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hidden" name="cnpj" sheetId="2" r:id="rId5"/>
    <sheet state="hidden" name="atv 2021" sheetId="3" r:id="rId6"/>
    <sheet state="hidden" name="pc 2021" sheetId="4" r:id="rId7"/>
    <sheet state="hidden" name="pnc 2021" sheetId="5" r:id="rId8"/>
    <sheet state="hidden" name="ll 2021" sheetId="6" r:id="rId9"/>
    <sheet state="hidden" name="ll 2020" sheetId="7" r:id="rId10"/>
    <sheet state="hidden" name="t-1 2020" sheetId="8" r:id="rId11"/>
  </sheets>
  <definedNames>
    <definedName hidden="1" localSheetId="0" name="Z_1582C766_710E_4F5C_A15C_69D1CE8786D7_.wvu.FilterData">Planilha1!$A$1:$BD$1745</definedName>
    <definedName hidden="1" localSheetId="0" name="Z_5EB0893C_6E3B_4711_9A18_D327CCBAB4D5_.wvu.FilterData">Planilha1!$A$1:$BD$1745</definedName>
    <definedName hidden="1" localSheetId="0" name="Z_C74BF95E_F37A_4D66_9E03_79A5B567339E_.wvu.FilterData">Planilha1!$A$1:$BD$1745</definedName>
    <definedName hidden="1" localSheetId="0" name="Z_9E5C5EDF_5125_4129_B9AC_EC4AC241E4C0_.wvu.FilterData">Planilha1!$A$1:$BD$1745</definedName>
  </definedNames>
  <calcPr/>
  <customWorkbookViews>
    <customWorkbookView activeSheetId="0" maximized="1" windowHeight="0" windowWidth="0" guid="{1582C766-710E-4F5C-A15C-69D1CE8786D7}" name="Filtro 4"/>
    <customWorkbookView activeSheetId="0" maximized="1" windowHeight="0" windowWidth="0" guid="{5EB0893C-6E3B-4711-9A18-D327CCBAB4D5}" name="Filtro 1"/>
    <customWorkbookView activeSheetId="0" maximized="1" windowHeight="0" windowWidth="0" guid="{9E5C5EDF-5125-4129-B9AC-EC4AC241E4C0}" name="Filtro 2"/>
    <customWorkbookView activeSheetId="0" maximized="1" windowHeight="0" windowWidth="0" guid="{C74BF95E-F37A-4D66-9E03-79A5B567339E}" name="Filtro 3"/>
  </customWorkbookViews>
  <extLst>
    <ext uri="GoogleSheetsCustomDataVersion1">
      <go:sheetsCustomData xmlns:go="http://customooxmlschemas.google.com/" r:id="rId12" roundtripDataSignature="AMtx7mhYnRo2zXAxHnuv6da85dQnVa31sA=="/>
    </ext>
  </extLst>
</workbook>
</file>

<file path=xl/sharedStrings.xml><?xml version="1.0" encoding="utf-8"?>
<sst xmlns="http://schemas.openxmlformats.org/spreadsheetml/2006/main" count="38093" uniqueCount="1667">
  <si>
    <t>n</t>
  </si>
  <si>
    <t>ANO</t>
  </si>
  <si>
    <t>Empresa</t>
  </si>
  <si>
    <t>ID_CVM</t>
  </si>
  <si>
    <t>CNPJ</t>
  </si>
  <si>
    <t>cnpj_cod</t>
  </si>
  <si>
    <t>carac_cnp</t>
  </si>
  <si>
    <t>Setor</t>
  </si>
  <si>
    <t>cod_setor</t>
  </si>
  <si>
    <t>HON_AUD</t>
  </si>
  <si>
    <t>HONORARIOS</t>
  </si>
  <si>
    <t>OPN_AUD</t>
  </si>
  <si>
    <t>BIG4</t>
  </si>
  <si>
    <t>AUD</t>
  </si>
  <si>
    <t>CAUD</t>
  </si>
  <si>
    <t>TAM_CAUD</t>
  </si>
  <si>
    <t>ATIV_CAUD</t>
  </si>
  <si>
    <t>TAM_CADM</t>
  </si>
  <si>
    <t>DUE_CADM</t>
  </si>
  <si>
    <t>TAM</t>
  </si>
  <si>
    <t>ROA</t>
  </si>
  <si>
    <t>END</t>
  </si>
  <si>
    <t>PC</t>
  </si>
  <si>
    <t>PNC</t>
  </si>
  <si>
    <t>AT</t>
  </si>
  <si>
    <t>LL</t>
  </si>
  <si>
    <t>Prej_ant</t>
  </si>
  <si>
    <t>SET_SAUDE</t>
  </si>
  <si>
    <t>SET_OUTRO</t>
  </si>
  <si>
    <t>SET_UP</t>
  </si>
  <si>
    <t>SET_COM</t>
  </si>
  <si>
    <t>SET_FINAN</t>
  </si>
  <si>
    <t>SET_BENS</t>
  </si>
  <si>
    <t>SET_CC</t>
  </si>
  <si>
    <t>SET_CNC</t>
  </si>
  <si>
    <t>SET_MB</t>
  </si>
  <si>
    <t>SET_PET</t>
  </si>
  <si>
    <t>SET_TI</t>
  </si>
  <si>
    <t>y2016</t>
  </si>
  <si>
    <t>y2017</t>
  </si>
  <si>
    <t>y2018</t>
  </si>
  <si>
    <t>y2019</t>
  </si>
  <si>
    <t>y2020</t>
  </si>
  <si>
    <t>y2021</t>
  </si>
  <si>
    <t>TAM_1</t>
  </si>
  <si>
    <t>ROA_1</t>
  </si>
  <si>
    <t>END_1</t>
  </si>
  <si>
    <t>ADVANCED DIGITAL HEALTH MEDICINA PREVENTIVA S.A.</t>
  </si>
  <si>
    <t>Saúde</t>
  </si>
  <si>
    <t>AES ELPA S.A.</t>
  </si>
  <si>
    <t>Outros</t>
  </si>
  <si>
    <t>AES TIETE ENERGIA SA</t>
  </si>
  <si>
    <t>Utilidade Pública</t>
  </si>
  <si>
    <t>AFLUENTE G&amp;T DE ENERGIA ELÉTRICA S/A</t>
  </si>
  <si>
    <t>AFLUENTE TRANSMISSÃO DE ENERGIA ELÉTRICA S/A</t>
  </si>
  <si>
    <t>Utilidade pública</t>
  </si>
  <si>
    <t>ALGAR TELECOM S/A</t>
  </si>
  <si>
    <t>Comunicações</t>
  </si>
  <si>
    <t>ALIANSCE SHOPPING CENTERS S.A.</t>
  </si>
  <si>
    <t>ALL - AMÉRICA LATINA LOGÍSTICA MALHA OESTE S.A.</t>
  </si>
  <si>
    <t>Bens industriais</t>
  </si>
  <si>
    <t>ALPARGATAS S.A.</t>
  </si>
  <si>
    <t>Consumo cíclico</t>
  </si>
  <si>
    <t>ALUPAR INVESTIMENTO S/A</t>
  </si>
  <si>
    <t>AMERICANAS S.A.</t>
  </si>
  <si>
    <t>AMPLA ENERGIA E SERVICOS S.A.</t>
  </si>
  <si>
    <t>ÁQUILLA SECURITIZADORA S.A.</t>
  </si>
  <si>
    <t>AREZZO INDÚSTRIA E COMÉRCIO S.A.</t>
  </si>
  <si>
    <t>ARTERIS S.A.</t>
  </si>
  <si>
    <t>ATMA PARTICIPAÇÕES S.A.</t>
  </si>
  <si>
    <t>AUTOPISTA FERNÃO DIAS SA</t>
  </si>
  <si>
    <t>AUTOPISTA FLUMINENSE SA</t>
  </si>
  <si>
    <t>AUTOPISTA LITORAL SUL</t>
  </si>
  <si>
    <t>AUTOPISTA PLANALTO SUL SA</t>
  </si>
  <si>
    <t>AUTOPISTA REGIS BITTENCOURT SA</t>
  </si>
  <si>
    <t>AUTOVIAS S/A</t>
  </si>
  <si>
    <t>AZEVEDO E TRAVASSOS S.A.</t>
  </si>
  <si>
    <t>BAHEMA EDUCAÇÃO S.A.</t>
  </si>
  <si>
    <t>BANRISUL ARMAZENS GERAIS SA</t>
  </si>
  <si>
    <t>BARDELLA S.A. INDUSTRIAS MECANICAS EM RECUPERAÇÃO JUDICIAL</t>
  </si>
  <si>
    <t>BASEL PARTICIPAÇÕES S/A</t>
  </si>
  <si>
    <t>BAUMER S.A.</t>
  </si>
  <si>
    <t>BETAPART PARTICIPACOES S.A.</t>
  </si>
  <si>
    <t>BICICLETAS MONARK S.A.</t>
  </si>
  <si>
    <t>BIOMM S.A.</t>
  </si>
  <si>
    <t>BOMBRIL S.A.</t>
  </si>
  <si>
    <t>Consumo não cíclico</t>
  </si>
  <si>
    <t>BRADESPAR S.A.</t>
  </si>
  <si>
    <t>Materiais básicos</t>
  </si>
  <si>
    <t>BRASKEM S.A.</t>
  </si>
  <si>
    <t>BRF S.A.</t>
  </si>
  <si>
    <t>CABINDA PARTICIPACOES S.A.</t>
  </si>
  <si>
    <t>CACONDE PARTICIPACOES S.A.</t>
  </si>
  <si>
    <t>CAGECE - CIA DE AGUA E ESGOTO DO CEARA</t>
  </si>
  <si>
    <t>CAMBUCI S.A.</t>
  </si>
  <si>
    <t>CAPITALPART PARTICIPAÇÕES SA</t>
  </si>
  <si>
    <t>CARBOMIL SA MINER. E INDUSTRIA</t>
  </si>
  <si>
    <t>CCR S.A.</t>
  </si>
  <si>
    <t>CCX CARVÃO DA COLÔMBIA S.A. - EM LIQUIDAÇÃO</t>
  </si>
  <si>
    <t>CEL PARTICIPAÇÕES S.A. - CELPAR</t>
  </si>
  <si>
    <t>CEMEPE INVESTIMENTOS S.A.</t>
  </si>
  <si>
    <t>CEMIG DISTRIBUICAO S.A.</t>
  </si>
  <si>
    <t>CEMIG GERACAO E TRANSMISSAO S.A.</t>
  </si>
  <si>
    <t>CEMIG TELECOMUNICAÇÕES S.A.</t>
  </si>
  <si>
    <t>CENTRAIS ELET BRAS S.A. - ELETROBRAS</t>
  </si>
  <si>
    <t>CENTRAIS ELET DE SANTA CATARINA S.A.</t>
  </si>
  <si>
    <t>CENTROVIAS-SISTEMAS RODOVIARIOS S/A</t>
  </si>
  <si>
    <t>CESP - CIA ENERGETICA DE SAO PAULO</t>
  </si>
  <si>
    <t>CETIP S.A. - BALCÃO ORGANIZADO DE ATIVOS E DERIVATIVOS</t>
  </si>
  <si>
    <t>CIA BRASILEIRA DE DISTRIBUICAO</t>
  </si>
  <si>
    <t>CIA CATARINENSE DE AGUAS E SANEAM.-CASAN</t>
  </si>
  <si>
    <t>CIA CELG DE PARTICIPACOES - CELGPAR</t>
  </si>
  <si>
    <t>CIA DISTRIB DE GAS DO RIO DE JANEIRO-CEG</t>
  </si>
  <si>
    <t>CIA ELETRICIDADE EST. DA BAHIA - COELBA</t>
  </si>
  <si>
    <t>CIA ENERGETICA DE BRASILIA</t>
  </si>
  <si>
    <t>CIA ENERGETICA DE MINAS GERAIS - CEMIG</t>
  </si>
  <si>
    <t>CIA ENERGETICA DE PERNAMBUCO - CELPE</t>
  </si>
  <si>
    <t>CIA ENERGETICA DO CEARA - COELCE</t>
  </si>
  <si>
    <t>CIA ENERGETICA DO RIO GDE NORTE - COSERN</t>
  </si>
  <si>
    <t>CIA ESTADUAL DE ÁGUAS E ESGOTOS - CEDAE</t>
  </si>
  <si>
    <t>CIA ESTADUAL DE DISTRIB ENER ELET-CEEE-D</t>
  </si>
  <si>
    <t>CIA ESTADUAL GER.TRANS.ENER.ELET-CEEE-GT</t>
  </si>
  <si>
    <t>CIA FERRO LIGAS DA BAHIA - FERBASA</t>
  </si>
  <si>
    <t>CIA FIACAO TECIDOS CEDRO CACHOEIRA</t>
  </si>
  <si>
    <t>CIA GAS DE SAO PAULO - COMGAS</t>
  </si>
  <si>
    <t>CIA HERING</t>
  </si>
  <si>
    <t>CIA HIDRO ELÉTRICA DO SÃO FRANCISCO</t>
  </si>
  <si>
    <t>CIA INDUSTRIAL CATAGUASES</t>
  </si>
  <si>
    <t>CIA INDUSTRIAL SCHLOSSER S.A.</t>
  </si>
  <si>
    <t>CIA MELHORAMENTOS DE SAO PAULO</t>
  </si>
  <si>
    <t>CIA MINEIRA DE AÇUCAR E ALCOOL PARTICIPAÇÕES</t>
  </si>
  <si>
    <t>CIA PARANAENSE DE ENERGIA - COPEL</t>
  </si>
  <si>
    <t>CIA PAULISTA DE FORCA E LUZ</t>
  </si>
  <si>
    <t>CIA PIRATININGA DE FORCA E LUZ</t>
  </si>
  <si>
    <t>CIA RIOGRANDENSE DE SANEAMENTO</t>
  </si>
  <si>
    <t>CIA SANEAMENTO BASICO EST SAO PAULO</t>
  </si>
  <si>
    <t>CIA SANEAMENTO DE MINAS GERAIS-COPASA MG</t>
  </si>
  <si>
    <t>CIA SANEAMENTO DO PARANA - SANEPAR</t>
  </si>
  <si>
    <t>CIA SIDERURGICA NACIONAL</t>
  </si>
  <si>
    <t>CIA TECIDOS NORTE DE MINAS COTEMINAS</t>
  </si>
  <si>
    <t>CIA TECIDOS SANTANENSE</t>
  </si>
  <si>
    <t>CIMS S.A.</t>
  </si>
  <si>
    <t>COBRASMA S.A.</t>
  </si>
  <si>
    <t>COGNA EDUCAÇÃO S.A.</t>
  </si>
  <si>
    <t>CONC AUTO RAPOSO TAVARES S.A.</t>
  </si>
  <si>
    <t>Bens Industriais</t>
  </si>
  <si>
    <t>CONC ECOVIAS IMIGRANTES S.A.</t>
  </si>
  <si>
    <t>CONC RIO-TERESOPOLIS S.A.</t>
  </si>
  <si>
    <t>CONC ROD AYRTON SENNA E CARV PINTO S.A.-ECOPISTAS</t>
  </si>
  <si>
    <t>CONC ROD.OESTE SP VIAOESTE S.A</t>
  </si>
  <si>
    <t>CONC RODOVIA PRES. DUTRA S.A.</t>
  </si>
  <si>
    <t>CONC ROTA DAS BANDEIRAS S.A.</t>
  </si>
  <si>
    <t>CONC SIST ANHANG-BANDEIRANT S.A. AUTOBAN</t>
  </si>
  <si>
    <t>CONCES DA ROD OSÓRIO-POA S/A - CONCEPA</t>
  </si>
  <si>
    <t>CONCESSÃO METROVIÁRIA DO RIO DE JANEIRO S.A.</t>
  </si>
  <si>
    <t>CONCESSIONARIA DE RODOVIAS DO INTERIOR PAULISTA S/A</t>
  </si>
  <si>
    <t>CONPEL CIA NORDESTINA PAPEL - EM RECUPERAÇÃO JUDICIAL</t>
  </si>
  <si>
    <t>CONSERVAS ODERICH S.A.</t>
  </si>
  <si>
    <t>CONSTRUTORA ADOLPHO LINDENBERG S.A.</t>
  </si>
  <si>
    <t>CONSTRUTORA LIX DA CUNHA S.A.</t>
  </si>
  <si>
    <t>CONSTRUTORA SULTEPA S.A.</t>
  </si>
  <si>
    <t>CPFL ENERGIA S.A.</t>
  </si>
  <si>
    <t>CPFL ENERGIAS RENOVÁVEIS S.A.</t>
  </si>
  <si>
    <t>CPFL GERACAO DE ENERGIA S.A.</t>
  </si>
  <si>
    <t>CR2 EMPREENDIMENTOS IMOBILIARIOS S.A.</t>
  </si>
  <si>
    <t>CSU CARDSYSTEM S.A.</t>
  </si>
  <si>
    <t>CTEEP - CIA TRANSMISSÃO ENERGIA ELÉTRICA PAULISTA</t>
  </si>
  <si>
    <t>CYRELA BRAZIL REALTY S.A.EMPREEND E PART</t>
  </si>
  <si>
    <t>DEXXOS PARTICIPAÇÕES S.A.</t>
  </si>
  <si>
    <t>DIAGNOSTICOS DA AMERICA S.A.</t>
  </si>
  <si>
    <t>DIGITEL SA INDUSTRIA ELETRONICA</t>
  </si>
  <si>
    <t>DIMED S.A. DISTRIBUIDORA DE MEDICAMENTOS</t>
  </si>
  <si>
    <t>DIRECIONAL ENGENHARIA S.A.</t>
  </si>
  <si>
    <t>DOHLER S.A.</t>
  </si>
  <si>
    <t>DTCOM - DIRECT TO COMPANY S.A.</t>
  </si>
  <si>
    <t>DURATEX S.A.</t>
  </si>
  <si>
    <t>ECORODOVIAS CONCESSÕES E SERVIÇOS S.A.</t>
  </si>
  <si>
    <t>ECORODOVIAS INFRAESTRUTURA E LOGÍSTICA S.A.</t>
  </si>
  <si>
    <t>EDP - ENERGIAS DO BRASIL S.A.</t>
  </si>
  <si>
    <t>EDP ESPIRITO SANTO DISTRIBUIÇÃO DE ENERGIA S.A.</t>
  </si>
  <si>
    <t>EDP SÃO PAULO DISTRIBUIÇÃO DE ENERGIA S.A.</t>
  </si>
  <si>
    <t>ELECTRO ACO ALTONA S.A.</t>
  </si>
  <si>
    <t>ELEKEIROZ S.A.</t>
  </si>
  <si>
    <t>Materiais Básicos</t>
  </si>
  <si>
    <t>ELEKTRO REDES S.A.</t>
  </si>
  <si>
    <t>ELETROPAULO METROP. ELET. SAO PAULO S.A.</t>
  </si>
  <si>
    <t>EMAE - EMPRESA METROP.AGUAS ENERGIA S.A.</t>
  </si>
  <si>
    <t>EMBPAR PARTICIPAÇÕES S/A</t>
  </si>
  <si>
    <t>EMBRAER S.A.</t>
  </si>
  <si>
    <t>EMPRESA CONC RODOV DO NORTE S.A.ECONORTE</t>
  </si>
  <si>
    <t>ENAUTA PARTICIPAÇÕES S.A.</t>
  </si>
  <si>
    <t>Petróleo gás e biocombustíveis</t>
  </si>
  <si>
    <t>ENERGISA MATO GROSSO DO SUL - DIST DE ENERGIA S.A.</t>
  </si>
  <si>
    <t>ENERGISA MATO GROSSO-DISTRIBUIDORA DE ENERGIA S/A</t>
  </si>
  <si>
    <t>ENERGISA PARAÍBA - DISTRIBUIDORA DE ENERGIA S/A</t>
  </si>
  <si>
    <t>ENERGISA S.A.</t>
  </si>
  <si>
    <t>ENEVA S.A</t>
  </si>
  <si>
    <t>ENGIE BRASIL ENERGIA S.A.</t>
  </si>
  <si>
    <t>EQUATORIAL ENERGIA S.A.</t>
  </si>
  <si>
    <t>EQUATORIAL MARANHÃO DISTRIBUIDORA DE ENERGIA S.A.</t>
  </si>
  <si>
    <t>EQUATORIAL PARÁ DISTRIBUIDORA DE ENERGIA S.A.</t>
  </si>
  <si>
    <t>ETERNIT S.A. - EM RECUPERAÇÃO JUDICIAL</t>
  </si>
  <si>
    <t>EUCATEX S.A. INDUSTRIA E COMERCIO</t>
  </si>
  <si>
    <t>EVEN CONSTRUTORA E INCORPORADORA S.A.</t>
  </si>
  <si>
    <t>EXCELSIOR ALIMENTOS S.A.</t>
  </si>
  <si>
    <t>EZ TEC EMPREEND. E PARTICIPACOES S.A.</t>
  </si>
  <si>
    <t>FENICIAPAR S/A</t>
  </si>
  <si>
    <t>FERROVIA CENTRO-ATLANTICA S.A.</t>
  </si>
  <si>
    <t>FERROVIA NORTE SUL S/A</t>
  </si>
  <si>
    <t>FERTILIZANTES HERINGER S.A. - EM RECUPERAÇÃO JUDICIAL</t>
  </si>
  <si>
    <t>FIBRIA CELULOSE S.A.</t>
  </si>
  <si>
    <t>FLEURY S.A.</t>
  </si>
  <si>
    <t>FRAS-LE S.A.</t>
  </si>
  <si>
    <t>FUTURETEL S.A.</t>
  </si>
  <si>
    <t>GAFISA S.A.</t>
  </si>
  <si>
    <t>GAMA PARTICIPACOES S.A.</t>
  </si>
  <si>
    <t>GERDAU S.A.</t>
  </si>
  <si>
    <t>GOL LINHAS AEREAS INTELIGENTES S.A.</t>
  </si>
  <si>
    <t>GRAZZIOTIN S.A.</t>
  </si>
  <si>
    <t>GRENDENE S.A.</t>
  </si>
  <si>
    <t>GRUCAI PARTICIPACOES S.A.</t>
  </si>
  <si>
    <t>GUARARAPES CONFECCOES S.A.</t>
  </si>
  <si>
    <t>HAGA S.A. INDUSTRIA E COMERCIO</t>
  </si>
  <si>
    <t>HELBOR EMPREENDIMENTOS S.A.</t>
  </si>
  <si>
    <t>HERCULES S.A. FABRICA DE TALHERES</t>
  </si>
  <si>
    <t>HOTEIS OTHON S.A. - EM RECUPERAÇÃO JUDICIAL</t>
  </si>
  <si>
    <t>HYPERA S.A.</t>
  </si>
  <si>
    <t>IND AZULEJOS BAHIA SA</t>
  </si>
  <si>
    <t>INDUSTRIAS J B DUARTE S.A.</t>
  </si>
  <si>
    <t>INDUSTRIAS ROMI S.A.</t>
  </si>
  <si>
    <t>INEPAR S.A. INDUSTRIA E CONSTRUCOES</t>
  </si>
  <si>
    <t>INNCORP S.A.</t>
  </si>
  <si>
    <t>INVESTCO S.A.</t>
  </si>
  <si>
    <t>INVESTIMENTOS BEMGE S.A.</t>
  </si>
  <si>
    <t>INVESTIMENTOS E PARTICIP. EM INFRA S.A. - INVEPAR</t>
  </si>
  <si>
    <t>IOCHPE MAXION S.A.</t>
  </si>
  <si>
    <t>IRANI PAPEL E EMBALAGEM S.A.</t>
  </si>
  <si>
    <t>ITAITINGA PARTICIPACOES S.A.</t>
  </si>
  <si>
    <t>ITAPEBI GERACAO DE ENERGIA S.A.</t>
  </si>
  <si>
    <t>ITAUTEC S.A. - GRUPO ITAUTEC</t>
  </si>
  <si>
    <t>J. MACEDO S.A.</t>
  </si>
  <si>
    <t>Consumo não Cíclico</t>
  </si>
  <si>
    <t>JBS S.A.</t>
  </si>
  <si>
    <t>JHSF PARTICIPACOES S.A.</t>
  </si>
  <si>
    <t>JOAO FORTES ENGENHARIA S.A. - EM RECUPERAÇÃO JUDICIAL</t>
  </si>
  <si>
    <t>JOSAPAR-JOAQUIM OLIVEIRA S.A. - PARTICIP</t>
  </si>
  <si>
    <t>JPSP INVESTIMENTOS E PARTICIPAÇÕES S/A</t>
  </si>
  <si>
    <t>JSL S.A.</t>
  </si>
  <si>
    <t>K INFRA RODOVIA DO AÇO S.A</t>
  </si>
  <si>
    <t>KARSTEN S.A.</t>
  </si>
  <si>
    <t>KEPLER WEBER S.A.</t>
  </si>
  <si>
    <t>KLABIN S.A.</t>
  </si>
  <si>
    <t>LIGHT S.A.</t>
  </si>
  <si>
    <t>LIGHT SERVICOS DE ELETRICIDADE S.A.</t>
  </si>
  <si>
    <t>LOCALIZA RENT A CAR S.A.</t>
  </si>
  <si>
    <t>LOG-IN LOGISTICA INTERMODAL S.A.</t>
  </si>
  <si>
    <t>LOJAS AMERICANAS S.A.</t>
  </si>
  <si>
    <t>LOJAS HERING S.A.</t>
  </si>
  <si>
    <t>LOJAS RENNER S.A.</t>
  </si>
  <si>
    <t>LONGDIS S.A.</t>
  </si>
  <si>
    <t>LUPATECH S.A. - EM RECUPERAÇÃO JUDICIAL</t>
  </si>
  <si>
    <t>M.DIAS BRANCO S.A. IND COM DE ALIMENTOS</t>
  </si>
  <si>
    <t>MAGNESITA REFRATARIOS S.A.</t>
  </si>
  <si>
    <t>MAHLE-METAL LEVE S.A.</t>
  </si>
  <si>
    <t>MANGELS INDUSTRIAL S.A.</t>
  </si>
  <si>
    <t>MANUFATURA DE BRINQUEDOS ESTRELA S.A.</t>
  </si>
  <si>
    <t>MARCOPOLO S.A.</t>
  </si>
  <si>
    <t>MARFRIG GLOBAL FOODS S.A.</t>
  </si>
  <si>
    <t>MARINA DE IRACEMA PARK SA</t>
  </si>
  <si>
    <t>MARISA LOJAS S.A.</t>
  </si>
  <si>
    <t>MENDES JUNIOR ENGENHARIA S.A.</t>
  </si>
  <si>
    <t>MERCANTIL DO BRASIL LEASING SA</t>
  </si>
  <si>
    <t>METALFRIO SOLUTIONS S.A.</t>
  </si>
  <si>
    <t>METALGRAFICA IGUACU S.A.</t>
  </si>
  <si>
    <t>METALURGICA GERDAU S.A.</t>
  </si>
  <si>
    <t>METALURGICA RIOSULENSE S.A.</t>
  </si>
  <si>
    <t>METANOR SA METANOL DO NE</t>
  </si>
  <si>
    <t>METISA METALURGICA TIMBOENSE S.A.</t>
  </si>
  <si>
    <t>MILLS ESTRUTURAS E SERVIÇOS DE ENGENHARIA S.A.</t>
  </si>
  <si>
    <t>MINASMAQUINAS S.A.</t>
  </si>
  <si>
    <t>MINERVA S.A.</t>
  </si>
  <si>
    <t>MINUPAR PARTICIPACOES S.A.</t>
  </si>
  <si>
    <t>MMX MINERACAO E METALICOS S.A. - EM RECUPERAÇÃO JUDICIAL</t>
  </si>
  <si>
    <t>MOURA DUBEUX ENGENHARIA S/A</t>
  </si>
  <si>
    <t>MRS LOGISTICA S.A.</t>
  </si>
  <si>
    <t>MRV ENGENHARIA E PARTICIPACOES S.A.</t>
  </si>
  <si>
    <t>MULTINER S/A</t>
  </si>
  <si>
    <t>MULTIPLUS S.A.</t>
  </si>
  <si>
    <t>MUNDIAL S.A. - PRODUTOS DE CONSUMO</t>
  </si>
  <si>
    <t>NADIR FIGUEIREDO IND E COM S.A.</t>
  </si>
  <si>
    <t>Consumo Cíclico</t>
  </si>
  <si>
    <t>NATURA COSMETICOS S.A.</t>
  </si>
  <si>
    <t>NEOENERGIA S.A.</t>
  </si>
  <si>
    <t>NORDON INDUSTRIAS METALURGICAS S.A.</t>
  </si>
  <si>
    <t>NOVA ACAO PARTICIPACOES S.A.</t>
  </si>
  <si>
    <t>NUMERAL 80 PARTICIPAÇÕES S.A.</t>
  </si>
  <si>
    <t>NUTRIPLANT INDUSTRIA E COMERCIO S.A.</t>
  </si>
  <si>
    <t>ODONTOPREV S.A.</t>
  </si>
  <si>
    <t>OI S.A. - EM RECUPERAÇÃO JUDICIAL</t>
  </si>
  <si>
    <t>ÓLEO E GÁS PARTICIPAÇÕES S.A.</t>
  </si>
  <si>
    <t>OPPORTUNITY ENERGIA E PARTICIPACOES S.A.</t>
  </si>
  <si>
    <t>OSX BRASIL S.A.</t>
  </si>
  <si>
    <t>PANATLANTICA S.A.</t>
  </si>
  <si>
    <t>PARANAPANEMA S.A.</t>
  </si>
  <si>
    <t>PBG S/A</t>
  </si>
  <si>
    <t>PDG REALTY S.A. EMPREEND E PARTICIPACOES - EM REC JUDICIAL</t>
  </si>
  <si>
    <t>PETRO RIO S.A.</t>
  </si>
  <si>
    <t>PETROLEO BRASILEIRO S.A. PETROBRAS</t>
  </si>
  <si>
    <t>PETROLEO LUB DO NORDESTE SA</t>
  </si>
  <si>
    <t>PLASCAR PARTICIPACOES INDUSTRIAIS S.A.</t>
  </si>
  <si>
    <t>POLPAR S.A.</t>
  </si>
  <si>
    <t>POMIFRUTAS S/A</t>
  </si>
  <si>
    <t>PORTUENSE FERRAGENS S/A</t>
  </si>
  <si>
    <t>POSITIVO TECNOLOGIA S.A.</t>
  </si>
  <si>
    <t>Tecnologia da informação</t>
  </si>
  <si>
    <t>PRODUTORES ENERGET.DE MANSO S.A.- PROMAN</t>
  </si>
  <si>
    <t>PROFARMA DISTRIB PROD FARMACEUTICOS S.A.</t>
  </si>
  <si>
    <t>PROMPT PARTICIPACOES S.A.</t>
  </si>
  <si>
    <t>PRUMO LOGISTICA SA</t>
  </si>
  <si>
    <t>RAIA DROGASIL S.A.</t>
  </si>
  <si>
    <t>RANDON S.A. IMPLEMENTOS E PARTICIPACOES</t>
  </si>
  <si>
    <t>RECRUSUL S.A.</t>
  </si>
  <si>
    <t>REDE ENERGIA PARTICIPAÇÕES S.A.</t>
  </si>
  <si>
    <t>REFINARIA DE PETROLEOS MANGUINHOS S.A.</t>
  </si>
  <si>
    <t>RENOVA ENERGIA S.A. - EM RECUPERAÇÃO JUDICIAL</t>
  </si>
  <si>
    <t>RESTOQUE COMÉRCIO E CONFECÇÕES DE ROUPAS S.A.</t>
  </si>
  <si>
    <t>RET PARTICIPACOES S.A.</t>
  </si>
  <si>
    <t>RGE SUL DISTRIBUIDORA DE ENERGIA S.A.</t>
  </si>
  <si>
    <t>RIO GRANDE ENERGIA SA</t>
  </si>
  <si>
    <t>RIO PARANAPANEMA ENERGIA S.A.</t>
  </si>
  <si>
    <t>RNI NEGÓCIOS IMOBILIÁRIOS S.A.</t>
  </si>
  <si>
    <t>RODONORTE - CONC. ROD. INTEGRADAS S.A.</t>
  </si>
  <si>
    <t>ROSSI RESIDENCIAL S.A.</t>
  </si>
  <si>
    <t>RUMO MALHA NORTE S.A.</t>
  </si>
  <si>
    <t>RUMO MALHA PAULISTA S.A.</t>
  </si>
  <si>
    <t>RUMO S.A.</t>
  </si>
  <si>
    <t>SANEAMENTO DE GOIAS SA</t>
  </si>
  <si>
    <t>SANESALTO SANEAMENTO S.A.</t>
  </si>
  <si>
    <t>SANTHER FAB DE PAPEL STA THEREZINHA S.A.</t>
  </si>
  <si>
    <t>SANTOS BRASIL PARTICIPACOES S.A.</t>
  </si>
  <si>
    <t>SAO PAULO TURISMO S.A.</t>
  </si>
  <si>
    <t>SARAIVA LIVREIROS S.A. - EM RECUPERAÇÃO JUDICIAL</t>
  </si>
  <si>
    <t>SAUIPE SA</t>
  </si>
  <si>
    <t>SCHULZ S.A.</t>
  </si>
  <si>
    <t>SEIVA S.A. - FLORESTAS E INDÚSTRIAS</t>
  </si>
  <si>
    <t>SERRA AZUL WATER PARK SA</t>
  </si>
  <si>
    <t>SIDERURGICA J. L. ALIPERTI S.A.</t>
  </si>
  <si>
    <t>SLC AGRICOLA S.A.</t>
  </si>
  <si>
    <t>SNB PARTICIPACOES SA</t>
  </si>
  <si>
    <t>SOC.DE ABASTEC.DE ÁGUA E SANEAMENTO S.A.</t>
  </si>
  <si>
    <t>SONDOTECNICA ENGENHARIA SOLOS S.A.</t>
  </si>
  <si>
    <t>SPRINGS GLOBAL PARTICIPACOES S.A.</t>
  </si>
  <si>
    <t>SUDESTE S.A.</t>
  </si>
  <si>
    <t>SUL 116 PARTICIPACOES S.A.</t>
  </si>
  <si>
    <t>SUZANO S.A.</t>
  </si>
  <si>
    <t>TAURUS ARMAS S.A.</t>
  </si>
  <si>
    <t>TEC TOY S.A.</t>
  </si>
  <si>
    <t>TECBLU TECELAGEM BLUMENAU S.A.</t>
  </si>
  <si>
    <t>TECNISA S.A.</t>
  </si>
  <si>
    <t>TEGMA GESTAO LOGISTICA S.A.</t>
  </si>
  <si>
    <t>TEKA-TECELAGEM KUEHNRICH S.A. - EM RECUPERAÇÃO JUDICIAL</t>
  </si>
  <si>
    <t>TEKNO S.A. - INDUSTRIA E COMERCIO</t>
  </si>
  <si>
    <t>TELEC BRASILEIRAS S.A. TELEBRAS</t>
  </si>
  <si>
    <t>TELEFÔNICA BRASIL S.A</t>
  </si>
  <si>
    <t>TERMINAIS PORTUARIOS PONTA DO FELIX S.A.</t>
  </si>
  <si>
    <t>TERMOPERNAMBUCO S.A.</t>
  </si>
  <si>
    <t>TERRA SANTA AGRO S.A.</t>
  </si>
  <si>
    <t>TEXTIL RENAUXVIEW S.A.</t>
  </si>
  <si>
    <t>TIM PARTICIPACOES S.A.</t>
  </si>
  <si>
    <t>TOTVS S.A.</t>
  </si>
  <si>
    <t>TPI - TRIUNFO PARTICIP. E INVEST. S.A.</t>
  </si>
  <si>
    <t>TRANSBRASILIANA CONCESSIONÁRIA DE RODOVIA S.A</t>
  </si>
  <si>
    <t>TRANSMISSORA ALIANÇA DE ENERGIA ELÉTRICA S.A.</t>
  </si>
  <si>
    <t>TRANSNORDESTINA LOGISTICA SA</t>
  </si>
  <si>
    <t>TREVISA INVESTIMENTOS S.A.</t>
  </si>
  <si>
    <t>TRISUL S.A.</t>
  </si>
  <si>
    <t>TRONOX PIGMENTOS DO BRASIL S.A.</t>
  </si>
  <si>
    <t>TUPY S.A.</t>
  </si>
  <si>
    <t>ULTRAPAR PARTICIPACOES S.A.</t>
  </si>
  <si>
    <t>UNIDAS S.A.</t>
  </si>
  <si>
    <t>UNIPAR CARBOCLORO S.A.</t>
  </si>
  <si>
    <t>UPTICK PARTICIPACOES S.A.</t>
  </si>
  <si>
    <t>USINAS SID DE MINAS GERAIS S.A.-USIMINAS</t>
  </si>
  <si>
    <t>VALE S.A.</t>
  </si>
  <si>
    <t>VALID SOLUÇÕES S.A.</t>
  </si>
  <si>
    <t>VIA VAREJO S.A.</t>
  </si>
  <si>
    <t>VIANORTE S/A</t>
  </si>
  <si>
    <t>VIVER INCORP. E CONSTRUTORA S.A. - EM RECUPERAÇÃO JUDICIAL</t>
  </si>
  <si>
    <t>VIX LOGÍSTICA S/A</t>
  </si>
  <si>
    <t>VULCABRAS S.A.</t>
  </si>
  <si>
    <t>WEG S.A.</t>
  </si>
  <si>
    <t>WETZEL S.A. EM RECUPERAÇÃO JUDICIAL</t>
  </si>
  <si>
    <t>WHIRLPOOL S.A.</t>
  </si>
  <si>
    <t>WLM PART. E COMÉRCIO DE MÁQUINAS E VEÍCULOS S.A.</t>
  </si>
  <si>
    <t>WTC AMAZONAS SUITE HOTEL S.A.</t>
  </si>
  <si>
    <t>WTC RIO EMPREEND. E PARTICIPAÇÕES S.A.</t>
  </si>
  <si>
    <t>YBYRÁ S.A.</t>
  </si>
  <si>
    <t>YDUQS PARTICIPACOES S.A.</t>
  </si>
  <si>
    <t>KPMG</t>
  </si>
  <si>
    <t>CNPJ_CIA</t>
  </si>
  <si>
    <t>00.001.180/0001-26</t>
  </si>
  <si>
    <t>00.070.698/0001-11</t>
  </si>
  <si>
    <t>COMPANHIA ENERGÉTICA DE BRASÍLIA - CEB</t>
  </si>
  <si>
    <t>00.080.671/0001-00</t>
  </si>
  <si>
    <t>CARAMURU ALIMENTOS S.A.</t>
  </si>
  <si>
    <t>00.192.769/0001-59</t>
  </si>
  <si>
    <t>NEUMARKT TRADE AND FINANCIAL CENTER S/A</t>
  </si>
  <si>
    <t>00.194.724/0001-13</t>
  </si>
  <si>
    <t>AES BRASIL OPERAÇÕES S.A.</t>
  </si>
  <si>
    <t>00.242.184/0001-04</t>
  </si>
  <si>
    <t>ARMAC LOCAÇÃO, LOGÍSTICA E SERVIÇOS S.A.</t>
  </si>
  <si>
    <t>00.272.185/0001-93</t>
  </si>
  <si>
    <t>00.336.701/0001-04</t>
  </si>
  <si>
    <t>00.359.742/0001-08</t>
  </si>
  <si>
    <t>ATOM EMPREENDIMENTOS E PARTICIPAÇÕES S.A.</t>
  </si>
  <si>
    <t>00.383.281/0001-09</t>
  </si>
  <si>
    <t>BNDES PARTICIPACOES S.A. - BNDESPAR</t>
  </si>
  <si>
    <t>00.389.481/0001-79</t>
  </si>
  <si>
    <t>LM TRANSPORTES INTERESTADUAIS SERVIÇOS E COMÉRCIO S.A.</t>
  </si>
  <si>
    <t>00.416.968/0001-01</t>
  </si>
  <si>
    <t>BANCO INTER S.A.</t>
  </si>
  <si>
    <t>00.545.378/0001-70</t>
  </si>
  <si>
    <t>00.622.416/0001-41</t>
  </si>
  <si>
    <t>STATKRAFT ENERGIAS RENOVAVEIS S.A.</t>
  </si>
  <si>
    <t>00.644.907/0001-93</t>
  </si>
  <si>
    <t>00.743.065/0001-27</t>
  </si>
  <si>
    <t>LITEL PARTICIPACOES S.A.</t>
  </si>
  <si>
    <t>00.776.574/0001-56</t>
  </si>
  <si>
    <t>00.864.214/0001-06</t>
  </si>
  <si>
    <t>00.897.864/0001-58</t>
  </si>
  <si>
    <t>SANTA CATARINA PART INVEST SA</t>
  </si>
  <si>
    <t>00.924.429/0001-75</t>
  </si>
  <si>
    <t>00.938.574/0001-05</t>
  </si>
  <si>
    <t>00.974.211/0001-25</t>
  </si>
  <si>
    <t>LINHA AMARELA S.A. - LAMSA</t>
  </si>
  <si>
    <t>00.979.969/0001-56</t>
  </si>
  <si>
    <t>CAIXA ADM DIV PUB ESTADUAL SA</t>
  </si>
  <si>
    <t>01.027.058/0001-91</t>
  </si>
  <si>
    <t>CIELO S.A. -  INSTITUIÇÃO DE PAGAMENTO</t>
  </si>
  <si>
    <t>01.083.200/0001-18</t>
  </si>
  <si>
    <t>01.104.937/0001-70</t>
  </si>
  <si>
    <t>ELETROBRÁS PARTICIPAÇÕES S.A. - ELETROPAR</t>
  </si>
  <si>
    <t>01.107.327/0001-20</t>
  </si>
  <si>
    <t>BBM LOGÍSTICA S.A.</t>
  </si>
  <si>
    <t>01.258.944/0001-26</t>
  </si>
  <si>
    <t>RUMO MALHA SUL S.A.</t>
  </si>
  <si>
    <t>01.319.044/0001-41</t>
  </si>
  <si>
    <t>01.417.222/0001-77</t>
  </si>
  <si>
    <t>01.468.594/0001-22</t>
  </si>
  <si>
    <t>LG INFORMÁTICA S.A.</t>
  </si>
  <si>
    <t>01.543.032/0001-04</t>
  </si>
  <si>
    <t>CELG DISTRIBUICAO S.A. - CELG D</t>
  </si>
  <si>
    <t>01.545.826/0001-07</t>
  </si>
  <si>
    <t>01.599.101/0001-93</t>
  </si>
  <si>
    <t>SEQUOIA LOGÍSTICA E TRANSPORTES S.A.</t>
  </si>
  <si>
    <t>01.616.929/0001-02</t>
  </si>
  <si>
    <t>01.838.723/0001-27</t>
  </si>
  <si>
    <t>01.851.771/0001-55</t>
  </si>
  <si>
    <t>524 PARTICIPACOES S.A.</t>
  </si>
  <si>
    <t>01.896.779/0001-38</t>
  </si>
  <si>
    <t>CSU DIGITAL S.A.</t>
  </si>
  <si>
    <t>01.917.818/0001-36</t>
  </si>
  <si>
    <t>LIGHT ENERGIA S.A.</t>
  </si>
  <si>
    <t>01.938.783/0001-11</t>
  </si>
  <si>
    <t>CIA PARTICIPACOES ALIANCA DA BAHIA</t>
  </si>
  <si>
    <t>01.957.772/0001-89</t>
  </si>
  <si>
    <t>01.968.293/0001-68</t>
  </si>
  <si>
    <t>ELETRORIVER S.A.</t>
  </si>
  <si>
    <t>01.971.614/0001-83</t>
  </si>
  <si>
    <t>EMPRESA NAC COM REDITO PART S.A.ENCORPAR</t>
  </si>
  <si>
    <t>01.989.044/0001-59</t>
  </si>
  <si>
    <t>02.016.440/0001-62</t>
  </si>
  <si>
    <t>02.041.460/0001-93</t>
  </si>
  <si>
    <t>V TAL  REDE NEUTRA DE TELECOMUNICAÇÕES S.A.</t>
  </si>
  <si>
    <t>02.062.747/0001-08</t>
  </si>
  <si>
    <t>02.105.040/0001-23</t>
  </si>
  <si>
    <t>VIRGO II COMPANHIA DE SECURITIZACAO</t>
  </si>
  <si>
    <t>02.149.205/0001-69</t>
  </si>
  <si>
    <t>PORTO SEGURO S.A.</t>
  </si>
  <si>
    <t>02.162.616/0001-94</t>
  </si>
  <si>
    <t>02.193.750/0001-52</t>
  </si>
  <si>
    <t>02.201.787/0001-85</t>
  </si>
  <si>
    <t>02.217.319/0001-07</t>
  </si>
  <si>
    <t>02.255.187/0001-08</t>
  </si>
  <si>
    <t>UNIFIQUE TELECOMUNICAÇÕES S.A.</t>
  </si>
  <si>
    <t>02.258.422/0001-97</t>
  </si>
  <si>
    <t>INEPAR EQUIPAMENTOS E MONTAGENS S/A - EM RECUPERACAO JUDICIA</t>
  </si>
  <si>
    <t>02.281.836/0001-37</t>
  </si>
  <si>
    <t>02.286.479/0001-08</t>
  </si>
  <si>
    <t>LOCALIZA FLEET S.A.</t>
  </si>
  <si>
    <t>02.291.077/0001-93</t>
  </si>
  <si>
    <t>02.302.100/0001-06</t>
  </si>
  <si>
    <t>02.302.101/0001-42</t>
  </si>
  <si>
    <t>02.328.280/0001-97</t>
  </si>
  <si>
    <t>02.338.534/0001-58</t>
  </si>
  <si>
    <t>02.351.144/0001-18</t>
  </si>
  <si>
    <t>02.351.877/0001-52</t>
  </si>
  <si>
    <t>LOCAWEB SERVIÇOS DE INTERNET S.A.</t>
  </si>
  <si>
    <t>02.357.251/0001-53</t>
  </si>
  <si>
    <t>LIFEMED INDUSTRIAL DE EQUIP. E ART. MEDICOS E HOSP. S.A</t>
  </si>
  <si>
    <t>02.365.069/0001-44</t>
  </si>
  <si>
    <t>PADTEC HOLDING S.A.</t>
  </si>
  <si>
    <t>02.382.073/0001-10</t>
  </si>
  <si>
    <t>PROLAGOS S/A - CONC.DE SERVICOS PÚBLICOS DE ÁGUA E ESGOTO</t>
  </si>
  <si>
    <t>02.387.241/0001-60</t>
  </si>
  <si>
    <t>02.397.080/0001-96</t>
  </si>
  <si>
    <t>02.415.408/0001-50</t>
  </si>
  <si>
    <t>02.421.421/0001-11</t>
  </si>
  <si>
    <t>TIM S.A.</t>
  </si>
  <si>
    <t>02.429.144/0001-93</t>
  </si>
  <si>
    <t>02.451.848/0001-62</t>
  </si>
  <si>
    <t>02.474.103/0001-19</t>
  </si>
  <si>
    <t>02.502.844/0001-66</t>
  </si>
  <si>
    <t>02.509.186/0001-34</t>
  </si>
  <si>
    <t>TRIÂNGULO DO SOL AUTO-ESTRADAS S.A.</t>
  </si>
  <si>
    <t>02.509.491/0001-26</t>
  </si>
  <si>
    <t>02.558.157/0001-62</t>
  </si>
  <si>
    <t>02.560.878/0001-07</t>
  </si>
  <si>
    <t>HOSPITAL ANCHIETA S.A.</t>
  </si>
  <si>
    <t>02.591.787/0001-39</t>
  </si>
  <si>
    <t>CAPITALPART PARTICIPACOES S.A.</t>
  </si>
  <si>
    <t>02.635.522/0001-95</t>
  </si>
  <si>
    <t>JALLES MACHADO S.A.</t>
  </si>
  <si>
    <t>02.643.896/0001-52</t>
  </si>
  <si>
    <t>REAL AI PIC SEC DE CREDITOS IMOBILIARIO S.A.</t>
  </si>
  <si>
    <t>02.664.042/0001-52</t>
  </si>
  <si>
    <t>TERMINAL GARAGEM MENEZES CORTES S.A.</t>
  </si>
  <si>
    <t>02.682.287/0001-02</t>
  </si>
  <si>
    <t>PAN ARRENDAMENTO MERCANTIL S.A.</t>
  </si>
  <si>
    <t>02.724.983/0001-34</t>
  </si>
  <si>
    <t>02.736.470/0001-43</t>
  </si>
  <si>
    <t>CONFIANZA SECURITIZADORA SA</t>
  </si>
  <si>
    <t>02.762.121/0001-04</t>
  </si>
  <si>
    <t>02.762.124/0001-30</t>
  </si>
  <si>
    <t>02.773.542/0001-22</t>
  </si>
  <si>
    <t>OPEA SECURITIZADORA S.A.</t>
  </si>
  <si>
    <t>02.783.423/0001-50</t>
  </si>
  <si>
    <t>ALTERE SECURITIZADORA S.A.</t>
  </si>
  <si>
    <t>02.796.775/0001-40</t>
  </si>
  <si>
    <t>02.800.026/0001-40</t>
  </si>
  <si>
    <t>02.846.056/0001-97</t>
  </si>
  <si>
    <t>02.860.694/0001-62</t>
  </si>
  <si>
    <t>T4F ENTRETENIMENTO S.A.</t>
  </si>
  <si>
    <t>02.916.265/0001-60</t>
  </si>
  <si>
    <t>02.919.555/0001-67</t>
  </si>
  <si>
    <t>02.932.074/0001-91</t>
  </si>
  <si>
    <t>02.950.811/0001-89</t>
  </si>
  <si>
    <t>PDG REALTY S.A. EMPREEND E PARTICIPACOES</t>
  </si>
  <si>
    <t>02.992.449/0001-09</t>
  </si>
  <si>
    <t>02.998.301/0001-81</t>
  </si>
  <si>
    <t>02.998.611/0001-04</t>
  </si>
  <si>
    <t>03.014.553/0001-91</t>
  </si>
  <si>
    <t>03.025.305/0001-46</t>
  </si>
  <si>
    <t>RODOVIAS DAS COLINAS S.A.</t>
  </si>
  <si>
    <t>03.207.703/0001-83</t>
  </si>
  <si>
    <t>03.220.438/0001-73</t>
  </si>
  <si>
    <t>03.303.999/0001-36</t>
  </si>
  <si>
    <t>03.342.704/0001-30</t>
  </si>
  <si>
    <t>PETRORECÔNCAVO S.A.</t>
  </si>
  <si>
    <t>03.378.521/0001-75</t>
  </si>
  <si>
    <t>03.467.321/0001-99</t>
  </si>
  <si>
    <t>03.494.776/0001-01</t>
  </si>
  <si>
    <t>AMMO VAREJO S.A.</t>
  </si>
  <si>
    <t>03.538.833/0001-07</t>
  </si>
  <si>
    <t>XX DE NOVEMBRO INVESTIMENTOS E PARTICIPAÇÕES S.A.</t>
  </si>
  <si>
    <t>03.758.318/0001-24</t>
  </si>
  <si>
    <t>03.767.538/0001-14</t>
  </si>
  <si>
    <t>BRAZILIAN SECURITIES CIA SECURITIZACAO</t>
  </si>
  <si>
    <t>03.795.050/0001-09</t>
  </si>
  <si>
    <t>03.802.115/0001-98</t>
  </si>
  <si>
    <t>CLEAR SALE S.A.</t>
  </si>
  <si>
    <t>03.818.379/0001-30</t>
  </si>
  <si>
    <t>SABER SERVIÇOS EDUCACIONAIS S.A.</t>
  </si>
  <si>
    <t>03.820.456/0001-96</t>
  </si>
  <si>
    <t>BSB ENERGÉTICA S.A.</t>
  </si>
  <si>
    <t>03.847.461/0001-92</t>
  </si>
  <si>
    <t>03.853.896/0001-40</t>
  </si>
  <si>
    <t>03.953.509/0001-47</t>
  </si>
  <si>
    <t>03.983.431/0001-03</t>
  </si>
  <si>
    <t>04.030.182/0001-02</t>
  </si>
  <si>
    <t>04.031.213/0001-31</t>
  </si>
  <si>
    <t>04.032.433/0001-80</t>
  </si>
  <si>
    <t>ATMA PARTICIPAÇÕES S.A. - EM RECUPERAÇÃO JUDICIAL</t>
  </si>
  <si>
    <t>04.038.763/0001-82</t>
  </si>
  <si>
    <t>CAIANDA PARTICIPACOES S.A.</t>
  </si>
  <si>
    <t>04.065.791/0001-99</t>
  </si>
  <si>
    <t>SINQIA S.A.</t>
  </si>
  <si>
    <t>04.069.709/0001-02</t>
  </si>
  <si>
    <t>BIONEXO S.A.</t>
  </si>
  <si>
    <t>04.089.570/0001-50</t>
  </si>
  <si>
    <t>ÁGUAS GUARIROBA S.A</t>
  </si>
  <si>
    <t>04.149.454/0001-80</t>
  </si>
  <si>
    <t>04.172.213/0001-51</t>
  </si>
  <si>
    <t>04.200.649/0001-07</t>
  </si>
  <si>
    <t>COMPANHIA PROVINCIA DE SECURITIZACAO</t>
  </si>
  <si>
    <t>04.233.319/0001-18</t>
  </si>
  <si>
    <t>NCF PARTICIPAÇÕES S/A</t>
  </si>
  <si>
    <t>04.368.898/0001-06</t>
  </si>
  <si>
    <t>COPEL DISTRIBUIÇÃO S.A.</t>
  </si>
  <si>
    <t>04.370.282/0001-70</t>
  </si>
  <si>
    <t>COPEL GERAÇÃO E TRANSMISSÃO S.A.</t>
  </si>
  <si>
    <t>04.423.567/0001-21</t>
  </si>
  <si>
    <t>04.437.534/0001-30</t>
  </si>
  <si>
    <t>LOCAMÉRICA RENT-A-CAR S.A.</t>
  </si>
  <si>
    <t>04.739.720/0001-24</t>
  </si>
  <si>
    <t>USINA TERMELÉTRICA PAMPA SUL S.A.</t>
  </si>
  <si>
    <t>04.752.991/0001-10</t>
  </si>
  <si>
    <t>04.821.041/0001-08</t>
  </si>
  <si>
    <t>04.895.728/0001-80</t>
  </si>
  <si>
    <t>04.912.242/0001-02</t>
  </si>
  <si>
    <t>04.972.092/0001-22</t>
  </si>
  <si>
    <t>GRUPO FARTURA DE HORTIFRUT S.A.</t>
  </si>
  <si>
    <t>04.986.320/0001-13</t>
  </si>
  <si>
    <t>SER EDUCACIONAL S.A.</t>
  </si>
  <si>
    <t>04.992.714/0001-84</t>
  </si>
  <si>
    <t>NOVA TRANSPORTADORA DO SUDESTE S.A. - NTS</t>
  </si>
  <si>
    <t>05.197.443/0001-38</t>
  </si>
  <si>
    <t>HAPVIDA PARTICIPAÇÕES E INVESTIMENTOS S.A.</t>
  </si>
  <si>
    <t>05.303.439/0001-07</t>
  </si>
  <si>
    <t>UNIGEL PARTICIPAÇÕES S.A.</t>
  </si>
  <si>
    <t>05.336.882/0001-84</t>
  </si>
  <si>
    <t>CACHOEIRA PAULISTA TRANSMISSORA ENERGIA S.A.</t>
  </si>
  <si>
    <t>05.347.060/0001-07</t>
  </si>
  <si>
    <t>INTERPLAYERS SOLUÇÕES INTEGRADAS S.A.</t>
  </si>
  <si>
    <t>05.878.397/0001-32</t>
  </si>
  <si>
    <t>ALIANSCE SONAE SHOPPING CENTERS S.A.</t>
  </si>
  <si>
    <t>05.889.284/0001-32</t>
  </si>
  <si>
    <t>CSA-COMPANHIA SECURITIZADORA DE ATIVOS</t>
  </si>
  <si>
    <t>05.917.486/0001-40</t>
  </si>
  <si>
    <t>LIVETECH DA BAHIA INDÚSTRIA E COMÉRCIO S.A.</t>
  </si>
  <si>
    <t>06.016.348/0001-53</t>
  </si>
  <si>
    <t>VENTOS DO SUL ENERGIA S.A.</t>
  </si>
  <si>
    <t>06.047.087/0001-39</t>
  </si>
  <si>
    <t>REDE D'OR SÃO LUIZ S.A.</t>
  </si>
  <si>
    <t>06.057.223/0001-71</t>
  </si>
  <si>
    <t>SENDAS DISTRIBUIDORA S.A.</t>
  </si>
  <si>
    <t>06.164.253/0001-87</t>
  </si>
  <si>
    <t>06.272.793/0001-84</t>
  </si>
  <si>
    <t>06.347.409/0001-65</t>
  </si>
  <si>
    <t>SBF COMÉRCIO DE PRODUTOS ESPORTIVOS S.A.</t>
  </si>
  <si>
    <t>06.626.253/0001-51</t>
  </si>
  <si>
    <t>EMPREENDIMENTOS PAGUE MENOS S.A.</t>
  </si>
  <si>
    <t>06.977.745/0001-91</t>
  </si>
  <si>
    <t>BR MALLS PARTICIPACOES S.A.</t>
  </si>
  <si>
    <t>06.977.751/0001-49</t>
  </si>
  <si>
    <t>BR PROPERTIES S.A.</t>
  </si>
  <si>
    <t>06.981.176/0001-58</t>
  </si>
  <si>
    <t>06.981.180/0001-16</t>
  </si>
  <si>
    <t>06.981.381/0001-13</t>
  </si>
  <si>
    <t>CTC - CENTRO DE TECNOLOGIA CANAVIEIRA S.A.</t>
  </si>
  <si>
    <t>07.040.108/0001-57</t>
  </si>
  <si>
    <t>07.043.628/0001-13</t>
  </si>
  <si>
    <t>CLARO TELECOM PARTICIPAÇÕES S.A.</t>
  </si>
  <si>
    <t>07.047.251/0001-70</t>
  </si>
  <si>
    <t>07.119.838/0001-48</t>
  </si>
  <si>
    <t>BRAZIL REALTY CIA SECURIT. CRÉD. IMOBILIÁRIOS</t>
  </si>
  <si>
    <t>07.206.816/0001-15</t>
  </si>
  <si>
    <t>07.253.321/0001-47</t>
  </si>
  <si>
    <t>07.275.159/0001-68</t>
  </si>
  <si>
    <t>07.282.377/0001-20</t>
  </si>
  <si>
    <t>ENERGISA SUL-SUDESTE - DISTRIBUIDORA DE ENERGIA S/A</t>
  </si>
  <si>
    <t>07.334.600/0001-35</t>
  </si>
  <si>
    <t>07.401.436/0001-31</t>
  </si>
  <si>
    <t>ELDORADO BRASIL CELULOSE S.A.</t>
  </si>
  <si>
    <t>07.415.333/0001-20</t>
  </si>
  <si>
    <t>SIMPAR S.A.</t>
  </si>
  <si>
    <t>07.437.016/0001-05</t>
  </si>
  <si>
    <t>CINESYSTEM S.A.</t>
  </si>
  <si>
    <t>07.526.557/0001-00</t>
  </si>
  <si>
    <t>AMBEV S.A.</t>
  </si>
  <si>
    <t>07.587.384/0001-30</t>
  </si>
  <si>
    <t>PLANETA SECURITIZADORA S.A.</t>
  </si>
  <si>
    <t>07.594.978/0001-78</t>
  </si>
  <si>
    <t>SMARTFIT ESCOLA DE GINÁSTICA E DANÇA S.A.</t>
  </si>
  <si>
    <t>07.628.528/0001-59</t>
  </si>
  <si>
    <t>BRASILAGRO - CIA BRAS DE PROP AGRICOLAS</t>
  </si>
  <si>
    <t>07.636.657/0001-99</t>
  </si>
  <si>
    <t>AÇO VERDE DO BRASIL S.A</t>
  </si>
  <si>
    <t>07.659.538/0001-51</t>
  </si>
  <si>
    <t>DINAMICA ENERGIA S.A.</t>
  </si>
  <si>
    <t>07.689.002/0001-89</t>
  </si>
  <si>
    <t>07.704.246/0001-93</t>
  </si>
  <si>
    <t>DATORA PARTICIPAÇÕES E SERVIÇOS S.A.</t>
  </si>
  <si>
    <t>07.718.269/0001-57</t>
  </si>
  <si>
    <t>07.802.794/0001-56</t>
  </si>
  <si>
    <t>ESSENTIA PCHS S.A.</t>
  </si>
  <si>
    <t>07.816.890/0001-53</t>
  </si>
  <si>
    <t>MULTIPLAN - EMPREEND IMOBILIARIOS S.A.</t>
  </si>
  <si>
    <t>07.820.907/0001-46</t>
  </si>
  <si>
    <t>07.859.510/0001-68</t>
  </si>
  <si>
    <t>JHSF MALLS S.A.</t>
  </si>
  <si>
    <t>07.859.971/0001-30</t>
  </si>
  <si>
    <t>07.882.930/0001-65</t>
  </si>
  <si>
    <t>MITRE REALTY EMPREENDIMENTOS E PARTICIPAÇÕES S.A.</t>
  </si>
  <si>
    <t>07.950.674/0001-04</t>
  </si>
  <si>
    <t>07.976.147/0001-60</t>
  </si>
  <si>
    <t>MOVIDA LOCAÇÃO DE VEÍCULOS S.A.</t>
  </si>
  <si>
    <t>08.065.557/0001-12</t>
  </si>
  <si>
    <t>08.070.508/0001-78</t>
  </si>
  <si>
    <t>RAIZEN ENERGIA S.A.</t>
  </si>
  <si>
    <t>08.078.847/0001-09</t>
  </si>
  <si>
    <t>LPS BRASIL - CONSULTORIA DE IMOVEIS S.A.</t>
  </si>
  <si>
    <t>08.159.965/0001-33</t>
  </si>
  <si>
    <t>IGUA SANEAMENTO S.A.</t>
  </si>
  <si>
    <t>08.170.849/0001-15</t>
  </si>
  <si>
    <t>DESKTOP S.A.</t>
  </si>
  <si>
    <t>08.213.823/0001-07</t>
  </si>
  <si>
    <t>AURA ALMAS MINERAÇÃO S.A.</t>
  </si>
  <si>
    <t>08.294.224/0001-65</t>
  </si>
  <si>
    <t>08.312.229/0001-73</t>
  </si>
  <si>
    <t>08.322.396/0001-03</t>
  </si>
  <si>
    <t>CERRADINHO BIOENERGIA S.A.</t>
  </si>
  <si>
    <t>08.324.196/0001-81</t>
  </si>
  <si>
    <t>08.343.492/0001-20</t>
  </si>
  <si>
    <t>08.364.948/0001-38</t>
  </si>
  <si>
    <t>08.397.078/0001-01</t>
  </si>
  <si>
    <t>GSH CORP PARTICIPAÇÕES S.A.</t>
  </si>
  <si>
    <t>08.402.943/0001-52</t>
  </si>
  <si>
    <t>08.424.178/0001-71</t>
  </si>
  <si>
    <t>08.439.659/0001-50</t>
  </si>
  <si>
    <t>08.467.115/0001-00</t>
  </si>
  <si>
    <t>08.493.364/0001-62</t>
  </si>
  <si>
    <t>08.534.605/0001-74</t>
  </si>
  <si>
    <t>08.560.444/0001-93</t>
  </si>
  <si>
    <t>08.574.411/0001-00</t>
  </si>
  <si>
    <t>PRÁTICA KLIMAQUIP INDÚSTRIA E COMÉRCIO S.A.</t>
  </si>
  <si>
    <t>08.613.550/0001-98</t>
  </si>
  <si>
    <t>NEXPE PARTICIPAÇÕES S.A</t>
  </si>
  <si>
    <t>08.764.621/0001-53</t>
  </si>
  <si>
    <t>GENERAL SHOPPING E OUTLETS DO BRASIL BRASIL S.A.</t>
  </si>
  <si>
    <t>08.769.451/0001-08</t>
  </si>
  <si>
    <t>VIRGO COMPANHIA DE SECURITIZAÇÃO</t>
  </si>
  <si>
    <t>08.773.135/0001-00</t>
  </si>
  <si>
    <t>2W ENERGIA S.A.</t>
  </si>
  <si>
    <t>08.773.191/0001-36</t>
  </si>
  <si>
    <t>BRASILIANA PARTICIPAÇÕES S/A</t>
  </si>
  <si>
    <t>08.795.211/0001-70</t>
  </si>
  <si>
    <t>MAESTRO LOCADORA DE VEICULOS S.A.</t>
  </si>
  <si>
    <t>08.797.760/0001-83</t>
  </si>
  <si>
    <t>CURY CONSTRUTORA E INCORPORADORA S.A.</t>
  </si>
  <si>
    <t>08.801.621/0001-86</t>
  </si>
  <si>
    <t>SYN PROP &amp; TECH S.A.</t>
  </si>
  <si>
    <t>08.807.432/0001-10</t>
  </si>
  <si>
    <t>08.811.643/0001-27</t>
  </si>
  <si>
    <t>08.822.767/0001-08</t>
  </si>
  <si>
    <t>CONCESSIONÁRIA DA RODOVIA MG-050 S.A.</t>
  </si>
  <si>
    <t>08.827.501/0001-58</t>
  </si>
  <si>
    <t>AEGEA SANEAMENTO E PARTICIPAÇÕES S.A.</t>
  </si>
  <si>
    <t>08.873.873/0001-10</t>
  </si>
  <si>
    <t>08.902.291/0001-15</t>
  </si>
  <si>
    <t>CSN MINERAÇÃO S.A.</t>
  </si>
  <si>
    <t>08.926.302/0001-05</t>
  </si>
  <si>
    <t>DOMMO ENERGIA S.A.</t>
  </si>
  <si>
    <t>08.935.054/0001-50</t>
  </si>
  <si>
    <t>08.937.002/0001-13</t>
  </si>
  <si>
    <t>VISION SECURITIZADORA S.A.</t>
  </si>
  <si>
    <t>09.041.168/0001-10</t>
  </si>
  <si>
    <t>LOG COMMERCIAL PROPERTIES E PARTICIPAÇÕES</t>
  </si>
  <si>
    <t>09.042.817/0001-05</t>
  </si>
  <si>
    <t>BEMOBI MOBILE TECH S.A.</t>
  </si>
  <si>
    <t>09.053.134/0001-45</t>
  </si>
  <si>
    <t>ELFA MEDICAMENTOS S.A.</t>
  </si>
  <si>
    <t>09.054.385/0001-44</t>
  </si>
  <si>
    <t>INBRANDS S.A.</t>
  </si>
  <si>
    <t>09.074.183/0001-64</t>
  </si>
  <si>
    <t>09.095.183/0001-40</t>
  </si>
  <si>
    <t>09.112.685/0001-32</t>
  </si>
  <si>
    <t>09.114.805/0001-30</t>
  </si>
  <si>
    <t>OCEANPACT SERVIÇOS MARITIMOS S.A.</t>
  </si>
  <si>
    <t>09.116.278/0001-01</t>
  </si>
  <si>
    <t>09.146.451/0001-06</t>
  </si>
  <si>
    <t>KALLAS INCORPORAÇÕES E CONSTRUÇÕES S.A.</t>
  </si>
  <si>
    <t>09.149.503/0001-06</t>
  </si>
  <si>
    <t>OMEGA GERAÇÃO S.A.</t>
  </si>
  <si>
    <t>09.229.201/0001-30</t>
  </si>
  <si>
    <t>GPS PARTICIPAÇÕES E EMPREENDIMENTOS S.A.</t>
  </si>
  <si>
    <t>09.257.877/0001-37</t>
  </si>
  <si>
    <t>09.267.996/0001-70</t>
  </si>
  <si>
    <t>YUNY INCORPORADORA HOLDING S.A.</t>
  </si>
  <si>
    <t>09.288.252/0001-32</t>
  </si>
  <si>
    <t>ANIMA HOLDING S.A.</t>
  </si>
  <si>
    <t>09.295.063/0001-97</t>
  </si>
  <si>
    <t>TECHNOS S.A.</t>
  </si>
  <si>
    <t>09.304.427/0001-58</t>
  </si>
  <si>
    <t>HABITASEC SECURITIZADORA SA</t>
  </si>
  <si>
    <t>09.305.994/0001-29</t>
  </si>
  <si>
    <t>AZUL S.A.</t>
  </si>
  <si>
    <t>09.313.969/0001-97</t>
  </si>
  <si>
    <t>09.324.949/0001-11</t>
  </si>
  <si>
    <t>09.325.109/0001-73</t>
  </si>
  <si>
    <t>09.326.342/0001-70</t>
  </si>
  <si>
    <t>09.336.431/0001-06</t>
  </si>
  <si>
    <t>09.346.601/0001-25</t>
  </si>
  <si>
    <t>B3 S.A. - BRASIL, BOLSA, BALCÃO</t>
  </si>
  <si>
    <t>09.347.516/0001-81</t>
  </si>
  <si>
    <t>ELETROMIDIA S.A.</t>
  </si>
  <si>
    <t>09.359.927/0001-97</t>
  </si>
  <si>
    <t>ASA BRANCA HOLDING S.A.</t>
  </si>
  <si>
    <t>09.391.823/0001-60</t>
  </si>
  <si>
    <t>SANTO ANTONIO ENERGIA S.A.</t>
  </si>
  <si>
    <t>09.414.761/0001-64</t>
  </si>
  <si>
    <t>K-INFRA RODOVIA DO AÇO S.A.</t>
  </si>
  <si>
    <t>09.527.023/0001-23</t>
  </si>
  <si>
    <t>ENVIRONMENTAL ESG PARTICIPAÇÕES S.A.</t>
  </si>
  <si>
    <t>09.538.973/0001-53</t>
  </si>
  <si>
    <t>PDG COMPANHIA SECURITIZADORA</t>
  </si>
  <si>
    <t>09.584.854/0001-37</t>
  </si>
  <si>
    <t>MANAUS TRANSMISSORA DE ENERGIA S.A</t>
  </si>
  <si>
    <t>09.611.768/0001-76</t>
  </si>
  <si>
    <t>INTER CONSTRUTORA E INCORPORADORA S.A.</t>
  </si>
  <si>
    <t>09.625.321/0001-56</t>
  </si>
  <si>
    <t>NORTE BRASIL TRANSMISSORA DE ENERGIA S.A.</t>
  </si>
  <si>
    <t>09.813.204/0001-16</t>
  </si>
  <si>
    <t>W2W E-COMMERCE DE VINHOS S.A.</t>
  </si>
  <si>
    <t>10.139.870/0001-08</t>
  </si>
  <si>
    <t>NEOGRID PARTICIPAÇÕES S.A.</t>
  </si>
  <si>
    <t>10.215.988/0001-60</t>
  </si>
  <si>
    <t>CIA LOCAÇÃO DAS AMÉRICAS</t>
  </si>
  <si>
    <t>10.234.027/0001-00</t>
  </si>
  <si>
    <t>LINHAS DE MACAPÁ TRANSMISSORA DE ENERGIA S/A</t>
  </si>
  <si>
    <t>10.240.186/0001-00</t>
  </si>
  <si>
    <t>LINHAS DE XINGU TRANSMISSORA DE ENERGIA S/A</t>
  </si>
  <si>
    <t>10.285.590/0001-08</t>
  </si>
  <si>
    <t>GRUPO DE MODA SOMA S.A.</t>
  </si>
  <si>
    <t>10.319.900/0001-50</t>
  </si>
  <si>
    <t>CICLUS AMBIENTAL DO BRASIL S.A</t>
  </si>
  <si>
    <t>10.324.624/0001-18</t>
  </si>
  <si>
    <t>10.338.320/0001-00</t>
  </si>
  <si>
    <t>10.440.482/0001-54</t>
  </si>
  <si>
    <t>GETNET ADQ E SERV PARA MEIOS DE PAGTO S.A. - INST PAGTO</t>
  </si>
  <si>
    <t>10.452.416/0001-02</t>
  </si>
  <si>
    <t>REAG INVESTIMENTOS S.A.</t>
  </si>
  <si>
    <t>10.464.223/0001-63</t>
  </si>
  <si>
    <t>PRIVALIA BRASIL S.A.</t>
  </si>
  <si>
    <t>10.488.244/0001-19</t>
  </si>
  <si>
    <t>INFRASEC SECURITIZADORA S.A.</t>
  </si>
  <si>
    <t>10.502.676/0001-37</t>
  </si>
  <si>
    <t>TERMELÉTRICA PERNAMBUCO III S.A.</t>
  </si>
  <si>
    <t>10.531.501/0001-58</t>
  </si>
  <si>
    <t>10.571.175/0001-02</t>
  </si>
  <si>
    <t>URBA DESENVOLVIMENTO URBANO S.A.</t>
  </si>
  <si>
    <t>10.608.405/0001-60</t>
  </si>
  <si>
    <t>BARI SECURITIZADORA S.A.</t>
  </si>
  <si>
    <t>10.629.105/0001-68</t>
  </si>
  <si>
    <t>10.635.691/0001-53</t>
  </si>
  <si>
    <t>VIARONDON CONCESSIONÁRIA DE RODOVIA S.A.</t>
  </si>
  <si>
    <t>10.647.979/0001-48</t>
  </si>
  <si>
    <t>10.670.314/0001-55</t>
  </si>
  <si>
    <t>VIABAHIA CONCESSIONÁRIA DE RODOVIAS SA</t>
  </si>
  <si>
    <t>10.678.505/0001-63</t>
  </si>
  <si>
    <t>CONC RODOVIAS DO TIETÊ S.A.- EM RECUPERAÇÃO JUDICIAL</t>
  </si>
  <si>
    <t>10.739.356/0001-03</t>
  </si>
  <si>
    <t>BR ADVISORY PARTNERS PARTICIPAÇÕES S.A.</t>
  </si>
  <si>
    <t>10.753.164/0001-43</t>
  </si>
  <si>
    <t>ECO SECURITIZADORA DIREITOS CRED AGRONEGÓCIO S.A.</t>
  </si>
  <si>
    <t>10.760.260/0001-19</t>
  </si>
  <si>
    <t>CVC BRASIL OPERADORA E AGÊNCIA DE VIAGENS S.A.</t>
  </si>
  <si>
    <t>10.807.374/0001-77</t>
  </si>
  <si>
    <t>BOA SAFRA SEMENTES S.A.</t>
  </si>
  <si>
    <t>10.835.932/0001-08</t>
  </si>
  <si>
    <t>10.841.050/0001-55</t>
  </si>
  <si>
    <t>10.851.805/0001-00</t>
  </si>
  <si>
    <t>FLEX GESTÃO DE RELACIONAMENTOS S.A.</t>
  </si>
  <si>
    <t>11.257.352/0001-43</t>
  </si>
  <si>
    <t>BSI CAPITAL SECURITIZADORA S.A.</t>
  </si>
  <si>
    <t>11.274.829/0001-07</t>
  </si>
  <si>
    <t>COMPANHIA PAULISTA DE SECURITIZAÇÃO</t>
  </si>
  <si>
    <t>11.284.204/0001-18</t>
  </si>
  <si>
    <t>YOU INC INCORPORADORA E PARTICIPAÇÃO S.A</t>
  </si>
  <si>
    <t>11.421.994/0001-36</t>
  </si>
  <si>
    <t>ORIZON VALORIZAÇÃO DE RESÍDUOS S.A.</t>
  </si>
  <si>
    <t>11.669.021/0001-10</t>
  </si>
  <si>
    <t>11.716.471/0001-17</t>
  </si>
  <si>
    <t>TRX SECURITIZADORA S.A.</t>
  </si>
  <si>
    <t>11.721.921/0001-60</t>
  </si>
  <si>
    <t>ALPER CONSULTORIA E CORRETORA DE SEGUROS S.A.</t>
  </si>
  <si>
    <t>11.725.176/0001-27</t>
  </si>
  <si>
    <t>BOA VISTA SERVIÇOS S.A.</t>
  </si>
  <si>
    <t>11.992.680/0001-93</t>
  </si>
  <si>
    <t>QUALICORP CONSULTORIA E CORRETORA DE SEGUROS S.A.</t>
  </si>
  <si>
    <t>12.049.631/0001-84</t>
  </si>
  <si>
    <t>12.091.809/0001-55</t>
  </si>
  <si>
    <t>3R PETROLEUM ÓLEO E GÁS S.A.</t>
  </si>
  <si>
    <t>12.104.241/0004-02</t>
  </si>
  <si>
    <t>ONCOCLÍNICAS DO BRASIL SERVIÇOS MÉDICOS S.A.</t>
  </si>
  <si>
    <t>12.108.897/0001-50</t>
  </si>
  <si>
    <t>D1000 VAREJO FARMA PARTICIPAÇÕES S.A.</t>
  </si>
  <si>
    <t>12.130.744/0001-00</t>
  </si>
  <si>
    <t>TRUE SECURITIZADORA S.A.</t>
  </si>
  <si>
    <t>12.139.922/0001-63</t>
  </si>
  <si>
    <t>OCTANTE SECURITIZADORA S.A.</t>
  </si>
  <si>
    <t>12.181.987/0001-77</t>
  </si>
  <si>
    <t>MELNICK DESENVOLVIMENTO IMOBILIÁRIO S.A.</t>
  </si>
  <si>
    <t>12.261.588/0001-16</t>
  </si>
  <si>
    <t>POLO CAPITAL SECURITIZADORA S.A</t>
  </si>
  <si>
    <t>12.300.288/0001-07</t>
  </si>
  <si>
    <t>NORTE ENERGIA S.A.</t>
  </si>
  <si>
    <t>12.320.349/0001-90</t>
  </si>
  <si>
    <t>ORE  SECURITIZADORA SA</t>
  </si>
  <si>
    <t>12.420.164/0001-57</t>
  </si>
  <si>
    <t>CM HOSPITALAR S.A</t>
  </si>
  <si>
    <t>12.489.315/0001-23</t>
  </si>
  <si>
    <t>FERREIRA GOMES ENERGIA S.A.</t>
  </si>
  <si>
    <t>12.528.708/0001-07</t>
  </si>
  <si>
    <t>AERIS IND. E COM. DE EQUIP. PARA GER. DE ENG. S.A.</t>
  </si>
  <si>
    <t>12.592.831/0001-89</t>
  </si>
  <si>
    <t>MNLT S.A.</t>
  </si>
  <si>
    <t>12.648.266/0001-24</t>
  </si>
  <si>
    <t>AMBIPAR PARTICIPAÇÕES E EMPREENDIMENTOS S.A.</t>
  </si>
  <si>
    <t>12.648.327/0001-53</t>
  </si>
  <si>
    <t>HIDROVIAS DO BRASIL S.A.</t>
  </si>
  <si>
    <t>12.919.786/0001-24</t>
  </si>
  <si>
    <t>TCP TERMINAL DE CONTEINERES DE PARANAGUA SA</t>
  </si>
  <si>
    <t>12.979.898/0001-70</t>
  </si>
  <si>
    <t>FORTE SECURITIZADORA S.A.</t>
  </si>
  <si>
    <t>13.009.717/0001-46</t>
  </si>
  <si>
    <t>BCO ESTADO DE SERGIPE S.A. - BANESE</t>
  </si>
  <si>
    <t>13.017.462/0001-63</t>
  </si>
  <si>
    <t>ENERGISA SERGIPE - DISTRIBUIDORA DE ENERGIA S/A</t>
  </si>
  <si>
    <t>13.217.485/0001-11</t>
  </si>
  <si>
    <t>GRUPO SBF S.A.</t>
  </si>
  <si>
    <t>13.270.520/0001-66</t>
  </si>
  <si>
    <t>KORA SAÚDE PARTICIPAÇÕES S.A.</t>
  </si>
  <si>
    <t>13.349.677/0001-81</t>
  </si>
  <si>
    <t>REIT SECURITIZADORA S/A</t>
  </si>
  <si>
    <t>13.444.994/0001-87</t>
  </si>
  <si>
    <t>MLOG S.A.</t>
  </si>
  <si>
    <t>13.457.942/0001-45</t>
  </si>
  <si>
    <t>RIVA INCORPORADORA S.A</t>
  </si>
  <si>
    <t>13.574.594/0001-96</t>
  </si>
  <si>
    <t>ZAMP SA</t>
  </si>
  <si>
    <t>13.584.310/0001-42</t>
  </si>
  <si>
    <t>SUGOI S.A.</t>
  </si>
  <si>
    <t>13.783.221/0004-78</t>
  </si>
  <si>
    <t>MADERO INDÚSTRIA E COMÉRCIO S.A.</t>
  </si>
  <si>
    <t>14.110.585/0001-07</t>
  </si>
  <si>
    <t>MÉLIUZ S.A.</t>
  </si>
  <si>
    <t>14.127.813/0001-51</t>
  </si>
  <si>
    <t>GETNINJAS S.A.</t>
  </si>
  <si>
    <t>14.191.427/0001-29</t>
  </si>
  <si>
    <t>GRANBIO INVESTIMENTOS S.A.</t>
  </si>
  <si>
    <t>14.388.334/0001-99</t>
  </si>
  <si>
    <t>PARANA BCO S.A.</t>
  </si>
  <si>
    <t>14.776.142/0001-50</t>
  </si>
  <si>
    <t>WESTWING COMÉRCIO VAREJISTA S.A.</t>
  </si>
  <si>
    <t>14.785.152/0001-51</t>
  </si>
  <si>
    <t>HBR REALTY EMPREENDIMENTOS IMOBILIÁRIOS S.A.</t>
  </si>
  <si>
    <t>14.807.945/0001-24</t>
  </si>
  <si>
    <t>SANSUY S.A. INDUSTRIA DE PLASTICOS</t>
  </si>
  <si>
    <t>14.876.090/0001-93</t>
  </si>
  <si>
    <t>GAIA IMPACTO SECURITIZADORA S.A.</t>
  </si>
  <si>
    <t>14.882.295/0001-81</t>
  </si>
  <si>
    <t>CBO HOLDING S.A.</t>
  </si>
  <si>
    <t>14.998.371/0001-19</t>
  </si>
  <si>
    <t>15.090.690/0001-94</t>
  </si>
  <si>
    <t>CONCESSIONARIA ECOVIAS DO ARAGUAIA S.A.</t>
  </si>
  <si>
    <t>15.101.405/0001-93</t>
  </si>
  <si>
    <t>CORREA RIBEIRO S.A. COMERCIO E INDUSTRIA</t>
  </si>
  <si>
    <t>15.115.504/0001-24</t>
  </si>
  <si>
    <t>15.139.629/0001-94</t>
  </si>
  <si>
    <t>15.141.799/0001-03</t>
  </si>
  <si>
    <t>15.144.017/0001-90</t>
  </si>
  <si>
    <t>CIA SEGUROS ALIANCA DA BAHIA</t>
  </si>
  <si>
    <t>15.229.110/0001-05</t>
  </si>
  <si>
    <t>CAPITALE SECURITIZADORA DE CRÉDITO S/A</t>
  </si>
  <si>
    <t>15.377.572/0001-61</t>
  </si>
  <si>
    <t>NASA SECURITIZADORA S.A.</t>
  </si>
  <si>
    <t>15.413.826/0001-50</t>
  </si>
  <si>
    <t>15.484.093/0001-44</t>
  </si>
  <si>
    <t>ECO101 CONCESSIONÁRIA DE RODOVIAS S.A.</t>
  </si>
  <si>
    <t>15.494.541/0001-90</t>
  </si>
  <si>
    <t>SALUS INFRAESTRUTURA PORTUARIA SA</t>
  </si>
  <si>
    <t>15.527.906/0001-36</t>
  </si>
  <si>
    <t>BIOSEV S.A.</t>
  </si>
  <si>
    <t>15.578.569/0001-06</t>
  </si>
  <si>
    <t>CONC DO AEROPORTO INTERNACIONAL DE GUARULHOS S.A.</t>
  </si>
  <si>
    <t>15.675.715/0001-11</t>
  </si>
  <si>
    <t>HOUSI S.A.</t>
  </si>
  <si>
    <t>15.688.041/0001-90</t>
  </si>
  <si>
    <t>MBK SECURITIZADORA SA</t>
  </si>
  <si>
    <t>16.233.389/0001-55</t>
  </si>
  <si>
    <t>LOJAS LE BISCUIT S.A.</t>
  </si>
  <si>
    <t>16.234.171/0001-15</t>
  </si>
  <si>
    <t>16.404.287/0001-55</t>
  </si>
  <si>
    <t>16.590.234/0001-76</t>
  </si>
  <si>
    <t>16.614.075/0001-00</t>
  </si>
  <si>
    <t>16.670.085/0001-55</t>
  </si>
  <si>
    <t>16.676.520/0001-59</t>
  </si>
  <si>
    <t>HOSPITAL MATER DEI S.A.</t>
  </si>
  <si>
    <t>16.811.931/0001-00</t>
  </si>
  <si>
    <t>ALPHAVILLE S.A.</t>
  </si>
  <si>
    <t>16.922.038/0001-51</t>
  </si>
  <si>
    <t>ENJOEI S.A.</t>
  </si>
  <si>
    <t>17.155.730/0001-64</t>
  </si>
  <si>
    <t>17.159.005/0001-64</t>
  </si>
  <si>
    <t>FIACAO E TECELAGEM SAO JOSE SA EM RECUPERACAO JUDICIAL</t>
  </si>
  <si>
    <t>17.159.229/0001-76</t>
  </si>
  <si>
    <t>LABORATÓRIO TEUTO BRASILEIRO S.A.</t>
  </si>
  <si>
    <t>17.161.241/0001-15</t>
  </si>
  <si>
    <t>17.162.082/0001-73</t>
  </si>
  <si>
    <t>17.167.396/0001-69</t>
  </si>
  <si>
    <t>ALFA HOLDINGS S.A.</t>
  </si>
  <si>
    <t>17.184.037/0001-10</t>
  </si>
  <si>
    <t>BCO MERCANTIL DO BRASIL S.A.</t>
  </si>
  <si>
    <t>17.193.806/0001-46</t>
  </si>
  <si>
    <t>CONSORCIO ALFA DE ADMINISTRACAO S.A.</t>
  </si>
  <si>
    <t>17.234.244/0001-31</t>
  </si>
  <si>
    <t>FTL - FERROVIA TRANSNORDESTINA LOGÍSTICA S.A.</t>
  </si>
  <si>
    <t>17.245.234/0001-00</t>
  </si>
  <si>
    <t>17.281.106/0001-03</t>
  </si>
  <si>
    <t>17.314.329/0001-20</t>
  </si>
  <si>
    <t>INTERNATIONAL MEAL COMPANY ALIMENTACAO S.A.</t>
  </si>
  <si>
    <t>17.344.597/0001-94</t>
  </si>
  <si>
    <t>BB SEGURIDADE PARTICIPAÇÕES S.A.</t>
  </si>
  <si>
    <t>17.359.233/0001-88</t>
  </si>
  <si>
    <t>TECIDOS E ARMARINHOS MIGUEL BARTOLOMEU S.A.</t>
  </si>
  <si>
    <t>17.943.792/0001-30</t>
  </si>
  <si>
    <t>FULWOOD S.A.</t>
  </si>
  <si>
    <t>18.174.270/0001-84</t>
  </si>
  <si>
    <t>DOTZ S.A.</t>
  </si>
  <si>
    <t>18.328.118/0001-09</t>
  </si>
  <si>
    <t>PET CENTER COMÉRCIO E PARTICIPAÇÕES S.A.</t>
  </si>
  <si>
    <t>18.483.666/0001-03</t>
  </si>
  <si>
    <t>HUMBERG AGRIBRASIL COMÉRCIO E EXPORTAÇÃO DE GRÃOS S.A.</t>
  </si>
  <si>
    <t>18.494.485/0001-82</t>
  </si>
  <si>
    <t>PORTO SUDESTE V.M. S.A.</t>
  </si>
  <si>
    <t>18.572.225/0001-88</t>
  </si>
  <si>
    <t>CONCEBRA - CONCESSIONARIA DAS RODOVIAS CENTRAIS DO BRASIL</t>
  </si>
  <si>
    <t>18.593.815/0001-97</t>
  </si>
  <si>
    <t>PRINER SERVIÇOS INDUSTRIAIS S.A.</t>
  </si>
  <si>
    <t>18.903.785/0001-78</t>
  </si>
  <si>
    <t>HOLDING DO ARAGUAIA S.A.</t>
  </si>
  <si>
    <t>19.208.022/0001-70</t>
  </si>
  <si>
    <t>ECO050 CONCESSIONÁRIA DE RODOVIAS S.A.</t>
  </si>
  <si>
    <t>19.276.528/0001-16</t>
  </si>
  <si>
    <t>BCBF PARTICIPAÇÕES S.A.</t>
  </si>
  <si>
    <t>19.296.342/0001-29</t>
  </si>
  <si>
    <t>MGI - MINAS GERAIS PARTICIPAÇÕES S.A.</t>
  </si>
  <si>
    <t>19.378.769/0001-76</t>
  </si>
  <si>
    <t>INSTITUTO HERMES PARDINI S.A.</t>
  </si>
  <si>
    <t>19.403.252/0001-90</t>
  </si>
  <si>
    <t>EMCCAMP RESIDENCIAL S.A.</t>
  </si>
  <si>
    <t>19.521.322/0001-04</t>
  </si>
  <si>
    <t>CONCESSIONÁRIA ROTA DO OESTE S.A.</t>
  </si>
  <si>
    <t>19.526.748/0001-50</t>
  </si>
  <si>
    <t>19.527.586/0001-75</t>
  </si>
  <si>
    <t>COMPANHIA ENERGÉTICA SINOP S/A</t>
  </si>
  <si>
    <t>19.527.639/0001-58</t>
  </si>
  <si>
    <t>ENERGISA MINAS GERAIS - DISTRIBUIDORA DE ENERGIA S/A</t>
  </si>
  <si>
    <t>19.642.306/0001-70</t>
  </si>
  <si>
    <t>CONCESSIONÁRIA DE RODOVIA SUL-MATOGROSSENSE S.A.</t>
  </si>
  <si>
    <t>19.726.048/0001-00</t>
  </si>
  <si>
    <t>CONCESSIONÁRIA BR-040 S.A.</t>
  </si>
  <si>
    <t>19.796.586/0001-70</t>
  </si>
  <si>
    <t>BRISANET PARTICIPAÇÕES S.A.</t>
  </si>
  <si>
    <t>19.851.496/0001-35</t>
  </si>
  <si>
    <t>LOGOS COMPANHIA SECURITIZADORA S/A</t>
  </si>
  <si>
    <t>20.247.322/0001-47</t>
  </si>
  <si>
    <t>ALLIED TECNOLOGIA S.A.</t>
  </si>
  <si>
    <t>20.258.278/0001-70</t>
  </si>
  <si>
    <t>OURO FINO SAUDE ANIMAL PARTICIPACOES S.A.</t>
  </si>
  <si>
    <t>20.451.953/0001-83</t>
  </si>
  <si>
    <t>BLUM COMPANHIA DE SECURITIZAÇÃO DE CRÉDITOS S.A</t>
  </si>
  <si>
    <t>20.514.555/0001-69</t>
  </si>
  <si>
    <t>ESPERANZA TRANSMISSORA DE ENERGIA S.A.</t>
  </si>
  <si>
    <t>20.514.590/0001-88</t>
  </si>
  <si>
    <t>ODOYÁ TRANSMISSORA DE ENERGIA S.A.</t>
  </si>
  <si>
    <t>21.110.778/0001-23</t>
  </si>
  <si>
    <t>OLIVEIRA TRUST S.A.</t>
  </si>
  <si>
    <t>21.240.146/0001-84</t>
  </si>
  <si>
    <t>AGROGALAXY PARTICIPAÇÕES S.A.</t>
  </si>
  <si>
    <t>21.254.073/0001-80</t>
  </si>
  <si>
    <t>COMPANHIA ITAUNENSE ENERGIA E PARTICIPAÇÕES</t>
  </si>
  <si>
    <t>21.255.567/0001-89</t>
  </si>
  <si>
    <t>21.262.638/0001-70</t>
  </si>
  <si>
    <t>ENCALSO PARTICIPAÇÕES EM CONCESSÕES S/A</t>
  </si>
  <si>
    <t>21.314.559/0001-66</t>
  </si>
  <si>
    <t>MOVIDA PARTICIPACOES SA</t>
  </si>
  <si>
    <t>21.331.849/0001-18</t>
  </si>
  <si>
    <t>CREDGRID SERVIÇOS FINANCEIROS S.A.</t>
  </si>
  <si>
    <t>21.389.501/0001-81</t>
  </si>
  <si>
    <t>COMPASS GÁS E ENERGIA S.A.</t>
  </si>
  <si>
    <t>21.414.457/0001-12</t>
  </si>
  <si>
    <t>LEADS CIA. SECURITIZADORA</t>
  </si>
  <si>
    <t>21.610.416/0001-00</t>
  </si>
  <si>
    <t>FORTUNATO SECURITIZADORA S/A</t>
  </si>
  <si>
    <t>21.728.083/0001-00</t>
  </si>
  <si>
    <t>TRANSMISSORA JOSÉ MARIA DE MACEDO DE ELETRICIDADE S.A.</t>
  </si>
  <si>
    <t>21.948.105/0001-47</t>
  </si>
  <si>
    <t>BTGI QUARTZO PARTICIPAÇÕES S/A</t>
  </si>
  <si>
    <t>21.976.484/0001-89</t>
  </si>
  <si>
    <t>RUGE SECURITIZADORA DE CRÉDITOS FINANCEIROS S.A.</t>
  </si>
  <si>
    <t>21.976.510/0001-79</t>
  </si>
  <si>
    <t>BTGI SAFIRA PARTICIPAÇÕES S/A</t>
  </si>
  <si>
    <t>22.163.297/0001-49</t>
  </si>
  <si>
    <t>CONCESSIONÁRIA PONTE RIO-NITERÓI S.A. - ECOPONTE</t>
  </si>
  <si>
    <t>22.261.473/0001-85</t>
  </si>
  <si>
    <t>COMPANHIA DE GÁS DE MINAS GERAIS - GASMIG</t>
  </si>
  <si>
    <t>22.266.175/0001-88</t>
  </si>
  <si>
    <t>FERTILIZANTES HERINGER S.A.</t>
  </si>
  <si>
    <t>22.495.265/0001-40</t>
  </si>
  <si>
    <t>SENECA COMPANHIA SECURITIZADORA</t>
  </si>
  <si>
    <t>22.543.331/0001-00</t>
  </si>
  <si>
    <t>CAIXA SEGURIDADE PARTICIPAÇÕES S.A.</t>
  </si>
  <si>
    <t>22.677.520/0001-76</t>
  </si>
  <si>
    <t>22.902.694/0001-95</t>
  </si>
  <si>
    <t>SELF IT ACADEMIAS HOLDING S.A.</t>
  </si>
  <si>
    <t>23.096.269/0001-19</t>
  </si>
  <si>
    <t>RIO PARANA ENERGIA S.A.</t>
  </si>
  <si>
    <t>23.236.821/0001-27</t>
  </si>
  <si>
    <t>PATRIMAR ENGENHARIA S.A.</t>
  </si>
  <si>
    <t>23.373.000/0001-32</t>
  </si>
  <si>
    <t>VAMOS LOCAÇÃO DE CAMINHÕES, MÁQUINAS E EQUIPAMENTOS S.A.</t>
  </si>
  <si>
    <t>23.438.929/0001-00</t>
  </si>
  <si>
    <t>TRIPLE PLAY BRASIL PARTICIPAÇÕES S.A.</t>
  </si>
  <si>
    <t>23.864.409/0001-51</t>
  </si>
  <si>
    <t>HOLDING VERZANI E SANDRINI S.A.</t>
  </si>
  <si>
    <t>24.230.275/0001-80</t>
  </si>
  <si>
    <t>PLANO &amp; PLANO DESENVOLVIMENTO IMOBILIÁRIO S.A.</t>
  </si>
  <si>
    <t>24.396.489/0001-20</t>
  </si>
  <si>
    <t>BRK AMBIENTAL PARTICIPAÇÕES S.A.</t>
  </si>
  <si>
    <t>24.624.490/0001-65</t>
  </si>
  <si>
    <t>ARGO TRANSMISSÃO DE ENERGIA S/A</t>
  </si>
  <si>
    <t>24.624.551/0001-94</t>
  </si>
  <si>
    <t>ARGO ENERGIA EMPREENDIMENTOS E PARTICIPAÇÕES S/A</t>
  </si>
  <si>
    <t>24.921.465/0001-43</t>
  </si>
  <si>
    <t>BLUEFIT ACADEMIAS DE GINÁSTICA E PARTICIPAÇÕES S.A.</t>
  </si>
  <si>
    <t>24.962.466/0001-36</t>
  </si>
  <si>
    <t>24.990.777/0001-09</t>
  </si>
  <si>
    <t>GRUPO MATEUS S.A.</t>
  </si>
  <si>
    <t>25.005.683/0001-09</t>
  </si>
  <si>
    <t>VERT COMPANHIA SECURITIZADORA</t>
  </si>
  <si>
    <t>25.089.509/0001-83</t>
  </si>
  <si>
    <t>COMPANHIA DE SANEAMENTO DO TOCANTINS - SANEATINS</t>
  </si>
  <si>
    <t>25.249.439/0001-83</t>
  </si>
  <si>
    <t>HOSPITAL CARE CALEDONIA S.A.</t>
  </si>
  <si>
    <t>25.369.840/0001-57</t>
  </si>
  <si>
    <t>COMERC PARTICIPAÇÕES S.A.</t>
  </si>
  <si>
    <t>26.072.786/0001-46</t>
  </si>
  <si>
    <t>QESTRA TECNOLOGIA ADMINISTRAÇÃO E PARTICIPAÇÕES S.A.</t>
  </si>
  <si>
    <t>26.345.998/0001-50</t>
  </si>
  <si>
    <t>TC TRADERS CLUB S.A.</t>
  </si>
  <si>
    <t>26.462.693/0001-28</t>
  </si>
  <si>
    <t>LAVVI EMPREENDIMENTOS IMOBILIÁRIOS S.A.</t>
  </si>
  <si>
    <t>26.609.050/0001-64</t>
  </si>
  <si>
    <t>TRAVESSIA SECURITIZADORA S.A.</t>
  </si>
  <si>
    <t>26.659.061/0001-59</t>
  </si>
  <si>
    <t>MPM CORPÓREOS S.A.</t>
  </si>
  <si>
    <t>26.664.057/0001-89</t>
  </si>
  <si>
    <t>ENTREVIAS CONCESSIONÁRIA DE RODOVIAS S.A.</t>
  </si>
  <si>
    <t>26.845.702/0001-60</t>
  </si>
  <si>
    <t>EQUATORIAL TRANSMISSORA 7 SPE S.A.</t>
  </si>
  <si>
    <t>27.093.558/0001-15</t>
  </si>
  <si>
    <t>MILLS LOCAÇÃO, SERVIÇOS E LOGÍSTICA S.A.</t>
  </si>
  <si>
    <t>27.137.879/0001-74</t>
  </si>
  <si>
    <t>CIA SEC CRED FIN CARTÕES CONSIG BMG</t>
  </si>
  <si>
    <t>27.157.474/0001-06</t>
  </si>
  <si>
    <t>ÁGUAS DE TERESINA SANEAMENTO SPE S.A.</t>
  </si>
  <si>
    <t>27.956.690/0001-03</t>
  </si>
  <si>
    <t>TOKE INVEST SECURITIZADORA S.A</t>
  </si>
  <si>
    <t>27.967.244/0001-02</t>
  </si>
  <si>
    <t>EQUATORIAL TRANSMISSORA 8 SPE S.A.</t>
  </si>
  <si>
    <t>28.019.100/0001-89</t>
  </si>
  <si>
    <t>VIAPAULISTA S.A.</t>
  </si>
  <si>
    <t>28.152.650/0001-71</t>
  </si>
  <si>
    <t>28.201.130/0001-01</t>
  </si>
  <si>
    <t>ENERGISA TRANSMISSÃO DE ENERGIA S/A</t>
  </si>
  <si>
    <t>28.442.718/0001-57</t>
  </si>
  <si>
    <t>RIOLOAN 2 COMPANHIA SECURITIZADORA DE CRÉDITOS FINANCEIROS</t>
  </si>
  <si>
    <t>28.594.234/0001-23</t>
  </si>
  <si>
    <t>AUREN ENERGIA S.A.</t>
  </si>
  <si>
    <t>28.925.264/0001-75</t>
  </si>
  <si>
    <t>COMPANHIA ENERGÉTICA JAGUARA</t>
  </si>
  <si>
    <t>28.942.127/0001-49</t>
  </si>
  <si>
    <t>COMPANHIA ENERGÉTICA MIRANDA</t>
  </si>
  <si>
    <t>29.088.092/0001-95</t>
  </si>
  <si>
    <t>ROMAXIS SECURITIZADORA S.A.</t>
  </si>
  <si>
    <t>29.780.061/0001-09</t>
  </si>
  <si>
    <t>SAO CARLOS EMPREEND E PARTICIPACOES S.A.</t>
  </si>
  <si>
    <t>29.894.663/0001-89</t>
  </si>
  <si>
    <t>CONSIGNADOS I COMPANHIA SECURITIZADORA CRÉDITOS FINANCEIROS</t>
  </si>
  <si>
    <t>29.950.060/0001-57</t>
  </si>
  <si>
    <t>NORTEC QUÍMICA S.A.</t>
  </si>
  <si>
    <t>29.978.814/0001-87</t>
  </si>
  <si>
    <t>SUL AMERICA S.A.</t>
  </si>
  <si>
    <t>29.980.141/0001-08</t>
  </si>
  <si>
    <t>OCEÂNICA ENGENHARIA E CONSULTORIA S.A.</t>
  </si>
  <si>
    <t>30.213.493/0001-09</t>
  </si>
  <si>
    <t>TEGRA INCORPORADORA S.A.</t>
  </si>
  <si>
    <t>30.219.233/0001-40</t>
  </si>
  <si>
    <t>COMPANHIA SECURITIZADORA DE CRÉDITOS FINANCEIROS VERT-REBEL</t>
  </si>
  <si>
    <t>30.306.294/0001-45</t>
  </si>
  <si>
    <t>BCO BTG PACTUAL S.A.</t>
  </si>
  <si>
    <t>30.418.658/0001-89</t>
  </si>
  <si>
    <t>COMPANHIA SECURITIZADORA DE CRÉD. FINANCEIROS VERT-NEXOOS</t>
  </si>
  <si>
    <t>30.540.991/0001-66</t>
  </si>
  <si>
    <t>30.545.324/0001-76</t>
  </si>
  <si>
    <t>COMPANHIA SECURITIZADORA DE CRÉDITOS FINANCEIROS VERT-RECARG</t>
  </si>
  <si>
    <t>30.723.886/0001-62</t>
  </si>
  <si>
    <t>BANCO MODAL S.A.</t>
  </si>
  <si>
    <t>31.001.230/0001-07</t>
  </si>
  <si>
    <t>CELEO REDES TRANSMISSÃO DE ENERGIA S.A.</t>
  </si>
  <si>
    <t>31.468.139/0001-98</t>
  </si>
  <si>
    <t>CASA DE PEDRA SECURITIZADORA DE CREDITO S/A</t>
  </si>
  <si>
    <t>31.553.627/0001-01</t>
  </si>
  <si>
    <t>MOBLY S.A.</t>
  </si>
  <si>
    <t>31.701.408/0001-14</t>
  </si>
  <si>
    <t>ATHENA SAÚDE BRASIL SA</t>
  </si>
  <si>
    <t>31.748.174/0001-60</t>
  </si>
  <si>
    <t>VERO S.A.</t>
  </si>
  <si>
    <t>31.907.982/0001-23</t>
  </si>
  <si>
    <t>FILADÉLFIA SECURITIZADORA S/A</t>
  </si>
  <si>
    <t>32.161.500/0001-00</t>
  </si>
  <si>
    <t>CONCESSIONÁRIA DAS RODOVIAS INTEGRADAS DO SUL S.A.</t>
  </si>
  <si>
    <t>32.372.085/0001-25</t>
  </si>
  <si>
    <t>COBUCCIO SECURITIZADORA DE CRÉDITOS S.A.</t>
  </si>
  <si>
    <t>32.681.371/0001-72</t>
  </si>
  <si>
    <t>32.770.457/0001-71</t>
  </si>
  <si>
    <t>CIA. SECURITIZADORA DE CREDITOS FINANCEIROS VERT-GYRA</t>
  </si>
  <si>
    <t>32.785.497/0001-97</t>
  </si>
  <si>
    <t>NATURA &amp;CO HOLDING S.A.</t>
  </si>
  <si>
    <t>33.000.167/0001-01</t>
  </si>
  <si>
    <t>33.035.536/0001-00</t>
  </si>
  <si>
    <t>33.040.601/0001-87</t>
  </si>
  <si>
    <t>CREDITAQUI FINANCEIRA S.A. - C.F.I.</t>
  </si>
  <si>
    <t>33.041.260/0652-90</t>
  </si>
  <si>
    <t>VIA S.A.</t>
  </si>
  <si>
    <t>33.042.730/0001-04</t>
  </si>
  <si>
    <t>33.050.071/0001-58</t>
  </si>
  <si>
    <t>33.050.196/0001-88</t>
  </si>
  <si>
    <t>33.102.476/0001-92</t>
  </si>
  <si>
    <t>MONTEIRO ARANHA S.A.</t>
  </si>
  <si>
    <t>33.111.246/0001-90</t>
  </si>
  <si>
    <t>TECNOSOLO ENGENHARIA S.A. - EMPRESA EM RECUPERAÇÃO JUDICIAL</t>
  </si>
  <si>
    <t>33.113.309/0001-47</t>
  </si>
  <si>
    <t>33.130.691/0001-05</t>
  </si>
  <si>
    <t>WILSON SONS HOLDINGS BRASIL S.A.</t>
  </si>
  <si>
    <t>33.200.049/0001-47</t>
  </si>
  <si>
    <t>33.228.024/0001-51</t>
  </si>
  <si>
    <t>33.256.439/0001-39</t>
  </si>
  <si>
    <t>33.352.394/0001-04</t>
  </si>
  <si>
    <t>33.376.989/0001-91</t>
  </si>
  <si>
    <t>IRB - BRASIL RESSEGUROS S.A.</t>
  </si>
  <si>
    <t>33.386.210/0001-19</t>
  </si>
  <si>
    <t>33.412.081/0001-96</t>
  </si>
  <si>
    <t>33.453.598/0001-23</t>
  </si>
  <si>
    <t>RAÍZEN S.A.</t>
  </si>
  <si>
    <t>33.467.572/0001-34</t>
  </si>
  <si>
    <t>33.541.368/0001-16</t>
  </si>
  <si>
    <t>33.572.408/0001-97</t>
  </si>
  <si>
    <t>RUMO MALHA CENTRAL S.A.</t>
  </si>
  <si>
    <t>33.592.510/0001-54</t>
  </si>
  <si>
    <t>33.611.500/0001-19</t>
  </si>
  <si>
    <t>33.679.797/0001-54</t>
  </si>
  <si>
    <t>PJBANK SECURITIZADORA S.A.</t>
  </si>
  <si>
    <t>33.839.910/0001-11</t>
  </si>
  <si>
    <t>VIVARA PARTICIPAÇÕES S.A.</t>
  </si>
  <si>
    <t>33.938.119/0001-69</t>
  </si>
  <si>
    <t>33.958.695/0001-78</t>
  </si>
  <si>
    <t>34.169.557/0001-72</t>
  </si>
  <si>
    <t>BCO MERCANTIL DE INVESTIMENTOS S.A.</t>
  </si>
  <si>
    <t>34.274.233/0001-02</t>
  </si>
  <si>
    <t>VIBRA ENERGIA S/A</t>
  </si>
  <si>
    <t>34.469.625/0001-19</t>
  </si>
  <si>
    <t>COMPANHIA SECURITIZADORA DE CRÉDITOS FINANCEIROS VERT-PROVI</t>
  </si>
  <si>
    <t>35.082.277/0001-95</t>
  </si>
  <si>
    <t>BASE SECURITIZADORA DE CRÉDITOS IMOBILIÁRIOS S.A</t>
  </si>
  <si>
    <t>35.502.310/0001-99</t>
  </si>
  <si>
    <t>CS BRASIL PARTICIPAÇÕES E LOCAÇÕES S.A.</t>
  </si>
  <si>
    <t>35.522.178/0001-87</t>
  </si>
  <si>
    <t>CIA SECURITIZADORA DE CRED. FIN. CARTÕES CONSIGNADOS II</t>
  </si>
  <si>
    <t>35.522.281/0001-27</t>
  </si>
  <si>
    <t>COMPANHIA SECURITIZADORA DE CRÉDITOS FINANCEIROS VERT-VIRTUS</t>
  </si>
  <si>
    <t>35.593.905/0001-05</t>
  </si>
  <si>
    <t>CONCESSIONÁRIA ECOVIAS DO CERRADO S.A.</t>
  </si>
  <si>
    <t>35.727.157/0001-06</t>
  </si>
  <si>
    <t>EZ INC INCORPORAÇÕES COMERCIAIS S.A.</t>
  </si>
  <si>
    <t>35.791.391/0001-94</t>
  </si>
  <si>
    <t>QUALITY SOFTWARE S.A.</t>
  </si>
  <si>
    <t>35.980.592/0001-30</t>
  </si>
  <si>
    <t>ELEA DIGITAL INFRAESTRUTURA E REDES DE TELECOMUNICAÇÕES S.A.</t>
  </si>
  <si>
    <t>36.146.575/0001-64</t>
  </si>
  <si>
    <t>EIXO SP CONCESSIONÁRIA DE RODOVIAS S.A.</t>
  </si>
  <si>
    <t>36.243.187/0001-00</t>
  </si>
  <si>
    <t>TRUE COMPANHIA SECURITIZADORA DE CRÉDITOS FINANCEIROS II</t>
  </si>
  <si>
    <t>36.542.025/0001-64</t>
  </si>
  <si>
    <t>BRQ SOLUCOES EM INFORMATICA S.A.</t>
  </si>
  <si>
    <t>36.729.398/0001-49</t>
  </si>
  <si>
    <t>CIA. SEC. DE CRÉDITOS FINANCEIROS VERT-PROVI II</t>
  </si>
  <si>
    <t>36.763.716/0001-98</t>
  </si>
  <si>
    <t>CONCESSIONÁRIA CATARINENSE DE RODOVIAS S.A.</t>
  </si>
  <si>
    <t>37.368.315/0001-04</t>
  </si>
  <si>
    <t>COMPANHIA SECURITIZADORA DE CRÉDITOS FINANCEIROS - VERT 5</t>
  </si>
  <si>
    <t>37.592.100/0001-64</t>
  </si>
  <si>
    <t>MISSISSIPI SECURITIZADORA S/A</t>
  </si>
  <si>
    <t>37.663.076/0001-07</t>
  </si>
  <si>
    <t>AES BRASIL ENERGIA S.A.</t>
  </si>
  <si>
    <t>37.702.340/0001-74</t>
  </si>
  <si>
    <t>MONTE RODOVIAS S.A.</t>
  </si>
  <si>
    <t>38.042.694/0001-00</t>
  </si>
  <si>
    <t>TRAVESSIA SECURITIZADORA II S.A</t>
  </si>
  <si>
    <t>38.126.888/0001-86</t>
  </si>
  <si>
    <t>RIO ENERGY PARTICIPAÇÕES S.A.</t>
  </si>
  <si>
    <t>38.199.406/0001-18</t>
  </si>
  <si>
    <t>RIO ALTO ENERGIAS RENOVÁVEIS S.A.</t>
  </si>
  <si>
    <t>38.307.135/0001-77</t>
  </si>
  <si>
    <t>G2D INVESTMENTS, LTD.</t>
  </si>
  <si>
    <t>38.456.921/0001-36</t>
  </si>
  <si>
    <t>INFRACOMMERCE CXAAS S.A.</t>
  </si>
  <si>
    <t>38.482.780/0001-26</t>
  </si>
  <si>
    <t>ANEMUS WIND HOLDING S.A.</t>
  </si>
  <si>
    <t>38.543.489/0001-10</t>
  </si>
  <si>
    <t>AMAZONE FUN PARKS S.A.</t>
  </si>
  <si>
    <t>39.115.514/0001-28</t>
  </si>
  <si>
    <t>RUMO MALHA OESTE S.A.</t>
  </si>
  <si>
    <t>39.346.861/0350-38</t>
  </si>
  <si>
    <t>CENCOSUD BRASIL COMERCIAL S.A.</t>
  </si>
  <si>
    <t>39.580.673/0001-01</t>
  </si>
  <si>
    <t>BRK AMBIENTAL - REGIÃO METROPOLITANA DE MACEIÓ S.A.</t>
  </si>
  <si>
    <t>40.159.947/0001-64</t>
  </si>
  <si>
    <t>HMOBI PARTICIPAÇÕES S.A.</t>
  </si>
  <si>
    <t>40.337.136/0001-06</t>
  </si>
  <si>
    <t>TERRA SANTA PROPRIEDADES AGRÍCOLAS S.A.</t>
  </si>
  <si>
    <t>40.446.476/0001-75</t>
  </si>
  <si>
    <t>PLAYBANCO SECURITIZADORA S.A.</t>
  </si>
  <si>
    <t>40.593.395/0001-06</t>
  </si>
  <si>
    <t>IFIN PARTICIPAÇÕES S.A.</t>
  </si>
  <si>
    <t>40.760.921/0001-77</t>
  </si>
  <si>
    <t>HUMAITA SECURITIZADORA S/A</t>
  </si>
  <si>
    <t>41.534.746/0001-62</t>
  </si>
  <si>
    <t>CERES SECURITIZADORA S/A</t>
  </si>
  <si>
    <t>42.150.391/0001-70</t>
  </si>
  <si>
    <t>42.233.757/0001-75</t>
  </si>
  <si>
    <t>ALVAREZ &amp; MARSAL INVESTIMENTOS I S.A.</t>
  </si>
  <si>
    <t>42.278.291/0001-24</t>
  </si>
  <si>
    <t>42.278.473/0001-03</t>
  </si>
  <si>
    <t>WIZ SOLUÇÕES E CORRETAGEM DE SEGUROS S.A.</t>
  </si>
  <si>
    <t>42.331.462/0001-31</t>
  </si>
  <si>
    <t>42.353.180/0001-35</t>
  </si>
  <si>
    <t>IGUÁ RIO DE JANEIRO S.A.</t>
  </si>
  <si>
    <t>42.500.384/0001-51</t>
  </si>
  <si>
    <t>OMEGA ENERGIA S.A.</t>
  </si>
  <si>
    <t>42.737.954/0001-21</t>
  </si>
  <si>
    <t>INTER &amp; CO, INC.</t>
  </si>
  <si>
    <t>42.771.949/0001-35</t>
  </si>
  <si>
    <t>CENTRO DE IMAGEM DIAGNOSTICOS S.A.</t>
  </si>
  <si>
    <t>43.185.362/0001-07</t>
  </si>
  <si>
    <t>IGB ELETRONICA S.A - EM RECUPERACAO JUDICIAL</t>
  </si>
  <si>
    <t>43.283.811/0001-50</t>
  </si>
  <si>
    <t>KALUNGA S.A</t>
  </si>
  <si>
    <t>43.470.988/0001-65</t>
  </si>
  <si>
    <t>43.776.517/0001-80</t>
  </si>
  <si>
    <t>43.948.405/0001-69</t>
  </si>
  <si>
    <t>LUPO S.A.</t>
  </si>
  <si>
    <t>44.067.725/0001-72</t>
  </si>
  <si>
    <t>VIA BRASIL BR 163 CONCESSIONÁRIA DE RODOVIAS S.A.</t>
  </si>
  <si>
    <t>45.242.914/0001-05</t>
  </si>
  <si>
    <t>C&amp;A MODAS S.A.</t>
  </si>
  <si>
    <t>45.365.558/0001-09</t>
  </si>
  <si>
    <t>VITTIA FERTILIZANTES E BIOLÓGICOS S.A.</t>
  </si>
  <si>
    <t>45.453.214/0001-51</t>
  </si>
  <si>
    <t>45.987.245/0001-92</t>
  </si>
  <si>
    <t>46.119.855/0001-37</t>
  </si>
  <si>
    <t>SOCIEDADE ABASTECIMENTO DE ÁGUA E SANEAMENTO S.A - SANASA</t>
  </si>
  <si>
    <t>47.508.411/0001-56</t>
  </si>
  <si>
    <t>47.960.950/0001-21</t>
  </si>
  <si>
    <t>MAGAZINE LUIZA S.A.</t>
  </si>
  <si>
    <t>49.263.189/0001-02</t>
  </si>
  <si>
    <t>49.669.856/0001-43</t>
  </si>
  <si>
    <t>50.564.053/0001-03</t>
  </si>
  <si>
    <t>50.746.577/0001-15</t>
  </si>
  <si>
    <t>COSAN S.A.</t>
  </si>
  <si>
    <t>50.926.955/0001-42</t>
  </si>
  <si>
    <t>51.128.999/0001-90</t>
  </si>
  <si>
    <t>51.218.147/0001-93</t>
  </si>
  <si>
    <t>IGUATEMI EMPRESA DE SHOPPING CENTERS S.A</t>
  </si>
  <si>
    <t>51.466.860/0001-56</t>
  </si>
  <si>
    <t>SAO MARTINHO S.A.</t>
  </si>
  <si>
    <t>51.928.174/0001-50</t>
  </si>
  <si>
    <t>52.123.916/0001-32</t>
  </si>
  <si>
    <t>DORI ALIMENTOS S.A.</t>
  </si>
  <si>
    <t>52.548.435/0001-79</t>
  </si>
  <si>
    <t>53.113.791/0001-22</t>
  </si>
  <si>
    <t>56.444.250/0001-75</t>
  </si>
  <si>
    <t>HAUSCENTER SA</t>
  </si>
  <si>
    <t>56.643.018/0001-66</t>
  </si>
  <si>
    <t>56.720.428/0001-63</t>
  </si>
  <si>
    <t>ROMI S.A.</t>
  </si>
  <si>
    <t>56.992.423/0001-90</t>
  </si>
  <si>
    <t>58.119.199/0001-51</t>
  </si>
  <si>
    <t>58.430.828/0001-60</t>
  </si>
  <si>
    <t>BLAU FARMACÊUTICA S.A.</t>
  </si>
  <si>
    <t>59.105.999/0001-86</t>
  </si>
  <si>
    <t>59.285.411/0001-13</t>
  </si>
  <si>
    <t>BCO PAN S.A.</t>
  </si>
  <si>
    <t>59.418.806/0001-47</t>
  </si>
  <si>
    <t>TRACK &amp; FIELD CO S.A.</t>
  </si>
  <si>
    <t>59.717.553/0001-02</t>
  </si>
  <si>
    <t>MULTILASER INDUSTRIAL S.A.</t>
  </si>
  <si>
    <t>59.789.545/0001-71</t>
  </si>
  <si>
    <t>59.981.829/0001-65</t>
  </si>
  <si>
    <t>RODOBENS SA</t>
  </si>
  <si>
    <t>60.398.369/0004-79</t>
  </si>
  <si>
    <t>60.444.437/0001-46</t>
  </si>
  <si>
    <t>60.476.884/0001-87</t>
  </si>
  <si>
    <t>60.500.139/0001-26</t>
  </si>
  <si>
    <t>60.537.263/0001-66</t>
  </si>
  <si>
    <t>ALLPARK EMPREENDIMENTOS, PARTICIPAÇÕES E SERVIÇOS S.A.</t>
  </si>
  <si>
    <t>60.543.816/0001-93</t>
  </si>
  <si>
    <t>IGUATEMI S.A.</t>
  </si>
  <si>
    <t>60.637.238/0001-54</t>
  </si>
  <si>
    <t>BLUE TECH SOLUTIONS EQI S.A.</t>
  </si>
  <si>
    <t>60.651.809/0001-05</t>
  </si>
  <si>
    <t>SUZANO HOLDING S.A.</t>
  </si>
  <si>
    <t>60.665.981/0001-18</t>
  </si>
  <si>
    <t>UNIÃO QUÍMICA FARMACÊUTICA NACIONAL S.A.</t>
  </si>
  <si>
    <t>60.730.348/0001-66</t>
  </si>
  <si>
    <t>60.840.055/0001-31</t>
  </si>
  <si>
    <t>60.851.615/0001-53</t>
  </si>
  <si>
    <t>60.872.504/0001-23</t>
  </si>
  <si>
    <t>ITAU UNIBANCO HOLDING S.A.</t>
  </si>
  <si>
    <t>60.884.319/0001-59</t>
  </si>
  <si>
    <t>60.894.730/0001-05</t>
  </si>
  <si>
    <t>60.933.603/0001-78</t>
  </si>
  <si>
    <t>61.022.042/0001-18</t>
  </si>
  <si>
    <t>61.065.298/0001-02</t>
  </si>
  <si>
    <t>61.065.751/0001-80</t>
  </si>
  <si>
    <t>ROSSI RESIDENCIAL S.A. - EM RECUPERAÇÃO JUDICIAL</t>
  </si>
  <si>
    <t>61.079.117/0001-05</t>
  </si>
  <si>
    <t>61.080.313/0001-91</t>
  </si>
  <si>
    <t>61.082.004/0001-50</t>
  </si>
  <si>
    <t>61.088.894/0001-08</t>
  </si>
  <si>
    <t>61.092.037/0001-81</t>
  </si>
  <si>
    <t>61.156.113/0001-75</t>
  </si>
  <si>
    <t>61.156.931/0001-78</t>
  </si>
  <si>
    <t>61.186.680/0001-74</t>
  </si>
  <si>
    <t>BANCO BMG S/A</t>
  </si>
  <si>
    <t>61.189.288/0001-89</t>
  </si>
  <si>
    <t>61.190.096/0001-92</t>
  </si>
  <si>
    <t>EUROFARMA LABORATÓRIOS S.A.</t>
  </si>
  <si>
    <t>61.351.532/0001-68</t>
  </si>
  <si>
    <t>61.374.161/0001-30</t>
  </si>
  <si>
    <t>61.409.892/0001-73</t>
  </si>
  <si>
    <t>COMPANHIA BRASILEIRA DE ALUMÍNIO</t>
  </si>
  <si>
    <t>61.486.650/0001-83</t>
  </si>
  <si>
    <t>61.532.644/0001-15</t>
  </si>
  <si>
    <t>ITAÚSA S.A.</t>
  </si>
  <si>
    <t>61.584.140/0001-49</t>
  </si>
  <si>
    <t>61.585.865/0001-51</t>
  </si>
  <si>
    <t>61.695.227/0001-93</t>
  </si>
  <si>
    <t>61.856.571/0001-17</t>
  </si>
  <si>
    <t>62.002.886/0001-60</t>
  </si>
  <si>
    <t>62.144.175/0001-20</t>
  </si>
  <si>
    <t>BCO PINE S.A</t>
  </si>
  <si>
    <t>62.258.884/0001-36</t>
  </si>
  <si>
    <t>INTERCEMENT BRASIL S.A.</t>
  </si>
  <si>
    <t>62.984.091/0001-02</t>
  </si>
  <si>
    <t>CRUZEIRO DO SUL EDUCACIONAL S.A.</t>
  </si>
  <si>
    <t>64.904.295/0001-03</t>
  </si>
  <si>
    <t>CAMIL ALIMENTOS S.A.</t>
  </si>
  <si>
    <t>65.654.303/0001-73</t>
  </si>
  <si>
    <t>DIBENS LEASING S.A. - ARREND.MERCANTIL</t>
  </si>
  <si>
    <t>67.010.660/0001-24</t>
  </si>
  <si>
    <t>67.571.414/0001-41</t>
  </si>
  <si>
    <t>VIVER INCORPORADORA E CONSTRUTORA S.A.</t>
  </si>
  <si>
    <t>67.620.377/0001-14</t>
  </si>
  <si>
    <t>68.400.225/0001-79</t>
  </si>
  <si>
    <t>CLARANET TECHNOLOGY S.A.</t>
  </si>
  <si>
    <t>71.208.516/0001-74</t>
  </si>
  <si>
    <t>71.476.527/0001-35</t>
  </si>
  <si>
    <t>CONSTRUTORA TENDA S.A.</t>
  </si>
  <si>
    <t>71.673.990/0001-77</t>
  </si>
  <si>
    <t>73.178.600/0001-18</t>
  </si>
  <si>
    <t>73.903.718/0001-61</t>
  </si>
  <si>
    <t>75.315.333/0001-09</t>
  </si>
  <si>
    <t>ATACADÃO S.A.</t>
  </si>
  <si>
    <t>75.609.123/0001-23</t>
  </si>
  <si>
    <t>OURO VERDE LOCAÇÃO E SERVIÇO S.A.</t>
  </si>
  <si>
    <t>76.483.817/0001-20</t>
  </si>
  <si>
    <t>76.484.013/0001-45</t>
  </si>
  <si>
    <t>76.535.764/0001-43</t>
  </si>
  <si>
    <t>76.627.504/0001-06</t>
  </si>
  <si>
    <t>INEPAR S.A. INDUSTRIA E CONSTRUCOES EM RECUPERACAO JUDICIAL</t>
  </si>
  <si>
    <t>79.430.682/0001-22</t>
  </si>
  <si>
    <t>FARMÁCIA E DROGARIA NISSEI S.A.</t>
  </si>
  <si>
    <t>80.227.184/0001-66</t>
  </si>
  <si>
    <t>80.680.093/0001-81</t>
  </si>
  <si>
    <t>SENIOR SISTEMAS S.A.</t>
  </si>
  <si>
    <t>81.243.735/0001-48</t>
  </si>
  <si>
    <t>82.120.676/0001-83</t>
  </si>
  <si>
    <t>ALMEIDA JUNIOR SHOPPING CENTERS S.A.</t>
  </si>
  <si>
    <t>82.508.433/0001-17</t>
  </si>
  <si>
    <t>82.636.986/0001-55</t>
  </si>
  <si>
    <t>82.640.558/0001-04</t>
  </si>
  <si>
    <t>82.643.537/0001-34</t>
  </si>
  <si>
    <t>82.901.000/0001-27</t>
  </si>
  <si>
    <t>INTELBRAS S.A.</t>
  </si>
  <si>
    <t>82.981.929/0001-03</t>
  </si>
  <si>
    <t>82.982.075/0001-80</t>
  </si>
  <si>
    <t>83.475.913/0001-91</t>
  </si>
  <si>
    <t>83.878.892/0001-55</t>
  </si>
  <si>
    <t>84.429.695/0001-11</t>
  </si>
  <si>
    <t>84.683.374/0001-49</t>
  </si>
  <si>
    <t>84.683.408/0001-03</t>
  </si>
  <si>
    <t>84.683.671/0001-94</t>
  </si>
  <si>
    <t>WETZEL S.A.</t>
  </si>
  <si>
    <t>84.684.455/0001-63</t>
  </si>
  <si>
    <t>TIGRE S.A. PARTICIPAÇÕES</t>
  </si>
  <si>
    <t>84.693.183/0001-68</t>
  </si>
  <si>
    <t>85.041.333/0001-11</t>
  </si>
  <si>
    <t>PORTO PONTA DO FELIX S/A</t>
  </si>
  <si>
    <t>85.778.074/0001-06</t>
  </si>
  <si>
    <t>86.375.425/0001-09</t>
  </si>
  <si>
    <t>86.550.951/0001-50</t>
  </si>
  <si>
    <t>POMIFRUTAS S/A EM RECUPERACAO JUDICIAL</t>
  </si>
  <si>
    <t>87.043.832/0001-73</t>
  </si>
  <si>
    <t>87.456.562/0001-22</t>
  </si>
  <si>
    <t>87.762.563/0001-03</t>
  </si>
  <si>
    <t>CIA HABITASUL DE PARTICIPACOES</t>
  </si>
  <si>
    <t>87.870.952/0001-44</t>
  </si>
  <si>
    <t>BORRACHAS VIPAL S.A.</t>
  </si>
  <si>
    <t>88.610.126/0001-29</t>
  </si>
  <si>
    <t>88.610.191/0001-54</t>
  </si>
  <si>
    <t>88.611.835/0001-29</t>
  </si>
  <si>
    <t>88.613.658/0001-10</t>
  </si>
  <si>
    <t>PETTENATI S.A. INDUSTRIA TEXTIL</t>
  </si>
  <si>
    <t>89.086.144/0001-16</t>
  </si>
  <si>
    <t>89.096.457/0001-55</t>
  </si>
  <si>
    <t>89.463.822/0001-12</t>
  </si>
  <si>
    <t>89.637.490/0001-45</t>
  </si>
  <si>
    <t>89.723.993/0001-33</t>
  </si>
  <si>
    <t>CONSTRUTORA SULTEPA S.A. - EM RECUPERAÇÃO JUDICIAL</t>
  </si>
  <si>
    <t>89.850.341/0001-60</t>
  </si>
  <si>
    <t>90.076.886/0001-40</t>
  </si>
  <si>
    <t>90.441.460/0001-48</t>
  </si>
  <si>
    <t>UNICASA INDÚSTRIA DE MÓVEIS S.A.</t>
  </si>
  <si>
    <t>91.333.666/0001-17</t>
  </si>
  <si>
    <t>91.669.747/0001-92</t>
  </si>
  <si>
    <t>FINANSINOS S.A.- CREDITO FINANC E INVEST</t>
  </si>
  <si>
    <t>91.983.056/0001-69</t>
  </si>
  <si>
    <t>92.012.467/0001-70</t>
  </si>
  <si>
    <t>92.660.570/0001-26</t>
  </si>
  <si>
    <t>92.665.611/0001-77</t>
  </si>
  <si>
    <t>92.690.783/0001-09</t>
  </si>
  <si>
    <t>92.693.019/0001-89</t>
  </si>
  <si>
    <t>92.715.812/0001-31</t>
  </si>
  <si>
    <t>CIA ESTADUAL DE TRANSMISSÃO DE ENERGIA ELETRICA - CEEE-T</t>
  </si>
  <si>
    <t>92.721.232/0001-57</t>
  </si>
  <si>
    <t>92.749.225/0001-63</t>
  </si>
  <si>
    <t>92.754.738/0001-62</t>
  </si>
  <si>
    <t>92.781.335/0001-02</t>
  </si>
  <si>
    <t>92.791.243/0001-03</t>
  </si>
  <si>
    <t>92.802.784/0001-90</t>
  </si>
  <si>
    <t>92.934.215/0001-06</t>
  </si>
  <si>
    <t>BANRISUL SOLUÇÕES EM PAGAMENTOS S.A. - INSTITUIÇÃO DE PAGAME</t>
  </si>
  <si>
    <t>93.828.986/0001-73</t>
  </si>
  <si>
    <t>94.813.102/0001-70</t>
  </si>
  <si>
    <t>TRÊS TENTOS AGROINDUSTRIAL S/A</t>
  </si>
  <si>
    <t>95.426.862/0001-97</t>
  </si>
  <si>
    <t>96.298.013/0001-68</t>
  </si>
  <si>
    <t>PACAEMBU CONSTRUTORA S.A.</t>
  </si>
  <si>
    <t>96.418.264/0218-02</t>
  </si>
  <si>
    <t>LOJAS QUERO QUERO S.A.</t>
  </si>
  <si>
    <t>97.191.902/0001-94</t>
  </si>
  <si>
    <t>97.837.181/0001-47</t>
  </si>
  <si>
    <t>DEXCO S.A.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</si>
  <si>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</si>
  <si>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</si>
  <si>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</si>
  <si>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</si>
  <si>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</si>
  <si>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</si>
  <si>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</si>
  <si>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</si>
  <si>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DT_FIM_EXERC</t>
  </si>
  <si>
    <t>CD_CONTA</t>
  </si>
  <si>
    <t>DS_CONTA</t>
  </si>
  <si>
    <t>VL_CONTA</t>
  </si>
  <si>
    <t>ST_CONTA_FIXA</t>
  </si>
  <si>
    <t>00.000.000/0001-91</t>
  </si>
  <si>
    <t>BCO BRASIL S.A.</t>
  </si>
  <si>
    <t>DF Individual - Balanço Patrimonial Ativo</t>
  </si>
  <si>
    <t>REAL</t>
  </si>
  <si>
    <t>MIL</t>
  </si>
  <si>
    <t>ÚLTIMO</t>
  </si>
  <si>
    <t>Ativo Total</t>
  </si>
  <si>
    <t>S</t>
  </si>
  <si>
    <t>00.000.208/0001-00</t>
  </si>
  <si>
    <t>BRB BCO DE BRASILIA S.A.</t>
  </si>
  <si>
    <t>UNIDADE</t>
  </si>
  <si>
    <t>01.548.981/0001-79</t>
  </si>
  <si>
    <t>02.762.113/0001-50</t>
  </si>
  <si>
    <t>BRAZILIAN FINANCE E REAL ESTATE S.A.</t>
  </si>
  <si>
    <t>04.902.979/0001-44</t>
  </si>
  <si>
    <t>BCO AMAZONIA S.A.</t>
  </si>
  <si>
    <t>04.913.711/0001-08</t>
  </si>
  <si>
    <t>BCO ESTADO DO PARA S.A.</t>
  </si>
  <si>
    <t>07.237.373/0001-20</t>
  </si>
  <si>
    <t>BCO NORDESTE DO BRASIL S.A.</t>
  </si>
  <si>
    <t>15.073.274/0001-88</t>
  </si>
  <si>
    <t>PPLA PARTICIPATIONS LTD.</t>
  </si>
  <si>
    <t>17.167.412/0001-13</t>
  </si>
  <si>
    <t>FINANCEIRA ALFA S.A.- CRED FINANC E INVS</t>
  </si>
  <si>
    <t>24.410.913/0001-44</t>
  </si>
  <si>
    <t>NU HOLDINGS LTD.</t>
  </si>
  <si>
    <t>28.127.603/0001-78</t>
  </si>
  <si>
    <t>BANESTES S.A. - BCO EST ESPIRITO SANTO</t>
  </si>
  <si>
    <t>28.195.667/0001-06</t>
  </si>
  <si>
    <t>BCO ABC BRASIL S.A.</t>
  </si>
  <si>
    <t>30.788.149/0001-48</t>
  </si>
  <si>
    <t>GUARDIAN COMPANHIA SECURITIZADORA</t>
  </si>
  <si>
    <t>40.480.481/0001-02</t>
  </si>
  <si>
    <t>RIO ALTO STL HOLDING I S.A.</t>
  </si>
  <si>
    <t>40.885.785/0001-41</t>
  </si>
  <si>
    <t>CIA. SECURITIZADORA DE CRED. FIN. VERT-UME</t>
  </si>
  <si>
    <t>40.997.635/0001-20</t>
  </si>
  <si>
    <t>TRAVESSIA SECURITIZADORA DE CRÉDITOS FINANCEIROS XXII S.A.</t>
  </si>
  <si>
    <t>41.052.420/0001-07</t>
  </si>
  <si>
    <t>SOLAR BEBIDAS S.A.</t>
  </si>
  <si>
    <t>41.096.674/0001-19</t>
  </si>
  <si>
    <t>CANTU STORE S.A.</t>
  </si>
  <si>
    <t>41.335.131/0001-07</t>
  </si>
  <si>
    <t>MOTTU I S.A</t>
  </si>
  <si>
    <t>41.508.382/0001-46</t>
  </si>
  <si>
    <t>RODOVIAS DO BRASIL HOLDING S.A.</t>
  </si>
  <si>
    <t>41.811.375/0001-19</t>
  </si>
  <si>
    <t>CANAL COMPANHIA DE SECURITIZAÇÃO</t>
  </si>
  <si>
    <t>42.310.775/0001-03</t>
  </si>
  <si>
    <t>ÁGUAS DO RIO 1 SPE S.A.</t>
  </si>
  <si>
    <t>42.603.513/0001-37</t>
  </si>
  <si>
    <t>TRUE SECURITIZADORA DE CREDITOS FINANCEIROS IV S.A.</t>
  </si>
  <si>
    <t>42.644.220/0001-06</t>
  </si>
  <si>
    <t>ÁGUAS DO RIO 4 SPE S.A.</t>
  </si>
  <si>
    <t>42.937.550/0001-81</t>
  </si>
  <si>
    <t>VERT-11 COMPANHIA SECURITIZADORA DE CRÉDITOS FINANCEIROS</t>
  </si>
  <si>
    <t>42.938.083/0001-04</t>
  </si>
  <si>
    <t>VERT-9 COMPANHIA SECURITIZADORA DE CRÉDITOS FINANCEIROS</t>
  </si>
  <si>
    <t>42.945.876/0001-50</t>
  </si>
  <si>
    <t>VERT-10 COMPANHIA SECURITIZADORA DE CRÉDITOS FINANCEIROS</t>
  </si>
  <si>
    <t>43.335.774/0001-86</t>
  </si>
  <si>
    <t>TRAVESSIA SECURITIZADORA DE CRÉDITOS MERCANTIS VI S.A.</t>
  </si>
  <si>
    <t>47.509.120/0001-82</t>
  </si>
  <si>
    <t>BRADESCO LEASING S.A. ARREND MERCANTIL</t>
  </si>
  <si>
    <t>60.746.948/0001-12</t>
  </si>
  <si>
    <t>BCO BRADESCO S.A.</t>
  </si>
  <si>
    <t>60.770.336/0001-65</t>
  </si>
  <si>
    <t>BCO ALFA DE INVESTIMENTO S.A.</t>
  </si>
  <si>
    <t>62.232.889/0001-90</t>
  </si>
  <si>
    <t>BCO DAYCOVAL S.A.</t>
  </si>
  <si>
    <t>62.307.848/0001-15</t>
  </si>
  <si>
    <t>BANCO RCI BRASIL S.A.</t>
  </si>
  <si>
    <t>90.400.888/0001-42</t>
  </si>
  <si>
    <t>BCO SANTANDER (BRASIL) S.A.</t>
  </si>
  <si>
    <t>92.702.067/0001-96</t>
  </si>
  <si>
    <t>BCO ESTADO DO RIO GRANDE DO SUL S.A.</t>
  </si>
  <si>
    <t>DF Individual - Balanço Patrimonial Passivo</t>
  </si>
  <si>
    <t>2.01</t>
  </si>
  <si>
    <t>Passivo Circulante</t>
  </si>
  <si>
    <t>2.02</t>
  </si>
  <si>
    <t>Passivo Não Circulante</t>
  </si>
  <si>
    <t>DT_INI_EXERC</t>
  </si>
  <si>
    <t>DF Individual - Demonstração do Resultado</t>
  </si>
  <si>
    <t>3.11</t>
  </si>
  <si>
    <t>Lucro/Prejuízo do Período</t>
  </si>
  <si>
    <t>3.13</t>
  </si>
  <si>
    <t>PENÚLTIMO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</si>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</sst>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2" xfId="0" applyAlignment="1" applyFont="1" applyNumberFormat="1">
      <alignment readingOrder="0"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6.57"/>
    <col customWidth="1" min="2" max="2" width="7.57"/>
    <col customWidth="1" min="3" max="3" width="25.71"/>
    <col customWidth="1" min="4" max="4" width="8.57"/>
    <col customWidth="1" min="5" max="5" width="17.86"/>
    <col customWidth="1" min="6" max="6" width="20.57"/>
    <col customWidth="1" min="7" max="7" width="10.57"/>
    <col customWidth="1" min="8" max="8" width="29.0"/>
    <col customWidth="1" min="9" max="9" width="9.71"/>
    <col customWidth="1" min="10" max="10" width="10.0"/>
    <col customWidth="1" min="11" max="11" width="13.29"/>
    <col customWidth="1" min="12" max="12" width="9.86"/>
    <col customWidth="1" min="13" max="14" width="5.0"/>
    <col customWidth="1" min="15" max="15" width="6.0"/>
    <col customWidth="1" min="16" max="16" width="11.0"/>
    <col customWidth="1" min="17" max="17" width="11.14"/>
    <col customWidth="1" min="18" max="18" width="11.43"/>
    <col customWidth="1" min="19" max="19" width="11.0"/>
    <col customWidth="1" min="20" max="20" width="5.57"/>
    <col customWidth="1" min="21" max="22" width="9.29"/>
    <col customWidth="1" min="23" max="24" width="12.57"/>
    <col customWidth="1" min="25" max="25" width="13.71"/>
    <col customWidth="1" min="26" max="26" width="12.29"/>
    <col customWidth="1" min="27" max="28" width="10.86"/>
    <col customWidth="1" min="29" max="29" width="11.29"/>
    <col customWidth="1" min="30" max="30" width="7.43"/>
    <col customWidth="1" min="31" max="31" width="9.29"/>
    <col customWidth="1" min="32" max="32" width="10.71"/>
    <col customWidth="1" min="33" max="33" width="9.57"/>
    <col customWidth="1" min="34" max="34" width="7.29"/>
    <col customWidth="1" min="35" max="35" width="8.71"/>
    <col customWidth="1" min="36" max="36" width="7.86"/>
    <col customWidth="1" min="37" max="37" width="8.14"/>
    <col customWidth="1" min="38" max="38" width="6.57"/>
    <col customWidth="1" min="39" max="47" width="6.29"/>
    <col customWidth="1" min="48" max="48" width="11.57"/>
    <col customWidth="1" min="49" max="49" width="6.86"/>
    <col customWidth="1" min="50" max="50" width="7.71"/>
    <col customWidth="1" min="51" max="51" width="12.71"/>
    <col customWidth="1" min="52" max="52" width="12.57"/>
    <col customWidth="1" min="53" max="53" width="13.14"/>
    <col customWidth="1" min="54" max="54" width="13.0"/>
    <col customWidth="1" min="55" max="56" width="6.29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5" t="s">
        <v>44</v>
      </c>
      <c r="AT1" s="4" t="s">
        <v>45</v>
      </c>
      <c r="AU1" s="4" t="s">
        <v>46</v>
      </c>
      <c r="AV1" s="2" t="str">
        <f t="shared" ref="AV1:BB1" si="1">L1&amp;"_1"</f>
        <v>OPN_AUD_1</v>
      </c>
      <c r="AW1" s="2" t="str">
        <f t="shared" si="1"/>
        <v>BIG4_1</v>
      </c>
      <c r="AX1" s="2" t="str">
        <f t="shared" si="1"/>
        <v>AUD_1</v>
      </c>
      <c r="AY1" s="2" t="str">
        <f t="shared" si="1"/>
        <v>CAUD_1</v>
      </c>
      <c r="AZ1" s="2" t="str">
        <f t="shared" si="1"/>
        <v>TAM_CAUD_1</v>
      </c>
      <c r="BA1" s="2" t="str">
        <f t="shared" si="1"/>
        <v>ATIV_CAUD_1</v>
      </c>
      <c r="BB1" s="2" t="str">
        <f t="shared" si="1"/>
        <v>TAM_CADM_1</v>
      </c>
      <c r="BC1" s="4"/>
      <c r="BD1" s="1"/>
    </row>
    <row r="2">
      <c r="A2" s="2">
        <v>1.0</v>
      </c>
      <c r="B2" s="2">
        <v>2016.0</v>
      </c>
      <c r="C2" s="6" t="s">
        <v>47</v>
      </c>
      <c r="D2" s="2">
        <v>21725.0</v>
      </c>
      <c r="E2" s="2">
        <v>1.0345009000198E13</v>
      </c>
      <c r="F2" s="2" t="str">
        <f t="array" ref="F2">IFERROR(INDEX(cnpj!$A:$B,MATCH(C2,cnpj!$B:$B,0),1),IF(G2=14,LEFT(E2,2)&amp;"."&amp;MID(E2,3,3)&amp;"."&amp;MID(E2,6,3)&amp;"/"&amp;MID(E2,9,4)&amp;"-"&amp;RIGHT(E2,2),IF(G2=13,0&amp;LEFT(E2,1)&amp;"."&amp;MID(E2,2,3)&amp;"."&amp;MID(E2,5,3)&amp;"/"&amp;MID(E2,8,4)&amp;"-"&amp;RIGHT(E2,2),IF(G2=12,"00"&amp;"."&amp;LEFT(E2,3)&amp;"."&amp;MID(E2,4,3)&amp;"/"&amp;MID(E2,7,4)&amp;"-"&amp;RIGHT(E2,2),IF(G2=11,"00.0"&amp;LEFT(E2,2)&amp;"."&amp;MID(E2,3,3)&amp;"/"&amp;MID(E2,6,4)&amp;"-"&amp;RIGHT(E2,2),"erro")))))</f>
        <v>10.345.009/0001-98</v>
      </c>
      <c r="G2" s="2">
        <f t="shared" ref="G2:G1745" si="2">LEN(E2)</f>
        <v>14</v>
      </c>
      <c r="H2" s="6" t="s">
        <v>48</v>
      </c>
      <c r="I2" s="2">
        <v>8.0</v>
      </c>
      <c r="J2" s="6">
        <v>11.626254150277232</v>
      </c>
      <c r="K2" s="6">
        <v>112000.0</v>
      </c>
      <c r="L2" s="2">
        <v>1.0</v>
      </c>
      <c r="M2" s="2">
        <v>1.0</v>
      </c>
      <c r="N2" s="2"/>
      <c r="O2" s="2">
        <v>0.0</v>
      </c>
      <c r="P2" s="2">
        <v>0.0</v>
      </c>
      <c r="Q2" s="2">
        <v>0.0</v>
      </c>
      <c r="R2" s="2">
        <v>4.0</v>
      </c>
      <c r="S2" s="2">
        <v>0.0</v>
      </c>
      <c r="T2" s="6">
        <v>7.919356190660617</v>
      </c>
      <c r="U2" s="6">
        <v>-0.6607272727272727</v>
      </c>
      <c r="V2" s="6">
        <v>2.538909090909091</v>
      </c>
      <c r="W2" s="6">
        <v>3278.0</v>
      </c>
      <c r="X2" s="6">
        <v>3704.0</v>
      </c>
      <c r="Y2" s="6">
        <v>2750.0</v>
      </c>
      <c r="Z2" s="6">
        <v>-1817.0</v>
      </c>
      <c r="AA2" s="2" t="str">
        <f t="shared" ref="AA2:AA1745" si="3">IF(C2=C1,IF(Z1&lt;0,1,0),"")</f>
        <v/>
      </c>
      <c r="AB2" s="2">
        <v>1.0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1.0</v>
      </c>
      <c r="AN2" s="2">
        <v>0.0</v>
      </c>
      <c r="AO2" s="2">
        <v>0.0</v>
      </c>
      <c r="AP2" s="2">
        <v>0.0</v>
      </c>
      <c r="AQ2" s="2">
        <v>0.0</v>
      </c>
      <c r="AR2" s="3">
        <v>0.0</v>
      </c>
      <c r="AS2" s="6" t="str">
        <f t="shared" ref="AS2:AS1411" si="4">IF($B2=2016,"",IF($C2=$C1,$T1,""))</f>
        <v/>
      </c>
      <c r="AT2" s="6" t="str">
        <f t="shared" ref="AT2:AT1411" si="5">IF($B2=2016,"",IF($C2=$C1,$U1,""))</f>
        <v/>
      </c>
      <c r="AU2" s="6" t="str">
        <f t="shared" ref="AU2:AU1411" si="6">IF($B2=2016,"",IF($C2=$C1,$V1,""))</f>
        <v/>
      </c>
      <c r="AV2" s="6" t="str">
        <f t="shared" ref="AV2:AV1411" si="7">IF($B2=2016,"",IF($C2=$C1,$L1,""))</f>
        <v/>
      </c>
      <c r="AW2" s="6" t="str">
        <f t="shared" ref="AW2:AW1411" si="8">IF($B2=2016,"",IF($C2=$C1,$M1,""))</f>
        <v/>
      </c>
      <c r="AX2" s="6" t="str">
        <f t="shared" ref="AX2:AX1411" si="9">IF($B2=2016,"",IF($C2=$C1,$O1,""))</f>
        <v/>
      </c>
      <c r="AY2" s="6" t="str">
        <f t="shared" ref="AY2:AY1411" si="10">IF($B2=2016,"",IF($C2=$C1,$P1,""))</f>
        <v/>
      </c>
      <c r="AZ2" s="6" t="str">
        <f t="shared" ref="AZ2:AZ1411" si="11">IF($B2=2016,"",IF($C2=$C1,$Q1,""))</f>
        <v/>
      </c>
      <c r="BA2" s="6" t="str">
        <f t="shared" ref="BA2:BA1411" si="12">IF($B2=2016,"",IF($C2=$C1,$R1,""))</f>
        <v/>
      </c>
      <c r="BB2" s="6" t="str">
        <f t="shared" ref="BB2:BB1411" si="13">IF($B2=2016,"",IF($C2=$C1,$S1,""))</f>
        <v/>
      </c>
      <c r="BC2" s="2"/>
      <c r="BD2" s="2"/>
    </row>
    <row r="3">
      <c r="A3" s="2">
        <v>1.0</v>
      </c>
      <c r="B3" s="2">
        <v>2017.0</v>
      </c>
      <c r="C3" s="6" t="s">
        <v>47</v>
      </c>
      <c r="D3" s="2">
        <v>21725.0</v>
      </c>
      <c r="E3" s="2">
        <v>1.0345009000198E13</v>
      </c>
      <c r="F3" s="2" t="str">
        <f t="array" ref="F3">IFERROR(INDEX(cnpj!$A:$B,MATCH(C3,cnpj!$B:$B,0),1),IF(G3=14,LEFT(E3,2)&amp;"."&amp;MID(E3,3,3)&amp;"."&amp;MID(E3,6,3)&amp;"/"&amp;MID(E3,9,4)&amp;"-"&amp;RIGHT(E3,2),IF(G3=13,0&amp;LEFT(E3,1)&amp;"."&amp;MID(E3,2,3)&amp;"."&amp;MID(E3,5,3)&amp;"/"&amp;MID(E3,8,4)&amp;"-"&amp;RIGHT(E3,2),IF(G3=12,"00"&amp;"."&amp;LEFT(E3,3)&amp;"."&amp;MID(E3,4,3)&amp;"/"&amp;MID(E3,7,4)&amp;"-"&amp;RIGHT(E3,2),IF(G3=11,"00.0"&amp;LEFT(E3,2)&amp;"."&amp;MID(E3,3,3)&amp;"/"&amp;MID(E3,6,4)&amp;"-"&amp;RIGHT(E3,2),"erro")))))</f>
        <v>10.345.009/0001-98</v>
      </c>
      <c r="G3" s="2">
        <f t="shared" si="2"/>
        <v>14</v>
      </c>
      <c r="H3" s="6" t="s">
        <v>48</v>
      </c>
      <c r="I3" s="2">
        <v>8.0</v>
      </c>
      <c r="J3" s="6">
        <v>11.695247021764184</v>
      </c>
      <c r="K3" s="6">
        <v>120000.0</v>
      </c>
      <c r="L3" s="2">
        <v>1.0</v>
      </c>
      <c r="M3" s="2">
        <v>0.0</v>
      </c>
      <c r="N3" s="2"/>
      <c r="O3" s="2">
        <v>0.0</v>
      </c>
      <c r="P3" s="2">
        <v>0.0</v>
      </c>
      <c r="Q3" s="2">
        <v>0.0</v>
      </c>
      <c r="R3" s="2">
        <v>5.0</v>
      </c>
      <c r="S3" s="2">
        <v>0.0</v>
      </c>
      <c r="T3" s="6">
        <v>7.786967002614872</v>
      </c>
      <c r="U3" s="6">
        <v>-2.246160232461602</v>
      </c>
      <c r="V3" s="6">
        <v>4.872146118721461</v>
      </c>
      <c r="W3" s="6">
        <v>7931.0</v>
      </c>
      <c r="X3" s="6">
        <v>3806.0</v>
      </c>
      <c r="Y3" s="6">
        <v>2409.0</v>
      </c>
      <c r="Z3" s="6">
        <v>-5411.0</v>
      </c>
      <c r="AA3" s="2">
        <f t="shared" si="3"/>
        <v>1</v>
      </c>
      <c r="AB3" s="2">
        <v>1.0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0.0</v>
      </c>
      <c r="AQ3" s="2">
        <v>0.0</v>
      </c>
      <c r="AR3" s="3">
        <v>0.0</v>
      </c>
      <c r="AS3" s="6">
        <f t="shared" si="4"/>
        <v>7.919356191</v>
      </c>
      <c r="AT3" s="6">
        <f t="shared" si="5"/>
        <v>-0.6607272727</v>
      </c>
      <c r="AU3" s="6">
        <f t="shared" si="6"/>
        <v>2.538909091</v>
      </c>
      <c r="AV3" s="6">
        <f t="shared" si="7"/>
        <v>1</v>
      </c>
      <c r="AW3" s="6">
        <f t="shared" si="8"/>
        <v>1</v>
      </c>
      <c r="AX3" s="6">
        <f t="shared" si="9"/>
        <v>0</v>
      </c>
      <c r="AY3" s="6">
        <f t="shared" si="10"/>
        <v>0</v>
      </c>
      <c r="AZ3" s="6">
        <f t="shared" si="11"/>
        <v>0</v>
      </c>
      <c r="BA3" s="6">
        <f t="shared" si="12"/>
        <v>4</v>
      </c>
      <c r="BB3" s="6">
        <f t="shared" si="13"/>
        <v>0</v>
      </c>
      <c r="BC3" s="2"/>
      <c r="BD3" s="2"/>
    </row>
    <row r="4">
      <c r="A4" s="2">
        <v>1.0</v>
      </c>
      <c r="B4" s="2">
        <v>2018.0</v>
      </c>
      <c r="C4" s="6" t="s">
        <v>47</v>
      </c>
      <c r="D4" s="2">
        <v>21725.0</v>
      </c>
      <c r="E4" s="2">
        <v>1.0345009000198E13</v>
      </c>
      <c r="F4" s="2" t="str">
        <f t="array" ref="F4">IFERROR(INDEX(cnpj!$A:$B,MATCH(C4,cnpj!$B:$B,0),1),IF(G4=14,LEFT(E4,2)&amp;"."&amp;MID(E4,3,3)&amp;"."&amp;MID(E4,6,3)&amp;"/"&amp;MID(E4,9,4)&amp;"-"&amp;RIGHT(E4,2),IF(G4=13,0&amp;LEFT(E4,1)&amp;"."&amp;MID(E4,2,3)&amp;"."&amp;MID(E4,5,3)&amp;"/"&amp;MID(E4,8,4)&amp;"-"&amp;RIGHT(E4,2),IF(G4=12,"00"&amp;"."&amp;LEFT(E4,3)&amp;"."&amp;MID(E4,4,3)&amp;"/"&amp;MID(E4,7,4)&amp;"-"&amp;RIGHT(E4,2),IF(G4=11,"00.0"&amp;LEFT(E4,2)&amp;"."&amp;MID(E4,3,3)&amp;"/"&amp;MID(E4,6,4)&amp;"-"&amp;RIGHT(E4,2),"erro")))))</f>
        <v>10.345.009/0001-98</v>
      </c>
      <c r="G4" s="2">
        <f t="shared" si="2"/>
        <v>14</v>
      </c>
      <c r="H4" s="6" t="s">
        <v>48</v>
      </c>
      <c r="I4" s="2">
        <v>8.0</v>
      </c>
      <c r="J4" s="6">
        <v>11.759785542901755</v>
      </c>
      <c r="K4" s="6">
        <v>128000.0</v>
      </c>
      <c r="L4" s="2">
        <v>1.0</v>
      </c>
      <c r="M4" s="2">
        <v>0.0</v>
      </c>
      <c r="N4" s="2"/>
      <c r="O4" s="2">
        <v>1.0</v>
      </c>
      <c r="P4" s="2">
        <v>0.0</v>
      </c>
      <c r="Q4" s="2">
        <v>0.0</v>
      </c>
      <c r="R4" s="2">
        <v>6.0</v>
      </c>
      <c r="S4" s="2">
        <v>0.0</v>
      </c>
      <c r="T4" s="6">
        <v>6.042632833682381</v>
      </c>
      <c r="U4" s="6">
        <v>-11.736342042755345</v>
      </c>
      <c r="V4" s="6">
        <v>35.6437054631829</v>
      </c>
      <c r="W4" s="6">
        <v>14303.0</v>
      </c>
      <c r="X4" s="6">
        <v>703.0</v>
      </c>
      <c r="Y4" s="6">
        <v>421.0</v>
      </c>
      <c r="Z4" s="6">
        <v>-4941.0</v>
      </c>
      <c r="AA4" s="2">
        <f t="shared" si="3"/>
        <v>1</v>
      </c>
      <c r="AB4" s="2">
        <v>1.0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1.0</v>
      </c>
      <c r="AP4" s="2">
        <v>0.0</v>
      </c>
      <c r="AQ4" s="2">
        <v>0.0</v>
      </c>
      <c r="AR4" s="3">
        <v>0.0</v>
      </c>
      <c r="AS4" s="6">
        <f t="shared" si="4"/>
        <v>7.786967003</v>
      </c>
      <c r="AT4" s="6">
        <f t="shared" si="5"/>
        <v>-2.246160232</v>
      </c>
      <c r="AU4" s="6">
        <f t="shared" si="6"/>
        <v>4.872146119</v>
      </c>
      <c r="AV4" s="6">
        <f t="shared" si="7"/>
        <v>1</v>
      </c>
      <c r="AW4" s="6">
        <f t="shared" si="8"/>
        <v>0</v>
      </c>
      <c r="AX4" s="6">
        <f t="shared" si="9"/>
        <v>0</v>
      </c>
      <c r="AY4" s="6">
        <f t="shared" si="10"/>
        <v>0</v>
      </c>
      <c r="AZ4" s="6">
        <f t="shared" si="11"/>
        <v>0</v>
      </c>
      <c r="BA4" s="6">
        <f t="shared" si="12"/>
        <v>5</v>
      </c>
      <c r="BB4" s="6">
        <f t="shared" si="13"/>
        <v>0</v>
      </c>
      <c r="BC4" s="2"/>
      <c r="BD4" s="2"/>
    </row>
    <row r="5">
      <c r="A5" s="2">
        <v>2.0</v>
      </c>
      <c r="B5" s="2">
        <v>2016.0</v>
      </c>
      <c r="C5" s="6" t="s">
        <v>49</v>
      </c>
      <c r="D5" s="2">
        <v>19313.0</v>
      </c>
      <c r="E5" s="2">
        <v>1.91770500013E12</v>
      </c>
      <c r="F5" s="2" t="str">
        <f t="array" ref="F5">IFERROR(INDEX(cnpj!$A:$B,MATCH(C5,cnpj!$B:$B,0),1),IF(G5=14,LEFT(E5,2)&amp;"."&amp;MID(E5,3,3)&amp;"."&amp;MID(E5,6,3)&amp;"/"&amp;MID(E5,9,4)&amp;"-"&amp;RIGHT(E5,2),IF(G5=13,0&amp;LEFT(E5,1)&amp;"."&amp;MID(E5,2,3)&amp;"."&amp;MID(E5,5,3)&amp;"/"&amp;MID(E5,8,4)&amp;"-"&amp;RIGHT(E5,2),IF(G5=12,"00"&amp;"."&amp;LEFT(E5,3)&amp;"."&amp;MID(E5,4,3)&amp;"/"&amp;MID(E5,7,4)&amp;"-"&amp;RIGHT(E5,2),IF(G5=11,"00.0"&amp;LEFT(E5,2)&amp;"."&amp;MID(E5,3,3)&amp;"/"&amp;MID(E5,6,4)&amp;"-"&amp;RIGHT(E5,2),"erro")))))</f>
        <v>01.917.705/0001-30</v>
      </c>
      <c r="G5" s="2">
        <f t="shared" si="2"/>
        <v>13</v>
      </c>
      <c r="H5" s="6" t="s">
        <v>50</v>
      </c>
      <c r="I5" s="2">
        <v>6.0</v>
      </c>
      <c r="J5" s="6">
        <v>11.004078216262448</v>
      </c>
      <c r="K5" s="6">
        <v>60118.82</v>
      </c>
      <c r="L5" s="2">
        <v>0.0</v>
      </c>
      <c r="M5" s="2">
        <v>1.0</v>
      </c>
      <c r="N5" s="2"/>
      <c r="O5" s="2">
        <v>0.0</v>
      </c>
      <c r="P5" s="2">
        <v>0.0</v>
      </c>
      <c r="Q5" s="2">
        <v>0.0</v>
      </c>
      <c r="R5" s="2">
        <v>12.0</v>
      </c>
      <c r="S5" s="2">
        <v>0.0</v>
      </c>
      <c r="T5" s="6">
        <v>10.820577964580847</v>
      </c>
      <c r="U5" s="6">
        <v>4.527917665867307</v>
      </c>
      <c r="V5" s="6">
        <v>0.6759392486011191</v>
      </c>
      <c r="W5" s="6">
        <v>11979.0</v>
      </c>
      <c r="X5" s="6">
        <v>21845.0</v>
      </c>
      <c r="Y5" s="6">
        <v>50040.0</v>
      </c>
      <c r="Z5" s="6">
        <v>226577.0</v>
      </c>
      <c r="AA5" s="2" t="str">
        <f t="shared" si="3"/>
        <v/>
      </c>
      <c r="AB5" s="2">
        <v>0.0</v>
      </c>
      <c r="AC5" s="2">
        <v>1.0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1.0</v>
      </c>
      <c r="AN5" s="2">
        <v>0.0</v>
      </c>
      <c r="AO5" s="2">
        <v>0.0</v>
      </c>
      <c r="AP5" s="2">
        <v>0.0</v>
      </c>
      <c r="AQ5" s="2">
        <v>0.0</v>
      </c>
      <c r="AR5" s="3">
        <v>0.0</v>
      </c>
      <c r="AS5" s="6" t="str">
        <f t="shared" si="4"/>
        <v/>
      </c>
      <c r="AT5" s="6" t="str">
        <f t="shared" si="5"/>
        <v/>
      </c>
      <c r="AU5" s="6" t="str">
        <f t="shared" si="6"/>
        <v/>
      </c>
      <c r="AV5" s="6" t="str">
        <f t="shared" si="7"/>
        <v/>
      </c>
      <c r="AW5" s="6" t="str">
        <f t="shared" si="8"/>
        <v/>
      </c>
      <c r="AX5" s="6" t="str">
        <f t="shared" si="9"/>
        <v/>
      </c>
      <c r="AY5" s="6" t="str">
        <f t="shared" si="10"/>
        <v/>
      </c>
      <c r="AZ5" s="6" t="str">
        <f t="shared" si="11"/>
        <v/>
      </c>
      <c r="BA5" s="6" t="str">
        <f t="shared" si="12"/>
        <v/>
      </c>
      <c r="BB5" s="6" t="str">
        <f t="shared" si="13"/>
        <v/>
      </c>
      <c r="BC5" s="2"/>
      <c r="BD5" s="2"/>
    </row>
    <row r="6">
      <c r="A6" s="2">
        <v>2.0</v>
      </c>
      <c r="B6" s="2">
        <v>2017.0</v>
      </c>
      <c r="C6" s="6" t="s">
        <v>49</v>
      </c>
      <c r="D6" s="2">
        <v>19313.0</v>
      </c>
      <c r="E6" s="2">
        <v>1.91770500013E12</v>
      </c>
      <c r="F6" s="2" t="str">
        <f t="array" ref="F6">IFERROR(INDEX(cnpj!$A:$B,MATCH(C6,cnpj!$B:$B,0),1),IF(G6=14,LEFT(E6,2)&amp;"."&amp;MID(E6,3,3)&amp;"."&amp;MID(E6,6,3)&amp;"/"&amp;MID(E6,9,4)&amp;"-"&amp;RIGHT(E6,2),IF(G6=13,0&amp;LEFT(E6,1)&amp;"."&amp;MID(E6,2,3)&amp;"."&amp;MID(E6,5,3)&amp;"/"&amp;MID(E6,8,4)&amp;"-"&amp;RIGHT(E6,2),IF(G6=12,"00"&amp;"."&amp;LEFT(E6,3)&amp;"."&amp;MID(E6,4,3)&amp;"/"&amp;MID(E6,7,4)&amp;"-"&amp;RIGHT(E6,2),IF(G6=11,"00.0"&amp;LEFT(E6,2)&amp;"."&amp;MID(E6,3,3)&amp;"/"&amp;MID(E6,6,4)&amp;"-"&amp;RIGHT(E6,2),"erro")))))</f>
        <v>01.917.705/0001-30</v>
      </c>
      <c r="G6" s="2">
        <f t="shared" si="2"/>
        <v>13</v>
      </c>
      <c r="H6" s="6" t="s">
        <v>50</v>
      </c>
      <c r="I6" s="2">
        <v>6.0</v>
      </c>
      <c r="J6" s="6">
        <v>9.918622440120398</v>
      </c>
      <c r="K6" s="6">
        <v>20305.0</v>
      </c>
      <c r="L6" s="2">
        <v>0.0</v>
      </c>
      <c r="M6" s="2">
        <v>1.0</v>
      </c>
      <c r="N6" s="2"/>
      <c r="O6" s="2">
        <v>0.0</v>
      </c>
      <c r="P6" s="2">
        <v>0.0</v>
      </c>
      <c r="Q6" s="2">
        <v>0.0</v>
      </c>
      <c r="R6" s="2">
        <v>9.0</v>
      </c>
      <c r="S6" s="2">
        <v>1.0</v>
      </c>
      <c r="T6" s="6">
        <v>10.44851168388203</v>
      </c>
      <c r="U6" s="6">
        <v>0.004464673991824428</v>
      </c>
      <c r="V6" s="6">
        <v>1.0213086713246167</v>
      </c>
      <c r="W6" s="6">
        <v>11942.0</v>
      </c>
      <c r="X6" s="6">
        <v>23286.0</v>
      </c>
      <c r="Y6" s="6">
        <v>34493.0</v>
      </c>
      <c r="Z6" s="6">
        <v>154.0</v>
      </c>
      <c r="AA6" s="2">
        <f t="shared" si="3"/>
        <v>0</v>
      </c>
      <c r="AB6" s="2">
        <v>0.0</v>
      </c>
      <c r="AC6" s="2">
        <v>1.0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1.0</v>
      </c>
      <c r="AO6" s="2">
        <v>0.0</v>
      </c>
      <c r="AP6" s="2">
        <v>0.0</v>
      </c>
      <c r="AQ6" s="2">
        <v>0.0</v>
      </c>
      <c r="AR6" s="3">
        <v>0.0</v>
      </c>
      <c r="AS6" s="6">
        <f t="shared" si="4"/>
        <v>10.82057796</v>
      </c>
      <c r="AT6" s="6">
        <f t="shared" si="5"/>
        <v>4.527917666</v>
      </c>
      <c r="AU6" s="6">
        <f t="shared" si="6"/>
        <v>0.6759392486</v>
      </c>
      <c r="AV6" s="6">
        <f t="shared" si="7"/>
        <v>0</v>
      </c>
      <c r="AW6" s="6">
        <f t="shared" si="8"/>
        <v>1</v>
      </c>
      <c r="AX6" s="6">
        <f t="shared" si="9"/>
        <v>0</v>
      </c>
      <c r="AY6" s="6">
        <f t="shared" si="10"/>
        <v>0</v>
      </c>
      <c r="AZ6" s="6">
        <f t="shared" si="11"/>
        <v>0</v>
      </c>
      <c r="BA6" s="6">
        <f t="shared" si="12"/>
        <v>12</v>
      </c>
      <c r="BB6" s="6">
        <f t="shared" si="13"/>
        <v>0</v>
      </c>
      <c r="BC6" s="2"/>
      <c r="BD6" s="2"/>
    </row>
    <row r="7">
      <c r="A7" s="2">
        <v>3.0</v>
      </c>
      <c r="B7" s="2">
        <v>2016.0</v>
      </c>
      <c r="C7" s="6" t="s">
        <v>51</v>
      </c>
      <c r="D7" s="2">
        <v>18970.0</v>
      </c>
      <c r="E7" s="2">
        <v>4.12856300011E12</v>
      </c>
      <c r="F7" s="2" t="str">
        <f t="array" ref="F7">IFERROR(INDEX(cnpj!$A:$B,MATCH(C7,cnpj!$B:$B,0),1),IF(G7=14,LEFT(E7,2)&amp;"."&amp;MID(E7,3,3)&amp;"."&amp;MID(E7,6,3)&amp;"/"&amp;MID(E7,9,4)&amp;"-"&amp;RIGHT(E7,2),IF(G7=13,0&amp;LEFT(E7,1)&amp;"."&amp;MID(E7,2,3)&amp;"."&amp;MID(E7,5,3)&amp;"/"&amp;MID(E7,8,4)&amp;"-"&amp;RIGHT(E7,2),IF(G7=12,"00"&amp;"."&amp;LEFT(E7,3)&amp;"."&amp;MID(E7,4,3)&amp;"/"&amp;MID(E7,7,4)&amp;"-"&amp;RIGHT(E7,2),IF(G7=11,"00.0"&amp;LEFT(E7,2)&amp;"."&amp;MID(E7,3,3)&amp;"/"&amp;MID(E7,6,4)&amp;"-"&amp;RIGHT(E7,2),"erro")))))</f>
        <v>04.128.563/0001-10</v>
      </c>
      <c r="G7" s="2">
        <f t="shared" si="2"/>
        <v>13</v>
      </c>
      <c r="H7" s="6" t="s">
        <v>52</v>
      </c>
      <c r="I7" s="2">
        <v>10.0</v>
      </c>
      <c r="J7" s="6">
        <v>14.023824695032483</v>
      </c>
      <c r="K7" s="6">
        <v>1231600.0</v>
      </c>
      <c r="L7" s="2">
        <v>0.0</v>
      </c>
      <c r="M7" s="2">
        <v>1.0</v>
      </c>
      <c r="N7" s="2"/>
      <c r="O7" s="2">
        <v>0.0</v>
      </c>
      <c r="P7" s="2">
        <v>0.0</v>
      </c>
      <c r="Q7" s="2">
        <v>0.0</v>
      </c>
      <c r="R7" s="2">
        <v>31.0</v>
      </c>
      <c r="S7" s="2">
        <v>0.0</v>
      </c>
      <c r="T7" s="6">
        <v>15.226394843475454</v>
      </c>
      <c r="U7" s="6">
        <v>0.08745605341426523</v>
      </c>
      <c r="V7" s="6">
        <v>0.6150582779353685</v>
      </c>
      <c r="W7" s="6">
        <v>827945.0</v>
      </c>
      <c r="X7" s="6">
        <v>1693535.0</v>
      </c>
      <c r="Y7" s="6">
        <v>4099579.0</v>
      </c>
      <c r="Z7" s="6">
        <v>358533.0</v>
      </c>
      <c r="AA7" s="2" t="str">
        <f t="shared" si="3"/>
        <v/>
      </c>
      <c r="AB7" s="2">
        <v>0.0</v>
      </c>
      <c r="AC7" s="2">
        <v>0.0</v>
      </c>
      <c r="AD7" s="2">
        <v>1.0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1.0</v>
      </c>
      <c r="AN7" s="2">
        <v>0.0</v>
      </c>
      <c r="AO7" s="2">
        <v>0.0</v>
      </c>
      <c r="AP7" s="2">
        <v>0.0</v>
      </c>
      <c r="AQ7" s="2">
        <v>0.0</v>
      </c>
      <c r="AR7" s="3">
        <v>0.0</v>
      </c>
      <c r="AS7" s="6" t="str">
        <f t="shared" si="4"/>
        <v/>
      </c>
      <c r="AT7" s="6" t="str">
        <f t="shared" si="5"/>
        <v/>
      </c>
      <c r="AU7" s="6" t="str">
        <f t="shared" si="6"/>
        <v/>
      </c>
      <c r="AV7" s="6" t="str">
        <f t="shared" si="7"/>
        <v/>
      </c>
      <c r="AW7" s="6" t="str">
        <f t="shared" si="8"/>
        <v/>
      </c>
      <c r="AX7" s="6" t="str">
        <f t="shared" si="9"/>
        <v/>
      </c>
      <c r="AY7" s="6" t="str">
        <f t="shared" si="10"/>
        <v/>
      </c>
      <c r="AZ7" s="6" t="str">
        <f t="shared" si="11"/>
        <v/>
      </c>
      <c r="BA7" s="6" t="str">
        <f t="shared" si="12"/>
        <v/>
      </c>
      <c r="BB7" s="6" t="str">
        <f t="shared" si="13"/>
        <v/>
      </c>
      <c r="BC7" s="2"/>
      <c r="BD7" s="2"/>
    </row>
    <row r="8">
      <c r="A8" s="2">
        <v>3.0</v>
      </c>
      <c r="B8" s="2">
        <v>2017.0</v>
      </c>
      <c r="C8" s="6" t="s">
        <v>51</v>
      </c>
      <c r="D8" s="2">
        <v>18970.0</v>
      </c>
      <c r="E8" s="2">
        <v>4.12856300011E12</v>
      </c>
      <c r="F8" s="2" t="str">
        <f t="array" ref="F8">IFERROR(INDEX(cnpj!$A:$B,MATCH(C8,cnpj!$B:$B,0),1),IF(G8=14,LEFT(E8,2)&amp;"."&amp;MID(E8,3,3)&amp;"."&amp;MID(E8,6,3)&amp;"/"&amp;MID(E8,9,4)&amp;"-"&amp;RIGHT(E8,2),IF(G8=13,0&amp;LEFT(E8,1)&amp;"."&amp;MID(E8,2,3)&amp;"."&amp;MID(E8,5,3)&amp;"/"&amp;MID(E8,8,4)&amp;"-"&amp;RIGHT(E8,2),IF(G8=12,"00"&amp;"."&amp;LEFT(E8,3)&amp;"."&amp;MID(E8,4,3)&amp;"/"&amp;MID(E8,7,4)&amp;"-"&amp;RIGHT(E8,2),IF(G8=11,"00.0"&amp;LEFT(E8,2)&amp;"."&amp;MID(E8,3,3)&amp;"/"&amp;MID(E8,6,4)&amp;"-"&amp;RIGHT(E8,2),"erro")))))</f>
        <v>04.128.563/0001-10</v>
      </c>
      <c r="G8" s="2">
        <f t="shared" si="2"/>
        <v>13</v>
      </c>
      <c r="H8" s="6" t="s">
        <v>52</v>
      </c>
      <c r="I8" s="2">
        <v>10.0</v>
      </c>
      <c r="J8" s="6">
        <v>14.438342564609194</v>
      </c>
      <c r="K8" s="6">
        <v>1864200.0</v>
      </c>
      <c r="L8" s="2">
        <v>0.0</v>
      </c>
      <c r="M8" s="2">
        <v>1.0</v>
      </c>
      <c r="N8" s="2"/>
      <c r="O8" s="2">
        <v>0.0</v>
      </c>
      <c r="P8" s="2">
        <v>0.0</v>
      </c>
      <c r="Q8" s="2">
        <v>0.0</v>
      </c>
      <c r="R8" s="2">
        <v>30.0</v>
      </c>
      <c r="S8" s="2">
        <v>0.0</v>
      </c>
      <c r="T8" s="6">
        <v>15.524484255199937</v>
      </c>
      <c r="U8" s="6">
        <v>0.05400350153622207</v>
      </c>
      <c r="V8" s="6">
        <v>0.7179778718843298</v>
      </c>
      <c r="W8" s="6">
        <v>1858688.0</v>
      </c>
      <c r="X8" s="6">
        <v>2106912.0</v>
      </c>
      <c r="Y8" s="6">
        <v>5523290.0</v>
      </c>
      <c r="Z8" s="6">
        <v>298277.0</v>
      </c>
      <c r="AA8" s="2">
        <f t="shared" si="3"/>
        <v>0</v>
      </c>
      <c r="AB8" s="2">
        <v>0.0</v>
      </c>
      <c r="AC8" s="2">
        <v>0.0</v>
      </c>
      <c r="AD8" s="2">
        <v>1.0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1.0</v>
      </c>
      <c r="AO8" s="2">
        <v>0.0</v>
      </c>
      <c r="AP8" s="2">
        <v>0.0</v>
      </c>
      <c r="AQ8" s="2">
        <v>0.0</v>
      </c>
      <c r="AR8" s="3">
        <v>0.0</v>
      </c>
      <c r="AS8" s="6">
        <f t="shared" si="4"/>
        <v>15.22639484</v>
      </c>
      <c r="AT8" s="6">
        <f t="shared" si="5"/>
        <v>0.08745605341</v>
      </c>
      <c r="AU8" s="6">
        <f t="shared" si="6"/>
        <v>0.6150582779</v>
      </c>
      <c r="AV8" s="6">
        <f t="shared" si="7"/>
        <v>0</v>
      </c>
      <c r="AW8" s="6">
        <f t="shared" si="8"/>
        <v>1</v>
      </c>
      <c r="AX8" s="6">
        <f t="shared" si="9"/>
        <v>0</v>
      </c>
      <c r="AY8" s="6">
        <f t="shared" si="10"/>
        <v>0</v>
      </c>
      <c r="AZ8" s="6">
        <f t="shared" si="11"/>
        <v>0</v>
      </c>
      <c r="BA8" s="6">
        <f t="shared" si="12"/>
        <v>31</v>
      </c>
      <c r="BB8" s="6">
        <f t="shared" si="13"/>
        <v>0</v>
      </c>
      <c r="BC8" s="2"/>
      <c r="BD8" s="2"/>
    </row>
    <row r="9">
      <c r="A9" s="2">
        <v>3.0</v>
      </c>
      <c r="B9" s="2">
        <v>2018.0</v>
      </c>
      <c r="C9" s="6" t="s">
        <v>51</v>
      </c>
      <c r="D9" s="2">
        <v>18970.0</v>
      </c>
      <c r="E9" s="2">
        <v>4.12856300011E12</v>
      </c>
      <c r="F9" s="2" t="str">
        <f t="array" ref="F9">IFERROR(INDEX(cnpj!$A:$B,MATCH(C9,cnpj!$B:$B,0),1),IF(G9=14,LEFT(E9,2)&amp;"."&amp;MID(E9,3,3)&amp;"."&amp;MID(E9,6,3)&amp;"/"&amp;MID(E9,9,4)&amp;"-"&amp;RIGHT(E9,2),IF(G9=13,0&amp;LEFT(E9,1)&amp;"."&amp;MID(E9,2,3)&amp;"."&amp;MID(E9,5,3)&amp;"/"&amp;MID(E9,8,4)&amp;"-"&amp;RIGHT(E9,2),IF(G9=12,"00"&amp;"."&amp;LEFT(E9,3)&amp;"."&amp;MID(E9,4,3)&amp;"/"&amp;MID(E9,7,4)&amp;"-"&amp;RIGHT(E9,2),IF(G9=11,"00.0"&amp;LEFT(E9,2)&amp;"."&amp;MID(E9,3,3)&amp;"/"&amp;MID(E9,6,4)&amp;"-"&amp;RIGHT(E9,2),"erro")))))</f>
        <v>04.128.563/0001-10</v>
      </c>
      <c r="G9" s="2">
        <f t="shared" si="2"/>
        <v>13</v>
      </c>
      <c r="H9" s="6" t="s">
        <v>52</v>
      </c>
      <c r="I9" s="2">
        <v>10.0</v>
      </c>
      <c r="J9" s="6">
        <v>14.500625566826955</v>
      </c>
      <c r="K9" s="6">
        <v>1984000.0</v>
      </c>
      <c r="L9" s="2">
        <v>0.0</v>
      </c>
      <c r="M9" s="2">
        <v>1.0</v>
      </c>
      <c r="N9" s="2"/>
      <c r="O9" s="2">
        <v>0.0</v>
      </c>
      <c r="P9" s="2">
        <v>0.0</v>
      </c>
      <c r="Q9" s="2">
        <v>0.0</v>
      </c>
      <c r="R9" s="2">
        <v>30.0</v>
      </c>
      <c r="S9" s="2">
        <v>0.0</v>
      </c>
      <c r="T9" s="6">
        <v>15.66467504025382</v>
      </c>
      <c r="U9" s="6">
        <v>0.045316332908857775</v>
      </c>
      <c r="V9" s="6">
        <v>0.7602530361123159</v>
      </c>
      <c r="W9" s="6">
        <v>1257114.0</v>
      </c>
      <c r="X9" s="6">
        <v>3573920.0</v>
      </c>
      <c r="Y9" s="6">
        <v>6354508.0</v>
      </c>
      <c r="Z9" s="6">
        <v>287963.0</v>
      </c>
      <c r="AA9" s="2">
        <f t="shared" si="3"/>
        <v>0</v>
      </c>
      <c r="AB9" s="2">
        <v>0.0</v>
      </c>
      <c r="AC9" s="2">
        <v>0.0</v>
      </c>
      <c r="AD9" s="2">
        <v>1.0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1.0</v>
      </c>
      <c r="AP9" s="2">
        <v>0.0</v>
      </c>
      <c r="AQ9" s="2">
        <v>0.0</v>
      </c>
      <c r="AR9" s="3">
        <v>0.0</v>
      </c>
      <c r="AS9" s="6">
        <f t="shared" si="4"/>
        <v>15.52448426</v>
      </c>
      <c r="AT9" s="6">
        <f t="shared" si="5"/>
        <v>0.05400350154</v>
      </c>
      <c r="AU9" s="6">
        <f t="shared" si="6"/>
        <v>0.7179778719</v>
      </c>
      <c r="AV9" s="6">
        <f t="shared" si="7"/>
        <v>0</v>
      </c>
      <c r="AW9" s="6">
        <f t="shared" si="8"/>
        <v>1</v>
      </c>
      <c r="AX9" s="6">
        <f t="shared" si="9"/>
        <v>0</v>
      </c>
      <c r="AY9" s="6">
        <f t="shared" si="10"/>
        <v>0</v>
      </c>
      <c r="AZ9" s="6">
        <f t="shared" si="11"/>
        <v>0</v>
      </c>
      <c r="BA9" s="6">
        <f t="shared" si="12"/>
        <v>30</v>
      </c>
      <c r="BB9" s="6">
        <f t="shared" si="13"/>
        <v>0</v>
      </c>
      <c r="BC9" s="2"/>
      <c r="BD9" s="2"/>
    </row>
    <row r="10">
      <c r="A10" s="2">
        <v>3.0</v>
      </c>
      <c r="B10" s="2">
        <v>2019.0</v>
      </c>
      <c r="C10" s="6" t="s">
        <v>51</v>
      </c>
      <c r="D10" s="2">
        <v>18970.0</v>
      </c>
      <c r="E10" s="2">
        <v>4.12856300011E12</v>
      </c>
      <c r="F10" s="2" t="str">
        <f t="array" ref="F10">IFERROR(INDEX(cnpj!$A:$B,MATCH(C10,cnpj!$B:$B,0),1),IF(G10=14,LEFT(E10,2)&amp;"."&amp;MID(E10,3,3)&amp;"."&amp;MID(E10,6,3)&amp;"/"&amp;MID(E10,9,4)&amp;"-"&amp;RIGHT(E10,2),IF(G10=13,0&amp;LEFT(E10,1)&amp;"."&amp;MID(E10,2,3)&amp;"."&amp;MID(E10,5,3)&amp;"/"&amp;MID(E10,8,4)&amp;"-"&amp;RIGHT(E10,2),IF(G10=12,"00"&amp;"."&amp;LEFT(E10,3)&amp;"."&amp;MID(E10,4,3)&amp;"/"&amp;MID(E10,7,4)&amp;"-"&amp;RIGHT(E10,2),IF(G10=11,"00.0"&amp;LEFT(E10,2)&amp;"."&amp;MID(E10,3,3)&amp;"/"&amp;MID(E10,6,4)&amp;"-"&amp;RIGHT(E10,2),"erro")))))</f>
        <v>04.128.563/0001-10</v>
      </c>
      <c r="G10" s="2">
        <f t="shared" si="2"/>
        <v>13</v>
      </c>
      <c r="H10" s="6" t="s">
        <v>52</v>
      </c>
      <c r="I10" s="2">
        <v>10.0</v>
      </c>
      <c r="J10" s="6">
        <v>14.500625566826955</v>
      </c>
      <c r="K10" s="6">
        <v>1984000.0</v>
      </c>
      <c r="L10" s="2">
        <v>0.0</v>
      </c>
      <c r="M10" s="2">
        <v>1.0</v>
      </c>
      <c r="N10" s="2"/>
      <c r="O10" s="2">
        <v>0.0</v>
      </c>
      <c r="P10" s="2">
        <v>0.0</v>
      </c>
      <c r="Q10" s="2">
        <v>0.0</v>
      </c>
      <c r="R10" s="2">
        <v>31.0</v>
      </c>
      <c r="S10" s="2">
        <v>0.0</v>
      </c>
      <c r="T10" s="6">
        <v>15.82474782506177</v>
      </c>
      <c r="U10" s="6">
        <v>0.040243230185687755</v>
      </c>
      <c r="V10" s="6">
        <v>0.3477304509866208</v>
      </c>
      <c r="W10" s="6">
        <v>1765299.0</v>
      </c>
      <c r="X10" s="6">
        <v>827945.0</v>
      </c>
      <c r="Y10" s="6">
        <v>7457627.0</v>
      </c>
      <c r="Z10" s="6">
        <v>300119.0</v>
      </c>
      <c r="AA10" s="2">
        <f t="shared" si="3"/>
        <v>0</v>
      </c>
      <c r="AB10" s="2">
        <v>0.0</v>
      </c>
      <c r="AC10" s="2">
        <v>0.0</v>
      </c>
      <c r="AD10" s="2">
        <v>1.0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1.0</v>
      </c>
      <c r="AQ10" s="2">
        <v>0.0</v>
      </c>
      <c r="AR10" s="3">
        <v>0.0</v>
      </c>
      <c r="AS10" s="6">
        <f t="shared" si="4"/>
        <v>15.66467504</v>
      </c>
      <c r="AT10" s="6">
        <f t="shared" si="5"/>
        <v>0.04531633291</v>
      </c>
      <c r="AU10" s="6">
        <f t="shared" si="6"/>
        <v>0.7602530361</v>
      </c>
      <c r="AV10" s="6">
        <f t="shared" si="7"/>
        <v>0</v>
      </c>
      <c r="AW10" s="6">
        <f t="shared" si="8"/>
        <v>1</v>
      </c>
      <c r="AX10" s="6">
        <f t="shared" si="9"/>
        <v>0</v>
      </c>
      <c r="AY10" s="6">
        <f t="shared" si="10"/>
        <v>0</v>
      </c>
      <c r="AZ10" s="6">
        <f t="shared" si="11"/>
        <v>0</v>
      </c>
      <c r="BA10" s="6">
        <f t="shared" si="12"/>
        <v>30</v>
      </c>
      <c r="BB10" s="6">
        <f t="shared" si="13"/>
        <v>0</v>
      </c>
      <c r="BC10" s="2"/>
      <c r="BD10" s="2"/>
    </row>
    <row r="11">
      <c r="A11" s="2">
        <v>3.0</v>
      </c>
      <c r="B11" s="2">
        <v>2020.0</v>
      </c>
      <c r="C11" s="6" t="s">
        <v>51</v>
      </c>
      <c r="D11" s="2">
        <v>18970.0</v>
      </c>
      <c r="E11" s="2">
        <v>4.12856300011E12</v>
      </c>
      <c r="F11" s="2" t="str">
        <f t="array" ref="F11">IFERROR(INDEX(cnpj!$A:$B,MATCH(C11,cnpj!$B:$B,0),1),IF(G11=14,LEFT(E11,2)&amp;"."&amp;MID(E11,3,3)&amp;"."&amp;MID(E11,6,3)&amp;"/"&amp;MID(E11,9,4)&amp;"-"&amp;RIGHT(E11,2),IF(G11=13,0&amp;LEFT(E11,1)&amp;"."&amp;MID(E11,2,3)&amp;"."&amp;MID(E11,5,3)&amp;"/"&amp;MID(E11,8,4)&amp;"-"&amp;RIGHT(E11,2),IF(G11=12,"00"&amp;"."&amp;LEFT(E11,3)&amp;"."&amp;MID(E11,4,3)&amp;"/"&amp;MID(E11,7,4)&amp;"-"&amp;RIGHT(E11,2),IF(G11=11,"00.0"&amp;LEFT(E11,2)&amp;"."&amp;MID(E11,3,3)&amp;"/"&amp;MID(E11,6,4)&amp;"-"&amp;RIGHT(E11,2),"erro")))))</f>
        <v>04.128.563/0001-10</v>
      </c>
      <c r="G11" s="2">
        <f t="shared" si="2"/>
        <v>13</v>
      </c>
      <c r="H11" s="6" t="s">
        <v>52</v>
      </c>
      <c r="I11" s="2">
        <v>10.0</v>
      </c>
      <c r="J11" s="6">
        <v>13.908089739257367</v>
      </c>
      <c r="K11" s="6">
        <v>1097000.0</v>
      </c>
      <c r="L11" s="2">
        <v>0.0</v>
      </c>
      <c r="M11" s="2">
        <v>1.0</v>
      </c>
      <c r="N11" s="2"/>
      <c r="O11" s="2">
        <v>0.0</v>
      </c>
      <c r="P11" s="2">
        <v>0.0</v>
      </c>
      <c r="Q11" s="2">
        <v>0.0</v>
      </c>
      <c r="R11" s="2">
        <v>31.0</v>
      </c>
      <c r="S11" s="2">
        <v>0.0</v>
      </c>
      <c r="T11" s="6">
        <v>16.048466326978442</v>
      </c>
      <c r="U11" s="6">
        <v>0.09091723895042507</v>
      </c>
      <c r="V11" s="6">
        <v>0.802468106046758</v>
      </c>
      <c r="W11" s="6">
        <v>2355597.0</v>
      </c>
      <c r="X11" s="6">
        <v>5129340.0</v>
      </c>
      <c r="Y11" s="6">
        <v>9327395.0</v>
      </c>
      <c r="Z11" s="6">
        <v>848021.0</v>
      </c>
      <c r="AA11" s="2">
        <f t="shared" si="3"/>
        <v>0</v>
      </c>
      <c r="AB11" s="2">
        <v>0.0</v>
      </c>
      <c r="AC11" s="2">
        <v>0.0</v>
      </c>
      <c r="AD11" s="2">
        <v>1.0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1.0</v>
      </c>
      <c r="AR11" s="3">
        <v>0.0</v>
      </c>
      <c r="AS11" s="6">
        <f t="shared" si="4"/>
        <v>15.82474783</v>
      </c>
      <c r="AT11" s="6">
        <f t="shared" si="5"/>
        <v>0.04024323019</v>
      </c>
      <c r="AU11" s="6">
        <f t="shared" si="6"/>
        <v>0.347730451</v>
      </c>
      <c r="AV11" s="6">
        <f t="shared" si="7"/>
        <v>0</v>
      </c>
      <c r="AW11" s="6">
        <f t="shared" si="8"/>
        <v>1</v>
      </c>
      <c r="AX11" s="6">
        <f t="shared" si="9"/>
        <v>0</v>
      </c>
      <c r="AY11" s="6">
        <f t="shared" si="10"/>
        <v>0</v>
      </c>
      <c r="AZ11" s="6">
        <f t="shared" si="11"/>
        <v>0</v>
      </c>
      <c r="BA11" s="6">
        <f t="shared" si="12"/>
        <v>31</v>
      </c>
      <c r="BB11" s="6">
        <f t="shared" si="13"/>
        <v>0</v>
      </c>
      <c r="BC11" s="2"/>
      <c r="BD11" s="2"/>
    </row>
    <row r="12">
      <c r="A12" s="2">
        <v>4.0</v>
      </c>
      <c r="B12" s="2">
        <v>2016.0</v>
      </c>
      <c r="C12" s="6" t="s">
        <v>53</v>
      </c>
      <c r="D12" s="2">
        <v>20150.0</v>
      </c>
      <c r="E12" s="2">
        <v>7.62009400014E12</v>
      </c>
      <c r="F12" s="2" t="str">
        <f t="array" ref="F12">IFERROR(INDEX(cnpj!$A:$B,MATCH(C12,cnpj!$B:$B,0),1),IF(G12=14,LEFT(E12,2)&amp;"."&amp;MID(E12,3,3)&amp;"."&amp;MID(E12,6,3)&amp;"/"&amp;MID(E12,9,4)&amp;"-"&amp;RIGHT(E12,2),IF(G12=13,0&amp;LEFT(E12,1)&amp;"."&amp;MID(E12,2,3)&amp;"."&amp;MID(E12,5,3)&amp;"/"&amp;MID(E12,8,4)&amp;"-"&amp;RIGHT(E12,2),IF(G12=12,"00"&amp;"."&amp;LEFT(E12,3)&amp;"."&amp;MID(E12,4,3)&amp;"/"&amp;MID(E12,7,4)&amp;"-"&amp;RIGHT(E12,2),IF(G12=11,"00.0"&amp;LEFT(E12,2)&amp;"."&amp;MID(E12,3,3)&amp;"/"&amp;MID(E12,6,4)&amp;"-"&amp;RIGHT(E12,2),"erro")))))</f>
        <v>07.620.094/0001-40</v>
      </c>
      <c r="G12" s="2">
        <f t="shared" si="2"/>
        <v>13</v>
      </c>
      <c r="H12" s="6" t="s">
        <v>52</v>
      </c>
      <c r="I12" s="2">
        <v>10.0</v>
      </c>
      <c r="J12" s="6">
        <v>12.972823919532567</v>
      </c>
      <c r="K12" s="6">
        <v>430552.23</v>
      </c>
      <c r="L12" s="2">
        <v>0.0</v>
      </c>
      <c r="M12" s="2">
        <v>1.0</v>
      </c>
      <c r="N12" s="2"/>
      <c r="O12" s="2">
        <v>0.0</v>
      </c>
      <c r="P12" s="2">
        <v>0.0</v>
      </c>
      <c r="Q12" s="2">
        <v>0.0</v>
      </c>
      <c r="R12" s="2">
        <v>13.0</v>
      </c>
      <c r="S12" s="2">
        <v>0.0</v>
      </c>
      <c r="T12" s="6">
        <v>10.72170228324594</v>
      </c>
      <c r="U12" s="6">
        <v>0.24741335568841138</v>
      </c>
      <c r="V12" s="6">
        <v>0.058858567363056766</v>
      </c>
      <c r="W12" s="6">
        <v>1668.0</v>
      </c>
      <c r="X12" s="6">
        <v>1000.0</v>
      </c>
      <c r="Y12" s="6">
        <v>45329.0</v>
      </c>
      <c r="Z12" s="6">
        <v>11215.0</v>
      </c>
      <c r="AA12" s="2" t="str">
        <f t="shared" si="3"/>
        <v/>
      </c>
      <c r="AB12" s="2">
        <v>0.0</v>
      </c>
      <c r="AC12" s="2">
        <v>0.0</v>
      </c>
      <c r="AD12" s="2">
        <v>1.0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1.0</v>
      </c>
      <c r="AN12" s="2">
        <v>0.0</v>
      </c>
      <c r="AO12" s="2">
        <v>0.0</v>
      </c>
      <c r="AP12" s="2">
        <v>0.0</v>
      </c>
      <c r="AQ12" s="2">
        <v>0.0</v>
      </c>
      <c r="AR12" s="3">
        <v>0.0</v>
      </c>
      <c r="AS12" s="6" t="str">
        <f t="shared" si="4"/>
        <v/>
      </c>
      <c r="AT12" s="6" t="str">
        <f t="shared" si="5"/>
        <v/>
      </c>
      <c r="AU12" s="6" t="str">
        <f t="shared" si="6"/>
        <v/>
      </c>
      <c r="AV12" s="6" t="str">
        <f t="shared" si="7"/>
        <v/>
      </c>
      <c r="AW12" s="6" t="str">
        <f t="shared" si="8"/>
        <v/>
      </c>
      <c r="AX12" s="6" t="str">
        <f t="shared" si="9"/>
        <v/>
      </c>
      <c r="AY12" s="6" t="str">
        <f t="shared" si="10"/>
        <v/>
      </c>
      <c r="AZ12" s="6" t="str">
        <f t="shared" si="11"/>
        <v/>
      </c>
      <c r="BA12" s="6" t="str">
        <f t="shared" si="12"/>
        <v/>
      </c>
      <c r="BB12" s="6" t="str">
        <f t="shared" si="13"/>
        <v/>
      </c>
      <c r="BC12" s="2"/>
      <c r="BD12" s="2"/>
    </row>
    <row r="13">
      <c r="A13" s="2">
        <v>5.0</v>
      </c>
      <c r="B13" s="2">
        <v>2016.0</v>
      </c>
      <c r="C13" s="6" t="s">
        <v>54</v>
      </c>
      <c r="D13" s="2">
        <v>22179.0</v>
      </c>
      <c r="E13" s="2">
        <v>1.03383200001E13</v>
      </c>
      <c r="F13" s="2" t="str">
        <f t="array" ref="F13">IFERROR(INDEX(cnpj!$A:$B,MATCH(C13,cnpj!$B:$B,0),1),IF(G13=14,LEFT(E13,2)&amp;"."&amp;MID(E13,3,3)&amp;"."&amp;MID(E13,6,3)&amp;"/"&amp;MID(E13,9,4)&amp;"-"&amp;RIGHT(E13,2),IF(G13=13,0&amp;LEFT(E13,1)&amp;"."&amp;MID(E13,2,3)&amp;"."&amp;MID(E13,5,3)&amp;"/"&amp;MID(E13,8,4)&amp;"-"&amp;RIGHT(E13,2),IF(G13=12,"00"&amp;"."&amp;LEFT(E13,3)&amp;"."&amp;MID(E13,4,3)&amp;"/"&amp;MID(E13,7,4)&amp;"-"&amp;RIGHT(E13,2),IF(G13=11,"00.0"&amp;LEFT(E13,2)&amp;"."&amp;MID(E13,3,3)&amp;"/"&amp;MID(E13,6,4)&amp;"-"&amp;RIGHT(E13,2),"erro")))))</f>
        <v>10.338.320/0001-00</v>
      </c>
      <c r="G13" s="2">
        <f t="shared" si="2"/>
        <v>14</v>
      </c>
      <c r="H13" s="6" t="s">
        <v>55</v>
      </c>
      <c r="I13" s="2">
        <v>10.0</v>
      </c>
      <c r="J13" s="6">
        <v>12.322755520676298</v>
      </c>
      <c r="K13" s="6">
        <v>224752.6</v>
      </c>
      <c r="L13" s="2">
        <v>0.0</v>
      </c>
      <c r="M13" s="2">
        <v>1.0</v>
      </c>
      <c r="N13" s="2"/>
      <c r="O13" s="2">
        <v>0.0</v>
      </c>
      <c r="P13" s="2">
        <v>0.0</v>
      </c>
      <c r="Q13" s="2">
        <v>0.0</v>
      </c>
      <c r="R13" s="2">
        <v>12.0</v>
      </c>
      <c r="S13" s="2">
        <v>0.0</v>
      </c>
      <c r="T13" s="6">
        <v>11.38071890864812</v>
      </c>
      <c r="U13" s="6">
        <v>0.16307523739956173</v>
      </c>
      <c r="V13" s="6">
        <v>0.13022735573411248</v>
      </c>
      <c r="W13" s="6">
        <v>3960.0</v>
      </c>
      <c r="X13" s="6">
        <v>7450.0</v>
      </c>
      <c r="Y13" s="6">
        <v>87616.0</v>
      </c>
      <c r="Z13" s="6">
        <v>14288.0</v>
      </c>
      <c r="AA13" s="2" t="str">
        <f t="shared" si="3"/>
        <v/>
      </c>
      <c r="AB13" s="2">
        <v>0.0</v>
      </c>
      <c r="AC13" s="2">
        <v>0.0</v>
      </c>
      <c r="AD13" s="2">
        <v>1.0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1.0</v>
      </c>
      <c r="AN13" s="2">
        <v>0.0</v>
      </c>
      <c r="AO13" s="2">
        <v>0.0</v>
      </c>
      <c r="AP13" s="2">
        <v>0.0</v>
      </c>
      <c r="AQ13" s="2">
        <v>0.0</v>
      </c>
      <c r="AR13" s="3">
        <v>0.0</v>
      </c>
      <c r="AS13" s="6" t="str">
        <f t="shared" si="4"/>
        <v/>
      </c>
      <c r="AT13" s="6" t="str">
        <f t="shared" si="5"/>
        <v/>
      </c>
      <c r="AU13" s="6" t="str">
        <f t="shared" si="6"/>
        <v/>
      </c>
      <c r="AV13" s="6" t="str">
        <f t="shared" si="7"/>
        <v/>
      </c>
      <c r="AW13" s="6" t="str">
        <f t="shared" si="8"/>
        <v/>
      </c>
      <c r="AX13" s="6" t="str">
        <f t="shared" si="9"/>
        <v/>
      </c>
      <c r="AY13" s="6" t="str">
        <f t="shared" si="10"/>
        <v/>
      </c>
      <c r="AZ13" s="6" t="str">
        <f t="shared" si="11"/>
        <v/>
      </c>
      <c r="BA13" s="6" t="str">
        <f t="shared" si="12"/>
        <v/>
      </c>
      <c r="BB13" s="6" t="str">
        <f t="shared" si="13"/>
        <v/>
      </c>
      <c r="BC13" s="2"/>
      <c r="BD13" s="2"/>
    </row>
    <row r="14">
      <c r="A14" s="2">
        <v>5.0</v>
      </c>
      <c r="B14" s="2">
        <v>2017.0</v>
      </c>
      <c r="C14" s="6" t="s">
        <v>54</v>
      </c>
      <c r="D14" s="2">
        <v>22179.0</v>
      </c>
      <c r="E14" s="2">
        <v>1.03383200001E13</v>
      </c>
      <c r="F14" s="2" t="str">
        <f t="array" ref="F14">IFERROR(INDEX(cnpj!$A:$B,MATCH(C14,cnpj!$B:$B,0),1),IF(G14=14,LEFT(E14,2)&amp;"."&amp;MID(E14,3,3)&amp;"."&amp;MID(E14,6,3)&amp;"/"&amp;MID(E14,9,4)&amp;"-"&amp;RIGHT(E14,2),IF(G14=13,0&amp;LEFT(E14,1)&amp;"."&amp;MID(E14,2,3)&amp;"."&amp;MID(E14,5,3)&amp;"/"&amp;MID(E14,8,4)&amp;"-"&amp;RIGHT(E14,2),IF(G14=12,"00"&amp;"."&amp;LEFT(E14,3)&amp;"."&amp;MID(E14,4,3)&amp;"/"&amp;MID(E14,7,4)&amp;"-"&amp;RIGHT(E14,2),IF(G14=11,"00.0"&amp;LEFT(E14,2)&amp;"."&amp;MID(E14,3,3)&amp;"/"&amp;MID(E14,6,4)&amp;"-"&amp;RIGHT(E14,2),"erro")))))</f>
        <v>10.338.320/0001-00</v>
      </c>
      <c r="G14" s="2">
        <f t="shared" si="2"/>
        <v>14</v>
      </c>
      <c r="H14" s="6" t="s">
        <v>55</v>
      </c>
      <c r="I14" s="2">
        <v>10.0</v>
      </c>
      <c r="J14" s="6">
        <v>12.823853966974363</v>
      </c>
      <c r="K14" s="6">
        <v>370961.65</v>
      </c>
      <c r="L14" s="2">
        <v>0.0</v>
      </c>
      <c r="M14" s="2">
        <v>1.0</v>
      </c>
      <c r="N14" s="2"/>
      <c r="O14" s="2">
        <v>0.0</v>
      </c>
      <c r="P14" s="2">
        <v>0.0</v>
      </c>
      <c r="Q14" s="2">
        <v>0.0</v>
      </c>
      <c r="R14" s="2">
        <v>8.0</v>
      </c>
      <c r="S14" s="2">
        <v>0.0</v>
      </c>
      <c r="T14" s="6">
        <v>10.911281225871654</v>
      </c>
      <c r="U14" s="6">
        <v>0.22844992790786808</v>
      </c>
      <c r="V14" s="6">
        <v>0.17988355751857057</v>
      </c>
      <c r="W14" s="6">
        <v>2459.0</v>
      </c>
      <c r="X14" s="6">
        <v>7397.0</v>
      </c>
      <c r="Y14" s="6">
        <v>54791.0</v>
      </c>
      <c r="Z14" s="6">
        <v>12517.0</v>
      </c>
      <c r="AA14" s="2">
        <f t="shared" si="3"/>
        <v>0</v>
      </c>
      <c r="AB14" s="2">
        <v>0.0</v>
      </c>
      <c r="AC14" s="2">
        <v>0.0</v>
      </c>
      <c r="AD14" s="2">
        <v>1.0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1.0</v>
      </c>
      <c r="AO14" s="2">
        <v>0.0</v>
      </c>
      <c r="AP14" s="2">
        <v>0.0</v>
      </c>
      <c r="AQ14" s="2">
        <v>0.0</v>
      </c>
      <c r="AR14" s="3">
        <v>0.0</v>
      </c>
      <c r="AS14" s="6">
        <f t="shared" si="4"/>
        <v>11.38071891</v>
      </c>
      <c r="AT14" s="6">
        <f t="shared" si="5"/>
        <v>0.1630752374</v>
      </c>
      <c r="AU14" s="6">
        <f t="shared" si="6"/>
        <v>0.1302273557</v>
      </c>
      <c r="AV14" s="6">
        <f t="shared" si="7"/>
        <v>0</v>
      </c>
      <c r="AW14" s="6">
        <f t="shared" si="8"/>
        <v>1</v>
      </c>
      <c r="AX14" s="6">
        <f t="shared" si="9"/>
        <v>0</v>
      </c>
      <c r="AY14" s="6">
        <f t="shared" si="10"/>
        <v>0</v>
      </c>
      <c r="AZ14" s="6">
        <f t="shared" si="11"/>
        <v>0</v>
      </c>
      <c r="BA14" s="6">
        <f t="shared" si="12"/>
        <v>12</v>
      </c>
      <c r="BB14" s="6">
        <f t="shared" si="13"/>
        <v>0</v>
      </c>
      <c r="BC14" s="2"/>
      <c r="BD14" s="2"/>
    </row>
    <row r="15">
      <c r="A15" s="2">
        <v>5.0</v>
      </c>
      <c r="B15" s="2">
        <v>2018.0</v>
      </c>
      <c r="C15" s="6" t="s">
        <v>54</v>
      </c>
      <c r="D15" s="2">
        <v>22179.0</v>
      </c>
      <c r="E15" s="2">
        <v>1.03383200001E13</v>
      </c>
      <c r="F15" s="2" t="str">
        <f t="array" ref="F15">IFERROR(INDEX(cnpj!$A:$B,MATCH(C15,cnpj!$B:$B,0),1),IF(G15=14,LEFT(E15,2)&amp;"."&amp;MID(E15,3,3)&amp;"."&amp;MID(E15,6,3)&amp;"/"&amp;MID(E15,9,4)&amp;"-"&amp;RIGHT(E15,2),IF(G15=13,0&amp;LEFT(E15,1)&amp;"."&amp;MID(E15,2,3)&amp;"."&amp;MID(E15,5,3)&amp;"/"&amp;MID(E15,8,4)&amp;"-"&amp;RIGHT(E15,2),IF(G15=12,"00"&amp;"."&amp;LEFT(E15,3)&amp;"."&amp;MID(E15,4,3)&amp;"/"&amp;MID(E15,7,4)&amp;"-"&amp;RIGHT(E15,2),IF(G15=11,"00.0"&amp;LEFT(E15,2)&amp;"."&amp;MID(E15,3,3)&amp;"/"&amp;MID(E15,6,4)&amp;"-"&amp;RIGHT(E15,2),"erro")))))</f>
        <v>10.338.320/0001-00</v>
      </c>
      <c r="G15" s="2">
        <f t="shared" si="2"/>
        <v>14</v>
      </c>
      <c r="H15" s="6" t="s">
        <v>55</v>
      </c>
      <c r="I15" s="2">
        <v>10.0</v>
      </c>
      <c r="J15" s="6">
        <v>12.825548850747072</v>
      </c>
      <c r="K15" s="6">
        <v>371590.92</v>
      </c>
      <c r="L15" s="2">
        <v>0.0</v>
      </c>
      <c r="M15" s="2">
        <v>1.0</v>
      </c>
      <c r="N15" s="2"/>
      <c r="O15" s="2">
        <v>0.0</v>
      </c>
      <c r="P15" s="2">
        <v>0.0</v>
      </c>
      <c r="Q15" s="2">
        <v>0.0</v>
      </c>
      <c r="R15" s="2">
        <v>8.0</v>
      </c>
      <c r="S15" s="2">
        <v>0.0</v>
      </c>
      <c r="T15" s="6">
        <v>12.236601850564996</v>
      </c>
      <c r="U15" s="6">
        <v>0.10967992240543162</v>
      </c>
      <c r="V15" s="6">
        <v>0.050659553831231816</v>
      </c>
      <c r="W15" s="6">
        <v>2656.0</v>
      </c>
      <c r="X15" s="6">
        <v>7790.0</v>
      </c>
      <c r="Y15" s="6">
        <v>206200.0</v>
      </c>
      <c r="Z15" s="6">
        <v>22616.0</v>
      </c>
      <c r="AA15" s="2">
        <f t="shared" si="3"/>
        <v>0</v>
      </c>
      <c r="AB15" s="2">
        <v>0.0</v>
      </c>
      <c r="AC15" s="2">
        <v>0.0</v>
      </c>
      <c r="AD15" s="2">
        <v>1.0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1.0</v>
      </c>
      <c r="AP15" s="2">
        <v>0.0</v>
      </c>
      <c r="AQ15" s="2">
        <v>0.0</v>
      </c>
      <c r="AR15" s="3">
        <v>0.0</v>
      </c>
      <c r="AS15" s="6">
        <f t="shared" si="4"/>
        <v>10.91128123</v>
      </c>
      <c r="AT15" s="6">
        <f t="shared" si="5"/>
        <v>0.2284499279</v>
      </c>
      <c r="AU15" s="6">
        <f t="shared" si="6"/>
        <v>0.1798835575</v>
      </c>
      <c r="AV15" s="6">
        <f t="shared" si="7"/>
        <v>0</v>
      </c>
      <c r="AW15" s="6">
        <f t="shared" si="8"/>
        <v>1</v>
      </c>
      <c r="AX15" s="6">
        <f t="shared" si="9"/>
        <v>0</v>
      </c>
      <c r="AY15" s="6">
        <f t="shared" si="10"/>
        <v>0</v>
      </c>
      <c r="AZ15" s="6">
        <f t="shared" si="11"/>
        <v>0</v>
      </c>
      <c r="BA15" s="6">
        <f t="shared" si="12"/>
        <v>8</v>
      </c>
      <c r="BB15" s="6">
        <f t="shared" si="13"/>
        <v>0</v>
      </c>
      <c r="BC15" s="2"/>
      <c r="BD15" s="2"/>
    </row>
    <row r="16">
      <c r="A16" s="2">
        <v>5.0</v>
      </c>
      <c r="B16" s="2">
        <v>2019.0</v>
      </c>
      <c r="C16" s="6" t="s">
        <v>54</v>
      </c>
      <c r="D16" s="2">
        <v>22179.0</v>
      </c>
      <c r="E16" s="2">
        <v>1.03383200001E13</v>
      </c>
      <c r="F16" s="2" t="str">
        <f t="array" ref="F16">IFERROR(INDEX(cnpj!$A:$B,MATCH(C16,cnpj!$B:$B,0),1),IF(G16=14,LEFT(E16,2)&amp;"."&amp;MID(E16,3,3)&amp;"."&amp;MID(E16,6,3)&amp;"/"&amp;MID(E16,9,4)&amp;"-"&amp;RIGHT(E16,2),IF(G16=13,0&amp;LEFT(E16,1)&amp;"."&amp;MID(E16,2,3)&amp;"."&amp;MID(E16,5,3)&amp;"/"&amp;MID(E16,8,4)&amp;"-"&amp;RIGHT(E16,2),IF(G16=12,"00"&amp;"."&amp;LEFT(E16,3)&amp;"."&amp;MID(E16,4,3)&amp;"/"&amp;MID(E16,7,4)&amp;"-"&amp;RIGHT(E16,2),IF(G16=11,"00.0"&amp;LEFT(E16,2)&amp;"."&amp;MID(E16,3,3)&amp;"/"&amp;MID(E16,6,4)&amp;"-"&amp;RIGHT(E16,2),"erro")))))</f>
        <v>10.338.320/0001-00</v>
      </c>
      <c r="G16" s="2">
        <f t="shared" si="2"/>
        <v>14</v>
      </c>
      <c r="H16" s="6" t="s">
        <v>55</v>
      </c>
      <c r="I16" s="2">
        <v>10.0</v>
      </c>
      <c r="J16" s="6">
        <v>12.825548850747072</v>
      </c>
      <c r="K16" s="6">
        <v>371590.92</v>
      </c>
      <c r="L16" s="2">
        <v>0.0</v>
      </c>
      <c r="M16" s="2">
        <v>1.0</v>
      </c>
      <c r="N16" s="2"/>
      <c r="O16" s="2">
        <v>0.0</v>
      </c>
      <c r="P16" s="2">
        <v>0.0</v>
      </c>
      <c r="Q16" s="2">
        <v>0.0</v>
      </c>
      <c r="R16" s="2">
        <v>8.0</v>
      </c>
      <c r="S16" s="2">
        <v>0.0</v>
      </c>
      <c r="T16" s="6">
        <v>12.326762563219274</v>
      </c>
      <c r="U16" s="6">
        <v>0.1119274999446057</v>
      </c>
      <c r="V16" s="6">
        <v>0.036010724335822385</v>
      </c>
      <c r="W16" s="6">
        <v>4166.0</v>
      </c>
      <c r="X16" s="6">
        <v>3960.0</v>
      </c>
      <c r="Y16" s="6">
        <v>225655.0</v>
      </c>
      <c r="Z16" s="6">
        <v>25257.0</v>
      </c>
      <c r="AA16" s="2">
        <f t="shared" si="3"/>
        <v>0</v>
      </c>
      <c r="AB16" s="2">
        <v>0.0</v>
      </c>
      <c r="AC16" s="2">
        <v>0.0</v>
      </c>
      <c r="AD16" s="2">
        <v>1.0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1.0</v>
      </c>
      <c r="AQ16" s="2">
        <v>0.0</v>
      </c>
      <c r="AR16" s="3">
        <v>0.0</v>
      </c>
      <c r="AS16" s="6">
        <f t="shared" si="4"/>
        <v>12.23660185</v>
      </c>
      <c r="AT16" s="6">
        <f t="shared" si="5"/>
        <v>0.1096799224</v>
      </c>
      <c r="AU16" s="6">
        <f t="shared" si="6"/>
        <v>0.05065955383</v>
      </c>
      <c r="AV16" s="6">
        <f t="shared" si="7"/>
        <v>0</v>
      </c>
      <c r="AW16" s="6">
        <f t="shared" si="8"/>
        <v>1</v>
      </c>
      <c r="AX16" s="6">
        <f t="shared" si="9"/>
        <v>0</v>
      </c>
      <c r="AY16" s="6">
        <f t="shared" si="10"/>
        <v>0</v>
      </c>
      <c r="AZ16" s="6">
        <f t="shared" si="11"/>
        <v>0</v>
      </c>
      <c r="BA16" s="6">
        <f t="shared" si="12"/>
        <v>8</v>
      </c>
      <c r="BB16" s="6">
        <f t="shared" si="13"/>
        <v>0</v>
      </c>
      <c r="BC16" s="2"/>
      <c r="BD16" s="2"/>
    </row>
    <row r="17">
      <c r="A17" s="2">
        <v>5.0</v>
      </c>
      <c r="B17" s="2">
        <v>2020.0</v>
      </c>
      <c r="C17" s="6" t="s">
        <v>54</v>
      </c>
      <c r="D17" s="2">
        <v>22179.0</v>
      </c>
      <c r="E17" s="2">
        <v>1.03383200001E13</v>
      </c>
      <c r="F17" s="2" t="str">
        <f t="array" ref="F17">IFERROR(INDEX(cnpj!$A:$B,MATCH(C17,cnpj!$B:$B,0),1),IF(G17=14,LEFT(E17,2)&amp;"."&amp;MID(E17,3,3)&amp;"."&amp;MID(E17,6,3)&amp;"/"&amp;MID(E17,9,4)&amp;"-"&amp;RIGHT(E17,2),IF(G17=13,0&amp;LEFT(E17,1)&amp;"."&amp;MID(E17,2,3)&amp;"."&amp;MID(E17,5,3)&amp;"/"&amp;MID(E17,8,4)&amp;"-"&amp;RIGHT(E17,2),IF(G17=12,"00"&amp;"."&amp;LEFT(E17,3)&amp;"."&amp;MID(E17,4,3)&amp;"/"&amp;MID(E17,7,4)&amp;"-"&amp;RIGHT(E17,2),IF(G17=11,"00.0"&amp;LEFT(E17,2)&amp;"."&amp;MID(E17,3,3)&amp;"/"&amp;MID(E17,6,4)&amp;"-"&amp;RIGHT(E17,2),"erro")))))</f>
        <v>10.338.320/0001-00</v>
      </c>
      <c r="G17" s="2">
        <f t="shared" si="2"/>
        <v>14</v>
      </c>
      <c r="H17" s="6" t="s">
        <v>55</v>
      </c>
      <c r="I17" s="2">
        <v>10.0</v>
      </c>
      <c r="J17" s="6">
        <v>12.825548850747072</v>
      </c>
      <c r="K17" s="6">
        <v>371590.92</v>
      </c>
      <c r="L17" s="2">
        <v>0.0</v>
      </c>
      <c r="M17" s="2">
        <v>1.0</v>
      </c>
      <c r="N17" s="2"/>
      <c r="O17" s="2">
        <v>0.0</v>
      </c>
      <c r="P17" s="2">
        <v>0.0</v>
      </c>
      <c r="Q17" s="2">
        <v>0.0</v>
      </c>
      <c r="R17" s="2">
        <v>9.0</v>
      </c>
      <c r="S17" s="2">
        <v>0.0</v>
      </c>
      <c r="T17" s="6">
        <v>12.244249544868543</v>
      </c>
      <c r="U17" s="6">
        <v>0.09004105244413643</v>
      </c>
      <c r="V17" s="6">
        <v>0.09781358436445715</v>
      </c>
      <c r="W17" s="6">
        <v>6964.0</v>
      </c>
      <c r="X17" s="6">
        <v>13360.0</v>
      </c>
      <c r="Y17" s="6">
        <v>207783.0</v>
      </c>
      <c r="Z17" s="6">
        <v>18709.0</v>
      </c>
      <c r="AA17" s="2">
        <f t="shared" si="3"/>
        <v>0</v>
      </c>
      <c r="AB17" s="2">
        <v>0.0</v>
      </c>
      <c r="AC17" s="2">
        <v>0.0</v>
      </c>
      <c r="AD17" s="2">
        <v>1.0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1.0</v>
      </c>
      <c r="AR17" s="3">
        <v>0.0</v>
      </c>
      <c r="AS17" s="6">
        <f t="shared" si="4"/>
        <v>12.32676256</v>
      </c>
      <c r="AT17" s="6">
        <f t="shared" si="5"/>
        <v>0.1119274999</v>
      </c>
      <c r="AU17" s="6">
        <f t="shared" si="6"/>
        <v>0.03601072434</v>
      </c>
      <c r="AV17" s="6">
        <f t="shared" si="7"/>
        <v>0</v>
      </c>
      <c r="AW17" s="6">
        <f t="shared" si="8"/>
        <v>1</v>
      </c>
      <c r="AX17" s="6">
        <f t="shared" si="9"/>
        <v>0</v>
      </c>
      <c r="AY17" s="6">
        <f t="shared" si="10"/>
        <v>0</v>
      </c>
      <c r="AZ17" s="6">
        <f t="shared" si="11"/>
        <v>0</v>
      </c>
      <c r="BA17" s="6">
        <f t="shared" si="12"/>
        <v>8</v>
      </c>
      <c r="BB17" s="6">
        <f t="shared" si="13"/>
        <v>0</v>
      </c>
      <c r="BC17" s="2"/>
      <c r="BD17" s="2"/>
    </row>
    <row r="18">
      <c r="A18" s="2">
        <v>6.0</v>
      </c>
      <c r="B18" s="2">
        <v>2016.0</v>
      </c>
      <c r="C18" s="6" t="s">
        <v>56</v>
      </c>
      <c r="D18" s="2">
        <v>21032.0</v>
      </c>
      <c r="E18" s="2">
        <v>7.1208516000174E13</v>
      </c>
      <c r="F18" s="2" t="str">
        <f t="array" ref="F18">IFERROR(INDEX(cnpj!$A:$B,MATCH(C18,cnpj!$B:$B,0),1),IF(G18=14,LEFT(E18,2)&amp;"."&amp;MID(E18,3,3)&amp;"."&amp;MID(E18,6,3)&amp;"/"&amp;MID(E18,9,4)&amp;"-"&amp;RIGHT(E18,2),IF(G18=13,0&amp;LEFT(E18,1)&amp;"."&amp;MID(E18,2,3)&amp;"."&amp;MID(E18,5,3)&amp;"/"&amp;MID(E18,8,4)&amp;"-"&amp;RIGHT(E18,2),IF(G18=12,"00"&amp;"."&amp;LEFT(E18,3)&amp;"."&amp;MID(E18,4,3)&amp;"/"&amp;MID(E18,7,4)&amp;"-"&amp;RIGHT(E18,2),IF(G18=11,"00.0"&amp;LEFT(E18,2)&amp;"."&amp;MID(E18,3,3)&amp;"/"&amp;MID(E18,6,4)&amp;"-"&amp;RIGHT(E18,2),"erro")))))</f>
        <v>71.208.516/0001-74</v>
      </c>
      <c r="G18" s="2">
        <f t="shared" si="2"/>
        <v>14</v>
      </c>
      <c r="H18" s="6" t="s">
        <v>57</v>
      </c>
      <c r="I18" s="2">
        <v>2.0</v>
      </c>
      <c r="J18" s="6">
        <v>12.828595275924956</v>
      </c>
      <c r="K18" s="6">
        <v>372724.67</v>
      </c>
      <c r="L18" s="2">
        <v>0.0</v>
      </c>
      <c r="M18" s="2">
        <v>1.0</v>
      </c>
      <c r="N18" s="2"/>
      <c r="O18" s="2">
        <v>1.0</v>
      </c>
      <c r="P18" s="2">
        <v>5.0</v>
      </c>
      <c r="Q18" s="2">
        <v>0.0</v>
      </c>
      <c r="R18" s="2">
        <v>23.0</v>
      </c>
      <c r="S18" s="2">
        <v>0.0</v>
      </c>
      <c r="T18" s="6">
        <v>14.751557249379019</v>
      </c>
      <c r="U18" s="6">
        <v>0.07157039877547226</v>
      </c>
      <c r="V18" s="6">
        <v>0.5780877617426068</v>
      </c>
      <c r="W18" s="6">
        <v>512340.0</v>
      </c>
      <c r="X18" s="6">
        <v>961715.0</v>
      </c>
      <c r="Y18" s="6">
        <v>2549881.0</v>
      </c>
      <c r="Z18" s="6">
        <v>182496.0</v>
      </c>
      <c r="AA18" s="2" t="str">
        <f t="shared" si="3"/>
        <v/>
      </c>
      <c r="AB18" s="2">
        <v>0.0</v>
      </c>
      <c r="AC18" s="2">
        <v>0.0</v>
      </c>
      <c r="AD18" s="2">
        <v>0.0</v>
      </c>
      <c r="AE18" s="2">
        <v>1.0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1.0</v>
      </c>
      <c r="AN18" s="2">
        <v>0.0</v>
      </c>
      <c r="AO18" s="2">
        <v>0.0</v>
      </c>
      <c r="AP18" s="2">
        <v>0.0</v>
      </c>
      <c r="AQ18" s="2">
        <v>0.0</v>
      </c>
      <c r="AR18" s="3">
        <v>0.0</v>
      </c>
      <c r="AS18" s="6" t="str">
        <f t="shared" si="4"/>
        <v/>
      </c>
      <c r="AT18" s="6" t="str">
        <f t="shared" si="5"/>
        <v/>
      </c>
      <c r="AU18" s="6" t="str">
        <f t="shared" si="6"/>
        <v/>
      </c>
      <c r="AV18" s="6" t="str">
        <f t="shared" si="7"/>
        <v/>
      </c>
      <c r="AW18" s="6" t="str">
        <f t="shared" si="8"/>
        <v/>
      </c>
      <c r="AX18" s="6" t="str">
        <f t="shared" si="9"/>
        <v/>
      </c>
      <c r="AY18" s="6" t="str">
        <f t="shared" si="10"/>
        <v/>
      </c>
      <c r="AZ18" s="6" t="str">
        <f t="shared" si="11"/>
        <v/>
      </c>
      <c r="BA18" s="6" t="str">
        <f t="shared" si="12"/>
        <v/>
      </c>
      <c r="BB18" s="6" t="str">
        <f t="shared" si="13"/>
        <v/>
      </c>
      <c r="BC18" s="2"/>
      <c r="BD18" s="2"/>
    </row>
    <row r="19">
      <c r="A19" s="2">
        <v>6.0</v>
      </c>
      <c r="B19" s="2">
        <v>2017.0</v>
      </c>
      <c r="C19" s="6" t="s">
        <v>56</v>
      </c>
      <c r="D19" s="2">
        <v>21032.0</v>
      </c>
      <c r="E19" s="2">
        <v>7.1208516000174E13</v>
      </c>
      <c r="F19" s="2" t="str">
        <f t="array" ref="F19">IFERROR(INDEX(cnpj!$A:$B,MATCH(C19,cnpj!$B:$B,0),1),IF(G19=14,LEFT(E19,2)&amp;"."&amp;MID(E19,3,3)&amp;"."&amp;MID(E19,6,3)&amp;"/"&amp;MID(E19,9,4)&amp;"-"&amp;RIGHT(E19,2),IF(G19=13,0&amp;LEFT(E19,1)&amp;"."&amp;MID(E19,2,3)&amp;"."&amp;MID(E19,5,3)&amp;"/"&amp;MID(E19,8,4)&amp;"-"&amp;RIGHT(E19,2),IF(G19=12,"00"&amp;"."&amp;LEFT(E19,3)&amp;"."&amp;MID(E19,4,3)&amp;"/"&amp;MID(E19,7,4)&amp;"-"&amp;RIGHT(E19,2),IF(G19=11,"00.0"&amp;LEFT(E19,2)&amp;"."&amp;MID(E19,3,3)&amp;"/"&amp;MID(E19,6,4)&amp;"-"&amp;RIGHT(E19,2),"erro")))))</f>
        <v>71.208.516/0001-74</v>
      </c>
      <c r="G19" s="2">
        <f t="shared" si="2"/>
        <v>14</v>
      </c>
      <c r="H19" s="6" t="s">
        <v>57</v>
      </c>
      <c r="I19" s="2">
        <v>2.0</v>
      </c>
      <c r="J19" s="6">
        <v>12.828595275924956</v>
      </c>
      <c r="K19" s="6">
        <v>372724.67</v>
      </c>
      <c r="L19" s="2">
        <v>0.0</v>
      </c>
      <c r="M19" s="2">
        <v>1.0</v>
      </c>
      <c r="N19" s="2"/>
      <c r="O19" s="2">
        <v>1.0</v>
      </c>
      <c r="P19" s="2">
        <v>3.0</v>
      </c>
      <c r="Q19" s="2">
        <v>0.0</v>
      </c>
      <c r="R19" s="2">
        <v>12.0</v>
      </c>
      <c r="S19" s="2">
        <v>0.0</v>
      </c>
      <c r="T19" s="6">
        <v>14.889466016735138</v>
      </c>
      <c r="U19" s="6">
        <v>0.07874724882761279</v>
      </c>
      <c r="V19" s="6">
        <v>0.6002762617810993</v>
      </c>
      <c r="W19" s="6">
        <v>577912.0</v>
      </c>
      <c r="X19" s="6">
        <v>1179057.0</v>
      </c>
      <c r="Y19" s="6">
        <v>2926934.0</v>
      </c>
      <c r="Z19" s="6">
        <v>230488.0</v>
      </c>
      <c r="AA19" s="2">
        <f t="shared" si="3"/>
        <v>0</v>
      </c>
      <c r="AB19" s="2">
        <v>0.0</v>
      </c>
      <c r="AC19" s="2">
        <v>0.0</v>
      </c>
      <c r="AD19" s="2">
        <v>0.0</v>
      </c>
      <c r="AE19" s="2">
        <v>1.0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0.0</v>
      </c>
      <c r="AR19" s="3">
        <v>0.0</v>
      </c>
      <c r="AS19" s="6">
        <f t="shared" si="4"/>
        <v>14.75155725</v>
      </c>
      <c r="AT19" s="6">
        <f t="shared" si="5"/>
        <v>0.07157039878</v>
      </c>
      <c r="AU19" s="6">
        <f t="shared" si="6"/>
        <v>0.5780877617</v>
      </c>
      <c r="AV19" s="6">
        <f t="shared" si="7"/>
        <v>0</v>
      </c>
      <c r="AW19" s="6">
        <f t="shared" si="8"/>
        <v>1</v>
      </c>
      <c r="AX19" s="6">
        <f t="shared" si="9"/>
        <v>1</v>
      </c>
      <c r="AY19" s="6">
        <f t="shared" si="10"/>
        <v>5</v>
      </c>
      <c r="AZ19" s="6">
        <f t="shared" si="11"/>
        <v>0</v>
      </c>
      <c r="BA19" s="6">
        <f t="shared" si="12"/>
        <v>23</v>
      </c>
      <c r="BB19" s="6">
        <f t="shared" si="13"/>
        <v>0</v>
      </c>
      <c r="BC19" s="2"/>
      <c r="BD19" s="2"/>
    </row>
    <row r="20">
      <c r="A20" s="2">
        <v>6.0</v>
      </c>
      <c r="B20" s="2">
        <v>2018.0</v>
      </c>
      <c r="C20" s="6" t="s">
        <v>56</v>
      </c>
      <c r="D20" s="2">
        <v>21032.0</v>
      </c>
      <c r="E20" s="2">
        <v>7.1208516000174E13</v>
      </c>
      <c r="F20" s="2" t="str">
        <f t="array" ref="F20">IFERROR(INDEX(cnpj!$A:$B,MATCH(C20,cnpj!$B:$B,0),1),IF(G20=14,LEFT(E20,2)&amp;"."&amp;MID(E20,3,3)&amp;"."&amp;MID(E20,6,3)&amp;"/"&amp;MID(E20,9,4)&amp;"-"&amp;RIGHT(E20,2),IF(G20=13,0&amp;LEFT(E20,1)&amp;"."&amp;MID(E20,2,3)&amp;"."&amp;MID(E20,5,3)&amp;"/"&amp;MID(E20,8,4)&amp;"-"&amp;RIGHT(E20,2),IF(G20=12,"00"&amp;"."&amp;LEFT(E20,3)&amp;"."&amp;MID(E20,4,3)&amp;"/"&amp;MID(E20,7,4)&amp;"-"&amp;RIGHT(E20,2),IF(G20=11,"00.0"&amp;LEFT(E20,2)&amp;"."&amp;MID(E20,3,3)&amp;"/"&amp;MID(E20,6,4)&amp;"-"&amp;RIGHT(E20,2),"erro")))))</f>
        <v>71.208.516/0001-74</v>
      </c>
      <c r="G20" s="2">
        <f t="shared" si="2"/>
        <v>14</v>
      </c>
      <c r="H20" s="6" t="s">
        <v>57</v>
      </c>
      <c r="I20" s="2">
        <v>2.0</v>
      </c>
      <c r="J20" s="6">
        <v>13.687279618798478</v>
      </c>
      <c r="K20" s="6">
        <v>879650.21</v>
      </c>
      <c r="L20" s="2">
        <v>0.0</v>
      </c>
      <c r="M20" s="2">
        <v>1.0</v>
      </c>
      <c r="N20" s="2"/>
      <c r="O20" s="2">
        <v>1.0</v>
      </c>
      <c r="P20" s="2">
        <v>3.0</v>
      </c>
      <c r="Q20" s="2">
        <v>0.0</v>
      </c>
      <c r="R20" s="2">
        <v>12.0</v>
      </c>
      <c r="S20" s="2">
        <v>0.0</v>
      </c>
      <c r="T20" s="6">
        <v>15.091599072636209</v>
      </c>
      <c r="U20" s="6">
        <v>0.0882144499007564</v>
      </c>
      <c r="V20" s="6">
        <v>0.5989146426937539</v>
      </c>
      <c r="W20" s="6">
        <v>548449.0</v>
      </c>
      <c r="X20" s="6">
        <v>1597222.0</v>
      </c>
      <c r="Y20" s="6">
        <v>3582599.0</v>
      </c>
      <c r="Z20" s="6">
        <v>316037.0</v>
      </c>
      <c r="AA20" s="2">
        <f t="shared" si="3"/>
        <v>0</v>
      </c>
      <c r="AB20" s="2">
        <v>0.0</v>
      </c>
      <c r="AC20" s="2">
        <v>0.0</v>
      </c>
      <c r="AD20" s="2">
        <v>0.0</v>
      </c>
      <c r="AE20" s="2">
        <v>1.0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1.0</v>
      </c>
      <c r="AP20" s="2">
        <v>0.0</v>
      </c>
      <c r="AQ20" s="2">
        <v>0.0</v>
      </c>
      <c r="AR20" s="3">
        <v>0.0</v>
      </c>
      <c r="AS20" s="6">
        <f t="shared" si="4"/>
        <v>14.88946602</v>
      </c>
      <c r="AT20" s="6">
        <f t="shared" si="5"/>
        <v>0.07874724883</v>
      </c>
      <c r="AU20" s="6">
        <f t="shared" si="6"/>
        <v>0.6002762618</v>
      </c>
      <c r="AV20" s="6">
        <f t="shared" si="7"/>
        <v>0</v>
      </c>
      <c r="AW20" s="6">
        <f t="shared" si="8"/>
        <v>1</v>
      </c>
      <c r="AX20" s="6">
        <f t="shared" si="9"/>
        <v>1</v>
      </c>
      <c r="AY20" s="6">
        <f t="shared" si="10"/>
        <v>3</v>
      </c>
      <c r="AZ20" s="6">
        <f t="shared" si="11"/>
        <v>0</v>
      </c>
      <c r="BA20" s="6">
        <f t="shared" si="12"/>
        <v>12</v>
      </c>
      <c r="BB20" s="6">
        <f t="shared" si="13"/>
        <v>0</v>
      </c>
      <c r="BC20" s="2"/>
      <c r="BD20" s="2"/>
    </row>
    <row r="21" ht="15.75" customHeight="1">
      <c r="A21" s="2">
        <v>6.0</v>
      </c>
      <c r="B21" s="2">
        <v>2019.0</v>
      </c>
      <c r="C21" s="6" t="s">
        <v>56</v>
      </c>
      <c r="D21" s="2">
        <v>21032.0</v>
      </c>
      <c r="E21" s="2">
        <v>7.1208516000174E13</v>
      </c>
      <c r="F21" s="2" t="str">
        <f t="array" ref="F21">IFERROR(INDEX(cnpj!$A:$B,MATCH(C21,cnpj!$B:$B,0),1),IF(G21=14,LEFT(E21,2)&amp;"."&amp;MID(E21,3,3)&amp;"."&amp;MID(E21,6,3)&amp;"/"&amp;MID(E21,9,4)&amp;"-"&amp;RIGHT(E21,2),IF(G21=13,0&amp;LEFT(E21,1)&amp;"."&amp;MID(E21,2,3)&amp;"."&amp;MID(E21,5,3)&amp;"/"&amp;MID(E21,8,4)&amp;"-"&amp;RIGHT(E21,2),IF(G21=12,"00"&amp;"."&amp;LEFT(E21,3)&amp;"."&amp;MID(E21,4,3)&amp;"/"&amp;MID(E21,7,4)&amp;"-"&amp;RIGHT(E21,2),IF(G21=11,"00.0"&amp;LEFT(E21,2)&amp;"."&amp;MID(E21,3,3)&amp;"/"&amp;MID(E21,6,4)&amp;"-"&amp;RIGHT(E21,2),"erro")))))</f>
        <v>71.208.516/0001-74</v>
      </c>
      <c r="G21" s="2">
        <f t="shared" si="2"/>
        <v>14</v>
      </c>
      <c r="H21" s="6" t="s">
        <v>57</v>
      </c>
      <c r="I21" s="2">
        <v>2.0</v>
      </c>
      <c r="J21" s="6">
        <v>13.52592190915031</v>
      </c>
      <c r="K21" s="6">
        <v>748571.43</v>
      </c>
      <c r="L21" s="2">
        <v>0.0</v>
      </c>
      <c r="M21" s="2">
        <v>1.0</v>
      </c>
      <c r="N21" s="2"/>
      <c r="O21" s="2">
        <v>1.0</v>
      </c>
      <c r="P21" s="2">
        <v>3.0</v>
      </c>
      <c r="Q21" s="2">
        <v>0.0</v>
      </c>
      <c r="R21" s="2">
        <v>12.0</v>
      </c>
      <c r="S21" s="2">
        <v>0.0</v>
      </c>
      <c r="T21" s="6">
        <v>15.300460406194091</v>
      </c>
      <c r="U21" s="6">
        <v>0.06856932134683234</v>
      </c>
      <c r="V21" s="6">
        <v>0.23289844212937375</v>
      </c>
      <c r="W21" s="6">
        <v>515847.0</v>
      </c>
      <c r="X21" s="6">
        <v>512340.0</v>
      </c>
      <c r="Y21" s="6">
        <v>4414744.0</v>
      </c>
      <c r="Z21" s="6">
        <v>302716.0</v>
      </c>
      <c r="AA21" s="2">
        <f t="shared" si="3"/>
        <v>0</v>
      </c>
      <c r="AB21" s="2">
        <v>0.0</v>
      </c>
      <c r="AC21" s="2">
        <v>0.0</v>
      </c>
      <c r="AD21" s="2">
        <v>0.0</v>
      </c>
      <c r="AE21" s="2">
        <v>1.0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1.0</v>
      </c>
      <c r="AQ21" s="2">
        <v>0.0</v>
      </c>
      <c r="AR21" s="3">
        <v>0.0</v>
      </c>
      <c r="AS21" s="6">
        <f t="shared" si="4"/>
        <v>15.09159907</v>
      </c>
      <c r="AT21" s="6">
        <f t="shared" si="5"/>
        <v>0.0882144499</v>
      </c>
      <c r="AU21" s="6">
        <f t="shared" si="6"/>
        <v>0.5989146427</v>
      </c>
      <c r="AV21" s="6">
        <f t="shared" si="7"/>
        <v>0</v>
      </c>
      <c r="AW21" s="6">
        <f t="shared" si="8"/>
        <v>1</v>
      </c>
      <c r="AX21" s="6">
        <f t="shared" si="9"/>
        <v>1</v>
      </c>
      <c r="AY21" s="6">
        <f t="shared" si="10"/>
        <v>3</v>
      </c>
      <c r="AZ21" s="6">
        <f t="shared" si="11"/>
        <v>0</v>
      </c>
      <c r="BA21" s="6">
        <f t="shared" si="12"/>
        <v>12</v>
      </c>
      <c r="BB21" s="6">
        <f t="shared" si="13"/>
        <v>0</v>
      </c>
      <c r="BC21" s="2"/>
      <c r="BD21" s="2"/>
    </row>
    <row r="22" ht="15.75" customHeight="1">
      <c r="A22" s="2">
        <v>6.0</v>
      </c>
      <c r="B22" s="2">
        <v>2020.0</v>
      </c>
      <c r="C22" s="6" t="s">
        <v>56</v>
      </c>
      <c r="D22" s="2">
        <v>21032.0</v>
      </c>
      <c r="E22" s="2">
        <v>7.1208516000174E13</v>
      </c>
      <c r="F22" s="2" t="str">
        <f t="array" ref="F22">IFERROR(INDEX(cnpj!$A:$B,MATCH(C22,cnpj!$B:$B,0),1),IF(G22=14,LEFT(E22,2)&amp;"."&amp;MID(E22,3,3)&amp;"."&amp;MID(E22,6,3)&amp;"/"&amp;MID(E22,9,4)&amp;"-"&amp;RIGHT(E22,2),IF(G22=13,0&amp;LEFT(E22,1)&amp;"."&amp;MID(E22,2,3)&amp;"."&amp;MID(E22,5,3)&amp;"/"&amp;MID(E22,8,4)&amp;"-"&amp;RIGHT(E22,2),IF(G22=12,"00"&amp;"."&amp;LEFT(E22,3)&amp;"."&amp;MID(E22,4,3)&amp;"/"&amp;MID(E22,7,4)&amp;"-"&amp;RIGHT(E22,2),IF(G22=11,"00.0"&amp;LEFT(E22,2)&amp;"."&amp;MID(E22,3,3)&amp;"/"&amp;MID(E22,6,4)&amp;"-"&amp;RIGHT(E22,2),"erro")))))</f>
        <v>71.208.516/0001-74</v>
      </c>
      <c r="G22" s="2">
        <f t="shared" si="2"/>
        <v>14</v>
      </c>
      <c r="H22" s="6" t="s">
        <v>57</v>
      </c>
      <c r="I22" s="2">
        <v>2.0</v>
      </c>
      <c r="J22" s="6">
        <v>14.49060279963058</v>
      </c>
      <c r="K22" s="6">
        <v>1964214.15</v>
      </c>
      <c r="L22" s="2">
        <v>0.0</v>
      </c>
      <c r="M22" s="2">
        <v>1.0</v>
      </c>
      <c r="N22" s="2"/>
      <c r="O22" s="2">
        <v>1.0</v>
      </c>
      <c r="P22" s="2">
        <v>3.0</v>
      </c>
      <c r="Q22" s="2">
        <v>0.0</v>
      </c>
      <c r="R22" s="2">
        <v>12.0</v>
      </c>
      <c r="S22" s="2">
        <v>0.0</v>
      </c>
      <c r="T22" s="6">
        <v>15.397386299561077</v>
      </c>
      <c r="U22" s="6">
        <v>0.041606300565925125</v>
      </c>
      <c r="V22" s="6">
        <v>0.7007017372896078</v>
      </c>
      <c r="W22" s="6">
        <v>1045278.0</v>
      </c>
      <c r="X22" s="6">
        <v>2362985.0</v>
      </c>
      <c r="Y22" s="6">
        <v>4864071.0</v>
      </c>
      <c r="Z22" s="6">
        <v>202376.0</v>
      </c>
      <c r="AA22" s="2">
        <f t="shared" si="3"/>
        <v>0</v>
      </c>
      <c r="AB22" s="2">
        <v>0.0</v>
      </c>
      <c r="AC22" s="2">
        <v>0.0</v>
      </c>
      <c r="AD22" s="2">
        <v>0.0</v>
      </c>
      <c r="AE22" s="2">
        <v>1.0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1.0</v>
      </c>
      <c r="AR22" s="3">
        <v>0.0</v>
      </c>
      <c r="AS22" s="6">
        <f t="shared" si="4"/>
        <v>15.30046041</v>
      </c>
      <c r="AT22" s="6">
        <f t="shared" si="5"/>
        <v>0.06856932135</v>
      </c>
      <c r="AU22" s="6">
        <f t="shared" si="6"/>
        <v>0.2328984421</v>
      </c>
      <c r="AV22" s="6">
        <f t="shared" si="7"/>
        <v>0</v>
      </c>
      <c r="AW22" s="6">
        <f t="shared" si="8"/>
        <v>1</v>
      </c>
      <c r="AX22" s="6">
        <f t="shared" si="9"/>
        <v>1</v>
      </c>
      <c r="AY22" s="6">
        <f t="shared" si="10"/>
        <v>3</v>
      </c>
      <c r="AZ22" s="6">
        <f t="shared" si="11"/>
        <v>0</v>
      </c>
      <c r="BA22" s="6">
        <f t="shared" si="12"/>
        <v>12</v>
      </c>
      <c r="BB22" s="6">
        <f t="shared" si="13"/>
        <v>0</v>
      </c>
      <c r="BC22" s="2"/>
      <c r="BD22" s="2"/>
    </row>
    <row r="23" ht="15.75" customHeight="1">
      <c r="A23" s="2">
        <v>7.0</v>
      </c>
      <c r="B23" s="2">
        <v>2016.0</v>
      </c>
      <c r="C23" s="6" t="s">
        <v>58</v>
      </c>
      <c r="D23" s="2">
        <v>21300.0</v>
      </c>
      <c r="E23" s="2">
        <v>6.082980000103E12</v>
      </c>
      <c r="F23" s="2" t="str">
        <f t="array" ref="F23">IFERROR(INDEX(cnpj!$A:$B,MATCH(C23,cnpj!$B:$B,0),1),IF(G23=14,LEFT(E23,2)&amp;"."&amp;MID(E23,3,3)&amp;"."&amp;MID(E23,6,3)&amp;"/"&amp;MID(E23,9,4)&amp;"-"&amp;RIGHT(E23,2),IF(G23=13,0&amp;LEFT(E23,1)&amp;"."&amp;MID(E23,2,3)&amp;"."&amp;MID(E23,5,3)&amp;"/"&amp;MID(E23,8,4)&amp;"-"&amp;RIGHT(E23,2),IF(G23=12,"00"&amp;"."&amp;LEFT(E23,3)&amp;"."&amp;MID(E23,4,3)&amp;"/"&amp;MID(E23,7,4)&amp;"-"&amp;RIGHT(E23,2),IF(G23=11,"00.0"&amp;LEFT(E23,2)&amp;"."&amp;MID(E23,3,3)&amp;"/"&amp;MID(E23,6,4)&amp;"-"&amp;RIGHT(E23,2),"erro")))))</f>
        <v>06.082.980/0001-03</v>
      </c>
      <c r="G23" s="2">
        <f t="shared" si="2"/>
        <v>13</v>
      </c>
      <c r="H23" s="6" t="s">
        <v>50</v>
      </c>
      <c r="I23" s="2">
        <v>6.0</v>
      </c>
      <c r="J23" s="6">
        <v>13.619495674038317</v>
      </c>
      <c r="K23" s="6">
        <v>822000.0</v>
      </c>
      <c r="L23" s="2">
        <v>1.0</v>
      </c>
      <c r="M23" s="2">
        <v>1.0</v>
      </c>
      <c r="N23" s="2"/>
      <c r="O23" s="2">
        <v>0.0</v>
      </c>
      <c r="P23" s="2">
        <v>0.0</v>
      </c>
      <c r="Q23" s="2">
        <v>0.0</v>
      </c>
      <c r="R23" s="2">
        <v>10.0</v>
      </c>
      <c r="S23" s="2">
        <v>0.0</v>
      </c>
      <c r="T23" s="6">
        <v>15.01208677485679</v>
      </c>
      <c r="U23" s="6">
        <v>0.0029826802656818894</v>
      </c>
      <c r="V23" s="6">
        <v>0.2733155442401691</v>
      </c>
      <c r="W23" s="6">
        <v>325733.0</v>
      </c>
      <c r="X23" s="6">
        <v>578605.0</v>
      </c>
      <c r="Y23" s="6">
        <v>3308769.0</v>
      </c>
      <c r="Z23" s="6">
        <v>9869.0</v>
      </c>
      <c r="AA23" s="2" t="str">
        <f t="shared" si="3"/>
        <v/>
      </c>
      <c r="AB23" s="2">
        <v>0.0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1.0</v>
      </c>
      <c r="AN23" s="2">
        <v>0.0</v>
      </c>
      <c r="AO23" s="2">
        <v>0.0</v>
      </c>
      <c r="AP23" s="2">
        <v>0.0</v>
      </c>
      <c r="AQ23" s="2">
        <v>0.0</v>
      </c>
      <c r="AR23" s="3">
        <v>0.0</v>
      </c>
      <c r="AS23" s="6" t="str">
        <f t="shared" si="4"/>
        <v/>
      </c>
      <c r="AT23" s="6" t="str">
        <f t="shared" si="5"/>
        <v/>
      </c>
      <c r="AU23" s="6" t="str">
        <f t="shared" si="6"/>
        <v/>
      </c>
      <c r="AV23" s="6" t="str">
        <f t="shared" si="7"/>
        <v/>
      </c>
      <c r="AW23" s="6" t="str">
        <f t="shared" si="8"/>
        <v/>
      </c>
      <c r="AX23" s="6" t="str">
        <f t="shared" si="9"/>
        <v/>
      </c>
      <c r="AY23" s="6" t="str">
        <f t="shared" si="10"/>
        <v/>
      </c>
      <c r="AZ23" s="6" t="str">
        <f t="shared" si="11"/>
        <v/>
      </c>
      <c r="BA23" s="6" t="str">
        <f t="shared" si="12"/>
        <v/>
      </c>
      <c r="BB23" s="6" t="str">
        <f t="shared" si="13"/>
        <v/>
      </c>
      <c r="BC23" s="2"/>
      <c r="BD23" s="2"/>
    </row>
    <row r="24" ht="15.75" customHeight="1">
      <c r="A24" s="2">
        <v>7.0</v>
      </c>
      <c r="B24" s="2">
        <v>2017.0</v>
      </c>
      <c r="C24" s="6" t="s">
        <v>58</v>
      </c>
      <c r="D24" s="2">
        <v>21300.0</v>
      </c>
      <c r="E24" s="2">
        <v>6.082980000103E12</v>
      </c>
      <c r="F24" s="2" t="str">
        <f t="array" ref="F24">IFERROR(INDEX(cnpj!$A:$B,MATCH(C24,cnpj!$B:$B,0),1),IF(G24=14,LEFT(E24,2)&amp;"."&amp;MID(E24,3,3)&amp;"."&amp;MID(E24,6,3)&amp;"/"&amp;MID(E24,9,4)&amp;"-"&amp;RIGHT(E24,2),IF(G24=13,0&amp;LEFT(E24,1)&amp;"."&amp;MID(E24,2,3)&amp;"."&amp;MID(E24,5,3)&amp;"/"&amp;MID(E24,8,4)&amp;"-"&amp;RIGHT(E24,2),IF(G24=12,"00"&amp;"."&amp;LEFT(E24,3)&amp;"."&amp;MID(E24,4,3)&amp;"/"&amp;MID(E24,7,4)&amp;"-"&amp;RIGHT(E24,2),IF(G24=11,"00.0"&amp;LEFT(E24,2)&amp;"."&amp;MID(E24,3,3)&amp;"/"&amp;MID(E24,6,4)&amp;"-"&amp;RIGHT(E24,2),"erro")))))</f>
        <v>06.082.980/0001-03</v>
      </c>
      <c r="G24" s="2">
        <f t="shared" si="2"/>
        <v>13</v>
      </c>
      <c r="H24" s="6" t="s">
        <v>50</v>
      </c>
      <c r="I24" s="2">
        <v>6.0</v>
      </c>
      <c r="J24" s="6">
        <v>13.619495674038317</v>
      </c>
      <c r="K24" s="6">
        <v>822000.0</v>
      </c>
      <c r="L24" s="2">
        <v>1.0</v>
      </c>
      <c r="M24" s="2">
        <v>1.0</v>
      </c>
      <c r="N24" s="2"/>
      <c r="O24" s="2">
        <v>1.0</v>
      </c>
      <c r="P24" s="2">
        <v>0.0</v>
      </c>
      <c r="Q24" s="2">
        <v>0.0</v>
      </c>
      <c r="R24" s="2">
        <v>12.0</v>
      </c>
      <c r="S24" s="2">
        <v>0.0</v>
      </c>
      <c r="T24" s="6">
        <v>15.085167445770614</v>
      </c>
      <c r="U24" s="6">
        <v>0.029064529441394347</v>
      </c>
      <c r="V24" s="6">
        <v>0.3073959070476687</v>
      </c>
      <c r="W24" s="6">
        <v>84453.0</v>
      </c>
      <c r="X24" s="6">
        <v>1009763.0</v>
      </c>
      <c r="Y24" s="6">
        <v>3559631.0</v>
      </c>
      <c r="Z24" s="6">
        <v>103459.0</v>
      </c>
      <c r="AA24" s="2">
        <f t="shared" si="3"/>
        <v>0</v>
      </c>
      <c r="AB24" s="2">
        <v>0.0</v>
      </c>
      <c r="AC24" s="2">
        <v>1.0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1.0</v>
      </c>
      <c r="AO24" s="2">
        <v>0.0</v>
      </c>
      <c r="AP24" s="2">
        <v>0.0</v>
      </c>
      <c r="AQ24" s="2">
        <v>0.0</v>
      </c>
      <c r="AR24" s="3">
        <v>0.0</v>
      </c>
      <c r="AS24" s="6">
        <f t="shared" si="4"/>
        <v>15.01208677</v>
      </c>
      <c r="AT24" s="6">
        <f t="shared" si="5"/>
        <v>0.002982680266</v>
      </c>
      <c r="AU24" s="6">
        <f t="shared" si="6"/>
        <v>0.2733155442</v>
      </c>
      <c r="AV24" s="6">
        <f t="shared" si="7"/>
        <v>1</v>
      </c>
      <c r="AW24" s="6">
        <f t="shared" si="8"/>
        <v>1</v>
      </c>
      <c r="AX24" s="6">
        <f t="shared" si="9"/>
        <v>0</v>
      </c>
      <c r="AY24" s="6">
        <f t="shared" si="10"/>
        <v>0</v>
      </c>
      <c r="AZ24" s="6">
        <f t="shared" si="11"/>
        <v>0</v>
      </c>
      <c r="BA24" s="6">
        <f t="shared" si="12"/>
        <v>10</v>
      </c>
      <c r="BB24" s="6">
        <f t="shared" si="13"/>
        <v>0</v>
      </c>
      <c r="BC24" s="2"/>
      <c r="BD24" s="2"/>
    </row>
    <row r="25" ht="15.75" customHeight="1">
      <c r="A25" s="2">
        <v>7.0</v>
      </c>
      <c r="B25" s="2">
        <v>2018.0</v>
      </c>
      <c r="C25" s="6" t="s">
        <v>58</v>
      </c>
      <c r="D25" s="2">
        <v>21300.0</v>
      </c>
      <c r="E25" s="2">
        <v>6.082980000103E12</v>
      </c>
      <c r="F25" s="2" t="str">
        <f t="array" ref="F25">IFERROR(INDEX(cnpj!$A:$B,MATCH(C25,cnpj!$B:$B,0),1),IF(G25=14,LEFT(E25,2)&amp;"."&amp;MID(E25,3,3)&amp;"."&amp;MID(E25,6,3)&amp;"/"&amp;MID(E25,9,4)&amp;"-"&amp;RIGHT(E25,2),IF(G25=13,0&amp;LEFT(E25,1)&amp;"."&amp;MID(E25,2,3)&amp;"."&amp;MID(E25,5,3)&amp;"/"&amp;MID(E25,8,4)&amp;"-"&amp;RIGHT(E25,2),IF(G25=12,"00"&amp;"."&amp;LEFT(E25,3)&amp;"."&amp;MID(E25,4,3)&amp;"/"&amp;MID(E25,7,4)&amp;"-"&amp;RIGHT(E25,2),IF(G25=11,"00.0"&amp;LEFT(E25,2)&amp;"."&amp;MID(E25,3,3)&amp;"/"&amp;MID(E25,6,4)&amp;"-"&amp;RIGHT(E25,2),"erro")))))</f>
        <v>06.082.980/0001-03</v>
      </c>
      <c r="G25" s="2">
        <f t="shared" si="2"/>
        <v>13</v>
      </c>
      <c r="H25" s="6" t="s">
        <v>50</v>
      </c>
      <c r="I25" s="2">
        <v>6.0</v>
      </c>
      <c r="J25" s="6">
        <v>13.44154411691548</v>
      </c>
      <c r="K25" s="6">
        <v>688000.0</v>
      </c>
      <c r="L25" s="2">
        <v>1.0</v>
      </c>
      <c r="M25" s="2">
        <v>1.0</v>
      </c>
      <c r="N25" s="2"/>
      <c r="O25" s="2">
        <v>1.0</v>
      </c>
      <c r="P25" s="2">
        <v>0.0</v>
      </c>
      <c r="Q25" s="2">
        <v>0.0</v>
      </c>
      <c r="R25" s="2">
        <v>12.0</v>
      </c>
      <c r="S25" s="2">
        <v>0.0</v>
      </c>
      <c r="T25" s="6">
        <v>15.15437179621753</v>
      </c>
      <c r="U25" s="6">
        <v>0.03131179226030272</v>
      </c>
      <c r="V25" s="6">
        <v>0.33049073098073056</v>
      </c>
      <c r="W25" s="6">
        <v>74850.0</v>
      </c>
      <c r="X25" s="6">
        <v>1185872.0</v>
      </c>
      <c r="Y25" s="6">
        <v>3814697.0</v>
      </c>
      <c r="Z25" s="6">
        <v>119445.0</v>
      </c>
      <c r="AA25" s="2">
        <f t="shared" si="3"/>
        <v>0</v>
      </c>
      <c r="AB25" s="2">
        <v>0.0</v>
      </c>
      <c r="AC25" s="2">
        <v>1.0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1.0</v>
      </c>
      <c r="AP25" s="2">
        <v>0.0</v>
      </c>
      <c r="AQ25" s="2">
        <v>0.0</v>
      </c>
      <c r="AR25" s="3">
        <v>0.0</v>
      </c>
      <c r="AS25" s="6">
        <f t="shared" si="4"/>
        <v>15.08516745</v>
      </c>
      <c r="AT25" s="6">
        <f t="shared" si="5"/>
        <v>0.02906452944</v>
      </c>
      <c r="AU25" s="6">
        <f t="shared" si="6"/>
        <v>0.307395907</v>
      </c>
      <c r="AV25" s="6">
        <f t="shared" si="7"/>
        <v>1</v>
      </c>
      <c r="AW25" s="6">
        <f t="shared" si="8"/>
        <v>1</v>
      </c>
      <c r="AX25" s="6">
        <f t="shared" si="9"/>
        <v>1</v>
      </c>
      <c r="AY25" s="6">
        <f t="shared" si="10"/>
        <v>0</v>
      </c>
      <c r="AZ25" s="6">
        <f t="shared" si="11"/>
        <v>0</v>
      </c>
      <c r="BA25" s="6">
        <f t="shared" si="12"/>
        <v>12</v>
      </c>
      <c r="BB25" s="6">
        <f t="shared" si="13"/>
        <v>0</v>
      </c>
      <c r="BC25" s="2"/>
      <c r="BD25" s="2"/>
    </row>
    <row r="26" ht="15.75" customHeight="1">
      <c r="A26" s="2">
        <v>8.0</v>
      </c>
      <c r="B26" s="2">
        <v>2016.0</v>
      </c>
      <c r="C26" s="6" t="s">
        <v>59</v>
      </c>
      <c r="D26" s="2">
        <v>17850.0</v>
      </c>
      <c r="E26" s="2">
        <v>3.9115514000128E13</v>
      </c>
      <c r="F26" s="2" t="str">
        <f t="array" ref="F26">IFERROR(INDEX(cnpj!$A:$B,MATCH(C26,cnpj!$B:$B,0),1),IF(G26=14,LEFT(E26,2)&amp;"."&amp;MID(E26,3,3)&amp;"."&amp;MID(E26,6,3)&amp;"/"&amp;MID(E26,9,4)&amp;"-"&amp;RIGHT(E26,2),IF(G26=13,0&amp;LEFT(E26,1)&amp;"."&amp;MID(E26,2,3)&amp;"."&amp;MID(E26,5,3)&amp;"/"&amp;MID(E26,8,4)&amp;"-"&amp;RIGHT(E26,2),IF(G26=12,"00"&amp;"."&amp;LEFT(E26,3)&amp;"."&amp;MID(E26,4,3)&amp;"/"&amp;MID(E26,7,4)&amp;"-"&amp;RIGHT(E26,2),IF(G26=11,"00.0"&amp;LEFT(E26,2)&amp;"."&amp;MID(E26,3,3)&amp;"/"&amp;MID(E26,6,4)&amp;"-"&amp;RIGHT(E26,2),"erro")))))</f>
        <v>39.115.514/0001-28</v>
      </c>
      <c r="G26" s="2">
        <f t="shared" si="2"/>
        <v>14</v>
      </c>
      <c r="H26" s="6" t="s">
        <v>60</v>
      </c>
      <c r="I26" s="2">
        <v>1.0</v>
      </c>
      <c r="J26" s="6">
        <v>11.042921835724492</v>
      </c>
      <c r="K26" s="6">
        <v>62500.0</v>
      </c>
      <c r="L26" s="2">
        <v>0.0</v>
      </c>
      <c r="M26" s="2">
        <v>1.0</v>
      </c>
      <c r="N26" s="2"/>
      <c r="O26" s="2">
        <v>0.0</v>
      </c>
      <c r="P26" s="2">
        <v>0.0</v>
      </c>
      <c r="Q26" s="2">
        <v>0.0</v>
      </c>
      <c r="R26" s="2">
        <v>7.0</v>
      </c>
      <c r="S26" s="2">
        <v>1.0</v>
      </c>
      <c r="T26" s="6">
        <v>13.333099068612524</v>
      </c>
      <c r="U26" s="6">
        <v>-0.2977127555310039</v>
      </c>
      <c r="V26" s="6">
        <v>2.0826204087848073</v>
      </c>
      <c r="W26" s="6">
        <v>49279.0</v>
      </c>
      <c r="X26" s="6">
        <v>1236308.0</v>
      </c>
      <c r="Y26" s="6">
        <v>617293.0</v>
      </c>
      <c r="Z26" s="6">
        <v>-183776.0</v>
      </c>
      <c r="AA26" s="2" t="str">
        <f t="shared" si="3"/>
        <v/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1.0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1.0</v>
      </c>
      <c r="AN26" s="2">
        <v>0.0</v>
      </c>
      <c r="AO26" s="2">
        <v>0.0</v>
      </c>
      <c r="AP26" s="2">
        <v>0.0</v>
      </c>
      <c r="AQ26" s="2">
        <v>0.0</v>
      </c>
      <c r="AR26" s="3">
        <v>0.0</v>
      </c>
      <c r="AS26" s="6" t="str">
        <f t="shared" si="4"/>
        <v/>
      </c>
      <c r="AT26" s="6" t="str">
        <f t="shared" si="5"/>
        <v/>
      </c>
      <c r="AU26" s="6" t="str">
        <f t="shared" si="6"/>
        <v/>
      </c>
      <c r="AV26" s="6" t="str">
        <f t="shared" si="7"/>
        <v/>
      </c>
      <c r="AW26" s="6" t="str">
        <f t="shared" si="8"/>
        <v/>
      </c>
      <c r="AX26" s="6" t="str">
        <f t="shared" si="9"/>
        <v/>
      </c>
      <c r="AY26" s="6" t="str">
        <f t="shared" si="10"/>
        <v/>
      </c>
      <c r="AZ26" s="6" t="str">
        <f t="shared" si="11"/>
        <v/>
      </c>
      <c r="BA26" s="6" t="str">
        <f t="shared" si="12"/>
        <v/>
      </c>
      <c r="BB26" s="6" t="str">
        <f t="shared" si="13"/>
        <v/>
      </c>
      <c r="BC26" s="2"/>
      <c r="BD26" s="2"/>
    </row>
    <row r="27" ht="15.75" customHeight="1">
      <c r="A27" s="2">
        <v>8.0</v>
      </c>
      <c r="B27" s="2">
        <v>2017.0</v>
      </c>
      <c r="C27" s="6" t="s">
        <v>59</v>
      </c>
      <c r="D27" s="2">
        <v>17850.0</v>
      </c>
      <c r="E27" s="2">
        <v>3.9115514000128E13</v>
      </c>
      <c r="F27" s="2" t="str">
        <f t="array" ref="F27">IFERROR(INDEX(cnpj!$A:$B,MATCH(C27,cnpj!$B:$B,0),1),IF(G27=14,LEFT(E27,2)&amp;"."&amp;MID(E27,3,3)&amp;"."&amp;MID(E27,6,3)&amp;"/"&amp;MID(E27,9,4)&amp;"-"&amp;RIGHT(E27,2),IF(G27=13,0&amp;LEFT(E27,1)&amp;"."&amp;MID(E27,2,3)&amp;"."&amp;MID(E27,5,3)&amp;"/"&amp;MID(E27,8,4)&amp;"-"&amp;RIGHT(E27,2),IF(G27=12,"00"&amp;"."&amp;LEFT(E27,3)&amp;"."&amp;MID(E27,4,3)&amp;"/"&amp;MID(E27,7,4)&amp;"-"&amp;RIGHT(E27,2),IF(G27=11,"00.0"&amp;LEFT(E27,2)&amp;"."&amp;MID(E27,3,3)&amp;"/"&amp;MID(E27,6,4)&amp;"-"&amp;RIGHT(E27,2),"erro")))))</f>
        <v>39.115.514/0001-28</v>
      </c>
      <c r="G27" s="2">
        <f t="shared" si="2"/>
        <v>14</v>
      </c>
      <c r="H27" s="6" t="s">
        <v>60</v>
      </c>
      <c r="I27" s="2">
        <v>1.0</v>
      </c>
      <c r="J27" s="6">
        <v>11.042921835724492</v>
      </c>
      <c r="K27" s="6">
        <v>62500.0</v>
      </c>
      <c r="L27" s="2">
        <v>0.0</v>
      </c>
      <c r="M27" s="2">
        <v>1.0</v>
      </c>
      <c r="N27" s="2"/>
      <c r="O27" s="2">
        <v>0.0</v>
      </c>
      <c r="P27" s="2">
        <v>0.0</v>
      </c>
      <c r="Q27" s="2">
        <v>0.0</v>
      </c>
      <c r="R27" s="2">
        <v>6.0</v>
      </c>
      <c r="S27" s="2">
        <v>1.0</v>
      </c>
      <c r="T27" s="6">
        <v>13.276854570678873</v>
      </c>
      <c r="U27" s="6">
        <v>-0.3205993844382142</v>
      </c>
      <c r="V27" s="6">
        <v>2.4658561998313715</v>
      </c>
      <c r="W27" s="6">
        <v>66526.0</v>
      </c>
      <c r="X27" s="6">
        <v>1372380.0</v>
      </c>
      <c r="Y27" s="6">
        <v>583532.0</v>
      </c>
      <c r="Z27" s="6">
        <v>-187080.0</v>
      </c>
      <c r="AA27" s="2">
        <f t="shared" si="3"/>
        <v>1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1.0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1.0</v>
      </c>
      <c r="AO27" s="2">
        <v>0.0</v>
      </c>
      <c r="AP27" s="2">
        <v>0.0</v>
      </c>
      <c r="AQ27" s="2">
        <v>0.0</v>
      </c>
      <c r="AR27" s="3">
        <v>0.0</v>
      </c>
      <c r="AS27" s="6">
        <f t="shared" si="4"/>
        <v>13.33309907</v>
      </c>
      <c r="AT27" s="6">
        <f t="shared" si="5"/>
        <v>-0.2977127555</v>
      </c>
      <c r="AU27" s="6">
        <f t="shared" si="6"/>
        <v>2.082620409</v>
      </c>
      <c r="AV27" s="6">
        <f t="shared" si="7"/>
        <v>0</v>
      </c>
      <c r="AW27" s="6">
        <f t="shared" si="8"/>
        <v>1</v>
      </c>
      <c r="AX27" s="6">
        <f t="shared" si="9"/>
        <v>0</v>
      </c>
      <c r="AY27" s="6">
        <f t="shared" si="10"/>
        <v>0</v>
      </c>
      <c r="AZ27" s="6">
        <f t="shared" si="11"/>
        <v>0</v>
      </c>
      <c r="BA27" s="6">
        <f t="shared" si="12"/>
        <v>7</v>
      </c>
      <c r="BB27" s="6">
        <f t="shared" si="13"/>
        <v>1</v>
      </c>
      <c r="BC27" s="2"/>
      <c r="BD27" s="2"/>
    </row>
    <row r="28" ht="15.75" customHeight="1">
      <c r="A28" s="2">
        <v>8.0</v>
      </c>
      <c r="B28" s="2">
        <v>2018.0</v>
      </c>
      <c r="C28" s="6" t="s">
        <v>59</v>
      </c>
      <c r="D28" s="2">
        <v>17850.0</v>
      </c>
      <c r="E28" s="2">
        <v>3.9115514000128E13</v>
      </c>
      <c r="F28" s="2" t="str">
        <f t="array" ref="F28">IFERROR(INDEX(cnpj!$A:$B,MATCH(C28,cnpj!$B:$B,0),1),IF(G28=14,LEFT(E28,2)&amp;"."&amp;MID(E28,3,3)&amp;"."&amp;MID(E28,6,3)&amp;"/"&amp;MID(E28,9,4)&amp;"-"&amp;RIGHT(E28,2),IF(G28=13,0&amp;LEFT(E28,1)&amp;"."&amp;MID(E28,2,3)&amp;"."&amp;MID(E28,5,3)&amp;"/"&amp;MID(E28,8,4)&amp;"-"&amp;RIGHT(E28,2),IF(G28=12,"00"&amp;"."&amp;LEFT(E28,3)&amp;"."&amp;MID(E28,4,3)&amp;"/"&amp;MID(E28,7,4)&amp;"-"&amp;RIGHT(E28,2),IF(G28=11,"00.0"&amp;LEFT(E28,2)&amp;"."&amp;MID(E28,3,3)&amp;"/"&amp;MID(E28,6,4)&amp;"-"&amp;RIGHT(E28,2),"erro")))))</f>
        <v>39.115.514/0001-28</v>
      </c>
      <c r="G28" s="2">
        <f t="shared" si="2"/>
        <v>14</v>
      </c>
      <c r="H28" s="6" t="s">
        <v>60</v>
      </c>
      <c r="I28" s="2">
        <v>1.0</v>
      </c>
      <c r="J28" s="6">
        <v>14.537245195376132</v>
      </c>
      <c r="K28" s="6">
        <v>2058000.0</v>
      </c>
      <c r="L28" s="2">
        <v>0.0</v>
      </c>
      <c r="M28" s="2">
        <v>1.0</v>
      </c>
      <c r="N28" s="2"/>
      <c r="O28" s="2">
        <v>0.0</v>
      </c>
      <c r="P28" s="2">
        <v>0.0</v>
      </c>
      <c r="Q28" s="2">
        <v>0.0</v>
      </c>
      <c r="R28" s="2">
        <v>7.0</v>
      </c>
      <c r="S28" s="2">
        <v>1.0</v>
      </c>
      <c r="T28" s="6">
        <v>13.05801470491103</v>
      </c>
      <c r="U28" s="6">
        <v>-0.5393578605875364</v>
      </c>
      <c r="V28" s="6">
        <v>3.364220979909948</v>
      </c>
      <c r="W28" s="6">
        <v>100592.0</v>
      </c>
      <c r="X28" s="6">
        <v>1476686.0</v>
      </c>
      <c r="Y28" s="6">
        <v>468839.0</v>
      </c>
      <c r="Z28" s="6">
        <v>-252872.0</v>
      </c>
      <c r="AA28" s="2">
        <f t="shared" si="3"/>
        <v>1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1.0</v>
      </c>
      <c r="AP28" s="2">
        <v>0.0</v>
      </c>
      <c r="AQ28" s="2">
        <v>0.0</v>
      </c>
      <c r="AR28" s="3">
        <v>0.0</v>
      </c>
      <c r="AS28" s="6">
        <f t="shared" si="4"/>
        <v>13.27685457</v>
      </c>
      <c r="AT28" s="6">
        <f t="shared" si="5"/>
        <v>-0.3205993844</v>
      </c>
      <c r="AU28" s="6">
        <f t="shared" si="6"/>
        <v>2.4658562</v>
      </c>
      <c r="AV28" s="6">
        <f t="shared" si="7"/>
        <v>0</v>
      </c>
      <c r="AW28" s="6">
        <f t="shared" si="8"/>
        <v>1</v>
      </c>
      <c r="AX28" s="6">
        <f t="shared" si="9"/>
        <v>0</v>
      </c>
      <c r="AY28" s="6">
        <f t="shared" si="10"/>
        <v>0</v>
      </c>
      <c r="AZ28" s="6">
        <f t="shared" si="11"/>
        <v>0</v>
      </c>
      <c r="BA28" s="6">
        <f t="shared" si="12"/>
        <v>6</v>
      </c>
      <c r="BB28" s="6">
        <f t="shared" si="13"/>
        <v>1</v>
      </c>
      <c r="BC28" s="2"/>
      <c r="BD28" s="2"/>
    </row>
    <row r="29" ht="15.75" customHeight="1">
      <c r="A29" s="2">
        <v>8.0</v>
      </c>
      <c r="B29" s="2">
        <v>2019.0</v>
      </c>
      <c r="C29" s="6" t="s">
        <v>59</v>
      </c>
      <c r="D29" s="2">
        <v>17850.0</v>
      </c>
      <c r="E29" s="2">
        <v>3.9115514000128E13</v>
      </c>
      <c r="F29" s="2" t="str">
        <f t="array" ref="F29">IFERROR(INDEX(cnpj!$A:$B,MATCH(C29,cnpj!$B:$B,0),1),IF(G29=14,LEFT(E29,2)&amp;"."&amp;MID(E29,3,3)&amp;"."&amp;MID(E29,6,3)&amp;"/"&amp;MID(E29,9,4)&amp;"-"&amp;RIGHT(E29,2),IF(G29=13,0&amp;LEFT(E29,1)&amp;"."&amp;MID(E29,2,3)&amp;"."&amp;MID(E29,5,3)&amp;"/"&amp;MID(E29,8,4)&amp;"-"&amp;RIGHT(E29,2),IF(G29=12,"00"&amp;"."&amp;LEFT(E29,3)&amp;"."&amp;MID(E29,4,3)&amp;"/"&amp;MID(E29,7,4)&amp;"-"&amp;RIGHT(E29,2),IF(G29=11,"00.0"&amp;LEFT(E29,2)&amp;"."&amp;MID(E29,3,3)&amp;"/"&amp;MID(E29,6,4)&amp;"-"&amp;RIGHT(E29,2),"erro")))))</f>
        <v>39.115.514/0001-28</v>
      </c>
      <c r="G29" s="2">
        <f t="shared" si="2"/>
        <v>14</v>
      </c>
      <c r="H29" s="6" t="s">
        <v>60</v>
      </c>
      <c r="I29" s="2">
        <v>1.0</v>
      </c>
      <c r="J29" s="6">
        <v>14.532374265141536</v>
      </c>
      <c r="K29" s="6">
        <v>2048000.0</v>
      </c>
      <c r="L29" s="2">
        <v>0.0</v>
      </c>
      <c r="M29" s="2">
        <v>1.0</v>
      </c>
      <c r="N29" s="2"/>
      <c r="O29" s="2">
        <v>0.0</v>
      </c>
      <c r="P29" s="2">
        <v>0.0</v>
      </c>
      <c r="Q29" s="2">
        <v>0.0</v>
      </c>
      <c r="R29" s="2">
        <v>7.0</v>
      </c>
      <c r="S29" s="2">
        <v>1.0</v>
      </c>
      <c r="T29" s="6">
        <v>12.87724258603662</v>
      </c>
      <c r="U29" s="6">
        <v>-0.33499955277852317</v>
      </c>
      <c r="V29" s="6">
        <v>0.24931702891606292</v>
      </c>
      <c r="W29" s="6">
        <v>48280.0</v>
      </c>
      <c r="X29" s="6">
        <v>49279.0</v>
      </c>
      <c r="Y29" s="6">
        <v>391305.0</v>
      </c>
      <c r="Z29" s="6">
        <v>-131087.0</v>
      </c>
      <c r="AA29" s="2">
        <f t="shared" si="3"/>
        <v>1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1.0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1.0</v>
      </c>
      <c r="AQ29" s="2">
        <v>0.0</v>
      </c>
      <c r="AR29" s="3">
        <v>0.0</v>
      </c>
      <c r="AS29" s="6">
        <f t="shared" si="4"/>
        <v>13.0580147</v>
      </c>
      <c r="AT29" s="6">
        <f t="shared" si="5"/>
        <v>-0.5393578606</v>
      </c>
      <c r="AU29" s="6">
        <f t="shared" si="6"/>
        <v>3.36422098</v>
      </c>
      <c r="AV29" s="6">
        <f t="shared" si="7"/>
        <v>0</v>
      </c>
      <c r="AW29" s="6">
        <f t="shared" si="8"/>
        <v>1</v>
      </c>
      <c r="AX29" s="6">
        <f t="shared" si="9"/>
        <v>0</v>
      </c>
      <c r="AY29" s="6">
        <f t="shared" si="10"/>
        <v>0</v>
      </c>
      <c r="AZ29" s="6">
        <f t="shared" si="11"/>
        <v>0</v>
      </c>
      <c r="BA29" s="6">
        <f t="shared" si="12"/>
        <v>7</v>
      </c>
      <c r="BB29" s="6">
        <f t="shared" si="13"/>
        <v>1</v>
      </c>
      <c r="BC29" s="2"/>
      <c r="BD29" s="2"/>
    </row>
    <row r="30" ht="15.75" customHeight="1">
      <c r="A30" s="2">
        <v>8.0</v>
      </c>
      <c r="B30" s="2">
        <v>2020.0</v>
      </c>
      <c r="C30" s="6" t="s">
        <v>59</v>
      </c>
      <c r="D30" s="2">
        <v>17850.0</v>
      </c>
      <c r="E30" s="2">
        <v>3.9115514000128E13</v>
      </c>
      <c r="F30" s="2" t="str">
        <f t="array" ref="F30">IFERROR(INDEX(cnpj!$A:$B,MATCH(C30,cnpj!$B:$B,0),1),IF(G30=14,LEFT(E30,2)&amp;"."&amp;MID(E30,3,3)&amp;"."&amp;MID(E30,6,3)&amp;"/"&amp;MID(E30,9,4)&amp;"-"&amp;RIGHT(E30,2),IF(G30=13,0&amp;LEFT(E30,1)&amp;"."&amp;MID(E30,2,3)&amp;"."&amp;MID(E30,5,3)&amp;"/"&amp;MID(E30,8,4)&amp;"-"&amp;RIGHT(E30,2),IF(G30=12,"00"&amp;"."&amp;LEFT(E30,3)&amp;"."&amp;MID(E30,4,3)&amp;"/"&amp;MID(E30,7,4)&amp;"-"&amp;RIGHT(E30,2),IF(G30=11,"00.0"&amp;LEFT(E30,2)&amp;"."&amp;MID(E30,3,3)&amp;"/"&amp;MID(E30,6,4)&amp;"-"&amp;RIGHT(E30,2),"erro")))))</f>
        <v>39.115.514/0001-28</v>
      </c>
      <c r="G30" s="2">
        <f t="shared" si="2"/>
        <v>14</v>
      </c>
      <c r="H30" s="6" t="s">
        <v>60</v>
      </c>
      <c r="I30" s="2">
        <v>1.0</v>
      </c>
      <c r="J30" s="6">
        <v>14.492452134177286</v>
      </c>
      <c r="K30" s="6">
        <v>1967850.0</v>
      </c>
      <c r="L30" s="2">
        <v>0.0</v>
      </c>
      <c r="M30" s="2">
        <v>1.0</v>
      </c>
      <c r="N30" s="2"/>
      <c r="O30" s="2">
        <v>0.0</v>
      </c>
      <c r="P30" s="2">
        <v>0.0</v>
      </c>
      <c r="Q30" s="2">
        <v>0.0</v>
      </c>
      <c r="R30" s="2">
        <v>7.0</v>
      </c>
      <c r="S30" s="2">
        <v>1.0</v>
      </c>
      <c r="T30" s="6">
        <v>12.080464070052496</v>
      </c>
      <c r="U30" s="6">
        <v>-1.415449680257608</v>
      </c>
      <c r="V30" s="6">
        <v>10.64463240963309</v>
      </c>
      <c r="W30" s="6">
        <v>40409.0</v>
      </c>
      <c r="X30" s="6">
        <v>1837219.0</v>
      </c>
      <c r="Y30" s="6">
        <v>176392.0</v>
      </c>
      <c r="Z30" s="6">
        <v>-249674.0</v>
      </c>
      <c r="AA30" s="2">
        <f t="shared" si="3"/>
        <v>1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1.0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1.0</v>
      </c>
      <c r="AR30" s="3">
        <v>0.0</v>
      </c>
      <c r="AS30" s="6">
        <f t="shared" si="4"/>
        <v>12.87724259</v>
      </c>
      <c r="AT30" s="6">
        <f t="shared" si="5"/>
        <v>-0.3349995528</v>
      </c>
      <c r="AU30" s="6">
        <f t="shared" si="6"/>
        <v>0.2493170289</v>
      </c>
      <c r="AV30" s="6">
        <f t="shared" si="7"/>
        <v>0</v>
      </c>
      <c r="AW30" s="6">
        <f t="shared" si="8"/>
        <v>1</v>
      </c>
      <c r="AX30" s="6">
        <f t="shared" si="9"/>
        <v>0</v>
      </c>
      <c r="AY30" s="6">
        <f t="shared" si="10"/>
        <v>0</v>
      </c>
      <c r="AZ30" s="6">
        <f t="shared" si="11"/>
        <v>0</v>
      </c>
      <c r="BA30" s="6">
        <f t="shared" si="12"/>
        <v>7</v>
      </c>
      <c r="BB30" s="6">
        <f t="shared" si="13"/>
        <v>1</v>
      </c>
      <c r="BC30" s="2"/>
      <c r="BD30" s="2"/>
    </row>
    <row r="31" ht="15.75" customHeight="1">
      <c r="A31" s="2">
        <v>9.0</v>
      </c>
      <c r="B31" s="2">
        <v>2016.0</v>
      </c>
      <c r="C31" s="6" t="s">
        <v>61</v>
      </c>
      <c r="D31" s="2">
        <v>10456.0</v>
      </c>
      <c r="E31" s="2">
        <v>6.1079117000105E13</v>
      </c>
      <c r="F31" s="2" t="str">
        <f t="array" ref="F31">IFERROR(INDEX(cnpj!$A:$B,MATCH(C31,cnpj!$B:$B,0),1),IF(G31=14,LEFT(E31,2)&amp;"."&amp;MID(E31,3,3)&amp;"."&amp;MID(E31,6,3)&amp;"/"&amp;MID(E31,9,4)&amp;"-"&amp;RIGHT(E31,2),IF(G31=13,0&amp;LEFT(E31,1)&amp;"."&amp;MID(E31,2,3)&amp;"."&amp;MID(E31,5,3)&amp;"/"&amp;MID(E31,8,4)&amp;"-"&amp;RIGHT(E31,2),IF(G31=12,"00"&amp;"."&amp;LEFT(E31,3)&amp;"."&amp;MID(E31,4,3)&amp;"/"&amp;MID(E31,7,4)&amp;"-"&amp;RIGHT(E31,2),IF(G31=11,"00.0"&amp;LEFT(E31,2)&amp;"."&amp;MID(E31,3,3)&amp;"/"&amp;MID(E31,6,4)&amp;"-"&amp;RIGHT(E31,2),"erro")))))</f>
        <v>61.079.117/0001-05</v>
      </c>
      <c r="G31" s="2">
        <f t="shared" si="2"/>
        <v>14</v>
      </c>
      <c r="H31" s="6" t="s">
        <v>62</v>
      </c>
      <c r="I31" s="2">
        <v>3.0</v>
      </c>
      <c r="J31" s="6">
        <v>13.725333083263598</v>
      </c>
      <c r="K31" s="6">
        <v>913769.0</v>
      </c>
      <c r="L31" s="2">
        <v>0.0</v>
      </c>
      <c r="M31" s="2">
        <v>1.0</v>
      </c>
      <c r="N31" s="2"/>
      <c r="O31" s="2">
        <v>0.0</v>
      </c>
      <c r="P31" s="2">
        <v>0.0</v>
      </c>
      <c r="Q31" s="2">
        <v>0.0</v>
      </c>
      <c r="R31" s="2">
        <v>22.0</v>
      </c>
      <c r="S31" s="2">
        <v>0.0</v>
      </c>
      <c r="T31" s="6">
        <v>14.967589677177898</v>
      </c>
      <c r="U31" s="6">
        <v>0.1142476252588659</v>
      </c>
      <c r="V31" s="6">
        <v>0.37561797617896553</v>
      </c>
      <c r="W31" s="6">
        <v>573592.0</v>
      </c>
      <c r="X31" s="6">
        <v>615151.0</v>
      </c>
      <c r="Y31" s="6">
        <v>3164766.0</v>
      </c>
      <c r="Z31" s="6">
        <v>361567.0</v>
      </c>
      <c r="AA31" s="2" t="str">
        <f t="shared" si="3"/>
        <v/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1.0</v>
      </c>
      <c r="AI31" s="2">
        <v>0.0</v>
      </c>
      <c r="AJ31" s="2">
        <v>0.0</v>
      </c>
      <c r="AK31" s="2">
        <v>0.0</v>
      </c>
      <c r="AL31" s="2">
        <v>0.0</v>
      </c>
      <c r="AM31" s="2">
        <v>1.0</v>
      </c>
      <c r="AN31" s="2">
        <v>0.0</v>
      </c>
      <c r="AO31" s="2">
        <v>0.0</v>
      </c>
      <c r="AP31" s="2">
        <v>0.0</v>
      </c>
      <c r="AQ31" s="2">
        <v>0.0</v>
      </c>
      <c r="AR31" s="3">
        <v>0.0</v>
      </c>
      <c r="AS31" s="6" t="str">
        <f t="shared" si="4"/>
        <v/>
      </c>
      <c r="AT31" s="6" t="str">
        <f t="shared" si="5"/>
        <v/>
      </c>
      <c r="AU31" s="6" t="str">
        <f t="shared" si="6"/>
        <v/>
      </c>
      <c r="AV31" s="6" t="str">
        <f t="shared" si="7"/>
        <v/>
      </c>
      <c r="AW31" s="6" t="str">
        <f t="shared" si="8"/>
        <v/>
      </c>
      <c r="AX31" s="6" t="str">
        <f t="shared" si="9"/>
        <v/>
      </c>
      <c r="AY31" s="6" t="str">
        <f t="shared" si="10"/>
        <v/>
      </c>
      <c r="AZ31" s="6" t="str">
        <f t="shared" si="11"/>
        <v/>
      </c>
      <c r="BA31" s="6" t="str">
        <f t="shared" si="12"/>
        <v/>
      </c>
      <c r="BB31" s="6" t="str">
        <f t="shared" si="13"/>
        <v/>
      </c>
      <c r="BC31" s="2"/>
      <c r="BD31" s="2"/>
    </row>
    <row r="32" ht="15.75" customHeight="1">
      <c r="A32" s="2">
        <v>9.0</v>
      </c>
      <c r="B32" s="2">
        <v>2017.0</v>
      </c>
      <c r="C32" s="6" t="s">
        <v>61</v>
      </c>
      <c r="D32" s="2">
        <v>10456.0</v>
      </c>
      <c r="E32" s="2">
        <v>6.1079117000105E13</v>
      </c>
      <c r="F32" s="2" t="str">
        <f t="array" ref="F32">IFERROR(INDEX(cnpj!$A:$B,MATCH(C32,cnpj!$B:$B,0),1),IF(G32=14,LEFT(E32,2)&amp;"."&amp;MID(E32,3,3)&amp;"."&amp;MID(E32,6,3)&amp;"/"&amp;MID(E32,9,4)&amp;"-"&amp;RIGHT(E32,2),IF(G32=13,0&amp;LEFT(E32,1)&amp;"."&amp;MID(E32,2,3)&amp;"."&amp;MID(E32,5,3)&amp;"/"&amp;MID(E32,8,4)&amp;"-"&amp;RIGHT(E32,2),IF(G32=12,"00"&amp;"."&amp;LEFT(E32,3)&amp;"."&amp;MID(E32,4,3)&amp;"/"&amp;MID(E32,7,4)&amp;"-"&amp;RIGHT(E32,2),IF(G32=11,"00.0"&amp;LEFT(E32,2)&amp;"."&amp;MID(E32,3,3)&amp;"/"&amp;MID(E32,6,4)&amp;"-"&amp;RIGHT(E32,2),"erro")))))</f>
        <v>61.079.117/0001-05</v>
      </c>
      <c r="G32" s="2">
        <f t="shared" si="2"/>
        <v>14</v>
      </c>
      <c r="H32" s="6" t="s">
        <v>62</v>
      </c>
      <c r="I32" s="2">
        <v>3.0</v>
      </c>
      <c r="J32" s="6">
        <v>13.538798758094417</v>
      </c>
      <c r="K32" s="6">
        <v>758273.0</v>
      </c>
      <c r="L32" s="2">
        <v>0.0</v>
      </c>
      <c r="M32" s="2">
        <v>1.0</v>
      </c>
      <c r="N32" s="2"/>
      <c r="O32" s="2">
        <v>1.0</v>
      </c>
      <c r="P32" s="2">
        <v>4.0</v>
      </c>
      <c r="Q32" s="2">
        <v>0.0</v>
      </c>
      <c r="R32" s="2">
        <v>11.0</v>
      </c>
      <c r="S32" s="2">
        <v>0.0</v>
      </c>
      <c r="T32" s="6">
        <v>14.987892999826943</v>
      </c>
      <c r="U32" s="6">
        <v>0.1121749598566792</v>
      </c>
      <c r="V32" s="6">
        <v>0.3230315839535706</v>
      </c>
      <c r="W32" s="6">
        <v>674198.0</v>
      </c>
      <c r="X32" s="6">
        <v>369090.0</v>
      </c>
      <c r="Y32" s="6">
        <v>3229678.0</v>
      </c>
      <c r="Z32" s="6">
        <v>362289.0</v>
      </c>
      <c r="AA32" s="2">
        <f t="shared" si="3"/>
        <v>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1.0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1.0</v>
      </c>
      <c r="AO32" s="2">
        <v>0.0</v>
      </c>
      <c r="AP32" s="2">
        <v>0.0</v>
      </c>
      <c r="AQ32" s="2">
        <v>0.0</v>
      </c>
      <c r="AR32" s="3">
        <v>0.0</v>
      </c>
      <c r="AS32" s="6">
        <f t="shared" si="4"/>
        <v>14.96758968</v>
      </c>
      <c r="AT32" s="6">
        <f t="shared" si="5"/>
        <v>0.1142476253</v>
      </c>
      <c r="AU32" s="6">
        <f t="shared" si="6"/>
        <v>0.3756179762</v>
      </c>
      <c r="AV32" s="6">
        <f t="shared" si="7"/>
        <v>0</v>
      </c>
      <c r="AW32" s="6">
        <f t="shared" si="8"/>
        <v>1</v>
      </c>
      <c r="AX32" s="6">
        <f t="shared" si="9"/>
        <v>0</v>
      </c>
      <c r="AY32" s="6">
        <f t="shared" si="10"/>
        <v>0</v>
      </c>
      <c r="AZ32" s="6">
        <f t="shared" si="11"/>
        <v>0</v>
      </c>
      <c r="BA32" s="6">
        <f t="shared" si="12"/>
        <v>22</v>
      </c>
      <c r="BB32" s="6">
        <f t="shared" si="13"/>
        <v>0</v>
      </c>
      <c r="BC32" s="2"/>
      <c r="BD32" s="2"/>
    </row>
    <row r="33" ht="15.75" customHeight="1">
      <c r="A33" s="2">
        <v>9.0</v>
      </c>
      <c r="B33" s="2">
        <v>2018.0</v>
      </c>
      <c r="C33" s="6" t="s">
        <v>61</v>
      </c>
      <c r="D33" s="2">
        <v>10456.0</v>
      </c>
      <c r="E33" s="2">
        <v>6.1079117000105E13</v>
      </c>
      <c r="F33" s="2" t="str">
        <f t="array" ref="F33">IFERROR(INDEX(cnpj!$A:$B,MATCH(C33,cnpj!$B:$B,0),1),IF(G33=14,LEFT(E33,2)&amp;"."&amp;MID(E33,3,3)&amp;"."&amp;MID(E33,6,3)&amp;"/"&amp;MID(E33,9,4)&amp;"-"&amp;RIGHT(E33,2),IF(G33=13,0&amp;LEFT(E33,1)&amp;"."&amp;MID(E33,2,3)&amp;"."&amp;MID(E33,5,3)&amp;"/"&amp;MID(E33,8,4)&amp;"-"&amp;RIGHT(E33,2),IF(G33=12,"00"&amp;"."&amp;LEFT(E33,3)&amp;"."&amp;MID(E33,4,3)&amp;"/"&amp;MID(E33,7,4)&amp;"-"&amp;RIGHT(E33,2),IF(G33=11,"00.0"&amp;LEFT(E33,2)&amp;"."&amp;MID(E33,3,3)&amp;"/"&amp;MID(E33,6,4)&amp;"-"&amp;RIGHT(E33,2),"erro")))))</f>
        <v>61.079.117/0001-05</v>
      </c>
      <c r="G33" s="2">
        <f t="shared" si="2"/>
        <v>14</v>
      </c>
      <c r="H33" s="6" t="s">
        <v>62</v>
      </c>
      <c r="I33" s="2">
        <v>3.0</v>
      </c>
      <c r="J33" s="6">
        <v>13.645453879114392</v>
      </c>
      <c r="K33" s="6">
        <v>843617.0</v>
      </c>
      <c r="L33" s="2">
        <v>0.0</v>
      </c>
      <c r="M33" s="2">
        <v>1.0</v>
      </c>
      <c r="N33" s="2"/>
      <c r="O33" s="2">
        <v>1.0</v>
      </c>
      <c r="P33" s="2">
        <v>4.0</v>
      </c>
      <c r="Q33" s="2">
        <v>0.0</v>
      </c>
      <c r="R33" s="2">
        <v>10.0</v>
      </c>
      <c r="S33" s="2">
        <v>0.0</v>
      </c>
      <c r="T33" s="6">
        <v>15.016231380324026</v>
      </c>
      <c r="U33" s="6">
        <v>0.09977423701531764</v>
      </c>
      <c r="V33" s="6">
        <v>0.2834296109177667</v>
      </c>
      <c r="W33" s="6">
        <v>682193.0</v>
      </c>
      <c r="X33" s="6">
        <v>259505.0</v>
      </c>
      <c r="Y33" s="6">
        <v>3322511.0</v>
      </c>
      <c r="Z33" s="6">
        <v>331501.0</v>
      </c>
      <c r="AA33" s="2">
        <f t="shared" si="3"/>
        <v>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1.0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1.0</v>
      </c>
      <c r="AP33" s="2">
        <v>0.0</v>
      </c>
      <c r="AQ33" s="2">
        <v>0.0</v>
      </c>
      <c r="AR33" s="3">
        <v>0.0</v>
      </c>
      <c r="AS33" s="6">
        <f t="shared" si="4"/>
        <v>14.987893</v>
      </c>
      <c r="AT33" s="6">
        <f t="shared" si="5"/>
        <v>0.1121749599</v>
      </c>
      <c r="AU33" s="6">
        <f t="shared" si="6"/>
        <v>0.323031584</v>
      </c>
      <c r="AV33" s="6">
        <f t="shared" si="7"/>
        <v>0</v>
      </c>
      <c r="AW33" s="6">
        <f t="shared" si="8"/>
        <v>1</v>
      </c>
      <c r="AX33" s="6">
        <f t="shared" si="9"/>
        <v>1</v>
      </c>
      <c r="AY33" s="6">
        <f t="shared" si="10"/>
        <v>4</v>
      </c>
      <c r="AZ33" s="6">
        <f t="shared" si="11"/>
        <v>0</v>
      </c>
      <c r="BA33" s="6">
        <f t="shared" si="12"/>
        <v>11</v>
      </c>
      <c r="BB33" s="6">
        <f t="shared" si="13"/>
        <v>0</v>
      </c>
      <c r="BC33" s="2"/>
      <c r="BD33" s="2"/>
    </row>
    <row r="34" ht="15.75" customHeight="1">
      <c r="A34" s="2">
        <v>9.0</v>
      </c>
      <c r="B34" s="2">
        <v>2019.0</v>
      </c>
      <c r="C34" s="6" t="s">
        <v>61</v>
      </c>
      <c r="D34" s="2">
        <v>10456.0</v>
      </c>
      <c r="E34" s="2">
        <v>6.1079117000105E13</v>
      </c>
      <c r="F34" s="2" t="str">
        <f t="array" ref="F34">IFERROR(INDEX(cnpj!$A:$B,MATCH(C34,cnpj!$B:$B,0),1),IF(G34=14,LEFT(E34,2)&amp;"."&amp;MID(E34,3,3)&amp;"."&amp;MID(E34,6,3)&amp;"/"&amp;MID(E34,9,4)&amp;"-"&amp;RIGHT(E34,2),IF(G34=13,0&amp;LEFT(E34,1)&amp;"."&amp;MID(E34,2,3)&amp;"."&amp;MID(E34,5,3)&amp;"/"&amp;MID(E34,8,4)&amp;"-"&amp;RIGHT(E34,2),IF(G34=12,"00"&amp;"."&amp;LEFT(E34,3)&amp;"."&amp;MID(E34,4,3)&amp;"/"&amp;MID(E34,7,4)&amp;"-"&amp;RIGHT(E34,2),IF(G34=11,"00.0"&amp;LEFT(E34,2)&amp;"."&amp;MID(E34,3,3)&amp;"/"&amp;MID(E34,6,4)&amp;"-"&amp;RIGHT(E34,2),"erro")))))</f>
        <v>61.079.117/0001-05</v>
      </c>
      <c r="G34" s="2">
        <f t="shared" si="2"/>
        <v>14</v>
      </c>
      <c r="H34" s="6" t="s">
        <v>62</v>
      </c>
      <c r="I34" s="2">
        <v>3.0</v>
      </c>
      <c r="J34" s="6">
        <v>13.785564620795673</v>
      </c>
      <c r="K34" s="6">
        <v>970498.0</v>
      </c>
      <c r="L34" s="2">
        <v>0.0</v>
      </c>
      <c r="M34" s="2">
        <v>1.0</v>
      </c>
      <c r="N34" s="2"/>
      <c r="O34" s="2">
        <v>1.0</v>
      </c>
      <c r="P34" s="2">
        <v>4.0</v>
      </c>
      <c r="Q34" s="2">
        <v>0.0</v>
      </c>
      <c r="R34" s="2">
        <v>12.0</v>
      </c>
      <c r="S34" s="2">
        <v>0.0</v>
      </c>
      <c r="T34" s="6">
        <v>15.114995976148833</v>
      </c>
      <c r="U34" s="6">
        <v>0.0747407774807773</v>
      </c>
      <c r="V34" s="6">
        <v>0.3685768344899628</v>
      </c>
      <c r="W34" s="6">
        <v>778130.0</v>
      </c>
      <c r="X34" s="6">
        <v>573592.0</v>
      </c>
      <c r="Y34" s="6">
        <v>3667409.0</v>
      </c>
      <c r="Z34" s="6">
        <v>274105.0</v>
      </c>
      <c r="AA34" s="2">
        <f t="shared" si="3"/>
        <v>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1.0</v>
      </c>
      <c r="AQ34" s="2">
        <v>0.0</v>
      </c>
      <c r="AR34" s="3">
        <v>0.0</v>
      </c>
      <c r="AS34" s="6">
        <f t="shared" si="4"/>
        <v>15.01623138</v>
      </c>
      <c r="AT34" s="6">
        <f t="shared" si="5"/>
        <v>0.09977423702</v>
      </c>
      <c r="AU34" s="6">
        <f t="shared" si="6"/>
        <v>0.2834296109</v>
      </c>
      <c r="AV34" s="6">
        <f t="shared" si="7"/>
        <v>0</v>
      </c>
      <c r="AW34" s="6">
        <f t="shared" si="8"/>
        <v>1</v>
      </c>
      <c r="AX34" s="6">
        <f t="shared" si="9"/>
        <v>1</v>
      </c>
      <c r="AY34" s="6">
        <f t="shared" si="10"/>
        <v>4</v>
      </c>
      <c r="AZ34" s="6">
        <f t="shared" si="11"/>
        <v>0</v>
      </c>
      <c r="BA34" s="6">
        <f t="shared" si="12"/>
        <v>10</v>
      </c>
      <c r="BB34" s="6">
        <f t="shared" si="13"/>
        <v>0</v>
      </c>
      <c r="BC34" s="2"/>
      <c r="BD34" s="2"/>
    </row>
    <row r="35" ht="15.75" customHeight="1">
      <c r="A35" s="2">
        <v>9.0</v>
      </c>
      <c r="B35" s="2">
        <v>2020.0</v>
      </c>
      <c r="C35" s="6" t="s">
        <v>61</v>
      </c>
      <c r="D35" s="2">
        <v>10456.0</v>
      </c>
      <c r="E35" s="2">
        <v>6.1079117000105E13</v>
      </c>
      <c r="F35" s="2" t="str">
        <f t="array" ref="F35">IFERROR(INDEX(cnpj!$A:$B,MATCH(C35,cnpj!$B:$B,0),1),IF(G35=14,LEFT(E35,2)&amp;"."&amp;MID(E35,3,3)&amp;"."&amp;MID(E35,6,3)&amp;"/"&amp;MID(E35,9,4)&amp;"-"&amp;RIGHT(E35,2),IF(G35=13,0&amp;LEFT(E35,1)&amp;"."&amp;MID(E35,2,3)&amp;"."&amp;MID(E35,5,3)&amp;"/"&amp;MID(E35,8,4)&amp;"-"&amp;RIGHT(E35,2),IF(G35=12,"00"&amp;"."&amp;LEFT(E35,3)&amp;"."&amp;MID(E35,4,3)&amp;"/"&amp;MID(E35,7,4)&amp;"-"&amp;RIGHT(E35,2),IF(G35=11,"00.0"&amp;LEFT(E35,2)&amp;"."&amp;MID(E35,3,3)&amp;"/"&amp;MID(E35,6,4)&amp;"-"&amp;RIGHT(E35,2),"erro")))))</f>
        <v>61.079.117/0001-05</v>
      </c>
      <c r="G35" s="2">
        <f t="shared" si="2"/>
        <v>14</v>
      </c>
      <c r="H35" s="6" t="s">
        <v>62</v>
      </c>
      <c r="I35" s="2">
        <v>3.0</v>
      </c>
      <c r="J35" s="6">
        <v>13.765361871421058</v>
      </c>
      <c r="K35" s="6">
        <v>951088.0</v>
      </c>
      <c r="L35" s="2">
        <v>0.0</v>
      </c>
      <c r="M35" s="2">
        <v>1.0</v>
      </c>
      <c r="N35" s="2"/>
      <c r="O35" s="2">
        <v>1.0</v>
      </c>
      <c r="P35" s="2">
        <v>4.0</v>
      </c>
      <c r="Q35" s="2">
        <v>0.0</v>
      </c>
      <c r="R35" s="2">
        <v>11.0</v>
      </c>
      <c r="S35" s="2">
        <v>0.0</v>
      </c>
      <c r="T35" s="6">
        <v>15.242727308564676</v>
      </c>
      <c r="U35" s="6">
        <v>0.033643422200411076</v>
      </c>
      <c r="V35" s="6">
        <v>0.2923746455855832</v>
      </c>
      <c r="W35" s="6">
        <v>931934.0</v>
      </c>
      <c r="X35" s="6">
        <v>286416.0</v>
      </c>
      <c r="Y35" s="6">
        <v>4167085.0</v>
      </c>
      <c r="Z35" s="6">
        <v>140195.0</v>
      </c>
      <c r="AA35" s="2">
        <f t="shared" si="3"/>
        <v>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1.0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1.0</v>
      </c>
      <c r="AR35" s="3">
        <v>0.0</v>
      </c>
      <c r="AS35" s="6">
        <f t="shared" si="4"/>
        <v>15.11499598</v>
      </c>
      <c r="AT35" s="6">
        <f t="shared" si="5"/>
        <v>0.07474077748</v>
      </c>
      <c r="AU35" s="6">
        <f t="shared" si="6"/>
        <v>0.3685768345</v>
      </c>
      <c r="AV35" s="6">
        <f t="shared" si="7"/>
        <v>0</v>
      </c>
      <c r="AW35" s="6">
        <f t="shared" si="8"/>
        <v>1</v>
      </c>
      <c r="AX35" s="6">
        <f t="shared" si="9"/>
        <v>1</v>
      </c>
      <c r="AY35" s="6">
        <f t="shared" si="10"/>
        <v>4</v>
      </c>
      <c r="AZ35" s="6">
        <f t="shared" si="11"/>
        <v>0</v>
      </c>
      <c r="BA35" s="6">
        <f t="shared" si="12"/>
        <v>12</v>
      </c>
      <c r="BB35" s="6">
        <f t="shared" si="13"/>
        <v>0</v>
      </c>
      <c r="BC35" s="2"/>
      <c r="BD35" s="2"/>
    </row>
    <row r="36" ht="15.75" customHeight="1">
      <c r="A36" s="2">
        <v>10.0</v>
      </c>
      <c r="B36" s="2">
        <v>2016.0</v>
      </c>
      <c r="C36" s="6" t="s">
        <v>63</v>
      </c>
      <c r="D36" s="2">
        <v>21490.0</v>
      </c>
      <c r="E36" s="2">
        <v>8.364948000138E12</v>
      </c>
      <c r="F36" s="2" t="str">
        <f t="array" ref="F36">IFERROR(INDEX(cnpj!$A:$B,MATCH(C36,cnpj!$B:$B,0),1),IF(G36=14,LEFT(E36,2)&amp;"."&amp;MID(E36,3,3)&amp;"."&amp;MID(E36,6,3)&amp;"/"&amp;MID(E36,9,4)&amp;"-"&amp;RIGHT(E36,2),IF(G36=13,0&amp;LEFT(E36,1)&amp;"."&amp;MID(E36,2,3)&amp;"."&amp;MID(E36,5,3)&amp;"/"&amp;MID(E36,8,4)&amp;"-"&amp;RIGHT(E36,2),IF(G36=12,"00"&amp;"."&amp;LEFT(E36,3)&amp;"."&amp;MID(E36,4,3)&amp;"/"&amp;MID(E36,7,4)&amp;"-"&amp;RIGHT(E36,2),IF(G36=11,"00.0"&amp;LEFT(E36,2)&amp;"."&amp;MID(E36,3,3)&amp;"/"&amp;MID(E36,6,4)&amp;"-"&amp;RIGHT(E36,2),"erro")))))</f>
        <v>08.364.948/0001-38</v>
      </c>
      <c r="G36" s="2">
        <f t="shared" si="2"/>
        <v>13</v>
      </c>
      <c r="H36" s="6" t="s">
        <v>55</v>
      </c>
      <c r="I36" s="2">
        <v>10.0</v>
      </c>
      <c r="J36" s="6">
        <v>11.830927748747198</v>
      </c>
      <c r="K36" s="6">
        <v>137437.94</v>
      </c>
      <c r="L36" s="2">
        <v>0.0</v>
      </c>
      <c r="M36" s="2">
        <v>1.0</v>
      </c>
      <c r="N36" s="2"/>
      <c r="O36" s="2">
        <v>0.0</v>
      </c>
      <c r="P36" s="2">
        <v>0.0</v>
      </c>
      <c r="Q36" s="2">
        <v>0.0</v>
      </c>
      <c r="R36" s="2">
        <v>10.0</v>
      </c>
      <c r="S36" s="2">
        <v>0.0</v>
      </c>
      <c r="T36" s="6">
        <v>15.186305420037213</v>
      </c>
      <c r="U36" s="6">
        <v>0.07891673945278381</v>
      </c>
      <c r="V36" s="6">
        <v>0.2638830208608397</v>
      </c>
      <c r="W36" s="6">
        <v>324323.0</v>
      </c>
      <c r="X36" s="6">
        <v>714975.0</v>
      </c>
      <c r="Y36" s="6">
        <v>3938480.0</v>
      </c>
      <c r="Z36" s="6">
        <v>310812.0</v>
      </c>
      <c r="AA36" s="2" t="str">
        <f t="shared" si="3"/>
        <v/>
      </c>
      <c r="AB36" s="2">
        <v>0.0</v>
      </c>
      <c r="AC36" s="2">
        <v>0.0</v>
      </c>
      <c r="AD36" s="2">
        <v>1.0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1.0</v>
      </c>
      <c r="AN36" s="2">
        <v>0.0</v>
      </c>
      <c r="AO36" s="2">
        <v>0.0</v>
      </c>
      <c r="AP36" s="2">
        <v>0.0</v>
      </c>
      <c r="AQ36" s="2">
        <v>0.0</v>
      </c>
      <c r="AR36" s="3">
        <v>0.0</v>
      </c>
      <c r="AS36" s="6" t="str">
        <f t="shared" si="4"/>
        <v/>
      </c>
      <c r="AT36" s="6" t="str">
        <f t="shared" si="5"/>
        <v/>
      </c>
      <c r="AU36" s="6" t="str">
        <f t="shared" si="6"/>
        <v/>
      </c>
      <c r="AV36" s="6" t="str">
        <f t="shared" si="7"/>
        <v/>
      </c>
      <c r="AW36" s="6" t="str">
        <f t="shared" si="8"/>
        <v/>
      </c>
      <c r="AX36" s="6" t="str">
        <f t="shared" si="9"/>
        <v/>
      </c>
      <c r="AY36" s="6" t="str">
        <f t="shared" si="10"/>
        <v/>
      </c>
      <c r="AZ36" s="6" t="str">
        <f t="shared" si="11"/>
        <v/>
      </c>
      <c r="BA36" s="6" t="str">
        <f t="shared" si="12"/>
        <v/>
      </c>
      <c r="BB36" s="6" t="str">
        <f t="shared" si="13"/>
        <v/>
      </c>
      <c r="BC36" s="2"/>
      <c r="BD36" s="2"/>
    </row>
    <row r="37" ht="15.75" customHeight="1">
      <c r="A37" s="2">
        <v>10.0</v>
      </c>
      <c r="B37" s="2">
        <v>2017.0</v>
      </c>
      <c r="C37" s="6" t="s">
        <v>63</v>
      </c>
      <c r="D37" s="2">
        <v>21490.0</v>
      </c>
      <c r="E37" s="2">
        <v>8.364948000138E12</v>
      </c>
      <c r="F37" s="2" t="str">
        <f t="array" ref="F37">IFERROR(INDEX(cnpj!$A:$B,MATCH(C37,cnpj!$B:$B,0),1),IF(G37=14,LEFT(E37,2)&amp;"."&amp;MID(E37,3,3)&amp;"."&amp;MID(E37,6,3)&amp;"/"&amp;MID(E37,9,4)&amp;"-"&amp;RIGHT(E37,2),IF(G37=13,0&amp;LEFT(E37,1)&amp;"."&amp;MID(E37,2,3)&amp;"."&amp;MID(E37,5,3)&amp;"/"&amp;MID(E37,8,4)&amp;"-"&amp;RIGHT(E37,2),IF(G37=12,"00"&amp;"."&amp;LEFT(E37,3)&amp;"."&amp;MID(E37,4,3)&amp;"/"&amp;MID(E37,7,4)&amp;"-"&amp;RIGHT(E37,2),IF(G37=11,"00.0"&amp;LEFT(E37,2)&amp;"."&amp;MID(E37,3,3)&amp;"/"&amp;MID(E37,6,4)&amp;"-"&amp;RIGHT(E37,2),"erro")))))</f>
        <v>08.364.948/0001-38</v>
      </c>
      <c r="G37" s="2">
        <f t="shared" si="2"/>
        <v>13</v>
      </c>
      <c r="H37" s="6" t="s">
        <v>55</v>
      </c>
      <c r="I37" s="2">
        <v>10.0</v>
      </c>
      <c r="J37" s="6">
        <v>11.875629199177087</v>
      </c>
      <c r="K37" s="6">
        <v>143721.0</v>
      </c>
      <c r="L37" s="2">
        <v>0.0</v>
      </c>
      <c r="M37" s="2">
        <v>1.0</v>
      </c>
      <c r="N37" s="2"/>
      <c r="O37" s="2">
        <v>0.0</v>
      </c>
      <c r="P37" s="2">
        <v>0.0</v>
      </c>
      <c r="Q37" s="2">
        <v>0.0</v>
      </c>
      <c r="R37" s="2">
        <v>9.0</v>
      </c>
      <c r="S37" s="2">
        <v>0.0</v>
      </c>
      <c r="T37" s="6">
        <v>15.389666725314505</v>
      </c>
      <c r="U37" s="6">
        <v>0.06855351736508858</v>
      </c>
      <c r="V37" s="6">
        <v>0.19531842573767777</v>
      </c>
      <c r="W37" s="6">
        <v>282431.0</v>
      </c>
      <c r="X37" s="6">
        <v>660306.0</v>
      </c>
      <c r="Y37" s="6">
        <v>4826667.0</v>
      </c>
      <c r="Z37" s="6">
        <v>330885.0</v>
      </c>
      <c r="AA37" s="2">
        <f t="shared" si="3"/>
        <v>0</v>
      </c>
      <c r="AB37" s="2">
        <v>0.0</v>
      </c>
      <c r="AC37" s="2">
        <v>0.0</v>
      </c>
      <c r="AD37" s="2">
        <v>1.0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1.0</v>
      </c>
      <c r="AO37" s="2">
        <v>0.0</v>
      </c>
      <c r="AP37" s="2">
        <v>0.0</v>
      </c>
      <c r="AQ37" s="2">
        <v>0.0</v>
      </c>
      <c r="AR37" s="3">
        <v>0.0</v>
      </c>
      <c r="AS37" s="6">
        <f t="shared" si="4"/>
        <v>15.18630542</v>
      </c>
      <c r="AT37" s="6">
        <f t="shared" si="5"/>
        <v>0.07891673945</v>
      </c>
      <c r="AU37" s="6">
        <f t="shared" si="6"/>
        <v>0.2638830209</v>
      </c>
      <c r="AV37" s="6">
        <f t="shared" si="7"/>
        <v>0</v>
      </c>
      <c r="AW37" s="6">
        <f t="shared" si="8"/>
        <v>1</v>
      </c>
      <c r="AX37" s="6">
        <f t="shared" si="9"/>
        <v>0</v>
      </c>
      <c r="AY37" s="6">
        <f t="shared" si="10"/>
        <v>0</v>
      </c>
      <c r="AZ37" s="6">
        <f t="shared" si="11"/>
        <v>0</v>
      </c>
      <c r="BA37" s="6">
        <f t="shared" si="12"/>
        <v>10</v>
      </c>
      <c r="BB37" s="6">
        <f t="shared" si="13"/>
        <v>0</v>
      </c>
      <c r="BC37" s="2"/>
      <c r="BD37" s="2"/>
    </row>
    <row r="38" ht="15.75" customHeight="1">
      <c r="A38" s="2">
        <v>10.0</v>
      </c>
      <c r="B38" s="2">
        <v>2018.0</v>
      </c>
      <c r="C38" s="6" t="s">
        <v>63</v>
      </c>
      <c r="D38" s="2">
        <v>21490.0</v>
      </c>
      <c r="E38" s="2">
        <v>8.364948000138E12</v>
      </c>
      <c r="F38" s="2" t="str">
        <f t="array" ref="F38">IFERROR(INDEX(cnpj!$A:$B,MATCH(C38,cnpj!$B:$B,0),1),IF(G38=14,LEFT(E38,2)&amp;"."&amp;MID(E38,3,3)&amp;"."&amp;MID(E38,6,3)&amp;"/"&amp;MID(E38,9,4)&amp;"-"&amp;RIGHT(E38,2),IF(G38=13,0&amp;LEFT(E38,1)&amp;"."&amp;MID(E38,2,3)&amp;"."&amp;MID(E38,5,3)&amp;"/"&amp;MID(E38,8,4)&amp;"-"&amp;RIGHT(E38,2),IF(G38=12,"00"&amp;"."&amp;LEFT(E38,3)&amp;"."&amp;MID(E38,4,3)&amp;"/"&amp;MID(E38,7,4)&amp;"-"&amp;RIGHT(E38,2),IF(G38=11,"00.0"&amp;LEFT(E38,2)&amp;"."&amp;MID(E38,3,3)&amp;"/"&amp;MID(E38,6,4)&amp;"-"&amp;RIGHT(E38,2),"erro")))))</f>
        <v>08.364.948/0001-38</v>
      </c>
      <c r="G38" s="2">
        <f t="shared" si="2"/>
        <v>13</v>
      </c>
      <c r="H38" s="6" t="s">
        <v>55</v>
      </c>
      <c r="I38" s="2">
        <v>10.0</v>
      </c>
      <c r="J38" s="6">
        <v>11.903677870111654</v>
      </c>
      <c r="K38" s="6">
        <v>147809.25</v>
      </c>
      <c r="L38" s="2">
        <v>0.0</v>
      </c>
      <c r="M38" s="2">
        <v>1.0</v>
      </c>
      <c r="N38" s="2"/>
      <c r="O38" s="2">
        <v>0.0</v>
      </c>
      <c r="P38" s="2">
        <v>0.0</v>
      </c>
      <c r="Q38" s="2">
        <v>0.0</v>
      </c>
      <c r="R38" s="2">
        <v>9.0</v>
      </c>
      <c r="S38" s="2">
        <v>0.0</v>
      </c>
      <c r="T38" s="6">
        <v>15.46638039087597</v>
      </c>
      <c r="U38" s="6">
        <v>0.07421053126434925</v>
      </c>
      <c r="V38" s="6">
        <v>0.16952146891755576</v>
      </c>
      <c r="W38" s="6">
        <v>221389.0</v>
      </c>
      <c r="X38" s="6">
        <v>662074.0</v>
      </c>
      <c r="Y38" s="6">
        <v>5211511.0</v>
      </c>
      <c r="Z38" s="6">
        <v>386749.0</v>
      </c>
      <c r="AA38" s="2">
        <f t="shared" si="3"/>
        <v>0</v>
      </c>
      <c r="AB38" s="2">
        <v>0.0</v>
      </c>
      <c r="AC38" s="2">
        <v>0.0</v>
      </c>
      <c r="AD38" s="2">
        <v>1.0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1.0</v>
      </c>
      <c r="AP38" s="2">
        <v>0.0</v>
      </c>
      <c r="AQ38" s="2">
        <v>0.0</v>
      </c>
      <c r="AR38" s="3">
        <v>0.0</v>
      </c>
      <c r="AS38" s="6">
        <f t="shared" si="4"/>
        <v>15.38966673</v>
      </c>
      <c r="AT38" s="6">
        <f t="shared" si="5"/>
        <v>0.06855351737</v>
      </c>
      <c r="AU38" s="6">
        <f t="shared" si="6"/>
        <v>0.1953184257</v>
      </c>
      <c r="AV38" s="6">
        <f t="shared" si="7"/>
        <v>0</v>
      </c>
      <c r="AW38" s="6">
        <f t="shared" si="8"/>
        <v>1</v>
      </c>
      <c r="AX38" s="6">
        <f t="shared" si="9"/>
        <v>0</v>
      </c>
      <c r="AY38" s="6">
        <f t="shared" si="10"/>
        <v>0</v>
      </c>
      <c r="AZ38" s="6">
        <f t="shared" si="11"/>
        <v>0</v>
      </c>
      <c r="BA38" s="6">
        <f t="shared" si="12"/>
        <v>9</v>
      </c>
      <c r="BB38" s="6">
        <f t="shared" si="13"/>
        <v>0</v>
      </c>
      <c r="BC38" s="2"/>
      <c r="BD38" s="2"/>
    </row>
    <row r="39" ht="15.75" customHeight="1">
      <c r="A39" s="2">
        <v>10.0</v>
      </c>
      <c r="B39" s="2">
        <v>2019.0</v>
      </c>
      <c r="C39" s="6" t="s">
        <v>63</v>
      </c>
      <c r="D39" s="2">
        <v>21490.0</v>
      </c>
      <c r="E39" s="2">
        <v>8.364948000138E12</v>
      </c>
      <c r="F39" s="2" t="str">
        <f t="array" ref="F39">IFERROR(INDEX(cnpj!$A:$B,MATCH(C39,cnpj!$B:$B,0),1),IF(G39=14,LEFT(E39,2)&amp;"."&amp;MID(E39,3,3)&amp;"."&amp;MID(E39,6,3)&amp;"/"&amp;MID(E39,9,4)&amp;"-"&amp;RIGHT(E39,2),IF(G39=13,0&amp;LEFT(E39,1)&amp;"."&amp;MID(E39,2,3)&amp;"."&amp;MID(E39,5,3)&amp;"/"&amp;MID(E39,8,4)&amp;"-"&amp;RIGHT(E39,2),IF(G39=12,"00"&amp;"."&amp;LEFT(E39,3)&amp;"."&amp;MID(E39,4,3)&amp;"/"&amp;MID(E39,7,4)&amp;"-"&amp;RIGHT(E39,2),IF(G39=11,"00.0"&amp;LEFT(E39,2)&amp;"."&amp;MID(E39,3,3)&amp;"/"&amp;MID(E39,6,4)&amp;"-"&amp;RIGHT(E39,2),"erro")))))</f>
        <v>08.364.948/0001-38</v>
      </c>
      <c r="G39" s="2">
        <f t="shared" si="2"/>
        <v>13</v>
      </c>
      <c r="H39" s="6" t="s">
        <v>55</v>
      </c>
      <c r="I39" s="2">
        <v>10.0</v>
      </c>
      <c r="J39" s="6">
        <v>11.903677870111654</v>
      </c>
      <c r="K39" s="6">
        <v>147809.25</v>
      </c>
      <c r="L39" s="2">
        <v>0.0</v>
      </c>
      <c r="M39" s="2">
        <v>1.0</v>
      </c>
      <c r="N39" s="2"/>
      <c r="O39" s="2">
        <v>0.0</v>
      </c>
      <c r="P39" s="2">
        <v>0.0</v>
      </c>
      <c r="Q39" s="2">
        <v>0.0</v>
      </c>
      <c r="R39" s="2">
        <v>9.0</v>
      </c>
      <c r="S39" s="2">
        <v>0.0</v>
      </c>
      <c r="T39" s="6">
        <v>15.649696973088824</v>
      </c>
      <c r="U39" s="6">
        <v>0.14221700535731488</v>
      </c>
      <c r="V39" s="6">
        <v>0.12326392854741001</v>
      </c>
      <c r="W39" s="6">
        <v>447314.0</v>
      </c>
      <c r="X39" s="6">
        <v>324323.0</v>
      </c>
      <c r="Y39" s="6">
        <v>6260039.0</v>
      </c>
      <c r="Z39" s="6">
        <v>890284.0</v>
      </c>
      <c r="AA39" s="2">
        <f t="shared" si="3"/>
        <v>0</v>
      </c>
      <c r="AB39" s="2">
        <v>0.0</v>
      </c>
      <c r="AC39" s="2">
        <v>0.0</v>
      </c>
      <c r="AD39" s="2">
        <v>1.0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1.0</v>
      </c>
      <c r="AQ39" s="2">
        <v>0.0</v>
      </c>
      <c r="AR39" s="3">
        <v>0.0</v>
      </c>
      <c r="AS39" s="6">
        <f t="shared" si="4"/>
        <v>15.46638039</v>
      </c>
      <c r="AT39" s="6">
        <f t="shared" si="5"/>
        <v>0.07421053126</v>
      </c>
      <c r="AU39" s="6">
        <f t="shared" si="6"/>
        <v>0.1695214689</v>
      </c>
      <c r="AV39" s="6">
        <f t="shared" si="7"/>
        <v>0</v>
      </c>
      <c r="AW39" s="6">
        <f t="shared" si="8"/>
        <v>1</v>
      </c>
      <c r="AX39" s="6">
        <f t="shared" si="9"/>
        <v>0</v>
      </c>
      <c r="AY39" s="6">
        <f t="shared" si="10"/>
        <v>0</v>
      </c>
      <c r="AZ39" s="6">
        <f t="shared" si="11"/>
        <v>0</v>
      </c>
      <c r="BA39" s="6">
        <f t="shared" si="12"/>
        <v>9</v>
      </c>
      <c r="BB39" s="6">
        <f t="shared" si="13"/>
        <v>0</v>
      </c>
      <c r="BC39" s="2"/>
      <c r="BD39" s="2"/>
    </row>
    <row r="40" ht="15.75" customHeight="1">
      <c r="A40" s="2">
        <v>10.0</v>
      </c>
      <c r="B40" s="2">
        <v>2020.0</v>
      </c>
      <c r="C40" s="6" t="s">
        <v>63</v>
      </c>
      <c r="D40" s="2">
        <v>21490.0</v>
      </c>
      <c r="E40" s="2">
        <v>8.364948000138E12</v>
      </c>
      <c r="F40" s="2" t="str">
        <f t="array" ref="F40">IFERROR(INDEX(cnpj!$A:$B,MATCH(C40,cnpj!$B:$B,0),1),IF(G40=14,LEFT(E40,2)&amp;"."&amp;MID(E40,3,3)&amp;"."&amp;MID(E40,6,3)&amp;"/"&amp;MID(E40,9,4)&amp;"-"&amp;RIGHT(E40,2),IF(G40=13,0&amp;LEFT(E40,1)&amp;"."&amp;MID(E40,2,3)&amp;"."&amp;MID(E40,5,3)&amp;"/"&amp;MID(E40,8,4)&amp;"-"&amp;RIGHT(E40,2),IF(G40=12,"00"&amp;"."&amp;LEFT(E40,3)&amp;"."&amp;MID(E40,4,3)&amp;"/"&amp;MID(E40,7,4)&amp;"-"&amp;RIGHT(E40,2),IF(G40=11,"00.0"&amp;LEFT(E40,2)&amp;"."&amp;MID(E40,3,3)&amp;"/"&amp;MID(E40,6,4)&amp;"-"&amp;RIGHT(E40,2),"erro")))))</f>
        <v>08.364.948/0001-38</v>
      </c>
      <c r="G40" s="2">
        <f t="shared" si="2"/>
        <v>13</v>
      </c>
      <c r="H40" s="6" t="s">
        <v>55</v>
      </c>
      <c r="I40" s="2">
        <v>10.0</v>
      </c>
      <c r="J40" s="6">
        <v>14.620450620088171</v>
      </c>
      <c r="K40" s="6">
        <v>2236562.44</v>
      </c>
      <c r="L40" s="2">
        <v>0.0</v>
      </c>
      <c r="M40" s="2">
        <v>1.0</v>
      </c>
      <c r="N40" s="2"/>
      <c r="O40" s="2">
        <v>1.0</v>
      </c>
      <c r="P40" s="2">
        <v>1.0</v>
      </c>
      <c r="Q40" s="2">
        <v>0.0</v>
      </c>
      <c r="R40" s="2">
        <v>8.0</v>
      </c>
      <c r="S40" s="2">
        <v>0.0</v>
      </c>
      <c r="T40" s="6">
        <v>15.740168323620408</v>
      </c>
      <c r="U40" s="6">
        <v>0.13747484058712908</v>
      </c>
      <c r="V40" s="6">
        <v>0.1609100684785481</v>
      </c>
      <c r="W40" s="6">
        <v>449186.0</v>
      </c>
      <c r="X40" s="6">
        <v>653499.0</v>
      </c>
      <c r="Y40" s="6">
        <v>6852803.0</v>
      </c>
      <c r="Z40" s="6">
        <v>942088.0</v>
      </c>
      <c r="AA40" s="2">
        <f t="shared" si="3"/>
        <v>0</v>
      </c>
      <c r="AB40" s="2">
        <v>0.0</v>
      </c>
      <c r="AC40" s="2">
        <v>0.0</v>
      </c>
      <c r="AD40" s="2">
        <v>1.0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1.0</v>
      </c>
      <c r="AR40" s="3">
        <v>0.0</v>
      </c>
      <c r="AS40" s="6">
        <f t="shared" si="4"/>
        <v>15.64969697</v>
      </c>
      <c r="AT40" s="6">
        <f t="shared" si="5"/>
        <v>0.1422170054</v>
      </c>
      <c r="AU40" s="6">
        <f t="shared" si="6"/>
        <v>0.1232639285</v>
      </c>
      <c r="AV40" s="6">
        <f t="shared" si="7"/>
        <v>0</v>
      </c>
      <c r="AW40" s="6">
        <f t="shared" si="8"/>
        <v>1</v>
      </c>
      <c r="AX40" s="6">
        <f t="shared" si="9"/>
        <v>0</v>
      </c>
      <c r="AY40" s="6">
        <f t="shared" si="10"/>
        <v>0</v>
      </c>
      <c r="AZ40" s="6">
        <f t="shared" si="11"/>
        <v>0</v>
      </c>
      <c r="BA40" s="6">
        <f t="shared" si="12"/>
        <v>9</v>
      </c>
      <c r="BB40" s="6">
        <f t="shared" si="13"/>
        <v>0</v>
      </c>
      <c r="BC40" s="2"/>
      <c r="BD40" s="2"/>
    </row>
    <row r="41" ht="15.75" customHeight="1">
      <c r="A41" s="2">
        <v>11.0</v>
      </c>
      <c r="B41" s="2">
        <v>2016.0</v>
      </c>
      <c r="C41" s="6" t="s">
        <v>64</v>
      </c>
      <c r="D41" s="2">
        <v>20990.0</v>
      </c>
      <c r="E41" s="2">
        <v>7.76574000156E11</v>
      </c>
      <c r="F41" s="2" t="str">
        <f t="array" ref="F41">IFERROR(INDEX(cnpj!$A:$B,MATCH(C41,cnpj!$B:$B,0),1),IF(G41=14,LEFT(E41,2)&amp;"."&amp;MID(E41,3,3)&amp;"."&amp;MID(E41,6,3)&amp;"/"&amp;MID(E41,9,4)&amp;"-"&amp;RIGHT(E41,2),IF(G41=13,0&amp;LEFT(E41,1)&amp;"."&amp;MID(E41,2,3)&amp;"."&amp;MID(E41,5,3)&amp;"/"&amp;MID(E41,8,4)&amp;"-"&amp;RIGHT(E41,2),IF(G41=12,"00"&amp;"."&amp;LEFT(E41,3)&amp;"."&amp;MID(E41,4,3)&amp;"/"&amp;MID(E41,7,4)&amp;"-"&amp;RIGHT(E41,2),IF(G41=11,"00.0"&amp;LEFT(E41,2)&amp;"."&amp;MID(E41,3,3)&amp;"/"&amp;MID(E41,6,4)&amp;"-"&amp;RIGHT(E41,2),"erro")))))</f>
        <v>00.776.574/0001-56</v>
      </c>
      <c r="G41" s="2">
        <f t="shared" si="2"/>
        <v>12</v>
      </c>
      <c r="H41" s="6" t="s">
        <v>62</v>
      </c>
      <c r="I41" s="2">
        <v>3.0</v>
      </c>
      <c r="J41" s="6">
        <v>13.353475098367715</v>
      </c>
      <c r="K41" s="6">
        <v>630000.0</v>
      </c>
      <c r="L41" s="2">
        <v>0.0</v>
      </c>
      <c r="M41" s="2">
        <v>1.0</v>
      </c>
      <c r="N41" s="2"/>
      <c r="O41" s="2">
        <v>1.0</v>
      </c>
      <c r="P41" s="2">
        <v>3.0</v>
      </c>
      <c r="Q41" s="2">
        <v>0.0</v>
      </c>
      <c r="R41" s="2">
        <v>23.0</v>
      </c>
      <c r="S41" s="2">
        <v>0.0</v>
      </c>
      <c r="T41" s="6">
        <v>16.09919444326139</v>
      </c>
      <c r="U41" s="6">
        <v>-0.04951306782809286</v>
      </c>
      <c r="V41" s="6">
        <v>0.6863317701650391</v>
      </c>
      <c r="W41" s="6">
        <v>2710087.0</v>
      </c>
      <c r="X41" s="6">
        <v>4024724.0</v>
      </c>
      <c r="Y41" s="6">
        <v>9812763.0</v>
      </c>
      <c r="Z41" s="6">
        <v>-485860.0</v>
      </c>
      <c r="AA41" s="2" t="str">
        <f t="shared" si="3"/>
        <v/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1.0</v>
      </c>
      <c r="AI41" s="2">
        <v>0.0</v>
      </c>
      <c r="AJ41" s="2">
        <v>0.0</v>
      </c>
      <c r="AK41" s="2">
        <v>0.0</v>
      </c>
      <c r="AL41" s="2">
        <v>0.0</v>
      </c>
      <c r="AM41" s="2">
        <v>1.0</v>
      </c>
      <c r="AN41" s="2">
        <v>0.0</v>
      </c>
      <c r="AO41" s="2">
        <v>0.0</v>
      </c>
      <c r="AP41" s="2">
        <v>0.0</v>
      </c>
      <c r="AQ41" s="2">
        <v>0.0</v>
      </c>
      <c r="AR41" s="3">
        <v>0.0</v>
      </c>
      <c r="AS41" s="6" t="str">
        <f t="shared" si="4"/>
        <v/>
      </c>
      <c r="AT41" s="6" t="str">
        <f t="shared" si="5"/>
        <v/>
      </c>
      <c r="AU41" s="6" t="str">
        <f t="shared" si="6"/>
        <v/>
      </c>
      <c r="AV41" s="6" t="str">
        <f t="shared" si="7"/>
        <v/>
      </c>
      <c r="AW41" s="6" t="str">
        <f t="shared" si="8"/>
        <v/>
      </c>
      <c r="AX41" s="6" t="str">
        <f t="shared" si="9"/>
        <v/>
      </c>
      <c r="AY41" s="6" t="str">
        <f t="shared" si="10"/>
        <v/>
      </c>
      <c r="AZ41" s="6" t="str">
        <f t="shared" si="11"/>
        <v/>
      </c>
      <c r="BA41" s="6" t="str">
        <f t="shared" si="12"/>
        <v/>
      </c>
      <c r="BB41" s="6" t="str">
        <f t="shared" si="13"/>
        <v/>
      </c>
      <c r="BC41" s="2"/>
      <c r="BD41" s="2"/>
    </row>
    <row r="42" ht="15.75" customHeight="1">
      <c r="A42" s="2">
        <v>11.0</v>
      </c>
      <c r="B42" s="2">
        <v>2017.0</v>
      </c>
      <c r="C42" s="6" t="s">
        <v>64</v>
      </c>
      <c r="D42" s="2">
        <v>20990.0</v>
      </c>
      <c r="E42" s="2">
        <v>7.76574000156E11</v>
      </c>
      <c r="F42" s="2" t="str">
        <f t="array" ref="F42">IFERROR(INDEX(cnpj!$A:$B,MATCH(C42,cnpj!$B:$B,0),1),IF(G42=14,LEFT(E42,2)&amp;"."&amp;MID(E42,3,3)&amp;"."&amp;MID(E42,6,3)&amp;"/"&amp;MID(E42,9,4)&amp;"-"&amp;RIGHT(E42,2),IF(G42=13,0&amp;LEFT(E42,1)&amp;"."&amp;MID(E42,2,3)&amp;"."&amp;MID(E42,5,3)&amp;"/"&amp;MID(E42,8,4)&amp;"-"&amp;RIGHT(E42,2),IF(G42=12,"00"&amp;"."&amp;LEFT(E42,3)&amp;"."&amp;MID(E42,4,3)&amp;"/"&amp;MID(E42,7,4)&amp;"-"&amp;RIGHT(E42,2),IF(G42=11,"00.0"&amp;LEFT(E42,2)&amp;"."&amp;MID(E42,3,3)&amp;"/"&amp;MID(E42,6,4)&amp;"-"&amp;RIGHT(E42,2),"erro")))))</f>
        <v>00.776.574/0001-56</v>
      </c>
      <c r="G42" s="2">
        <f t="shared" si="2"/>
        <v>12</v>
      </c>
      <c r="H42" s="6" t="s">
        <v>62</v>
      </c>
      <c r="I42" s="2">
        <v>3.0</v>
      </c>
      <c r="J42" s="6">
        <v>13.400853624165155</v>
      </c>
      <c r="K42" s="6">
        <v>660566.86</v>
      </c>
      <c r="L42" s="2">
        <v>0.0</v>
      </c>
      <c r="M42" s="2">
        <v>1.0</v>
      </c>
      <c r="N42" s="2"/>
      <c r="O42" s="2">
        <v>1.0</v>
      </c>
      <c r="P42" s="2">
        <v>3.0</v>
      </c>
      <c r="Q42" s="2">
        <v>0.0</v>
      </c>
      <c r="R42" s="2">
        <v>23.0</v>
      </c>
      <c r="S42" s="2">
        <v>0.0</v>
      </c>
      <c r="T42" s="6">
        <v>16.329474589805343</v>
      </c>
      <c r="U42" s="6">
        <v>-0.03330553083082749</v>
      </c>
      <c r="V42" s="6">
        <v>0.6838250793035084</v>
      </c>
      <c r="W42" s="6">
        <v>3312989.0</v>
      </c>
      <c r="X42" s="6">
        <v>5134852.0</v>
      </c>
      <c r="Y42" s="6">
        <v>1.2353804E7</v>
      </c>
      <c r="Z42" s="6">
        <v>-411450.0</v>
      </c>
      <c r="AA42" s="2">
        <f t="shared" si="3"/>
        <v>1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1.0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1.0</v>
      </c>
      <c r="AO42" s="2">
        <v>0.0</v>
      </c>
      <c r="AP42" s="2">
        <v>0.0</v>
      </c>
      <c r="AQ42" s="2">
        <v>0.0</v>
      </c>
      <c r="AR42" s="3">
        <v>0.0</v>
      </c>
      <c r="AS42" s="6">
        <f t="shared" si="4"/>
        <v>16.09919444</v>
      </c>
      <c r="AT42" s="6">
        <f t="shared" si="5"/>
        <v>-0.04951306783</v>
      </c>
      <c r="AU42" s="6">
        <f t="shared" si="6"/>
        <v>0.6863317702</v>
      </c>
      <c r="AV42" s="6">
        <f t="shared" si="7"/>
        <v>0</v>
      </c>
      <c r="AW42" s="6">
        <f t="shared" si="8"/>
        <v>1</v>
      </c>
      <c r="AX42" s="6">
        <f t="shared" si="9"/>
        <v>1</v>
      </c>
      <c r="AY42" s="6">
        <f t="shared" si="10"/>
        <v>3</v>
      </c>
      <c r="AZ42" s="6">
        <f t="shared" si="11"/>
        <v>0</v>
      </c>
      <c r="BA42" s="6">
        <f t="shared" si="12"/>
        <v>23</v>
      </c>
      <c r="BB42" s="6">
        <f t="shared" si="13"/>
        <v>0</v>
      </c>
      <c r="BC42" s="2"/>
      <c r="BD42" s="2"/>
    </row>
    <row r="43" ht="15.75" customHeight="1">
      <c r="A43" s="2">
        <v>11.0</v>
      </c>
      <c r="B43" s="2">
        <v>2018.0</v>
      </c>
      <c r="C43" s="6" t="s">
        <v>64</v>
      </c>
      <c r="D43" s="2">
        <v>20990.0</v>
      </c>
      <c r="E43" s="2">
        <v>7.76574000156E11</v>
      </c>
      <c r="F43" s="2" t="str">
        <f t="array" ref="F43">IFERROR(INDEX(cnpj!$A:$B,MATCH(C43,cnpj!$B:$B,0),1),IF(G43=14,LEFT(E43,2)&amp;"."&amp;MID(E43,3,3)&amp;"."&amp;MID(E43,6,3)&amp;"/"&amp;MID(E43,9,4)&amp;"-"&amp;RIGHT(E43,2),IF(G43=13,0&amp;LEFT(E43,1)&amp;"."&amp;MID(E43,2,3)&amp;"."&amp;MID(E43,5,3)&amp;"/"&amp;MID(E43,8,4)&amp;"-"&amp;RIGHT(E43,2),IF(G43=12,"00"&amp;"."&amp;LEFT(E43,3)&amp;"."&amp;MID(E43,4,3)&amp;"/"&amp;MID(E43,7,4)&amp;"-"&amp;RIGHT(E43,2),IF(G43=11,"00.0"&amp;LEFT(E43,2)&amp;"."&amp;MID(E43,3,3)&amp;"/"&amp;MID(E43,6,4)&amp;"-"&amp;RIGHT(E43,2),"erro")))))</f>
        <v>00.776.574/0001-56</v>
      </c>
      <c r="G43" s="2">
        <f t="shared" si="2"/>
        <v>12</v>
      </c>
      <c r="H43" s="6" t="s">
        <v>62</v>
      </c>
      <c r="I43" s="2">
        <v>3.0</v>
      </c>
      <c r="J43" s="6">
        <v>13.402550936014308</v>
      </c>
      <c r="K43" s="6">
        <v>661689.0</v>
      </c>
      <c r="L43" s="2">
        <v>0.0</v>
      </c>
      <c r="M43" s="2">
        <v>1.0</v>
      </c>
      <c r="N43" s="2"/>
      <c r="O43" s="2">
        <v>1.0</v>
      </c>
      <c r="P43" s="2">
        <v>3.0</v>
      </c>
      <c r="Q43" s="2">
        <v>0.0</v>
      </c>
      <c r="R43" s="2">
        <v>23.0</v>
      </c>
      <c r="S43" s="2">
        <v>0.0</v>
      </c>
      <c r="T43" s="6">
        <v>16.360851380061803</v>
      </c>
      <c r="U43" s="6">
        <v>-0.031176682116406167</v>
      </c>
      <c r="V43" s="6">
        <v>0.7225263760032107</v>
      </c>
      <c r="W43" s="6">
        <v>2899926.0</v>
      </c>
      <c r="X43" s="6">
        <v>6310531.0</v>
      </c>
      <c r="Y43" s="6">
        <v>1.2747572E7</v>
      </c>
      <c r="Z43" s="6">
        <v>-397427.0</v>
      </c>
      <c r="AA43" s="2">
        <f t="shared" si="3"/>
        <v>1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1.0</v>
      </c>
      <c r="AP43" s="2">
        <v>0.0</v>
      </c>
      <c r="AQ43" s="2">
        <v>0.0</v>
      </c>
      <c r="AR43" s="3">
        <v>0.0</v>
      </c>
      <c r="AS43" s="6">
        <f t="shared" si="4"/>
        <v>16.32947459</v>
      </c>
      <c r="AT43" s="6">
        <f t="shared" si="5"/>
        <v>-0.03330553083</v>
      </c>
      <c r="AU43" s="6">
        <f t="shared" si="6"/>
        <v>0.6838250793</v>
      </c>
      <c r="AV43" s="6">
        <f t="shared" si="7"/>
        <v>0</v>
      </c>
      <c r="AW43" s="6">
        <f t="shared" si="8"/>
        <v>1</v>
      </c>
      <c r="AX43" s="6">
        <f t="shared" si="9"/>
        <v>1</v>
      </c>
      <c r="AY43" s="6">
        <f t="shared" si="10"/>
        <v>3</v>
      </c>
      <c r="AZ43" s="6">
        <f t="shared" si="11"/>
        <v>0</v>
      </c>
      <c r="BA43" s="6">
        <f t="shared" si="12"/>
        <v>23</v>
      </c>
      <c r="BB43" s="6">
        <f t="shared" si="13"/>
        <v>0</v>
      </c>
      <c r="BC43" s="2"/>
      <c r="BD43" s="2"/>
    </row>
    <row r="44" ht="15.75" customHeight="1">
      <c r="A44" s="2">
        <v>11.0</v>
      </c>
      <c r="B44" s="2">
        <v>2019.0</v>
      </c>
      <c r="C44" s="6" t="s">
        <v>64</v>
      </c>
      <c r="D44" s="2">
        <v>20990.0</v>
      </c>
      <c r="E44" s="2">
        <v>7.76574000156E11</v>
      </c>
      <c r="F44" s="2" t="str">
        <f t="array" ref="F44">IFERROR(INDEX(cnpj!$A:$B,MATCH(C44,cnpj!$B:$B,0),1),IF(G44=14,LEFT(E44,2)&amp;"."&amp;MID(E44,3,3)&amp;"."&amp;MID(E44,6,3)&amp;"/"&amp;MID(E44,9,4)&amp;"-"&amp;RIGHT(E44,2),IF(G44=13,0&amp;LEFT(E44,1)&amp;"."&amp;MID(E44,2,3)&amp;"."&amp;MID(E44,5,3)&amp;"/"&amp;MID(E44,8,4)&amp;"-"&amp;RIGHT(E44,2),IF(G44=12,"00"&amp;"."&amp;LEFT(E44,3)&amp;"."&amp;MID(E44,4,3)&amp;"/"&amp;MID(E44,7,4)&amp;"-"&amp;RIGHT(E44,2),IF(G44=11,"00.0"&amp;LEFT(E44,2)&amp;"."&amp;MID(E44,3,3)&amp;"/"&amp;MID(E44,6,4)&amp;"-"&amp;RIGHT(E44,2),"erro")))))</f>
        <v>00.776.574/0001-56</v>
      </c>
      <c r="G44" s="2">
        <f t="shared" si="2"/>
        <v>12</v>
      </c>
      <c r="H44" s="6" t="s">
        <v>62</v>
      </c>
      <c r="I44" s="2">
        <v>3.0</v>
      </c>
      <c r="J44" s="6">
        <v>13.278554454205189</v>
      </c>
      <c r="K44" s="6">
        <v>584524.78</v>
      </c>
      <c r="L44" s="2">
        <v>0.0</v>
      </c>
      <c r="M44" s="2">
        <v>1.0</v>
      </c>
      <c r="N44" s="2"/>
      <c r="O44" s="2">
        <v>1.0</v>
      </c>
      <c r="P44" s="2">
        <v>3.0</v>
      </c>
      <c r="Q44" s="2">
        <v>0.0</v>
      </c>
      <c r="R44" s="2">
        <v>23.0</v>
      </c>
      <c r="S44" s="2">
        <v>0.0</v>
      </c>
      <c r="T44" s="6">
        <v>16.57411824948334</v>
      </c>
      <c r="U44" s="6">
        <v>-0.020169908973713797</v>
      </c>
      <c r="V44" s="6">
        <v>0.45641861443820647</v>
      </c>
      <c r="W44" s="6">
        <v>4491222.0</v>
      </c>
      <c r="X44" s="6">
        <v>2710087.0</v>
      </c>
      <c r="Y44" s="6">
        <v>1.577786E7</v>
      </c>
      <c r="Z44" s="6">
        <v>-318238.0</v>
      </c>
      <c r="AA44" s="2">
        <f t="shared" si="3"/>
        <v>1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1.0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1.0</v>
      </c>
      <c r="AQ44" s="2">
        <v>0.0</v>
      </c>
      <c r="AR44" s="3">
        <v>0.0</v>
      </c>
      <c r="AS44" s="6">
        <f t="shared" si="4"/>
        <v>16.36085138</v>
      </c>
      <c r="AT44" s="6">
        <f t="shared" si="5"/>
        <v>-0.03117668212</v>
      </c>
      <c r="AU44" s="6">
        <f t="shared" si="6"/>
        <v>0.722526376</v>
      </c>
      <c r="AV44" s="6">
        <f t="shared" si="7"/>
        <v>0</v>
      </c>
      <c r="AW44" s="6">
        <f t="shared" si="8"/>
        <v>1</v>
      </c>
      <c r="AX44" s="6">
        <f t="shared" si="9"/>
        <v>1</v>
      </c>
      <c r="AY44" s="6">
        <f t="shared" si="10"/>
        <v>3</v>
      </c>
      <c r="AZ44" s="6">
        <f t="shared" si="11"/>
        <v>0</v>
      </c>
      <c r="BA44" s="6">
        <f t="shared" si="12"/>
        <v>23</v>
      </c>
      <c r="BB44" s="6">
        <f t="shared" si="13"/>
        <v>0</v>
      </c>
      <c r="BC44" s="2"/>
      <c r="BD44" s="2"/>
    </row>
    <row r="45" ht="15.75" customHeight="1">
      <c r="A45" s="2">
        <v>11.0</v>
      </c>
      <c r="B45" s="2">
        <v>2020.0</v>
      </c>
      <c r="C45" s="6" t="s">
        <v>64</v>
      </c>
      <c r="D45" s="2">
        <v>20990.0</v>
      </c>
      <c r="E45" s="2">
        <v>7.76574000156E11</v>
      </c>
      <c r="F45" s="2" t="str">
        <f t="array" ref="F45">IFERROR(INDEX(cnpj!$A:$B,MATCH(C45,cnpj!$B:$B,0),1),IF(G45=14,LEFT(E45,2)&amp;"."&amp;MID(E45,3,3)&amp;"."&amp;MID(E45,6,3)&amp;"/"&amp;MID(E45,9,4)&amp;"-"&amp;RIGHT(E45,2),IF(G45=13,0&amp;LEFT(E45,1)&amp;"."&amp;MID(E45,2,3)&amp;"."&amp;MID(E45,5,3)&amp;"/"&amp;MID(E45,8,4)&amp;"-"&amp;RIGHT(E45,2),IF(G45=12,"00"&amp;"."&amp;LEFT(E45,3)&amp;"."&amp;MID(E45,4,3)&amp;"/"&amp;MID(E45,7,4)&amp;"-"&amp;RIGHT(E45,2),IF(G45=11,"00.0"&amp;LEFT(E45,2)&amp;"."&amp;MID(E45,3,3)&amp;"/"&amp;MID(E45,6,4)&amp;"-"&amp;RIGHT(E45,2),"erro")))))</f>
        <v>00.776.574/0001-56</v>
      </c>
      <c r="G45" s="2">
        <f t="shared" si="2"/>
        <v>12</v>
      </c>
      <c r="H45" s="6" t="s">
        <v>62</v>
      </c>
      <c r="I45" s="2">
        <v>3.0</v>
      </c>
      <c r="J45" s="6">
        <v>14.03675243824777</v>
      </c>
      <c r="K45" s="6">
        <v>1247625.17</v>
      </c>
      <c r="L45" s="2">
        <v>0.0</v>
      </c>
      <c r="M45" s="2">
        <v>1.0</v>
      </c>
      <c r="N45" s="2"/>
      <c r="O45" s="2">
        <v>1.0</v>
      </c>
      <c r="P45" s="2">
        <v>3.0</v>
      </c>
      <c r="Q45" s="2">
        <v>0.0</v>
      </c>
      <c r="R45" s="2">
        <v>23.0</v>
      </c>
      <c r="S45" s="2">
        <v>0.0</v>
      </c>
      <c r="T45" s="6">
        <v>16.917033714554766</v>
      </c>
      <c r="U45" s="6">
        <v>-0.00948002922661911</v>
      </c>
      <c r="V45" s="6">
        <v>0.573326895704475</v>
      </c>
      <c r="W45" s="6">
        <v>5223327.0</v>
      </c>
      <c r="X45" s="6">
        <v>7522755.0</v>
      </c>
      <c r="Y45" s="6">
        <v>2.2231788E7</v>
      </c>
      <c r="Z45" s="6">
        <v>-210758.0</v>
      </c>
      <c r="AA45" s="2">
        <f t="shared" si="3"/>
        <v>1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1.0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1.0</v>
      </c>
      <c r="AR45" s="3">
        <v>0.0</v>
      </c>
      <c r="AS45" s="6">
        <f t="shared" si="4"/>
        <v>16.57411825</v>
      </c>
      <c r="AT45" s="6">
        <f t="shared" si="5"/>
        <v>-0.02016990897</v>
      </c>
      <c r="AU45" s="6">
        <f t="shared" si="6"/>
        <v>0.4564186144</v>
      </c>
      <c r="AV45" s="6">
        <f t="shared" si="7"/>
        <v>0</v>
      </c>
      <c r="AW45" s="6">
        <f t="shared" si="8"/>
        <v>1</v>
      </c>
      <c r="AX45" s="6">
        <f t="shared" si="9"/>
        <v>1</v>
      </c>
      <c r="AY45" s="6">
        <f t="shared" si="10"/>
        <v>3</v>
      </c>
      <c r="AZ45" s="6">
        <f t="shared" si="11"/>
        <v>0</v>
      </c>
      <c r="BA45" s="6">
        <f t="shared" si="12"/>
        <v>23</v>
      </c>
      <c r="BB45" s="6">
        <f t="shared" si="13"/>
        <v>0</v>
      </c>
      <c r="BC45" s="2"/>
      <c r="BD45" s="2"/>
    </row>
    <row r="46" ht="15.75" customHeight="1">
      <c r="A46" s="2">
        <v>12.0</v>
      </c>
      <c r="B46" s="2">
        <v>2016.0</v>
      </c>
      <c r="C46" s="6" t="s">
        <v>65</v>
      </c>
      <c r="D46" s="2">
        <v>3050.0</v>
      </c>
      <c r="E46" s="2">
        <v>3.3050071000158E13</v>
      </c>
      <c r="F46" s="2" t="str">
        <f t="array" ref="F46">IFERROR(INDEX(cnpj!$A:$B,MATCH(C46,cnpj!$B:$B,0),1),IF(G46=14,LEFT(E46,2)&amp;"."&amp;MID(E46,3,3)&amp;"."&amp;MID(E46,6,3)&amp;"/"&amp;MID(E46,9,4)&amp;"-"&amp;RIGHT(E46,2),IF(G46=13,0&amp;LEFT(E46,1)&amp;"."&amp;MID(E46,2,3)&amp;"."&amp;MID(E46,5,3)&amp;"/"&amp;MID(E46,8,4)&amp;"-"&amp;RIGHT(E46,2),IF(G46=12,"00"&amp;"."&amp;LEFT(E46,3)&amp;"."&amp;MID(E46,4,3)&amp;"/"&amp;MID(E46,7,4)&amp;"-"&amp;RIGHT(E46,2),IF(G46=11,"00.0"&amp;LEFT(E46,2)&amp;"."&amp;MID(E46,3,3)&amp;"/"&amp;MID(E46,6,4)&amp;"-"&amp;RIGHT(E46,2),"erro")))))</f>
        <v>33.050.071/0001-58</v>
      </c>
      <c r="G46" s="2">
        <f t="shared" si="2"/>
        <v>14</v>
      </c>
      <c r="H46" s="6" t="s">
        <v>55</v>
      </c>
      <c r="I46" s="2">
        <v>10.0</v>
      </c>
      <c r="J46" s="6">
        <v>11.929040329243637</v>
      </c>
      <c r="K46" s="6">
        <v>151606.0</v>
      </c>
      <c r="L46" s="2">
        <v>0.0</v>
      </c>
      <c r="M46" s="2">
        <v>1.0</v>
      </c>
      <c r="N46" s="2"/>
      <c r="O46" s="2">
        <v>0.0</v>
      </c>
      <c r="P46" s="2">
        <v>0.0</v>
      </c>
      <c r="Q46" s="2">
        <v>0.0</v>
      </c>
      <c r="R46" s="2">
        <v>19.0</v>
      </c>
      <c r="S46" s="2">
        <v>0.0</v>
      </c>
      <c r="T46" s="6">
        <v>15.90787202677942</v>
      </c>
      <c r="U46" s="6">
        <v>-0.027373047730573554</v>
      </c>
      <c r="V46" s="6">
        <v>0.7199113280676405</v>
      </c>
      <c r="W46" s="6">
        <v>2147850.0</v>
      </c>
      <c r="X46" s="6">
        <v>3686333.0</v>
      </c>
      <c r="Y46" s="6">
        <v>8104030.0</v>
      </c>
      <c r="Z46" s="6">
        <v>-221832.0</v>
      </c>
      <c r="AA46" s="2" t="str">
        <f t="shared" si="3"/>
        <v/>
      </c>
      <c r="AB46" s="2">
        <v>0.0</v>
      </c>
      <c r="AC46" s="2">
        <v>0.0</v>
      </c>
      <c r="AD46" s="2">
        <v>1.0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1.0</v>
      </c>
      <c r="AN46" s="2">
        <v>0.0</v>
      </c>
      <c r="AO46" s="2">
        <v>0.0</v>
      </c>
      <c r="AP46" s="2">
        <v>0.0</v>
      </c>
      <c r="AQ46" s="2">
        <v>0.0</v>
      </c>
      <c r="AR46" s="3">
        <v>0.0</v>
      </c>
      <c r="AS46" s="6" t="str">
        <f t="shared" si="4"/>
        <v/>
      </c>
      <c r="AT46" s="6" t="str">
        <f t="shared" si="5"/>
        <v/>
      </c>
      <c r="AU46" s="6" t="str">
        <f t="shared" si="6"/>
        <v/>
      </c>
      <c r="AV46" s="6" t="str">
        <f t="shared" si="7"/>
        <v/>
      </c>
      <c r="AW46" s="6" t="str">
        <f t="shared" si="8"/>
        <v/>
      </c>
      <c r="AX46" s="6" t="str">
        <f t="shared" si="9"/>
        <v/>
      </c>
      <c r="AY46" s="6" t="str">
        <f t="shared" si="10"/>
        <v/>
      </c>
      <c r="AZ46" s="6" t="str">
        <f t="shared" si="11"/>
        <v/>
      </c>
      <c r="BA46" s="6" t="str">
        <f t="shared" si="12"/>
        <v/>
      </c>
      <c r="BB46" s="6" t="str">
        <f t="shared" si="13"/>
        <v/>
      </c>
      <c r="BC46" s="2"/>
      <c r="BD46" s="2"/>
    </row>
    <row r="47" ht="15.75" customHeight="1">
      <c r="A47" s="2">
        <v>12.0</v>
      </c>
      <c r="B47" s="2">
        <v>2017.0</v>
      </c>
      <c r="C47" s="6" t="s">
        <v>65</v>
      </c>
      <c r="D47" s="2">
        <v>3050.0</v>
      </c>
      <c r="E47" s="2">
        <v>3.3050071000158E13</v>
      </c>
      <c r="F47" s="2" t="str">
        <f t="array" ref="F47">IFERROR(INDEX(cnpj!$A:$B,MATCH(C47,cnpj!$B:$B,0),1),IF(G47=14,LEFT(E47,2)&amp;"."&amp;MID(E47,3,3)&amp;"."&amp;MID(E47,6,3)&amp;"/"&amp;MID(E47,9,4)&amp;"-"&amp;RIGHT(E47,2),IF(G47=13,0&amp;LEFT(E47,1)&amp;"."&amp;MID(E47,2,3)&amp;"."&amp;MID(E47,5,3)&amp;"/"&amp;MID(E47,8,4)&amp;"-"&amp;RIGHT(E47,2),IF(G47=12,"00"&amp;"."&amp;LEFT(E47,3)&amp;"."&amp;MID(E47,4,3)&amp;"/"&amp;MID(E47,7,4)&amp;"-"&amp;RIGHT(E47,2),IF(G47=11,"00.0"&amp;LEFT(E47,2)&amp;"."&amp;MID(E47,3,3)&amp;"/"&amp;MID(E47,6,4)&amp;"-"&amp;RIGHT(E47,2),"erro")))))</f>
        <v>33.050.071/0001-58</v>
      </c>
      <c r="G47" s="2">
        <f t="shared" si="2"/>
        <v>14</v>
      </c>
      <c r="H47" s="6" t="s">
        <v>55</v>
      </c>
      <c r="I47" s="2">
        <v>10.0</v>
      </c>
      <c r="J47" s="6">
        <v>11.925154313990687</v>
      </c>
      <c r="K47" s="6">
        <v>151018.0</v>
      </c>
      <c r="L47" s="2">
        <v>0.0</v>
      </c>
      <c r="M47" s="2">
        <v>0.0</v>
      </c>
      <c r="N47" s="2"/>
      <c r="O47" s="2">
        <v>0.0</v>
      </c>
      <c r="P47" s="2">
        <v>0.0</v>
      </c>
      <c r="Q47" s="2">
        <v>0.0</v>
      </c>
      <c r="R47" s="2">
        <v>20.0</v>
      </c>
      <c r="S47" s="2">
        <v>0.0</v>
      </c>
      <c r="T47" s="6">
        <v>16.048822954609758</v>
      </c>
      <c r="U47" s="6">
        <v>-0.011036337809657173</v>
      </c>
      <c r="V47" s="6">
        <v>0.6402241970128356</v>
      </c>
      <c r="W47" s="6">
        <v>2685422.0</v>
      </c>
      <c r="X47" s="6">
        <v>3288332.0</v>
      </c>
      <c r="Y47" s="6">
        <v>9330722.0</v>
      </c>
      <c r="Z47" s="6">
        <v>-102977.0</v>
      </c>
      <c r="AA47" s="2">
        <f t="shared" si="3"/>
        <v>1</v>
      </c>
      <c r="AB47" s="2">
        <v>0.0</v>
      </c>
      <c r="AC47" s="2">
        <v>0.0</v>
      </c>
      <c r="AD47" s="2">
        <v>1.0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1.0</v>
      </c>
      <c r="AO47" s="2">
        <v>0.0</v>
      </c>
      <c r="AP47" s="2">
        <v>0.0</v>
      </c>
      <c r="AQ47" s="2">
        <v>0.0</v>
      </c>
      <c r="AR47" s="3">
        <v>0.0</v>
      </c>
      <c r="AS47" s="6">
        <f t="shared" si="4"/>
        <v>15.90787203</v>
      </c>
      <c r="AT47" s="6">
        <f t="shared" si="5"/>
        <v>-0.02737304773</v>
      </c>
      <c r="AU47" s="6">
        <f t="shared" si="6"/>
        <v>0.7199113281</v>
      </c>
      <c r="AV47" s="6">
        <f t="shared" si="7"/>
        <v>0</v>
      </c>
      <c r="AW47" s="6">
        <f t="shared" si="8"/>
        <v>1</v>
      </c>
      <c r="AX47" s="6">
        <f t="shared" si="9"/>
        <v>0</v>
      </c>
      <c r="AY47" s="6">
        <f t="shared" si="10"/>
        <v>0</v>
      </c>
      <c r="AZ47" s="6">
        <f t="shared" si="11"/>
        <v>0</v>
      </c>
      <c r="BA47" s="6">
        <f t="shared" si="12"/>
        <v>19</v>
      </c>
      <c r="BB47" s="6">
        <f t="shared" si="13"/>
        <v>0</v>
      </c>
      <c r="BC47" s="2"/>
      <c r="BD47" s="2"/>
    </row>
    <row r="48" ht="15.75" customHeight="1">
      <c r="A48" s="2">
        <v>12.0</v>
      </c>
      <c r="B48" s="2">
        <v>2020.0</v>
      </c>
      <c r="C48" s="6" t="s">
        <v>65</v>
      </c>
      <c r="D48" s="2">
        <v>3050.0</v>
      </c>
      <c r="E48" s="2">
        <v>3.3050071000158E13</v>
      </c>
      <c r="F48" s="2" t="str">
        <f t="array" ref="F48">IFERROR(INDEX(cnpj!$A:$B,MATCH(C48,cnpj!$B:$B,0),1),IF(G48=14,LEFT(E48,2)&amp;"."&amp;MID(E48,3,3)&amp;"."&amp;MID(E48,6,3)&amp;"/"&amp;MID(E48,9,4)&amp;"-"&amp;RIGHT(E48,2),IF(G48=13,0&amp;LEFT(E48,1)&amp;"."&amp;MID(E48,2,3)&amp;"."&amp;MID(E48,5,3)&amp;"/"&amp;MID(E48,8,4)&amp;"-"&amp;RIGHT(E48,2),IF(G48=12,"00"&amp;"."&amp;LEFT(E48,3)&amp;"."&amp;MID(E48,4,3)&amp;"/"&amp;MID(E48,7,4)&amp;"-"&amp;RIGHT(E48,2),IF(G48=11,"00.0"&amp;LEFT(E48,2)&amp;"."&amp;MID(E48,3,3)&amp;"/"&amp;MID(E48,6,4)&amp;"-"&amp;RIGHT(E48,2),"erro")))))</f>
        <v>33.050.071/0001-58</v>
      </c>
      <c r="G48" s="2">
        <f t="shared" si="2"/>
        <v>14</v>
      </c>
      <c r="H48" s="6" t="s">
        <v>55</v>
      </c>
      <c r="I48" s="2">
        <v>10.0</v>
      </c>
      <c r="J48" s="6">
        <v>12.013790324628625</v>
      </c>
      <c r="K48" s="6">
        <v>165014.78</v>
      </c>
      <c r="L48" s="2">
        <v>0.0</v>
      </c>
      <c r="M48" s="2">
        <v>1.0</v>
      </c>
      <c r="N48" s="2"/>
      <c r="O48" s="2">
        <v>0.0</v>
      </c>
      <c r="P48" s="2">
        <v>0.0</v>
      </c>
      <c r="Q48" s="2">
        <v>0.0</v>
      </c>
      <c r="R48" s="2">
        <v>17.0</v>
      </c>
      <c r="S48" s="2">
        <v>0.0</v>
      </c>
      <c r="T48" s="6">
        <v>16.269860916517292</v>
      </c>
      <c r="U48" s="6">
        <v>0.004203500855323583</v>
      </c>
      <c r="V48" s="6">
        <v>0.6914447021059604</v>
      </c>
      <c r="W48" s="6">
        <v>2996435.0</v>
      </c>
      <c r="X48" s="6">
        <v>5051200.0</v>
      </c>
      <c r="Y48" s="6">
        <v>1.163887E7</v>
      </c>
      <c r="Z48" s="6">
        <v>48924.0</v>
      </c>
      <c r="AA48" s="2">
        <f t="shared" si="3"/>
        <v>1</v>
      </c>
      <c r="AB48" s="2">
        <v>0.0</v>
      </c>
      <c r="AC48" s="2">
        <v>0.0</v>
      </c>
      <c r="AD48" s="2">
        <v>1.0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1.0</v>
      </c>
      <c r="AR48" s="3">
        <v>0.0</v>
      </c>
      <c r="AS48" s="6">
        <f t="shared" si="4"/>
        <v>16.04882295</v>
      </c>
      <c r="AT48" s="6">
        <f t="shared" si="5"/>
        <v>-0.01103633781</v>
      </c>
      <c r="AU48" s="6">
        <f t="shared" si="6"/>
        <v>0.640224197</v>
      </c>
      <c r="AV48" s="6">
        <f t="shared" si="7"/>
        <v>0</v>
      </c>
      <c r="AW48" s="6">
        <f t="shared" si="8"/>
        <v>0</v>
      </c>
      <c r="AX48" s="6">
        <f t="shared" si="9"/>
        <v>0</v>
      </c>
      <c r="AY48" s="6">
        <f t="shared" si="10"/>
        <v>0</v>
      </c>
      <c r="AZ48" s="6">
        <f t="shared" si="11"/>
        <v>0</v>
      </c>
      <c r="BA48" s="6">
        <f t="shared" si="12"/>
        <v>20</v>
      </c>
      <c r="BB48" s="6">
        <f t="shared" si="13"/>
        <v>0</v>
      </c>
      <c r="BC48" s="2"/>
      <c r="BD48" s="2"/>
    </row>
    <row r="49" ht="15.75" customHeight="1">
      <c r="A49" s="2">
        <v>13.0</v>
      </c>
      <c r="B49" s="2">
        <v>2016.0</v>
      </c>
      <c r="C49" s="6" t="s">
        <v>66</v>
      </c>
      <c r="D49" s="2">
        <v>21512.0</v>
      </c>
      <c r="E49" s="2">
        <v>9.439783000189E12</v>
      </c>
      <c r="F49" s="2" t="str">
        <f t="array" ref="F49">IFERROR(INDEX(cnpj!$A:$B,MATCH(C49,cnpj!$B:$B,0),1),IF(G49=14,LEFT(E49,2)&amp;"."&amp;MID(E49,3,3)&amp;"."&amp;MID(E49,6,3)&amp;"/"&amp;MID(E49,9,4)&amp;"-"&amp;RIGHT(E49,2),IF(G49=13,0&amp;LEFT(E49,1)&amp;"."&amp;MID(E49,2,3)&amp;"."&amp;MID(E49,5,3)&amp;"/"&amp;MID(E49,8,4)&amp;"-"&amp;RIGHT(E49,2),IF(G49=12,"00"&amp;"."&amp;LEFT(E49,3)&amp;"."&amp;MID(E49,4,3)&amp;"/"&amp;MID(E49,7,4)&amp;"-"&amp;RIGHT(E49,2),IF(G49=11,"00.0"&amp;LEFT(E49,2)&amp;"."&amp;MID(E49,3,3)&amp;"/"&amp;MID(E49,6,4)&amp;"-"&amp;RIGHT(E49,2),"erro")))))</f>
        <v>09.439.783/0001-89</v>
      </c>
      <c r="G49" s="2">
        <f t="shared" si="2"/>
        <v>13</v>
      </c>
      <c r="H49" s="6" t="s">
        <v>50</v>
      </c>
      <c r="I49" s="2">
        <v>6.0</v>
      </c>
      <c r="J49" s="6">
        <v>9.72913416539135</v>
      </c>
      <c r="K49" s="6">
        <v>16800.0</v>
      </c>
      <c r="L49" s="2">
        <v>0.0</v>
      </c>
      <c r="M49" s="2">
        <v>0.0</v>
      </c>
      <c r="N49" s="2"/>
      <c r="O49" s="2">
        <v>0.0</v>
      </c>
      <c r="P49" s="2">
        <v>0.0</v>
      </c>
      <c r="Q49" s="2">
        <v>0.0</v>
      </c>
      <c r="R49" s="2">
        <v>5.0</v>
      </c>
      <c r="S49" s="2">
        <v>1.0</v>
      </c>
      <c r="T49" s="6">
        <v>17.401298032456772</v>
      </c>
      <c r="U49" s="6">
        <v>-0.0012485810004833468</v>
      </c>
      <c r="V49" s="6">
        <v>0.9939669240081415</v>
      </c>
      <c r="W49" s="6">
        <v>1.0584714E7</v>
      </c>
      <c r="X49" s="6">
        <v>2.5279362E7</v>
      </c>
      <c r="Y49" s="6">
        <v>3.608176E7</v>
      </c>
      <c r="Z49" s="6">
        <v>-45051.0</v>
      </c>
      <c r="AA49" s="2" t="str">
        <f t="shared" si="3"/>
        <v/>
      </c>
      <c r="AB49" s="2">
        <v>0.0</v>
      </c>
      <c r="AC49" s="2">
        <v>1.0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1.0</v>
      </c>
      <c r="AN49" s="2">
        <v>0.0</v>
      </c>
      <c r="AO49" s="2">
        <v>0.0</v>
      </c>
      <c r="AP49" s="2">
        <v>0.0</v>
      </c>
      <c r="AQ49" s="2">
        <v>0.0</v>
      </c>
      <c r="AR49" s="3">
        <v>0.0</v>
      </c>
      <c r="AS49" s="6" t="str">
        <f t="shared" si="4"/>
        <v/>
      </c>
      <c r="AT49" s="6" t="str">
        <f t="shared" si="5"/>
        <v/>
      </c>
      <c r="AU49" s="6" t="str">
        <f t="shared" si="6"/>
        <v/>
      </c>
      <c r="AV49" s="6" t="str">
        <f t="shared" si="7"/>
        <v/>
      </c>
      <c r="AW49" s="6" t="str">
        <f t="shared" si="8"/>
        <v/>
      </c>
      <c r="AX49" s="6" t="str">
        <f t="shared" si="9"/>
        <v/>
      </c>
      <c r="AY49" s="6" t="str">
        <f t="shared" si="10"/>
        <v/>
      </c>
      <c r="AZ49" s="6" t="str">
        <f t="shared" si="11"/>
        <v/>
      </c>
      <c r="BA49" s="6" t="str">
        <f t="shared" si="12"/>
        <v/>
      </c>
      <c r="BB49" s="6" t="str">
        <f t="shared" si="13"/>
        <v/>
      </c>
      <c r="BC49" s="2"/>
      <c r="BD49" s="2"/>
    </row>
    <row r="50" ht="15.75" customHeight="1">
      <c r="A50" s="2">
        <v>13.0</v>
      </c>
      <c r="B50" s="2">
        <v>2017.0</v>
      </c>
      <c r="C50" s="6" t="s">
        <v>66</v>
      </c>
      <c r="D50" s="2">
        <v>21512.0</v>
      </c>
      <c r="E50" s="2">
        <v>9.439783000189E12</v>
      </c>
      <c r="F50" s="2" t="str">
        <f t="array" ref="F50">IFERROR(INDEX(cnpj!$A:$B,MATCH(C50,cnpj!$B:$B,0),1),IF(G50=14,LEFT(E50,2)&amp;"."&amp;MID(E50,3,3)&amp;"."&amp;MID(E50,6,3)&amp;"/"&amp;MID(E50,9,4)&amp;"-"&amp;RIGHT(E50,2),IF(G50=13,0&amp;LEFT(E50,1)&amp;"."&amp;MID(E50,2,3)&amp;"."&amp;MID(E50,5,3)&amp;"/"&amp;MID(E50,8,4)&amp;"-"&amp;RIGHT(E50,2),IF(G50=12,"00"&amp;"."&amp;LEFT(E50,3)&amp;"."&amp;MID(E50,4,3)&amp;"/"&amp;MID(E50,7,4)&amp;"-"&amp;RIGHT(E50,2),IF(G50=11,"00.0"&amp;LEFT(E50,2)&amp;"."&amp;MID(E50,3,3)&amp;"/"&amp;MID(E50,6,4)&amp;"-"&amp;RIGHT(E50,2),"erro")))))</f>
        <v>09.439.783/0001-89</v>
      </c>
      <c r="G50" s="2">
        <f t="shared" si="2"/>
        <v>13</v>
      </c>
      <c r="H50" s="6" t="s">
        <v>50</v>
      </c>
      <c r="I50" s="2">
        <v>6.0</v>
      </c>
      <c r="J50" s="6">
        <v>9.903487552536127</v>
      </c>
      <c r="K50" s="6">
        <v>20000.0</v>
      </c>
      <c r="L50" s="2">
        <v>0.0</v>
      </c>
      <c r="M50" s="2">
        <v>0.0</v>
      </c>
      <c r="N50" s="2"/>
      <c r="O50" s="2">
        <v>0.0</v>
      </c>
      <c r="P50" s="2">
        <v>0.0</v>
      </c>
      <c r="Q50" s="2">
        <v>0.0</v>
      </c>
      <c r="R50" s="2">
        <v>4.0</v>
      </c>
      <c r="S50" s="2">
        <v>1.0</v>
      </c>
      <c r="T50" s="6">
        <v>17.133018855885613</v>
      </c>
      <c r="U50" s="6">
        <v>0.0034575846958748006</v>
      </c>
      <c r="V50" s="6">
        <v>0.9886529246400569</v>
      </c>
      <c r="W50" s="6">
        <v>1.2290904E7</v>
      </c>
      <c r="X50" s="6">
        <v>1.4987528E7</v>
      </c>
      <c r="Y50" s="6">
        <v>2.7591515E7</v>
      </c>
      <c r="Z50" s="6">
        <v>95400.0</v>
      </c>
      <c r="AA50" s="2">
        <f t="shared" si="3"/>
        <v>1</v>
      </c>
      <c r="AB50" s="2">
        <v>0.0</v>
      </c>
      <c r="AC50" s="2">
        <v>1.0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1.0</v>
      </c>
      <c r="AO50" s="2">
        <v>0.0</v>
      </c>
      <c r="AP50" s="2">
        <v>0.0</v>
      </c>
      <c r="AQ50" s="2">
        <v>0.0</v>
      </c>
      <c r="AR50" s="3">
        <v>0.0</v>
      </c>
      <c r="AS50" s="6">
        <f t="shared" si="4"/>
        <v>17.40129803</v>
      </c>
      <c r="AT50" s="6">
        <f t="shared" si="5"/>
        <v>-0.001248581</v>
      </c>
      <c r="AU50" s="6">
        <f t="shared" si="6"/>
        <v>0.993966924</v>
      </c>
      <c r="AV50" s="6">
        <f t="shared" si="7"/>
        <v>0</v>
      </c>
      <c r="AW50" s="6">
        <f t="shared" si="8"/>
        <v>0</v>
      </c>
      <c r="AX50" s="6">
        <f t="shared" si="9"/>
        <v>0</v>
      </c>
      <c r="AY50" s="6">
        <f t="shared" si="10"/>
        <v>0</v>
      </c>
      <c r="AZ50" s="6">
        <f t="shared" si="11"/>
        <v>0</v>
      </c>
      <c r="BA50" s="6">
        <f t="shared" si="12"/>
        <v>5</v>
      </c>
      <c r="BB50" s="6">
        <f t="shared" si="13"/>
        <v>1</v>
      </c>
      <c r="BC50" s="2"/>
      <c r="BD50" s="2"/>
    </row>
    <row r="51" ht="15.75" customHeight="1">
      <c r="A51" s="2">
        <v>13.0</v>
      </c>
      <c r="B51" s="2">
        <v>2018.0</v>
      </c>
      <c r="C51" s="6" t="s">
        <v>66</v>
      </c>
      <c r="D51" s="2">
        <v>21512.0</v>
      </c>
      <c r="E51" s="2">
        <v>9.439783000189E12</v>
      </c>
      <c r="F51" s="2" t="str">
        <f t="array" ref="F51">IFERROR(INDEX(cnpj!$A:$B,MATCH(C51,cnpj!$B:$B,0),1),IF(G51=14,LEFT(E51,2)&amp;"."&amp;MID(E51,3,3)&amp;"."&amp;MID(E51,6,3)&amp;"/"&amp;MID(E51,9,4)&amp;"-"&amp;RIGHT(E51,2),IF(G51=13,0&amp;LEFT(E51,1)&amp;"."&amp;MID(E51,2,3)&amp;"."&amp;MID(E51,5,3)&amp;"/"&amp;MID(E51,8,4)&amp;"-"&amp;RIGHT(E51,2),IF(G51=12,"00"&amp;"."&amp;LEFT(E51,3)&amp;"."&amp;MID(E51,4,3)&amp;"/"&amp;MID(E51,7,4)&amp;"-"&amp;RIGHT(E51,2),IF(G51=11,"00.0"&amp;LEFT(E51,2)&amp;"."&amp;MID(E51,3,3)&amp;"/"&amp;MID(E51,6,4)&amp;"-"&amp;RIGHT(E51,2),"erro")))))</f>
        <v>09.439.783/0001-89</v>
      </c>
      <c r="G51" s="2">
        <f t="shared" si="2"/>
        <v>13</v>
      </c>
      <c r="H51" s="6" t="s">
        <v>50</v>
      </c>
      <c r="I51" s="2">
        <v>6.0</v>
      </c>
      <c r="J51" s="6">
        <v>9.72913416539135</v>
      </c>
      <c r="K51" s="6">
        <v>16800.0</v>
      </c>
      <c r="L51" s="2">
        <v>0.0</v>
      </c>
      <c r="M51" s="2">
        <v>0.0</v>
      </c>
      <c r="N51" s="2"/>
      <c r="O51" s="2">
        <v>0.0</v>
      </c>
      <c r="P51" s="2">
        <v>0.0</v>
      </c>
      <c r="Q51" s="2">
        <v>0.0</v>
      </c>
      <c r="R51" s="2">
        <v>4.0</v>
      </c>
      <c r="S51" s="2">
        <v>1.0</v>
      </c>
      <c r="T51" s="6">
        <v>16.566554601416907</v>
      </c>
      <c r="U51" s="6">
        <v>-0.007666212060408563</v>
      </c>
      <c r="V51" s="6">
        <v>0.9876723708299625</v>
      </c>
      <c r="W51" s="6">
        <v>1.4097845E7</v>
      </c>
      <c r="X51" s="6">
        <v>1368089.0</v>
      </c>
      <c r="Y51" s="6">
        <v>1.5658972E7</v>
      </c>
      <c r="Z51" s="6">
        <v>-120045.0</v>
      </c>
      <c r="AA51" s="2">
        <f t="shared" si="3"/>
        <v>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1.0</v>
      </c>
      <c r="AP51" s="2">
        <v>0.0</v>
      </c>
      <c r="AQ51" s="2">
        <v>0.0</v>
      </c>
      <c r="AR51" s="3">
        <v>0.0</v>
      </c>
      <c r="AS51" s="6">
        <f t="shared" si="4"/>
        <v>17.13301886</v>
      </c>
      <c r="AT51" s="6">
        <f t="shared" si="5"/>
        <v>0.003457584696</v>
      </c>
      <c r="AU51" s="6">
        <f t="shared" si="6"/>
        <v>0.9886529246</v>
      </c>
      <c r="AV51" s="6">
        <f t="shared" si="7"/>
        <v>0</v>
      </c>
      <c r="AW51" s="6">
        <f t="shared" si="8"/>
        <v>0</v>
      </c>
      <c r="AX51" s="6">
        <f t="shared" si="9"/>
        <v>0</v>
      </c>
      <c r="AY51" s="6">
        <f t="shared" si="10"/>
        <v>0</v>
      </c>
      <c r="AZ51" s="6">
        <f t="shared" si="11"/>
        <v>0</v>
      </c>
      <c r="BA51" s="6">
        <f t="shared" si="12"/>
        <v>4</v>
      </c>
      <c r="BB51" s="6">
        <f t="shared" si="13"/>
        <v>1</v>
      </c>
      <c r="BC51" s="2"/>
      <c r="BD51" s="2"/>
    </row>
    <row r="52" ht="15.75" customHeight="1">
      <c r="A52" s="2">
        <v>13.0</v>
      </c>
      <c r="B52" s="2">
        <v>2019.0</v>
      </c>
      <c r="C52" s="6" t="s">
        <v>66</v>
      </c>
      <c r="D52" s="2">
        <v>21512.0</v>
      </c>
      <c r="E52" s="2">
        <v>9.439783000189E12</v>
      </c>
      <c r="F52" s="2" t="str">
        <f t="array" ref="F52">IFERROR(INDEX(cnpj!$A:$B,MATCH(C52,cnpj!$B:$B,0),1),IF(G52=14,LEFT(E52,2)&amp;"."&amp;MID(E52,3,3)&amp;"."&amp;MID(E52,6,3)&amp;"/"&amp;MID(E52,9,4)&amp;"-"&amp;RIGHT(E52,2),IF(G52=13,0&amp;LEFT(E52,1)&amp;"."&amp;MID(E52,2,3)&amp;"."&amp;MID(E52,5,3)&amp;"/"&amp;MID(E52,8,4)&amp;"-"&amp;RIGHT(E52,2),IF(G52=12,"00"&amp;"."&amp;LEFT(E52,3)&amp;"."&amp;MID(E52,4,3)&amp;"/"&amp;MID(E52,7,4)&amp;"-"&amp;RIGHT(E52,2),IF(G52=11,"00.0"&amp;LEFT(E52,2)&amp;"."&amp;MID(E52,3,3)&amp;"/"&amp;MID(E52,6,4)&amp;"-"&amp;RIGHT(E52,2),"erro")))))</f>
        <v>09.439.783/0001-89</v>
      </c>
      <c r="G52" s="2">
        <f t="shared" si="2"/>
        <v>13</v>
      </c>
      <c r="H52" s="6" t="s">
        <v>50</v>
      </c>
      <c r="I52" s="2">
        <v>6.0</v>
      </c>
      <c r="J52" s="6">
        <v>9.72913416539135</v>
      </c>
      <c r="K52" s="6">
        <v>16800.0</v>
      </c>
      <c r="L52" s="2">
        <v>0.0</v>
      </c>
      <c r="M52" s="2">
        <v>0.0</v>
      </c>
      <c r="N52" s="2"/>
      <c r="O52" s="2">
        <v>1.0</v>
      </c>
      <c r="P52" s="2">
        <v>0.0</v>
      </c>
      <c r="Q52" s="2">
        <v>0.0</v>
      </c>
      <c r="R52" s="2">
        <v>4.0</v>
      </c>
      <c r="S52" s="2">
        <v>0.0</v>
      </c>
      <c r="T52" s="6">
        <v>14.163048486219372</v>
      </c>
      <c r="U52" s="6">
        <v>-0.25392454530940717</v>
      </c>
      <c r="V52" s="6">
        <v>8.459873634656656</v>
      </c>
      <c r="W52" s="6">
        <v>1390897.0</v>
      </c>
      <c r="X52" s="6">
        <v>1.0584714E7</v>
      </c>
      <c r="Y52" s="6">
        <v>1415578.0</v>
      </c>
      <c r="Z52" s="6">
        <v>-359450.0</v>
      </c>
      <c r="AA52" s="2">
        <f t="shared" si="3"/>
        <v>1</v>
      </c>
      <c r="AB52" s="2">
        <v>0.0</v>
      </c>
      <c r="AC52" s="2">
        <v>1.0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1.0</v>
      </c>
      <c r="AQ52" s="2">
        <v>0.0</v>
      </c>
      <c r="AR52" s="3">
        <v>0.0</v>
      </c>
      <c r="AS52" s="6">
        <f t="shared" si="4"/>
        <v>16.5665546</v>
      </c>
      <c r="AT52" s="6">
        <f t="shared" si="5"/>
        <v>-0.00766621206</v>
      </c>
      <c r="AU52" s="6">
        <f t="shared" si="6"/>
        <v>0.9876723708</v>
      </c>
      <c r="AV52" s="6">
        <f t="shared" si="7"/>
        <v>0</v>
      </c>
      <c r="AW52" s="6">
        <f t="shared" si="8"/>
        <v>0</v>
      </c>
      <c r="AX52" s="6">
        <f t="shared" si="9"/>
        <v>0</v>
      </c>
      <c r="AY52" s="6">
        <f t="shared" si="10"/>
        <v>0</v>
      </c>
      <c r="AZ52" s="6">
        <f t="shared" si="11"/>
        <v>0</v>
      </c>
      <c r="BA52" s="6">
        <f t="shared" si="12"/>
        <v>4</v>
      </c>
      <c r="BB52" s="6">
        <f t="shared" si="13"/>
        <v>1</v>
      </c>
      <c r="BC52" s="2"/>
      <c r="BD52" s="2"/>
    </row>
    <row r="53" ht="15.75" customHeight="1">
      <c r="A53" s="2">
        <v>14.0</v>
      </c>
      <c r="B53" s="2">
        <v>2016.0</v>
      </c>
      <c r="C53" s="6" t="s">
        <v>67</v>
      </c>
      <c r="D53" s="2">
        <v>22349.0</v>
      </c>
      <c r="E53" s="2">
        <v>1.6590234000176E13</v>
      </c>
      <c r="F53" s="2" t="str">
        <f t="array" ref="F53">IFERROR(INDEX(cnpj!$A:$B,MATCH(C53,cnpj!$B:$B,0),1),IF(G53=14,LEFT(E53,2)&amp;"."&amp;MID(E53,3,3)&amp;"."&amp;MID(E53,6,3)&amp;"/"&amp;MID(E53,9,4)&amp;"-"&amp;RIGHT(E53,2),IF(G53=13,0&amp;LEFT(E53,1)&amp;"."&amp;MID(E53,2,3)&amp;"."&amp;MID(E53,5,3)&amp;"/"&amp;MID(E53,8,4)&amp;"-"&amp;RIGHT(E53,2),IF(G53=12,"00"&amp;"."&amp;LEFT(E53,3)&amp;"."&amp;MID(E53,4,3)&amp;"/"&amp;MID(E53,7,4)&amp;"-"&amp;RIGHT(E53,2),IF(G53=11,"00.0"&amp;LEFT(E53,2)&amp;"."&amp;MID(E53,3,3)&amp;"/"&amp;MID(E53,6,4)&amp;"-"&amp;RIGHT(E53,2),"erro")))))</f>
        <v>16.590.234/0001-76</v>
      </c>
      <c r="G53" s="2">
        <f t="shared" si="2"/>
        <v>14</v>
      </c>
      <c r="H53" s="6" t="s">
        <v>62</v>
      </c>
      <c r="I53" s="2">
        <v>3.0</v>
      </c>
      <c r="J53" s="6">
        <v>12.765688433465597</v>
      </c>
      <c r="K53" s="6">
        <v>350000.0</v>
      </c>
      <c r="L53" s="2">
        <v>0.0</v>
      </c>
      <c r="M53" s="2">
        <v>1.0</v>
      </c>
      <c r="N53" s="2"/>
      <c r="O53" s="2">
        <v>0.0</v>
      </c>
      <c r="P53" s="2">
        <v>0.0</v>
      </c>
      <c r="Q53" s="2">
        <v>0.0</v>
      </c>
      <c r="R53" s="2">
        <v>10.0</v>
      </c>
      <c r="S53" s="2">
        <v>0.0</v>
      </c>
      <c r="T53" s="6">
        <v>13.635433679992753</v>
      </c>
      <c r="U53" s="6">
        <v>0.13906629023258932</v>
      </c>
      <c r="V53" s="6">
        <v>0.19816308790885123</v>
      </c>
      <c r="W53" s="6">
        <v>110878.0</v>
      </c>
      <c r="X53" s="6">
        <v>54629.0</v>
      </c>
      <c r="Y53" s="6">
        <v>835206.0</v>
      </c>
      <c r="Z53" s="6">
        <v>116149.0</v>
      </c>
      <c r="AA53" s="2" t="str">
        <f t="shared" si="3"/>
        <v/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1.0</v>
      </c>
      <c r="AI53" s="2">
        <v>0.0</v>
      </c>
      <c r="AJ53" s="2">
        <v>0.0</v>
      </c>
      <c r="AK53" s="2">
        <v>0.0</v>
      </c>
      <c r="AL53" s="2">
        <v>0.0</v>
      </c>
      <c r="AM53" s="2">
        <v>1.0</v>
      </c>
      <c r="AN53" s="2">
        <v>0.0</v>
      </c>
      <c r="AO53" s="2">
        <v>0.0</v>
      </c>
      <c r="AP53" s="2">
        <v>0.0</v>
      </c>
      <c r="AQ53" s="2">
        <v>0.0</v>
      </c>
      <c r="AR53" s="3">
        <v>0.0</v>
      </c>
      <c r="AS53" s="6" t="str">
        <f t="shared" si="4"/>
        <v/>
      </c>
      <c r="AT53" s="6" t="str">
        <f t="shared" si="5"/>
        <v/>
      </c>
      <c r="AU53" s="6" t="str">
        <f t="shared" si="6"/>
        <v/>
      </c>
      <c r="AV53" s="6" t="str">
        <f t="shared" si="7"/>
        <v/>
      </c>
      <c r="AW53" s="6" t="str">
        <f t="shared" si="8"/>
        <v/>
      </c>
      <c r="AX53" s="6" t="str">
        <f t="shared" si="9"/>
        <v/>
      </c>
      <c r="AY53" s="6" t="str">
        <f t="shared" si="10"/>
        <v/>
      </c>
      <c r="AZ53" s="6" t="str">
        <f t="shared" si="11"/>
        <v/>
      </c>
      <c r="BA53" s="6" t="str">
        <f t="shared" si="12"/>
        <v/>
      </c>
      <c r="BB53" s="6" t="str">
        <f t="shared" si="13"/>
        <v/>
      </c>
      <c r="BC53" s="2"/>
      <c r="BD53" s="2"/>
    </row>
    <row r="54" ht="15.75" customHeight="1">
      <c r="A54" s="2">
        <v>14.0</v>
      </c>
      <c r="B54" s="2">
        <v>2017.0</v>
      </c>
      <c r="C54" s="6" t="s">
        <v>67</v>
      </c>
      <c r="D54" s="2">
        <v>22349.0</v>
      </c>
      <c r="E54" s="2">
        <v>1.6590234000176E13</v>
      </c>
      <c r="F54" s="2" t="str">
        <f t="array" ref="F54">IFERROR(INDEX(cnpj!$A:$B,MATCH(C54,cnpj!$B:$B,0),1),IF(G54=14,LEFT(E54,2)&amp;"."&amp;MID(E54,3,3)&amp;"."&amp;MID(E54,6,3)&amp;"/"&amp;MID(E54,9,4)&amp;"-"&amp;RIGHT(E54,2),IF(G54=13,0&amp;LEFT(E54,1)&amp;"."&amp;MID(E54,2,3)&amp;"."&amp;MID(E54,5,3)&amp;"/"&amp;MID(E54,8,4)&amp;"-"&amp;RIGHT(E54,2),IF(G54=12,"00"&amp;"."&amp;LEFT(E54,3)&amp;"."&amp;MID(E54,4,3)&amp;"/"&amp;MID(E54,7,4)&amp;"-"&amp;RIGHT(E54,2),IF(G54=11,"00.0"&amp;LEFT(E54,2)&amp;"."&amp;MID(E54,3,3)&amp;"/"&amp;MID(E54,6,4)&amp;"-"&amp;RIGHT(E54,2),"erro")))))</f>
        <v>16.590.234/0001-76</v>
      </c>
      <c r="G54" s="2">
        <f t="shared" si="2"/>
        <v>14</v>
      </c>
      <c r="H54" s="6" t="s">
        <v>62</v>
      </c>
      <c r="I54" s="2">
        <v>3.0</v>
      </c>
      <c r="J54" s="6">
        <v>12.84726842045802</v>
      </c>
      <c r="K54" s="6">
        <v>379750.0</v>
      </c>
      <c r="L54" s="2">
        <v>0.0</v>
      </c>
      <c r="M54" s="2">
        <v>1.0</v>
      </c>
      <c r="N54" s="2"/>
      <c r="O54" s="2">
        <v>0.0</v>
      </c>
      <c r="P54" s="2">
        <v>0.0</v>
      </c>
      <c r="Q54" s="2">
        <v>0.0</v>
      </c>
      <c r="R54" s="2">
        <v>16.0</v>
      </c>
      <c r="S54" s="2">
        <v>0.0</v>
      </c>
      <c r="T54" s="6">
        <v>13.8479361209043</v>
      </c>
      <c r="U54" s="6">
        <v>0.1495415588451407</v>
      </c>
      <c r="V54" s="6">
        <v>0.35625587512355306</v>
      </c>
      <c r="W54" s="6">
        <v>268202.0</v>
      </c>
      <c r="X54" s="6">
        <v>99795.0</v>
      </c>
      <c r="Y54" s="6">
        <v>1032957.0</v>
      </c>
      <c r="Z54" s="6">
        <v>154470.0</v>
      </c>
      <c r="AA54" s="2">
        <f t="shared" si="3"/>
        <v>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1.0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1.0</v>
      </c>
      <c r="AO54" s="2">
        <v>0.0</v>
      </c>
      <c r="AP54" s="2">
        <v>0.0</v>
      </c>
      <c r="AQ54" s="2">
        <v>0.0</v>
      </c>
      <c r="AR54" s="3">
        <v>0.0</v>
      </c>
      <c r="AS54" s="6">
        <f t="shared" si="4"/>
        <v>13.63543368</v>
      </c>
      <c r="AT54" s="6">
        <f t="shared" si="5"/>
        <v>0.1390662902</v>
      </c>
      <c r="AU54" s="6">
        <f t="shared" si="6"/>
        <v>0.1981630879</v>
      </c>
      <c r="AV54" s="6">
        <f t="shared" si="7"/>
        <v>0</v>
      </c>
      <c r="AW54" s="6">
        <f t="shared" si="8"/>
        <v>1</v>
      </c>
      <c r="AX54" s="6">
        <f t="shared" si="9"/>
        <v>0</v>
      </c>
      <c r="AY54" s="6">
        <f t="shared" si="10"/>
        <v>0</v>
      </c>
      <c r="AZ54" s="6">
        <f t="shared" si="11"/>
        <v>0</v>
      </c>
      <c r="BA54" s="6">
        <f t="shared" si="12"/>
        <v>10</v>
      </c>
      <c r="BB54" s="6">
        <f t="shared" si="13"/>
        <v>0</v>
      </c>
      <c r="BC54" s="2"/>
      <c r="BD54" s="2"/>
    </row>
    <row r="55" ht="15.75" customHeight="1">
      <c r="A55" s="2">
        <v>14.0</v>
      </c>
      <c r="B55" s="2">
        <v>2018.0</v>
      </c>
      <c r="C55" s="6" t="s">
        <v>67</v>
      </c>
      <c r="D55" s="2">
        <v>22349.0</v>
      </c>
      <c r="E55" s="2">
        <v>1.6590234000176E13</v>
      </c>
      <c r="F55" s="2" t="str">
        <f t="array" ref="F55">IFERROR(INDEX(cnpj!$A:$B,MATCH(C55,cnpj!$B:$B,0),1),IF(G55=14,LEFT(E55,2)&amp;"."&amp;MID(E55,3,3)&amp;"."&amp;MID(E55,6,3)&amp;"/"&amp;MID(E55,9,4)&amp;"-"&amp;RIGHT(E55,2),IF(G55=13,0&amp;LEFT(E55,1)&amp;"."&amp;MID(E55,2,3)&amp;"."&amp;MID(E55,5,3)&amp;"/"&amp;MID(E55,8,4)&amp;"-"&amp;RIGHT(E55,2),IF(G55=12,"00"&amp;"."&amp;LEFT(E55,3)&amp;"."&amp;MID(E55,4,3)&amp;"/"&amp;MID(E55,7,4)&amp;"-"&amp;RIGHT(E55,2),IF(G55=11,"00.0"&amp;LEFT(E55,2)&amp;"."&amp;MID(E55,3,3)&amp;"/"&amp;MID(E55,6,4)&amp;"-"&amp;RIGHT(E55,2),"erro")))))</f>
        <v>16.590.234/0001-76</v>
      </c>
      <c r="G55" s="2">
        <f t="shared" si="2"/>
        <v>14</v>
      </c>
      <c r="H55" s="6" t="s">
        <v>62</v>
      </c>
      <c r="I55" s="2">
        <v>3.0</v>
      </c>
      <c r="J55" s="6">
        <v>12.742079933013244</v>
      </c>
      <c r="K55" s="6">
        <v>341833.80000000005</v>
      </c>
      <c r="L55" s="2">
        <v>0.0</v>
      </c>
      <c r="M55" s="2">
        <v>1.0</v>
      </c>
      <c r="N55" s="2"/>
      <c r="O55" s="2">
        <v>0.0</v>
      </c>
      <c r="P55" s="2">
        <v>0.0</v>
      </c>
      <c r="Q55" s="2">
        <v>0.0</v>
      </c>
      <c r="R55" s="2">
        <v>16.0</v>
      </c>
      <c r="S55" s="2">
        <v>0.0</v>
      </c>
      <c r="T55" s="6">
        <v>13.792773007992908</v>
      </c>
      <c r="U55" s="6">
        <v>0.14592452934418665</v>
      </c>
      <c r="V55" s="6">
        <v>0.27229854355772115</v>
      </c>
      <c r="W55" s="6">
        <v>173498.0</v>
      </c>
      <c r="X55" s="6">
        <v>92679.0</v>
      </c>
      <c r="Y55" s="6">
        <v>977519.0</v>
      </c>
      <c r="Z55" s="6">
        <v>142644.0</v>
      </c>
      <c r="AA55" s="2">
        <f t="shared" si="3"/>
        <v>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1.0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1.0</v>
      </c>
      <c r="AP55" s="2">
        <v>0.0</v>
      </c>
      <c r="AQ55" s="2">
        <v>0.0</v>
      </c>
      <c r="AR55" s="3">
        <v>0.0</v>
      </c>
      <c r="AS55" s="6">
        <f t="shared" si="4"/>
        <v>13.84793612</v>
      </c>
      <c r="AT55" s="6">
        <f t="shared" si="5"/>
        <v>0.1495415588</v>
      </c>
      <c r="AU55" s="6">
        <f t="shared" si="6"/>
        <v>0.3562558751</v>
      </c>
      <c r="AV55" s="6">
        <f t="shared" si="7"/>
        <v>0</v>
      </c>
      <c r="AW55" s="6">
        <f t="shared" si="8"/>
        <v>1</v>
      </c>
      <c r="AX55" s="6">
        <f t="shared" si="9"/>
        <v>0</v>
      </c>
      <c r="AY55" s="6">
        <f t="shared" si="10"/>
        <v>0</v>
      </c>
      <c r="AZ55" s="6">
        <f t="shared" si="11"/>
        <v>0</v>
      </c>
      <c r="BA55" s="6">
        <f t="shared" si="12"/>
        <v>16</v>
      </c>
      <c r="BB55" s="6">
        <f t="shared" si="13"/>
        <v>0</v>
      </c>
      <c r="BC55" s="2"/>
      <c r="BD55" s="2"/>
    </row>
    <row r="56" ht="15.75" customHeight="1">
      <c r="A56" s="2">
        <v>14.0</v>
      </c>
      <c r="B56" s="2">
        <v>2019.0</v>
      </c>
      <c r="C56" s="6" t="s">
        <v>67</v>
      </c>
      <c r="D56" s="2">
        <v>22349.0</v>
      </c>
      <c r="E56" s="2">
        <v>1.6590234000176E13</v>
      </c>
      <c r="F56" s="2" t="str">
        <f t="array" ref="F56">IFERROR(INDEX(cnpj!$A:$B,MATCH(C56,cnpj!$B:$B,0),1),IF(G56=14,LEFT(E56,2)&amp;"."&amp;MID(E56,3,3)&amp;"."&amp;MID(E56,6,3)&amp;"/"&amp;MID(E56,9,4)&amp;"-"&amp;RIGHT(E56,2),IF(G56=13,0&amp;LEFT(E56,1)&amp;"."&amp;MID(E56,2,3)&amp;"."&amp;MID(E56,5,3)&amp;"/"&amp;MID(E56,8,4)&amp;"-"&amp;RIGHT(E56,2),IF(G56=12,"00"&amp;"."&amp;LEFT(E56,3)&amp;"."&amp;MID(E56,4,3)&amp;"/"&amp;MID(E56,7,4)&amp;"-"&amp;RIGHT(E56,2),IF(G56=11,"00.0"&amp;LEFT(E56,2)&amp;"."&amp;MID(E56,3,3)&amp;"/"&amp;MID(E56,6,4)&amp;"-"&amp;RIGHT(E56,2),"erro")))))</f>
        <v>16.590.234/0001-76</v>
      </c>
      <c r="G56" s="2">
        <f t="shared" si="2"/>
        <v>14</v>
      </c>
      <c r="H56" s="6" t="s">
        <v>62</v>
      </c>
      <c r="I56" s="2">
        <v>3.0</v>
      </c>
      <c r="J56" s="6">
        <v>13.173725849399053</v>
      </c>
      <c r="K56" s="6">
        <v>526352.2</v>
      </c>
      <c r="L56" s="2">
        <v>0.0</v>
      </c>
      <c r="M56" s="2">
        <v>1.0</v>
      </c>
      <c r="N56" s="2"/>
      <c r="O56" s="2">
        <v>0.0</v>
      </c>
      <c r="P56" s="2">
        <v>0.0</v>
      </c>
      <c r="Q56" s="2">
        <v>0.0</v>
      </c>
      <c r="R56" s="2">
        <v>16.0</v>
      </c>
      <c r="S56" s="2">
        <v>0.0</v>
      </c>
      <c r="T56" s="6">
        <v>13.904845649703029</v>
      </c>
      <c r="U56" s="6">
        <v>0.1482824499038362</v>
      </c>
      <c r="V56" s="6">
        <v>0.3466249392974694</v>
      </c>
      <c r="W56" s="6">
        <v>268138.0</v>
      </c>
      <c r="X56" s="6">
        <v>110878.0</v>
      </c>
      <c r="Y56" s="6">
        <v>1093447.0</v>
      </c>
      <c r="Z56" s="6">
        <v>162139.0</v>
      </c>
      <c r="AA56" s="2">
        <f t="shared" si="3"/>
        <v>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1.0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1.0</v>
      </c>
      <c r="AQ56" s="2">
        <v>0.0</v>
      </c>
      <c r="AR56" s="3">
        <v>0.0</v>
      </c>
      <c r="AS56" s="6">
        <f t="shared" si="4"/>
        <v>13.79277301</v>
      </c>
      <c r="AT56" s="6">
        <f t="shared" si="5"/>
        <v>0.1459245293</v>
      </c>
      <c r="AU56" s="6">
        <f t="shared" si="6"/>
        <v>0.2722985436</v>
      </c>
      <c r="AV56" s="6">
        <f t="shared" si="7"/>
        <v>0</v>
      </c>
      <c r="AW56" s="6">
        <f t="shared" si="8"/>
        <v>1</v>
      </c>
      <c r="AX56" s="6">
        <f t="shared" si="9"/>
        <v>0</v>
      </c>
      <c r="AY56" s="6">
        <f t="shared" si="10"/>
        <v>0</v>
      </c>
      <c r="AZ56" s="6">
        <f t="shared" si="11"/>
        <v>0</v>
      </c>
      <c r="BA56" s="6">
        <f t="shared" si="12"/>
        <v>16</v>
      </c>
      <c r="BB56" s="6">
        <f t="shared" si="13"/>
        <v>0</v>
      </c>
      <c r="BC56" s="2"/>
      <c r="BD56" s="2"/>
    </row>
    <row r="57" ht="15.75" customHeight="1">
      <c r="A57" s="2">
        <v>14.0</v>
      </c>
      <c r="B57" s="2">
        <v>2020.0</v>
      </c>
      <c r="C57" s="6" t="s">
        <v>67</v>
      </c>
      <c r="D57" s="2">
        <v>22349.0</v>
      </c>
      <c r="E57" s="2">
        <v>1.6590234000176E13</v>
      </c>
      <c r="F57" s="2" t="str">
        <f t="array" ref="F57">IFERROR(INDEX(cnpj!$A:$B,MATCH(C57,cnpj!$B:$B,0),1),IF(G57=14,LEFT(E57,2)&amp;"."&amp;MID(E57,3,3)&amp;"."&amp;MID(E57,6,3)&amp;"/"&amp;MID(E57,9,4)&amp;"-"&amp;RIGHT(E57,2),IF(G57=13,0&amp;LEFT(E57,1)&amp;"."&amp;MID(E57,2,3)&amp;"."&amp;MID(E57,5,3)&amp;"/"&amp;MID(E57,8,4)&amp;"-"&amp;RIGHT(E57,2),IF(G57=12,"00"&amp;"."&amp;LEFT(E57,3)&amp;"."&amp;MID(E57,4,3)&amp;"/"&amp;MID(E57,7,4)&amp;"-"&amp;RIGHT(E57,2),IF(G57=11,"00.0"&amp;LEFT(E57,2)&amp;"."&amp;MID(E57,3,3)&amp;"/"&amp;MID(E57,6,4)&amp;"-"&amp;RIGHT(E57,2),"erro")))))</f>
        <v>16.590.234/0001-76</v>
      </c>
      <c r="G57" s="2">
        <f t="shared" si="2"/>
        <v>14</v>
      </c>
      <c r="H57" s="6" t="s">
        <v>62</v>
      </c>
      <c r="I57" s="2">
        <v>3.0</v>
      </c>
      <c r="J57" s="6">
        <v>13.173725849399053</v>
      </c>
      <c r="K57" s="6">
        <v>526352.2</v>
      </c>
      <c r="L57" s="2">
        <v>0.0</v>
      </c>
      <c r="M57" s="2">
        <v>1.0</v>
      </c>
      <c r="N57" s="2"/>
      <c r="O57" s="2">
        <v>0.0</v>
      </c>
      <c r="P57" s="2">
        <v>0.0</v>
      </c>
      <c r="Q57" s="2">
        <v>0.0</v>
      </c>
      <c r="R57" s="2">
        <v>16.0</v>
      </c>
      <c r="S57" s="2">
        <v>0.0</v>
      </c>
      <c r="T57" s="6">
        <v>14.6721179498772</v>
      </c>
      <c r="U57" s="6">
        <v>0.020628773368399644</v>
      </c>
      <c r="V57" s="6">
        <v>0.4273855203708288</v>
      </c>
      <c r="W57" s="6">
        <v>600230.0</v>
      </c>
      <c r="X57" s="6">
        <v>406330.0</v>
      </c>
      <c r="Y57" s="6">
        <v>2355157.0</v>
      </c>
      <c r="Z57" s="6">
        <v>48584.0</v>
      </c>
      <c r="AA57" s="2">
        <f t="shared" si="3"/>
        <v>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1.0</v>
      </c>
      <c r="AR57" s="3">
        <v>0.0</v>
      </c>
      <c r="AS57" s="6">
        <f t="shared" si="4"/>
        <v>13.90484565</v>
      </c>
      <c r="AT57" s="6">
        <f t="shared" si="5"/>
        <v>0.1482824499</v>
      </c>
      <c r="AU57" s="6">
        <f t="shared" si="6"/>
        <v>0.3466249393</v>
      </c>
      <c r="AV57" s="6">
        <f t="shared" si="7"/>
        <v>0</v>
      </c>
      <c r="AW57" s="6">
        <f t="shared" si="8"/>
        <v>1</v>
      </c>
      <c r="AX57" s="6">
        <f t="shared" si="9"/>
        <v>0</v>
      </c>
      <c r="AY57" s="6">
        <f t="shared" si="10"/>
        <v>0</v>
      </c>
      <c r="AZ57" s="6">
        <f t="shared" si="11"/>
        <v>0</v>
      </c>
      <c r="BA57" s="6">
        <f t="shared" si="12"/>
        <v>16</v>
      </c>
      <c r="BB57" s="6">
        <f t="shared" si="13"/>
        <v>0</v>
      </c>
      <c r="BC57" s="2"/>
      <c r="BD57" s="2"/>
    </row>
    <row r="58" ht="15.75" customHeight="1">
      <c r="A58" s="2">
        <v>15.0</v>
      </c>
      <c r="B58" s="2">
        <v>2016.0</v>
      </c>
      <c r="C58" s="6" t="s">
        <v>68</v>
      </c>
      <c r="D58" s="2">
        <v>19771.0</v>
      </c>
      <c r="E58" s="2">
        <v>2.919555000167E12</v>
      </c>
      <c r="F58" s="2" t="str">
        <f t="array" ref="F58">IFERROR(INDEX(cnpj!$A:$B,MATCH(C58,cnpj!$B:$B,0),1),IF(G58=14,LEFT(E58,2)&amp;"."&amp;MID(E58,3,3)&amp;"."&amp;MID(E58,6,3)&amp;"/"&amp;MID(E58,9,4)&amp;"-"&amp;RIGHT(E58,2),IF(G58=13,0&amp;LEFT(E58,1)&amp;"."&amp;MID(E58,2,3)&amp;"."&amp;MID(E58,5,3)&amp;"/"&amp;MID(E58,8,4)&amp;"-"&amp;RIGHT(E58,2),IF(G58=12,"00"&amp;"."&amp;LEFT(E58,3)&amp;"."&amp;MID(E58,4,3)&amp;"/"&amp;MID(E58,7,4)&amp;"-"&amp;RIGHT(E58,2),IF(G58=11,"00.0"&amp;LEFT(E58,2)&amp;"."&amp;MID(E58,3,3)&amp;"/"&amp;MID(E58,6,4)&amp;"-"&amp;RIGHT(E58,2),"erro")))))</f>
        <v>02.919.555/0001-67</v>
      </c>
      <c r="G58" s="2">
        <f t="shared" si="2"/>
        <v>13</v>
      </c>
      <c r="H58" s="6" t="s">
        <v>60</v>
      </c>
      <c r="I58" s="2">
        <v>1.0</v>
      </c>
      <c r="J58" s="6">
        <v>14.690979295318174</v>
      </c>
      <c r="K58" s="6">
        <v>2400000.0</v>
      </c>
      <c r="L58" s="2">
        <v>0.0</v>
      </c>
      <c r="M58" s="2">
        <v>1.0</v>
      </c>
      <c r="N58" s="2"/>
      <c r="O58" s="2">
        <v>0.0</v>
      </c>
      <c r="P58" s="2">
        <v>0.0</v>
      </c>
      <c r="Q58" s="2">
        <v>0.0</v>
      </c>
      <c r="R58" s="2">
        <v>18.0</v>
      </c>
      <c r="S58" s="2">
        <v>0.0</v>
      </c>
      <c r="T58" s="6">
        <v>15.670619091206168</v>
      </c>
      <c r="U58" s="6">
        <v>0.040606082981143835</v>
      </c>
      <c r="V58" s="6">
        <v>0.28838156358371014</v>
      </c>
      <c r="W58" s="6">
        <v>985217.0</v>
      </c>
      <c r="X58" s="6">
        <v>858231.0</v>
      </c>
      <c r="Y58" s="6">
        <v>6392392.0</v>
      </c>
      <c r="Z58" s="6">
        <v>259570.0</v>
      </c>
      <c r="AA58" s="2" t="str">
        <f t="shared" si="3"/>
        <v/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1.0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1.0</v>
      </c>
      <c r="AN58" s="2">
        <v>0.0</v>
      </c>
      <c r="AO58" s="2">
        <v>0.0</v>
      </c>
      <c r="AP58" s="2">
        <v>0.0</v>
      </c>
      <c r="AQ58" s="2">
        <v>0.0</v>
      </c>
      <c r="AR58" s="3">
        <v>0.0</v>
      </c>
      <c r="AS58" s="6" t="str">
        <f t="shared" si="4"/>
        <v/>
      </c>
      <c r="AT58" s="6" t="str">
        <f t="shared" si="5"/>
        <v/>
      </c>
      <c r="AU58" s="6" t="str">
        <f t="shared" si="6"/>
        <v/>
      </c>
      <c r="AV58" s="6" t="str">
        <f t="shared" si="7"/>
        <v/>
      </c>
      <c r="AW58" s="6" t="str">
        <f t="shared" si="8"/>
        <v/>
      </c>
      <c r="AX58" s="6" t="str">
        <f t="shared" si="9"/>
        <v/>
      </c>
      <c r="AY58" s="6" t="str">
        <f t="shared" si="10"/>
        <v/>
      </c>
      <c r="AZ58" s="6" t="str">
        <f t="shared" si="11"/>
        <v/>
      </c>
      <c r="BA58" s="6" t="str">
        <f t="shared" si="12"/>
        <v/>
      </c>
      <c r="BB58" s="6" t="str">
        <f t="shared" si="13"/>
        <v/>
      </c>
      <c r="BC58" s="2"/>
      <c r="BD58" s="2"/>
    </row>
    <row r="59" ht="15.75" customHeight="1">
      <c r="A59" s="2">
        <v>15.0</v>
      </c>
      <c r="B59" s="2">
        <v>2017.0</v>
      </c>
      <c r="C59" s="6" t="s">
        <v>68</v>
      </c>
      <c r="D59" s="2">
        <v>19771.0</v>
      </c>
      <c r="E59" s="2">
        <v>2.919555000167E12</v>
      </c>
      <c r="F59" s="2" t="str">
        <f t="array" ref="F59">IFERROR(INDEX(cnpj!$A:$B,MATCH(C59,cnpj!$B:$B,0),1),IF(G59=14,LEFT(E59,2)&amp;"."&amp;MID(E59,3,3)&amp;"."&amp;MID(E59,6,3)&amp;"/"&amp;MID(E59,9,4)&amp;"-"&amp;RIGHT(E59,2),IF(G59=13,0&amp;LEFT(E59,1)&amp;"."&amp;MID(E59,2,3)&amp;"."&amp;MID(E59,5,3)&amp;"/"&amp;MID(E59,8,4)&amp;"-"&amp;RIGHT(E59,2),IF(G59=12,"00"&amp;"."&amp;LEFT(E59,3)&amp;"."&amp;MID(E59,4,3)&amp;"/"&amp;MID(E59,7,4)&amp;"-"&amp;RIGHT(E59,2),IF(G59=11,"00.0"&amp;LEFT(E59,2)&amp;"."&amp;MID(E59,3,3)&amp;"/"&amp;MID(E59,6,4)&amp;"-"&amp;RIGHT(E59,2),"erro")))))</f>
        <v>02.919.555/0001-67</v>
      </c>
      <c r="G59" s="2">
        <f t="shared" si="2"/>
        <v>13</v>
      </c>
      <c r="H59" s="6" t="s">
        <v>60</v>
      </c>
      <c r="I59" s="2">
        <v>1.0</v>
      </c>
      <c r="J59" s="6">
        <v>14.783918522695435</v>
      </c>
      <c r="K59" s="6">
        <v>2633748.1</v>
      </c>
      <c r="L59" s="2">
        <v>0.0</v>
      </c>
      <c r="M59" s="2">
        <v>1.0</v>
      </c>
      <c r="N59" s="2"/>
      <c r="O59" s="2">
        <v>0.0</v>
      </c>
      <c r="P59" s="2">
        <v>0.0</v>
      </c>
      <c r="Q59" s="2">
        <v>0.0</v>
      </c>
      <c r="R59" s="2">
        <v>19.0</v>
      </c>
      <c r="S59" s="2">
        <v>0.0</v>
      </c>
      <c r="T59" s="6">
        <v>16.062695302579957</v>
      </c>
      <c r="U59" s="6">
        <v>0.026101295382981806</v>
      </c>
      <c r="V59" s="6">
        <v>0.3022345374933028</v>
      </c>
      <c r="W59" s="6">
        <v>667956.0</v>
      </c>
      <c r="X59" s="6">
        <v>2191504.0</v>
      </c>
      <c r="Y59" s="6">
        <v>9461063.0</v>
      </c>
      <c r="Z59" s="6">
        <v>246946.0</v>
      </c>
      <c r="AA59" s="2">
        <f t="shared" si="3"/>
        <v>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1.0</v>
      </c>
      <c r="AO59" s="2">
        <v>0.0</v>
      </c>
      <c r="AP59" s="2">
        <v>0.0</v>
      </c>
      <c r="AQ59" s="2">
        <v>0.0</v>
      </c>
      <c r="AR59" s="3">
        <v>0.0</v>
      </c>
      <c r="AS59" s="6">
        <f t="shared" si="4"/>
        <v>15.67061909</v>
      </c>
      <c r="AT59" s="6">
        <f t="shared" si="5"/>
        <v>0.04060608298</v>
      </c>
      <c r="AU59" s="6">
        <f t="shared" si="6"/>
        <v>0.2883815636</v>
      </c>
      <c r="AV59" s="6">
        <f t="shared" si="7"/>
        <v>0</v>
      </c>
      <c r="AW59" s="6">
        <f t="shared" si="8"/>
        <v>1</v>
      </c>
      <c r="AX59" s="6">
        <f t="shared" si="9"/>
        <v>0</v>
      </c>
      <c r="AY59" s="6">
        <f t="shared" si="10"/>
        <v>0</v>
      </c>
      <c r="AZ59" s="6">
        <f t="shared" si="11"/>
        <v>0</v>
      </c>
      <c r="BA59" s="6">
        <f t="shared" si="12"/>
        <v>18</v>
      </c>
      <c r="BB59" s="6">
        <f t="shared" si="13"/>
        <v>0</v>
      </c>
      <c r="BC59" s="2"/>
      <c r="BD59" s="2"/>
    </row>
    <row r="60" ht="15.75" customHeight="1">
      <c r="A60" s="2">
        <v>15.0</v>
      </c>
      <c r="B60" s="2">
        <v>2018.0</v>
      </c>
      <c r="C60" s="6" t="s">
        <v>68</v>
      </c>
      <c r="D60" s="2">
        <v>19771.0</v>
      </c>
      <c r="E60" s="2">
        <v>2.919555000167E12</v>
      </c>
      <c r="F60" s="2" t="str">
        <f t="array" ref="F60">IFERROR(INDEX(cnpj!$A:$B,MATCH(C60,cnpj!$B:$B,0),1),IF(G60=14,LEFT(E60,2)&amp;"."&amp;MID(E60,3,3)&amp;"."&amp;MID(E60,6,3)&amp;"/"&amp;MID(E60,9,4)&amp;"-"&amp;RIGHT(E60,2),IF(G60=13,0&amp;LEFT(E60,1)&amp;"."&amp;MID(E60,2,3)&amp;"."&amp;MID(E60,5,3)&amp;"/"&amp;MID(E60,8,4)&amp;"-"&amp;RIGHT(E60,2),IF(G60=12,"00"&amp;"."&amp;LEFT(E60,3)&amp;"."&amp;MID(E60,4,3)&amp;"/"&amp;MID(E60,7,4)&amp;"-"&amp;RIGHT(E60,2),IF(G60=11,"00.0"&amp;LEFT(E60,2)&amp;"."&amp;MID(E60,3,3)&amp;"/"&amp;MID(E60,6,4)&amp;"-"&amp;RIGHT(E60,2),"erro")))))</f>
        <v>02.919.555/0001-67</v>
      </c>
      <c r="G60" s="2">
        <f t="shared" si="2"/>
        <v>13</v>
      </c>
      <c r="H60" s="6" t="s">
        <v>60</v>
      </c>
      <c r="I60" s="2">
        <v>1.0</v>
      </c>
      <c r="J60" s="6">
        <v>14.86060180950972</v>
      </c>
      <c r="K60" s="6">
        <v>2843658.0</v>
      </c>
      <c r="L60" s="2">
        <v>0.0</v>
      </c>
      <c r="M60" s="2">
        <v>0.0</v>
      </c>
      <c r="N60" s="2"/>
      <c r="O60" s="2">
        <v>0.0</v>
      </c>
      <c r="P60" s="2">
        <v>0.0</v>
      </c>
      <c r="Q60" s="2">
        <v>0.0</v>
      </c>
      <c r="R60" s="2">
        <v>21.0</v>
      </c>
      <c r="S60" s="2">
        <v>0.0</v>
      </c>
      <c r="T60" s="6">
        <v>16.04121017896677</v>
      </c>
      <c r="U60" s="6">
        <v>-0.020425684390179267</v>
      </c>
      <c r="V60" s="6">
        <v>0.30242552909791504</v>
      </c>
      <c r="W60" s="6">
        <v>745715.0</v>
      </c>
      <c r="X60" s="6">
        <v>2054733.0</v>
      </c>
      <c r="Y60" s="6">
        <v>9259959.0</v>
      </c>
      <c r="Z60" s="6">
        <v>-189141.0</v>
      </c>
      <c r="AA60" s="2">
        <f t="shared" si="3"/>
        <v>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1.0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1.0</v>
      </c>
      <c r="AP60" s="2">
        <v>0.0</v>
      </c>
      <c r="AQ60" s="2">
        <v>0.0</v>
      </c>
      <c r="AR60" s="3">
        <v>0.0</v>
      </c>
      <c r="AS60" s="6">
        <f t="shared" si="4"/>
        <v>16.0626953</v>
      </c>
      <c r="AT60" s="6">
        <f t="shared" si="5"/>
        <v>0.02610129538</v>
      </c>
      <c r="AU60" s="6">
        <f t="shared" si="6"/>
        <v>0.3022345375</v>
      </c>
      <c r="AV60" s="6">
        <f t="shared" si="7"/>
        <v>0</v>
      </c>
      <c r="AW60" s="6">
        <f t="shared" si="8"/>
        <v>1</v>
      </c>
      <c r="AX60" s="6">
        <f t="shared" si="9"/>
        <v>0</v>
      </c>
      <c r="AY60" s="6">
        <f t="shared" si="10"/>
        <v>0</v>
      </c>
      <c r="AZ60" s="6">
        <f t="shared" si="11"/>
        <v>0</v>
      </c>
      <c r="BA60" s="6">
        <f t="shared" si="12"/>
        <v>19</v>
      </c>
      <c r="BB60" s="6">
        <f t="shared" si="13"/>
        <v>0</v>
      </c>
      <c r="BC60" s="2"/>
      <c r="BD60" s="2"/>
    </row>
    <row r="61" ht="15.75" customHeight="1">
      <c r="A61" s="2">
        <v>15.0</v>
      </c>
      <c r="B61" s="2">
        <v>2019.0</v>
      </c>
      <c r="C61" s="6" t="s">
        <v>68</v>
      </c>
      <c r="D61" s="2">
        <v>19771.0</v>
      </c>
      <c r="E61" s="2">
        <v>2.919555000167E12</v>
      </c>
      <c r="F61" s="2" t="str">
        <f t="array" ref="F61">IFERROR(INDEX(cnpj!$A:$B,MATCH(C61,cnpj!$B:$B,0),1),IF(G61=14,LEFT(E61,2)&amp;"."&amp;MID(E61,3,3)&amp;"."&amp;MID(E61,6,3)&amp;"/"&amp;MID(E61,9,4)&amp;"-"&amp;RIGHT(E61,2),IF(G61=13,0&amp;LEFT(E61,1)&amp;"."&amp;MID(E61,2,3)&amp;"."&amp;MID(E61,5,3)&amp;"/"&amp;MID(E61,8,4)&amp;"-"&amp;RIGHT(E61,2),IF(G61=12,"00"&amp;"."&amp;LEFT(E61,3)&amp;"."&amp;MID(E61,4,3)&amp;"/"&amp;MID(E61,7,4)&amp;"-"&amp;RIGHT(E61,2),IF(G61=11,"00.0"&amp;LEFT(E61,2)&amp;"."&amp;MID(E61,3,3)&amp;"/"&amp;MID(E61,6,4)&amp;"-"&amp;RIGHT(E61,2),"erro")))))</f>
        <v>02.919.555/0001-67</v>
      </c>
      <c r="G61" s="2">
        <f t="shared" si="2"/>
        <v>13</v>
      </c>
      <c r="H61" s="6" t="s">
        <v>60</v>
      </c>
      <c r="I61" s="2">
        <v>1.0</v>
      </c>
      <c r="J61" s="6">
        <v>14.933573451191515</v>
      </c>
      <c r="K61" s="6">
        <v>3058923.0</v>
      </c>
      <c r="L61" s="2">
        <v>0.0</v>
      </c>
      <c r="M61" s="2">
        <v>1.0</v>
      </c>
      <c r="N61" s="2"/>
      <c r="O61" s="2">
        <v>0.0</v>
      </c>
      <c r="P61" s="2">
        <v>1.0</v>
      </c>
      <c r="Q61" s="2">
        <v>0.0</v>
      </c>
      <c r="R61" s="2">
        <v>20.0</v>
      </c>
      <c r="S61" s="2">
        <v>0.0</v>
      </c>
      <c r="T61" s="6">
        <v>16.064990821995526</v>
      </c>
      <c r="U61" s="6">
        <v>-0.0038953659918804623</v>
      </c>
      <c r="V61" s="6">
        <v>0.1322938590117735</v>
      </c>
      <c r="W61" s="6">
        <v>269300.0</v>
      </c>
      <c r="X61" s="6">
        <v>985217.0</v>
      </c>
      <c r="Y61" s="6">
        <v>9482806.0</v>
      </c>
      <c r="Z61" s="6">
        <v>-36939.0</v>
      </c>
      <c r="AA61" s="2">
        <f t="shared" si="3"/>
        <v>1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1.0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1.0</v>
      </c>
      <c r="AQ61" s="2">
        <v>0.0</v>
      </c>
      <c r="AR61" s="3">
        <v>0.0</v>
      </c>
      <c r="AS61" s="6">
        <f t="shared" si="4"/>
        <v>16.04121018</v>
      </c>
      <c r="AT61" s="6">
        <f t="shared" si="5"/>
        <v>-0.02042568439</v>
      </c>
      <c r="AU61" s="6">
        <f t="shared" si="6"/>
        <v>0.3024255291</v>
      </c>
      <c r="AV61" s="6">
        <f t="shared" si="7"/>
        <v>0</v>
      </c>
      <c r="AW61" s="6">
        <f t="shared" si="8"/>
        <v>0</v>
      </c>
      <c r="AX61" s="6">
        <f t="shared" si="9"/>
        <v>0</v>
      </c>
      <c r="AY61" s="6">
        <f t="shared" si="10"/>
        <v>0</v>
      </c>
      <c r="AZ61" s="6">
        <f t="shared" si="11"/>
        <v>0</v>
      </c>
      <c r="BA61" s="6">
        <f t="shared" si="12"/>
        <v>21</v>
      </c>
      <c r="BB61" s="6">
        <f t="shared" si="13"/>
        <v>0</v>
      </c>
      <c r="BC61" s="2"/>
      <c r="BD61" s="2"/>
    </row>
    <row r="62" ht="15.75" customHeight="1">
      <c r="A62" s="2">
        <v>15.0</v>
      </c>
      <c r="B62" s="2">
        <v>2020.0</v>
      </c>
      <c r="C62" s="6" t="s">
        <v>68</v>
      </c>
      <c r="D62" s="2">
        <v>19771.0</v>
      </c>
      <c r="E62" s="2">
        <v>2.919555000167E12</v>
      </c>
      <c r="F62" s="2" t="str">
        <f t="array" ref="F62">IFERROR(INDEX(cnpj!$A:$B,MATCH(C62,cnpj!$B:$B,0),1),IF(G62=14,LEFT(E62,2)&amp;"."&amp;MID(E62,3,3)&amp;"."&amp;MID(E62,6,3)&amp;"/"&amp;MID(E62,9,4)&amp;"-"&amp;RIGHT(E62,2),IF(G62=13,0&amp;LEFT(E62,1)&amp;"."&amp;MID(E62,2,3)&amp;"."&amp;MID(E62,5,3)&amp;"/"&amp;MID(E62,8,4)&amp;"-"&amp;RIGHT(E62,2),IF(G62=12,"00"&amp;"."&amp;LEFT(E62,3)&amp;"."&amp;MID(E62,4,3)&amp;"/"&amp;MID(E62,7,4)&amp;"-"&amp;RIGHT(E62,2),IF(G62=11,"00.0"&amp;LEFT(E62,2)&amp;"."&amp;MID(E62,3,3)&amp;"/"&amp;MID(E62,6,4)&amp;"-"&amp;RIGHT(E62,2),"erro")))))</f>
        <v>02.919.555/0001-67</v>
      </c>
      <c r="G62" s="2">
        <f t="shared" si="2"/>
        <v>13</v>
      </c>
      <c r="H62" s="6" t="s">
        <v>60</v>
      </c>
      <c r="I62" s="2">
        <v>1.0</v>
      </c>
      <c r="J62" s="6">
        <v>14.580531895784464</v>
      </c>
      <c r="K62" s="6">
        <v>2149040.23</v>
      </c>
      <c r="L62" s="2">
        <v>0.0</v>
      </c>
      <c r="M62" s="2">
        <v>1.0</v>
      </c>
      <c r="N62" s="2"/>
      <c r="O62" s="2">
        <v>0.0</v>
      </c>
      <c r="P62" s="2">
        <v>0.0</v>
      </c>
      <c r="Q62" s="2">
        <v>0.0</v>
      </c>
      <c r="R62" s="2">
        <v>17.0</v>
      </c>
      <c r="S62" s="2">
        <v>0.0</v>
      </c>
      <c r="T62" s="6">
        <v>16.09900253190163</v>
      </c>
      <c r="U62" s="6">
        <v>-0.004911791806647314</v>
      </c>
      <c r="V62" s="6">
        <v>0.3504198400143514</v>
      </c>
      <c r="W62" s="6">
        <v>1271425.0</v>
      </c>
      <c r="X62" s="6">
        <v>2166502.0</v>
      </c>
      <c r="Y62" s="6">
        <v>9810880.0</v>
      </c>
      <c r="Z62" s="6">
        <v>-48189.0</v>
      </c>
      <c r="AA62" s="2">
        <f t="shared" si="3"/>
        <v>1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1.0</v>
      </c>
      <c r="AR62" s="3">
        <v>0.0</v>
      </c>
      <c r="AS62" s="6">
        <f t="shared" si="4"/>
        <v>16.06499082</v>
      </c>
      <c r="AT62" s="6">
        <f t="shared" si="5"/>
        <v>-0.003895365992</v>
      </c>
      <c r="AU62" s="6">
        <f t="shared" si="6"/>
        <v>0.132293859</v>
      </c>
      <c r="AV62" s="6">
        <f t="shared" si="7"/>
        <v>0</v>
      </c>
      <c r="AW62" s="6">
        <f t="shared" si="8"/>
        <v>1</v>
      </c>
      <c r="AX62" s="6">
        <f t="shared" si="9"/>
        <v>0</v>
      </c>
      <c r="AY62" s="6">
        <f t="shared" si="10"/>
        <v>1</v>
      </c>
      <c r="AZ62" s="6">
        <f t="shared" si="11"/>
        <v>0</v>
      </c>
      <c r="BA62" s="6">
        <f t="shared" si="12"/>
        <v>20</v>
      </c>
      <c r="BB62" s="6">
        <f t="shared" si="13"/>
        <v>0</v>
      </c>
      <c r="BC62" s="2"/>
      <c r="BD62" s="2"/>
    </row>
    <row r="63" ht="15.75" customHeight="1">
      <c r="A63" s="2">
        <v>16.0</v>
      </c>
      <c r="B63" s="2">
        <v>2016.0</v>
      </c>
      <c r="C63" s="6" t="s">
        <v>69</v>
      </c>
      <c r="D63" s="2">
        <v>19100.0</v>
      </c>
      <c r="E63" s="2">
        <v>4.03243300018E12</v>
      </c>
      <c r="F63" s="2" t="str">
        <f t="array" ref="F63">IFERROR(INDEX(cnpj!$A:$B,MATCH(C63,cnpj!$B:$B,0),1),IF(G63=14,LEFT(E63,2)&amp;"."&amp;MID(E63,3,3)&amp;"."&amp;MID(E63,6,3)&amp;"/"&amp;MID(E63,9,4)&amp;"-"&amp;RIGHT(E63,2),IF(G63=13,0&amp;LEFT(E63,1)&amp;"."&amp;MID(E63,2,3)&amp;"."&amp;MID(E63,5,3)&amp;"/"&amp;MID(E63,8,4)&amp;"-"&amp;RIGHT(E63,2),IF(G63=12,"00"&amp;"."&amp;LEFT(E63,3)&amp;"."&amp;MID(E63,4,3)&amp;"/"&amp;MID(E63,7,4)&amp;"-"&amp;RIGHT(E63,2),IF(G63=11,"00.0"&amp;LEFT(E63,2)&amp;"."&amp;MID(E63,3,3)&amp;"/"&amp;MID(E63,6,4)&amp;"-"&amp;RIGHT(E63,2),"erro")))))</f>
        <v>04.032.433/0001-80</v>
      </c>
      <c r="G63" s="2">
        <f t="shared" si="2"/>
        <v>13</v>
      </c>
      <c r="H63" s="6" t="s">
        <v>60</v>
      </c>
      <c r="I63" s="2">
        <v>1.0</v>
      </c>
      <c r="J63" s="6">
        <v>13.37855478276474</v>
      </c>
      <c r="K63" s="6">
        <v>646000.0</v>
      </c>
      <c r="L63" s="2">
        <v>0.0</v>
      </c>
      <c r="M63" s="2">
        <v>1.0</v>
      </c>
      <c r="N63" s="2"/>
      <c r="O63" s="2">
        <v>0.0</v>
      </c>
      <c r="P63" s="2">
        <v>0.0</v>
      </c>
      <c r="Q63" s="2">
        <v>0.0</v>
      </c>
      <c r="R63" s="2">
        <v>16.0</v>
      </c>
      <c r="S63" s="2">
        <v>0.0</v>
      </c>
      <c r="T63" s="6">
        <v>13.99896064439571</v>
      </c>
      <c r="U63" s="6">
        <v>-0.061543007687153255</v>
      </c>
      <c r="V63" s="6">
        <v>0.9893203923902594</v>
      </c>
      <c r="W63" s="6">
        <v>28654.0</v>
      </c>
      <c r="X63" s="6">
        <v>1159871.0</v>
      </c>
      <c r="Y63" s="6">
        <v>1201355.0</v>
      </c>
      <c r="Z63" s="6">
        <v>-73935.0</v>
      </c>
      <c r="AA63" s="2" t="str">
        <f t="shared" si="3"/>
        <v/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1.0</v>
      </c>
      <c r="AN63" s="2">
        <v>0.0</v>
      </c>
      <c r="AO63" s="2">
        <v>0.0</v>
      </c>
      <c r="AP63" s="2">
        <v>0.0</v>
      </c>
      <c r="AQ63" s="2">
        <v>0.0</v>
      </c>
      <c r="AR63" s="3">
        <v>0.0</v>
      </c>
      <c r="AS63" s="6" t="str">
        <f t="shared" si="4"/>
        <v/>
      </c>
      <c r="AT63" s="6" t="str">
        <f t="shared" si="5"/>
        <v/>
      </c>
      <c r="AU63" s="6" t="str">
        <f t="shared" si="6"/>
        <v/>
      </c>
      <c r="AV63" s="6" t="str">
        <f t="shared" si="7"/>
        <v/>
      </c>
      <c r="AW63" s="6" t="str">
        <f t="shared" si="8"/>
        <v/>
      </c>
      <c r="AX63" s="6" t="str">
        <f t="shared" si="9"/>
        <v/>
      </c>
      <c r="AY63" s="6" t="str">
        <f t="shared" si="10"/>
        <v/>
      </c>
      <c r="AZ63" s="6" t="str">
        <f t="shared" si="11"/>
        <v/>
      </c>
      <c r="BA63" s="6" t="str">
        <f t="shared" si="12"/>
        <v/>
      </c>
      <c r="BB63" s="6" t="str">
        <f t="shared" si="13"/>
        <v/>
      </c>
      <c r="BC63" s="2"/>
      <c r="BD63" s="2"/>
    </row>
    <row r="64" ht="15.75" customHeight="1">
      <c r="A64" s="2">
        <v>16.0</v>
      </c>
      <c r="B64" s="2">
        <v>2017.0</v>
      </c>
      <c r="C64" s="6" t="s">
        <v>69</v>
      </c>
      <c r="D64" s="2">
        <v>19100.0</v>
      </c>
      <c r="E64" s="2">
        <v>4.03243300018E12</v>
      </c>
      <c r="F64" s="2" t="str">
        <f t="array" ref="F64">IFERROR(INDEX(cnpj!$A:$B,MATCH(C64,cnpj!$B:$B,0),1),IF(G64=14,LEFT(E64,2)&amp;"."&amp;MID(E64,3,3)&amp;"."&amp;MID(E64,6,3)&amp;"/"&amp;MID(E64,9,4)&amp;"-"&amp;RIGHT(E64,2),IF(G64=13,0&amp;LEFT(E64,1)&amp;"."&amp;MID(E64,2,3)&amp;"."&amp;MID(E64,5,3)&amp;"/"&amp;MID(E64,8,4)&amp;"-"&amp;RIGHT(E64,2),IF(G64=12,"00"&amp;"."&amp;LEFT(E64,3)&amp;"."&amp;MID(E64,4,3)&amp;"/"&amp;MID(E64,7,4)&amp;"-"&amp;RIGHT(E64,2),IF(G64=11,"00.0"&amp;LEFT(E64,2)&amp;"."&amp;MID(E64,3,3)&amp;"/"&amp;MID(E64,6,4)&amp;"-"&amp;RIGHT(E64,2),"erro")))))</f>
        <v>04.032.433/0001-80</v>
      </c>
      <c r="G64" s="2">
        <f t="shared" si="2"/>
        <v>13</v>
      </c>
      <c r="H64" s="6" t="s">
        <v>60</v>
      </c>
      <c r="I64" s="2">
        <v>1.0</v>
      </c>
      <c r="J64" s="6">
        <v>13.946538820370678</v>
      </c>
      <c r="K64" s="6">
        <v>1140000.0</v>
      </c>
      <c r="L64" s="2">
        <v>0.0</v>
      </c>
      <c r="M64" s="2">
        <v>1.0</v>
      </c>
      <c r="N64" s="2"/>
      <c r="O64" s="2">
        <v>0.0</v>
      </c>
      <c r="P64" s="2">
        <v>0.0</v>
      </c>
      <c r="Q64" s="2">
        <v>0.0</v>
      </c>
      <c r="R64" s="2">
        <v>19.0</v>
      </c>
      <c r="S64" s="2">
        <v>0.0</v>
      </c>
      <c r="T64" s="6">
        <v>13.910775282190055</v>
      </c>
      <c r="U64" s="6">
        <v>-0.3512732396927133</v>
      </c>
      <c r="V64" s="6">
        <v>1.3926596663484705</v>
      </c>
      <c r="W64" s="6">
        <v>12787.0</v>
      </c>
      <c r="X64" s="6">
        <v>1519069.0</v>
      </c>
      <c r="Y64" s="6">
        <v>1099950.0</v>
      </c>
      <c r="Z64" s="6">
        <v>-386383.0</v>
      </c>
      <c r="AA64" s="2">
        <f t="shared" si="3"/>
        <v>1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1.0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1.0</v>
      </c>
      <c r="AO64" s="2">
        <v>0.0</v>
      </c>
      <c r="AP64" s="2">
        <v>0.0</v>
      </c>
      <c r="AQ64" s="2">
        <v>0.0</v>
      </c>
      <c r="AR64" s="3">
        <v>0.0</v>
      </c>
      <c r="AS64" s="6">
        <f t="shared" si="4"/>
        <v>13.99896064</v>
      </c>
      <c r="AT64" s="6">
        <f t="shared" si="5"/>
        <v>-0.06154300769</v>
      </c>
      <c r="AU64" s="6">
        <f t="shared" si="6"/>
        <v>0.9893203924</v>
      </c>
      <c r="AV64" s="6">
        <f t="shared" si="7"/>
        <v>0</v>
      </c>
      <c r="AW64" s="6">
        <f t="shared" si="8"/>
        <v>1</v>
      </c>
      <c r="AX64" s="6">
        <f t="shared" si="9"/>
        <v>0</v>
      </c>
      <c r="AY64" s="6">
        <f t="shared" si="10"/>
        <v>0</v>
      </c>
      <c r="AZ64" s="6">
        <f t="shared" si="11"/>
        <v>0</v>
      </c>
      <c r="BA64" s="6">
        <f t="shared" si="12"/>
        <v>16</v>
      </c>
      <c r="BB64" s="6">
        <f t="shared" si="13"/>
        <v>0</v>
      </c>
      <c r="BC64" s="2"/>
      <c r="BD64" s="2"/>
    </row>
    <row r="65" ht="15.75" customHeight="1">
      <c r="A65" s="2">
        <v>16.0</v>
      </c>
      <c r="B65" s="2">
        <v>2018.0</v>
      </c>
      <c r="C65" s="6" t="s">
        <v>69</v>
      </c>
      <c r="D65" s="2">
        <v>19100.0</v>
      </c>
      <c r="E65" s="2">
        <v>4.03243300018E12</v>
      </c>
      <c r="F65" s="2" t="str">
        <f t="array" ref="F65">IFERROR(INDEX(cnpj!$A:$B,MATCH(C65,cnpj!$B:$B,0),1),IF(G65=14,LEFT(E65,2)&amp;"."&amp;MID(E65,3,3)&amp;"."&amp;MID(E65,6,3)&amp;"/"&amp;MID(E65,9,4)&amp;"-"&amp;RIGHT(E65,2),IF(G65=13,0&amp;LEFT(E65,1)&amp;"."&amp;MID(E65,2,3)&amp;"."&amp;MID(E65,5,3)&amp;"/"&amp;MID(E65,8,4)&amp;"-"&amp;RIGHT(E65,2),IF(G65=12,"00"&amp;"."&amp;LEFT(E65,3)&amp;"."&amp;MID(E65,4,3)&amp;"/"&amp;MID(E65,7,4)&amp;"-"&amp;RIGHT(E65,2),IF(G65=11,"00.0"&amp;LEFT(E65,2)&amp;"."&amp;MID(E65,3,3)&amp;"/"&amp;MID(E65,6,4)&amp;"-"&amp;RIGHT(E65,2),"erro")))))</f>
        <v>04.032.433/0001-80</v>
      </c>
      <c r="G65" s="2">
        <f t="shared" si="2"/>
        <v>13</v>
      </c>
      <c r="H65" s="6" t="s">
        <v>60</v>
      </c>
      <c r="I65" s="2">
        <v>1.0</v>
      </c>
      <c r="J65" s="6">
        <v>13.418013619505286</v>
      </c>
      <c r="K65" s="6">
        <v>672000.0</v>
      </c>
      <c r="L65" s="2">
        <v>0.0</v>
      </c>
      <c r="M65" s="2">
        <v>1.0</v>
      </c>
      <c r="N65" s="2"/>
      <c r="O65" s="2">
        <v>0.0</v>
      </c>
      <c r="P65" s="2">
        <v>0.0</v>
      </c>
      <c r="Q65" s="2">
        <v>0.0</v>
      </c>
      <c r="R65" s="2">
        <v>16.0</v>
      </c>
      <c r="S65" s="2">
        <v>0.0</v>
      </c>
      <c r="T65" s="6">
        <v>13.990121631904957</v>
      </c>
      <c r="U65" s="6">
        <v>-0.187637042181489</v>
      </c>
      <c r="V65" s="6">
        <v>0.9299343373225852</v>
      </c>
      <c r="W65" s="6">
        <v>69040.0</v>
      </c>
      <c r="X65" s="6">
        <v>1038310.0</v>
      </c>
      <c r="Y65" s="6">
        <v>1190783.0</v>
      </c>
      <c r="Z65" s="6">
        <v>-223435.0</v>
      </c>
      <c r="AA65" s="2">
        <f t="shared" si="3"/>
        <v>1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1.0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1.0</v>
      </c>
      <c r="AP65" s="2">
        <v>0.0</v>
      </c>
      <c r="AQ65" s="2">
        <v>0.0</v>
      </c>
      <c r="AR65" s="3">
        <v>0.0</v>
      </c>
      <c r="AS65" s="6">
        <f t="shared" si="4"/>
        <v>13.91077528</v>
      </c>
      <c r="AT65" s="6">
        <f t="shared" si="5"/>
        <v>-0.3512732397</v>
      </c>
      <c r="AU65" s="6">
        <f t="shared" si="6"/>
        <v>1.392659666</v>
      </c>
      <c r="AV65" s="6">
        <f t="shared" si="7"/>
        <v>0</v>
      </c>
      <c r="AW65" s="6">
        <f t="shared" si="8"/>
        <v>1</v>
      </c>
      <c r="AX65" s="6">
        <f t="shared" si="9"/>
        <v>0</v>
      </c>
      <c r="AY65" s="6">
        <f t="shared" si="10"/>
        <v>0</v>
      </c>
      <c r="AZ65" s="6">
        <f t="shared" si="11"/>
        <v>0</v>
      </c>
      <c r="BA65" s="6">
        <f t="shared" si="12"/>
        <v>19</v>
      </c>
      <c r="BB65" s="6">
        <f t="shared" si="13"/>
        <v>0</v>
      </c>
      <c r="BC65" s="2"/>
      <c r="BD65" s="2"/>
    </row>
    <row r="66" ht="15.75" customHeight="1">
      <c r="A66" s="2">
        <v>16.0</v>
      </c>
      <c r="B66" s="2">
        <v>2019.0</v>
      </c>
      <c r="C66" s="6" t="s">
        <v>69</v>
      </c>
      <c r="D66" s="2">
        <v>19100.0</v>
      </c>
      <c r="E66" s="2">
        <v>4.03243300018E12</v>
      </c>
      <c r="F66" s="2" t="str">
        <f t="array" ref="F66">IFERROR(INDEX(cnpj!$A:$B,MATCH(C66,cnpj!$B:$B,0),1),IF(G66=14,LEFT(E66,2)&amp;"."&amp;MID(E66,3,3)&amp;"."&amp;MID(E66,6,3)&amp;"/"&amp;MID(E66,9,4)&amp;"-"&amp;RIGHT(E66,2),IF(G66=13,0&amp;LEFT(E66,1)&amp;"."&amp;MID(E66,2,3)&amp;"."&amp;MID(E66,5,3)&amp;"/"&amp;MID(E66,8,4)&amp;"-"&amp;RIGHT(E66,2),IF(G66=12,"00"&amp;"."&amp;LEFT(E66,3)&amp;"."&amp;MID(E66,4,3)&amp;"/"&amp;MID(E66,7,4)&amp;"-"&amp;RIGHT(E66,2),IF(G66=11,"00.0"&amp;LEFT(E66,2)&amp;"."&amp;MID(E66,3,3)&amp;"/"&amp;MID(E66,6,4)&amp;"-"&amp;RIGHT(E66,2),"erro")))))</f>
        <v>04.032.433/0001-80</v>
      </c>
      <c r="G66" s="2">
        <f t="shared" si="2"/>
        <v>13</v>
      </c>
      <c r="H66" s="6" t="s">
        <v>60</v>
      </c>
      <c r="I66" s="2">
        <v>1.0</v>
      </c>
      <c r="J66" s="6">
        <v>13.053441931937908</v>
      </c>
      <c r="K66" s="6">
        <v>466700.0</v>
      </c>
      <c r="L66" s="2">
        <v>0.0</v>
      </c>
      <c r="M66" s="2">
        <v>0.0</v>
      </c>
      <c r="N66" s="2"/>
      <c r="O66" s="2">
        <v>1.0</v>
      </c>
      <c r="P66" s="2">
        <v>3.0</v>
      </c>
      <c r="Q66" s="2">
        <v>0.0</v>
      </c>
      <c r="R66" s="2">
        <v>13.0</v>
      </c>
      <c r="S66" s="2">
        <v>0.0</v>
      </c>
      <c r="T66" s="6">
        <v>13.987041606054476</v>
      </c>
      <c r="U66" s="6">
        <v>-0.3558314611568661</v>
      </c>
      <c r="V66" s="6">
        <v>0.10775144235507585</v>
      </c>
      <c r="W66" s="6">
        <v>99260.0</v>
      </c>
      <c r="X66" s="6">
        <v>28654.0</v>
      </c>
      <c r="Y66" s="6">
        <v>1187121.0</v>
      </c>
      <c r="Z66" s="6">
        <v>-422415.0</v>
      </c>
      <c r="AA66" s="2">
        <f t="shared" si="3"/>
        <v>1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1.0</v>
      </c>
      <c r="AQ66" s="2">
        <v>0.0</v>
      </c>
      <c r="AR66" s="3">
        <v>0.0</v>
      </c>
      <c r="AS66" s="6">
        <f t="shared" si="4"/>
        <v>13.99012163</v>
      </c>
      <c r="AT66" s="6">
        <f t="shared" si="5"/>
        <v>-0.1876370422</v>
      </c>
      <c r="AU66" s="6">
        <f t="shared" si="6"/>
        <v>0.9299343373</v>
      </c>
      <c r="AV66" s="6">
        <f t="shared" si="7"/>
        <v>0</v>
      </c>
      <c r="AW66" s="6">
        <f t="shared" si="8"/>
        <v>1</v>
      </c>
      <c r="AX66" s="6">
        <f t="shared" si="9"/>
        <v>0</v>
      </c>
      <c r="AY66" s="6">
        <f t="shared" si="10"/>
        <v>0</v>
      </c>
      <c r="AZ66" s="6">
        <f t="shared" si="11"/>
        <v>0</v>
      </c>
      <c r="BA66" s="6">
        <f t="shared" si="12"/>
        <v>16</v>
      </c>
      <c r="BB66" s="6">
        <f t="shared" si="13"/>
        <v>0</v>
      </c>
      <c r="BC66" s="2"/>
      <c r="BD66" s="2"/>
    </row>
    <row r="67" ht="15.75" customHeight="1">
      <c r="A67" s="2">
        <v>16.0</v>
      </c>
      <c r="B67" s="2">
        <v>2020.0</v>
      </c>
      <c r="C67" s="6" t="s">
        <v>69</v>
      </c>
      <c r="D67" s="2">
        <v>19100.0</v>
      </c>
      <c r="E67" s="2">
        <v>4.03243300018E12</v>
      </c>
      <c r="F67" s="2" t="str">
        <f t="array" ref="F67">IFERROR(INDEX(cnpj!$A:$B,MATCH(C67,cnpj!$B:$B,0),1),IF(G67=14,LEFT(E67,2)&amp;"."&amp;MID(E67,3,3)&amp;"."&amp;MID(E67,6,3)&amp;"/"&amp;MID(E67,9,4)&amp;"-"&amp;RIGHT(E67,2),IF(G67=13,0&amp;LEFT(E67,1)&amp;"."&amp;MID(E67,2,3)&amp;"."&amp;MID(E67,5,3)&amp;"/"&amp;MID(E67,8,4)&amp;"-"&amp;RIGHT(E67,2),IF(G67=12,"00"&amp;"."&amp;LEFT(E67,3)&amp;"."&amp;MID(E67,4,3)&amp;"/"&amp;MID(E67,7,4)&amp;"-"&amp;RIGHT(E67,2),IF(G67=11,"00.0"&amp;LEFT(E67,2)&amp;"."&amp;MID(E67,3,3)&amp;"/"&amp;MID(E67,6,4)&amp;"-"&amp;RIGHT(E67,2),"erro")))))</f>
        <v>04.032.433/0001-80</v>
      </c>
      <c r="G67" s="2">
        <f t="shared" si="2"/>
        <v>13</v>
      </c>
      <c r="H67" s="6" t="s">
        <v>60</v>
      </c>
      <c r="I67" s="2">
        <v>1.0</v>
      </c>
      <c r="J67" s="6">
        <v>12.842107025915734</v>
      </c>
      <c r="K67" s="6">
        <v>377795.01</v>
      </c>
      <c r="L67" s="2">
        <v>0.0</v>
      </c>
      <c r="M67" s="2">
        <v>0.0</v>
      </c>
      <c r="N67" s="2"/>
      <c r="O67" s="2">
        <v>1.0</v>
      </c>
      <c r="P67" s="2">
        <v>3.0</v>
      </c>
      <c r="Q67" s="2">
        <v>0.0</v>
      </c>
      <c r="R67" s="2">
        <v>12.0</v>
      </c>
      <c r="S67" s="2">
        <v>0.0</v>
      </c>
      <c r="T67" s="6">
        <v>13.514694612562408</v>
      </c>
      <c r="U67" s="6">
        <v>-0.29004044776240384</v>
      </c>
      <c r="V67" s="6">
        <v>0.7741531503051821</v>
      </c>
      <c r="W67" s="6">
        <v>94751.0</v>
      </c>
      <c r="X67" s="6">
        <v>478288.0</v>
      </c>
      <c r="Y67" s="6">
        <v>740214.0</v>
      </c>
      <c r="Z67" s="6">
        <v>-214692.0</v>
      </c>
      <c r="AA67" s="2">
        <f t="shared" si="3"/>
        <v>1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1.0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1.0</v>
      </c>
      <c r="AR67" s="3">
        <v>0.0</v>
      </c>
      <c r="AS67" s="6">
        <f t="shared" si="4"/>
        <v>13.98704161</v>
      </c>
      <c r="AT67" s="6">
        <f t="shared" si="5"/>
        <v>-0.3558314612</v>
      </c>
      <c r="AU67" s="6">
        <f t="shared" si="6"/>
        <v>0.1077514424</v>
      </c>
      <c r="AV67" s="6">
        <f t="shared" si="7"/>
        <v>0</v>
      </c>
      <c r="AW67" s="6">
        <f t="shared" si="8"/>
        <v>0</v>
      </c>
      <c r="AX67" s="6">
        <f t="shared" si="9"/>
        <v>1</v>
      </c>
      <c r="AY67" s="6">
        <f t="shared" si="10"/>
        <v>3</v>
      </c>
      <c r="AZ67" s="6">
        <f t="shared" si="11"/>
        <v>0</v>
      </c>
      <c r="BA67" s="6">
        <f t="shared" si="12"/>
        <v>13</v>
      </c>
      <c r="BB67" s="6">
        <f t="shared" si="13"/>
        <v>0</v>
      </c>
      <c r="BC67" s="2"/>
      <c r="BD67" s="2"/>
    </row>
    <row r="68" ht="15.75" customHeight="1">
      <c r="A68" s="2">
        <v>17.0</v>
      </c>
      <c r="B68" s="2">
        <v>2016.0</v>
      </c>
      <c r="C68" s="6" t="s">
        <v>70</v>
      </c>
      <c r="D68" s="2">
        <v>21989.0</v>
      </c>
      <c r="E68" s="2">
        <v>9.32634200017E12</v>
      </c>
      <c r="F68" s="2" t="str">
        <f t="array" ref="F68">IFERROR(INDEX(cnpj!$A:$B,MATCH(C68,cnpj!$B:$B,0),1),IF(G68=14,LEFT(E68,2)&amp;"."&amp;MID(E68,3,3)&amp;"."&amp;MID(E68,6,3)&amp;"/"&amp;MID(E68,9,4)&amp;"-"&amp;RIGHT(E68,2),IF(G68=13,0&amp;LEFT(E68,1)&amp;"."&amp;MID(E68,2,3)&amp;"."&amp;MID(E68,5,3)&amp;"/"&amp;MID(E68,8,4)&amp;"-"&amp;RIGHT(E68,2),IF(G68=12,"00"&amp;"."&amp;LEFT(E68,3)&amp;"."&amp;MID(E68,4,3)&amp;"/"&amp;MID(E68,7,4)&amp;"-"&amp;RIGHT(E68,2),IF(G68=11,"00.0"&amp;LEFT(E68,2)&amp;"."&amp;MID(E68,3,3)&amp;"/"&amp;MID(E68,6,4)&amp;"-"&amp;RIGHT(E68,2),"erro")))))</f>
        <v>09.326.342/0001-70</v>
      </c>
      <c r="G68" s="2">
        <f t="shared" si="2"/>
        <v>13</v>
      </c>
      <c r="H68" s="6" t="s">
        <v>60</v>
      </c>
      <c r="I68" s="2">
        <v>1.0</v>
      </c>
      <c r="J68" s="6">
        <v>12.206072645530174</v>
      </c>
      <c r="K68" s="6">
        <v>200000.0</v>
      </c>
      <c r="L68" s="2">
        <v>0.0</v>
      </c>
      <c r="M68" s="2">
        <v>1.0</v>
      </c>
      <c r="N68" s="2"/>
      <c r="O68" s="2">
        <v>0.0</v>
      </c>
      <c r="P68" s="2">
        <v>0.0</v>
      </c>
      <c r="Q68" s="2">
        <v>0.0</v>
      </c>
      <c r="R68" s="2">
        <v>5.0</v>
      </c>
      <c r="S68" s="2">
        <v>0.0</v>
      </c>
      <c r="T68" s="6">
        <v>14.414217380315383</v>
      </c>
      <c r="U68" s="6">
        <v>-0.051768251267746805</v>
      </c>
      <c r="V68" s="6">
        <v>0.7127561595899249</v>
      </c>
      <c r="W68" s="6">
        <v>211518.0</v>
      </c>
      <c r="X68" s="6">
        <v>1085530.0</v>
      </c>
      <c r="Y68" s="6">
        <v>1819764.0</v>
      </c>
      <c r="Z68" s="6">
        <v>-94206.0</v>
      </c>
      <c r="AA68" s="2" t="str">
        <f t="shared" si="3"/>
        <v/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1.0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1.0</v>
      </c>
      <c r="AN68" s="2">
        <v>0.0</v>
      </c>
      <c r="AO68" s="2">
        <v>0.0</v>
      </c>
      <c r="AP68" s="2">
        <v>0.0</v>
      </c>
      <c r="AQ68" s="2">
        <v>0.0</v>
      </c>
      <c r="AR68" s="3">
        <v>0.0</v>
      </c>
      <c r="AS68" s="6" t="str">
        <f t="shared" si="4"/>
        <v/>
      </c>
      <c r="AT68" s="6" t="str">
        <f t="shared" si="5"/>
        <v/>
      </c>
      <c r="AU68" s="6" t="str">
        <f t="shared" si="6"/>
        <v/>
      </c>
      <c r="AV68" s="6" t="str">
        <f t="shared" si="7"/>
        <v/>
      </c>
      <c r="AW68" s="6" t="str">
        <f t="shared" si="8"/>
        <v/>
      </c>
      <c r="AX68" s="6" t="str">
        <f t="shared" si="9"/>
        <v/>
      </c>
      <c r="AY68" s="6" t="str">
        <f t="shared" si="10"/>
        <v/>
      </c>
      <c r="AZ68" s="6" t="str">
        <f t="shared" si="11"/>
        <v/>
      </c>
      <c r="BA68" s="6" t="str">
        <f t="shared" si="12"/>
        <v/>
      </c>
      <c r="BB68" s="6" t="str">
        <f t="shared" si="13"/>
        <v/>
      </c>
      <c r="BC68" s="2"/>
      <c r="BD68" s="2"/>
    </row>
    <row r="69" ht="15.75" customHeight="1">
      <c r="A69" s="2">
        <v>17.0</v>
      </c>
      <c r="B69" s="2">
        <v>2017.0</v>
      </c>
      <c r="C69" s="6" t="s">
        <v>70</v>
      </c>
      <c r="D69" s="2">
        <v>21989.0</v>
      </c>
      <c r="E69" s="2">
        <v>9.32634200017E12</v>
      </c>
      <c r="F69" s="2" t="str">
        <f t="array" ref="F69">IFERROR(INDEX(cnpj!$A:$B,MATCH(C69,cnpj!$B:$B,0),1),IF(G69=14,LEFT(E69,2)&amp;"."&amp;MID(E69,3,3)&amp;"."&amp;MID(E69,6,3)&amp;"/"&amp;MID(E69,9,4)&amp;"-"&amp;RIGHT(E69,2),IF(G69=13,0&amp;LEFT(E69,1)&amp;"."&amp;MID(E69,2,3)&amp;"."&amp;MID(E69,5,3)&amp;"/"&amp;MID(E69,8,4)&amp;"-"&amp;RIGHT(E69,2),IF(G69=12,"00"&amp;"."&amp;LEFT(E69,3)&amp;"."&amp;MID(E69,4,3)&amp;"/"&amp;MID(E69,7,4)&amp;"-"&amp;RIGHT(E69,2),IF(G69=11,"00.0"&amp;LEFT(E69,2)&amp;"."&amp;MID(E69,3,3)&amp;"/"&amp;MID(E69,6,4)&amp;"-"&amp;RIGHT(E69,2),"erro")))))</f>
        <v>09.326.342/0001-70</v>
      </c>
      <c r="G69" s="2">
        <f t="shared" si="2"/>
        <v>13</v>
      </c>
      <c r="H69" s="6" t="s">
        <v>60</v>
      </c>
      <c r="I69" s="2">
        <v>1.0</v>
      </c>
      <c r="J69" s="6">
        <v>12.24484753816641</v>
      </c>
      <c r="K69" s="6">
        <v>207907.29</v>
      </c>
      <c r="L69" s="2">
        <v>0.0</v>
      </c>
      <c r="M69" s="2">
        <v>1.0</v>
      </c>
      <c r="N69" s="2"/>
      <c r="O69" s="2">
        <v>0.0</v>
      </c>
      <c r="P69" s="2">
        <v>0.0</v>
      </c>
      <c r="Q69" s="2">
        <v>0.0</v>
      </c>
      <c r="R69" s="2">
        <v>6.0</v>
      </c>
      <c r="S69" s="2">
        <v>0.0</v>
      </c>
      <c r="T69" s="6">
        <v>14.48870346973105</v>
      </c>
      <c r="U69" s="6">
        <v>-0.014647380982378357</v>
      </c>
      <c r="V69" s="6">
        <v>0.48182058845582754</v>
      </c>
      <c r="W69" s="6">
        <v>168195.0</v>
      </c>
      <c r="X69" s="6">
        <v>776408.0</v>
      </c>
      <c r="Y69" s="6">
        <v>1960487.0</v>
      </c>
      <c r="Z69" s="6">
        <v>-28716.0</v>
      </c>
      <c r="AA69" s="2">
        <f t="shared" si="3"/>
        <v>1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1.0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1.0</v>
      </c>
      <c r="AO69" s="2">
        <v>0.0</v>
      </c>
      <c r="AP69" s="2">
        <v>0.0</v>
      </c>
      <c r="AQ69" s="2">
        <v>0.0</v>
      </c>
      <c r="AR69" s="3">
        <v>0.0</v>
      </c>
      <c r="AS69" s="6">
        <f t="shared" si="4"/>
        <v>14.41421738</v>
      </c>
      <c r="AT69" s="6">
        <f t="shared" si="5"/>
        <v>-0.05176825127</v>
      </c>
      <c r="AU69" s="6">
        <f t="shared" si="6"/>
        <v>0.7127561596</v>
      </c>
      <c r="AV69" s="6">
        <f t="shared" si="7"/>
        <v>0</v>
      </c>
      <c r="AW69" s="6">
        <f t="shared" si="8"/>
        <v>1</v>
      </c>
      <c r="AX69" s="6">
        <f t="shared" si="9"/>
        <v>0</v>
      </c>
      <c r="AY69" s="6">
        <f t="shared" si="10"/>
        <v>0</v>
      </c>
      <c r="AZ69" s="6">
        <f t="shared" si="11"/>
        <v>0</v>
      </c>
      <c r="BA69" s="6">
        <f t="shared" si="12"/>
        <v>5</v>
      </c>
      <c r="BB69" s="6">
        <f t="shared" si="13"/>
        <v>0</v>
      </c>
      <c r="BC69" s="2"/>
      <c r="BD69" s="2"/>
    </row>
    <row r="70" ht="15.75" customHeight="1">
      <c r="A70" s="2">
        <v>17.0</v>
      </c>
      <c r="B70" s="2">
        <v>2018.0</v>
      </c>
      <c r="C70" s="6" t="s">
        <v>70</v>
      </c>
      <c r="D70" s="2">
        <v>21989.0</v>
      </c>
      <c r="E70" s="2">
        <v>9.32634200017E12</v>
      </c>
      <c r="F70" s="2" t="str">
        <f t="array" ref="F70">IFERROR(INDEX(cnpj!$A:$B,MATCH(C70,cnpj!$B:$B,0),1),IF(G70=14,LEFT(E70,2)&amp;"."&amp;MID(E70,3,3)&amp;"."&amp;MID(E70,6,3)&amp;"/"&amp;MID(E70,9,4)&amp;"-"&amp;RIGHT(E70,2),IF(G70=13,0&amp;LEFT(E70,1)&amp;"."&amp;MID(E70,2,3)&amp;"."&amp;MID(E70,5,3)&amp;"/"&amp;MID(E70,8,4)&amp;"-"&amp;RIGHT(E70,2),IF(G70=12,"00"&amp;"."&amp;LEFT(E70,3)&amp;"."&amp;MID(E70,4,3)&amp;"/"&amp;MID(E70,7,4)&amp;"-"&amp;RIGHT(E70,2),IF(G70=11,"00.0"&amp;LEFT(E70,2)&amp;"."&amp;MID(E70,3,3)&amp;"/"&amp;MID(E70,6,4)&amp;"-"&amp;RIGHT(E70,2),"erro")))))</f>
        <v>09.326.342/0001-70</v>
      </c>
      <c r="G70" s="2">
        <f t="shared" si="2"/>
        <v>13</v>
      </c>
      <c r="H70" s="6" t="s">
        <v>60</v>
      </c>
      <c r="I70" s="2">
        <v>1.0</v>
      </c>
      <c r="J70" s="6">
        <v>12.289908151442406</v>
      </c>
      <c r="K70" s="6">
        <v>217490.0</v>
      </c>
      <c r="L70" s="2">
        <v>0.0</v>
      </c>
      <c r="M70" s="2">
        <v>1.0</v>
      </c>
      <c r="N70" s="2"/>
      <c r="O70" s="2">
        <v>0.0</v>
      </c>
      <c r="P70" s="2">
        <v>0.0</v>
      </c>
      <c r="Q70" s="2">
        <v>0.0</v>
      </c>
      <c r="R70" s="2">
        <v>7.0</v>
      </c>
      <c r="S70" s="2">
        <v>0.0</v>
      </c>
      <c r="T70" s="6">
        <v>14.515840877895522</v>
      </c>
      <c r="U70" s="6">
        <v>-0.02917666541899447</v>
      </c>
      <c r="V70" s="6">
        <v>0.4387411152998037</v>
      </c>
      <c r="W70" s="6">
        <v>187266.0</v>
      </c>
      <c r="X70" s="6">
        <v>696542.0</v>
      </c>
      <c r="Y70" s="6">
        <v>2014418.0</v>
      </c>
      <c r="Z70" s="6">
        <v>-58774.0</v>
      </c>
      <c r="AA70" s="2">
        <f t="shared" si="3"/>
        <v>1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1.0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1.0</v>
      </c>
      <c r="AP70" s="2">
        <v>0.0</v>
      </c>
      <c r="AQ70" s="2">
        <v>0.0</v>
      </c>
      <c r="AR70" s="3">
        <v>0.0</v>
      </c>
      <c r="AS70" s="6">
        <f t="shared" si="4"/>
        <v>14.48870347</v>
      </c>
      <c r="AT70" s="6">
        <f t="shared" si="5"/>
        <v>-0.01464738098</v>
      </c>
      <c r="AU70" s="6">
        <f t="shared" si="6"/>
        <v>0.4818205885</v>
      </c>
      <c r="AV70" s="6">
        <f t="shared" si="7"/>
        <v>0</v>
      </c>
      <c r="AW70" s="6">
        <f t="shared" si="8"/>
        <v>1</v>
      </c>
      <c r="AX70" s="6">
        <f t="shared" si="9"/>
        <v>0</v>
      </c>
      <c r="AY70" s="6">
        <f t="shared" si="10"/>
        <v>0</v>
      </c>
      <c r="AZ70" s="6">
        <f t="shared" si="11"/>
        <v>0</v>
      </c>
      <c r="BA70" s="6">
        <f t="shared" si="12"/>
        <v>6</v>
      </c>
      <c r="BB70" s="6">
        <f t="shared" si="13"/>
        <v>0</v>
      </c>
      <c r="BC70" s="2"/>
      <c r="BD70" s="2"/>
    </row>
    <row r="71" ht="15.75" customHeight="1">
      <c r="A71" s="2">
        <v>17.0</v>
      </c>
      <c r="B71" s="2">
        <v>2019.0</v>
      </c>
      <c r="C71" s="6" t="s">
        <v>70</v>
      </c>
      <c r="D71" s="2">
        <v>21989.0</v>
      </c>
      <c r="E71" s="2">
        <v>9.32634200017E12</v>
      </c>
      <c r="F71" s="2" t="str">
        <f t="array" ref="F71">IFERROR(INDEX(cnpj!$A:$B,MATCH(C71,cnpj!$B:$B,0),1),IF(G71=14,LEFT(E71,2)&amp;"."&amp;MID(E71,3,3)&amp;"."&amp;MID(E71,6,3)&amp;"/"&amp;MID(E71,9,4)&amp;"-"&amp;RIGHT(E71,2),IF(G71=13,0&amp;LEFT(E71,1)&amp;"."&amp;MID(E71,2,3)&amp;"."&amp;MID(E71,5,3)&amp;"/"&amp;MID(E71,8,4)&amp;"-"&amp;RIGHT(E71,2),IF(G71=12,"00"&amp;"."&amp;LEFT(E71,3)&amp;"."&amp;MID(E71,4,3)&amp;"/"&amp;MID(E71,7,4)&amp;"-"&amp;RIGHT(E71,2),IF(G71=11,"00.0"&amp;LEFT(E71,2)&amp;"."&amp;MID(E71,3,3)&amp;"/"&amp;MID(E71,6,4)&amp;"-"&amp;RIGHT(E71,2),"erro")))))</f>
        <v>09.326.342/0001-70</v>
      </c>
      <c r="G71" s="2">
        <f t="shared" si="2"/>
        <v>13</v>
      </c>
      <c r="H71" s="6" t="s">
        <v>60</v>
      </c>
      <c r="I71" s="2">
        <v>1.0</v>
      </c>
      <c r="J71" s="6">
        <v>12.31685671211073</v>
      </c>
      <c r="K71" s="6">
        <v>223430.73</v>
      </c>
      <c r="L71" s="2">
        <v>0.0</v>
      </c>
      <c r="M71" s="2">
        <v>1.0</v>
      </c>
      <c r="N71" s="2"/>
      <c r="O71" s="2">
        <v>0.0</v>
      </c>
      <c r="P71" s="2">
        <v>0.0</v>
      </c>
      <c r="Q71" s="2">
        <v>0.0</v>
      </c>
      <c r="R71" s="2">
        <v>8.0</v>
      </c>
      <c r="S71" s="2">
        <v>0.0</v>
      </c>
      <c r="T71" s="6">
        <v>14.521869576558949</v>
      </c>
      <c r="U71" s="6">
        <v>-0.022113402799468468</v>
      </c>
      <c r="V71" s="6">
        <v>0.22696744644599154</v>
      </c>
      <c r="W71" s="6">
        <v>248454.0</v>
      </c>
      <c r="X71" s="6">
        <v>211518.0</v>
      </c>
      <c r="Y71" s="6">
        <v>2026599.0</v>
      </c>
      <c r="Z71" s="6">
        <v>-44815.0</v>
      </c>
      <c r="AA71" s="2">
        <f t="shared" si="3"/>
        <v>1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1.0</v>
      </c>
      <c r="AQ71" s="2">
        <v>0.0</v>
      </c>
      <c r="AR71" s="3">
        <v>0.0</v>
      </c>
      <c r="AS71" s="6">
        <f t="shared" si="4"/>
        <v>14.51584088</v>
      </c>
      <c r="AT71" s="6">
        <f t="shared" si="5"/>
        <v>-0.02917666542</v>
      </c>
      <c r="AU71" s="6">
        <f t="shared" si="6"/>
        <v>0.4387411153</v>
      </c>
      <c r="AV71" s="6">
        <f t="shared" si="7"/>
        <v>0</v>
      </c>
      <c r="AW71" s="6">
        <f t="shared" si="8"/>
        <v>1</v>
      </c>
      <c r="AX71" s="6">
        <f t="shared" si="9"/>
        <v>0</v>
      </c>
      <c r="AY71" s="6">
        <f t="shared" si="10"/>
        <v>0</v>
      </c>
      <c r="AZ71" s="6">
        <f t="shared" si="11"/>
        <v>0</v>
      </c>
      <c r="BA71" s="6">
        <f t="shared" si="12"/>
        <v>7</v>
      </c>
      <c r="BB71" s="6">
        <f t="shared" si="13"/>
        <v>0</v>
      </c>
      <c r="BC71" s="2"/>
      <c r="BD71" s="2"/>
    </row>
    <row r="72" ht="15.75" customHeight="1">
      <c r="A72" s="2">
        <v>17.0</v>
      </c>
      <c r="B72" s="2">
        <v>2020.0</v>
      </c>
      <c r="C72" s="6" t="s">
        <v>70</v>
      </c>
      <c r="D72" s="2">
        <v>21989.0</v>
      </c>
      <c r="E72" s="2">
        <v>9.32634200017E12</v>
      </c>
      <c r="F72" s="2" t="str">
        <f t="array" ref="F72">IFERROR(INDEX(cnpj!$A:$B,MATCH(C72,cnpj!$B:$B,0),1),IF(G72=14,LEFT(E72,2)&amp;"."&amp;MID(E72,3,3)&amp;"."&amp;MID(E72,6,3)&amp;"/"&amp;MID(E72,9,4)&amp;"-"&amp;RIGHT(E72,2),IF(G72=13,0&amp;LEFT(E72,1)&amp;"."&amp;MID(E72,2,3)&amp;"."&amp;MID(E72,5,3)&amp;"/"&amp;MID(E72,8,4)&amp;"-"&amp;RIGHT(E72,2),IF(G72=12,"00"&amp;"."&amp;LEFT(E72,3)&amp;"."&amp;MID(E72,4,3)&amp;"/"&amp;MID(E72,7,4)&amp;"-"&amp;RIGHT(E72,2),IF(G72=11,"00.0"&amp;LEFT(E72,2)&amp;"."&amp;MID(E72,3,3)&amp;"/"&amp;MID(E72,6,4)&amp;"-"&amp;RIGHT(E72,2),"erro")))))</f>
        <v>09.326.342/0001-70</v>
      </c>
      <c r="G72" s="2">
        <f t="shared" si="2"/>
        <v>13</v>
      </c>
      <c r="H72" s="6" t="s">
        <v>60</v>
      </c>
      <c r="I72" s="2">
        <v>1.0</v>
      </c>
      <c r="J72" s="6">
        <v>12.354152635953449</v>
      </c>
      <c r="K72" s="6">
        <v>231921.13</v>
      </c>
      <c r="L72" s="2">
        <v>0.0</v>
      </c>
      <c r="M72" s="2">
        <v>1.0</v>
      </c>
      <c r="N72" s="2"/>
      <c r="O72" s="2">
        <v>0.0</v>
      </c>
      <c r="P72" s="2">
        <v>0.0</v>
      </c>
      <c r="Q72" s="2">
        <v>0.0</v>
      </c>
      <c r="R72" s="2">
        <v>8.0</v>
      </c>
      <c r="S72" s="2">
        <v>0.0</v>
      </c>
      <c r="T72" s="6">
        <v>14.531658188507349</v>
      </c>
      <c r="U72" s="6">
        <v>-0.029806003711641244</v>
      </c>
      <c r="V72" s="6">
        <v>0.46065103242848643</v>
      </c>
      <c r="W72" s="6">
        <v>304742.0</v>
      </c>
      <c r="X72" s="6">
        <v>637996.0</v>
      </c>
      <c r="Y72" s="6">
        <v>2046534.0</v>
      </c>
      <c r="Z72" s="6">
        <v>-60999.0</v>
      </c>
      <c r="AA72" s="2">
        <f t="shared" si="3"/>
        <v>1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1.0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1.0</v>
      </c>
      <c r="AR72" s="3">
        <v>0.0</v>
      </c>
      <c r="AS72" s="6">
        <f t="shared" si="4"/>
        <v>14.52186958</v>
      </c>
      <c r="AT72" s="6">
        <f t="shared" si="5"/>
        <v>-0.0221134028</v>
      </c>
      <c r="AU72" s="6">
        <f t="shared" si="6"/>
        <v>0.2269674464</v>
      </c>
      <c r="AV72" s="6">
        <f t="shared" si="7"/>
        <v>0</v>
      </c>
      <c r="AW72" s="6">
        <f t="shared" si="8"/>
        <v>1</v>
      </c>
      <c r="AX72" s="6">
        <f t="shared" si="9"/>
        <v>0</v>
      </c>
      <c r="AY72" s="6">
        <f t="shared" si="10"/>
        <v>0</v>
      </c>
      <c r="AZ72" s="6">
        <f t="shared" si="11"/>
        <v>0</v>
      </c>
      <c r="BA72" s="6">
        <f t="shared" si="12"/>
        <v>8</v>
      </c>
      <c r="BB72" s="6">
        <f t="shared" si="13"/>
        <v>0</v>
      </c>
      <c r="BC72" s="2"/>
      <c r="BD72" s="2"/>
    </row>
    <row r="73" ht="15.75" customHeight="1">
      <c r="A73" s="2">
        <v>18.0</v>
      </c>
      <c r="B73" s="2">
        <v>2016.0</v>
      </c>
      <c r="C73" s="6" t="s">
        <v>71</v>
      </c>
      <c r="D73" s="2">
        <v>22004.0</v>
      </c>
      <c r="E73" s="2">
        <v>9.324949000111E12</v>
      </c>
      <c r="F73" s="2" t="str">
        <f t="array" ref="F73">IFERROR(INDEX(cnpj!$A:$B,MATCH(C73,cnpj!$B:$B,0),1),IF(G73=14,LEFT(E73,2)&amp;"."&amp;MID(E73,3,3)&amp;"."&amp;MID(E73,6,3)&amp;"/"&amp;MID(E73,9,4)&amp;"-"&amp;RIGHT(E73,2),IF(G73=13,0&amp;LEFT(E73,1)&amp;"."&amp;MID(E73,2,3)&amp;"."&amp;MID(E73,5,3)&amp;"/"&amp;MID(E73,8,4)&amp;"-"&amp;RIGHT(E73,2),IF(G73=12,"00"&amp;"."&amp;LEFT(E73,3)&amp;"."&amp;MID(E73,4,3)&amp;"/"&amp;MID(E73,7,4)&amp;"-"&amp;RIGHT(E73,2),IF(G73=11,"00.0"&amp;LEFT(E73,2)&amp;"."&amp;MID(E73,3,3)&amp;"/"&amp;MID(E73,6,4)&amp;"-"&amp;RIGHT(E73,2),"erro")))))</f>
        <v>09.324.949/0001-11</v>
      </c>
      <c r="G73" s="2">
        <f t="shared" si="2"/>
        <v>13</v>
      </c>
      <c r="H73" s="6" t="s">
        <v>60</v>
      </c>
      <c r="I73" s="2">
        <v>1.0</v>
      </c>
      <c r="J73" s="6">
        <v>12.536620151258397</v>
      </c>
      <c r="K73" s="6">
        <v>278345.98</v>
      </c>
      <c r="L73" s="2">
        <v>0.0</v>
      </c>
      <c r="M73" s="2">
        <v>1.0</v>
      </c>
      <c r="N73" s="2"/>
      <c r="O73" s="2">
        <v>0.0</v>
      </c>
      <c r="P73" s="2">
        <v>0.0</v>
      </c>
      <c r="Q73" s="2">
        <v>0.0</v>
      </c>
      <c r="R73" s="2">
        <v>3.0</v>
      </c>
      <c r="S73" s="2">
        <v>0.0</v>
      </c>
      <c r="T73" s="6">
        <v>14.401101480654544</v>
      </c>
      <c r="U73" s="6">
        <v>-0.023116813989795395</v>
      </c>
      <c r="V73" s="6">
        <v>0.6600944738793755</v>
      </c>
      <c r="W73" s="6">
        <v>275868.0</v>
      </c>
      <c r="X73" s="6">
        <v>909696.0</v>
      </c>
      <c r="Y73" s="6">
        <v>1796052.0</v>
      </c>
      <c r="Z73" s="6">
        <v>-41519.0</v>
      </c>
      <c r="AA73" s="2" t="str">
        <f t="shared" si="3"/>
        <v/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1.0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1.0</v>
      </c>
      <c r="AN73" s="2">
        <v>0.0</v>
      </c>
      <c r="AO73" s="2">
        <v>0.0</v>
      </c>
      <c r="AP73" s="2">
        <v>0.0</v>
      </c>
      <c r="AQ73" s="2">
        <v>0.0</v>
      </c>
      <c r="AR73" s="3">
        <v>0.0</v>
      </c>
      <c r="AS73" s="6" t="str">
        <f t="shared" si="4"/>
        <v/>
      </c>
      <c r="AT73" s="6" t="str">
        <f t="shared" si="5"/>
        <v/>
      </c>
      <c r="AU73" s="6" t="str">
        <f t="shared" si="6"/>
        <v/>
      </c>
      <c r="AV73" s="6" t="str">
        <f t="shared" si="7"/>
        <v/>
      </c>
      <c r="AW73" s="6" t="str">
        <f t="shared" si="8"/>
        <v/>
      </c>
      <c r="AX73" s="6" t="str">
        <f t="shared" si="9"/>
        <v/>
      </c>
      <c r="AY73" s="6" t="str">
        <f t="shared" si="10"/>
        <v/>
      </c>
      <c r="AZ73" s="6" t="str">
        <f t="shared" si="11"/>
        <v/>
      </c>
      <c r="BA73" s="6" t="str">
        <f t="shared" si="12"/>
        <v/>
      </c>
      <c r="BB73" s="6" t="str">
        <f t="shared" si="13"/>
        <v/>
      </c>
      <c r="BC73" s="2"/>
      <c r="BD73" s="2"/>
    </row>
    <row r="74" ht="15.75" customHeight="1">
      <c r="A74" s="2">
        <v>18.0</v>
      </c>
      <c r="B74" s="2">
        <v>2017.0</v>
      </c>
      <c r="C74" s="6" t="s">
        <v>71</v>
      </c>
      <c r="D74" s="2">
        <v>22004.0</v>
      </c>
      <c r="E74" s="2">
        <v>9.324949000111E12</v>
      </c>
      <c r="F74" s="2" t="str">
        <f t="array" ref="F74">IFERROR(INDEX(cnpj!$A:$B,MATCH(C74,cnpj!$B:$B,0),1),IF(G74=14,LEFT(E74,2)&amp;"."&amp;MID(E74,3,3)&amp;"."&amp;MID(E74,6,3)&amp;"/"&amp;MID(E74,9,4)&amp;"-"&amp;RIGHT(E74,2),IF(G74=13,0&amp;LEFT(E74,1)&amp;"."&amp;MID(E74,2,3)&amp;"."&amp;MID(E74,5,3)&amp;"/"&amp;MID(E74,8,4)&amp;"-"&amp;RIGHT(E74,2),IF(G74=12,"00"&amp;"."&amp;LEFT(E74,3)&amp;"."&amp;MID(E74,4,3)&amp;"/"&amp;MID(E74,7,4)&amp;"-"&amp;RIGHT(E74,2),IF(G74=11,"00.0"&amp;LEFT(E74,2)&amp;"."&amp;MID(E74,3,3)&amp;"/"&amp;MID(E74,6,4)&amp;"-"&amp;RIGHT(E74,2),"erro")))))</f>
        <v>09.324.949/0001-11</v>
      </c>
      <c r="G74" s="2">
        <f t="shared" si="2"/>
        <v>13</v>
      </c>
      <c r="H74" s="6" t="s">
        <v>60</v>
      </c>
      <c r="I74" s="2">
        <v>1.0</v>
      </c>
      <c r="J74" s="6">
        <v>12.469793681474531</v>
      </c>
      <c r="K74" s="6">
        <v>260353.0</v>
      </c>
      <c r="L74" s="2">
        <v>0.0</v>
      </c>
      <c r="M74" s="2">
        <v>1.0</v>
      </c>
      <c r="N74" s="2"/>
      <c r="O74" s="2">
        <v>0.0</v>
      </c>
      <c r="P74" s="2">
        <v>0.0</v>
      </c>
      <c r="Q74" s="2">
        <v>0.0</v>
      </c>
      <c r="R74" s="2">
        <v>7.0</v>
      </c>
      <c r="S74" s="2">
        <v>1.0</v>
      </c>
      <c r="T74" s="6">
        <v>14.520490949111622</v>
      </c>
      <c r="U74" s="6">
        <v>-0.03347354762583586</v>
      </c>
      <c r="V74" s="6">
        <v>0.5902553949067277</v>
      </c>
      <c r="W74" s="6">
        <v>116093.0</v>
      </c>
      <c r="X74" s="6">
        <v>1078470.0</v>
      </c>
      <c r="Y74" s="6">
        <v>2023807.0</v>
      </c>
      <c r="Z74" s="6">
        <v>-67744.0</v>
      </c>
      <c r="AA74" s="2">
        <f t="shared" si="3"/>
        <v>1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1.0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1.0</v>
      </c>
      <c r="AO74" s="2">
        <v>0.0</v>
      </c>
      <c r="AP74" s="2">
        <v>0.0</v>
      </c>
      <c r="AQ74" s="2">
        <v>0.0</v>
      </c>
      <c r="AR74" s="3">
        <v>0.0</v>
      </c>
      <c r="AS74" s="6">
        <f t="shared" si="4"/>
        <v>14.40110148</v>
      </c>
      <c r="AT74" s="6">
        <f t="shared" si="5"/>
        <v>-0.02311681399</v>
      </c>
      <c r="AU74" s="6">
        <f t="shared" si="6"/>
        <v>0.6600944739</v>
      </c>
      <c r="AV74" s="6">
        <f t="shared" si="7"/>
        <v>0</v>
      </c>
      <c r="AW74" s="6">
        <f t="shared" si="8"/>
        <v>1</v>
      </c>
      <c r="AX74" s="6">
        <f t="shared" si="9"/>
        <v>0</v>
      </c>
      <c r="AY74" s="6">
        <f t="shared" si="10"/>
        <v>0</v>
      </c>
      <c r="AZ74" s="6">
        <f t="shared" si="11"/>
        <v>0</v>
      </c>
      <c r="BA74" s="6">
        <f t="shared" si="12"/>
        <v>3</v>
      </c>
      <c r="BB74" s="6">
        <f t="shared" si="13"/>
        <v>0</v>
      </c>
      <c r="BC74" s="2"/>
      <c r="BD74" s="2"/>
    </row>
    <row r="75" ht="15.75" customHeight="1">
      <c r="A75" s="2">
        <v>18.0</v>
      </c>
      <c r="B75" s="2">
        <v>2018.0</v>
      </c>
      <c r="C75" s="6" t="s">
        <v>71</v>
      </c>
      <c r="D75" s="2">
        <v>22004.0</v>
      </c>
      <c r="E75" s="2">
        <v>9.324949000111E12</v>
      </c>
      <c r="F75" s="2" t="str">
        <f t="array" ref="F75">IFERROR(INDEX(cnpj!$A:$B,MATCH(C75,cnpj!$B:$B,0),1),IF(G75=14,LEFT(E75,2)&amp;"."&amp;MID(E75,3,3)&amp;"."&amp;MID(E75,6,3)&amp;"/"&amp;MID(E75,9,4)&amp;"-"&amp;RIGHT(E75,2),IF(G75=13,0&amp;LEFT(E75,1)&amp;"."&amp;MID(E75,2,3)&amp;"."&amp;MID(E75,5,3)&amp;"/"&amp;MID(E75,8,4)&amp;"-"&amp;RIGHT(E75,2),IF(G75=12,"00"&amp;"."&amp;LEFT(E75,3)&amp;"."&amp;MID(E75,4,3)&amp;"/"&amp;MID(E75,7,4)&amp;"-"&amp;RIGHT(E75,2),IF(G75=11,"00.0"&amp;LEFT(E75,2)&amp;"."&amp;MID(E75,3,3)&amp;"/"&amp;MID(E75,6,4)&amp;"-"&amp;RIGHT(E75,2),"erro")))))</f>
        <v>09.324.949/0001-11</v>
      </c>
      <c r="G75" s="2">
        <f t="shared" si="2"/>
        <v>13</v>
      </c>
      <c r="H75" s="6" t="s">
        <v>60</v>
      </c>
      <c r="I75" s="2">
        <v>1.0</v>
      </c>
      <c r="J75" s="6">
        <v>12.289908151442406</v>
      </c>
      <c r="K75" s="6">
        <v>217490.0</v>
      </c>
      <c r="L75" s="2">
        <v>0.0</v>
      </c>
      <c r="M75" s="2">
        <v>1.0</v>
      </c>
      <c r="N75" s="2"/>
      <c r="O75" s="2">
        <v>0.0</v>
      </c>
      <c r="P75" s="2">
        <v>0.0</v>
      </c>
      <c r="Q75" s="2">
        <v>0.0</v>
      </c>
      <c r="R75" s="2">
        <v>7.0</v>
      </c>
      <c r="S75" s="2">
        <v>0.0</v>
      </c>
      <c r="T75" s="6">
        <v>14.534499933993356</v>
      </c>
      <c r="U75" s="6">
        <v>-0.04287068825224449</v>
      </c>
      <c r="V75" s="6">
        <v>0.6237215924317298</v>
      </c>
      <c r="W75" s="6">
        <v>590765.0</v>
      </c>
      <c r="X75" s="6">
        <v>689335.0</v>
      </c>
      <c r="Y75" s="6">
        <v>2052358.0</v>
      </c>
      <c r="Z75" s="6">
        <v>-87986.0</v>
      </c>
      <c r="AA75" s="2">
        <f t="shared" si="3"/>
        <v>1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1.0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1.0</v>
      </c>
      <c r="AP75" s="2">
        <v>0.0</v>
      </c>
      <c r="AQ75" s="2">
        <v>0.0</v>
      </c>
      <c r="AR75" s="3">
        <v>0.0</v>
      </c>
      <c r="AS75" s="6">
        <f t="shared" si="4"/>
        <v>14.52049095</v>
      </c>
      <c r="AT75" s="6">
        <f t="shared" si="5"/>
        <v>-0.03347354763</v>
      </c>
      <c r="AU75" s="6">
        <f t="shared" si="6"/>
        <v>0.5902553949</v>
      </c>
      <c r="AV75" s="6">
        <f t="shared" si="7"/>
        <v>0</v>
      </c>
      <c r="AW75" s="6">
        <f t="shared" si="8"/>
        <v>1</v>
      </c>
      <c r="AX75" s="6">
        <f t="shared" si="9"/>
        <v>0</v>
      </c>
      <c r="AY75" s="6">
        <f t="shared" si="10"/>
        <v>0</v>
      </c>
      <c r="AZ75" s="6">
        <f t="shared" si="11"/>
        <v>0</v>
      </c>
      <c r="BA75" s="6">
        <f t="shared" si="12"/>
        <v>7</v>
      </c>
      <c r="BB75" s="6">
        <f t="shared" si="13"/>
        <v>1</v>
      </c>
      <c r="BC75" s="2"/>
      <c r="BD75" s="2"/>
    </row>
    <row r="76" ht="15.75" customHeight="1">
      <c r="A76" s="2">
        <v>18.0</v>
      </c>
      <c r="B76" s="2">
        <v>2019.0</v>
      </c>
      <c r="C76" s="6" t="s">
        <v>71</v>
      </c>
      <c r="D76" s="2">
        <v>22004.0</v>
      </c>
      <c r="E76" s="2">
        <v>9.324949000111E12</v>
      </c>
      <c r="F76" s="2" t="str">
        <f t="array" ref="F76">IFERROR(INDEX(cnpj!$A:$B,MATCH(C76,cnpj!$B:$B,0),1),IF(G76=14,LEFT(E76,2)&amp;"."&amp;MID(E76,3,3)&amp;"."&amp;MID(E76,6,3)&amp;"/"&amp;MID(E76,9,4)&amp;"-"&amp;RIGHT(E76,2),IF(G76=13,0&amp;LEFT(E76,1)&amp;"."&amp;MID(E76,2,3)&amp;"."&amp;MID(E76,5,3)&amp;"/"&amp;MID(E76,8,4)&amp;"-"&amp;RIGHT(E76,2),IF(G76=12,"00"&amp;"."&amp;LEFT(E76,3)&amp;"."&amp;MID(E76,4,3)&amp;"/"&amp;MID(E76,7,4)&amp;"-"&amp;RIGHT(E76,2),IF(G76=11,"00.0"&amp;LEFT(E76,2)&amp;"."&amp;MID(E76,3,3)&amp;"/"&amp;MID(E76,6,4)&amp;"-"&amp;RIGHT(E76,2),"erro")))))</f>
        <v>09.324.949/0001-11</v>
      </c>
      <c r="G76" s="2">
        <f t="shared" si="2"/>
        <v>13</v>
      </c>
      <c r="H76" s="6" t="s">
        <v>60</v>
      </c>
      <c r="I76" s="2">
        <v>1.0</v>
      </c>
      <c r="J76" s="6">
        <v>12.522598118753812</v>
      </c>
      <c r="K76" s="6">
        <v>274470.24</v>
      </c>
      <c r="L76" s="2">
        <v>0.0</v>
      </c>
      <c r="M76" s="2">
        <v>1.0</v>
      </c>
      <c r="N76" s="2"/>
      <c r="O76" s="2">
        <v>0.0</v>
      </c>
      <c r="P76" s="2">
        <v>0.0</v>
      </c>
      <c r="Q76" s="2">
        <v>0.0</v>
      </c>
      <c r="R76" s="2">
        <v>9.0</v>
      </c>
      <c r="S76" s="2">
        <v>0.0</v>
      </c>
      <c r="T76" s="6">
        <v>14.576692951602702</v>
      </c>
      <c r="U76" s="6">
        <v>-0.04148624396605764</v>
      </c>
      <c r="V76" s="6">
        <v>0.21321128584280874</v>
      </c>
      <c r="W76" s="6">
        <v>180576.0</v>
      </c>
      <c r="X76" s="6">
        <v>275868.0</v>
      </c>
      <c r="Y76" s="6">
        <v>2140806.0</v>
      </c>
      <c r="Z76" s="6">
        <v>-88814.0</v>
      </c>
      <c r="AA76" s="2">
        <f t="shared" si="3"/>
        <v>1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1.0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1.0</v>
      </c>
      <c r="AQ76" s="2">
        <v>0.0</v>
      </c>
      <c r="AR76" s="3">
        <v>0.0</v>
      </c>
      <c r="AS76" s="6">
        <f t="shared" si="4"/>
        <v>14.53449993</v>
      </c>
      <c r="AT76" s="6">
        <f t="shared" si="5"/>
        <v>-0.04287068825</v>
      </c>
      <c r="AU76" s="6">
        <f t="shared" si="6"/>
        <v>0.6237215924</v>
      </c>
      <c r="AV76" s="6">
        <f t="shared" si="7"/>
        <v>0</v>
      </c>
      <c r="AW76" s="6">
        <f t="shared" si="8"/>
        <v>1</v>
      </c>
      <c r="AX76" s="6">
        <f t="shared" si="9"/>
        <v>0</v>
      </c>
      <c r="AY76" s="6">
        <f t="shared" si="10"/>
        <v>0</v>
      </c>
      <c r="AZ76" s="6">
        <f t="shared" si="11"/>
        <v>0</v>
      </c>
      <c r="BA76" s="6">
        <f t="shared" si="12"/>
        <v>7</v>
      </c>
      <c r="BB76" s="6">
        <f t="shared" si="13"/>
        <v>0</v>
      </c>
      <c r="BC76" s="2"/>
      <c r="BD76" s="2"/>
    </row>
    <row r="77" ht="15.75" customHeight="1">
      <c r="A77" s="2">
        <v>18.0</v>
      </c>
      <c r="B77" s="2">
        <v>2020.0</v>
      </c>
      <c r="C77" s="6" t="s">
        <v>71</v>
      </c>
      <c r="D77" s="2">
        <v>22004.0</v>
      </c>
      <c r="E77" s="2">
        <v>9.324949000111E12</v>
      </c>
      <c r="F77" s="2" t="str">
        <f t="array" ref="F77">IFERROR(INDEX(cnpj!$A:$B,MATCH(C77,cnpj!$B:$B,0),1),IF(G77=14,LEFT(E77,2)&amp;"."&amp;MID(E77,3,3)&amp;"."&amp;MID(E77,6,3)&amp;"/"&amp;MID(E77,9,4)&amp;"-"&amp;RIGHT(E77,2),IF(G77=13,0&amp;LEFT(E77,1)&amp;"."&amp;MID(E77,2,3)&amp;"."&amp;MID(E77,5,3)&amp;"/"&amp;MID(E77,8,4)&amp;"-"&amp;RIGHT(E77,2),IF(G77=12,"00"&amp;"."&amp;LEFT(E77,3)&amp;"."&amp;MID(E77,4,3)&amp;"/"&amp;MID(E77,7,4)&amp;"-"&amp;RIGHT(E77,2),IF(G77=11,"00.0"&amp;LEFT(E77,2)&amp;"."&amp;MID(E77,3,3)&amp;"/"&amp;MID(E77,6,4)&amp;"-"&amp;RIGHT(E77,2),"erro")))))</f>
        <v>09.324.949/0001-11</v>
      </c>
      <c r="G77" s="2">
        <f t="shared" si="2"/>
        <v>13</v>
      </c>
      <c r="H77" s="6" t="s">
        <v>60</v>
      </c>
      <c r="I77" s="2">
        <v>1.0</v>
      </c>
      <c r="J77" s="6">
        <v>12.602529164540503</v>
      </c>
      <c r="K77" s="6">
        <v>297309.56</v>
      </c>
      <c r="L77" s="2">
        <v>0.0</v>
      </c>
      <c r="M77" s="2">
        <v>1.0</v>
      </c>
      <c r="N77" s="2"/>
      <c r="O77" s="2">
        <v>0.0</v>
      </c>
      <c r="P77" s="2">
        <v>0.0</v>
      </c>
      <c r="Q77" s="2">
        <v>0.0</v>
      </c>
      <c r="R77" s="2">
        <v>6.0</v>
      </c>
      <c r="S77" s="2">
        <v>0.0</v>
      </c>
      <c r="T77" s="6">
        <v>14.597171694409894</v>
      </c>
      <c r="U77" s="6">
        <v>-0.03065810748162898</v>
      </c>
      <c r="V77" s="6">
        <v>0.6643387782429995</v>
      </c>
      <c r="W77" s="6">
        <v>173113.0</v>
      </c>
      <c r="X77" s="6">
        <v>1278533.0</v>
      </c>
      <c r="Y77" s="6">
        <v>2185099.0</v>
      </c>
      <c r="Z77" s="6">
        <v>-66991.0</v>
      </c>
      <c r="AA77" s="2">
        <f t="shared" si="3"/>
        <v>1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1.0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1.0</v>
      </c>
      <c r="AR77" s="3">
        <v>0.0</v>
      </c>
      <c r="AS77" s="6">
        <f t="shared" si="4"/>
        <v>14.57669295</v>
      </c>
      <c r="AT77" s="6">
        <f t="shared" si="5"/>
        <v>-0.04148624397</v>
      </c>
      <c r="AU77" s="6">
        <f t="shared" si="6"/>
        <v>0.2132112858</v>
      </c>
      <c r="AV77" s="6">
        <f t="shared" si="7"/>
        <v>0</v>
      </c>
      <c r="AW77" s="6">
        <f t="shared" si="8"/>
        <v>1</v>
      </c>
      <c r="AX77" s="6">
        <f t="shared" si="9"/>
        <v>0</v>
      </c>
      <c r="AY77" s="6">
        <f t="shared" si="10"/>
        <v>0</v>
      </c>
      <c r="AZ77" s="6">
        <f t="shared" si="11"/>
        <v>0</v>
      </c>
      <c r="BA77" s="6">
        <f t="shared" si="12"/>
        <v>9</v>
      </c>
      <c r="BB77" s="6">
        <f t="shared" si="13"/>
        <v>0</v>
      </c>
      <c r="BC77" s="2"/>
      <c r="BD77" s="2"/>
    </row>
    <row r="78" ht="15.75" customHeight="1">
      <c r="A78" s="2">
        <v>19.0</v>
      </c>
      <c r="B78" s="2">
        <v>2016.0</v>
      </c>
      <c r="C78" s="6" t="s">
        <v>72</v>
      </c>
      <c r="D78" s="2">
        <v>21997.0</v>
      </c>
      <c r="E78" s="2">
        <v>9.313969000197E12</v>
      </c>
      <c r="F78" s="2" t="str">
        <f t="array" ref="F78">IFERROR(INDEX(cnpj!$A:$B,MATCH(C78,cnpj!$B:$B,0),1),IF(G78=14,LEFT(E78,2)&amp;"."&amp;MID(E78,3,3)&amp;"."&amp;MID(E78,6,3)&amp;"/"&amp;MID(E78,9,4)&amp;"-"&amp;RIGHT(E78,2),IF(G78=13,0&amp;LEFT(E78,1)&amp;"."&amp;MID(E78,2,3)&amp;"."&amp;MID(E78,5,3)&amp;"/"&amp;MID(E78,8,4)&amp;"-"&amp;RIGHT(E78,2),IF(G78=12,"00"&amp;"."&amp;LEFT(E78,3)&amp;"."&amp;MID(E78,4,3)&amp;"/"&amp;MID(E78,7,4)&amp;"-"&amp;RIGHT(E78,2),IF(G78=11,"00.0"&amp;LEFT(E78,2)&amp;"."&amp;MID(E78,3,3)&amp;"/"&amp;MID(E78,6,4)&amp;"-"&amp;RIGHT(E78,2),"erro")))))</f>
        <v>09.313.969/0001-97</v>
      </c>
      <c r="G78" s="2">
        <f t="shared" si="2"/>
        <v>13</v>
      </c>
      <c r="H78" s="6" t="s">
        <v>60</v>
      </c>
      <c r="I78" s="2">
        <v>1.0</v>
      </c>
      <c r="J78" s="6">
        <v>12.328405315885128</v>
      </c>
      <c r="K78" s="6">
        <v>226026.0</v>
      </c>
      <c r="L78" s="2">
        <v>0.0</v>
      </c>
      <c r="M78" s="2">
        <v>1.0</v>
      </c>
      <c r="N78" s="2"/>
      <c r="O78" s="2">
        <v>0.0</v>
      </c>
      <c r="P78" s="2">
        <v>0.0</v>
      </c>
      <c r="Q78" s="2">
        <v>0.0</v>
      </c>
      <c r="R78" s="2">
        <v>2.0</v>
      </c>
      <c r="S78" s="2">
        <v>0.0</v>
      </c>
      <c r="T78" s="6">
        <v>14.624373750469365</v>
      </c>
      <c r="U78" s="6">
        <v>-0.02005919779241937</v>
      </c>
      <c r="V78" s="6">
        <v>0.6925095107497526</v>
      </c>
      <c r="W78" s="6">
        <v>436434.0</v>
      </c>
      <c r="X78" s="6">
        <v>1118495.0</v>
      </c>
      <c r="Y78" s="6">
        <v>2245354.0</v>
      </c>
      <c r="Z78" s="6">
        <v>-45040.0</v>
      </c>
      <c r="AA78" s="2" t="str">
        <f t="shared" si="3"/>
        <v/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1.0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1.0</v>
      </c>
      <c r="AN78" s="2">
        <v>0.0</v>
      </c>
      <c r="AO78" s="2">
        <v>0.0</v>
      </c>
      <c r="AP78" s="2">
        <v>0.0</v>
      </c>
      <c r="AQ78" s="2">
        <v>0.0</v>
      </c>
      <c r="AR78" s="3">
        <v>0.0</v>
      </c>
      <c r="AS78" s="6" t="str">
        <f t="shared" si="4"/>
        <v/>
      </c>
      <c r="AT78" s="6" t="str">
        <f t="shared" si="5"/>
        <v/>
      </c>
      <c r="AU78" s="6" t="str">
        <f t="shared" si="6"/>
        <v/>
      </c>
      <c r="AV78" s="6" t="str">
        <f t="shared" si="7"/>
        <v/>
      </c>
      <c r="AW78" s="6" t="str">
        <f t="shared" si="8"/>
        <v/>
      </c>
      <c r="AX78" s="6" t="str">
        <f t="shared" si="9"/>
        <v/>
      </c>
      <c r="AY78" s="6" t="str">
        <f t="shared" si="10"/>
        <v/>
      </c>
      <c r="AZ78" s="6" t="str">
        <f t="shared" si="11"/>
        <v/>
      </c>
      <c r="BA78" s="6" t="str">
        <f t="shared" si="12"/>
        <v/>
      </c>
      <c r="BB78" s="6" t="str">
        <f t="shared" si="13"/>
        <v/>
      </c>
      <c r="BC78" s="2"/>
      <c r="BD78" s="2"/>
    </row>
    <row r="79" ht="15.75" customHeight="1">
      <c r="A79" s="2">
        <v>19.0</v>
      </c>
      <c r="B79" s="2">
        <v>2017.0</v>
      </c>
      <c r="C79" s="6" t="s">
        <v>72</v>
      </c>
      <c r="D79" s="2">
        <v>21997.0</v>
      </c>
      <c r="E79" s="2">
        <v>9.313969000197E12</v>
      </c>
      <c r="F79" s="2" t="str">
        <f t="array" ref="F79">IFERROR(INDEX(cnpj!$A:$B,MATCH(C79,cnpj!$B:$B,0),1),IF(G79=14,LEFT(E79,2)&amp;"."&amp;MID(E79,3,3)&amp;"."&amp;MID(E79,6,3)&amp;"/"&amp;MID(E79,9,4)&amp;"-"&amp;RIGHT(E79,2),IF(G79=13,0&amp;LEFT(E79,1)&amp;"."&amp;MID(E79,2,3)&amp;"."&amp;MID(E79,5,3)&amp;"/"&amp;MID(E79,8,4)&amp;"-"&amp;RIGHT(E79,2),IF(G79=12,"00"&amp;"."&amp;LEFT(E79,3)&amp;"."&amp;MID(E79,4,3)&amp;"/"&amp;MID(E79,7,4)&amp;"-"&amp;RIGHT(E79,2),IF(G79=11,"00.0"&amp;LEFT(E79,2)&amp;"."&amp;MID(E79,3,3)&amp;"/"&amp;MID(E79,6,4)&amp;"-"&amp;RIGHT(E79,2),"erro")))))</f>
        <v>09.313.969/0001-97</v>
      </c>
      <c r="G79" s="2">
        <f t="shared" si="2"/>
        <v>13</v>
      </c>
      <c r="H79" s="6" t="s">
        <v>60</v>
      </c>
      <c r="I79" s="2">
        <v>1.0</v>
      </c>
      <c r="J79" s="6">
        <v>12.55441698614858</v>
      </c>
      <c r="K79" s="6">
        <v>283344.0</v>
      </c>
      <c r="L79" s="2">
        <v>0.0</v>
      </c>
      <c r="M79" s="2">
        <v>1.0</v>
      </c>
      <c r="N79" s="2"/>
      <c r="O79" s="2">
        <v>0.0</v>
      </c>
      <c r="P79" s="2">
        <v>0.0</v>
      </c>
      <c r="Q79" s="2">
        <v>0.0</v>
      </c>
      <c r="R79" s="2">
        <v>6.0</v>
      </c>
      <c r="S79" s="2">
        <v>0.0</v>
      </c>
      <c r="T79" s="6">
        <v>14.798451953831021</v>
      </c>
      <c r="U79" s="6">
        <v>-0.009821483700400965</v>
      </c>
      <c r="V79" s="6">
        <v>0.5837005880691014</v>
      </c>
      <c r="W79" s="6">
        <v>178954.0</v>
      </c>
      <c r="X79" s="6">
        <v>1380872.0</v>
      </c>
      <c r="Y79" s="6">
        <v>2672305.0</v>
      </c>
      <c r="Z79" s="6">
        <v>-26246.0</v>
      </c>
      <c r="AA79" s="2">
        <f t="shared" si="3"/>
        <v>1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1.0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1.0</v>
      </c>
      <c r="AO79" s="2">
        <v>0.0</v>
      </c>
      <c r="AP79" s="2">
        <v>0.0</v>
      </c>
      <c r="AQ79" s="2">
        <v>0.0</v>
      </c>
      <c r="AR79" s="3">
        <v>0.0</v>
      </c>
      <c r="AS79" s="6">
        <f t="shared" si="4"/>
        <v>14.62437375</v>
      </c>
      <c r="AT79" s="6">
        <f t="shared" si="5"/>
        <v>-0.02005919779</v>
      </c>
      <c r="AU79" s="6">
        <f t="shared" si="6"/>
        <v>0.6925095107</v>
      </c>
      <c r="AV79" s="6">
        <f t="shared" si="7"/>
        <v>0</v>
      </c>
      <c r="AW79" s="6">
        <f t="shared" si="8"/>
        <v>1</v>
      </c>
      <c r="AX79" s="6">
        <f t="shared" si="9"/>
        <v>0</v>
      </c>
      <c r="AY79" s="6">
        <f t="shared" si="10"/>
        <v>0</v>
      </c>
      <c r="AZ79" s="6">
        <f t="shared" si="11"/>
        <v>0</v>
      </c>
      <c r="BA79" s="6">
        <f t="shared" si="12"/>
        <v>2</v>
      </c>
      <c r="BB79" s="6">
        <f t="shared" si="13"/>
        <v>0</v>
      </c>
      <c r="BC79" s="2"/>
      <c r="BD79" s="2"/>
    </row>
    <row r="80" ht="15.75" customHeight="1">
      <c r="A80" s="2">
        <v>19.0</v>
      </c>
      <c r="B80" s="2">
        <v>2018.0</v>
      </c>
      <c r="C80" s="6" t="s">
        <v>72</v>
      </c>
      <c r="D80" s="2">
        <v>21997.0</v>
      </c>
      <c r="E80" s="2">
        <v>9.313969000197E12</v>
      </c>
      <c r="F80" s="2" t="str">
        <f t="array" ref="F80">IFERROR(INDEX(cnpj!$A:$B,MATCH(C80,cnpj!$B:$B,0),1),IF(G80=14,LEFT(E80,2)&amp;"."&amp;MID(E80,3,3)&amp;"."&amp;MID(E80,6,3)&amp;"/"&amp;MID(E80,9,4)&amp;"-"&amp;RIGHT(E80,2),IF(G80=13,0&amp;LEFT(E80,1)&amp;"."&amp;MID(E80,2,3)&amp;"."&amp;MID(E80,5,3)&amp;"/"&amp;MID(E80,8,4)&amp;"-"&amp;RIGHT(E80,2),IF(G80=12,"00"&amp;"."&amp;LEFT(E80,3)&amp;"."&amp;MID(E80,4,3)&amp;"/"&amp;MID(E80,7,4)&amp;"-"&amp;RIGHT(E80,2),IF(G80=11,"00.0"&amp;LEFT(E80,2)&amp;"."&amp;MID(E80,3,3)&amp;"/"&amp;MID(E80,6,4)&amp;"-"&amp;RIGHT(E80,2),"erro")))))</f>
        <v>09.313.969/0001-97</v>
      </c>
      <c r="G80" s="2">
        <f t="shared" si="2"/>
        <v>13</v>
      </c>
      <c r="H80" s="6" t="s">
        <v>60</v>
      </c>
      <c r="I80" s="2">
        <v>1.0</v>
      </c>
      <c r="J80" s="6">
        <v>12.289908151442406</v>
      </c>
      <c r="K80" s="6">
        <v>217490.0</v>
      </c>
      <c r="L80" s="2">
        <v>0.0</v>
      </c>
      <c r="M80" s="2">
        <v>1.0</v>
      </c>
      <c r="N80" s="2"/>
      <c r="O80" s="2">
        <v>0.0</v>
      </c>
      <c r="P80" s="2">
        <v>0.0</v>
      </c>
      <c r="Q80" s="2">
        <v>0.0</v>
      </c>
      <c r="R80" s="2">
        <v>7.0</v>
      </c>
      <c r="S80" s="2">
        <v>0.0</v>
      </c>
      <c r="T80" s="6">
        <v>14.867420052389736</v>
      </c>
      <c r="U80" s="6">
        <v>-0.010711417956608769</v>
      </c>
      <c r="V80" s="6">
        <v>0.5928169792809435</v>
      </c>
      <c r="W80" s="6">
        <v>1059301.0</v>
      </c>
      <c r="X80" s="6">
        <v>638001.0</v>
      </c>
      <c r="Y80" s="6">
        <v>2863113.0</v>
      </c>
      <c r="Z80" s="6">
        <v>-30668.0</v>
      </c>
      <c r="AA80" s="2">
        <f t="shared" si="3"/>
        <v>1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1.0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1.0</v>
      </c>
      <c r="AP80" s="2">
        <v>0.0</v>
      </c>
      <c r="AQ80" s="2">
        <v>0.0</v>
      </c>
      <c r="AR80" s="3">
        <v>0.0</v>
      </c>
      <c r="AS80" s="6">
        <f t="shared" si="4"/>
        <v>14.79845195</v>
      </c>
      <c r="AT80" s="6">
        <f t="shared" si="5"/>
        <v>-0.0098214837</v>
      </c>
      <c r="AU80" s="6">
        <f t="shared" si="6"/>
        <v>0.5837005881</v>
      </c>
      <c r="AV80" s="6">
        <f t="shared" si="7"/>
        <v>0</v>
      </c>
      <c r="AW80" s="6">
        <f t="shared" si="8"/>
        <v>1</v>
      </c>
      <c r="AX80" s="6">
        <f t="shared" si="9"/>
        <v>0</v>
      </c>
      <c r="AY80" s="6">
        <f t="shared" si="10"/>
        <v>0</v>
      </c>
      <c r="AZ80" s="6">
        <f t="shared" si="11"/>
        <v>0</v>
      </c>
      <c r="BA80" s="6">
        <f t="shared" si="12"/>
        <v>6</v>
      </c>
      <c r="BB80" s="6">
        <f t="shared" si="13"/>
        <v>0</v>
      </c>
      <c r="BC80" s="2"/>
      <c r="BD80" s="2"/>
    </row>
    <row r="81" ht="15.75" customHeight="1">
      <c r="A81" s="2">
        <v>19.0</v>
      </c>
      <c r="B81" s="2">
        <v>2019.0</v>
      </c>
      <c r="C81" s="6" t="s">
        <v>72</v>
      </c>
      <c r="D81" s="2">
        <v>21997.0</v>
      </c>
      <c r="E81" s="2">
        <v>9.313969000197E12</v>
      </c>
      <c r="F81" s="2" t="str">
        <f t="array" ref="F81">IFERROR(INDEX(cnpj!$A:$B,MATCH(C81,cnpj!$B:$B,0),1),IF(G81=14,LEFT(E81,2)&amp;"."&amp;MID(E81,3,3)&amp;"."&amp;MID(E81,6,3)&amp;"/"&amp;MID(E81,9,4)&amp;"-"&amp;RIGHT(E81,2),IF(G81=13,0&amp;LEFT(E81,1)&amp;"."&amp;MID(E81,2,3)&amp;"."&amp;MID(E81,5,3)&amp;"/"&amp;MID(E81,8,4)&amp;"-"&amp;RIGHT(E81,2),IF(G81=12,"00"&amp;"."&amp;LEFT(E81,3)&amp;"."&amp;MID(E81,4,3)&amp;"/"&amp;MID(E81,7,4)&amp;"-"&amp;RIGHT(E81,2),IF(G81=11,"00.0"&amp;LEFT(E81,2)&amp;"."&amp;MID(E81,3,3)&amp;"/"&amp;MID(E81,6,4)&amp;"-"&amp;RIGHT(E81,2),"erro")))))</f>
        <v>09.313.969/0001-97</v>
      </c>
      <c r="G81" s="2">
        <f t="shared" si="2"/>
        <v>13</v>
      </c>
      <c r="H81" s="6" t="s">
        <v>60</v>
      </c>
      <c r="I81" s="2">
        <v>1.0</v>
      </c>
      <c r="J81" s="6">
        <v>12.723424924271644</v>
      </c>
      <c r="K81" s="6">
        <v>335516.0</v>
      </c>
      <c r="L81" s="2">
        <v>0.0</v>
      </c>
      <c r="M81" s="2">
        <v>1.0</v>
      </c>
      <c r="N81" s="2"/>
      <c r="O81" s="2">
        <v>0.0</v>
      </c>
      <c r="P81" s="2">
        <v>0.0</v>
      </c>
      <c r="Q81" s="2">
        <v>0.0</v>
      </c>
      <c r="R81" s="2">
        <v>8.0</v>
      </c>
      <c r="S81" s="2">
        <v>0.0</v>
      </c>
      <c r="T81" s="6">
        <v>14.9695411547736</v>
      </c>
      <c r="U81" s="6">
        <v>-0.017695339059486313</v>
      </c>
      <c r="V81" s="6">
        <v>0.21171176569278335</v>
      </c>
      <c r="W81" s="6">
        <v>234893.0</v>
      </c>
      <c r="X81" s="6">
        <v>436434.0</v>
      </c>
      <c r="Y81" s="6">
        <v>3170948.0</v>
      </c>
      <c r="Z81" s="6">
        <v>-56111.0</v>
      </c>
      <c r="AA81" s="2">
        <f t="shared" si="3"/>
        <v>1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1.0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1.0</v>
      </c>
      <c r="AQ81" s="2">
        <v>0.0</v>
      </c>
      <c r="AR81" s="3">
        <v>0.0</v>
      </c>
      <c r="AS81" s="6">
        <f t="shared" si="4"/>
        <v>14.86742005</v>
      </c>
      <c r="AT81" s="6">
        <f t="shared" si="5"/>
        <v>-0.01071141796</v>
      </c>
      <c r="AU81" s="6">
        <f t="shared" si="6"/>
        <v>0.5928169793</v>
      </c>
      <c r="AV81" s="6">
        <f t="shared" si="7"/>
        <v>0</v>
      </c>
      <c r="AW81" s="6">
        <f t="shared" si="8"/>
        <v>1</v>
      </c>
      <c r="AX81" s="6">
        <f t="shared" si="9"/>
        <v>0</v>
      </c>
      <c r="AY81" s="6">
        <f t="shared" si="10"/>
        <v>0</v>
      </c>
      <c r="AZ81" s="6">
        <f t="shared" si="11"/>
        <v>0</v>
      </c>
      <c r="BA81" s="6">
        <f t="shared" si="12"/>
        <v>7</v>
      </c>
      <c r="BB81" s="6">
        <f t="shared" si="13"/>
        <v>0</v>
      </c>
      <c r="BC81" s="2"/>
      <c r="BD81" s="2"/>
    </row>
    <row r="82" ht="15.75" customHeight="1">
      <c r="A82" s="2">
        <v>19.0</v>
      </c>
      <c r="B82" s="2">
        <v>2020.0</v>
      </c>
      <c r="C82" s="6" t="s">
        <v>72</v>
      </c>
      <c r="D82" s="2">
        <v>21997.0</v>
      </c>
      <c r="E82" s="2">
        <v>9.313969000197E12</v>
      </c>
      <c r="F82" s="2" t="str">
        <f t="array" ref="F82">IFERROR(INDEX(cnpj!$A:$B,MATCH(C82,cnpj!$B:$B,0),1),IF(G82=14,LEFT(E82,2)&amp;"."&amp;MID(E82,3,3)&amp;"."&amp;MID(E82,6,3)&amp;"/"&amp;MID(E82,9,4)&amp;"-"&amp;RIGHT(E82,2),IF(G82=13,0&amp;LEFT(E82,1)&amp;"."&amp;MID(E82,2,3)&amp;"."&amp;MID(E82,5,3)&amp;"/"&amp;MID(E82,8,4)&amp;"-"&amp;RIGHT(E82,2),IF(G82=12,"00"&amp;"."&amp;LEFT(E82,3)&amp;"."&amp;MID(E82,4,3)&amp;"/"&amp;MID(E82,7,4)&amp;"-"&amp;RIGHT(E82,2),IF(G82=11,"00.0"&amp;LEFT(E82,2)&amp;"."&amp;MID(E82,3,3)&amp;"/"&amp;MID(E82,6,4)&amp;"-"&amp;RIGHT(E82,2),"erro")))))</f>
        <v>09.313.969/0001-97</v>
      </c>
      <c r="G82" s="2">
        <f t="shared" si="2"/>
        <v>13</v>
      </c>
      <c r="H82" s="6" t="s">
        <v>60</v>
      </c>
      <c r="I82" s="2">
        <v>1.0</v>
      </c>
      <c r="J82" s="6">
        <v>12.7083286548153</v>
      </c>
      <c r="K82" s="6">
        <v>330489.0</v>
      </c>
      <c r="L82" s="2">
        <v>0.0</v>
      </c>
      <c r="M82" s="2">
        <v>1.0</v>
      </c>
      <c r="N82" s="2"/>
      <c r="O82" s="2">
        <v>0.0</v>
      </c>
      <c r="P82" s="2">
        <v>0.0</v>
      </c>
      <c r="Q82" s="2">
        <v>0.0</v>
      </c>
      <c r="R82" s="2">
        <v>8.0</v>
      </c>
      <c r="S82" s="2">
        <v>0.0</v>
      </c>
      <c r="T82" s="6">
        <v>15.063168805226185</v>
      </c>
      <c r="U82" s="6">
        <v>-0.004225802292185439</v>
      </c>
      <c r="V82" s="6">
        <v>0.6638642068658733</v>
      </c>
      <c r="W82" s="6">
        <v>253185.0</v>
      </c>
      <c r="X82" s="6">
        <v>2058509.0</v>
      </c>
      <c r="Y82" s="6">
        <v>3482179.0</v>
      </c>
      <c r="Z82" s="6">
        <v>-14715.0</v>
      </c>
      <c r="AA82" s="2">
        <f t="shared" si="3"/>
        <v>1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1.0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1.0</v>
      </c>
      <c r="AR82" s="3">
        <v>0.0</v>
      </c>
      <c r="AS82" s="6">
        <f t="shared" si="4"/>
        <v>14.96954115</v>
      </c>
      <c r="AT82" s="6">
        <f t="shared" si="5"/>
        <v>-0.01769533906</v>
      </c>
      <c r="AU82" s="6">
        <f t="shared" si="6"/>
        <v>0.2117117657</v>
      </c>
      <c r="AV82" s="6">
        <f t="shared" si="7"/>
        <v>0</v>
      </c>
      <c r="AW82" s="6">
        <f t="shared" si="8"/>
        <v>1</v>
      </c>
      <c r="AX82" s="6">
        <f t="shared" si="9"/>
        <v>0</v>
      </c>
      <c r="AY82" s="6">
        <f t="shared" si="10"/>
        <v>0</v>
      </c>
      <c r="AZ82" s="6">
        <f t="shared" si="11"/>
        <v>0</v>
      </c>
      <c r="BA82" s="6">
        <f t="shared" si="12"/>
        <v>8</v>
      </c>
      <c r="BB82" s="6">
        <f t="shared" si="13"/>
        <v>0</v>
      </c>
      <c r="BC82" s="2"/>
      <c r="BD82" s="2"/>
    </row>
    <row r="83" ht="15.75" customHeight="1">
      <c r="A83" s="2">
        <v>20.0</v>
      </c>
      <c r="B83" s="2">
        <v>2016.0</v>
      </c>
      <c r="C83" s="6" t="s">
        <v>73</v>
      </c>
      <c r="D83" s="2">
        <v>21970.0</v>
      </c>
      <c r="E83" s="2">
        <v>9.325109000173E12</v>
      </c>
      <c r="F83" s="2" t="str">
        <f t="array" ref="F83">IFERROR(INDEX(cnpj!$A:$B,MATCH(C83,cnpj!$B:$B,0),1),IF(G83=14,LEFT(E83,2)&amp;"."&amp;MID(E83,3,3)&amp;"."&amp;MID(E83,6,3)&amp;"/"&amp;MID(E83,9,4)&amp;"-"&amp;RIGHT(E83,2),IF(G83=13,0&amp;LEFT(E83,1)&amp;"."&amp;MID(E83,2,3)&amp;"."&amp;MID(E83,5,3)&amp;"/"&amp;MID(E83,8,4)&amp;"-"&amp;RIGHT(E83,2),IF(G83=12,"00"&amp;"."&amp;LEFT(E83,3)&amp;"."&amp;MID(E83,4,3)&amp;"/"&amp;MID(E83,7,4)&amp;"-"&amp;RIGHT(E83,2),IF(G83=11,"00.0"&amp;LEFT(E83,2)&amp;"."&amp;MID(E83,3,3)&amp;"/"&amp;MID(E83,6,4)&amp;"-"&amp;RIGHT(E83,2),"erro")))))</f>
        <v>09.325.109/0001-73</v>
      </c>
      <c r="G83" s="2">
        <f t="shared" si="2"/>
        <v>13</v>
      </c>
      <c r="H83" s="6" t="s">
        <v>60</v>
      </c>
      <c r="I83" s="2">
        <v>1.0</v>
      </c>
      <c r="J83" s="6">
        <v>12.318331875244782</v>
      </c>
      <c r="K83" s="6">
        <v>223760.57</v>
      </c>
      <c r="L83" s="2">
        <v>0.0</v>
      </c>
      <c r="M83" s="2">
        <v>1.0</v>
      </c>
      <c r="N83" s="2"/>
      <c r="O83" s="2">
        <v>0.0</v>
      </c>
      <c r="P83" s="2">
        <v>0.0</v>
      </c>
      <c r="Q83" s="2">
        <v>0.0</v>
      </c>
      <c r="R83" s="2">
        <v>6.0</v>
      </c>
      <c r="S83" s="2">
        <v>0.0</v>
      </c>
      <c r="T83" s="6">
        <v>13.973371204489467</v>
      </c>
      <c r="U83" s="6">
        <v>-0.04249177841559757</v>
      </c>
      <c r="V83" s="6">
        <v>0.7112167944915598</v>
      </c>
      <c r="W83" s="6">
        <v>121448.0</v>
      </c>
      <c r="X83" s="6">
        <v>711389.0</v>
      </c>
      <c r="Y83" s="6">
        <v>1171003.0</v>
      </c>
      <c r="Z83" s="6">
        <v>-49758.0</v>
      </c>
      <c r="AA83" s="2" t="str">
        <f t="shared" si="3"/>
        <v/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1.0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1.0</v>
      </c>
      <c r="AN83" s="2">
        <v>0.0</v>
      </c>
      <c r="AO83" s="2">
        <v>0.0</v>
      </c>
      <c r="AP83" s="2">
        <v>0.0</v>
      </c>
      <c r="AQ83" s="2">
        <v>0.0</v>
      </c>
      <c r="AR83" s="3">
        <v>0.0</v>
      </c>
      <c r="AS83" s="6" t="str">
        <f t="shared" si="4"/>
        <v/>
      </c>
      <c r="AT83" s="6" t="str">
        <f t="shared" si="5"/>
        <v/>
      </c>
      <c r="AU83" s="6" t="str">
        <f t="shared" si="6"/>
        <v/>
      </c>
      <c r="AV83" s="6" t="str">
        <f t="shared" si="7"/>
        <v/>
      </c>
      <c r="AW83" s="6" t="str">
        <f t="shared" si="8"/>
        <v/>
      </c>
      <c r="AX83" s="6" t="str">
        <f t="shared" si="9"/>
        <v/>
      </c>
      <c r="AY83" s="6" t="str">
        <f t="shared" si="10"/>
        <v/>
      </c>
      <c r="AZ83" s="6" t="str">
        <f t="shared" si="11"/>
        <v/>
      </c>
      <c r="BA83" s="6" t="str">
        <f t="shared" si="12"/>
        <v/>
      </c>
      <c r="BB83" s="6" t="str">
        <f t="shared" si="13"/>
        <v/>
      </c>
      <c r="BC83" s="2"/>
      <c r="BD83" s="2"/>
    </row>
    <row r="84" ht="15.75" customHeight="1">
      <c r="A84" s="2">
        <v>20.0</v>
      </c>
      <c r="B84" s="2">
        <v>2017.0</v>
      </c>
      <c r="C84" s="6" t="s">
        <v>73</v>
      </c>
      <c r="D84" s="2">
        <v>21970.0</v>
      </c>
      <c r="E84" s="2">
        <v>9.325109000173E12</v>
      </c>
      <c r="F84" s="2" t="str">
        <f t="array" ref="F84">IFERROR(INDEX(cnpj!$A:$B,MATCH(C84,cnpj!$B:$B,0),1),IF(G84=14,LEFT(E84,2)&amp;"."&amp;MID(E84,3,3)&amp;"."&amp;MID(E84,6,3)&amp;"/"&amp;MID(E84,9,4)&amp;"-"&amp;RIGHT(E84,2),IF(G84=13,0&amp;LEFT(E84,1)&amp;"."&amp;MID(E84,2,3)&amp;"."&amp;MID(E84,5,3)&amp;"/"&amp;MID(E84,8,4)&amp;"-"&amp;RIGHT(E84,2),IF(G84=12,"00"&amp;"."&amp;LEFT(E84,3)&amp;"."&amp;MID(E84,4,3)&amp;"/"&amp;MID(E84,7,4)&amp;"-"&amp;RIGHT(E84,2),IF(G84=11,"00.0"&amp;LEFT(E84,2)&amp;"."&amp;MID(E84,3,3)&amp;"/"&amp;MID(E84,6,4)&amp;"-"&amp;RIGHT(E84,2),"erro")))))</f>
        <v>09.325.109/0001-73</v>
      </c>
      <c r="G84" s="2">
        <f t="shared" si="2"/>
        <v>13</v>
      </c>
      <c r="H84" s="6" t="s">
        <v>60</v>
      </c>
      <c r="I84" s="2">
        <v>1.0</v>
      </c>
      <c r="J84" s="6">
        <v>12.22877151583904</v>
      </c>
      <c r="K84" s="6">
        <v>204591.69</v>
      </c>
      <c r="L84" s="2">
        <v>0.0</v>
      </c>
      <c r="M84" s="2">
        <v>1.0</v>
      </c>
      <c r="N84" s="2"/>
      <c r="O84" s="2">
        <v>0.0</v>
      </c>
      <c r="P84" s="2">
        <v>0.0</v>
      </c>
      <c r="Q84" s="2">
        <v>0.0</v>
      </c>
      <c r="R84" s="2">
        <v>6.0</v>
      </c>
      <c r="S84" s="2">
        <v>0.0</v>
      </c>
      <c r="T84" s="6">
        <v>14.085272774592791</v>
      </c>
      <c r="U84" s="6">
        <v>-0.039069891032204714</v>
      </c>
      <c r="V84" s="6">
        <v>0.4237297971294686</v>
      </c>
      <c r="W84" s="6">
        <v>81972.0</v>
      </c>
      <c r="X84" s="6">
        <v>472967.0</v>
      </c>
      <c r="Y84" s="6">
        <v>1309653.0</v>
      </c>
      <c r="Z84" s="6">
        <v>-51168.0</v>
      </c>
      <c r="AA84" s="2">
        <f t="shared" si="3"/>
        <v>1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1.0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1.0</v>
      </c>
      <c r="AO84" s="2">
        <v>0.0</v>
      </c>
      <c r="AP84" s="2">
        <v>0.0</v>
      </c>
      <c r="AQ84" s="2">
        <v>0.0</v>
      </c>
      <c r="AR84" s="3">
        <v>0.0</v>
      </c>
      <c r="AS84" s="6">
        <f t="shared" si="4"/>
        <v>13.9733712</v>
      </c>
      <c r="AT84" s="6">
        <f t="shared" si="5"/>
        <v>-0.04249177842</v>
      </c>
      <c r="AU84" s="6">
        <f t="shared" si="6"/>
        <v>0.7112167945</v>
      </c>
      <c r="AV84" s="6">
        <f t="shared" si="7"/>
        <v>0</v>
      </c>
      <c r="AW84" s="6">
        <f t="shared" si="8"/>
        <v>1</v>
      </c>
      <c r="AX84" s="6">
        <f t="shared" si="9"/>
        <v>0</v>
      </c>
      <c r="AY84" s="6">
        <f t="shared" si="10"/>
        <v>0</v>
      </c>
      <c r="AZ84" s="6">
        <f t="shared" si="11"/>
        <v>0</v>
      </c>
      <c r="BA84" s="6">
        <f t="shared" si="12"/>
        <v>6</v>
      </c>
      <c r="BB84" s="6">
        <f t="shared" si="13"/>
        <v>0</v>
      </c>
      <c r="BC84" s="2"/>
      <c r="BD84" s="2"/>
    </row>
    <row r="85" ht="15.75" customHeight="1">
      <c r="A85" s="2">
        <v>20.0</v>
      </c>
      <c r="B85" s="2">
        <v>2018.0</v>
      </c>
      <c r="C85" s="6" t="s">
        <v>73</v>
      </c>
      <c r="D85" s="2">
        <v>21970.0</v>
      </c>
      <c r="E85" s="2">
        <v>9.325109000173E12</v>
      </c>
      <c r="F85" s="2" t="str">
        <f t="array" ref="F85">IFERROR(INDEX(cnpj!$A:$B,MATCH(C85,cnpj!$B:$B,0),1),IF(G85=14,LEFT(E85,2)&amp;"."&amp;MID(E85,3,3)&amp;"."&amp;MID(E85,6,3)&amp;"/"&amp;MID(E85,9,4)&amp;"-"&amp;RIGHT(E85,2),IF(G85=13,0&amp;LEFT(E85,1)&amp;"."&amp;MID(E85,2,3)&amp;"."&amp;MID(E85,5,3)&amp;"/"&amp;MID(E85,8,4)&amp;"-"&amp;RIGHT(E85,2),IF(G85=12,"00"&amp;"."&amp;LEFT(E85,3)&amp;"."&amp;MID(E85,4,3)&amp;"/"&amp;MID(E85,7,4)&amp;"-"&amp;RIGHT(E85,2),IF(G85=11,"00.0"&amp;LEFT(E85,2)&amp;"."&amp;MID(E85,3,3)&amp;"/"&amp;MID(E85,6,4)&amp;"-"&amp;RIGHT(E85,2),"erro")))))</f>
        <v>09.325.109/0001-73</v>
      </c>
      <c r="G85" s="2">
        <f t="shared" si="2"/>
        <v>13</v>
      </c>
      <c r="H85" s="6" t="s">
        <v>60</v>
      </c>
      <c r="I85" s="2">
        <v>1.0</v>
      </c>
      <c r="J85" s="6">
        <v>12.289908151442406</v>
      </c>
      <c r="K85" s="6">
        <v>217490.0</v>
      </c>
      <c r="L85" s="2">
        <v>0.0</v>
      </c>
      <c r="M85" s="2">
        <v>1.0</v>
      </c>
      <c r="N85" s="2"/>
      <c r="O85" s="2">
        <v>0.0</v>
      </c>
      <c r="P85" s="2">
        <v>0.0</v>
      </c>
      <c r="Q85" s="2">
        <v>0.0</v>
      </c>
      <c r="R85" s="2">
        <v>7.0</v>
      </c>
      <c r="S85" s="2">
        <v>0.0</v>
      </c>
      <c r="T85" s="6">
        <v>14.113430543675815</v>
      </c>
      <c r="U85" s="6">
        <v>-0.04412666455836217</v>
      </c>
      <c r="V85" s="6">
        <v>0.3973715975751529</v>
      </c>
      <c r="W85" s="6">
        <v>94241.0</v>
      </c>
      <c r="X85" s="6">
        <v>441040.0</v>
      </c>
      <c r="Y85" s="6">
        <v>1347054.0</v>
      </c>
      <c r="Z85" s="6">
        <v>-59441.0</v>
      </c>
      <c r="AA85" s="2">
        <f t="shared" si="3"/>
        <v>1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1.0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1.0</v>
      </c>
      <c r="AP85" s="2">
        <v>0.0</v>
      </c>
      <c r="AQ85" s="2">
        <v>0.0</v>
      </c>
      <c r="AR85" s="3">
        <v>0.0</v>
      </c>
      <c r="AS85" s="6">
        <f t="shared" si="4"/>
        <v>14.08527277</v>
      </c>
      <c r="AT85" s="6">
        <f t="shared" si="5"/>
        <v>-0.03906989103</v>
      </c>
      <c r="AU85" s="6">
        <f t="shared" si="6"/>
        <v>0.4237297971</v>
      </c>
      <c r="AV85" s="6">
        <f t="shared" si="7"/>
        <v>0</v>
      </c>
      <c r="AW85" s="6">
        <f t="shared" si="8"/>
        <v>1</v>
      </c>
      <c r="AX85" s="6">
        <f t="shared" si="9"/>
        <v>0</v>
      </c>
      <c r="AY85" s="6">
        <f t="shared" si="10"/>
        <v>0</v>
      </c>
      <c r="AZ85" s="6">
        <f t="shared" si="11"/>
        <v>0</v>
      </c>
      <c r="BA85" s="6">
        <f t="shared" si="12"/>
        <v>6</v>
      </c>
      <c r="BB85" s="6">
        <f t="shared" si="13"/>
        <v>0</v>
      </c>
      <c r="BC85" s="2"/>
      <c r="BD85" s="2"/>
    </row>
    <row r="86" ht="15.75" customHeight="1">
      <c r="A86" s="2">
        <v>20.0</v>
      </c>
      <c r="B86" s="2">
        <v>2019.0</v>
      </c>
      <c r="C86" s="6" t="s">
        <v>73</v>
      </c>
      <c r="D86" s="2">
        <v>21970.0</v>
      </c>
      <c r="E86" s="2">
        <v>9.325109000173E12</v>
      </c>
      <c r="F86" s="2" t="str">
        <f t="array" ref="F86">IFERROR(INDEX(cnpj!$A:$B,MATCH(C86,cnpj!$B:$B,0),1),IF(G86=14,LEFT(E86,2)&amp;"."&amp;MID(E86,3,3)&amp;"."&amp;MID(E86,6,3)&amp;"/"&amp;MID(E86,9,4)&amp;"-"&amp;RIGHT(E86,2),IF(G86=13,0&amp;LEFT(E86,1)&amp;"."&amp;MID(E86,2,3)&amp;"."&amp;MID(E86,5,3)&amp;"/"&amp;MID(E86,8,4)&amp;"-"&amp;RIGHT(E86,2),IF(G86=12,"00"&amp;"."&amp;LEFT(E86,3)&amp;"."&amp;MID(E86,4,3)&amp;"/"&amp;MID(E86,7,4)&amp;"-"&amp;RIGHT(E86,2),IF(G86=11,"00.0"&amp;LEFT(E86,2)&amp;"."&amp;MID(E86,3,3)&amp;"/"&amp;MID(E86,6,4)&amp;"-"&amp;RIGHT(E86,2),"erro")))))</f>
        <v>09.325.109/0001-73</v>
      </c>
      <c r="G86" s="2">
        <f t="shared" si="2"/>
        <v>13</v>
      </c>
      <c r="H86" s="6" t="s">
        <v>60</v>
      </c>
      <c r="I86" s="2">
        <v>1.0</v>
      </c>
      <c r="J86" s="6">
        <v>12.31685671211073</v>
      </c>
      <c r="K86" s="6">
        <v>223430.73</v>
      </c>
      <c r="L86" s="2">
        <v>0.0</v>
      </c>
      <c r="M86" s="2">
        <v>1.0</v>
      </c>
      <c r="N86" s="2"/>
      <c r="O86" s="2">
        <v>0.0</v>
      </c>
      <c r="P86" s="2">
        <v>0.0</v>
      </c>
      <c r="Q86" s="2">
        <v>0.0</v>
      </c>
      <c r="R86" s="2">
        <v>8.0</v>
      </c>
      <c r="S86" s="2">
        <v>0.0</v>
      </c>
      <c r="T86" s="6">
        <v>14.13613647363536</v>
      </c>
      <c r="U86" s="6">
        <v>-0.038884171873525934</v>
      </c>
      <c r="V86" s="6">
        <v>0.16853678183441098</v>
      </c>
      <c r="W86" s="6">
        <v>110794.0</v>
      </c>
      <c r="X86" s="6">
        <v>121448.0</v>
      </c>
      <c r="Y86" s="6">
        <v>1377990.0</v>
      </c>
      <c r="Z86" s="6">
        <v>-53582.0</v>
      </c>
      <c r="AA86" s="2">
        <f t="shared" si="3"/>
        <v>1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1.0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1.0</v>
      </c>
      <c r="AQ86" s="2">
        <v>0.0</v>
      </c>
      <c r="AR86" s="3">
        <v>0.0</v>
      </c>
      <c r="AS86" s="6">
        <f t="shared" si="4"/>
        <v>14.11343054</v>
      </c>
      <c r="AT86" s="6">
        <f t="shared" si="5"/>
        <v>-0.04412666456</v>
      </c>
      <c r="AU86" s="6">
        <f t="shared" si="6"/>
        <v>0.3973715976</v>
      </c>
      <c r="AV86" s="6">
        <f t="shared" si="7"/>
        <v>0</v>
      </c>
      <c r="AW86" s="6">
        <f t="shared" si="8"/>
        <v>1</v>
      </c>
      <c r="AX86" s="6">
        <f t="shared" si="9"/>
        <v>0</v>
      </c>
      <c r="AY86" s="6">
        <f t="shared" si="10"/>
        <v>0</v>
      </c>
      <c r="AZ86" s="6">
        <f t="shared" si="11"/>
        <v>0</v>
      </c>
      <c r="BA86" s="6">
        <f t="shared" si="12"/>
        <v>7</v>
      </c>
      <c r="BB86" s="6">
        <f t="shared" si="13"/>
        <v>0</v>
      </c>
      <c r="BC86" s="2"/>
      <c r="BD86" s="2"/>
    </row>
    <row r="87" ht="15.75" customHeight="1">
      <c r="A87" s="2">
        <v>20.0</v>
      </c>
      <c r="B87" s="2">
        <v>2020.0</v>
      </c>
      <c r="C87" s="6" t="s">
        <v>73</v>
      </c>
      <c r="D87" s="2">
        <v>21970.0</v>
      </c>
      <c r="E87" s="2">
        <v>9.325109000173E12</v>
      </c>
      <c r="F87" s="2" t="str">
        <f t="array" ref="F87">IFERROR(INDEX(cnpj!$A:$B,MATCH(C87,cnpj!$B:$B,0),1),IF(G87=14,LEFT(E87,2)&amp;"."&amp;MID(E87,3,3)&amp;"."&amp;MID(E87,6,3)&amp;"/"&amp;MID(E87,9,4)&amp;"-"&amp;RIGHT(E87,2),IF(G87=13,0&amp;LEFT(E87,1)&amp;"."&amp;MID(E87,2,3)&amp;"."&amp;MID(E87,5,3)&amp;"/"&amp;MID(E87,8,4)&amp;"-"&amp;RIGHT(E87,2),IF(G87=12,"00"&amp;"."&amp;LEFT(E87,3)&amp;"."&amp;MID(E87,4,3)&amp;"/"&amp;MID(E87,7,4)&amp;"-"&amp;RIGHT(E87,2),IF(G87=11,"00.0"&amp;LEFT(E87,2)&amp;"."&amp;MID(E87,3,3)&amp;"/"&amp;MID(E87,6,4)&amp;"-"&amp;RIGHT(E87,2),"erro")))))</f>
        <v>09.325.109/0001-73</v>
      </c>
      <c r="G87" s="2">
        <f t="shared" si="2"/>
        <v>13</v>
      </c>
      <c r="H87" s="6" t="s">
        <v>60</v>
      </c>
      <c r="I87" s="2">
        <v>1.0</v>
      </c>
      <c r="J87" s="6">
        <v>12.01500293497851</v>
      </c>
      <c r="K87" s="6">
        <v>165215.0</v>
      </c>
      <c r="L87" s="2">
        <v>0.0</v>
      </c>
      <c r="M87" s="2">
        <v>1.0</v>
      </c>
      <c r="N87" s="2"/>
      <c r="O87" s="2">
        <v>0.0</v>
      </c>
      <c r="P87" s="2">
        <v>0.0</v>
      </c>
      <c r="Q87" s="2">
        <v>0.0</v>
      </c>
      <c r="R87" s="2">
        <v>8.0</v>
      </c>
      <c r="S87" s="2">
        <v>0.0</v>
      </c>
      <c r="T87" s="6">
        <v>14.140456622746864</v>
      </c>
      <c r="U87" s="6">
        <v>-0.0351904251291226</v>
      </c>
      <c r="V87" s="6">
        <v>0.44276479888088927</v>
      </c>
      <c r="W87" s="6">
        <v>127074.0</v>
      </c>
      <c r="X87" s="6">
        <v>485693.0</v>
      </c>
      <c r="Y87" s="6">
        <v>1383956.0</v>
      </c>
      <c r="Z87" s="6">
        <v>-48702.0</v>
      </c>
      <c r="AA87" s="2">
        <f t="shared" si="3"/>
        <v>1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1.0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1.0</v>
      </c>
      <c r="AR87" s="3">
        <v>0.0</v>
      </c>
      <c r="AS87" s="6">
        <f t="shared" si="4"/>
        <v>14.13613647</v>
      </c>
      <c r="AT87" s="6">
        <f t="shared" si="5"/>
        <v>-0.03888417187</v>
      </c>
      <c r="AU87" s="6">
        <f t="shared" si="6"/>
        <v>0.1685367818</v>
      </c>
      <c r="AV87" s="6">
        <f t="shared" si="7"/>
        <v>0</v>
      </c>
      <c r="AW87" s="6">
        <f t="shared" si="8"/>
        <v>1</v>
      </c>
      <c r="AX87" s="6">
        <f t="shared" si="9"/>
        <v>0</v>
      </c>
      <c r="AY87" s="6">
        <f t="shared" si="10"/>
        <v>0</v>
      </c>
      <c r="AZ87" s="6">
        <f t="shared" si="11"/>
        <v>0</v>
      </c>
      <c r="BA87" s="6">
        <f t="shared" si="12"/>
        <v>8</v>
      </c>
      <c r="BB87" s="6">
        <f t="shared" si="13"/>
        <v>0</v>
      </c>
      <c r="BC87" s="2"/>
      <c r="BD87" s="2"/>
    </row>
    <row r="88" ht="15.75" customHeight="1">
      <c r="A88" s="2">
        <v>21.0</v>
      </c>
      <c r="B88" s="2">
        <v>2016.0</v>
      </c>
      <c r="C88" s="6" t="s">
        <v>74</v>
      </c>
      <c r="D88" s="2">
        <v>21962.0</v>
      </c>
      <c r="E88" s="2">
        <v>9.336431000106E12</v>
      </c>
      <c r="F88" s="2" t="str">
        <f t="array" ref="F88">IFERROR(INDEX(cnpj!$A:$B,MATCH(C88,cnpj!$B:$B,0),1),IF(G88=14,LEFT(E88,2)&amp;"."&amp;MID(E88,3,3)&amp;"."&amp;MID(E88,6,3)&amp;"/"&amp;MID(E88,9,4)&amp;"-"&amp;RIGHT(E88,2),IF(G88=13,0&amp;LEFT(E88,1)&amp;"."&amp;MID(E88,2,3)&amp;"."&amp;MID(E88,5,3)&amp;"/"&amp;MID(E88,8,4)&amp;"-"&amp;RIGHT(E88,2),IF(G88=12,"00"&amp;"."&amp;LEFT(E88,3)&amp;"."&amp;MID(E88,4,3)&amp;"/"&amp;MID(E88,7,4)&amp;"-"&amp;RIGHT(E88,2),IF(G88=11,"00.0"&amp;LEFT(E88,2)&amp;"."&amp;MID(E88,3,3)&amp;"/"&amp;MID(E88,6,4)&amp;"-"&amp;RIGHT(E88,2),"erro")))))</f>
        <v>09.336.431/0001-06</v>
      </c>
      <c r="G88" s="2">
        <f t="shared" si="2"/>
        <v>13</v>
      </c>
      <c r="H88" s="6" t="s">
        <v>60</v>
      </c>
      <c r="I88" s="2">
        <v>1.0</v>
      </c>
      <c r="J88" s="6">
        <v>12.700814618027936</v>
      </c>
      <c r="K88" s="6">
        <v>328015.0</v>
      </c>
      <c r="L88" s="2">
        <v>0.0</v>
      </c>
      <c r="M88" s="2">
        <v>1.0</v>
      </c>
      <c r="N88" s="2"/>
      <c r="O88" s="2">
        <v>0.0</v>
      </c>
      <c r="P88" s="2">
        <v>0.0</v>
      </c>
      <c r="Q88" s="2">
        <v>0.0</v>
      </c>
      <c r="R88" s="2">
        <v>6.0</v>
      </c>
      <c r="S88" s="2">
        <v>0.0</v>
      </c>
      <c r="T88" s="6">
        <v>14.751549013666656</v>
      </c>
      <c r="U88" s="6">
        <v>-0.001289482559826814</v>
      </c>
      <c r="V88" s="6">
        <v>0.6339614723945628</v>
      </c>
      <c r="W88" s="6">
        <v>530471.0</v>
      </c>
      <c r="X88" s="6">
        <v>1086042.0</v>
      </c>
      <c r="Y88" s="6">
        <v>2549860.0</v>
      </c>
      <c r="Z88" s="6">
        <v>-3288.0</v>
      </c>
      <c r="AA88" s="2" t="str">
        <f t="shared" si="3"/>
        <v/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1.0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1.0</v>
      </c>
      <c r="AN88" s="2">
        <v>0.0</v>
      </c>
      <c r="AO88" s="2">
        <v>0.0</v>
      </c>
      <c r="AP88" s="2">
        <v>0.0</v>
      </c>
      <c r="AQ88" s="2">
        <v>0.0</v>
      </c>
      <c r="AR88" s="3">
        <v>0.0</v>
      </c>
      <c r="AS88" s="6" t="str">
        <f t="shared" si="4"/>
        <v/>
      </c>
      <c r="AT88" s="6" t="str">
        <f t="shared" si="5"/>
        <v/>
      </c>
      <c r="AU88" s="6" t="str">
        <f t="shared" si="6"/>
        <v/>
      </c>
      <c r="AV88" s="6" t="str">
        <f t="shared" si="7"/>
        <v/>
      </c>
      <c r="AW88" s="6" t="str">
        <f t="shared" si="8"/>
        <v/>
      </c>
      <c r="AX88" s="6" t="str">
        <f t="shared" si="9"/>
        <v/>
      </c>
      <c r="AY88" s="6" t="str">
        <f t="shared" si="10"/>
        <v/>
      </c>
      <c r="AZ88" s="6" t="str">
        <f t="shared" si="11"/>
        <v/>
      </c>
      <c r="BA88" s="6" t="str">
        <f t="shared" si="12"/>
        <v/>
      </c>
      <c r="BB88" s="6" t="str">
        <f t="shared" si="13"/>
        <v/>
      </c>
      <c r="BC88" s="2"/>
      <c r="BD88" s="2"/>
    </row>
    <row r="89" ht="15.75" customHeight="1">
      <c r="A89" s="2">
        <v>21.0</v>
      </c>
      <c r="B89" s="2">
        <v>2017.0</v>
      </c>
      <c r="C89" s="6" t="s">
        <v>74</v>
      </c>
      <c r="D89" s="2">
        <v>21962.0</v>
      </c>
      <c r="E89" s="2">
        <v>9.336431000106E12</v>
      </c>
      <c r="F89" s="2" t="str">
        <f t="array" ref="F89">IFERROR(INDEX(cnpj!$A:$B,MATCH(C89,cnpj!$B:$B,0),1),IF(G89=14,LEFT(E89,2)&amp;"."&amp;MID(E89,3,3)&amp;"."&amp;MID(E89,6,3)&amp;"/"&amp;MID(E89,9,4)&amp;"-"&amp;RIGHT(E89,2),IF(G89=13,0&amp;LEFT(E89,1)&amp;"."&amp;MID(E89,2,3)&amp;"."&amp;MID(E89,5,3)&amp;"/"&amp;MID(E89,8,4)&amp;"-"&amp;RIGHT(E89,2),IF(G89=12,"00"&amp;"."&amp;LEFT(E89,3)&amp;"."&amp;MID(E89,4,3)&amp;"/"&amp;MID(E89,7,4)&amp;"-"&amp;RIGHT(E89,2),IF(G89=11,"00.0"&amp;LEFT(E89,2)&amp;"."&amp;MID(E89,3,3)&amp;"/"&amp;MID(E89,6,4)&amp;"-"&amp;RIGHT(E89,2),"erro")))))</f>
        <v>09.336.431/0001-06</v>
      </c>
      <c r="G89" s="2">
        <f t="shared" si="2"/>
        <v>13</v>
      </c>
      <c r="H89" s="6" t="s">
        <v>60</v>
      </c>
      <c r="I89" s="2">
        <v>1.0</v>
      </c>
      <c r="J89" s="6">
        <v>12.608278013119127</v>
      </c>
      <c r="K89" s="6">
        <v>299023.67</v>
      </c>
      <c r="L89" s="2">
        <v>0.0</v>
      </c>
      <c r="M89" s="2">
        <v>1.0</v>
      </c>
      <c r="N89" s="2"/>
      <c r="O89" s="2">
        <v>0.0</v>
      </c>
      <c r="P89" s="2">
        <v>0.0</v>
      </c>
      <c r="Q89" s="2">
        <v>0.0</v>
      </c>
      <c r="R89" s="2">
        <v>7.0</v>
      </c>
      <c r="S89" s="2">
        <v>0.0</v>
      </c>
      <c r="T89" s="6">
        <v>14.88000816879866</v>
      </c>
      <c r="U89" s="6">
        <v>0.004431978952756139</v>
      </c>
      <c r="V89" s="6">
        <v>0.47173397641290454</v>
      </c>
      <c r="W89" s="6">
        <v>193562.0</v>
      </c>
      <c r="X89" s="6">
        <v>1174175.0</v>
      </c>
      <c r="Y89" s="6">
        <v>2899382.0</v>
      </c>
      <c r="Z89" s="6">
        <v>12850.0</v>
      </c>
      <c r="AA89" s="2">
        <f t="shared" si="3"/>
        <v>1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1.0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1.0</v>
      </c>
      <c r="AO89" s="2">
        <v>0.0</v>
      </c>
      <c r="AP89" s="2">
        <v>0.0</v>
      </c>
      <c r="AQ89" s="2">
        <v>0.0</v>
      </c>
      <c r="AR89" s="3">
        <v>0.0</v>
      </c>
      <c r="AS89" s="6">
        <f t="shared" si="4"/>
        <v>14.75154901</v>
      </c>
      <c r="AT89" s="6">
        <f t="shared" si="5"/>
        <v>-0.00128948256</v>
      </c>
      <c r="AU89" s="6">
        <f t="shared" si="6"/>
        <v>0.6339614724</v>
      </c>
      <c r="AV89" s="6">
        <f t="shared" si="7"/>
        <v>0</v>
      </c>
      <c r="AW89" s="6">
        <f t="shared" si="8"/>
        <v>1</v>
      </c>
      <c r="AX89" s="6">
        <f t="shared" si="9"/>
        <v>0</v>
      </c>
      <c r="AY89" s="6">
        <f t="shared" si="10"/>
        <v>0</v>
      </c>
      <c r="AZ89" s="6">
        <f t="shared" si="11"/>
        <v>0</v>
      </c>
      <c r="BA89" s="6">
        <f t="shared" si="12"/>
        <v>6</v>
      </c>
      <c r="BB89" s="6">
        <f t="shared" si="13"/>
        <v>0</v>
      </c>
      <c r="BC89" s="2"/>
      <c r="BD89" s="2"/>
    </row>
    <row r="90" ht="15.75" customHeight="1">
      <c r="A90" s="2">
        <v>21.0</v>
      </c>
      <c r="B90" s="2">
        <v>2018.0</v>
      </c>
      <c r="C90" s="6" t="s">
        <v>74</v>
      </c>
      <c r="D90" s="2">
        <v>21962.0</v>
      </c>
      <c r="E90" s="2">
        <v>9.336431000106E12</v>
      </c>
      <c r="F90" s="2" t="str">
        <f t="array" ref="F90">IFERROR(INDEX(cnpj!$A:$B,MATCH(C90,cnpj!$B:$B,0),1),IF(G90=14,LEFT(E90,2)&amp;"."&amp;MID(E90,3,3)&amp;"."&amp;MID(E90,6,3)&amp;"/"&amp;MID(E90,9,4)&amp;"-"&amp;RIGHT(E90,2),IF(G90=13,0&amp;LEFT(E90,1)&amp;"."&amp;MID(E90,2,3)&amp;"."&amp;MID(E90,5,3)&amp;"/"&amp;MID(E90,8,4)&amp;"-"&amp;RIGHT(E90,2),IF(G90=12,"00"&amp;"."&amp;LEFT(E90,3)&amp;"."&amp;MID(E90,4,3)&amp;"/"&amp;MID(E90,7,4)&amp;"-"&amp;RIGHT(E90,2),IF(G90=11,"00.0"&amp;LEFT(E90,2)&amp;"."&amp;MID(E90,3,3)&amp;"/"&amp;MID(E90,6,4)&amp;"-"&amp;RIGHT(E90,2),"erro")))))</f>
        <v>09.336.431/0001-06</v>
      </c>
      <c r="G90" s="2">
        <f t="shared" si="2"/>
        <v>13</v>
      </c>
      <c r="H90" s="6" t="s">
        <v>60</v>
      </c>
      <c r="I90" s="2">
        <v>1.0</v>
      </c>
      <c r="J90" s="6">
        <v>12.726869788043679</v>
      </c>
      <c r="K90" s="6">
        <v>336673.8</v>
      </c>
      <c r="L90" s="2">
        <v>0.0</v>
      </c>
      <c r="M90" s="2">
        <v>1.0</v>
      </c>
      <c r="N90" s="2"/>
      <c r="O90" s="2">
        <v>0.0</v>
      </c>
      <c r="P90" s="2">
        <v>0.0</v>
      </c>
      <c r="Q90" s="2">
        <v>0.0</v>
      </c>
      <c r="R90" s="2">
        <v>7.0</v>
      </c>
      <c r="S90" s="2">
        <v>0.0</v>
      </c>
      <c r="T90" s="6">
        <v>14.982627554542438</v>
      </c>
      <c r="U90" s="6">
        <v>-0.02155340790987815</v>
      </c>
      <c r="V90" s="6">
        <v>0.6114192442098074</v>
      </c>
      <c r="W90" s="6">
        <v>365600.0</v>
      </c>
      <c r="X90" s="6">
        <v>1598717.0</v>
      </c>
      <c r="Y90" s="6">
        <v>3212717.0</v>
      </c>
      <c r="Z90" s="6">
        <v>-69245.0</v>
      </c>
      <c r="AA90" s="2">
        <f t="shared" si="3"/>
        <v>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1.0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1.0</v>
      </c>
      <c r="AP90" s="2">
        <v>0.0</v>
      </c>
      <c r="AQ90" s="2">
        <v>0.0</v>
      </c>
      <c r="AR90" s="3">
        <v>0.0</v>
      </c>
      <c r="AS90" s="6">
        <f t="shared" si="4"/>
        <v>14.88000817</v>
      </c>
      <c r="AT90" s="6">
        <f t="shared" si="5"/>
        <v>0.004431978953</v>
      </c>
      <c r="AU90" s="6">
        <f t="shared" si="6"/>
        <v>0.4717339764</v>
      </c>
      <c r="AV90" s="6">
        <f t="shared" si="7"/>
        <v>0</v>
      </c>
      <c r="AW90" s="6">
        <f t="shared" si="8"/>
        <v>1</v>
      </c>
      <c r="AX90" s="6">
        <f t="shared" si="9"/>
        <v>0</v>
      </c>
      <c r="AY90" s="6">
        <f t="shared" si="10"/>
        <v>0</v>
      </c>
      <c r="AZ90" s="6">
        <f t="shared" si="11"/>
        <v>0</v>
      </c>
      <c r="BA90" s="6">
        <f t="shared" si="12"/>
        <v>7</v>
      </c>
      <c r="BB90" s="6">
        <f t="shared" si="13"/>
        <v>0</v>
      </c>
      <c r="BC90" s="2"/>
      <c r="BD90" s="2"/>
    </row>
    <row r="91" ht="15.75" customHeight="1">
      <c r="A91" s="2">
        <v>21.0</v>
      </c>
      <c r="B91" s="2">
        <v>2019.0</v>
      </c>
      <c r="C91" s="6" t="s">
        <v>74</v>
      </c>
      <c r="D91" s="2">
        <v>21962.0</v>
      </c>
      <c r="E91" s="2">
        <v>9.336431000106E12</v>
      </c>
      <c r="F91" s="2" t="str">
        <f t="array" ref="F91">IFERROR(INDEX(cnpj!$A:$B,MATCH(C91,cnpj!$B:$B,0),1),IF(G91=14,LEFT(E91,2)&amp;"."&amp;MID(E91,3,3)&amp;"."&amp;MID(E91,6,3)&amp;"/"&amp;MID(E91,9,4)&amp;"-"&amp;RIGHT(E91,2),IF(G91=13,0&amp;LEFT(E91,1)&amp;"."&amp;MID(E91,2,3)&amp;"."&amp;MID(E91,5,3)&amp;"/"&amp;MID(E91,8,4)&amp;"-"&amp;RIGHT(E91,2),IF(G91=12,"00"&amp;"."&amp;LEFT(E91,3)&amp;"."&amp;MID(E91,4,3)&amp;"/"&amp;MID(E91,7,4)&amp;"-"&amp;RIGHT(E91,2),IF(G91=11,"00.0"&amp;LEFT(E91,2)&amp;"."&amp;MID(E91,3,3)&amp;"/"&amp;MID(E91,6,4)&amp;"-"&amp;RIGHT(E91,2),"erro")))))</f>
        <v>09.336.431/0001-06</v>
      </c>
      <c r="G91" s="2">
        <f t="shared" si="2"/>
        <v>13</v>
      </c>
      <c r="H91" s="6" t="s">
        <v>60</v>
      </c>
      <c r="I91" s="2">
        <v>1.0</v>
      </c>
      <c r="J91" s="6">
        <v>12.816807638414746</v>
      </c>
      <c r="K91" s="6">
        <v>368356.92</v>
      </c>
      <c r="L91" s="2">
        <v>0.0</v>
      </c>
      <c r="M91" s="2">
        <v>1.0</v>
      </c>
      <c r="N91" s="2"/>
      <c r="O91" s="2">
        <v>0.0</v>
      </c>
      <c r="P91" s="2">
        <v>0.0</v>
      </c>
      <c r="Q91" s="2">
        <v>0.0</v>
      </c>
      <c r="R91" s="2">
        <v>8.0</v>
      </c>
      <c r="S91" s="2">
        <v>0.0</v>
      </c>
      <c r="T91" s="6">
        <v>14.892400277426711</v>
      </c>
      <c r="U91" s="6">
        <v>-0.03598628529382208</v>
      </c>
      <c r="V91" s="6">
        <v>0.2230125002767809</v>
      </c>
      <c r="W91" s="6">
        <v>124190.0</v>
      </c>
      <c r="X91" s="6">
        <v>530471.0</v>
      </c>
      <c r="Y91" s="6">
        <v>2935535.0</v>
      </c>
      <c r="Z91" s="6">
        <v>-105639.0</v>
      </c>
      <c r="AA91" s="2">
        <f t="shared" si="3"/>
        <v>1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1.0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1.0</v>
      </c>
      <c r="AQ91" s="2">
        <v>0.0</v>
      </c>
      <c r="AR91" s="3">
        <v>0.0</v>
      </c>
      <c r="AS91" s="6">
        <f t="shared" si="4"/>
        <v>14.98262755</v>
      </c>
      <c r="AT91" s="6">
        <f t="shared" si="5"/>
        <v>-0.02155340791</v>
      </c>
      <c r="AU91" s="6">
        <f t="shared" si="6"/>
        <v>0.6114192442</v>
      </c>
      <c r="AV91" s="6">
        <f t="shared" si="7"/>
        <v>0</v>
      </c>
      <c r="AW91" s="6">
        <f t="shared" si="8"/>
        <v>1</v>
      </c>
      <c r="AX91" s="6">
        <f t="shared" si="9"/>
        <v>0</v>
      </c>
      <c r="AY91" s="6">
        <f t="shared" si="10"/>
        <v>0</v>
      </c>
      <c r="AZ91" s="6">
        <f t="shared" si="11"/>
        <v>0</v>
      </c>
      <c r="BA91" s="6">
        <f t="shared" si="12"/>
        <v>7</v>
      </c>
      <c r="BB91" s="6">
        <f t="shared" si="13"/>
        <v>0</v>
      </c>
      <c r="BC91" s="2"/>
      <c r="BD91" s="2"/>
    </row>
    <row r="92" ht="15.75" customHeight="1">
      <c r="A92" s="2">
        <v>21.0</v>
      </c>
      <c r="B92" s="2">
        <v>2020.0</v>
      </c>
      <c r="C92" s="6" t="s">
        <v>74</v>
      </c>
      <c r="D92" s="2">
        <v>21962.0</v>
      </c>
      <c r="E92" s="2">
        <v>9.336431000106E12</v>
      </c>
      <c r="F92" s="2" t="str">
        <f t="array" ref="F92">IFERROR(INDEX(cnpj!$A:$B,MATCH(C92,cnpj!$B:$B,0),1),IF(G92=14,LEFT(E92,2)&amp;"."&amp;MID(E92,3,3)&amp;"."&amp;MID(E92,6,3)&amp;"/"&amp;MID(E92,9,4)&amp;"-"&amp;RIGHT(E92,2),IF(G92=13,0&amp;LEFT(E92,1)&amp;"."&amp;MID(E92,2,3)&amp;"."&amp;MID(E92,5,3)&amp;"/"&amp;MID(E92,8,4)&amp;"-"&amp;RIGHT(E92,2),IF(G92=12,"00"&amp;"."&amp;LEFT(E92,3)&amp;"."&amp;MID(E92,4,3)&amp;"/"&amp;MID(E92,7,4)&amp;"-"&amp;RIGHT(E92,2),IF(G92=11,"00.0"&amp;LEFT(E92,2)&amp;"."&amp;MID(E92,3,3)&amp;"/"&amp;MID(E92,6,4)&amp;"-"&amp;RIGHT(E92,2),"erro")))))</f>
        <v>09.336.431/0001-06</v>
      </c>
      <c r="G92" s="2">
        <f t="shared" si="2"/>
        <v>13</v>
      </c>
      <c r="H92" s="6" t="s">
        <v>60</v>
      </c>
      <c r="I92" s="2">
        <v>1.0</v>
      </c>
      <c r="J92" s="6">
        <v>12.5870173712155</v>
      </c>
      <c r="K92" s="6">
        <v>292733.34</v>
      </c>
      <c r="L92" s="2">
        <v>0.0</v>
      </c>
      <c r="M92" s="2">
        <v>1.0</v>
      </c>
      <c r="N92" s="2"/>
      <c r="O92" s="2">
        <v>0.0</v>
      </c>
      <c r="P92" s="2">
        <v>0.0</v>
      </c>
      <c r="Q92" s="2">
        <v>0.0</v>
      </c>
      <c r="R92" s="2">
        <v>8.0</v>
      </c>
      <c r="S92" s="2">
        <v>0.0</v>
      </c>
      <c r="T92" s="6">
        <v>14.842399464978918</v>
      </c>
      <c r="U92" s="6">
        <v>-0.02234557445033153</v>
      </c>
      <c r="V92" s="6">
        <v>0.7039208699435783</v>
      </c>
      <c r="W92" s="6">
        <v>270615.0</v>
      </c>
      <c r="X92" s="6">
        <v>1694989.0</v>
      </c>
      <c r="Y92" s="6">
        <v>2792365.0</v>
      </c>
      <c r="Z92" s="6">
        <v>-62397.0</v>
      </c>
      <c r="AA92" s="2">
        <f t="shared" si="3"/>
        <v>1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1.0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1.0</v>
      </c>
      <c r="AR92" s="3">
        <v>0.0</v>
      </c>
      <c r="AS92" s="6">
        <f t="shared" si="4"/>
        <v>14.89240028</v>
      </c>
      <c r="AT92" s="6">
        <f t="shared" si="5"/>
        <v>-0.03598628529</v>
      </c>
      <c r="AU92" s="6">
        <f t="shared" si="6"/>
        <v>0.2230125003</v>
      </c>
      <c r="AV92" s="6">
        <f t="shared" si="7"/>
        <v>0</v>
      </c>
      <c r="AW92" s="6">
        <f t="shared" si="8"/>
        <v>1</v>
      </c>
      <c r="AX92" s="6">
        <f t="shared" si="9"/>
        <v>0</v>
      </c>
      <c r="AY92" s="6">
        <f t="shared" si="10"/>
        <v>0</v>
      </c>
      <c r="AZ92" s="6">
        <f t="shared" si="11"/>
        <v>0</v>
      </c>
      <c r="BA92" s="6">
        <f t="shared" si="12"/>
        <v>8</v>
      </c>
      <c r="BB92" s="6">
        <f t="shared" si="13"/>
        <v>0</v>
      </c>
      <c r="BC92" s="2"/>
      <c r="BD92" s="2"/>
    </row>
    <row r="93" ht="15.75" customHeight="1">
      <c r="A93" s="2">
        <v>22.0</v>
      </c>
      <c r="B93" s="2">
        <v>2016.0</v>
      </c>
      <c r="C93" s="6" t="s">
        <v>75</v>
      </c>
      <c r="D93" s="2">
        <v>21822.0</v>
      </c>
      <c r="E93" s="2">
        <v>2.679185000138E12</v>
      </c>
      <c r="F93" s="2" t="str">
        <f t="array" ref="F93">IFERROR(INDEX(cnpj!$A:$B,MATCH(C93,cnpj!$B:$B,0),1),IF(G93=14,LEFT(E93,2)&amp;"."&amp;MID(E93,3,3)&amp;"."&amp;MID(E93,6,3)&amp;"/"&amp;MID(E93,9,4)&amp;"-"&amp;RIGHT(E93,2),IF(G93=13,0&amp;LEFT(E93,1)&amp;"."&amp;MID(E93,2,3)&amp;"."&amp;MID(E93,5,3)&amp;"/"&amp;MID(E93,8,4)&amp;"-"&amp;RIGHT(E93,2),IF(G93=12,"00"&amp;"."&amp;LEFT(E93,3)&amp;"."&amp;MID(E93,4,3)&amp;"/"&amp;MID(E93,7,4)&amp;"-"&amp;RIGHT(E93,2),IF(G93=11,"00.0"&amp;LEFT(E93,2)&amp;"."&amp;MID(E93,3,3)&amp;"/"&amp;MID(E93,6,4)&amp;"-"&amp;RIGHT(E93,2),"erro")))))</f>
        <v>02.679.185/0001-38</v>
      </c>
      <c r="G93" s="2">
        <f t="shared" si="2"/>
        <v>13</v>
      </c>
      <c r="H93" s="6" t="s">
        <v>60</v>
      </c>
      <c r="I93" s="2">
        <v>1.0</v>
      </c>
      <c r="J93" s="6">
        <v>12.775606854332985</v>
      </c>
      <c r="K93" s="6">
        <v>353488.72</v>
      </c>
      <c r="L93" s="2">
        <v>0.0</v>
      </c>
      <c r="M93" s="2">
        <v>1.0</v>
      </c>
      <c r="N93" s="2"/>
      <c r="O93" s="2">
        <v>0.0</v>
      </c>
      <c r="P93" s="2">
        <v>0.0</v>
      </c>
      <c r="Q93" s="2">
        <v>0.0</v>
      </c>
      <c r="R93" s="2">
        <v>6.0</v>
      </c>
      <c r="S93" s="2">
        <v>0.0</v>
      </c>
      <c r="T93" s="6">
        <v>13.236671939617969</v>
      </c>
      <c r="U93" s="6">
        <v>0.16011981111374743</v>
      </c>
      <c r="V93" s="6">
        <v>0.6492010511123916</v>
      </c>
      <c r="W93" s="6">
        <v>308354.0</v>
      </c>
      <c r="X93" s="6">
        <v>55555.0</v>
      </c>
      <c r="Y93" s="6">
        <v>560549.0</v>
      </c>
      <c r="Z93" s="6">
        <v>89755.0</v>
      </c>
      <c r="AA93" s="2" t="str">
        <f t="shared" si="3"/>
        <v/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1.0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1.0</v>
      </c>
      <c r="AN93" s="2">
        <v>0.0</v>
      </c>
      <c r="AO93" s="2">
        <v>0.0</v>
      </c>
      <c r="AP93" s="2">
        <v>0.0</v>
      </c>
      <c r="AQ93" s="2">
        <v>0.0</v>
      </c>
      <c r="AR93" s="3">
        <v>0.0</v>
      </c>
      <c r="AS93" s="6" t="str">
        <f t="shared" si="4"/>
        <v/>
      </c>
      <c r="AT93" s="6" t="str">
        <f t="shared" si="5"/>
        <v/>
      </c>
      <c r="AU93" s="6" t="str">
        <f t="shared" si="6"/>
        <v/>
      </c>
      <c r="AV93" s="6" t="str">
        <f t="shared" si="7"/>
        <v/>
      </c>
      <c r="AW93" s="6" t="str">
        <f t="shared" si="8"/>
        <v/>
      </c>
      <c r="AX93" s="6" t="str">
        <f t="shared" si="9"/>
        <v/>
      </c>
      <c r="AY93" s="6" t="str">
        <f t="shared" si="10"/>
        <v/>
      </c>
      <c r="AZ93" s="6" t="str">
        <f t="shared" si="11"/>
        <v/>
      </c>
      <c r="BA93" s="6" t="str">
        <f t="shared" si="12"/>
        <v/>
      </c>
      <c r="BB93" s="6" t="str">
        <f t="shared" si="13"/>
        <v/>
      </c>
      <c r="BC93" s="2"/>
      <c r="BD93" s="2"/>
    </row>
    <row r="94" ht="15.75" customHeight="1">
      <c r="A94" s="2">
        <v>22.0</v>
      </c>
      <c r="B94" s="2">
        <v>2017.0</v>
      </c>
      <c r="C94" s="6" t="s">
        <v>75</v>
      </c>
      <c r="D94" s="2">
        <v>21822.0</v>
      </c>
      <c r="E94" s="2">
        <v>2.679185000138E12</v>
      </c>
      <c r="F94" s="2" t="str">
        <f t="array" ref="F94">IFERROR(INDEX(cnpj!$A:$B,MATCH(C94,cnpj!$B:$B,0),1),IF(G94=14,LEFT(E94,2)&amp;"."&amp;MID(E94,3,3)&amp;"."&amp;MID(E94,6,3)&amp;"/"&amp;MID(E94,9,4)&amp;"-"&amp;RIGHT(E94,2),IF(G94=13,0&amp;LEFT(E94,1)&amp;"."&amp;MID(E94,2,3)&amp;"."&amp;MID(E94,5,3)&amp;"/"&amp;MID(E94,8,4)&amp;"-"&amp;RIGHT(E94,2),IF(G94=12,"00"&amp;"."&amp;LEFT(E94,3)&amp;"."&amp;MID(E94,4,3)&amp;"/"&amp;MID(E94,7,4)&amp;"-"&amp;RIGHT(E94,2),IF(G94=11,"00.0"&amp;LEFT(E94,2)&amp;"."&amp;MID(E94,3,3)&amp;"/"&amp;MID(E94,6,4)&amp;"-"&amp;RIGHT(E94,2),"erro")))))</f>
        <v>02.679.185/0001-38</v>
      </c>
      <c r="G94" s="2">
        <f t="shared" si="2"/>
        <v>13</v>
      </c>
      <c r="H94" s="6" t="s">
        <v>60</v>
      </c>
      <c r="I94" s="2">
        <v>1.0</v>
      </c>
      <c r="J94" s="6">
        <v>12.633823211191691</v>
      </c>
      <c r="K94" s="6">
        <v>306760.69</v>
      </c>
      <c r="L94" s="2">
        <v>0.0</v>
      </c>
      <c r="M94" s="2">
        <v>1.0</v>
      </c>
      <c r="N94" s="2"/>
      <c r="O94" s="2">
        <v>0.0</v>
      </c>
      <c r="P94" s="2">
        <v>0.0</v>
      </c>
      <c r="Q94" s="2">
        <v>0.0</v>
      </c>
      <c r="R94" s="2">
        <v>7.0</v>
      </c>
      <c r="S94" s="2">
        <v>0.0</v>
      </c>
      <c r="T94" s="6">
        <v>12.958961705462885</v>
      </c>
      <c r="U94" s="6">
        <v>0.20747954077126876</v>
      </c>
      <c r="V94" s="6">
        <v>0.5111145128054165</v>
      </c>
      <c r="W94" s="6">
        <v>212117.0</v>
      </c>
      <c r="X94" s="6">
        <v>4915.0</v>
      </c>
      <c r="Y94" s="6">
        <v>424625.0</v>
      </c>
      <c r="Z94" s="6">
        <v>88101.0</v>
      </c>
      <c r="AA94" s="2">
        <f t="shared" si="3"/>
        <v>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1.0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1.0</v>
      </c>
      <c r="AO94" s="2">
        <v>0.0</v>
      </c>
      <c r="AP94" s="2">
        <v>0.0</v>
      </c>
      <c r="AQ94" s="2">
        <v>0.0</v>
      </c>
      <c r="AR94" s="3">
        <v>0.0</v>
      </c>
      <c r="AS94" s="6">
        <f t="shared" si="4"/>
        <v>13.23667194</v>
      </c>
      <c r="AT94" s="6">
        <f t="shared" si="5"/>
        <v>0.1601198111</v>
      </c>
      <c r="AU94" s="6">
        <f t="shared" si="6"/>
        <v>0.6492010511</v>
      </c>
      <c r="AV94" s="6">
        <f t="shared" si="7"/>
        <v>0</v>
      </c>
      <c r="AW94" s="6">
        <f t="shared" si="8"/>
        <v>1</v>
      </c>
      <c r="AX94" s="6">
        <f t="shared" si="9"/>
        <v>0</v>
      </c>
      <c r="AY94" s="6">
        <f t="shared" si="10"/>
        <v>0</v>
      </c>
      <c r="AZ94" s="6">
        <f t="shared" si="11"/>
        <v>0</v>
      </c>
      <c r="BA94" s="6">
        <f t="shared" si="12"/>
        <v>6</v>
      </c>
      <c r="BB94" s="6">
        <f t="shared" si="13"/>
        <v>0</v>
      </c>
      <c r="BC94" s="2"/>
      <c r="BD94" s="2"/>
    </row>
    <row r="95" ht="15.75" customHeight="1">
      <c r="A95" s="2">
        <v>22.0</v>
      </c>
      <c r="B95" s="2">
        <v>2018.0</v>
      </c>
      <c r="C95" s="6" t="s">
        <v>75</v>
      </c>
      <c r="D95" s="2">
        <v>21822.0</v>
      </c>
      <c r="E95" s="2">
        <v>2.679185000138E12</v>
      </c>
      <c r="F95" s="2" t="str">
        <f t="array" ref="F95">IFERROR(INDEX(cnpj!$A:$B,MATCH(C95,cnpj!$B:$B,0),1),IF(G95=14,LEFT(E95,2)&amp;"."&amp;MID(E95,3,3)&amp;"."&amp;MID(E95,6,3)&amp;"/"&amp;MID(E95,9,4)&amp;"-"&amp;RIGHT(E95,2),IF(G95=13,0&amp;LEFT(E95,1)&amp;"."&amp;MID(E95,2,3)&amp;"."&amp;MID(E95,5,3)&amp;"/"&amp;MID(E95,8,4)&amp;"-"&amp;RIGHT(E95,2),IF(G95=12,"00"&amp;"."&amp;LEFT(E95,3)&amp;"."&amp;MID(E95,4,3)&amp;"/"&amp;MID(E95,7,4)&amp;"-"&amp;RIGHT(E95,2),IF(G95=11,"00.0"&amp;LEFT(E95,2)&amp;"."&amp;MID(E95,3,3)&amp;"/"&amp;MID(E95,6,4)&amp;"-"&amp;RIGHT(E95,2),"erro")))))</f>
        <v>02.679.185/0001-38</v>
      </c>
      <c r="G95" s="2">
        <f t="shared" si="2"/>
        <v>13</v>
      </c>
      <c r="H95" s="6" t="s">
        <v>60</v>
      </c>
      <c r="I95" s="2">
        <v>1.0</v>
      </c>
      <c r="J95" s="6">
        <v>12.284125867797073</v>
      </c>
      <c r="K95" s="6">
        <v>216236.04</v>
      </c>
      <c r="L95" s="2">
        <v>0.0</v>
      </c>
      <c r="M95" s="2">
        <v>1.0</v>
      </c>
      <c r="N95" s="2"/>
      <c r="O95" s="2">
        <v>0.0</v>
      </c>
      <c r="P95" s="2">
        <v>0.0</v>
      </c>
      <c r="Q95" s="2">
        <v>0.0</v>
      </c>
      <c r="R95" s="2">
        <v>7.0</v>
      </c>
      <c r="S95" s="2">
        <v>0.0</v>
      </c>
      <c r="T95" s="6">
        <v>12.320989354973417</v>
      </c>
      <c r="U95" s="6">
        <v>0.00784021822460732</v>
      </c>
      <c r="V95" s="6">
        <v>0.31868102479987165</v>
      </c>
      <c r="W95" s="6">
        <v>66381.0</v>
      </c>
      <c r="X95" s="6">
        <v>5117.0</v>
      </c>
      <c r="Y95" s="6">
        <v>224356.0</v>
      </c>
      <c r="Z95" s="6">
        <v>1759.0</v>
      </c>
      <c r="AA95" s="2">
        <f t="shared" si="3"/>
        <v>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1.0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1.0</v>
      </c>
      <c r="AP95" s="2">
        <v>0.0</v>
      </c>
      <c r="AQ95" s="2">
        <v>0.0</v>
      </c>
      <c r="AR95" s="3">
        <v>0.0</v>
      </c>
      <c r="AS95" s="6">
        <f t="shared" si="4"/>
        <v>12.95896171</v>
      </c>
      <c r="AT95" s="6">
        <f t="shared" si="5"/>
        <v>0.2074795408</v>
      </c>
      <c r="AU95" s="6">
        <f t="shared" si="6"/>
        <v>0.5111145128</v>
      </c>
      <c r="AV95" s="6">
        <f t="shared" si="7"/>
        <v>0</v>
      </c>
      <c r="AW95" s="6">
        <f t="shared" si="8"/>
        <v>1</v>
      </c>
      <c r="AX95" s="6">
        <f t="shared" si="9"/>
        <v>0</v>
      </c>
      <c r="AY95" s="6">
        <f t="shared" si="10"/>
        <v>0</v>
      </c>
      <c r="AZ95" s="6">
        <f t="shared" si="11"/>
        <v>0</v>
      </c>
      <c r="BA95" s="6">
        <f t="shared" si="12"/>
        <v>7</v>
      </c>
      <c r="BB95" s="6">
        <f t="shared" si="13"/>
        <v>0</v>
      </c>
      <c r="BC95" s="2"/>
      <c r="BD95" s="2"/>
    </row>
    <row r="96" ht="15.75" customHeight="1">
      <c r="A96" s="2">
        <v>23.0</v>
      </c>
      <c r="B96" s="2">
        <v>2017.0</v>
      </c>
      <c r="C96" s="6" t="s">
        <v>76</v>
      </c>
      <c r="D96" s="2">
        <v>11975.0</v>
      </c>
      <c r="E96" s="2">
        <v>6.1351532000168E13</v>
      </c>
      <c r="F96" s="2" t="str">
        <f t="array" ref="F96">IFERROR(INDEX(cnpj!$A:$B,MATCH(C96,cnpj!$B:$B,0),1),IF(G96=14,LEFT(E96,2)&amp;"."&amp;MID(E96,3,3)&amp;"."&amp;MID(E96,6,3)&amp;"/"&amp;MID(E96,9,4)&amp;"-"&amp;RIGHT(E96,2),IF(G96=13,0&amp;LEFT(E96,1)&amp;"."&amp;MID(E96,2,3)&amp;"."&amp;MID(E96,5,3)&amp;"/"&amp;MID(E96,8,4)&amp;"-"&amp;RIGHT(E96,2),IF(G96=12,"00"&amp;"."&amp;LEFT(E96,3)&amp;"."&amp;MID(E96,4,3)&amp;"/"&amp;MID(E96,7,4)&amp;"-"&amp;RIGHT(E96,2),IF(G96=11,"00.0"&amp;LEFT(E96,2)&amp;"."&amp;MID(E96,3,3)&amp;"/"&amp;MID(E96,6,4)&amp;"-"&amp;RIGHT(E96,2),"erro")))))</f>
        <v>61.351.532/0001-68</v>
      </c>
      <c r="G96" s="2">
        <f t="shared" si="2"/>
        <v>14</v>
      </c>
      <c r="H96" s="6" t="s">
        <v>60</v>
      </c>
      <c r="I96" s="2">
        <v>1.0</v>
      </c>
      <c r="J96" s="6">
        <v>11.981470280664713</v>
      </c>
      <c r="K96" s="6">
        <v>159766.76</v>
      </c>
      <c r="L96" s="2">
        <v>0.0</v>
      </c>
      <c r="M96" s="2">
        <v>0.0</v>
      </c>
      <c r="N96" s="2"/>
      <c r="O96" s="2">
        <v>0.0</v>
      </c>
      <c r="P96" s="2">
        <v>0.0</v>
      </c>
      <c r="Q96" s="2">
        <v>0.0</v>
      </c>
      <c r="R96" s="2">
        <v>18.0</v>
      </c>
      <c r="S96" s="2">
        <v>0.0</v>
      </c>
      <c r="T96" s="6">
        <v>10.923002519845536</v>
      </c>
      <c r="U96" s="6">
        <v>-1.5193102079838374</v>
      </c>
      <c r="V96" s="6">
        <v>2.4131175929433413</v>
      </c>
      <c r="W96" s="6">
        <v>30578.0</v>
      </c>
      <c r="X96" s="6">
        <v>103198.0</v>
      </c>
      <c r="Y96" s="6">
        <v>55437.0</v>
      </c>
      <c r="Z96" s="6">
        <v>-84226.0</v>
      </c>
      <c r="AA96" s="2" t="str">
        <f t="shared" si="3"/>
        <v/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1.0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1.0</v>
      </c>
      <c r="AO96" s="2">
        <v>0.0</v>
      </c>
      <c r="AP96" s="2">
        <v>0.0</v>
      </c>
      <c r="AQ96" s="2">
        <v>0.0</v>
      </c>
      <c r="AR96" s="3">
        <v>0.0</v>
      </c>
      <c r="AS96" s="6" t="str">
        <f t="shared" si="4"/>
        <v/>
      </c>
      <c r="AT96" s="6" t="str">
        <f t="shared" si="5"/>
        <v/>
      </c>
      <c r="AU96" s="6" t="str">
        <f t="shared" si="6"/>
        <v/>
      </c>
      <c r="AV96" s="6" t="str">
        <f t="shared" si="7"/>
        <v/>
      </c>
      <c r="AW96" s="6" t="str">
        <f t="shared" si="8"/>
        <v/>
      </c>
      <c r="AX96" s="6" t="str">
        <f t="shared" si="9"/>
        <v/>
      </c>
      <c r="AY96" s="6" t="str">
        <f t="shared" si="10"/>
        <v/>
      </c>
      <c r="AZ96" s="6" t="str">
        <f t="shared" si="11"/>
        <v/>
      </c>
      <c r="BA96" s="6" t="str">
        <f t="shared" si="12"/>
        <v/>
      </c>
      <c r="BB96" s="6" t="str">
        <f t="shared" si="13"/>
        <v/>
      </c>
      <c r="BC96" s="2"/>
      <c r="BD96" s="2"/>
    </row>
    <row r="97" ht="15.75" customHeight="1">
      <c r="A97" s="2">
        <v>23.0</v>
      </c>
      <c r="B97" s="2">
        <v>2019.0</v>
      </c>
      <c r="C97" s="6" t="s">
        <v>76</v>
      </c>
      <c r="D97" s="2">
        <v>11975.0</v>
      </c>
      <c r="E97" s="2">
        <v>6.1351532000168E13</v>
      </c>
      <c r="F97" s="2" t="str">
        <f t="array" ref="F97">IFERROR(INDEX(cnpj!$A:$B,MATCH(C97,cnpj!$B:$B,0),1),IF(G97=14,LEFT(E97,2)&amp;"."&amp;MID(E97,3,3)&amp;"."&amp;MID(E97,6,3)&amp;"/"&amp;MID(E97,9,4)&amp;"-"&amp;RIGHT(E97,2),IF(G97=13,0&amp;LEFT(E97,1)&amp;"."&amp;MID(E97,2,3)&amp;"."&amp;MID(E97,5,3)&amp;"/"&amp;MID(E97,8,4)&amp;"-"&amp;RIGHT(E97,2),IF(G97=12,"00"&amp;"."&amp;LEFT(E97,3)&amp;"."&amp;MID(E97,4,3)&amp;"/"&amp;MID(E97,7,4)&amp;"-"&amp;RIGHT(E97,2),IF(G97=11,"00.0"&amp;LEFT(E97,2)&amp;"."&amp;MID(E97,3,3)&amp;"/"&amp;MID(E97,6,4)&amp;"-"&amp;RIGHT(E97,2),"erro")))))</f>
        <v>61.351.532/0001-68</v>
      </c>
      <c r="G97" s="2">
        <f t="shared" si="2"/>
        <v>14</v>
      </c>
      <c r="H97" s="6" t="s">
        <v>60</v>
      </c>
      <c r="I97" s="2">
        <v>1.0</v>
      </c>
      <c r="J97" s="6">
        <v>11.982929094215963</v>
      </c>
      <c r="K97" s="6">
        <v>160000.0</v>
      </c>
      <c r="L97" s="2">
        <v>0.0</v>
      </c>
      <c r="M97" s="2">
        <v>0.0</v>
      </c>
      <c r="N97" s="2"/>
      <c r="O97" s="2">
        <v>0.0</v>
      </c>
      <c r="P97" s="2">
        <v>0.0</v>
      </c>
      <c r="Q97" s="2">
        <v>0.0</v>
      </c>
      <c r="R97" s="2">
        <v>5.0</v>
      </c>
      <c r="S97" s="2">
        <v>0.0</v>
      </c>
      <c r="T97" s="6">
        <v>10.628714626559486</v>
      </c>
      <c r="U97" s="6">
        <v>-0.8663567693201627</v>
      </c>
      <c r="V97" s="6">
        <v>1.2795613015688554</v>
      </c>
      <c r="W97" s="6">
        <v>40327.0</v>
      </c>
      <c r="X97" s="6">
        <v>12524.0</v>
      </c>
      <c r="Y97" s="6">
        <v>41304.0</v>
      </c>
      <c r="Z97" s="6">
        <v>-35784.0</v>
      </c>
      <c r="AA97" s="2">
        <f t="shared" si="3"/>
        <v>1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1.0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1.0</v>
      </c>
      <c r="AQ97" s="2">
        <v>0.0</v>
      </c>
      <c r="AR97" s="3">
        <v>0.0</v>
      </c>
      <c r="AS97" s="6">
        <f t="shared" si="4"/>
        <v>10.92300252</v>
      </c>
      <c r="AT97" s="6">
        <f t="shared" si="5"/>
        <v>-1.519310208</v>
      </c>
      <c r="AU97" s="6">
        <f t="shared" si="6"/>
        <v>2.413117593</v>
      </c>
      <c r="AV97" s="6">
        <f t="shared" si="7"/>
        <v>0</v>
      </c>
      <c r="AW97" s="6">
        <f t="shared" si="8"/>
        <v>0</v>
      </c>
      <c r="AX97" s="6">
        <f t="shared" si="9"/>
        <v>0</v>
      </c>
      <c r="AY97" s="6">
        <f t="shared" si="10"/>
        <v>0</v>
      </c>
      <c r="AZ97" s="6">
        <f t="shared" si="11"/>
        <v>0</v>
      </c>
      <c r="BA97" s="6">
        <f t="shared" si="12"/>
        <v>18</v>
      </c>
      <c r="BB97" s="6">
        <f t="shared" si="13"/>
        <v>0</v>
      </c>
      <c r="BC97" s="2"/>
      <c r="BD97" s="2"/>
    </row>
    <row r="98" ht="15.75" customHeight="1">
      <c r="A98" s="2">
        <v>23.0</v>
      </c>
      <c r="B98" s="2">
        <v>2020.0</v>
      </c>
      <c r="C98" s="6" t="s">
        <v>76</v>
      </c>
      <c r="D98" s="2">
        <v>11975.0</v>
      </c>
      <c r="E98" s="2">
        <v>6.1351532000168E13</v>
      </c>
      <c r="F98" s="2" t="str">
        <f t="array" ref="F98">IFERROR(INDEX(cnpj!$A:$B,MATCH(C98,cnpj!$B:$B,0),1),IF(G98=14,LEFT(E98,2)&amp;"."&amp;MID(E98,3,3)&amp;"."&amp;MID(E98,6,3)&amp;"/"&amp;MID(E98,9,4)&amp;"-"&amp;RIGHT(E98,2),IF(G98=13,0&amp;LEFT(E98,1)&amp;"."&amp;MID(E98,2,3)&amp;"."&amp;MID(E98,5,3)&amp;"/"&amp;MID(E98,8,4)&amp;"-"&amp;RIGHT(E98,2),IF(G98=12,"00"&amp;"."&amp;LEFT(E98,3)&amp;"."&amp;MID(E98,4,3)&amp;"/"&amp;MID(E98,7,4)&amp;"-"&amp;RIGHT(E98,2),IF(G98=11,"00.0"&amp;LEFT(E98,2)&amp;"."&amp;MID(E98,3,3)&amp;"/"&amp;MID(E98,6,4)&amp;"-"&amp;RIGHT(E98,2),"erro")))))</f>
        <v>61.351.532/0001-68</v>
      </c>
      <c r="G98" s="2">
        <f t="shared" si="2"/>
        <v>14</v>
      </c>
      <c r="H98" s="6" t="s">
        <v>60</v>
      </c>
      <c r="I98" s="2">
        <v>1.0</v>
      </c>
      <c r="J98" s="6">
        <v>12.013700752882718</v>
      </c>
      <c r="K98" s="6">
        <v>165000.0</v>
      </c>
      <c r="L98" s="2">
        <v>0.0</v>
      </c>
      <c r="M98" s="2">
        <v>0.0</v>
      </c>
      <c r="N98" s="2"/>
      <c r="O98" s="2">
        <v>0.0</v>
      </c>
      <c r="P98" s="2">
        <v>0.0</v>
      </c>
      <c r="Q98" s="2">
        <v>0.0</v>
      </c>
      <c r="R98" s="2">
        <v>6.0</v>
      </c>
      <c r="S98" s="2">
        <v>0.0</v>
      </c>
      <c r="T98" s="6">
        <v>11.248321694680524</v>
      </c>
      <c r="U98" s="6">
        <v>-0.4803715912496254</v>
      </c>
      <c r="V98" s="6">
        <v>4.127177496058684</v>
      </c>
      <c r="W98" s="6">
        <v>31299.0</v>
      </c>
      <c r="X98" s="6">
        <v>285466.0</v>
      </c>
      <c r="Y98" s="6">
        <v>76751.0</v>
      </c>
      <c r="Z98" s="6">
        <v>-36869.0</v>
      </c>
      <c r="AA98" s="2">
        <f t="shared" si="3"/>
        <v>1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1.0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1.0</v>
      </c>
      <c r="AR98" s="3">
        <v>0.0</v>
      </c>
      <c r="AS98" s="6">
        <f t="shared" si="4"/>
        <v>10.62871463</v>
      </c>
      <c r="AT98" s="6">
        <f t="shared" si="5"/>
        <v>-0.8663567693</v>
      </c>
      <c r="AU98" s="6">
        <f t="shared" si="6"/>
        <v>1.279561302</v>
      </c>
      <c r="AV98" s="6">
        <f t="shared" si="7"/>
        <v>0</v>
      </c>
      <c r="AW98" s="6">
        <f t="shared" si="8"/>
        <v>0</v>
      </c>
      <c r="AX98" s="6">
        <f t="shared" si="9"/>
        <v>0</v>
      </c>
      <c r="AY98" s="6">
        <f t="shared" si="10"/>
        <v>0</v>
      </c>
      <c r="AZ98" s="6">
        <f t="shared" si="11"/>
        <v>0</v>
      </c>
      <c r="BA98" s="6">
        <f t="shared" si="12"/>
        <v>5</v>
      </c>
      <c r="BB98" s="6">
        <f t="shared" si="13"/>
        <v>0</v>
      </c>
      <c r="BC98" s="2"/>
      <c r="BD98" s="2"/>
    </row>
    <row r="99" ht="15.75" customHeight="1">
      <c r="A99" s="2">
        <v>24.0</v>
      </c>
      <c r="B99" s="2">
        <v>2016.0</v>
      </c>
      <c r="C99" s="6" t="s">
        <v>77</v>
      </c>
      <c r="D99" s="2">
        <v>701.0</v>
      </c>
      <c r="E99" s="2">
        <v>4.5987245000192E13</v>
      </c>
      <c r="F99" s="2" t="str">
        <f t="array" ref="F99">IFERROR(INDEX(cnpj!$A:$B,MATCH(C99,cnpj!$B:$B,0),1),IF(G99=14,LEFT(E99,2)&amp;"."&amp;MID(E99,3,3)&amp;"."&amp;MID(E99,6,3)&amp;"/"&amp;MID(E99,9,4)&amp;"-"&amp;RIGHT(E99,2),IF(G99=13,0&amp;LEFT(E99,1)&amp;"."&amp;MID(E99,2,3)&amp;"."&amp;MID(E99,5,3)&amp;"/"&amp;MID(E99,8,4)&amp;"-"&amp;RIGHT(E99,2),IF(G99=12,"00"&amp;"."&amp;LEFT(E99,3)&amp;"."&amp;MID(E99,4,3)&amp;"/"&amp;MID(E99,7,4)&amp;"-"&amp;RIGHT(E99,2),IF(G99=11,"00.0"&amp;LEFT(E99,2)&amp;"."&amp;MID(E99,3,3)&amp;"/"&amp;MID(E99,6,4)&amp;"-"&amp;RIGHT(E99,2),"erro")))))</f>
        <v>45.987.245/0001-92</v>
      </c>
      <c r="G99" s="2">
        <f t="shared" si="2"/>
        <v>14</v>
      </c>
      <c r="H99" s="6" t="s">
        <v>62</v>
      </c>
      <c r="I99" s="2">
        <v>3.0</v>
      </c>
      <c r="J99" s="6">
        <v>10.819778284410283</v>
      </c>
      <c r="K99" s="6">
        <v>50000.0</v>
      </c>
      <c r="L99" s="2">
        <v>0.0</v>
      </c>
      <c r="M99" s="2">
        <v>0.0</v>
      </c>
      <c r="N99" s="2"/>
      <c r="O99" s="2">
        <v>0.0</v>
      </c>
      <c r="P99" s="2">
        <v>0.0</v>
      </c>
      <c r="Q99" s="2">
        <v>0.0</v>
      </c>
      <c r="R99" s="2">
        <v>12.0</v>
      </c>
      <c r="S99" s="2">
        <v>0.0</v>
      </c>
      <c r="T99" s="6">
        <v>10.498001538187674</v>
      </c>
      <c r="U99" s="6">
        <v>0.04500179344976961</v>
      </c>
      <c r="V99" s="6">
        <v>0.08329884391468698</v>
      </c>
      <c r="W99" s="6">
        <v>1990.0</v>
      </c>
      <c r="X99" s="6">
        <v>1029.0</v>
      </c>
      <c r="Y99" s="6">
        <v>36243.0</v>
      </c>
      <c r="Z99" s="6">
        <v>1631.0</v>
      </c>
      <c r="AA99" s="2" t="str">
        <f t="shared" si="3"/>
        <v/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1.0</v>
      </c>
      <c r="AI99" s="2">
        <v>0.0</v>
      </c>
      <c r="AJ99" s="2">
        <v>0.0</v>
      </c>
      <c r="AK99" s="2">
        <v>0.0</v>
      </c>
      <c r="AL99" s="2">
        <v>0.0</v>
      </c>
      <c r="AM99" s="2">
        <v>1.0</v>
      </c>
      <c r="AN99" s="2">
        <v>0.0</v>
      </c>
      <c r="AO99" s="2">
        <v>0.0</v>
      </c>
      <c r="AP99" s="2">
        <v>0.0</v>
      </c>
      <c r="AQ99" s="2">
        <v>0.0</v>
      </c>
      <c r="AR99" s="3">
        <v>0.0</v>
      </c>
      <c r="AS99" s="6" t="str">
        <f t="shared" si="4"/>
        <v/>
      </c>
      <c r="AT99" s="6" t="str">
        <f t="shared" si="5"/>
        <v/>
      </c>
      <c r="AU99" s="6" t="str">
        <f t="shared" si="6"/>
        <v/>
      </c>
      <c r="AV99" s="6" t="str">
        <f t="shared" si="7"/>
        <v/>
      </c>
      <c r="AW99" s="6" t="str">
        <f t="shared" si="8"/>
        <v/>
      </c>
      <c r="AX99" s="6" t="str">
        <f t="shared" si="9"/>
        <v/>
      </c>
      <c r="AY99" s="6" t="str">
        <f t="shared" si="10"/>
        <v/>
      </c>
      <c r="AZ99" s="6" t="str">
        <f t="shared" si="11"/>
        <v/>
      </c>
      <c r="BA99" s="6" t="str">
        <f t="shared" si="12"/>
        <v/>
      </c>
      <c r="BB99" s="6" t="str">
        <f t="shared" si="13"/>
        <v/>
      </c>
      <c r="BC99" s="2"/>
      <c r="BD99" s="2"/>
    </row>
    <row r="100" ht="15.75" customHeight="1">
      <c r="A100" s="2">
        <v>24.0</v>
      </c>
      <c r="B100" s="2">
        <v>2017.0</v>
      </c>
      <c r="C100" s="6" t="s">
        <v>77</v>
      </c>
      <c r="D100" s="2">
        <v>701.0</v>
      </c>
      <c r="E100" s="2">
        <v>4.5987245000192E13</v>
      </c>
      <c r="F100" s="2" t="str">
        <f t="array" ref="F100">IFERROR(INDEX(cnpj!$A:$B,MATCH(C100,cnpj!$B:$B,0),1),IF(G100=14,LEFT(E100,2)&amp;"."&amp;MID(E100,3,3)&amp;"."&amp;MID(E100,6,3)&amp;"/"&amp;MID(E100,9,4)&amp;"-"&amp;RIGHT(E100,2),IF(G100=13,0&amp;LEFT(E100,1)&amp;"."&amp;MID(E100,2,3)&amp;"."&amp;MID(E100,5,3)&amp;"/"&amp;MID(E100,8,4)&amp;"-"&amp;RIGHT(E100,2),IF(G100=12,"00"&amp;"."&amp;LEFT(E100,3)&amp;"."&amp;MID(E100,4,3)&amp;"/"&amp;MID(E100,7,4)&amp;"-"&amp;RIGHT(E100,2),IF(G100=11,"00.0"&amp;LEFT(E100,2)&amp;"."&amp;MID(E100,3,3)&amp;"/"&amp;MID(E100,6,4)&amp;"-"&amp;RIGHT(E100,2),"erro")))))</f>
        <v>45.987.245/0001-92</v>
      </c>
      <c r="G100" s="2">
        <f t="shared" si="2"/>
        <v>14</v>
      </c>
      <c r="H100" s="6" t="s">
        <v>62</v>
      </c>
      <c r="I100" s="2">
        <v>3.0</v>
      </c>
      <c r="J100" s="6">
        <v>11.751942365440728</v>
      </c>
      <c r="K100" s="6">
        <v>127000.0</v>
      </c>
      <c r="L100" s="2">
        <v>0.0</v>
      </c>
      <c r="M100" s="2">
        <v>0.0</v>
      </c>
      <c r="N100" s="2"/>
      <c r="O100" s="2">
        <v>0.0</v>
      </c>
      <c r="P100" s="2">
        <v>0.0</v>
      </c>
      <c r="Q100" s="2">
        <v>0.0</v>
      </c>
      <c r="R100" s="2">
        <v>17.0</v>
      </c>
      <c r="S100" s="2">
        <v>0.0</v>
      </c>
      <c r="T100" s="6">
        <v>10.984241322902925</v>
      </c>
      <c r="U100" s="6">
        <v>-0.07731853812480913</v>
      </c>
      <c r="V100" s="6">
        <v>0.009806915741966134</v>
      </c>
      <c r="W100" s="6">
        <v>529.0</v>
      </c>
      <c r="X100" s="6">
        <v>49.0</v>
      </c>
      <c r="Y100" s="6">
        <v>58938.0</v>
      </c>
      <c r="Z100" s="6">
        <v>-4557.0</v>
      </c>
      <c r="AA100" s="2">
        <f t="shared" si="3"/>
        <v>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1.0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1.0</v>
      </c>
      <c r="AO100" s="2">
        <v>0.0</v>
      </c>
      <c r="AP100" s="2">
        <v>0.0</v>
      </c>
      <c r="AQ100" s="2">
        <v>0.0</v>
      </c>
      <c r="AR100" s="3">
        <v>0.0</v>
      </c>
      <c r="AS100" s="6">
        <f t="shared" si="4"/>
        <v>10.49800154</v>
      </c>
      <c r="AT100" s="6">
        <f t="shared" si="5"/>
        <v>0.04500179345</v>
      </c>
      <c r="AU100" s="6">
        <f t="shared" si="6"/>
        <v>0.08329884391</v>
      </c>
      <c r="AV100" s="6">
        <f t="shared" si="7"/>
        <v>0</v>
      </c>
      <c r="AW100" s="6">
        <f t="shared" si="8"/>
        <v>0</v>
      </c>
      <c r="AX100" s="6">
        <f t="shared" si="9"/>
        <v>0</v>
      </c>
      <c r="AY100" s="6">
        <f t="shared" si="10"/>
        <v>0</v>
      </c>
      <c r="AZ100" s="6">
        <f t="shared" si="11"/>
        <v>0</v>
      </c>
      <c r="BA100" s="6">
        <f t="shared" si="12"/>
        <v>12</v>
      </c>
      <c r="BB100" s="6">
        <f t="shared" si="13"/>
        <v>0</v>
      </c>
      <c r="BC100" s="2"/>
      <c r="BD100" s="2"/>
    </row>
    <row r="101" ht="15.75" customHeight="1">
      <c r="A101" s="2">
        <v>24.0</v>
      </c>
      <c r="B101" s="2">
        <v>2018.0</v>
      </c>
      <c r="C101" s="6" t="s">
        <v>77</v>
      </c>
      <c r="D101" s="2">
        <v>701.0</v>
      </c>
      <c r="E101" s="2">
        <v>4.5987245000192E13</v>
      </c>
      <c r="F101" s="2" t="str">
        <f t="array" ref="F101">IFERROR(INDEX(cnpj!$A:$B,MATCH(C101,cnpj!$B:$B,0),1),IF(G101=14,LEFT(E101,2)&amp;"."&amp;MID(E101,3,3)&amp;"."&amp;MID(E101,6,3)&amp;"/"&amp;MID(E101,9,4)&amp;"-"&amp;RIGHT(E101,2),IF(G101=13,0&amp;LEFT(E101,1)&amp;"."&amp;MID(E101,2,3)&amp;"."&amp;MID(E101,5,3)&amp;"/"&amp;MID(E101,8,4)&amp;"-"&amp;RIGHT(E101,2),IF(G101=12,"00"&amp;"."&amp;LEFT(E101,3)&amp;"."&amp;MID(E101,4,3)&amp;"/"&amp;MID(E101,7,4)&amp;"-"&amp;RIGHT(E101,2),IF(G101=11,"00.0"&amp;LEFT(E101,2)&amp;"."&amp;MID(E101,3,3)&amp;"/"&amp;MID(E101,6,4)&amp;"-"&amp;RIGHT(E101,2),"erro")))))</f>
        <v>45.987.245/0001-92</v>
      </c>
      <c r="G101" s="2">
        <f t="shared" si="2"/>
        <v>14</v>
      </c>
      <c r="H101" s="6" t="s">
        <v>62</v>
      </c>
      <c r="I101" s="2">
        <v>3.0</v>
      </c>
      <c r="J101" s="6">
        <v>11.813030057420567</v>
      </c>
      <c r="K101" s="6">
        <v>135000.0</v>
      </c>
      <c r="L101" s="2">
        <v>0.0</v>
      </c>
      <c r="M101" s="2">
        <v>0.0</v>
      </c>
      <c r="N101" s="2"/>
      <c r="O101" s="2">
        <v>0.0</v>
      </c>
      <c r="P101" s="2">
        <v>0.0</v>
      </c>
      <c r="Q101" s="2">
        <v>0.0</v>
      </c>
      <c r="R101" s="2">
        <v>16.0</v>
      </c>
      <c r="S101" s="2">
        <v>0.0</v>
      </c>
      <c r="T101" s="6">
        <v>10.87632873570067</v>
      </c>
      <c r="U101" s="6">
        <v>-0.03984199285565783</v>
      </c>
      <c r="V101" s="6">
        <v>0.006426127879944811</v>
      </c>
      <c r="W101" s="6">
        <v>147.0</v>
      </c>
      <c r="X101" s="6">
        <v>193.0</v>
      </c>
      <c r="Y101" s="6">
        <v>52909.0</v>
      </c>
      <c r="Z101" s="6">
        <v>-2108.0</v>
      </c>
      <c r="AA101" s="2">
        <f t="shared" si="3"/>
        <v>1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1.0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1.0</v>
      </c>
      <c r="AP101" s="2">
        <v>0.0</v>
      </c>
      <c r="AQ101" s="2">
        <v>0.0</v>
      </c>
      <c r="AR101" s="3">
        <v>0.0</v>
      </c>
      <c r="AS101" s="6">
        <f t="shared" si="4"/>
        <v>10.98424132</v>
      </c>
      <c r="AT101" s="6">
        <f t="shared" si="5"/>
        <v>-0.07731853812</v>
      </c>
      <c r="AU101" s="6">
        <f t="shared" si="6"/>
        <v>0.009806915742</v>
      </c>
      <c r="AV101" s="6">
        <f t="shared" si="7"/>
        <v>0</v>
      </c>
      <c r="AW101" s="6">
        <f t="shared" si="8"/>
        <v>0</v>
      </c>
      <c r="AX101" s="6">
        <f t="shared" si="9"/>
        <v>0</v>
      </c>
      <c r="AY101" s="6">
        <f t="shared" si="10"/>
        <v>0</v>
      </c>
      <c r="AZ101" s="6">
        <f t="shared" si="11"/>
        <v>0</v>
      </c>
      <c r="BA101" s="6">
        <f t="shared" si="12"/>
        <v>17</v>
      </c>
      <c r="BB101" s="6">
        <f t="shared" si="13"/>
        <v>0</v>
      </c>
      <c r="BC101" s="2"/>
      <c r="BD101" s="2"/>
    </row>
    <row r="102" ht="15.75" customHeight="1">
      <c r="A102" s="2">
        <v>24.0</v>
      </c>
      <c r="B102" s="2">
        <v>2019.0</v>
      </c>
      <c r="C102" s="6" t="s">
        <v>77</v>
      </c>
      <c r="D102" s="2">
        <v>701.0</v>
      </c>
      <c r="E102" s="2">
        <v>4.5987245000192E13</v>
      </c>
      <c r="F102" s="2" t="str">
        <f t="array" ref="F102">IFERROR(INDEX(cnpj!$A:$B,MATCH(C102,cnpj!$B:$B,0),1),IF(G102=14,LEFT(E102,2)&amp;"."&amp;MID(E102,3,3)&amp;"."&amp;MID(E102,6,3)&amp;"/"&amp;MID(E102,9,4)&amp;"-"&amp;RIGHT(E102,2),IF(G102=13,0&amp;LEFT(E102,1)&amp;"."&amp;MID(E102,2,3)&amp;"."&amp;MID(E102,5,3)&amp;"/"&amp;MID(E102,8,4)&amp;"-"&amp;RIGHT(E102,2),IF(G102=12,"00"&amp;"."&amp;LEFT(E102,3)&amp;"."&amp;MID(E102,4,3)&amp;"/"&amp;MID(E102,7,4)&amp;"-"&amp;RIGHT(E102,2),IF(G102=11,"00.0"&amp;LEFT(E102,2)&amp;"."&amp;MID(E102,3,3)&amp;"/"&amp;MID(E102,6,4)&amp;"-"&amp;RIGHT(E102,2),"erro")))))</f>
        <v>45.987.245/0001-92</v>
      </c>
      <c r="G102" s="2">
        <f t="shared" si="2"/>
        <v>14</v>
      </c>
      <c r="H102" s="6" t="s">
        <v>62</v>
      </c>
      <c r="I102" s="2">
        <v>3.0</v>
      </c>
      <c r="J102" s="6">
        <v>11.918390573078392</v>
      </c>
      <c r="K102" s="6">
        <v>150000.0</v>
      </c>
      <c r="L102" s="2">
        <v>0.0</v>
      </c>
      <c r="M102" s="2">
        <v>1.0</v>
      </c>
      <c r="N102" s="2"/>
      <c r="O102" s="2">
        <v>0.0</v>
      </c>
      <c r="P102" s="2">
        <v>0.0</v>
      </c>
      <c r="Q102" s="2">
        <v>0.0</v>
      </c>
      <c r="R102" s="2">
        <v>17.0</v>
      </c>
      <c r="S102" s="2">
        <v>0.0</v>
      </c>
      <c r="T102" s="6">
        <v>11.73720437152469</v>
      </c>
      <c r="U102" s="6">
        <v>-0.07331671221492385</v>
      </c>
      <c r="V102" s="6">
        <v>0.0331303639066021</v>
      </c>
      <c r="W102" s="6">
        <v>2156.0</v>
      </c>
      <c r="X102" s="6">
        <v>1990.0</v>
      </c>
      <c r="Y102" s="6">
        <v>125142.0</v>
      </c>
      <c r="Z102" s="6">
        <v>-9175.0</v>
      </c>
      <c r="AA102" s="2">
        <f t="shared" si="3"/>
        <v>1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1.0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1.0</v>
      </c>
      <c r="AQ102" s="2">
        <v>0.0</v>
      </c>
      <c r="AR102" s="3">
        <v>0.0</v>
      </c>
      <c r="AS102" s="6">
        <f t="shared" si="4"/>
        <v>10.87632874</v>
      </c>
      <c r="AT102" s="6">
        <f t="shared" si="5"/>
        <v>-0.03984199286</v>
      </c>
      <c r="AU102" s="6">
        <f t="shared" si="6"/>
        <v>0.00642612788</v>
      </c>
      <c r="AV102" s="6">
        <f t="shared" si="7"/>
        <v>0</v>
      </c>
      <c r="AW102" s="6">
        <f t="shared" si="8"/>
        <v>0</v>
      </c>
      <c r="AX102" s="6">
        <f t="shared" si="9"/>
        <v>0</v>
      </c>
      <c r="AY102" s="6">
        <f t="shared" si="10"/>
        <v>0</v>
      </c>
      <c r="AZ102" s="6">
        <f t="shared" si="11"/>
        <v>0</v>
      </c>
      <c r="BA102" s="6">
        <f t="shared" si="12"/>
        <v>16</v>
      </c>
      <c r="BB102" s="6">
        <f t="shared" si="13"/>
        <v>0</v>
      </c>
      <c r="BC102" s="2"/>
      <c r="BD102" s="2"/>
    </row>
    <row r="103" ht="15.75" customHeight="1">
      <c r="A103" s="2">
        <v>24.0</v>
      </c>
      <c r="B103" s="2">
        <v>2020.0</v>
      </c>
      <c r="C103" s="6" t="s">
        <v>77</v>
      </c>
      <c r="D103" s="2">
        <v>701.0</v>
      </c>
      <c r="E103" s="2">
        <v>4.5987245000192E13</v>
      </c>
      <c r="F103" s="2" t="str">
        <f t="array" ref="F103">IFERROR(INDEX(cnpj!$A:$B,MATCH(C103,cnpj!$B:$B,0),1),IF(G103=14,LEFT(E103,2)&amp;"."&amp;MID(E103,3,3)&amp;"."&amp;MID(E103,6,3)&amp;"/"&amp;MID(E103,9,4)&amp;"-"&amp;RIGHT(E103,2),IF(G103=13,0&amp;LEFT(E103,1)&amp;"."&amp;MID(E103,2,3)&amp;"."&amp;MID(E103,5,3)&amp;"/"&amp;MID(E103,8,4)&amp;"-"&amp;RIGHT(E103,2),IF(G103=12,"00"&amp;"."&amp;LEFT(E103,3)&amp;"."&amp;MID(E103,4,3)&amp;"/"&amp;MID(E103,7,4)&amp;"-"&amp;RIGHT(E103,2),IF(G103=11,"00.0"&amp;LEFT(E103,2)&amp;"."&amp;MID(E103,3,3)&amp;"/"&amp;MID(E103,6,4)&amp;"-"&amp;RIGHT(E103,2),"erro")))))</f>
        <v>45.987.245/0001-92</v>
      </c>
      <c r="G103" s="2">
        <f t="shared" si="2"/>
        <v>14</v>
      </c>
      <c r="H103" s="6" t="s">
        <v>62</v>
      </c>
      <c r="I103" s="2">
        <v>3.0</v>
      </c>
      <c r="J103" s="6">
        <v>10.597434413266638</v>
      </c>
      <c r="K103" s="6">
        <v>40032.0</v>
      </c>
      <c r="L103" s="2">
        <v>0.0</v>
      </c>
      <c r="M103" s="2">
        <v>0.0</v>
      </c>
      <c r="N103" s="2"/>
      <c r="O103" s="2">
        <v>1.0</v>
      </c>
      <c r="P103" s="2">
        <v>4.0</v>
      </c>
      <c r="Q103" s="2">
        <v>0.0</v>
      </c>
      <c r="R103" s="2">
        <v>20.0</v>
      </c>
      <c r="S103" s="2">
        <v>0.0</v>
      </c>
      <c r="T103" s="6">
        <v>12.4904241778855</v>
      </c>
      <c r="U103" s="6">
        <v>-0.17261268718488976</v>
      </c>
      <c r="V103" s="6">
        <v>0.3143615019941305</v>
      </c>
      <c r="W103" s="6">
        <v>348.0</v>
      </c>
      <c r="X103" s="6">
        <v>83203.0</v>
      </c>
      <c r="Y103" s="6">
        <v>265780.0</v>
      </c>
      <c r="Z103" s="6">
        <v>-45877.0</v>
      </c>
      <c r="AA103" s="2">
        <f t="shared" si="3"/>
        <v>1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1.0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1.0</v>
      </c>
      <c r="AR103" s="3">
        <v>0.0</v>
      </c>
      <c r="AS103" s="6">
        <f t="shared" si="4"/>
        <v>11.73720437</v>
      </c>
      <c r="AT103" s="6">
        <f t="shared" si="5"/>
        <v>-0.07331671221</v>
      </c>
      <c r="AU103" s="6">
        <f t="shared" si="6"/>
        <v>0.03313036391</v>
      </c>
      <c r="AV103" s="6">
        <f t="shared" si="7"/>
        <v>0</v>
      </c>
      <c r="AW103" s="6">
        <f t="shared" si="8"/>
        <v>1</v>
      </c>
      <c r="AX103" s="6">
        <f t="shared" si="9"/>
        <v>0</v>
      </c>
      <c r="AY103" s="6">
        <f t="shared" si="10"/>
        <v>0</v>
      </c>
      <c r="AZ103" s="6">
        <f t="shared" si="11"/>
        <v>0</v>
      </c>
      <c r="BA103" s="6">
        <f t="shared" si="12"/>
        <v>17</v>
      </c>
      <c r="BB103" s="6">
        <f t="shared" si="13"/>
        <v>0</v>
      </c>
      <c r="BC103" s="2"/>
      <c r="BD103" s="2"/>
    </row>
    <row r="104" ht="15.75" customHeight="1">
      <c r="A104" s="2">
        <v>25.0</v>
      </c>
      <c r="B104" s="2">
        <v>2016.0</v>
      </c>
      <c r="C104" s="6" t="s">
        <v>78</v>
      </c>
      <c r="D104" s="2">
        <v>15822.0</v>
      </c>
      <c r="E104" s="2">
        <v>9.2721232000157E13</v>
      </c>
      <c r="F104" s="2" t="str">
        <f t="array" ref="F104">IFERROR(INDEX(cnpj!$A:$B,MATCH(C104,cnpj!$B:$B,0),1),IF(G104=14,LEFT(E104,2)&amp;"."&amp;MID(E104,3,3)&amp;"."&amp;MID(E104,6,3)&amp;"/"&amp;MID(E104,9,4)&amp;"-"&amp;RIGHT(E104,2),IF(G104=13,0&amp;LEFT(E104,1)&amp;"."&amp;MID(E104,2,3)&amp;"."&amp;MID(E104,5,3)&amp;"/"&amp;MID(E104,8,4)&amp;"-"&amp;RIGHT(E104,2),IF(G104=12,"00"&amp;"."&amp;LEFT(E104,3)&amp;"."&amp;MID(E104,4,3)&amp;"/"&amp;MID(E104,7,4)&amp;"-"&amp;RIGHT(E104,2),IF(G104=11,"00.0"&amp;LEFT(E104,2)&amp;"."&amp;MID(E104,3,3)&amp;"/"&amp;MID(E104,6,4)&amp;"-"&amp;RIGHT(E104,2),"erro")))))</f>
        <v>92.721.232/0001-57</v>
      </c>
      <c r="G104" s="2">
        <f t="shared" si="2"/>
        <v>14</v>
      </c>
      <c r="H104" s="6" t="s">
        <v>60</v>
      </c>
      <c r="I104" s="2">
        <v>1.0</v>
      </c>
      <c r="J104" s="6">
        <v>10.937561853399858</v>
      </c>
      <c r="K104" s="6">
        <v>56250.03</v>
      </c>
      <c r="L104" s="2">
        <v>0.0</v>
      </c>
      <c r="M104" s="2">
        <v>1.0</v>
      </c>
      <c r="N104" s="2"/>
      <c r="O104" s="2">
        <v>0.0</v>
      </c>
      <c r="P104" s="2">
        <v>0.0</v>
      </c>
      <c r="Q104" s="2">
        <v>0.0</v>
      </c>
      <c r="R104" s="2">
        <v>11.0</v>
      </c>
      <c r="S104" s="2">
        <v>0.0</v>
      </c>
      <c r="T104" s="6">
        <v>10.80181795903329</v>
      </c>
      <c r="U104" s="6">
        <v>0.06045611891671757</v>
      </c>
      <c r="V104" s="6">
        <v>0.21938505396049685</v>
      </c>
      <c r="W104" s="6">
        <v>7999.0</v>
      </c>
      <c r="X104" s="6">
        <v>2775.0</v>
      </c>
      <c r="Y104" s="6">
        <v>49110.0</v>
      </c>
      <c r="Z104" s="6">
        <v>2969.0</v>
      </c>
      <c r="AA104" s="2" t="str">
        <f t="shared" si="3"/>
        <v/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1.0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1.0</v>
      </c>
      <c r="AN104" s="2">
        <v>0.0</v>
      </c>
      <c r="AO104" s="2">
        <v>0.0</v>
      </c>
      <c r="AP104" s="2">
        <v>0.0</v>
      </c>
      <c r="AQ104" s="2">
        <v>0.0</v>
      </c>
      <c r="AR104" s="3">
        <v>0.0</v>
      </c>
      <c r="AS104" s="6" t="str">
        <f t="shared" si="4"/>
        <v/>
      </c>
      <c r="AT104" s="6" t="str">
        <f t="shared" si="5"/>
        <v/>
      </c>
      <c r="AU104" s="6" t="str">
        <f t="shared" si="6"/>
        <v/>
      </c>
      <c r="AV104" s="6" t="str">
        <f t="shared" si="7"/>
        <v/>
      </c>
      <c r="AW104" s="6" t="str">
        <f t="shared" si="8"/>
        <v/>
      </c>
      <c r="AX104" s="6" t="str">
        <f t="shared" si="9"/>
        <v/>
      </c>
      <c r="AY104" s="6" t="str">
        <f t="shared" si="10"/>
        <v/>
      </c>
      <c r="AZ104" s="6" t="str">
        <f t="shared" si="11"/>
        <v/>
      </c>
      <c r="BA104" s="6" t="str">
        <f t="shared" si="12"/>
        <v/>
      </c>
      <c r="BB104" s="6" t="str">
        <f t="shared" si="13"/>
        <v/>
      </c>
      <c r="BC104" s="2"/>
      <c r="BD104" s="2"/>
    </row>
    <row r="105" ht="15.75" customHeight="1">
      <c r="A105" s="2">
        <v>25.0</v>
      </c>
      <c r="B105" s="2">
        <v>2017.0</v>
      </c>
      <c r="C105" s="6" t="s">
        <v>78</v>
      </c>
      <c r="D105" s="2">
        <v>15822.0</v>
      </c>
      <c r="E105" s="2">
        <v>9.2721232000157E13</v>
      </c>
      <c r="F105" s="2" t="str">
        <f t="array" ref="F105">IFERROR(INDEX(cnpj!$A:$B,MATCH(C105,cnpj!$B:$B,0),1),IF(G105=14,LEFT(E105,2)&amp;"."&amp;MID(E105,3,3)&amp;"."&amp;MID(E105,6,3)&amp;"/"&amp;MID(E105,9,4)&amp;"-"&amp;RIGHT(E105,2),IF(G105=13,0&amp;LEFT(E105,1)&amp;"."&amp;MID(E105,2,3)&amp;"."&amp;MID(E105,5,3)&amp;"/"&amp;MID(E105,8,4)&amp;"-"&amp;RIGHT(E105,2),IF(G105=12,"00"&amp;"."&amp;LEFT(E105,3)&amp;"."&amp;MID(E105,4,3)&amp;"/"&amp;MID(E105,7,4)&amp;"-"&amp;RIGHT(E105,2),IF(G105=11,"00.0"&amp;LEFT(E105,2)&amp;"."&amp;MID(E105,3,3)&amp;"/"&amp;MID(E105,6,4)&amp;"-"&amp;RIGHT(E105,2),"erro")))))</f>
        <v>92.721.232/0001-57</v>
      </c>
      <c r="G105" s="2">
        <f t="shared" si="2"/>
        <v>14</v>
      </c>
      <c r="H105" s="6" t="s">
        <v>60</v>
      </c>
      <c r="I105" s="2">
        <v>1.0</v>
      </c>
      <c r="J105" s="6">
        <v>11.2772664205856</v>
      </c>
      <c r="K105" s="6">
        <v>79005.0</v>
      </c>
      <c r="L105" s="2">
        <v>0.0</v>
      </c>
      <c r="M105" s="2">
        <v>1.0</v>
      </c>
      <c r="N105" s="2"/>
      <c r="O105" s="2">
        <v>0.0</v>
      </c>
      <c r="P105" s="2">
        <v>0.0</v>
      </c>
      <c r="Q105" s="2">
        <v>0.0</v>
      </c>
      <c r="R105" s="2">
        <v>11.0</v>
      </c>
      <c r="S105" s="2">
        <v>0.0</v>
      </c>
      <c r="T105" s="6">
        <v>10.758923636139793</v>
      </c>
      <c r="U105" s="6">
        <v>0.0036558408433939806</v>
      </c>
      <c r="V105" s="6">
        <v>0.18238819928583574</v>
      </c>
      <c r="W105" s="6">
        <v>6646.0</v>
      </c>
      <c r="X105" s="6">
        <v>1935.0</v>
      </c>
      <c r="Y105" s="6">
        <v>47048.0</v>
      </c>
      <c r="Z105" s="6">
        <v>172.0</v>
      </c>
      <c r="AA105" s="2">
        <f t="shared" si="3"/>
        <v>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1.0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1.0</v>
      </c>
      <c r="AO105" s="2">
        <v>0.0</v>
      </c>
      <c r="AP105" s="2">
        <v>0.0</v>
      </c>
      <c r="AQ105" s="2">
        <v>0.0</v>
      </c>
      <c r="AR105" s="3">
        <v>0.0</v>
      </c>
      <c r="AS105" s="6">
        <f t="shared" si="4"/>
        <v>10.80181796</v>
      </c>
      <c r="AT105" s="6">
        <f t="shared" si="5"/>
        <v>0.06045611892</v>
      </c>
      <c r="AU105" s="6">
        <f t="shared" si="6"/>
        <v>0.219385054</v>
      </c>
      <c r="AV105" s="6">
        <f t="shared" si="7"/>
        <v>0</v>
      </c>
      <c r="AW105" s="6">
        <f t="shared" si="8"/>
        <v>1</v>
      </c>
      <c r="AX105" s="6">
        <f t="shared" si="9"/>
        <v>0</v>
      </c>
      <c r="AY105" s="6">
        <f t="shared" si="10"/>
        <v>0</v>
      </c>
      <c r="AZ105" s="6">
        <f t="shared" si="11"/>
        <v>0</v>
      </c>
      <c r="BA105" s="6">
        <f t="shared" si="12"/>
        <v>11</v>
      </c>
      <c r="BB105" s="6">
        <f t="shared" si="13"/>
        <v>0</v>
      </c>
      <c r="BC105" s="2"/>
      <c r="BD105" s="2"/>
    </row>
    <row r="106" ht="15.75" customHeight="1">
      <c r="A106" s="2">
        <v>25.0</v>
      </c>
      <c r="B106" s="2">
        <v>2018.0</v>
      </c>
      <c r="C106" s="6" t="s">
        <v>78</v>
      </c>
      <c r="D106" s="2">
        <v>15822.0</v>
      </c>
      <c r="E106" s="2">
        <v>9.2721232000157E13</v>
      </c>
      <c r="F106" s="2" t="str">
        <f t="array" ref="F106">IFERROR(INDEX(cnpj!$A:$B,MATCH(C106,cnpj!$B:$B,0),1),IF(G106=14,LEFT(E106,2)&amp;"."&amp;MID(E106,3,3)&amp;"."&amp;MID(E106,6,3)&amp;"/"&amp;MID(E106,9,4)&amp;"-"&amp;RIGHT(E106,2),IF(G106=13,0&amp;LEFT(E106,1)&amp;"."&amp;MID(E106,2,3)&amp;"."&amp;MID(E106,5,3)&amp;"/"&amp;MID(E106,8,4)&amp;"-"&amp;RIGHT(E106,2),IF(G106=12,"00"&amp;"."&amp;LEFT(E106,3)&amp;"."&amp;MID(E106,4,3)&amp;"/"&amp;MID(E106,7,4)&amp;"-"&amp;RIGHT(E106,2),IF(G106=11,"00.0"&amp;LEFT(E106,2)&amp;"."&amp;MID(E106,3,3)&amp;"/"&amp;MID(E106,6,4)&amp;"-"&amp;RIGHT(E106,2),"erro")))))</f>
        <v>92.721.232/0001-57</v>
      </c>
      <c r="G106" s="2">
        <f t="shared" si="2"/>
        <v>14</v>
      </c>
      <c r="H106" s="6" t="s">
        <v>60</v>
      </c>
      <c r="I106" s="2">
        <v>1.0</v>
      </c>
      <c r="J106" s="6">
        <v>11.294022907913273</v>
      </c>
      <c r="K106" s="6">
        <v>80340.0</v>
      </c>
      <c r="L106" s="2">
        <v>0.0</v>
      </c>
      <c r="M106" s="2">
        <v>1.0</v>
      </c>
      <c r="N106" s="2"/>
      <c r="O106" s="2">
        <v>0.0</v>
      </c>
      <c r="P106" s="2">
        <v>0.0</v>
      </c>
      <c r="Q106" s="2">
        <v>0.0</v>
      </c>
      <c r="R106" s="2">
        <v>14.0</v>
      </c>
      <c r="S106" s="2">
        <v>0.0</v>
      </c>
      <c r="T106" s="6">
        <v>10.995746367232062</v>
      </c>
      <c r="U106" s="6">
        <v>0.1534719892653472</v>
      </c>
      <c r="V106" s="6">
        <v>0.23775578664877559</v>
      </c>
      <c r="W106" s="6">
        <v>12535.0</v>
      </c>
      <c r="X106" s="6">
        <v>1640.0</v>
      </c>
      <c r="Y106" s="6">
        <v>59620.0</v>
      </c>
      <c r="Z106" s="6">
        <v>9150.0</v>
      </c>
      <c r="AA106" s="2">
        <f t="shared" si="3"/>
        <v>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1.0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1.0</v>
      </c>
      <c r="AP106" s="2">
        <v>0.0</v>
      </c>
      <c r="AQ106" s="2">
        <v>0.0</v>
      </c>
      <c r="AR106" s="3">
        <v>0.0</v>
      </c>
      <c r="AS106" s="6">
        <f t="shared" si="4"/>
        <v>10.75892364</v>
      </c>
      <c r="AT106" s="6">
        <f t="shared" si="5"/>
        <v>0.003655840843</v>
      </c>
      <c r="AU106" s="6">
        <f t="shared" si="6"/>
        <v>0.1823881993</v>
      </c>
      <c r="AV106" s="6">
        <f t="shared" si="7"/>
        <v>0</v>
      </c>
      <c r="AW106" s="6">
        <f t="shared" si="8"/>
        <v>1</v>
      </c>
      <c r="AX106" s="6">
        <f t="shared" si="9"/>
        <v>0</v>
      </c>
      <c r="AY106" s="6">
        <f t="shared" si="10"/>
        <v>0</v>
      </c>
      <c r="AZ106" s="6">
        <f t="shared" si="11"/>
        <v>0</v>
      </c>
      <c r="BA106" s="6">
        <f t="shared" si="12"/>
        <v>11</v>
      </c>
      <c r="BB106" s="6">
        <f t="shared" si="13"/>
        <v>0</v>
      </c>
      <c r="BC106" s="2"/>
      <c r="BD106" s="2"/>
    </row>
    <row r="107" ht="15.75" customHeight="1">
      <c r="A107" s="2">
        <v>25.0</v>
      </c>
      <c r="B107" s="2">
        <v>2019.0</v>
      </c>
      <c r="C107" s="6" t="s">
        <v>78</v>
      </c>
      <c r="D107" s="2">
        <v>15822.0</v>
      </c>
      <c r="E107" s="2">
        <v>9.2721232000157E13</v>
      </c>
      <c r="F107" s="2" t="str">
        <f t="array" ref="F107">IFERROR(INDEX(cnpj!$A:$B,MATCH(C107,cnpj!$B:$B,0),1),IF(G107=14,LEFT(E107,2)&amp;"."&amp;MID(E107,3,3)&amp;"."&amp;MID(E107,6,3)&amp;"/"&amp;MID(E107,9,4)&amp;"-"&amp;RIGHT(E107,2),IF(G107=13,0&amp;LEFT(E107,1)&amp;"."&amp;MID(E107,2,3)&amp;"."&amp;MID(E107,5,3)&amp;"/"&amp;MID(E107,8,4)&amp;"-"&amp;RIGHT(E107,2),IF(G107=12,"00"&amp;"."&amp;LEFT(E107,3)&amp;"."&amp;MID(E107,4,3)&amp;"/"&amp;MID(E107,7,4)&amp;"-"&amp;RIGHT(E107,2),IF(G107=11,"00.0"&amp;LEFT(E107,2)&amp;"."&amp;MID(E107,3,3)&amp;"/"&amp;MID(E107,6,4)&amp;"-"&amp;RIGHT(E107,2),"erro")))))</f>
        <v>92.721.232/0001-57</v>
      </c>
      <c r="G107" s="2">
        <f t="shared" si="2"/>
        <v>14</v>
      </c>
      <c r="H107" s="6" t="s">
        <v>60</v>
      </c>
      <c r="I107" s="2">
        <v>1.0</v>
      </c>
      <c r="J107" s="6">
        <v>11.275044727821673</v>
      </c>
      <c r="K107" s="6">
        <v>78829.67</v>
      </c>
      <c r="L107" s="2">
        <v>0.0</v>
      </c>
      <c r="M107" s="2">
        <v>1.0</v>
      </c>
      <c r="N107" s="2"/>
      <c r="O107" s="2">
        <v>0.0</v>
      </c>
      <c r="P107" s="2">
        <v>0.0</v>
      </c>
      <c r="Q107" s="2">
        <v>0.0</v>
      </c>
      <c r="R107" s="2">
        <v>16.0</v>
      </c>
      <c r="S107" s="2">
        <v>0.0</v>
      </c>
      <c r="T107" s="6">
        <v>11.114311831811166</v>
      </c>
      <c r="U107" s="6">
        <v>0.14355307262569833</v>
      </c>
      <c r="V107" s="6">
        <v>0.2135270018621974</v>
      </c>
      <c r="W107" s="6">
        <v>12725.0</v>
      </c>
      <c r="X107" s="6">
        <v>1608.0</v>
      </c>
      <c r="Y107" s="6">
        <v>67125.0</v>
      </c>
      <c r="Z107" s="6">
        <v>9636.0</v>
      </c>
      <c r="AA107" s="2">
        <f t="shared" si="3"/>
        <v>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1.0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1.0</v>
      </c>
      <c r="AQ107" s="2">
        <v>0.0</v>
      </c>
      <c r="AR107" s="3">
        <v>0.0</v>
      </c>
      <c r="AS107" s="6">
        <f t="shared" si="4"/>
        <v>10.99574637</v>
      </c>
      <c r="AT107" s="6">
        <f t="shared" si="5"/>
        <v>0.1534719893</v>
      </c>
      <c r="AU107" s="6">
        <f t="shared" si="6"/>
        <v>0.2377557866</v>
      </c>
      <c r="AV107" s="6">
        <f t="shared" si="7"/>
        <v>0</v>
      </c>
      <c r="AW107" s="6">
        <f t="shared" si="8"/>
        <v>1</v>
      </c>
      <c r="AX107" s="6">
        <f t="shared" si="9"/>
        <v>0</v>
      </c>
      <c r="AY107" s="6">
        <f t="shared" si="10"/>
        <v>0</v>
      </c>
      <c r="AZ107" s="6">
        <f t="shared" si="11"/>
        <v>0</v>
      </c>
      <c r="BA107" s="6">
        <f t="shared" si="12"/>
        <v>14</v>
      </c>
      <c r="BB107" s="6">
        <f t="shared" si="13"/>
        <v>0</v>
      </c>
      <c r="BC107" s="2"/>
      <c r="BD107" s="2"/>
    </row>
    <row r="108" ht="15.75" customHeight="1">
      <c r="A108" s="2">
        <v>26.0</v>
      </c>
      <c r="B108" s="2">
        <v>2016.0</v>
      </c>
      <c r="C108" s="6" t="s">
        <v>79</v>
      </c>
      <c r="D108" s="2">
        <v>1520.0</v>
      </c>
      <c r="E108" s="2">
        <v>6.0851615000153E13</v>
      </c>
      <c r="F108" s="2" t="str">
        <f t="array" ref="F108">IFERROR(INDEX(cnpj!$A:$B,MATCH(C108,cnpj!$B:$B,0),1),IF(G108=14,LEFT(E108,2)&amp;"."&amp;MID(E108,3,3)&amp;"."&amp;MID(E108,6,3)&amp;"/"&amp;MID(E108,9,4)&amp;"-"&amp;RIGHT(E108,2),IF(G108=13,0&amp;LEFT(E108,1)&amp;"."&amp;MID(E108,2,3)&amp;"."&amp;MID(E108,5,3)&amp;"/"&amp;MID(E108,8,4)&amp;"-"&amp;RIGHT(E108,2),IF(G108=12,"00"&amp;"."&amp;LEFT(E108,3)&amp;"."&amp;MID(E108,4,3)&amp;"/"&amp;MID(E108,7,4)&amp;"-"&amp;RIGHT(E108,2),IF(G108=11,"00.0"&amp;LEFT(E108,2)&amp;"."&amp;MID(E108,3,3)&amp;"/"&amp;MID(E108,6,4)&amp;"-"&amp;RIGHT(E108,2),"erro")))))</f>
        <v>60.851.615/0001-53</v>
      </c>
      <c r="G108" s="2">
        <f t="shared" si="2"/>
        <v>14</v>
      </c>
      <c r="H108" s="6" t="s">
        <v>60</v>
      </c>
      <c r="I108" s="2">
        <v>1.0</v>
      </c>
      <c r="J108" s="6">
        <v>13.353867085022971</v>
      </c>
      <c r="K108" s="6">
        <v>630247.0</v>
      </c>
      <c r="L108" s="2">
        <v>0.0</v>
      </c>
      <c r="M108" s="2">
        <v>1.0</v>
      </c>
      <c r="N108" s="2"/>
      <c r="O108" s="2">
        <v>0.0</v>
      </c>
      <c r="P108" s="2">
        <v>0.0</v>
      </c>
      <c r="Q108" s="2">
        <v>0.0</v>
      </c>
      <c r="R108" s="2">
        <v>16.0</v>
      </c>
      <c r="S108" s="2">
        <v>0.0</v>
      </c>
      <c r="T108" s="6">
        <v>13.699647303348458</v>
      </c>
      <c r="U108" s="6">
        <v>-0.11354855226325712</v>
      </c>
      <c r="V108" s="6">
        <v>0.6395552646146349</v>
      </c>
      <c r="W108" s="6">
        <v>320252.0</v>
      </c>
      <c r="X108" s="6">
        <v>249334.0</v>
      </c>
      <c r="Y108" s="6">
        <v>890597.0</v>
      </c>
      <c r="Z108" s="6">
        <v>-101126.0</v>
      </c>
      <c r="AA108" s="2" t="str">
        <f t="shared" si="3"/>
        <v/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1.0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1.0</v>
      </c>
      <c r="AN108" s="2">
        <v>0.0</v>
      </c>
      <c r="AO108" s="2">
        <v>0.0</v>
      </c>
      <c r="AP108" s="2">
        <v>0.0</v>
      </c>
      <c r="AQ108" s="2">
        <v>0.0</v>
      </c>
      <c r="AR108" s="3">
        <v>0.0</v>
      </c>
      <c r="AS108" s="6" t="str">
        <f t="shared" si="4"/>
        <v/>
      </c>
      <c r="AT108" s="6" t="str">
        <f t="shared" si="5"/>
        <v/>
      </c>
      <c r="AU108" s="6" t="str">
        <f t="shared" si="6"/>
        <v/>
      </c>
      <c r="AV108" s="6" t="str">
        <f t="shared" si="7"/>
        <v/>
      </c>
      <c r="AW108" s="6" t="str">
        <f t="shared" si="8"/>
        <v/>
      </c>
      <c r="AX108" s="6" t="str">
        <f t="shared" si="9"/>
        <v/>
      </c>
      <c r="AY108" s="6" t="str">
        <f t="shared" si="10"/>
        <v/>
      </c>
      <c r="AZ108" s="6" t="str">
        <f t="shared" si="11"/>
        <v/>
      </c>
      <c r="BA108" s="6" t="str">
        <f t="shared" si="12"/>
        <v/>
      </c>
      <c r="BB108" s="6" t="str">
        <f t="shared" si="13"/>
        <v/>
      </c>
      <c r="BC108" s="2"/>
      <c r="BD108" s="2"/>
    </row>
    <row r="109" ht="15.75" customHeight="1">
      <c r="A109" s="2">
        <v>26.0</v>
      </c>
      <c r="B109" s="2">
        <v>2017.0</v>
      </c>
      <c r="C109" s="6" t="s">
        <v>79</v>
      </c>
      <c r="D109" s="2">
        <v>1520.0</v>
      </c>
      <c r="E109" s="2">
        <v>6.0851615000153E13</v>
      </c>
      <c r="F109" s="2" t="str">
        <f t="array" ref="F109">IFERROR(INDEX(cnpj!$A:$B,MATCH(C109,cnpj!$B:$B,0),1),IF(G109=14,LEFT(E109,2)&amp;"."&amp;MID(E109,3,3)&amp;"."&amp;MID(E109,6,3)&amp;"/"&amp;MID(E109,9,4)&amp;"-"&amp;RIGHT(E109,2),IF(G109=13,0&amp;LEFT(E109,1)&amp;"."&amp;MID(E109,2,3)&amp;"."&amp;MID(E109,5,3)&amp;"/"&amp;MID(E109,8,4)&amp;"-"&amp;RIGHT(E109,2),IF(G109=12,"00"&amp;"."&amp;LEFT(E109,3)&amp;"."&amp;MID(E109,4,3)&amp;"/"&amp;MID(E109,7,4)&amp;"-"&amp;RIGHT(E109,2),IF(G109=11,"00.0"&amp;LEFT(E109,2)&amp;"."&amp;MID(E109,3,3)&amp;"/"&amp;MID(E109,6,4)&amp;"-"&amp;RIGHT(E109,2),"erro")))))</f>
        <v>60.851.615/0001-53</v>
      </c>
      <c r="G109" s="2">
        <f t="shared" si="2"/>
        <v>14</v>
      </c>
      <c r="H109" s="6" t="s">
        <v>60</v>
      </c>
      <c r="I109" s="2">
        <v>1.0</v>
      </c>
      <c r="J109" s="6">
        <v>12.635058948679683</v>
      </c>
      <c r="K109" s="6">
        <v>307140.0</v>
      </c>
      <c r="L109" s="2">
        <v>0.0</v>
      </c>
      <c r="M109" s="2">
        <v>1.0</v>
      </c>
      <c r="N109" s="2"/>
      <c r="O109" s="2">
        <v>0.0</v>
      </c>
      <c r="P109" s="2">
        <v>0.0</v>
      </c>
      <c r="Q109" s="2">
        <v>0.0</v>
      </c>
      <c r="R109" s="2">
        <v>15.0</v>
      </c>
      <c r="S109" s="2">
        <v>0.0</v>
      </c>
      <c r="T109" s="6">
        <v>13.644285605494026</v>
      </c>
      <c r="U109" s="6">
        <v>-0.11601149730843358</v>
      </c>
      <c r="V109" s="6">
        <v>0.7484477209505455</v>
      </c>
      <c r="W109" s="6">
        <v>225834.0</v>
      </c>
      <c r="X109" s="6">
        <v>404832.0</v>
      </c>
      <c r="Y109" s="6">
        <v>842632.0</v>
      </c>
      <c r="Z109" s="6">
        <v>-97755.0</v>
      </c>
      <c r="AA109" s="2">
        <f t="shared" si="3"/>
        <v>1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1.0</v>
      </c>
      <c r="AH109" s="2">
        <v>0.0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1.0</v>
      </c>
      <c r="AO109" s="2">
        <v>0.0</v>
      </c>
      <c r="AP109" s="2">
        <v>0.0</v>
      </c>
      <c r="AQ109" s="2">
        <v>0.0</v>
      </c>
      <c r="AR109" s="3">
        <v>0.0</v>
      </c>
      <c r="AS109" s="6">
        <f t="shared" si="4"/>
        <v>13.6996473</v>
      </c>
      <c r="AT109" s="6">
        <f t="shared" si="5"/>
        <v>-0.1135485523</v>
      </c>
      <c r="AU109" s="6">
        <f t="shared" si="6"/>
        <v>0.6395552646</v>
      </c>
      <c r="AV109" s="6">
        <f t="shared" si="7"/>
        <v>0</v>
      </c>
      <c r="AW109" s="6">
        <f t="shared" si="8"/>
        <v>1</v>
      </c>
      <c r="AX109" s="6">
        <f t="shared" si="9"/>
        <v>0</v>
      </c>
      <c r="AY109" s="6">
        <f t="shared" si="10"/>
        <v>0</v>
      </c>
      <c r="AZ109" s="6">
        <f t="shared" si="11"/>
        <v>0</v>
      </c>
      <c r="BA109" s="6">
        <f t="shared" si="12"/>
        <v>16</v>
      </c>
      <c r="BB109" s="6">
        <f t="shared" si="13"/>
        <v>0</v>
      </c>
      <c r="BC109" s="2"/>
      <c r="BD109" s="2"/>
    </row>
    <row r="110" ht="15.75" customHeight="1">
      <c r="A110" s="2">
        <v>26.0</v>
      </c>
      <c r="B110" s="2">
        <v>2018.0</v>
      </c>
      <c r="C110" s="6" t="s">
        <v>79</v>
      </c>
      <c r="D110" s="2">
        <v>1520.0</v>
      </c>
      <c r="E110" s="2">
        <v>6.0851615000153E13</v>
      </c>
      <c r="F110" s="2" t="str">
        <f t="array" ref="F110">IFERROR(INDEX(cnpj!$A:$B,MATCH(C110,cnpj!$B:$B,0),1),IF(G110=14,LEFT(E110,2)&amp;"."&amp;MID(E110,3,3)&amp;"."&amp;MID(E110,6,3)&amp;"/"&amp;MID(E110,9,4)&amp;"-"&amp;RIGHT(E110,2),IF(G110=13,0&amp;LEFT(E110,1)&amp;"."&amp;MID(E110,2,3)&amp;"."&amp;MID(E110,5,3)&amp;"/"&amp;MID(E110,8,4)&amp;"-"&amp;RIGHT(E110,2),IF(G110=12,"00"&amp;"."&amp;LEFT(E110,3)&amp;"."&amp;MID(E110,4,3)&amp;"/"&amp;MID(E110,7,4)&amp;"-"&amp;RIGHT(E110,2),IF(G110=11,"00.0"&amp;LEFT(E110,2)&amp;"."&amp;MID(E110,3,3)&amp;"/"&amp;MID(E110,6,4)&amp;"-"&amp;RIGHT(E110,2),"erro")))))</f>
        <v>60.851.615/0001-53</v>
      </c>
      <c r="G110" s="2">
        <f t="shared" si="2"/>
        <v>14</v>
      </c>
      <c r="H110" s="6" t="s">
        <v>60</v>
      </c>
      <c r="I110" s="2">
        <v>1.0</v>
      </c>
      <c r="J110" s="6">
        <v>12.652839632995445</v>
      </c>
      <c r="K110" s="6">
        <v>312650.0</v>
      </c>
      <c r="L110" s="2">
        <v>0.0</v>
      </c>
      <c r="M110" s="2">
        <v>1.0</v>
      </c>
      <c r="N110" s="2"/>
      <c r="O110" s="2">
        <v>0.0</v>
      </c>
      <c r="P110" s="2">
        <v>0.0</v>
      </c>
      <c r="Q110" s="2">
        <v>0.0</v>
      </c>
      <c r="R110" s="2">
        <v>4.0</v>
      </c>
      <c r="S110" s="2">
        <v>0.0</v>
      </c>
      <c r="T110" s="6">
        <v>13.634354321920272</v>
      </c>
      <c r="U110" s="6">
        <v>-0.11490042610316371</v>
      </c>
      <c r="V110" s="6">
        <v>0.8720731626923007</v>
      </c>
      <c r="W110" s="6">
        <v>271426.0</v>
      </c>
      <c r="X110" s="6">
        <v>456149.0</v>
      </c>
      <c r="Y110" s="6">
        <v>834305.0</v>
      </c>
      <c r="Z110" s="6">
        <v>-95862.0</v>
      </c>
      <c r="AA110" s="2">
        <f t="shared" si="3"/>
        <v>1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1.0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1.0</v>
      </c>
      <c r="AP110" s="2">
        <v>0.0</v>
      </c>
      <c r="AQ110" s="2">
        <v>0.0</v>
      </c>
      <c r="AR110" s="3">
        <v>0.0</v>
      </c>
      <c r="AS110" s="6">
        <f t="shared" si="4"/>
        <v>13.64428561</v>
      </c>
      <c r="AT110" s="6">
        <f t="shared" si="5"/>
        <v>-0.1160114973</v>
      </c>
      <c r="AU110" s="6">
        <f t="shared" si="6"/>
        <v>0.748447721</v>
      </c>
      <c r="AV110" s="6">
        <f t="shared" si="7"/>
        <v>0</v>
      </c>
      <c r="AW110" s="6">
        <f t="shared" si="8"/>
        <v>1</v>
      </c>
      <c r="AX110" s="6">
        <f t="shared" si="9"/>
        <v>0</v>
      </c>
      <c r="AY110" s="6">
        <f t="shared" si="10"/>
        <v>0</v>
      </c>
      <c r="AZ110" s="6">
        <f t="shared" si="11"/>
        <v>0</v>
      </c>
      <c r="BA110" s="6">
        <f t="shared" si="12"/>
        <v>15</v>
      </c>
      <c r="BB110" s="6">
        <f t="shared" si="13"/>
        <v>0</v>
      </c>
      <c r="BC110" s="2"/>
      <c r="BD110" s="2"/>
    </row>
    <row r="111" ht="15.75" customHeight="1">
      <c r="A111" s="2">
        <v>26.0</v>
      </c>
      <c r="B111" s="2">
        <v>2019.0</v>
      </c>
      <c r="C111" s="6" t="s">
        <v>79</v>
      </c>
      <c r="D111" s="2">
        <v>1520.0</v>
      </c>
      <c r="E111" s="2">
        <v>6.0851615000153E13</v>
      </c>
      <c r="F111" s="2" t="str">
        <f t="array" ref="F111">IFERROR(INDEX(cnpj!$A:$B,MATCH(C111,cnpj!$B:$B,0),1),IF(G111=14,LEFT(E111,2)&amp;"."&amp;MID(E111,3,3)&amp;"."&amp;MID(E111,6,3)&amp;"/"&amp;MID(E111,9,4)&amp;"-"&amp;RIGHT(E111,2),IF(G111=13,0&amp;LEFT(E111,1)&amp;"."&amp;MID(E111,2,3)&amp;"."&amp;MID(E111,5,3)&amp;"/"&amp;MID(E111,8,4)&amp;"-"&amp;RIGHT(E111,2),IF(G111=12,"00"&amp;"."&amp;LEFT(E111,3)&amp;"."&amp;MID(E111,4,3)&amp;"/"&amp;MID(E111,7,4)&amp;"-"&amp;RIGHT(E111,2),IF(G111=11,"00.0"&amp;LEFT(E111,2)&amp;"."&amp;MID(E111,3,3)&amp;"/"&amp;MID(E111,6,4)&amp;"-"&amp;RIGHT(E111,2),"erro")))))</f>
        <v>60.851.615/0001-53</v>
      </c>
      <c r="G111" s="2">
        <f t="shared" si="2"/>
        <v>14</v>
      </c>
      <c r="H111" s="6" t="s">
        <v>60</v>
      </c>
      <c r="I111" s="2">
        <v>1.0</v>
      </c>
      <c r="J111" s="6">
        <v>11.884489021402711</v>
      </c>
      <c r="K111" s="6">
        <v>145000.0</v>
      </c>
      <c r="L111" s="2">
        <v>0.0</v>
      </c>
      <c r="M111" s="2">
        <v>0.0</v>
      </c>
      <c r="N111" s="2"/>
      <c r="O111" s="2">
        <v>0.0</v>
      </c>
      <c r="P111" s="2">
        <v>0.0</v>
      </c>
      <c r="Q111" s="2">
        <v>0.0</v>
      </c>
      <c r="R111" s="2">
        <v>5.0</v>
      </c>
      <c r="S111" s="2">
        <v>0.0</v>
      </c>
      <c r="T111" s="6">
        <v>13.526994804763916</v>
      </c>
      <c r="U111" s="6">
        <v>-0.27278732276897416</v>
      </c>
      <c r="V111" s="6">
        <v>0.9911552960800667</v>
      </c>
      <c r="W111" s="6">
        <v>422495.0</v>
      </c>
      <c r="X111" s="6">
        <v>320252.0</v>
      </c>
      <c r="Y111" s="6">
        <v>749375.0</v>
      </c>
      <c r="Z111" s="6">
        <v>-204420.0</v>
      </c>
      <c r="AA111" s="2">
        <f t="shared" si="3"/>
        <v>1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1.0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1.0</v>
      </c>
      <c r="AQ111" s="2">
        <v>0.0</v>
      </c>
      <c r="AR111" s="3">
        <v>0.0</v>
      </c>
      <c r="AS111" s="6">
        <f t="shared" si="4"/>
        <v>13.63435432</v>
      </c>
      <c r="AT111" s="6">
        <f t="shared" si="5"/>
        <v>-0.1149004261</v>
      </c>
      <c r="AU111" s="6">
        <f t="shared" si="6"/>
        <v>0.8720731627</v>
      </c>
      <c r="AV111" s="6">
        <f t="shared" si="7"/>
        <v>0</v>
      </c>
      <c r="AW111" s="6">
        <f t="shared" si="8"/>
        <v>1</v>
      </c>
      <c r="AX111" s="6">
        <f t="shared" si="9"/>
        <v>0</v>
      </c>
      <c r="AY111" s="6">
        <f t="shared" si="10"/>
        <v>0</v>
      </c>
      <c r="AZ111" s="6">
        <f t="shared" si="11"/>
        <v>0</v>
      </c>
      <c r="BA111" s="6">
        <f t="shared" si="12"/>
        <v>4</v>
      </c>
      <c r="BB111" s="6">
        <f t="shared" si="13"/>
        <v>0</v>
      </c>
      <c r="BC111" s="2"/>
      <c r="BD111" s="2"/>
    </row>
    <row r="112" ht="15.75" customHeight="1">
      <c r="A112" s="2">
        <v>26.0</v>
      </c>
      <c r="B112" s="2">
        <v>2020.0</v>
      </c>
      <c r="C112" s="6" t="s">
        <v>79</v>
      </c>
      <c r="D112" s="2">
        <v>1520.0</v>
      </c>
      <c r="E112" s="2">
        <v>6.0851615000153E13</v>
      </c>
      <c r="F112" s="2" t="str">
        <f t="array" ref="F112">IFERROR(INDEX(cnpj!$A:$B,MATCH(C112,cnpj!$B:$B,0),1),IF(G112=14,LEFT(E112,2)&amp;"."&amp;MID(E112,3,3)&amp;"."&amp;MID(E112,6,3)&amp;"/"&amp;MID(E112,9,4)&amp;"-"&amp;RIGHT(E112,2),IF(G112=13,0&amp;LEFT(E112,1)&amp;"."&amp;MID(E112,2,3)&amp;"."&amp;MID(E112,5,3)&amp;"/"&amp;MID(E112,8,4)&amp;"-"&amp;RIGHT(E112,2),IF(G112=12,"00"&amp;"."&amp;LEFT(E112,3)&amp;"."&amp;MID(E112,4,3)&amp;"/"&amp;MID(E112,7,4)&amp;"-"&amp;RIGHT(E112,2),IF(G112=11,"00.0"&amp;LEFT(E112,2)&amp;"."&amp;MID(E112,3,3)&amp;"/"&amp;MID(E112,6,4)&amp;"-"&amp;RIGHT(E112,2),"erro")))))</f>
        <v>60.851.615/0001-53</v>
      </c>
      <c r="G112" s="2">
        <f t="shared" si="2"/>
        <v>14</v>
      </c>
      <c r="H112" s="6" t="s">
        <v>60</v>
      </c>
      <c r="I112" s="2">
        <v>1.0</v>
      </c>
      <c r="J112" s="6">
        <v>11.512925464970229</v>
      </c>
      <c r="K112" s="6">
        <v>100000.0</v>
      </c>
      <c r="L112" s="2">
        <v>1.0</v>
      </c>
      <c r="M112" s="2">
        <v>0.0</v>
      </c>
      <c r="N112" s="2"/>
      <c r="O112" s="2">
        <v>0.0</v>
      </c>
      <c r="P112" s="2">
        <v>0.0</v>
      </c>
      <c r="Q112" s="2">
        <v>0.0</v>
      </c>
      <c r="R112" s="2">
        <v>5.0</v>
      </c>
      <c r="S112" s="2">
        <v>0.0</v>
      </c>
      <c r="T112" s="6">
        <v>13.433103068034681</v>
      </c>
      <c r="U112" s="6">
        <v>-0.09594454550384995</v>
      </c>
      <c r="V112" s="6">
        <v>1.2391394526961363</v>
      </c>
      <c r="W112" s="6">
        <v>432069.0</v>
      </c>
      <c r="X112" s="6">
        <v>413293.0</v>
      </c>
      <c r="Y112" s="6">
        <v>682217.0</v>
      </c>
      <c r="Z112" s="6">
        <v>-65455.0</v>
      </c>
      <c r="AA112" s="2">
        <f t="shared" si="3"/>
        <v>1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1.0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1.0</v>
      </c>
      <c r="AR112" s="3">
        <v>0.0</v>
      </c>
      <c r="AS112" s="6">
        <f t="shared" si="4"/>
        <v>13.5269948</v>
      </c>
      <c r="AT112" s="6">
        <f t="shared" si="5"/>
        <v>-0.2727873228</v>
      </c>
      <c r="AU112" s="6">
        <f t="shared" si="6"/>
        <v>0.9911552961</v>
      </c>
      <c r="AV112" s="6">
        <f t="shared" si="7"/>
        <v>0</v>
      </c>
      <c r="AW112" s="6">
        <f t="shared" si="8"/>
        <v>0</v>
      </c>
      <c r="AX112" s="6">
        <f t="shared" si="9"/>
        <v>0</v>
      </c>
      <c r="AY112" s="6">
        <f t="shared" si="10"/>
        <v>0</v>
      </c>
      <c r="AZ112" s="6">
        <f t="shared" si="11"/>
        <v>0</v>
      </c>
      <c r="BA112" s="6">
        <f t="shared" si="12"/>
        <v>5</v>
      </c>
      <c r="BB112" s="6">
        <f t="shared" si="13"/>
        <v>0</v>
      </c>
      <c r="BC112" s="2"/>
      <c r="BD112" s="2"/>
    </row>
    <row r="113" ht="15.75" customHeight="1">
      <c r="A113" s="2">
        <v>27.0</v>
      </c>
      <c r="B113" s="2">
        <v>2016.0</v>
      </c>
      <c r="C113" s="6" t="s">
        <v>80</v>
      </c>
      <c r="D113" s="2">
        <v>21601.0</v>
      </c>
      <c r="E113" s="2">
        <v>9.462140000156E12</v>
      </c>
      <c r="F113" s="2" t="str">
        <f t="array" ref="F113">IFERROR(INDEX(cnpj!$A:$B,MATCH(C113,cnpj!$B:$B,0),1),IF(G113=14,LEFT(E113,2)&amp;"."&amp;MID(E113,3,3)&amp;"."&amp;MID(E113,6,3)&amp;"/"&amp;MID(E113,9,4)&amp;"-"&amp;RIGHT(E113,2),IF(G113=13,0&amp;LEFT(E113,1)&amp;"."&amp;MID(E113,2,3)&amp;"."&amp;MID(E113,5,3)&amp;"/"&amp;MID(E113,8,4)&amp;"-"&amp;RIGHT(E113,2),IF(G113=12,"00"&amp;"."&amp;LEFT(E113,3)&amp;"."&amp;MID(E113,4,3)&amp;"/"&amp;MID(E113,7,4)&amp;"-"&amp;RIGHT(E113,2),IF(G113=11,"00.0"&amp;LEFT(E113,2)&amp;"."&amp;MID(E113,3,3)&amp;"/"&amp;MID(E113,6,4)&amp;"-"&amp;RIGHT(E113,2),"erro")))))</f>
        <v>09.462.140/0001-56</v>
      </c>
      <c r="G113" s="2">
        <f t="shared" si="2"/>
        <v>13</v>
      </c>
      <c r="H113" s="6" t="s">
        <v>50</v>
      </c>
      <c r="I113" s="2">
        <v>6.0</v>
      </c>
      <c r="J113" s="6">
        <v>11.33857207782545</v>
      </c>
      <c r="K113" s="6">
        <v>84000.0</v>
      </c>
      <c r="L113" s="2">
        <v>0.0</v>
      </c>
      <c r="M113" s="2">
        <v>1.0</v>
      </c>
      <c r="N113" s="2"/>
      <c r="O113" s="2">
        <v>0.0</v>
      </c>
      <c r="P113" s="2">
        <v>0.0</v>
      </c>
      <c r="Q113" s="2">
        <v>0.0</v>
      </c>
      <c r="R113" s="2">
        <v>7.0</v>
      </c>
      <c r="S113" s="2">
        <v>0.0</v>
      </c>
      <c r="T113" s="6">
        <v>11.620146249254933</v>
      </c>
      <c r="U113" s="6">
        <v>-0.14587937260820352</v>
      </c>
      <c r="V113" s="6">
        <v>0.0016080058930271835</v>
      </c>
      <c r="W113" s="6">
        <v>179.0</v>
      </c>
      <c r="X113" s="6">
        <v>0.0</v>
      </c>
      <c r="Y113" s="6">
        <v>111318.0</v>
      </c>
      <c r="Z113" s="6">
        <v>-16239.0</v>
      </c>
      <c r="AA113" s="2" t="str">
        <f t="shared" si="3"/>
        <v/>
      </c>
      <c r="AB113" s="2">
        <v>0.0</v>
      </c>
      <c r="AC113" s="2">
        <v>1.0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>
        <v>1.0</v>
      </c>
      <c r="AN113" s="2">
        <v>0.0</v>
      </c>
      <c r="AO113" s="2">
        <v>0.0</v>
      </c>
      <c r="AP113" s="2">
        <v>0.0</v>
      </c>
      <c r="AQ113" s="2">
        <v>0.0</v>
      </c>
      <c r="AR113" s="3">
        <v>0.0</v>
      </c>
      <c r="AS113" s="6" t="str">
        <f t="shared" si="4"/>
        <v/>
      </c>
      <c r="AT113" s="6" t="str">
        <f t="shared" si="5"/>
        <v/>
      </c>
      <c r="AU113" s="6" t="str">
        <f t="shared" si="6"/>
        <v/>
      </c>
      <c r="AV113" s="6" t="str">
        <f t="shared" si="7"/>
        <v/>
      </c>
      <c r="AW113" s="6" t="str">
        <f t="shared" si="8"/>
        <v/>
      </c>
      <c r="AX113" s="6" t="str">
        <f t="shared" si="9"/>
        <v/>
      </c>
      <c r="AY113" s="6" t="str">
        <f t="shared" si="10"/>
        <v/>
      </c>
      <c r="AZ113" s="6" t="str">
        <f t="shared" si="11"/>
        <v/>
      </c>
      <c r="BA113" s="6" t="str">
        <f t="shared" si="12"/>
        <v/>
      </c>
      <c r="BB113" s="6" t="str">
        <f t="shared" si="13"/>
        <v/>
      </c>
      <c r="BC113" s="2"/>
      <c r="BD113" s="2"/>
    </row>
    <row r="114" ht="15.75" customHeight="1">
      <c r="A114" s="2">
        <v>28.0</v>
      </c>
      <c r="B114" s="2">
        <v>2016.0</v>
      </c>
      <c r="C114" s="6" t="s">
        <v>81</v>
      </c>
      <c r="D114" s="2">
        <v>1562.0</v>
      </c>
      <c r="E114" s="2">
        <v>6.137416100013E13</v>
      </c>
      <c r="F114" s="2" t="str">
        <f t="array" ref="F114">IFERROR(INDEX(cnpj!$A:$B,MATCH(C114,cnpj!$B:$B,0),1),IF(G114=14,LEFT(E114,2)&amp;"."&amp;MID(E114,3,3)&amp;"."&amp;MID(E114,6,3)&amp;"/"&amp;MID(E114,9,4)&amp;"-"&amp;RIGHT(E114,2),IF(G114=13,0&amp;LEFT(E114,1)&amp;"."&amp;MID(E114,2,3)&amp;"."&amp;MID(E114,5,3)&amp;"/"&amp;MID(E114,8,4)&amp;"-"&amp;RIGHT(E114,2),IF(G114=12,"00"&amp;"."&amp;LEFT(E114,3)&amp;"."&amp;MID(E114,4,3)&amp;"/"&amp;MID(E114,7,4)&amp;"-"&amp;RIGHT(E114,2),IF(G114=11,"00.0"&amp;LEFT(E114,2)&amp;"."&amp;MID(E114,3,3)&amp;"/"&amp;MID(E114,6,4)&amp;"-"&amp;RIGHT(E114,2),"erro")))))</f>
        <v>61.374.161/0001-30</v>
      </c>
      <c r="G114" s="2">
        <f t="shared" si="2"/>
        <v>14</v>
      </c>
      <c r="H114" s="6" t="s">
        <v>48</v>
      </c>
      <c r="I114" s="2">
        <v>8.0</v>
      </c>
      <c r="J114" s="6">
        <v>11.339513063530932</v>
      </c>
      <c r="K114" s="6">
        <v>84079.08</v>
      </c>
      <c r="L114" s="2">
        <v>0.0</v>
      </c>
      <c r="M114" s="2">
        <v>0.0</v>
      </c>
      <c r="N114" s="2"/>
      <c r="O114" s="2">
        <v>0.0</v>
      </c>
      <c r="P114" s="2">
        <v>0.0</v>
      </c>
      <c r="Q114" s="2">
        <v>0.0</v>
      </c>
      <c r="R114" s="2">
        <v>11.0</v>
      </c>
      <c r="S114" s="2">
        <v>0.0</v>
      </c>
      <c r="T114" s="6">
        <v>11.958040681207942</v>
      </c>
      <c r="U114" s="6">
        <v>0.019325033479210853</v>
      </c>
      <c r="V114" s="6">
        <v>0.42301063004991446</v>
      </c>
      <c r="W114" s="6">
        <v>37112.0</v>
      </c>
      <c r="X114" s="6">
        <v>28906.0</v>
      </c>
      <c r="Y114" s="6">
        <v>156067.0</v>
      </c>
      <c r="Z114" s="6">
        <v>3016.0</v>
      </c>
      <c r="AA114" s="2" t="str">
        <f t="shared" si="3"/>
        <v/>
      </c>
      <c r="AB114" s="2">
        <v>1.0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1.0</v>
      </c>
      <c r="AN114" s="2">
        <v>0.0</v>
      </c>
      <c r="AO114" s="2">
        <v>0.0</v>
      </c>
      <c r="AP114" s="2">
        <v>0.0</v>
      </c>
      <c r="AQ114" s="2">
        <v>0.0</v>
      </c>
      <c r="AR114" s="3">
        <v>0.0</v>
      </c>
      <c r="AS114" s="6" t="str">
        <f t="shared" si="4"/>
        <v/>
      </c>
      <c r="AT114" s="6" t="str">
        <f t="shared" si="5"/>
        <v/>
      </c>
      <c r="AU114" s="6" t="str">
        <f t="shared" si="6"/>
        <v/>
      </c>
      <c r="AV114" s="6" t="str">
        <f t="shared" si="7"/>
        <v/>
      </c>
      <c r="AW114" s="6" t="str">
        <f t="shared" si="8"/>
        <v/>
      </c>
      <c r="AX114" s="6" t="str">
        <f t="shared" si="9"/>
        <v/>
      </c>
      <c r="AY114" s="6" t="str">
        <f t="shared" si="10"/>
        <v/>
      </c>
      <c r="AZ114" s="6" t="str">
        <f t="shared" si="11"/>
        <v/>
      </c>
      <c r="BA114" s="6" t="str">
        <f t="shared" si="12"/>
        <v/>
      </c>
      <c r="BB114" s="6" t="str">
        <f t="shared" si="13"/>
        <v/>
      </c>
      <c r="BC114" s="2"/>
      <c r="BD114" s="2"/>
    </row>
    <row r="115" ht="15.75" customHeight="1">
      <c r="A115" s="2">
        <v>28.0</v>
      </c>
      <c r="B115" s="2">
        <v>2018.0</v>
      </c>
      <c r="C115" s="6" t="s">
        <v>81</v>
      </c>
      <c r="D115" s="2">
        <v>1562.0</v>
      </c>
      <c r="E115" s="2">
        <v>6.137416100013E13</v>
      </c>
      <c r="F115" s="2" t="str">
        <f t="array" ref="F115">IFERROR(INDEX(cnpj!$A:$B,MATCH(C115,cnpj!$B:$B,0),1),IF(G115=14,LEFT(E115,2)&amp;"."&amp;MID(E115,3,3)&amp;"."&amp;MID(E115,6,3)&amp;"/"&amp;MID(E115,9,4)&amp;"-"&amp;RIGHT(E115,2),IF(G115=13,0&amp;LEFT(E115,1)&amp;"."&amp;MID(E115,2,3)&amp;"."&amp;MID(E115,5,3)&amp;"/"&amp;MID(E115,8,4)&amp;"-"&amp;RIGHT(E115,2),IF(G115=12,"00"&amp;"."&amp;LEFT(E115,3)&amp;"."&amp;MID(E115,4,3)&amp;"/"&amp;MID(E115,7,4)&amp;"-"&amp;RIGHT(E115,2),IF(G115=11,"00.0"&amp;LEFT(E115,2)&amp;"."&amp;MID(E115,3,3)&amp;"/"&amp;MID(E115,6,4)&amp;"-"&amp;RIGHT(E115,2),"erro")))))</f>
        <v>61.374.161/0001-30</v>
      </c>
      <c r="G115" s="2">
        <f t="shared" si="2"/>
        <v>14</v>
      </c>
      <c r="H115" s="6" t="s">
        <v>48</v>
      </c>
      <c r="I115" s="2">
        <v>8.0</v>
      </c>
      <c r="J115" s="6">
        <v>11.50509488585504</v>
      </c>
      <c r="K115" s="6">
        <v>99220.0</v>
      </c>
      <c r="L115" s="2">
        <v>0.0</v>
      </c>
      <c r="M115" s="2">
        <v>0.0</v>
      </c>
      <c r="N115" s="2"/>
      <c r="O115" s="2">
        <v>0.0</v>
      </c>
      <c r="P115" s="2">
        <v>0.0</v>
      </c>
      <c r="Q115" s="2">
        <v>0.0</v>
      </c>
      <c r="R115" s="2">
        <v>12.0</v>
      </c>
      <c r="S115" s="2">
        <v>1.0</v>
      </c>
      <c r="T115" s="6">
        <v>12.044488573035036</v>
      </c>
      <c r="U115" s="6">
        <v>0.016178985537056517</v>
      </c>
      <c r="V115" s="6">
        <v>0.4410992072120781</v>
      </c>
      <c r="W115" s="6">
        <v>49708.0</v>
      </c>
      <c r="X115" s="6">
        <v>25349.0</v>
      </c>
      <c r="Y115" s="6">
        <v>170159.0</v>
      </c>
      <c r="Z115" s="6">
        <v>2753.0</v>
      </c>
      <c r="AA115" s="2">
        <f t="shared" si="3"/>
        <v>0</v>
      </c>
      <c r="AB115" s="2">
        <v>1.0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1.0</v>
      </c>
      <c r="AP115" s="2">
        <v>0.0</v>
      </c>
      <c r="AQ115" s="2">
        <v>0.0</v>
      </c>
      <c r="AR115" s="3">
        <v>0.0</v>
      </c>
      <c r="AS115" s="6">
        <f t="shared" si="4"/>
        <v>11.95804068</v>
      </c>
      <c r="AT115" s="6">
        <f t="shared" si="5"/>
        <v>0.01932503348</v>
      </c>
      <c r="AU115" s="6">
        <f t="shared" si="6"/>
        <v>0.42301063</v>
      </c>
      <c r="AV115" s="6">
        <f t="shared" si="7"/>
        <v>0</v>
      </c>
      <c r="AW115" s="6">
        <f t="shared" si="8"/>
        <v>0</v>
      </c>
      <c r="AX115" s="6">
        <f t="shared" si="9"/>
        <v>0</v>
      </c>
      <c r="AY115" s="6">
        <f t="shared" si="10"/>
        <v>0</v>
      </c>
      <c r="AZ115" s="6">
        <f t="shared" si="11"/>
        <v>0</v>
      </c>
      <c r="BA115" s="6">
        <f t="shared" si="12"/>
        <v>11</v>
      </c>
      <c r="BB115" s="6">
        <f t="shared" si="13"/>
        <v>0</v>
      </c>
      <c r="BC115" s="2"/>
      <c r="BD115" s="2"/>
    </row>
    <row r="116" ht="15.75" customHeight="1">
      <c r="A116" s="2">
        <v>28.0</v>
      </c>
      <c r="B116" s="2">
        <v>2019.0</v>
      </c>
      <c r="C116" s="6" t="s">
        <v>81</v>
      </c>
      <c r="D116" s="2">
        <v>1562.0</v>
      </c>
      <c r="E116" s="2">
        <v>6.137416100013E13</v>
      </c>
      <c r="F116" s="2" t="str">
        <f t="array" ref="F116">IFERROR(INDEX(cnpj!$A:$B,MATCH(C116,cnpj!$B:$B,0),1),IF(G116=14,LEFT(E116,2)&amp;"."&amp;MID(E116,3,3)&amp;"."&amp;MID(E116,6,3)&amp;"/"&amp;MID(E116,9,4)&amp;"-"&amp;RIGHT(E116,2),IF(G116=13,0&amp;LEFT(E116,1)&amp;"."&amp;MID(E116,2,3)&amp;"."&amp;MID(E116,5,3)&amp;"/"&amp;MID(E116,8,4)&amp;"-"&amp;RIGHT(E116,2),IF(G116=12,"00"&amp;"."&amp;LEFT(E116,3)&amp;"."&amp;MID(E116,4,3)&amp;"/"&amp;MID(E116,7,4)&amp;"-"&amp;RIGHT(E116,2),IF(G116=11,"00.0"&amp;LEFT(E116,2)&amp;"."&amp;MID(E116,3,3)&amp;"/"&amp;MID(E116,6,4)&amp;"-"&amp;RIGHT(E116,2),"erro")))))</f>
        <v>61.374.161/0001-30</v>
      </c>
      <c r="G116" s="2">
        <f t="shared" si="2"/>
        <v>14</v>
      </c>
      <c r="H116" s="6" t="s">
        <v>48</v>
      </c>
      <c r="I116" s="2">
        <v>8.0</v>
      </c>
      <c r="J116" s="6">
        <v>11.496796083040344</v>
      </c>
      <c r="K116" s="6">
        <v>98400.0</v>
      </c>
      <c r="L116" s="2">
        <v>0.0</v>
      </c>
      <c r="M116" s="2">
        <v>0.0</v>
      </c>
      <c r="N116" s="2"/>
      <c r="O116" s="2">
        <v>0.0</v>
      </c>
      <c r="P116" s="2">
        <v>0.0</v>
      </c>
      <c r="Q116" s="2">
        <v>0.0</v>
      </c>
      <c r="R116" s="2">
        <v>11.0</v>
      </c>
      <c r="S116" s="2">
        <v>1.0</v>
      </c>
      <c r="T116" s="6">
        <v>12.05856981967438</v>
      </c>
      <c r="U116" s="6">
        <v>0.0362283568597455</v>
      </c>
      <c r="V116" s="6">
        <v>0.5068493150684932</v>
      </c>
      <c r="W116" s="6">
        <v>50356.0</v>
      </c>
      <c r="X116" s="6">
        <v>37112.0</v>
      </c>
      <c r="Y116" s="6">
        <v>172572.0</v>
      </c>
      <c r="Z116" s="6">
        <v>6252.0</v>
      </c>
      <c r="AA116" s="2">
        <f t="shared" si="3"/>
        <v>0</v>
      </c>
      <c r="AB116" s="2">
        <v>1.0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1.0</v>
      </c>
      <c r="AQ116" s="2">
        <v>0.0</v>
      </c>
      <c r="AR116" s="3">
        <v>0.0</v>
      </c>
      <c r="AS116" s="6">
        <f t="shared" si="4"/>
        <v>12.04448857</v>
      </c>
      <c r="AT116" s="6">
        <f t="shared" si="5"/>
        <v>0.01617898554</v>
      </c>
      <c r="AU116" s="6">
        <f t="shared" si="6"/>
        <v>0.4410992072</v>
      </c>
      <c r="AV116" s="6">
        <f t="shared" si="7"/>
        <v>0</v>
      </c>
      <c r="AW116" s="6">
        <f t="shared" si="8"/>
        <v>0</v>
      </c>
      <c r="AX116" s="6">
        <f t="shared" si="9"/>
        <v>0</v>
      </c>
      <c r="AY116" s="6">
        <f t="shared" si="10"/>
        <v>0</v>
      </c>
      <c r="AZ116" s="6">
        <f t="shared" si="11"/>
        <v>0</v>
      </c>
      <c r="BA116" s="6">
        <f t="shared" si="12"/>
        <v>12</v>
      </c>
      <c r="BB116" s="6">
        <f t="shared" si="13"/>
        <v>1</v>
      </c>
      <c r="BC116" s="2"/>
      <c r="BD116" s="2"/>
    </row>
    <row r="117" ht="15.75" customHeight="1">
      <c r="A117" s="2">
        <v>28.0</v>
      </c>
      <c r="B117" s="2">
        <v>2020.0</v>
      </c>
      <c r="C117" s="6" t="s">
        <v>81</v>
      </c>
      <c r="D117" s="2">
        <v>1562.0</v>
      </c>
      <c r="E117" s="2">
        <v>6.137416100013E13</v>
      </c>
      <c r="F117" s="2" t="str">
        <f t="array" ref="F117">IFERROR(INDEX(cnpj!$A:$B,MATCH(C117,cnpj!$B:$B,0),1),IF(G117=14,LEFT(E117,2)&amp;"."&amp;MID(E117,3,3)&amp;"."&amp;MID(E117,6,3)&amp;"/"&amp;MID(E117,9,4)&amp;"-"&amp;RIGHT(E117,2),IF(G117=13,0&amp;LEFT(E117,1)&amp;"."&amp;MID(E117,2,3)&amp;"."&amp;MID(E117,5,3)&amp;"/"&amp;MID(E117,8,4)&amp;"-"&amp;RIGHT(E117,2),IF(G117=12,"00"&amp;"."&amp;LEFT(E117,3)&amp;"."&amp;MID(E117,4,3)&amp;"/"&amp;MID(E117,7,4)&amp;"-"&amp;RIGHT(E117,2),IF(G117=11,"00.0"&amp;LEFT(E117,2)&amp;"."&amp;MID(E117,3,3)&amp;"/"&amp;MID(E117,6,4)&amp;"-"&amp;RIGHT(E117,2),"erro")))))</f>
        <v>61.374.161/0001-30</v>
      </c>
      <c r="G117" s="2">
        <f t="shared" si="2"/>
        <v>14</v>
      </c>
      <c r="H117" s="6" t="s">
        <v>48</v>
      </c>
      <c r="I117" s="2">
        <v>8.0</v>
      </c>
      <c r="J117" s="6">
        <v>11.496796083040344</v>
      </c>
      <c r="K117" s="6">
        <v>98400.0</v>
      </c>
      <c r="L117" s="2">
        <v>0.0</v>
      </c>
      <c r="M117" s="2">
        <v>0.0</v>
      </c>
      <c r="N117" s="2"/>
      <c r="O117" s="2">
        <v>0.0</v>
      </c>
      <c r="P117" s="2">
        <v>0.0</v>
      </c>
      <c r="Q117" s="2">
        <v>0.0</v>
      </c>
      <c r="R117" s="2">
        <v>11.0</v>
      </c>
      <c r="S117" s="2">
        <v>1.0</v>
      </c>
      <c r="T117" s="6">
        <v>12.186930600001807</v>
      </c>
      <c r="U117" s="6">
        <v>0.08680583870178586</v>
      </c>
      <c r="V117" s="6">
        <v>0.4280457473701378</v>
      </c>
      <c r="W117" s="6">
        <v>54583.0</v>
      </c>
      <c r="X117" s="6">
        <v>29403.0</v>
      </c>
      <c r="Y117" s="6">
        <v>196208.0</v>
      </c>
      <c r="Z117" s="6">
        <v>17032.0</v>
      </c>
      <c r="AA117" s="2">
        <f t="shared" si="3"/>
        <v>0</v>
      </c>
      <c r="AB117" s="2">
        <v>1.0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1.0</v>
      </c>
      <c r="AR117" s="3">
        <v>0.0</v>
      </c>
      <c r="AS117" s="6">
        <f t="shared" si="4"/>
        <v>12.05856982</v>
      </c>
      <c r="AT117" s="6">
        <f t="shared" si="5"/>
        <v>0.03622835686</v>
      </c>
      <c r="AU117" s="6">
        <f t="shared" si="6"/>
        <v>0.5068493151</v>
      </c>
      <c r="AV117" s="6">
        <f t="shared" si="7"/>
        <v>0</v>
      </c>
      <c r="AW117" s="6">
        <f t="shared" si="8"/>
        <v>0</v>
      </c>
      <c r="AX117" s="6">
        <f t="shared" si="9"/>
        <v>0</v>
      </c>
      <c r="AY117" s="6">
        <f t="shared" si="10"/>
        <v>0</v>
      </c>
      <c r="AZ117" s="6">
        <f t="shared" si="11"/>
        <v>0</v>
      </c>
      <c r="BA117" s="6">
        <f t="shared" si="12"/>
        <v>11</v>
      </c>
      <c r="BB117" s="6">
        <f t="shared" si="13"/>
        <v>1</v>
      </c>
      <c r="BC117" s="2"/>
      <c r="BD117" s="2"/>
    </row>
    <row r="118" ht="15.75" customHeight="1">
      <c r="A118" s="2">
        <v>29.0</v>
      </c>
      <c r="B118" s="2">
        <v>2016.0</v>
      </c>
      <c r="C118" s="6" t="s">
        <v>82</v>
      </c>
      <c r="D118" s="2">
        <v>17884.0</v>
      </c>
      <c r="E118" s="2">
        <v>2.76212400013E12</v>
      </c>
      <c r="F118" s="2" t="str">
        <f t="array" ref="F118">IFERROR(INDEX(cnpj!$A:$B,MATCH(C118,cnpj!$B:$B,0),1),IF(G118=14,LEFT(E118,2)&amp;"."&amp;MID(E118,3,3)&amp;"."&amp;MID(E118,6,3)&amp;"/"&amp;MID(E118,9,4)&amp;"-"&amp;RIGHT(E118,2),IF(G118=13,0&amp;LEFT(E118,1)&amp;"."&amp;MID(E118,2,3)&amp;"."&amp;MID(E118,5,3)&amp;"/"&amp;MID(E118,8,4)&amp;"-"&amp;RIGHT(E118,2),IF(G118=12,"00"&amp;"."&amp;LEFT(E118,3)&amp;"."&amp;MID(E118,4,3)&amp;"/"&amp;MID(E118,7,4)&amp;"-"&amp;RIGHT(E118,2),IF(G118=11,"00.0"&amp;LEFT(E118,2)&amp;"."&amp;MID(E118,3,3)&amp;"/"&amp;MID(E118,6,4)&amp;"-"&amp;RIGHT(E118,2),"erro")))))</f>
        <v>02.762.124/0001-30</v>
      </c>
      <c r="G118" s="2">
        <f t="shared" si="2"/>
        <v>13</v>
      </c>
      <c r="H118" s="6" t="s">
        <v>50</v>
      </c>
      <c r="I118" s="2">
        <v>6.0</v>
      </c>
      <c r="J118" s="6">
        <v>10.642778541610305</v>
      </c>
      <c r="K118" s="6">
        <v>41889.0</v>
      </c>
      <c r="L118" s="2">
        <v>0.0</v>
      </c>
      <c r="M118" s="2">
        <v>0.0</v>
      </c>
      <c r="N118" s="2"/>
      <c r="O118" s="2">
        <v>0.0</v>
      </c>
      <c r="P118" s="2">
        <v>0.0</v>
      </c>
      <c r="Q118" s="2">
        <v>0.0</v>
      </c>
      <c r="R118" s="2">
        <v>5.0</v>
      </c>
      <c r="S118" s="2">
        <v>0.0</v>
      </c>
      <c r="T118" s="6">
        <v>7.029087564149662</v>
      </c>
      <c r="U118" s="6">
        <v>0.00354295837023915</v>
      </c>
      <c r="V118" s="6">
        <v>0.001771479185119575</v>
      </c>
      <c r="W118" s="6">
        <v>2.0</v>
      </c>
      <c r="X118" s="6">
        <v>0.0</v>
      </c>
      <c r="Y118" s="6">
        <v>1129.0</v>
      </c>
      <c r="Z118" s="6">
        <v>4.0</v>
      </c>
      <c r="AA118" s="2" t="str">
        <f t="shared" si="3"/>
        <v/>
      </c>
      <c r="AB118" s="2">
        <v>0.0</v>
      </c>
      <c r="AC118" s="2">
        <v>1.0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1.0</v>
      </c>
      <c r="AN118" s="2">
        <v>0.0</v>
      </c>
      <c r="AO118" s="2">
        <v>0.0</v>
      </c>
      <c r="AP118" s="2">
        <v>0.0</v>
      </c>
      <c r="AQ118" s="2">
        <v>0.0</v>
      </c>
      <c r="AR118" s="3">
        <v>0.0</v>
      </c>
      <c r="AS118" s="6" t="str">
        <f t="shared" si="4"/>
        <v/>
      </c>
      <c r="AT118" s="6" t="str">
        <f t="shared" si="5"/>
        <v/>
      </c>
      <c r="AU118" s="6" t="str">
        <f t="shared" si="6"/>
        <v/>
      </c>
      <c r="AV118" s="6" t="str">
        <f t="shared" si="7"/>
        <v/>
      </c>
      <c r="AW118" s="6" t="str">
        <f t="shared" si="8"/>
        <v/>
      </c>
      <c r="AX118" s="6" t="str">
        <f t="shared" si="9"/>
        <v/>
      </c>
      <c r="AY118" s="6" t="str">
        <f t="shared" si="10"/>
        <v/>
      </c>
      <c r="AZ118" s="6" t="str">
        <f t="shared" si="11"/>
        <v/>
      </c>
      <c r="BA118" s="6" t="str">
        <f t="shared" si="12"/>
        <v/>
      </c>
      <c r="BB118" s="6" t="str">
        <f t="shared" si="13"/>
        <v/>
      </c>
      <c r="BC118" s="2"/>
      <c r="BD118" s="2"/>
    </row>
    <row r="119" ht="15.75" customHeight="1">
      <c r="A119" s="2">
        <v>29.0</v>
      </c>
      <c r="B119" s="2">
        <v>2017.0</v>
      </c>
      <c r="C119" s="6" t="s">
        <v>82</v>
      </c>
      <c r="D119" s="2">
        <v>17884.0</v>
      </c>
      <c r="E119" s="2">
        <v>2.76212400013E12</v>
      </c>
      <c r="F119" s="2" t="str">
        <f t="array" ref="F119">IFERROR(INDEX(cnpj!$A:$B,MATCH(C119,cnpj!$B:$B,0),1),IF(G119=14,LEFT(E119,2)&amp;"."&amp;MID(E119,3,3)&amp;"."&amp;MID(E119,6,3)&amp;"/"&amp;MID(E119,9,4)&amp;"-"&amp;RIGHT(E119,2),IF(G119=13,0&amp;LEFT(E119,1)&amp;"."&amp;MID(E119,2,3)&amp;"."&amp;MID(E119,5,3)&amp;"/"&amp;MID(E119,8,4)&amp;"-"&amp;RIGHT(E119,2),IF(G119=12,"00"&amp;"."&amp;LEFT(E119,3)&amp;"."&amp;MID(E119,4,3)&amp;"/"&amp;MID(E119,7,4)&amp;"-"&amp;RIGHT(E119,2),IF(G119=11,"00.0"&amp;LEFT(E119,2)&amp;"."&amp;MID(E119,3,3)&amp;"/"&amp;MID(E119,6,4)&amp;"-"&amp;RIGHT(E119,2),"erro")))))</f>
        <v>02.762.124/0001-30</v>
      </c>
      <c r="G119" s="2">
        <f t="shared" si="2"/>
        <v>13</v>
      </c>
      <c r="H119" s="6" t="s">
        <v>50</v>
      </c>
      <c r="I119" s="2">
        <v>6.0</v>
      </c>
      <c r="J119" s="6">
        <v>10.571316925111784</v>
      </c>
      <c r="K119" s="6">
        <v>39000.0</v>
      </c>
      <c r="L119" s="2">
        <v>0.0</v>
      </c>
      <c r="M119" s="2">
        <v>0.0</v>
      </c>
      <c r="N119" s="2"/>
      <c r="O119" s="2">
        <v>0.0</v>
      </c>
      <c r="P119" s="2">
        <v>0.0</v>
      </c>
      <c r="Q119" s="2">
        <v>0.0</v>
      </c>
      <c r="R119" s="2">
        <v>5.0</v>
      </c>
      <c r="S119" s="2">
        <v>0.0</v>
      </c>
      <c r="T119" s="6">
        <v>6.9975959829819265</v>
      </c>
      <c r="U119" s="6">
        <v>-0.03016453382084095</v>
      </c>
      <c r="V119" s="6">
        <v>0.0</v>
      </c>
      <c r="W119" s="6">
        <v>0.0</v>
      </c>
      <c r="X119" s="6">
        <v>0.0</v>
      </c>
      <c r="Y119" s="6">
        <v>1094.0</v>
      </c>
      <c r="Z119" s="6">
        <v>-33.0</v>
      </c>
      <c r="AA119" s="2">
        <f t="shared" si="3"/>
        <v>0</v>
      </c>
      <c r="AB119" s="2">
        <v>0.0</v>
      </c>
      <c r="AC119" s="2">
        <v>1.0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1.0</v>
      </c>
      <c r="AO119" s="2">
        <v>0.0</v>
      </c>
      <c r="AP119" s="2">
        <v>0.0</v>
      </c>
      <c r="AQ119" s="2">
        <v>0.0</v>
      </c>
      <c r="AR119" s="3">
        <v>0.0</v>
      </c>
      <c r="AS119" s="6">
        <f t="shared" si="4"/>
        <v>7.029087564</v>
      </c>
      <c r="AT119" s="6">
        <f t="shared" si="5"/>
        <v>0.00354295837</v>
      </c>
      <c r="AU119" s="6">
        <f t="shared" si="6"/>
        <v>0.001771479185</v>
      </c>
      <c r="AV119" s="6">
        <f t="shared" si="7"/>
        <v>0</v>
      </c>
      <c r="AW119" s="6">
        <f t="shared" si="8"/>
        <v>0</v>
      </c>
      <c r="AX119" s="6">
        <f t="shared" si="9"/>
        <v>0</v>
      </c>
      <c r="AY119" s="6">
        <f t="shared" si="10"/>
        <v>0</v>
      </c>
      <c r="AZ119" s="6">
        <f t="shared" si="11"/>
        <v>0</v>
      </c>
      <c r="BA119" s="6">
        <f t="shared" si="12"/>
        <v>5</v>
      </c>
      <c r="BB119" s="6">
        <f t="shared" si="13"/>
        <v>0</v>
      </c>
      <c r="BC119" s="2"/>
      <c r="BD119" s="2"/>
    </row>
    <row r="120" ht="15.75" customHeight="1">
      <c r="A120" s="2">
        <v>29.0</v>
      </c>
      <c r="B120" s="2">
        <v>2018.0</v>
      </c>
      <c r="C120" s="6" t="s">
        <v>82</v>
      </c>
      <c r="D120" s="2">
        <v>17884.0</v>
      </c>
      <c r="E120" s="2">
        <v>2.76212400013E12</v>
      </c>
      <c r="F120" s="2" t="str">
        <f t="array" ref="F120">IFERROR(INDEX(cnpj!$A:$B,MATCH(C120,cnpj!$B:$B,0),1),IF(G120=14,LEFT(E120,2)&amp;"."&amp;MID(E120,3,3)&amp;"."&amp;MID(E120,6,3)&amp;"/"&amp;MID(E120,9,4)&amp;"-"&amp;RIGHT(E120,2),IF(G120=13,0&amp;LEFT(E120,1)&amp;"."&amp;MID(E120,2,3)&amp;"."&amp;MID(E120,5,3)&amp;"/"&amp;MID(E120,8,4)&amp;"-"&amp;RIGHT(E120,2),IF(G120=12,"00"&amp;"."&amp;LEFT(E120,3)&amp;"."&amp;MID(E120,4,3)&amp;"/"&amp;MID(E120,7,4)&amp;"-"&amp;RIGHT(E120,2),IF(G120=11,"00.0"&amp;LEFT(E120,2)&amp;"."&amp;MID(E120,3,3)&amp;"/"&amp;MID(E120,6,4)&amp;"-"&amp;RIGHT(E120,2),"erro")))))</f>
        <v>02.762.124/0001-30</v>
      </c>
      <c r="G120" s="2">
        <f t="shared" si="2"/>
        <v>13</v>
      </c>
      <c r="H120" s="6" t="s">
        <v>50</v>
      </c>
      <c r="I120" s="2">
        <v>6.0</v>
      </c>
      <c r="J120" s="6">
        <v>10.380963196620565</v>
      </c>
      <c r="K120" s="6">
        <v>32240.0</v>
      </c>
      <c r="L120" s="2">
        <v>0.0</v>
      </c>
      <c r="M120" s="2">
        <v>0.0</v>
      </c>
      <c r="N120" s="2"/>
      <c r="O120" s="2">
        <v>0.0</v>
      </c>
      <c r="P120" s="2">
        <v>0.0</v>
      </c>
      <c r="Q120" s="2">
        <v>0.0</v>
      </c>
      <c r="R120" s="2">
        <v>5.0</v>
      </c>
      <c r="S120" s="2">
        <v>0.0</v>
      </c>
      <c r="T120" s="6">
        <v>6.923628628138427</v>
      </c>
      <c r="U120" s="6">
        <v>-0.07677165354330709</v>
      </c>
      <c r="V120" s="6">
        <v>0.0</v>
      </c>
      <c r="W120" s="6">
        <v>0.0</v>
      </c>
      <c r="X120" s="6">
        <v>0.0</v>
      </c>
      <c r="Y120" s="6">
        <v>1016.0</v>
      </c>
      <c r="Z120" s="6">
        <v>-78.0</v>
      </c>
      <c r="AA120" s="2">
        <f t="shared" si="3"/>
        <v>1</v>
      </c>
      <c r="AB120" s="2">
        <v>0.0</v>
      </c>
      <c r="AC120" s="2">
        <v>1.0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1.0</v>
      </c>
      <c r="AP120" s="2">
        <v>0.0</v>
      </c>
      <c r="AQ120" s="2">
        <v>0.0</v>
      </c>
      <c r="AR120" s="3">
        <v>0.0</v>
      </c>
      <c r="AS120" s="6">
        <f t="shared" si="4"/>
        <v>6.997595983</v>
      </c>
      <c r="AT120" s="6">
        <f t="shared" si="5"/>
        <v>-0.03016453382</v>
      </c>
      <c r="AU120" s="6">
        <f t="shared" si="6"/>
        <v>0</v>
      </c>
      <c r="AV120" s="6">
        <f t="shared" si="7"/>
        <v>0</v>
      </c>
      <c r="AW120" s="6">
        <f t="shared" si="8"/>
        <v>0</v>
      </c>
      <c r="AX120" s="6">
        <f t="shared" si="9"/>
        <v>0</v>
      </c>
      <c r="AY120" s="6">
        <f t="shared" si="10"/>
        <v>0</v>
      </c>
      <c r="AZ120" s="6">
        <f t="shared" si="11"/>
        <v>0</v>
      </c>
      <c r="BA120" s="6">
        <f t="shared" si="12"/>
        <v>5</v>
      </c>
      <c r="BB120" s="6">
        <f t="shared" si="13"/>
        <v>0</v>
      </c>
      <c r="BC120" s="2"/>
      <c r="BD120" s="2"/>
    </row>
    <row r="121" ht="15.75" customHeight="1">
      <c r="A121" s="2">
        <v>29.0</v>
      </c>
      <c r="B121" s="2">
        <v>2019.0</v>
      </c>
      <c r="C121" s="6" t="s">
        <v>82</v>
      </c>
      <c r="D121" s="2">
        <v>17884.0</v>
      </c>
      <c r="E121" s="2">
        <v>2.76212400013E12</v>
      </c>
      <c r="F121" s="2" t="str">
        <f t="array" ref="F121">IFERROR(INDEX(cnpj!$A:$B,MATCH(C121,cnpj!$B:$B,0),1),IF(G121=14,LEFT(E121,2)&amp;"."&amp;MID(E121,3,3)&amp;"."&amp;MID(E121,6,3)&amp;"/"&amp;MID(E121,9,4)&amp;"-"&amp;RIGHT(E121,2),IF(G121=13,0&amp;LEFT(E121,1)&amp;"."&amp;MID(E121,2,3)&amp;"."&amp;MID(E121,5,3)&amp;"/"&amp;MID(E121,8,4)&amp;"-"&amp;RIGHT(E121,2),IF(G121=12,"00"&amp;"."&amp;LEFT(E121,3)&amp;"."&amp;MID(E121,4,3)&amp;"/"&amp;MID(E121,7,4)&amp;"-"&amp;RIGHT(E121,2),IF(G121=11,"00.0"&amp;LEFT(E121,2)&amp;"."&amp;MID(E121,3,3)&amp;"/"&amp;MID(E121,6,4)&amp;"-"&amp;RIGHT(E121,2),"erro")))))</f>
        <v>02.762.124/0001-30</v>
      </c>
      <c r="G121" s="2">
        <f t="shared" si="2"/>
        <v>13</v>
      </c>
      <c r="H121" s="6" t="s">
        <v>50</v>
      </c>
      <c r="I121" s="2">
        <v>6.0</v>
      </c>
      <c r="J121" s="6">
        <v>10.420195839460273</v>
      </c>
      <c r="K121" s="6">
        <v>33530.0</v>
      </c>
      <c r="L121" s="2">
        <v>0.0</v>
      </c>
      <c r="M121" s="2">
        <v>0.0</v>
      </c>
      <c r="N121" s="2"/>
      <c r="O121" s="2">
        <v>0.0</v>
      </c>
      <c r="P121" s="2">
        <v>0.0</v>
      </c>
      <c r="Q121" s="2">
        <v>0.0</v>
      </c>
      <c r="R121" s="2">
        <v>7.0</v>
      </c>
      <c r="S121" s="2">
        <v>0.0</v>
      </c>
      <c r="T121" s="6">
        <v>6.812345094177479</v>
      </c>
      <c r="U121" s="6">
        <v>-0.12321232123212321</v>
      </c>
      <c r="V121" s="6">
        <v>0.007700770077007701</v>
      </c>
      <c r="W121" s="6">
        <v>5.0</v>
      </c>
      <c r="X121" s="6">
        <v>2.0</v>
      </c>
      <c r="Y121" s="6">
        <v>909.0</v>
      </c>
      <c r="Z121" s="6">
        <v>-112.0</v>
      </c>
      <c r="AA121" s="2">
        <f t="shared" si="3"/>
        <v>1</v>
      </c>
      <c r="AB121" s="2">
        <v>0.0</v>
      </c>
      <c r="AC121" s="2">
        <v>1.0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1.0</v>
      </c>
      <c r="AQ121" s="2">
        <v>0.0</v>
      </c>
      <c r="AR121" s="3">
        <v>0.0</v>
      </c>
      <c r="AS121" s="6">
        <f t="shared" si="4"/>
        <v>6.923628628</v>
      </c>
      <c r="AT121" s="6">
        <f t="shared" si="5"/>
        <v>-0.07677165354</v>
      </c>
      <c r="AU121" s="6">
        <f t="shared" si="6"/>
        <v>0</v>
      </c>
      <c r="AV121" s="6">
        <f t="shared" si="7"/>
        <v>0</v>
      </c>
      <c r="AW121" s="6">
        <f t="shared" si="8"/>
        <v>0</v>
      </c>
      <c r="AX121" s="6">
        <f t="shared" si="9"/>
        <v>0</v>
      </c>
      <c r="AY121" s="6">
        <f t="shared" si="10"/>
        <v>0</v>
      </c>
      <c r="AZ121" s="6">
        <f t="shared" si="11"/>
        <v>0</v>
      </c>
      <c r="BA121" s="6">
        <f t="shared" si="12"/>
        <v>5</v>
      </c>
      <c r="BB121" s="6">
        <f t="shared" si="13"/>
        <v>0</v>
      </c>
      <c r="BC121" s="2"/>
      <c r="BD121" s="2"/>
    </row>
    <row r="122" ht="15.75" customHeight="1">
      <c r="A122" s="2">
        <v>29.0</v>
      </c>
      <c r="B122" s="2">
        <v>2020.0</v>
      </c>
      <c r="C122" s="6" t="s">
        <v>82</v>
      </c>
      <c r="D122" s="2">
        <v>17884.0</v>
      </c>
      <c r="E122" s="2">
        <v>2.76212400013E12</v>
      </c>
      <c r="F122" s="2" t="str">
        <f t="array" ref="F122">IFERROR(INDEX(cnpj!$A:$B,MATCH(C122,cnpj!$B:$B,0),1),IF(G122=14,LEFT(E122,2)&amp;"."&amp;MID(E122,3,3)&amp;"."&amp;MID(E122,6,3)&amp;"/"&amp;MID(E122,9,4)&amp;"-"&amp;RIGHT(E122,2),IF(G122=13,0&amp;LEFT(E122,1)&amp;"."&amp;MID(E122,2,3)&amp;"."&amp;MID(E122,5,3)&amp;"/"&amp;MID(E122,8,4)&amp;"-"&amp;RIGHT(E122,2),IF(G122=12,"00"&amp;"."&amp;LEFT(E122,3)&amp;"."&amp;MID(E122,4,3)&amp;"/"&amp;MID(E122,7,4)&amp;"-"&amp;RIGHT(E122,2),IF(G122=11,"00.0"&amp;LEFT(E122,2)&amp;"."&amp;MID(E122,3,3)&amp;"/"&amp;MID(E122,6,4)&amp;"-"&amp;RIGHT(E122,2),"erro")))))</f>
        <v>02.762.124/0001-30</v>
      </c>
      <c r="G122" s="2">
        <f t="shared" si="2"/>
        <v>13</v>
      </c>
      <c r="H122" s="6" t="s">
        <v>50</v>
      </c>
      <c r="I122" s="2">
        <v>6.0</v>
      </c>
      <c r="J122" s="6">
        <v>10.21552071585174</v>
      </c>
      <c r="K122" s="6">
        <v>27324.0</v>
      </c>
      <c r="L122" s="2">
        <v>0.0</v>
      </c>
      <c r="M122" s="2">
        <v>0.0</v>
      </c>
      <c r="N122" s="2"/>
      <c r="O122" s="2">
        <v>0.0</v>
      </c>
      <c r="P122" s="2">
        <v>0.0</v>
      </c>
      <c r="Q122" s="2">
        <v>0.0</v>
      </c>
      <c r="R122" s="2">
        <v>5.0</v>
      </c>
      <c r="S122" s="2">
        <v>0.0</v>
      </c>
      <c r="T122" s="6">
        <v>6.665683717782408</v>
      </c>
      <c r="U122" s="6">
        <v>-0.15159235668789808</v>
      </c>
      <c r="V122" s="6">
        <v>0.0</v>
      </c>
      <c r="W122" s="6">
        <v>0.0</v>
      </c>
      <c r="X122" s="6">
        <v>0.0</v>
      </c>
      <c r="Y122" s="6">
        <v>785.0</v>
      </c>
      <c r="Z122" s="6">
        <v>-119.0</v>
      </c>
      <c r="AA122" s="2">
        <f t="shared" si="3"/>
        <v>1</v>
      </c>
      <c r="AB122" s="2">
        <v>0.0</v>
      </c>
      <c r="AC122" s="2">
        <v>1.0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1.0</v>
      </c>
      <c r="AR122" s="3">
        <v>0.0</v>
      </c>
      <c r="AS122" s="6">
        <f t="shared" si="4"/>
        <v>6.812345094</v>
      </c>
      <c r="AT122" s="6">
        <f t="shared" si="5"/>
        <v>-0.1232123212</v>
      </c>
      <c r="AU122" s="6">
        <f t="shared" si="6"/>
        <v>0.007700770077</v>
      </c>
      <c r="AV122" s="6">
        <f t="shared" si="7"/>
        <v>0</v>
      </c>
      <c r="AW122" s="6">
        <f t="shared" si="8"/>
        <v>0</v>
      </c>
      <c r="AX122" s="6">
        <f t="shared" si="9"/>
        <v>0</v>
      </c>
      <c r="AY122" s="6">
        <f t="shared" si="10"/>
        <v>0</v>
      </c>
      <c r="AZ122" s="6">
        <f t="shared" si="11"/>
        <v>0</v>
      </c>
      <c r="BA122" s="6">
        <f t="shared" si="12"/>
        <v>7</v>
      </c>
      <c r="BB122" s="6">
        <f t="shared" si="13"/>
        <v>0</v>
      </c>
      <c r="BC122" s="2"/>
      <c r="BD122" s="2"/>
    </row>
    <row r="123" ht="15.75" customHeight="1">
      <c r="A123" s="2">
        <v>30.0</v>
      </c>
      <c r="B123" s="2">
        <v>2016.0</v>
      </c>
      <c r="C123" s="6" t="s">
        <v>83</v>
      </c>
      <c r="D123" s="2">
        <v>1694.0</v>
      </c>
      <c r="E123" s="2">
        <v>5.699242300019E13</v>
      </c>
      <c r="F123" s="2" t="str">
        <f t="array" ref="F123">IFERROR(INDEX(cnpj!$A:$B,MATCH(C123,cnpj!$B:$B,0),1),IF(G123=14,LEFT(E123,2)&amp;"."&amp;MID(E123,3,3)&amp;"."&amp;MID(E123,6,3)&amp;"/"&amp;MID(E123,9,4)&amp;"-"&amp;RIGHT(E123,2),IF(G123=13,0&amp;LEFT(E123,1)&amp;"."&amp;MID(E123,2,3)&amp;"."&amp;MID(E123,5,3)&amp;"/"&amp;MID(E123,8,4)&amp;"-"&amp;RIGHT(E123,2),IF(G123=12,"00"&amp;"."&amp;LEFT(E123,3)&amp;"."&amp;MID(E123,4,3)&amp;"/"&amp;MID(E123,7,4)&amp;"-"&amp;RIGHT(E123,2),IF(G123=11,"00.0"&amp;LEFT(E123,2)&amp;"."&amp;MID(E123,3,3)&amp;"/"&amp;MID(E123,6,4)&amp;"-"&amp;RIGHT(E123,2),"erro")))))</f>
        <v>56.992.423/0001-90</v>
      </c>
      <c r="G123" s="2">
        <f t="shared" si="2"/>
        <v>14</v>
      </c>
      <c r="H123" s="6" t="s">
        <v>62</v>
      </c>
      <c r="I123" s="2">
        <v>3.0</v>
      </c>
      <c r="J123" s="6">
        <v>11.626254150277232</v>
      </c>
      <c r="K123" s="6">
        <v>112000.0</v>
      </c>
      <c r="L123" s="2">
        <v>0.0</v>
      </c>
      <c r="M123" s="2">
        <v>0.0</v>
      </c>
      <c r="N123" s="2"/>
      <c r="O123" s="2">
        <v>0.0</v>
      </c>
      <c r="P123" s="2">
        <v>0.0</v>
      </c>
      <c r="Q123" s="2">
        <v>0.0</v>
      </c>
      <c r="R123" s="2">
        <v>10.0</v>
      </c>
      <c r="S123" s="2">
        <v>1.0</v>
      </c>
      <c r="T123" s="6">
        <v>12.247905329132108</v>
      </c>
      <c r="U123" s="6">
        <v>0.07616138560687433</v>
      </c>
      <c r="V123" s="6">
        <v>0.10819779039435323</v>
      </c>
      <c r="W123" s="6">
        <v>7931.0</v>
      </c>
      <c r="X123" s="6">
        <v>14633.0</v>
      </c>
      <c r="Y123" s="6">
        <v>208544.0</v>
      </c>
      <c r="Z123" s="6">
        <v>15883.0</v>
      </c>
      <c r="AA123" s="2" t="str">
        <f t="shared" si="3"/>
        <v/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1.0</v>
      </c>
      <c r="AI123" s="2">
        <v>0.0</v>
      </c>
      <c r="AJ123" s="2">
        <v>0.0</v>
      </c>
      <c r="AK123" s="2">
        <v>0.0</v>
      </c>
      <c r="AL123" s="2">
        <v>0.0</v>
      </c>
      <c r="AM123" s="2">
        <v>1.0</v>
      </c>
      <c r="AN123" s="2">
        <v>0.0</v>
      </c>
      <c r="AO123" s="2">
        <v>0.0</v>
      </c>
      <c r="AP123" s="2">
        <v>0.0</v>
      </c>
      <c r="AQ123" s="2">
        <v>0.0</v>
      </c>
      <c r="AR123" s="3">
        <v>0.0</v>
      </c>
      <c r="AS123" s="6" t="str">
        <f t="shared" si="4"/>
        <v/>
      </c>
      <c r="AT123" s="6" t="str">
        <f t="shared" si="5"/>
        <v/>
      </c>
      <c r="AU123" s="6" t="str">
        <f t="shared" si="6"/>
        <v/>
      </c>
      <c r="AV123" s="6" t="str">
        <f t="shared" si="7"/>
        <v/>
      </c>
      <c r="AW123" s="6" t="str">
        <f t="shared" si="8"/>
        <v/>
      </c>
      <c r="AX123" s="6" t="str">
        <f t="shared" si="9"/>
        <v/>
      </c>
      <c r="AY123" s="6" t="str">
        <f t="shared" si="10"/>
        <v/>
      </c>
      <c r="AZ123" s="6" t="str">
        <f t="shared" si="11"/>
        <v/>
      </c>
      <c r="BA123" s="6" t="str">
        <f t="shared" si="12"/>
        <v/>
      </c>
      <c r="BB123" s="6" t="str">
        <f t="shared" si="13"/>
        <v/>
      </c>
      <c r="BC123" s="2"/>
      <c r="BD123" s="2"/>
    </row>
    <row r="124" ht="15.75" customHeight="1">
      <c r="A124" s="2">
        <v>30.0</v>
      </c>
      <c r="B124" s="2">
        <v>2017.0</v>
      </c>
      <c r="C124" s="6" t="s">
        <v>83</v>
      </c>
      <c r="D124" s="2">
        <v>1694.0</v>
      </c>
      <c r="E124" s="2">
        <v>5.699242300019E13</v>
      </c>
      <c r="F124" s="2" t="str">
        <f t="array" ref="F124">IFERROR(INDEX(cnpj!$A:$B,MATCH(C124,cnpj!$B:$B,0),1),IF(G124=14,LEFT(E124,2)&amp;"."&amp;MID(E124,3,3)&amp;"."&amp;MID(E124,6,3)&amp;"/"&amp;MID(E124,9,4)&amp;"-"&amp;RIGHT(E124,2),IF(G124=13,0&amp;LEFT(E124,1)&amp;"."&amp;MID(E124,2,3)&amp;"."&amp;MID(E124,5,3)&amp;"/"&amp;MID(E124,8,4)&amp;"-"&amp;RIGHT(E124,2),IF(G124=12,"00"&amp;"."&amp;LEFT(E124,3)&amp;"."&amp;MID(E124,4,3)&amp;"/"&amp;MID(E124,7,4)&amp;"-"&amp;RIGHT(E124,2),IF(G124=11,"00.0"&amp;LEFT(E124,2)&amp;"."&amp;MID(E124,3,3)&amp;"/"&amp;MID(E124,6,4)&amp;"-"&amp;RIGHT(E124,2),"erro")))))</f>
        <v>56.992.423/0001-90</v>
      </c>
      <c r="G124" s="2">
        <f t="shared" si="2"/>
        <v>14</v>
      </c>
      <c r="H124" s="6" t="s">
        <v>62</v>
      </c>
      <c r="I124" s="2">
        <v>3.0</v>
      </c>
      <c r="J124" s="6">
        <v>11.626254150277232</v>
      </c>
      <c r="K124" s="6">
        <v>112000.0</v>
      </c>
      <c r="L124" s="2">
        <v>0.0</v>
      </c>
      <c r="M124" s="2">
        <v>0.0</v>
      </c>
      <c r="N124" s="2"/>
      <c r="O124" s="2">
        <v>0.0</v>
      </c>
      <c r="P124" s="2">
        <v>0.0</v>
      </c>
      <c r="Q124" s="2">
        <v>0.0</v>
      </c>
      <c r="R124" s="2">
        <v>10.0</v>
      </c>
      <c r="S124" s="2">
        <v>1.0</v>
      </c>
      <c r="T124" s="6">
        <v>12.21460117402202</v>
      </c>
      <c r="U124" s="6">
        <v>0.03980407807131915</v>
      </c>
      <c r="V124" s="6">
        <v>0.0952541482204915</v>
      </c>
      <c r="W124" s="6">
        <v>4676.0</v>
      </c>
      <c r="X124" s="6">
        <v>14538.0</v>
      </c>
      <c r="Y124" s="6">
        <v>201713.0</v>
      </c>
      <c r="Z124" s="6">
        <v>8029.0</v>
      </c>
      <c r="AA124" s="2">
        <f t="shared" si="3"/>
        <v>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1.0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1.0</v>
      </c>
      <c r="AO124" s="2">
        <v>0.0</v>
      </c>
      <c r="AP124" s="2">
        <v>0.0</v>
      </c>
      <c r="AQ124" s="2">
        <v>0.0</v>
      </c>
      <c r="AR124" s="3">
        <v>0.0</v>
      </c>
      <c r="AS124" s="6">
        <f t="shared" si="4"/>
        <v>12.24790533</v>
      </c>
      <c r="AT124" s="6">
        <f t="shared" si="5"/>
        <v>0.07616138561</v>
      </c>
      <c r="AU124" s="6">
        <f t="shared" si="6"/>
        <v>0.1081977904</v>
      </c>
      <c r="AV124" s="6">
        <f t="shared" si="7"/>
        <v>0</v>
      </c>
      <c r="AW124" s="6">
        <f t="shared" si="8"/>
        <v>0</v>
      </c>
      <c r="AX124" s="6">
        <f t="shared" si="9"/>
        <v>0</v>
      </c>
      <c r="AY124" s="6">
        <f t="shared" si="10"/>
        <v>0</v>
      </c>
      <c r="AZ124" s="6">
        <f t="shared" si="11"/>
        <v>0</v>
      </c>
      <c r="BA124" s="6">
        <f t="shared" si="12"/>
        <v>10</v>
      </c>
      <c r="BB124" s="6">
        <f t="shared" si="13"/>
        <v>1</v>
      </c>
      <c r="BC124" s="2"/>
      <c r="BD124" s="2"/>
    </row>
    <row r="125" ht="15.75" customHeight="1">
      <c r="A125" s="2">
        <v>30.0</v>
      </c>
      <c r="B125" s="2">
        <v>2018.0</v>
      </c>
      <c r="C125" s="6" t="s">
        <v>83</v>
      </c>
      <c r="D125" s="2">
        <v>1694.0</v>
      </c>
      <c r="E125" s="2">
        <v>5.699242300019E13</v>
      </c>
      <c r="F125" s="2" t="str">
        <f t="array" ref="F125">IFERROR(INDEX(cnpj!$A:$B,MATCH(C125,cnpj!$B:$B,0),1),IF(G125=14,LEFT(E125,2)&amp;"."&amp;MID(E125,3,3)&amp;"."&amp;MID(E125,6,3)&amp;"/"&amp;MID(E125,9,4)&amp;"-"&amp;RIGHT(E125,2),IF(G125=13,0&amp;LEFT(E125,1)&amp;"."&amp;MID(E125,2,3)&amp;"."&amp;MID(E125,5,3)&amp;"/"&amp;MID(E125,8,4)&amp;"-"&amp;RIGHT(E125,2),IF(G125=12,"00"&amp;"."&amp;LEFT(E125,3)&amp;"."&amp;MID(E125,4,3)&amp;"/"&amp;MID(E125,7,4)&amp;"-"&amp;RIGHT(E125,2),IF(G125=11,"00.0"&amp;LEFT(E125,2)&amp;"."&amp;MID(E125,3,3)&amp;"/"&amp;MID(E125,6,4)&amp;"-"&amp;RIGHT(E125,2),"erro")))))</f>
        <v>56.992.423/0001-90</v>
      </c>
      <c r="G125" s="2">
        <f t="shared" si="2"/>
        <v>14</v>
      </c>
      <c r="H125" s="6" t="s">
        <v>62</v>
      </c>
      <c r="I125" s="2">
        <v>3.0</v>
      </c>
      <c r="J125" s="6">
        <v>11.407564949312402</v>
      </c>
      <c r="K125" s="6">
        <v>90000.0</v>
      </c>
      <c r="L125" s="2">
        <v>0.0</v>
      </c>
      <c r="M125" s="2">
        <v>0.0</v>
      </c>
      <c r="N125" s="2"/>
      <c r="O125" s="2">
        <v>0.0</v>
      </c>
      <c r="P125" s="2">
        <v>0.0</v>
      </c>
      <c r="Q125" s="2">
        <v>0.0</v>
      </c>
      <c r="R125" s="2">
        <v>10.0</v>
      </c>
      <c r="S125" s="2">
        <v>1.0</v>
      </c>
      <c r="T125" s="6">
        <v>12.221483289229607</v>
      </c>
      <c r="U125" s="6">
        <v>0.01824662983860644</v>
      </c>
      <c r="V125" s="6">
        <v>0.09173535001427825</v>
      </c>
      <c r="W125" s="6">
        <v>3331.0</v>
      </c>
      <c r="X125" s="6">
        <v>15301.0</v>
      </c>
      <c r="Y125" s="6">
        <v>203106.0</v>
      </c>
      <c r="Z125" s="6">
        <v>3706.0</v>
      </c>
      <c r="AA125" s="2">
        <f t="shared" si="3"/>
        <v>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1.0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1.0</v>
      </c>
      <c r="AP125" s="2">
        <v>0.0</v>
      </c>
      <c r="AQ125" s="2">
        <v>0.0</v>
      </c>
      <c r="AR125" s="3">
        <v>0.0</v>
      </c>
      <c r="AS125" s="6">
        <f t="shared" si="4"/>
        <v>12.21460117</v>
      </c>
      <c r="AT125" s="6">
        <f t="shared" si="5"/>
        <v>0.03980407807</v>
      </c>
      <c r="AU125" s="6">
        <f t="shared" si="6"/>
        <v>0.09525414822</v>
      </c>
      <c r="AV125" s="6">
        <f t="shared" si="7"/>
        <v>0</v>
      </c>
      <c r="AW125" s="6">
        <f t="shared" si="8"/>
        <v>0</v>
      </c>
      <c r="AX125" s="6">
        <f t="shared" si="9"/>
        <v>0</v>
      </c>
      <c r="AY125" s="6">
        <f t="shared" si="10"/>
        <v>0</v>
      </c>
      <c r="AZ125" s="6">
        <f t="shared" si="11"/>
        <v>0</v>
      </c>
      <c r="BA125" s="6">
        <f t="shared" si="12"/>
        <v>10</v>
      </c>
      <c r="BB125" s="6">
        <f t="shared" si="13"/>
        <v>1</v>
      </c>
      <c r="BC125" s="2"/>
      <c r="BD125" s="2"/>
    </row>
    <row r="126" ht="15.75" customHeight="1">
      <c r="A126" s="2">
        <v>30.0</v>
      </c>
      <c r="B126" s="2">
        <v>2019.0</v>
      </c>
      <c r="C126" s="6" t="s">
        <v>83</v>
      </c>
      <c r="D126" s="2">
        <v>1694.0</v>
      </c>
      <c r="E126" s="2">
        <v>5.699242300019E13</v>
      </c>
      <c r="F126" s="2" t="str">
        <f t="array" ref="F126">IFERROR(INDEX(cnpj!$A:$B,MATCH(C126,cnpj!$B:$B,0),1),IF(G126=14,LEFT(E126,2)&amp;"."&amp;MID(E126,3,3)&amp;"."&amp;MID(E126,6,3)&amp;"/"&amp;MID(E126,9,4)&amp;"-"&amp;RIGHT(E126,2),IF(G126=13,0&amp;LEFT(E126,1)&amp;"."&amp;MID(E126,2,3)&amp;"."&amp;MID(E126,5,3)&amp;"/"&amp;MID(E126,8,4)&amp;"-"&amp;RIGHT(E126,2),IF(G126=12,"00"&amp;"."&amp;LEFT(E126,3)&amp;"."&amp;MID(E126,4,3)&amp;"/"&amp;MID(E126,7,4)&amp;"-"&amp;RIGHT(E126,2),IF(G126=11,"00.0"&amp;LEFT(E126,2)&amp;"."&amp;MID(E126,3,3)&amp;"/"&amp;MID(E126,6,4)&amp;"-"&amp;RIGHT(E126,2),"erro")))))</f>
        <v>56.992.423/0001-90</v>
      </c>
      <c r="G126" s="2">
        <f t="shared" si="2"/>
        <v>14</v>
      </c>
      <c r="H126" s="6" t="s">
        <v>62</v>
      </c>
      <c r="I126" s="2">
        <v>3.0</v>
      </c>
      <c r="J126" s="6">
        <v>11.407564949312402</v>
      </c>
      <c r="K126" s="6">
        <v>90000.0</v>
      </c>
      <c r="L126" s="2">
        <v>0.0</v>
      </c>
      <c r="M126" s="2">
        <v>0.0</v>
      </c>
      <c r="N126" s="2"/>
      <c r="O126" s="2">
        <v>0.0</v>
      </c>
      <c r="P126" s="2">
        <v>0.0</v>
      </c>
      <c r="Q126" s="2">
        <v>0.0</v>
      </c>
      <c r="R126" s="2">
        <v>10.0</v>
      </c>
      <c r="S126" s="2">
        <v>1.0</v>
      </c>
      <c r="T126" s="6">
        <v>12.304314886275954</v>
      </c>
      <c r="U126" s="6">
        <v>0.012173345539914615</v>
      </c>
      <c r="V126" s="6">
        <v>0.06326423320613109</v>
      </c>
      <c r="W126" s="6">
        <v>6028.0</v>
      </c>
      <c r="X126" s="6">
        <v>7931.0</v>
      </c>
      <c r="Y126" s="6">
        <v>220646.0</v>
      </c>
      <c r="Z126" s="6">
        <v>2686.0</v>
      </c>
      <c r="AA126" s="2">
        <f t="shared" si="3"/>
        <v>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1.0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1.0</v>
      </c>
      <c r="AQ126" s="2">
        <v>0.0</v>
      </c>
      <c r="AR126" s="3">
        <v>0.0</v>
      </c>
      <c r="AS126" s="6">
        <f t="shared" si="4"/>
        <v>12.22148329</v>
      </c>
      <c r="AT126" s="6">
        <f t="shared" si="5"/>
        <v>0.01824662984</v>
      </c>
      <c r="AU126" s="6">
        <f t="shared" si="6"/>
        <v>0.09173535001</v>
      </c>
      <c r="AV126" s="6">
        <f t="shared" si="7"/>
        <v>0</v>
      </c>
      <c r="AW126" s="6">
        <f t="shared" si="8"/>
        <v>0</v>
      </c>
      <c r="AX126" s="6">
        <f t="shared" si="9"/>
        <v>0</v>
      </c>
      <c r="AY126" s="6">
        <f t="shared" si="10"/>
        <v>0</v>
      </c>
      <c r="AZ126" s="6">
        <f t="shared" si="11"/>
        <v>0</v>
      </c>
      <c r="BA126" s="6">
        <f t="shared" si="12"/>
        <v>10</v>
      </c>
      <c r="BB126" s="6">
        <f t="shared" si="13"/>
        <v>1</v>
      </c>
      <c r="BC126" s="2"/>
      <c r="BD126" s="2"/>
    </row>
    <row r="127" ht="15.75" customHeight="1">
      <c r="A127" s="2">
        <v>30.0</v>
      </c>
      <c r="B127" s="2">
        <v>2020.0</v>
      </c>
      <c r="C127" s="6" t="s">
        <v>83</v>
      </c>
      <c r="D127" s="2">
        <v>1694.0</v>
      </c>
      <c r="E127" s="2">
        <v>5.699242300019E13</v>
      </c>
      <c r="F127" s="2" t="str">
        <f t="array" ref="F127">IFERROR(INDEX(cnpj!$A:$B,MATCH(C127,cnpj!$B:$B,0),1),IF(G127=14,LEFT(E127,2)&amp;"."&amp;MID(E127,3,3)&amp;"."&amp;MID(E127,6,3)&amp;"/"&amp;MID(E127,9,4)&amp;"-"&amp;RIGHT(E127,2),IF(G127=13,0&amp;LEFT(E127,1)&amp;"."&amp;MID(E127,2,3)&amp;"."&amp;MID(E127,5,3)&amp;"/"&amp;MID(E127,8,4)&amp;"-"&amp;RIGHT(E127,2),IF(G127=12,"00"&amp;"."&amp;LEFT(E127,3)&amp;"."&amp;MID(E127,4,3)&amp;"/"&amp;MID(E127,7,4)&amp;"-"&amp;RIGHT(E127,2),IF(G127=11,"00.0"&amp;LEFT(E127,2)&amp;"."&amp;MID(E127,3,3)&amp;"/"&amp;MID(E127,6,4)&amp;"-"&amp;RIGHT(E127,2),"erro")))))</f>
        <v>56.992.423/0001-90</v>
      </c>
      <c r="G127" s="2">
        <f t="shared" si="2"/>
        <v>14</v>
      </c>
      <c r="H127" s="6" t="s">
        <v>62</v>
      </c>
      <c r="I127" s="2">
        <v>3.0</v>
      </c>
      <c r="J127" s="6">
        <v>11.451050061252142</v>
      </c>
      <c r="K127" s="6">
        <v>94000.0</v>
      </c>
      <c r="L127" s="2">
        <v>0.0</v>
      </c>
      <c r="M127" s="2">
        <v>0.0</v>
      </c>
      <c r="N127" s="2"/>
      <c r="O127" s="2">
        <v>0.0</v>
      </c>
      <c r="P127" s="2">
        <v>0.0</v>
      </c>
      <c r="Q127" s="2">
        <v>0.0</v>
      </c>
      <c r="R127" s="2">
        <v>10.0</v>
      </c>
      <c r="S127" s="2">
        <v>1.0</v>
      </c>
      <c r="T127" s="6">
        <v>12.285271920691411</v>
      </c>
      <c r="U127" s="6">
        <v>0.01608432955784261</v>
      </c>
      <c r="V127" s="6">
        <v>0.12023059440882466</v>
      </c>
      <c r="W127" s="6">
        <v>5225.0</v>
      </c>
      <c r="X127" s="6">
        <v>20803.0</v>
      </c>
      <c r="Y127" s="6">
        <v>216484.0</v>
      </c>
      <c r="Z127" s="6">
        <v>3482.0</v>
      </c>
      <c r="AA127" s="2">
        <f t="shared" si="3"/>
        <v>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1.0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1.0</v>
      </c>
      <c r="AR127" s="3">
        <v>0.0</v>
      </c>
      <c r="AS127" s="6">
        <f t="shared" si="4"/>
        <v>12.30431489</v>
      </c>
      <c r="AT127" s="6">
        <f t="shared" si="5"/>
        <v>0.01217334554</v>
      </c>
      <c r="AU127" s="6">
        <f t="shared" si="6"/>
        <v>0.06326423321</v>
      </c>
      <c r="AV127" s="6">
        <f t="shared" si="7"/>
        <v>0</v>
      </c>
      <c r="AW127" s="6">
        <f t="shared" si="8"/>
        <v>0</v>
      </c>
      <c r="AX127" s="6">
        <f t="shared" si="9"/>
        <v>0</v>
      </c>
      <c r="AY127" s="6">
        <f t="shared" si="10"/>
        <v>0</v>
      </c>
      <c r="AZ127" s="6">
        <f t="shared" si="11"/>
        <v>0</v>
      </c>
      <c r="BA127" s="6">
        <f t="shared" si="12"/>
        <v>10</v>
      </c>
      <c r="BB127" s="6">
        <f t="shared" si="13"/>
        <v>1</v>
      </c>
      <c r="BC127" s="2"/>
      <c r="BD127" s="2"/>
    </row>
    <row r="128" ht="15.75" customHeight="1">
      <c r="A128" s="2">
        <v>31.0</v>
      </c>
      <c r="B128" s="2">
        <v>2016.0</v>
      </c>
      <c r="C128" s="6" t="s">
        <v>84</v>
      </c>
      <c r="D128" s="2">
        <v>19305.0</v>
      </c>
      <c r="E128" s="2">
        <v>4.75299100011E12</v>
      </c>
      <c r="F128" s="2" t="str">
        <f t="array" ref="F128">IFERROR(INDEX(cnpj!$A:$B,MATCH(C128,cnpj!$B:$B,0),1),IF(G128=14,LEFT(E128,2)&amp;"."&amp;MID(E128,3,3)&amp;"."&amp;MID(E128,6,3)&amp;"/"&amp;MID(E128,9,4)&amp;"-"&amp;RIGHT(E128,2),IF(G128=13,0&amp;LEFT(E128,1)&amp;"."&amp;MID(E128,2,3)&amp;"."&amp;MID(E128,5,3)&amp;"/"&amp;MID(E128,8,4)&amp;"-"&amp;RIGHT(E128,2),IF(G128=12,"00"&amp;"."&amp;LEFT(E128,3)&amp;"."&amp;MID(E128,4,3)&amp;"/"&amp;MID(E128,7,4)&amp;"-"&amp;RIGHT(E128,2),IF(G128=11,"00.0"&amp;LEFT(E128,2)&amp;"."&amp;MID(E128,3,3)&amp;"/"&amp;MID(E128,6,4)&amp;"-"&amp;RIGHT(E128,2),"erro")))))</f>
        <v>04.752.991/0001-10</v>
      </c>
      <c r="G128" s="2">
        <f t="shared" si="2"/>
        <v>13</v>
      </c>
      <c r="H128" s="6" t="s">
        <v>48</v>
      </c>
      <c r="I128" s="2">
        <v>8.0</v>
      </c>
      <c r="J128" s="6">
        <v>12.301382825334498</v>
      </c>
      <c r="K128" s="6">
        <v>220000.0</v>
      </c>
      <c r="L128" s="2">
        <v>0.0</v>
      </c>
      <c r="M128" s="2">
        <v>1.0</v>
      </c>
      <c r="N128" s="2"/>
      <c r="O128" s="2">
        <v>0.0</v>
      </c>
      <c r="P128" s="2">
        <v>0.0</v>
      </c>
      <c r="Q128" s="2">
        <v>0.0</v>
      </c>
      <c r="R128" s="2">
        <v>13.0</v>
      </c>
      <c r="S128" s="2">
        <v>0.0</v>
      </c>
      <c r="T128" s="6">
        <v>12.35666270816263</v>
      </c>
      <c r="U128" s="6">
        <v>-0.19616006606337955</v>
      </c>
      <c r="V128" s="6">
        <v>0.716439287066029</v>
      </c>
      <c r="W128" s="6">
        <v>19647.0</v>
      </c>
      <c r="X128" s="6">
        <v>146928.0</v>
      </c>
      <c r="Y128" s="6">
        <v>232504.0</v>
      </c>
      <c r="Z128" s="6">
        <v>-45608.0</v>
      </c>
      <c r="AA128" s="2" t="str">
        <f t="shared" si="3"/>
        <v/>
      </c>
      <c r="AB128" s="2">
        <v>1.0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1.0</v>
      </c>
      <c r="AN128" s="2">
        <v>0.0</v>
      </c>
      <c r="AO128" s="2">
        <v>0.0</v>
      </c>
      <c r="AP128" s="2">
        <v>0.0</v>
      </c>
      <c r="AQ128" s="2">
        <v>0.0</v>
      </c>
      <c r="AR128" s="3">
        <v>0.0</v>
      </c>
      <c r="AS128" s="6" t="str">
        <f t="shared" si="4"/>
        <v/>
      </c>
      <c r="AT128" s="6" t="str">
        <f t="shared" si="5"/>
        <v/>
      </c>
      <c r="AU128" s="6" t="str">
        <f t="shared" si="6"/>
        <v/>
      </c>
      <c r="AV128" s="6" t="str">
        <f t="shared" si="7"/>
        <v/>
      </c>
      <c r="AW128" s="6" t="str">
        <f t="shared" si="8"/>
        <v/>
      </c>
      <c r="AX128" s="6" t="str">
        <f t="shared" si="9"/>
        <v/>
      </c>
      <c r="AY128" s="6" t="str">
        <f t="shared" si="10"/>
        <v/>
      </c>
      <c r="AZ128" s="6" t="str">
        <f t="shared" si="11"/>
        <v/>
      </c>
      <c r="BA128" s="6" t="str">
        <f t="shared" si="12"/>
        <v/>
      </c>
      <c r="BB128" s="6" t="str">
        <f t="shared" si="13"/>
        <v/>
      </c>
      <c r="BC128" s="2"/>
      <c r="BD128" s="2"/>
    </row>
    <row r="129" ht="15.75" customHeight="1">
      <c r="A129" s="2">
        <v>31.0</v>
      </c>
      <c r="B129" s="2">
        <v>2017.0</v>
      </c>
      <c r="C129" s="6" t="s">
        <v>84</v>
      </c>
      <c r="D129" s="2">
        <v>19305.0</v>
      </c>
      <c r="E129" s="2">
        <v>4.75299100011E12</v>
      </c>
      <c r="F129" s="2" t="str">
        <f t="array" ref="F129">IFERROR(INDEX(cnpj!$A:$B,MATCH(C129,cnpj!$B:$B,0),1),IF(G129=14,LEFT(E129,2)&amp;"."&amp;MID(E129,3,3)&amp;"."&amp;MID(E129,6,3)&amp;"/"&amp;MID(E129,9,4)&amp;"-"&amp;RIGHT(E129,2),IF(G129=13,0&amp;LEFT(E129,1)&amp;"."&amp;MID(E129,2,3)&amp;"."&amp;MID(E129,5,3)&amp;"/"&amp;MID(E129,8,4)&amp;"-"&amp;RIGHT(E129,2),IF(G129=12,"00"&amp;"."&amp;LEFT(E129,3)&amp;"."&amp;MID(E129,4,3)&amp;"/"&amp;MID(E129,7,4)&amp;"-"&amp;RIGHT(E129,2),IF(G129=11,"00.0"&amp;LEFT(E129,2)&amp;"."&amp;MID(E129,3,3)&amp;"/"&amp;MID(E129,6,4)&amp;"-"&amp;RIGHT(E129,2),"erro")))))</f>
        <v>04.752.991/0001-10</v>
      </c>
      <c r="G129" s="2">
        <f t="shared" si="2"/>
        <v>13</v>
      </c>
      <c r="H129" s="6" t="s">
        <v>48</v>
      </c>
      <c r="I129" s="2">
        <v>8.0</v>
      </c>
      <c r="J129" s="6">
        <v>12.345834587905333</v>
      </c>
      <c r="K129" s="6">
        <v>230000.0</v>
      </c>
      <c r="L129" s="2">
        <v>0.0</v>
      </c>
      <c r="M129" s="2">
        <v>1.0</v>
      </c>
      <c r="N129" s="2"/>
      <c r="O129" s="2">
        <v>1.0</v>
      </c>
      <c r="P129" s="2">
        <v>3.0</v>
      </c>
      <c r="Q129" s="2">
        <v>0.0</v>
      </c>
      <c r="R129" s="2">
        <v>20.0</v>
      </c>
      <c r="S129" s="2">
        <v>0.0</v>
      </c>
      <c r="T129" s="6">
        <v>12.458514771054793</v>
      </c>
      <c r="U129" s="6">
        <v>-0.14810843986590685</v>
      </c>
      <c r="V129" s="6">
        <v>0.7696449173182925</v>
      </c>
      <c r="W129" s="6">
        <v>43241.0</v>
      </c>
      <c r="X129" s="6">
        <v>154891.0</v>
      </c>
      <c r="Y129" s="6">
        <v>257433.0</v>
      </c>
      <c r="Z129" s="6">
        <v>-38128.0</v>
      </c>
      <c r="AA129" s="2">
        <f t="shared" si="3"/>
        <v>1</v>
      </c>
      <c r="AB129" s="2">
        <v>1.0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1.0</v>
      </c>
      <c r="AO129" s="2">
        <v>0.0</v>
      </c>
      <c r="AP129" s="2">
        <v>0.0</v>
      </c>
      <c r="AQ129" s="2">
        <v>0.0</v>
      </c>
      <c r="AR129" s="3">
        <v>0.0</v>
      </c>
      <c r="AS129" s="6">
        <f t="shared" si="4"/>
        <v>12.35666271</v>
      </c>
      <c r="AT129" s="6">
        <f t="shared" si="5"/>
        <v>-0.1961600661</v>
      </c>
      <c r="AU129" s="6">
        <f t="shared" si="6"/>
        <v>0.7164392871</v>
      </c>
      <c r="AV129" s="6">
        <f t="shared" si="7"/>
        <v>0</v>
      </c>
      <c r="AW129" s="6">
        <f t="shared" si="8"/>
        <v>1</v>
      </c>
      <c r="AX129" s="6">
        <f t="shared" si="9"/>
        <v>0</v>
      </c>
      <c r="AY129" s="6">
        <f t="shared" si="10"/>
        <v>0</v>
      </c>
      <c r="AZ129" s="6">
        <f t="shared" si="11"/>
        <v>0</v>
      </c>
      <c r="BA129" s="6">
        <f t="shared" si="12"/>
        <v>13</v>
      </c>
      <c r="BB129" s="6">
        <f t="shared" si="13"/>
        <v>0</v>
      </c>
      <c r="BC129" s="2"/>
      <c r="BD129" s="2"/>
    </row>
    <row r="130" ht="15.75" customHeight="1">
      <c r="A130" s="2">
        <v>31.0</v>
      </c>
      <c r="B130" s="2">
        <v>2018.0</v>
      </c>
      <c r="C130" s="6" t="s">
        <v>84</v>
      </c>
      <c r="D130" s="2">
        <v>19305.0</v>
      </c>
      <c r="E130" s="2">
        <v>4.75299100011E12</v>
      </c>
      <c r="F130" s="2" t="str">
        <f t="array" ref="F130">IFERROR(INDEX(cnpj!$A:$B,MATCH(C130,cnpj!$B:$B,0),1),IF(G130=14,LEFT(E130,2)&amp;"."&amp;MID(E130,3,3)&amp;"."&amp;MID(E130,6,3)&amp;"/"&amp;MID(E130,9,4)&amp;"-"&amp;RIGHT(E130,2),IF(G130=13,0&amp;LEFT(E130,1)&amp;"."&amp;MID(E130,2,3)&amp;"."&amp;MID(E130,5,3)&amp;"/"&amp;MID(E130,8,4)&amp;"-"&amp;RIGHT(E130,2),IF(G130=12,"00"&amp;"."&amp;LEFT(E130,3)&amp;"."&amp;MID(E130,4,3)&amp;"/"&amp;MID(E130,7,4)&amp;"-"&amp;RIGHT(E130,2),IF(G130=11,"00.0"&amp;LEFT(E130,2)&amp;"."&amp;MID(E130,3,3)&amp;"/"&amp;MID(E130,6,4)&amp;"-"&amp;RIGHT(E130,2),"erro")))))</f>
        <v>04.752.991/0001-10</v>
      </c>
      <c r="G130" s="2">
        <f t="shared" si="2"/>
        <v>13</v>
      </c>
      <c r="H130" s="6" t="s">
        <v>48</v>
      </c>
      <c r="I130" s="2">
        <v>8.0</v>
      </c>
      <c r="J130" s="6">
        <v>12.49341634824137</v>
      </c>
      <c r="K130" s="6">
        <v>266576.45</v>
      </c>
      <c r="L130" s="2">
        <v>0.0</v>
      </c>
      <c r="M130" s="2">
        <v>1.0</v>
      </c>
      <c r="N130" s="2"/>
      <c r="O130" s="2">
        <v>1.0</v>
      </c>
      <c r="P130" s="2">
        <v>3.0</v>
      </c>
      <c r="Q130" s="2">
        <v>0.0</v>
      </c>
      <c r="R130" s="2">
        <v>20.0</v>
      </c>
      <c r="S130" s="2">
        <v>0.0</v>
      </c>
      <c r="T130" s="6">
        <v>12.612973389286818</v>
      </c>
      <c r="U130" s="6">
        <v>-0.14166980105248791</v>
      </c>
      <c r="V130" s="6">
        <v>0.6468773195841974</v>
      </c>
      <c r="W130" s="6">
        <v>41149.0</v>
      </c>
      <c r="X130" s="6">
        <v>153193.0</v>
      </c>
      <c r="Y130" s="6">
        <v>300431.0</v>
      </c>
      <c r="Z130" s="6">
        <v>-42562.0</v>
      </c>
      <c r="AA130" s="2">
        <f t="shared" si="3"/>
        <v>1</v>
      </c>
      <c r="AB130" s="2">
        <v>1.0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1.0</v>
      </c>
      <c r="AP130" s="2">
        <v>0.0</v>
      </c>
      <c r="AQ130" s="2">
        <v>0.0</v>
      </c>
      <c r="AR130" s="3">
        <v>0.0</v>
      </c>
      <c r="AS130" s="6">
        <f t="shared" si="4"/>
        <v>12.45851477</v>
      </c>
      <c r="AT130" s="6">
        <f t="shared" si="5"/>
        <v>-0.1481084399</v>
      </c>
      <c r="AU130" s="6">
        <f t="shared" si="6"/>
        <v>0.7696449173</v>
      </c>
      <c r="AV130" s="6">
        <f t="shared" si="7"/>
        <v>0</v>
      </c>
      <c r="AW130" s="6">
        <f t="shared" si="8"/>
        <v>1</v>
      </c>
      <c r="AX130" s="6">
        <f t="shared" si="9"/>
        <v>1</v>
      </c>
      <c r="AY130" s="6">
        <f t="shared" si="10"/>
        <v>3</v>
      </c>
      <c r="AZ130" s="6">
        <f t="shared" si="11"/>
        <v>0</v>
      </c>
      <c r="BA130" s="6">
        <f t="shared" si="12"/>
        <v>20</v>
      </c>
      <c r="BB130" s="6">
        <f t="shared" si="13"/>
        <v>0</v>
      </c>
      <c r="BC130" s="2"/>
      <c r="BD130" s="2"/>
    </row>
    <row r="131" ht="15.75" customHeight="1">
      <c r="A131" s="2">
        <v>32.0</v>
      </c>
      <c r="B131" s="2">
        <v>2016.0</v>
      </c>
      <c r="C131" s="6" t="s">
        <v>85</v>
      </c>
      <c r="D131" s="2">
        <v>12190.0</v>
      </c>
      <c r="E131" s="2">
        <v>5.0564053000103E13</v>
      </c>
      <c r="F131" s="2" t="str">
        <f t="array" ref="F131">IFERROR(INDEX(cnpj!$A:$B,MATCH(C131,cnpj!$B:$B,0),1),IF(G131=14,LEFT(E131,2)&amp;"."&amp;MID(E131,3,3)&amp;"."&amp;MID(E131,6,3)&amp;"/"&amp;MID(E131,9,4)&amp;"-"&amp;RIGHT(E131,2),IF(G131=13,0&amp;LEFT(E131,1)&amp;"."&amp;MID(E131,2,3)&amp;"."&amp;MID(E131,5,3)&amp;"/"&amp;MID(E131,8,4)&amp;"-"&amp;RIGHT(E131,2),IF(G131=12,"00"&amp;"."&amp;LEFT(E131,3)&amp;"."&amp;MID(E131,4,3)&amp;"/"&amp;MID(E131,7,4)&amp;"-"&amp;RIGHT(E131,2),IF(G131=11,"00.0"&amp;LEFT(E131,2)&amp;"."&amp;MID(E131,3,3)&amp;"/"&amp;MID(E131,6,4)&amp;"-"&amp;RIGHT(E131,2),"erro")))))</f>
        <v>50.564.053/0001-03</v>
      </c>
      <c r="G131" s="2">
        <f t="shared" si="2"/>
        <v>14</v>
      </c>
      <c r="H131" s="6" t="s">
        <v>86</v>
      </c>
      <c r="I131" s="2">
        <v>4.0</v>
      </c>
      <c r="J131" s="6">
        <v>12.842649474601725</v>
      </c>
      <c r="K131" s="6">
        <v>378000.0</v>
      </c>
      <c r="L131" s="2">
        <v>0.0</v>
      </c>
      <c r="M131" s="2">
        <v>0.0</v>
      </c>
      <c r="N131" s="2"/>
      <c r="O131" s="2">
        <v>0.0</v>
      </c>
      <c r="P131" s="2">
        <v>0.0</v>
      </c>
      <c r="Q131" s="2">
        <v>0.0</v>
      </c>
      <c r="R131" s="2">
        <v>12.0</v>
      </c>
      <c r="S131" s="2">
        <v>0.0</v>
      </c>
      <c r="T131" s="6">
        <v>14.02000937136958</v>
      </c>
      <c r="U131" s="6">
        <v>0.04814371062262106</v>
      </c>
      <c r="V131" s="6">
        <v>1.2228435663577606</v>
      </c>
      <c r="W131" s="6">
        <v>578629.0</v>
      </c>
      <c r="X131" s="6">
        <v>921690.0</v>
      </c>
      <c r="Y131" s="6">
        <v>1226910.0</v>
      </c>
      <c r="Z131" s="6">
        <v>59068.0</v>
      </c>
      <c r="AA131" s="2" t="str">
        <f t="shared" si="3"/>
        <v/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1.0</v>
      </c>
      <c r="AJ131" s="2">
        <v>0.0</v>
      </c>
      <c r="AK131" s="2">
        <v>0.0</v>
      </c>
      <c r="AL131" s="2">
        <v>0.0</v>
      </c>
      <c r="AM131" s="2">
        <v>1.0</v>
      </c>
      <c r="AN131" s="2">
        <v>0.0</v>
      </c>
      <c r="AO131" s="2">
        <v>0.0</v>
      </c>
      <c r="AP131" s="2">
        <v>0.0</v>
      </c>
      <c r="AQ131" s="2">
        <v>0.0</v>
      </c>
      <c r="AR131" s="3">
        <v>0.0</v>
      </c>
      <c r="AS131" s="6" t="str">
        <f t="shared" si="4"/>
        <v/>
      </c>
      <c r="AT131" s="6" t="str">
        <f t="shared" si="5"/>
        <v/>
      </c>
      <c r="AU131" s="6" t="str">
        <f t="shared" si="6"/>
        <v/>
      </c>
      <c r="AV131" s="6" t="str">
        <f t="shared" si="7"/>
        <v/>
      </c>
      <c r="AW131" s="6" t="str">
        <f t="shared" si="8"/>
        <v/>
      </c>
      <c r="AX131" s="6" t="str">
        <f t="shared" si="9"/>
        <v/>
      </c>
      <c r="AY131" s="6" t="str">
        <f t="shared" si="10"/>
        <v/>
      </c>
      <c r="AZ131" s="6" t="str">
        <f t="shared" si="11"/>
        <v/>
      </c>
      <c r="BA131" s="6" t="str">
        <f t="shared" si="12"/>
        <v/>
      </c>
      <c r="BB131" s="6" t="str">
        <f t="shared" si="13"/>
        <v/>
      </c>
      <c r="BC131" s="2"/>
      <c r="BD131" s="2"/>
    </row>
    <row r="132" ht="15.75" customHeight="1">
      <c r="A132" s="2">
        <v>32.0</v>
      </c>
      <c r="B132" s="2">
        <v>2017.0</v>
      </c>
      <c r="C132" s="6" t="s">
        <v>85</v>
      </c>
      <c r="D132" s="2">
        <v>12190.0</v>
      </c>
      <c r="E132" s="2">
        <v>5.0564053000103E13</v>
      </c>
      <c r="F132" s="2" t="str">
        <f t="array" ref="F132">IFERROR(INDEX(cnpj!$A:$B,MATCH(C132,cnpj!$B:$B,0),1),IF(G132=14,LEFT(E132,2)&amp;"."&amp;MID(E132,3,3)&amp;"."&amp;MID(E132,6,3)&amp;"/"&amp;MID(E132,9,4)&amp;"-"&amp;RIGHT(E132,2),IF(G132=13,0&amp;LEFT(E132,1)&amp;"."&amp;MID(E132,2,3)&amp;"."&amp;MID(E132,5,3)&amp;"/"&amp;MID(E132,8,4)&amp;"-"&amp;RIGHT(E132,2),IF(G132=12,"00"&amp;"."&amp;LEFT(E132,3)&amp;"."&amp;MID(E132,4,3)&amp;"/"&amp;MID(E132,7,4)&amp;"-"&amp;RIGHT(E132,2),IF(G132=11,"00.0"&amp;LEFT(E132,2)&amp;"."&amp;MID(E132,3,3)&amp;"/"&amp;MID(E132,6,4)&amp;"-"&amp;RIGHT(E132,2),"erro")))))</f>
        <v>50.564.053/0001-03</v>
      </c>
      <c r="G132" s="2">
        <f t="shared" si="2"/>
        <v>14</v>
      </c>
      <c r="H132" s="6" t="s">
        <v>86</v>
      </c>
      <c r="I132" s="2">
        <v>4.0</v>
      </c>
      <c r="J132" s="6">
        <v>13.697852514496041</v>
      </c>
      <c r="K132" s="6">
        <v>889000.0</v>
      </c>
      <c r="L132" s="2">
        <v>0.0</v>
      </c>
      <c r="M132" s="2">
        <v>0.0</v>
      </c>
      <c r="N132" s="2"/>
      <c r="O132" s="2">
        <v>0.0</v>
      </c>
      <c r="P132" s="2">
        <v>0.0</v>
      </c>
      <c r="Q132" s="2">
        <v>0.0</v>
      </c>
      <c r="R132" s="2">
        <v>12.0</v>
      </c>
      <c r="S132" s="2">
        <v>0.0</v>
      </c>
      <c r="T132" s="6">
        <v>13.441369683098136</v>
      </c>
      <c r="U132" s="6">
        <v>0.18436936675001453</v>
      </c>
      <c r="V132" s="6">
        <v>1.2131592719660407</v>
      </c>
      <c r="W132" s="6">
        <v>482268.0</v>
      </c>
      <c r="X132" s="6">
        <v>352240.0</v>
      </c>
      <c r="Y132" s="6">
        <v>687880.0</v>
      </c>
      <c r="Z132" s="6">
        <v>126824.0</v>
      </c>
      <c r="AA132" s="2">
        <f t="shared" si="3"/>
        <v>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1.0</v>
      </c>
      <c r="AJ132" s="2">
        <v>0.0</v>
      </c>
      <c r="AK132" s="2">
        <v>0.0</v>
      </c>
      <c r="AL132" s="2">
        <v>0.0</v>
      </c>
      <c r="AM132" s="2">
        <v>0.0</v>
      </c>
      <c r="AN132" s="2">
        <v>1.0</v>
      </c>
      <c r="AO132" s="2">
        <v>0.0</v>
      </c>
      <c r="AP132" s="2">
        <v>0.0</v>
      </c>
      <c r="AQ132" s="2">
        <v>0.0</v>
      </c>
      <c r="AR132" s="3">
        <v>0.0</v>
      </c>
      <c r="AS132" s="6">
        <f t="shared" si="4"/>
        <v>14.02000937</v>
      </c>
      <c r="AT132" s="6">
        <f t="shared" si="5"/>
        <v>0.04814371062</v>
      </c>
      <c r="AU132" s="6">
        <f t="shared" si="6"/>
        <v>1.222843566</v>
      </c>
      <c r="AV132" s="6">
        <f t="shared" si="7"/>
        <v>0</v>
      </c>
      <c r="AW132" s="6">
        <f t="shared" si="8"/>
        <v>0</v>
      </c>
      <c r="AX132" s="6">
        <f t="shared" si="9"/>
        <v>0</v>
      </c>
      <c r="AY132" s="6">
        <f t="shared" si="10"/>
        <v>0</v>
      </c>
      <c r="AZ132" s="6">
        <f t="shared" si="11"/>
        <v>0</v>
      </c>
      <c r="BA132" s="6">
        <f t="shared" si="12"/>
        <v>12</v>
      </c>
      <c r="BB132" s="6">
        <f t="shared" si="13"/>
        <v>0</v>
      </c>
      <c r="BC132" s="2"/>
      <c r="BD132" s="2"/>
    </row>
    <row r="133" ht="15.75" customHeight="1">
      <c r="A133" s="2">
        <v>32.0</v>
      </c>
      <c r="B133" s="2">
        <v>2018.0</v>
      </c>
      <c r="C133" s="6" t="s">
        <v>85</v>
      </c>
      <c r="D133" s="2">
        <v>12190.0</v>
      </c>
      <c r="E133" s="2">
        <v>5.0564053000103E13</v>
      </c>
      <c r="F133" s="2" t="str">
        <f t="array" ref="F133">IFERROR(INDEX(cnpj!$A:$B,MATCH(C133,cnpj!$B:$B,0),1),IF(G133=14,LEFT(E133,2)&amp;"."&amp;MID(E133,3,3)&amp;"."&amp;MID(E133,6,3)&amp;"/"&amp;MID(E133,9,4)&amp;"-"&amp;RIGHT(E133,2),IF(G133=13,0&amp;LEFT(E133,1)&amp;"."&amp;MID(E133,2,3)&amp;"."&amp;MID(E133,5,3)&amp;"/"&amp;MID(E133,8,4)&amp;"-"&amp;RIGHT(E133,2),IF(G133=12,"00"&amp;"."&amp;LEFT(E133,3)&amp;"."&amp;MID(E133,4,3)&amp;"/"&amp;MID(E133,7,4)&amp;"-"&amp;RIGHT(E133,2),IF(G133=11,"00.0"&amp;LEFT(E133,2)&amp;"."&amp;MID(E133,3,3)&amp;"/"&amp;MID(E133,6,4)&amp;"-"&amp;RIGHT(E133,2),"erro")))))</f>
        <v>50.564.053/0001-03</v>
      </c>
      <c r="G133" s="2">
        <f t="shared" si="2"/>
        <v>14</v>
      </c>
      <c r="H133" s="6" t="s">
        <v>86</v>
      </c>
      <c r="I133" s="2">
        <v>4.0</v>
      </c>
      <c r="J133" s="6">
        <v>12.842649474601725</v>
      </c>
      <c r="K133" s="6">
        <v>378000.0</v>
      </c>
      <c r="L133" s="2">
        <v>0.0</v>
      </c>
      <c r="M133" s="2">
        <v>0.0</v>
      </c>
      <c r="N133" s="2"/>
      <c r="O133" s="2">
        <v>0.0</v>
      </c>
      <c r="P133" s="2">
        <v>0.0</v>
      </c>
      <c r="Q133" s="2">
        <v>0.0</v>
      </c>
      <c r="R133" s="2">
        <v>13.0</v>
      </c>
      <c r="S133" s="2">
        <v>0.0</v>
      </c>
      <c r="T133" s="6">
        <v>13.384132079944633</v>
      </c>
      <c r="U133" s="6">
        <v>0.10801200099135948</v>
      </c>
      <c r="V133" s="6">
        <v>1.3715889306402427</v>
      </c>
      <c r="W133" s="6">
        <v>514613.0</v>
      </c>
      <c r="X133" s="6">
        <v>376389.0</v>
      </c>
      <c r="Y133" s="6">
        <v>649613.0</v>
      </c>
      <c r="Z133" s="6">
        <v>70166.0</v>
      </c>
      <c r="AA133" s="2">
        <f t="shared" si="3"/>
        <v>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1.0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1.0</v>
      </c>
      <c r="AP133" s="2">
        <v>0.0</v>
      </c>
      <c r="AQ133" s="2">
        <v>0.0</v>
      </c>
      <c r="AR133" s="3">
        <v>0.0</v>
      </c>
      <c r="AS133" s="6">
        <f t="shared" si="4"/>
        <v>13.44136968</v>
      </c>
      <c r="AT133" s="6">
        <f t="shared" si="5"/>
        <v>0.1843693668</v>
      </c>
      <c r="AU133" s="6">
        <f t="shared" si="6"/>
        <v>1.213159272</v>
      </c>
      <c r="AV133" s="6">
        <f t="shared" si="7"/>
        <v>0</v>
      </c>
      <c r="AW133" s="6">
        <f t="shared" si="8"/>
        <v>0</v>
      </c>
      <c r="AX133" s="6">
        <f t="shared" si="9"/>
        <v>0</v>
      </c>
      <c r="AY133" s="6">
        <f t="shared" si="10"/>
        <v>0</v>
      </c>
      <c r="AZ133" s="6">
        <f t="shared" si="11"/>
        <v>0</v>
      </c>
      <c r="BA133" s="6">
        <f t="shared" si="12"/>
        <v>12</v>
      </c>
      <c r="BB133" s="6">
        <f t="shared" si="13"/>
        <v>0</v>
      </c>
      <c r="BC133" s="2"/>
      <c r="BD133" s="2"/>
    </row>
    <row r="134" ht="15.75" customHeight="1">
      <c r="A134" s="2">
        <v>32.0</v>
      </c>
      <c r="B134" s="2">
        <v>2019.0</v>
      </c>
      <c r="C134" s="6" t="s">
        <v>85</v>
      </c>
      <c r="D134" s="2">
        <v>12190.0</v>
      </c>
      <c r="E134" s="2">
        <v>5.0564053000103E13</v>
      </c>
      <c r="F134" s="2" t="str">
        <f t="array" ref="F134">IFERROR(INDEX(cnpj!$A:$B,MATCH(C134,cnpj!$B:$B,0),1),IF(G134=14,LEFT(E134,2)&amp;"."&amp;MID(E134,3,3)&amp;"."&amp;MID(E134,6,3)&amp;"/"&amp;MID(E134,9,4)&amp;"-"&amp;RIGHT(E134,2),IF(G134=13,0&amp;LEFT(E134,1)&amp;"."&amp;MID(E134,2,3)&amp;"."&amp;MID(E134,5,3)&amp;"/"&amp;MID(E134,8,4)&amp;"-"&amp;RIGHT(E134,2),IF(G134=12,"00"&amp;"."&amp;LEFT(E134,3)&amp;"."&amp;MID(E134,4,3)&amp;"/"&amp;MID(E134,7,4)&amp;"-"&amp;RIGHT(E134,2),IF(G134=11,"00.0"&amp;LEFT(E134,2)&amp;"."&amp;MID(E134,3,3)&amp;"/"&amp;MID(E134,6,4)&amp;"-"&amp;RIGHT(E134,2),"erro")))))</f>
        <v>50.564.053/0001-03</v>
      </c>
      <c r="G134" s="2">
        <f t="shared" si="2"/>
        <v>14</v>
      </c>
      <c r="H134" s="6" t="s">
        <v>86</v>
      </c>
      <c r="I134" s="2">
        <v>4.0</v>
      </c>
      <c r="J134" s="6">
        <v>13.744009185675502</v>
      </c>
      <c r="K134" s="6">
        <v>930995.0</v>
      </c>
      <c r="L134" s="2">
        <v>0.0</v>
      </c>
      <c r="M134" s="2">
        <v>1.0</v>
      </c>
      <c r="N134" s="2"/>
      <c r="O134" s="2">
        <v>0.0</v>
      </c>
      <c r="P134" s="2">
        <v>0.0</v>
      </c>
      <c r="Q134" s="2">
        <v>0.0</v>
      </c>
      <c r="R134" s="2">
        <v>13.0</v>
      </c>
      <c r="S134" s="2">
        <v>0.0</v>
      </c>
      <c r="T134" s="6">
        <v>13.379826419712082</v>
      </c>
      <c r="U134" s="6">
        <v>-0.06259372748607808</v>
      </c>
      <c r="V134" s="6">
        <v>1.6196990825915012</v>
      </c>
      <c r="W134" s="6">
        <v>469028.0</v>
      </c>
      <c r="X134" s="6">
        <v>578629.0</v>
      </c>
      <c r="Y134" s="6">
        <v>646822.0</v>
      </c>
      <c r="Z134" s="6">
        <v>-40487.0</v>
      </c>
      <c r="AA134" s="2">
        <f t="shared" si="3"/>
        <v>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1.0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1.0</v>
      </c>
      <c r="AQ134" s="2">
        <v>0.0</v>
      </c>
      <c r="AR134" s="3">
        <v>0.0</v>
      </c>
      <c r="AS134" s="6">
        <f t="shared" si="4"/>
        <v>13.38413208</v>
      </c>
      <c r="AT134" s="6">
        <f t="shared" si="5"/>
        <v>0.108012001</v>
      </c>
      <c r="AU134" s="6">
        <f t="shared" si="6"/>
        <v>1.371588931</v>
      </c>
      <c r="AV134" s="6">
        <f t="shared" si="7"/>
        <v>0</v>
      </c>
      <c r="AW134" s="6">
        <f t="shared" si="8"/>
        <v>0</v>
      </c>
      <c r="AX134" s="6">
        <f t="shared" si="9"/>
        <v>0</v>
      </c>
      <c r="AY134" s="6">
        <f t="shared" si="10"/>
        <v>0</v>
      </c>
      <c r="AZ134" s="6">
        <f t="shared" si="11"/>
        <v>0</v>
      </c>
      <c r="BA134" s="6">
        <f t="shared" si="12"/>
        <v>13</v>
      </c>
      <c r="BB134" s="6">
        <f t="shared" si="13"/>
        <v>0</v>
      </c>
      <c r="BC134" s="2"/>
      <c r="BD134" s="2"/>
    </row>
    <row r="135" ht="15.75" customHeight="1">
      <c r="A135" s="2">
        <v>32.0</v>
      </c>
      <c r="B135" s="2">
        <v>2020.0</v>
      </c>
      <c r="C135" s="6" t="s">
        <v>85</v>
      </c>
      <c r="D135" s="2">
        <v>12190.0</v>
      </c>
      <c r="E135" s="2">
        <v>5.0564053000103E13</v>
      </c>
      <c r="F135" s="2" t="str">
        <f t="array" ref="F135">IFERROR(INDEX(cnpj!$A:$B,MATCH(C135,cnpj!$B:$B,0),1),IF(G135=14,LEFT(E135,2)&amp;"."&amp;MID(E135,3,3)&amp;"."&amp;MID(E135,6,3)&amp;"/"&amp;MID(E135,9,4)&amp;"-"&amp;RIGHT(E135,2),IF(G135=13,0&amp;LEFT(E135,1)&amp;"."&amp;MID(E135,2,3)&amp;"."&amp;MID(E135,5,3)&amp;"/"&amp;MID(E135,8,4)&amp;"-"&amp;RIGHT(E135,2),IF(G135=12,"00"&amp;"."&amp;LEFT(E135,3)&amp;"."&amp;MID(E135,4,3)&amp;"/"&amp;MID(E135,7,4)&amp;"-"&amp;RIGHT(E135,2),IF(G135=11,"00.0"&amp;LEFT(E135,2)&amp;"."&amp;MID(E135,3,3)&amp;"/"&amp;MID(E135,6,4)&amp;"-"&amp;RIGHT(E135,2),"erro")))))</f>
        <v>50.564.053/0001-03</v>
      </c>
      <c r="G135" s="2">
        <f t="shared" si="2"/>
        <v>14</v>
      </c>
      <c r="H135" s="6" t="s">
        <v>86</v>
      </c>
      <c r="I135" s="2">
        <v>4.0</v>
      </c>
      <c r="J135" s="6">
        <v>13.592367006650065</v>
      </c>
      <c r="K135" s="6">
        <v>800000.0</v>
      </c>
      <c r="L135" s="2">
        <v>0.0</v>
      </c>
      <c r="M135" s="2">
        <v>1.0</v>
      </c>
      <c r="N135" s="2"/>
      <c r="O135" s="2">
        <v>0.0</v>
      </c>
      <c r="P135" s="2">
        <v>0.0</v>
      </c>
      <c r="Q135" s="2">
        <v>0.0</v>
      </c>
      <c r="R135" s="2">
        <v>13.0</v>
      </c>
      <c r="S135" s="2">
        <v>0.0</v>
      </c>
      <c r="T135" s="6">
        <v>13.412302401024652</v>
      </c>
      <c r="U135" s="6">
        <v>0.05979888442065154</v>
      </c>
      <c r="V135" s="6">
        <v>1.366912461293707</v>
      </c>
      <c r="W135" s="6">
        <v>487350.0</v>
      </c>
      <c r="X135" s="6">
        <v>425984.0</v>
      </c>
      <c r="Y135" s="6">
        <v>668173.0</v>
      </c>
      <c r="Z135" s="6">
        <v>39956.0</v>
      </c>
      <c r="AA135" s="2">
        <f t="shared" si="3"/>
        <v>1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1.0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1.0</v>
      </c>
      <c r="AR135" s="3">
        <v>0.0</v>
      </c>
      <c r="AS135" s="6">
        <f t="shared" si="4"/>
        <v>13.37982642</v>
      </c>
      <c r="AT135" s="6">
        <f t="shared" si="5"/>
        <v>-0.06259372749</v>
      </c>
      <c r="AU135" s="6">
        <f t="shared" si="6"/>
        <v>1.619699083</v>
      </c>
      <c r="AV135" s="6">
        <f t="shared" si="7"/>
        <v>0</v>
      </c>
      <c r="AW135" s="6">
        <f t="shared" si="8"/>
        <v>1</v>
      </c>
      <c r="AX135" s="6">
        <f t="shared" si="9"/>
        <v>0</v>
      </c>
      <c r="AY135" s="6">
        <f t="shared" si="10"/>
        <v>0</v>
      </c>
      <c r="AZ135" s="6">
        <f t="shared" si="11"/>
        <v>0</v>
      </c>
      <c r="BA135" s="6">
        <f t="shared" si="12"/>
        <v>13</v>
      </c>
      <c r="BB135" s="6">
        <f t="shared" si="13"/>
        <v>0</v>
      </c>
      <c r="BC135" s="2"/>
      <c r="BD135" s="2"/>
    </row>
    <row r="136" ht="15.75" customHeight="1">
      <c r="A136" s="2">
        <v>33.0</v>
      </c>
      <c r="B136" s="2">
        <v>2016.0</v>
      </c>
      <c r="C136" s="6" t="s">
        <v>87</v>
      </c>
      <c r="D136" s="2">
        <v>18724.0</v>
      </c>
      <c r="E136" s="2">
        <v>3.847461000192E12</v>
      </c>
      <c r="F136" s="2" t="str">
        <f t="array" ref="F136">IFERROR(INDEX(cnpj!$A:$B,MATCH(C136,cnpj!$B:$B,0),1),IF(G136=14,LEFT(E136,2)&amp;"."&amp;MID(E136,3,3)&amp;"."&amp;MID(E136,6,3)&amp;"/"&amp;MID(E136,9,4)&amp;"-"&amp;RIGHT(E136,2),IF(G136=13,0&amp;LEFT(E136,1)&amp;"."&amp;MID(E136,2,3)&amp;"."&amp;MID(E136,5,3)&amp;"/"&amp;MID(E136,8,4)&amp;"-"&amp;RIGHT(E136,2),IF(G136=12,"00"&amp;"."&amp;LEFT(E136,3)&amp;"."&amp;MID(E136,4,3)&amp;"/"&amp;MID(E136,7,4)&amp;"-"&amp;RIGHT(E136,2),IF(G136=11,"00.0"&amp;LEFT(E136,2)&amp;"."&amp;MID(E136,3,3)&amp;"/"&amp;MID(E136,6,4)&amp;"-"&amp;RIGHT(E136,2),"erro")))))</f>
        <v>03.847.461/0001-92</v>
      </c>
      <c r="G136" s="2">
        <f t="shared" si="2"/>
        <v>13</v>
      </c>
      <c r="H136" s="6" t="s">
        <v>88</v>
      </c>
      <c r="I136" s="2">
        <v>5.0</v>
      </c>
      <c r="J136" s="6">
        <v>12.65075846679162</v>
      </c>
      <c r="K136" s="6">
        <v>312000.0</v>
      </c>
      <c r="L136" s="2">
        <v>0.0</v>
      </c>
      <c r="M136" s="2">
        <v>1.0</v>
      </c>
      <c r="N136" s="2"/>
      <c r="O136" s="2">
        <v>0.0</v>
      </c>
      <c r="P136" s="2">
        <v>0.0</v>
      </c>
      <c r="Q136" s="2">
        <v>0.0</v>
      </c>
      <c r="R136" s="2">
        <v>21.0</v>
      </c>
      <c r="S136" s="2">
        <v>0.0</v>
      </c>
      <c r="T136" s="6">
        <v>16.10482863197085</v>
      </c>
      <c r="U136" s="6">
        <v>0.06377278706990916</v>
      </c>
      <c r="V136" s="6">
        <v>0.19834334629820252</v>
      </c>
      <c r="W136" s="6">
        <v>225173.0</v>
      </c>
      <c r="X136" s="6">
        <v>1732120.0</v>
      </c>
      <c r="Y136" s="6">
        <v>9868206.0</v>
      </c>
      <c r="Z136" s="6">
        <v>629323.0</v>
      </c>
      <c r="AA136" s="2" t="str">
        <f t="shared" si="3"/>
        <v/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1.0</v>
      </c>
      <c r="AK136" s="2">
        <v>0.0</v>
      </c>
      <c r="AL136" s="2">
        <v>0.0</v>
      </c>
      <c r="AM136" s="2">
        <v>1.0</v>
      </c>
      <c r="AN136" s="2">
        <v>0.0</v>
      </c>
      <c r="AO136" s="2">
        <v>0.0</v>
      </c>
      <c r="AP136" s="2">
        <v>0.0</v>
      </c>
      <c r="AQ136" s="2">
        <v>0.0</v>
      </c>
      <c r="AR136" s="3">
        <v>0.0</v>
      </c>
      <c r="AS136" s="6" t="str">
        <f t="shared" si="4"/>
        <v/>
      </c>
      <c r="AT136" s="6" t="str">
        <f t="shared" si="5"/>
        <v/>
      </c>
      <c r="AU136" s="6" t="str">
        <f t="shared" si="6"/>
        <v/>
      </c>
      <c r="AV136" s="6" t="str">
        <f t="shared" si="7"/>
        <v/>
      </c>
      <c r="AW136" s="6" t="str">
        <f t="shared" si="8"/>
        <v/>
      </c>
      <c r="AX136" s="6" t="str">
        <f t="shared" si="9"/>
        <v/>
      </c>
      <c r="AY136" s="6" t="str">
        <f t="shared" si="10"/>
        <v/>
      </c>
      <c r="AZ136" s="6" t="str">
        <f t="shared" si="11"/>
        <v/>
      </c>
      <c r="BA136" s="6" t="str">
        <f t="shared" si="12"/>
        <v/>
      </c>
      <c r="BB136" s="6" t="str">
        <f t="shared" si="13"/>
        <v/>
      </c>
      <c r="BC136" s="2"/>
      <c r="BD136" s="2"/>
    </row>
    <row r="137" ht="15.75" customHeight="1">
      <c r="A137" s="2">
        <v>33.0</v>
      </c>
      <c r="B137" s="2">
        <v>2017.0</v>
      </c>
      <c r="C137" s="6" t="s">
        <v>87</v>
      </c>
      <c r="D137" s="2">
        <v>18724.0</v>
      </c>
      <c r="E137" s="2">
        <v>3.847461000192E12</v>
      </c>
      <c r="F137" s="2" t="str">
        <f t="array" ref="F137">IFERROR(INDEX(cnpj!$A:$B,MATCH(C137,cnpj!$B:$B,0),1),IF(G137=14,LEFT(E137,2)&amp;"."&amp;MID(E137,3,3)&amp;"."&amp;MID(E137,6,3)&amp;"/"&amp;MID(E137,9,4)&amp;"-"&amp;RIGHT(E137,2),IF(G137=13,0&amp;LEFT(E137,1)&amp;"."&amp;MID(E137,2,3)&amp;"."&amp;MID(E137,5,3)&amp;"/"&amp;MID(E137,8,4)&amp;"-"&amp;RIGHT(E137,2),IF(G137=12,"00"&amp;"."&amp;LEFT(E137,3)&amp;"."&amp;MID(E137,4,3)&amp;"/"&amp;MID(E137,7,4)&amp;"-"&amp;RIGHT(E137,2),IF(G137=11,"00.0"&amp;LEFT(E137,2)&amp;"."&amp;MID(E137,3,3)&amp;"/"&amp;MID(E137,6,4)&amp;"-"&amp;RIGHT(E137,2),"erro")))))</f>
        <v>03.847.461/0001-92</v>
      </c>
      <c r="G137" s="2">
        <f t="shared" si="2"/>
        <v>13</v>
      </c>
      <c r="H137" s="6" t="s">
        <v>88</v>
      </c>
      <c r="I137" s="2">
        <v>5.0</v>
      </c>
      <c r="J137" s="6">
        <v>12.7098736543592</v>
      </c>
      <c r="K137" s="6">
        <v>331000.0</v>
      </c>
      <c r="L137" s="2">
        <v>0.0</v>
      </c>
      <c r="M137" s="2">
        <v>1.0</v>
      </c>
      <c r="N137" s="2"/>
      <c r="O137" s="2">
        <v>0.0</v>
      </c>
      <c r="P137" s="2">
        <v>0.0</v>
      </c>
      <c r="Q137" s="2">
        <v>0.0</v>
      </c>
      <c r="R137" s="2">
        <v>18.0</v>
      </c>
      <c r="S137" s="2">
        <v>0.0</v>
      </c>
      <c r="T137" s="6">
        <v>16.24230377920739</v>
      </c>
      <c r="U137" s="6">
        <v>0.20564114951492668</v>
      </c>
      <c r="V137" s="6">
        <v>0.22225689257201248</v>
      </c>
      <c r="W137" s="6">
        <v>2476434.0</v>
      </c>
      <c r="X137" s="6">
        <v>40073.0</v>
      </c>
      <c r="Y137" s="6">
        <v>1.1322515E7</v>
      </c>
      <c r="Z137" s="6">
        <v>2328375.0</v>
      </c>
      <c r="AA137" s="2">
        <f t="shared" si="3"/>
        <v>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1.0</v>
      </c>
      <c r="AK137" s="2">
        <v>0.0</v>
      </c>
      <c r="AL137" s="2">
        <v>0.0</v>
      </c>
      <c r="AM137" s="2">
        <v>0.0</v>
      </c>
      <c r="AN137" s="2">
        <v>1.0</v>
      </c>
      <c r="AO137" s="2">
        <v>0.0</v>
      </c>
      <c r="AP137" s="2">
        <v>0.0</v>
      </c>
      <c r="AQ137" s="2">
        <v>0.0</v>
      </c>
      <c r="AR137" s="3">
        <v>0.0</v>
      </c>
      <c r="AS137" s="6">
        <f t="shared" si="4"/>
        <v>16.10482863</v>
      </c>
      <c r="AT137" s="6">
        <f t="shared" si="5"/>
        <v>0.06377278707</v>
      </c>
      <c r="AU137" s="6">
        <f t="shared" si="6"/>
        <v>0.1983433463</v>
      </c>
      <c r="AV137" s="6">
        <f t="shared" si="7"/>
        <v>0</v>
      </c>
      <c r="AW137" s="6">
        <f t="shared" si="8"/>
        <v>1</v>
      </c>
      <c r="AX137" s="6">
        <f t="shared" si="9"/>
        <v>0</v>
      </c>
      <c r="AY137" s="6">
        <f t="shared" si="10"/>
        <v>0</v>
      </c>
      <c r="AZ137" s="6">
        <f t="shared" si="11"/>
        <v>0</v>
      </c>
      <c r="BA137" s="6">
        <f t="shared" si="12"/>
        <v>21</v>
      </c>
      <c r="BB137" s="6">
        <f t="shared" si="13"/>
        <v>0</v>
      </c>
      <c r="BC137" s="2"/>
      <c r="BD137" s="2"/>
    </row>
    <row r="138" ht="15.75" customHeight="1">
      <c r="A138" s="2">
        <v>33.0</v>
      </c>
      <c r="B138" s="2">
        <v>2018.0</v>
      </c>
      <c r="C138" s="6" t="s">
        <v>87</v>
      </c>
      <c r="D138" s="2">
        <v>18724.0</v>
      </c>
      <c r="E138" s="2">
        <v>3.847461000192E12</v>
      </c>
      <c r="F138" s="2" t="str">
        <f t="array" ref="F138">IFERROR(INDEX(cnpj!$A:$B,MATCH(C138,cnpj!$B:$B,0),1),IF(G138=14,LEFT(E138,2)&amp;"."&amp;MID(E138,3,3)&amp;"."&amp;MID(E138,6,3)&amp;"/"&amp;MID(E138,9,4)&amp;"-"&amp;RIGHT(E138,2),IF(G138=13,0&amp;LEFT(E138,1)&amp;"."&amp;MID(E138,2,3)&amp;"."&amp;MID(E138,5,3)&amp;"/"&amp;MID(E138,8,4)&amp;"-"&amp;RIGHT(E138,2),IF(G138=12,"00"&amp;"."&amp;LEFT(E138,3)&amp;"."&amp;MID(E138,4,3)&amp;"/"&amp;MID(E138,7,4)&amp;"-"&amp;RIGHT(E138,2),IF(G138=11,"00.0"&amp;LEFT(E138,2)&amp;"."&amp;MID(E138,3,3)&amp;"/"&amp;MID(E138,6,4)&amp;"-"&amp;RIGHT(E138,2),"erro")))))</f>
        <v>03.847.461/0001-92</v>
      </c>
      <c r="G138" s="2">
        <f t="shared" si="2"/>
        <v>13</v>
      </c>
      <c r="H138" s="6" t="s">
        <v>88</v>
      </c>
      <c r="I138" s="2">
        <v>5.0</v>
      </c>
      <c r="J138" s="6">
        <v>12.7098736543592</v>
      </c>
      <c r="K138" s="6">
        <v>331000.0</v>
      </c>
      <c r="L138" s="2">
        <v>0.0</v>
      </c>
      <c r="M138" s="2">
        <v>1.0</v>
      </c>
      <c r="N138" s="2"/>
      <c r="O138" s="2">
        <v>0.0</v>
      </c>
      <c r="P138" s="2">
        <v>0.0</v>
      </c>
      <c r="Q138" s="2">
        <v>0.0</v>
      </c>
      <c r="R138" s="2">
        <v>18.0</v>
      </c>
      <c r="S138" s="2">
        <v>0.0</v>
      </c>
      <c r="T138" s="6">
        <v>16.179598569312347</v>
      </c>
      <c r="U138" s="6">
        <v>0.11194831534380707</v>
      </c>
      <c r="V138" s="6">
        <v>0.06342586880835813</v>
      </c>
      <c r="W138" s="6">
        <v>457966.0</v>
      </c>
      <c r="X138" s="6">
        <v>216526.0</v>
      </c>
      <c r="Y138" s="6">
        <v>1.0634336E7</v>
      </c>
      <c r="Z138" s="6">
        <v>1190496.0</v>
      </c>
      <c r="AA138" s="2">
        <f t="shared" si="3"/>
        <v>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1.0</v>
      </c>
      <c r="AK138" s="2">
        <v>0.0</v>
      </c>
      <c r="AL138" s="2">
        <v>0.0</v>
      </c>
      <c r="AM138" s="2">
        <v>0.0</v>
      </c>
      <c r="AN138" s="2">
        <v>0.0</v>
      </c>
      <c r="AO138" s="2">
        <v>1.0</v>
      </c>
      <c r="AP138" s="2">
        <v>0.0</v>
      </c>
      <c r="AQ138" s="2">
        <v>0.0</v>
      </c>
      <c r="AR138" s="3">
        <v>0.0</v>
      </c>
      <c r="AS138" s="6">
        <f t="shared" si="4"/>
        <v>16.24230378</v>
      </c>
      <c r="AT138" s="6">
        <f t="shared" si="5"/>
        <v>0.2056411495</v>
      </c>
      <c r="AU138" s="6">
        <f t="shared" si="6"/>
        <v>0.2222568926</v>
      </c>
      <c r="AV138" s="6">
        <f t="shared" si="7"/>
        <v>0</v>
      </c>
      <c r="AW138" s="6">
        <f t="shared" si="8"/>
        <v>1</v>
      </c>
      <c r="AX138" s="6">
        <f t="shared" si="9"/>
        <v>0</v>
      </c>
      <c r="AY138" s="6">
        <f t="shared" si="10"/>
        <v>0</v>
      </c>
      <c r="AZ138" s="6">
        <f t="shared" si="11"/>
        <v>0</v>
      </c>
      <c r="BA138" s="6">
        <f t="shared" si="12"/>
        <v>18</v>
      </c>
      <c r="BB138" s="6">
        <f t="shared" si="13"/>
        <v>0</v>
      </c>
      <c r="BC138" s="2"/>
      <c r="BD138" s="2"/>
    </row>
    <row r="139" ht="15.75" customHeight="1">
      <c r="A139" s="2">
        <v>33.0</v>
      </c>
      <c r="B139" s="2">
        <v>2019.0</v>
      </c>
      <c r="C139" s="6" t="s">
        <v>87</v>
      </c>
      <c r="D139" s="2">
        <v>18724.0</v>
      </c>
      <c r="E139" s="2">
        <v>3.847461000192E12</v>
      </c>
      <c r="F139" s="2" t="str">
        <f t="array" ref="F139">IFERROR(INDEX(cnpj!$A:$B,MATCH(C139,cnpj!$B:$B,0),1),IF(G139=14,LEFT(E139,2)&amp;"."&amp;MID(E139,3,3)&amp;"."&amp;MID(E139,6,3)&amp;"/"&amp;MID(E139,9,4)&amp;"-"&amp;RIGHT(E139,2),IF(G139=13,0&amp;LEFT(E139,1)&amp;"."&amp;MID(E139,2,3)&amp;"."&amp;MID(E139,5,3)&amp;"/"&amp;MID(E139,8,4)&amp;"-"&amp;RIGHT(E139,2),IF(G139=12,"00"&amp;"."&amp;LEFT(E139,3)&amp;"."&amp;MID(E139,4,3)&amp;"/"&amp;MID(E139,7,4)&amp;"-"&amp;RIGHT(E139,2),IF(G139=11,"00.0"&amp;LEFT(E139,2)&amp;"."&amp;MID(E139,3,3)&amp;"/"&amp;MID(E139,6,4)&amp;"-"&amp;RIGHT(E139,2),"erro")))))</f>
        <v>03.847.461/0001-92</v>
      </c>
      <c r="G139" s="2">
        <f t="shared" si="2"/>
        <v>13</v>
      </c>
      <c r="H139" s="6" t="s">
        <v>88</v>
      </c>
      <c r="I139" s="2">
        <v>5.0</v>
      </c>
      <c r="J139" s="6">
        <v>12.853175887588712</v>
      </c>
      <c r="K139" s="6">
        <v>382000.0</v>
      </c>
      <c r="L139" s="2">
        <v>0.0</v>
      </c>
      <c r="M139" s="2">
        <v>1.0</v>
      </c>
      <c r="N139" s="2"/>
      <c r="O139" s="2">
        <v>0.0</v>
      </c>
      <c r="P139" s="2">
        <v>0.0</v>
      </c>
      <c r="Q139" s="2">
        <v>0.0</v>
      </c>
      <c r="R139" s="2">
        <v>18.0</v>
      </c>
      <c r="S139" s="2">
        <v>0.0</v>
      </c>
      <c r="T139" s="6">
        <v>16.12864995779711</v>
      </c>
      <c r="U139" s="6">
        <v>-0.03989738081012838</v>
      </c>
      <c r="V139" s="6">
        <v>0.05338972434673626</v>
      </c>
      <c r="W139" s="6">
        <v>314389.0</v>
      </c>
      <c r="X139" s="6">
        <v>225173.0</v>
      </c>
      <c r="Y139" s="6">
        <v>1.0106102E7</v>
      </c>
      <c r="Z139" s="6">
        <v>-403207.0</v>
      </c>
      <c r="AA139" s="2">
        <f t="shared" si="3"/>
        <v>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1.0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1.0</v>
      </c>
      <c r="AQ139" s="2">
        <v>0.0</v>
      </c>
      <c r="AR139" s="3">
        <v>0.0</v>
      </c>
      <c r="AS139" s="6">
        <f t="shared" si="4"/>
        <v>16.17959857</v>
      </c>
      <c r="AT139" s="6">
        <f t="shared" si="5"/>
        <v>0.1119483153</v>
      </c>
      <c r="AU139" s="6">
        <f t="shared" si="6"/>
        <v>0.06342586881</v>
      </c>
      <c r="AV139" s="6">
        <f t="shared" si="7"/>
        <v>0</v>
      </c>
      <c r="AW139" s="6">
        <f t="shared" si="8"/>
        <v>1</v>
      </c>
      <c r="AX139" s="6">
        <f t="shared" si="9"/>
        <v>0</v>
      </c>
      <c r="AY139" s="6">
        <f t="shared" si="10"/>
        <v>0</v>
      </c>
      <c r="AZ139" s="6">
        <f t="shared" si="11"/>
        <v>0</v>
      </c>
      <c r="BA139" s="6">
        <f t="shared" si="12"/>
        <v>18</v>
      </c>
      <c r="BB139" s="6">
        <f t="shared" si="13"/>
        <v>0</v>
      </c>
      <c r="BC139" s="2"/>
      <c r="BD139" s="2"/>
    </row>
    <row r="140" ht="15.75" customHeight="1">
      <c r="A140" s="2">
        <v>34.0</v>
      </c>
      <c r="B140" s="2">
        <v>2016.0</v>
      </c>
      <c r="C140" s="6" t="s">
        <v>89</v>
      </c>
      <c r="D140" s="2">
        <v>4820.0</v>
      </c>
      <c r="E140" s="2">
        <v>4.215039100017E13</v>
      </c>
      <c r="F140" s="2" t="str">
        <f t="array" ref="F140">IFERROR(INDEX(cnpj!$A:$B,MATCH(C140,cnpj!$B:$B,0),1),IF(G140=14,LEFT(E140,2)&amp;"."&amp;MID(E140,3,3)&amp;"."&amp;MID(E140,6,3)&amp;"/"&amp;MID(E140,9,4)&amp;"-"&amp;RIGHT(E140,2),IF(G140=13,0&amp;LEFT(E140,1)&amp;"."&amp;MID(E140,2,3)&amp;"."&amp;MID(E140,5,3)&amp;"/"&amp;MID(E140,8,4)&amp;"-"&amp;RIGHT(E140,2),IF(G140=12,"00"&amp;"."&amp;LEFT(E140,3)&amp;"."&amp;MID(E140,4,3)&amp;"/"&amp;MID(E140,7,4)&amp;"-"&amp;RIGHT(E140,2),IF(G140=11,"00.0"&amp;LEFT(E140,2)&amp;"."&amp;MID(E140,3,3)&amp;"/"&amp;MID(E140,6,4)&amp;"-"&amp;RIGHT(E140,2),"erro")))))</f>
        <v>42.150.391/0001-70</v>
      </c>
      <c r="G140" s="2">
        <f t="shared" si="2"/>
        <v>14</v>
      </c>
      <c r="H140" s="6" t="s">
        <v>88</v>
      </c>
      <c r="I140" s="2">
        <v>5.0</v>
      </c>
      <c r="J140" s="6">
        <v>14.391561966647972</v>
      </c>
      <c r="K140" s="6">
        <v>1779000.0</v>
      </c>
      <c r="L140" s="2">
        <v>0.0</v>
      </c>
      <c r="M140" s="2">
        <v>1.0</v>
      </c>
      <c r="N140" s="2"/>
      <c r="O140" s="2">
        <v>0.0</v>
      </c>
      <c r="P140" s="2">
        <v>0.0</v>
      </c>
      <c r="Q140" s="2">
        <v>0.0</v>
      </c>
      <c r="R140" s="2">
        <v>36.0</v>
      </c>
      <c r="S140" s="2">
        <v>0.0</v>
      </c>
      <c r="T140" s="6">
        <v>17.43228880579151</v>
      </c>
      <c r="U140" s="6">
        <v>-0.011055883461607774</v>
      </c>
      <c r="V140" s="6">
        <v>0.9251028596275582</v>
      </c>
      <c r="W140" s="6">
        <v>7348341.0</v>
      </c>
      <c r="X140" s="6">
        <v>2.7081646E7</v>
      </c>
      <c r="Y140" s="6">
        <v>3.7217469E7</v>
      </c>
      <c r="Z140" s="6">
        <v>-411472.0</v>
      </c>
      <c r="AA140" s="2" t="str">
        <f t="shared" si="3"/>
        <v/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1.0</v>
      </c>
      <c r="AK140" s="2">
        <v>0.0</v>
      </c>
      <c r="AL140" s="2">
        <v>0.0</v>
      </c>
      <c r="AM140" s="2">
        <v>1.0</v>
      </c>
      <c r="AN140" s="2">
        <v>0.0</v>
      </c>
      <c r="AO140" s="2">
        <v>0.0</v>
      </c>
      <c r="AP140" s="2">
        <v>0.0</v>
      </c>
      <c r="AQ140" s="2">
        <v>0.0</v>
      </c>
      <c r="AR140" s="3">
        <v>0.0</v>
      </c>
      <c r="AS140" s="6" t="str">
        <f t="shared" si="4"/>
        <v/>
      </c>
      <c r="AT140" s="6" t="str">
        <f t="shared" si="5"/>
        <v/>
      </c>
      <c r="AU140" s="6" t="str">
        <f t="shared" si="6"/>
        <v/>
      </c>
      <c r="AV140" s="6" t="str">
        <f t="shared" si="7"/>
        <v/>
      </c>
      <c r="AW140" s="6" t="str">
        <f t="shared" si="8"/>
        <v/>
      </c>
      <c r="AX140" s="6" t="str">
        <f t="shared" si="9"/>
        <v/>
      </c>
      <c r="AY140" s="6" t="str">
        <f t="shared" si="10"/>
        <v/>
      </c>
      <c r="AZ140" s="6" t="str">
        <f t="shared" si="11"/>
        <v/>
      </c>
      <c r="BA140" s="6" t="str">
        <f t="shared" si="12"/>
        <v/>
      </c>
      <c r="BB140" s="6" t="str">
        <f t="shared" si="13"/>
        <v/>
      </c>
      <c r="BC140" s="2"/>
      <c r="BD140" s="2"/>
    </row>
    <row r="141" ht="15.75" customHeight="1">
      <c r="A141" s="2">
        <v>34.0</v>
      </c>
      <c r="B141" s="2">
        <v>2017.0</v>
      </c>
      <c r="C141" s="6" t="s">
        <v>89</v>
      </c>
      <c r="D141" s="2">
        <v>4820.0</v>
      </c>
      <c r="E141" s="2">
        <v>4.215039100017E13</v>
      </c>
      <c r="F141" s="2" t="str">
        <f t="array" ref="F141">IFERROR(INDEX(cnpj!$A:$B,MATCH(C141,cnpj!$B:$B,0),1),IF(G141=14,LEFT(E141,2)&amp;"."&amp;MID(E141,3,3)&amp;"."&amp;MID(E141,6,3)&amp;"/"&amp;MID(E141,9,4)&amp;"-"&amp;RIGHT(E141,2),IF(G141=13,0&amp;LEFT(E141,1)&amp;"."&amp;MID(E141,2,3)&amp;"."&amp;MID(E141,5,3)&amp;"/"&amp;MID(E141,8,4)&amp;"-"&amp;RIGHT(E141,2),IF(G141=12,"00"&amp;"."&amp;LEFT(E141,3)&amp;"."&amp;MID(E141,4,3)&amp;"/"&amp;MID(E141,7,4)&amp;"-"&amp;RIGHT(E141,2),IF(G141=11,"00.0"&amp;LEFT(E141,2)&amp;"."&amp;MID(E141,3,3)&amp;"/"&amp;MID(E141,6,4)&amp;"-"&amp;RIGHT(E141,2),"erro")))))</f>
        <v>42.150.391/0001-70</v>
      </c>
      <c r="G141" s="2">
        <f t="shared" si="2"/>
        <v>14</v>
      </c>
      <c r="H141" s="6" t="s">
        <v>88</v>
      </c>
      <c r="I141" s="2">
        <v>5.0</v>
      </c>
      <c r="J141" s="6">
        <v>15.498198932137967</v>
      </c>
      <c r="K141" s="6">
        <v>5380000.0</v>
      </c>
      <c r="L141" s="2">
        <v>0.0</v>
      </c>
      <c r="M141" s="2">
        <v>1.0</v>
      </c>
      <c r="N141" s="2"/>
      <c r="O141" s="2">
        <v>0.0</v>
      </c>
      <c r="P141" s="2">
        <v>0.0</v>
      </c>
      <c r="Q141" s="2">
        <v>0.0</v>
      </c>
      <c r="R141" s="2">
        <v>35.0</v>
      </c>
      <c r="S141" s="2">
        <v>0.0</v>
      </c>
      <c r="T141" s="6">
        <v>17.45879887680511</v>
      </c>
      <c r="U141" s="6">
        <v>0.10683616825793114</v>
      </c>
      <c r="V141" s="6">
        <v>0.8294528700496144</v>
      </c>
      <c r="W141" s="6">
        <v>4255032.0</v>
      </c>
      <c r="X141" s="6">
        <v>2.7444418E7</v>
      </c>
      <c r="Y141" s="6">
        <v>3.8217301E7</v>
      </c>
      <c r="Z141" s="6">
        <v>4082990.0</v>
      </c>
      <c r="AA141" s="2">
        <f t="shared" si="3"/>
        <v>1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1.0</v>
      </c>
      <c r="AK141" s="2">
        <v>0.0</v>
      </c>
      <c r="AL141" s="2">
        <v>0.0</v>
      </c>
      <c r="AM141" s="2">
        <v>0.0</v>
      </c>
      <c r="AN141" s="2">
        <v>1.0</v>
      </c>
      <c r="AO141" s="2">
        <v>0.0</v>
      </c>
      <c r="AP141" s="2">
        <v>0.0</v>
      </c>
      <c r="AQ141" s="2">
        <v>0.0</v>
      </c>
      <c r="AR141" s="3">
        <v>0.0</v>
      </c>
      <c r="AS141" s="6">
        <f t="shared" si="4"/>
        <v>17.43228881</v>
      </c>
      <c r="AT141" s="6">
        <f t="shared" si="5"/>
        <v>-0.01105588346</v>
      </c>
      <c r="AU141" s="6">
        <f t="shared" si="6"/>
        <v>0.9251028596</v>
      </c>
      <c r="AV141" s="6">
        <f t="shared" si="7"/>
        <v>0</v>
      </c>
      <c r="AW141" s="6">
        <f t="shared" si="8"/>
        <v>1</v>
      </c>
      <c r="AX141" s="6">
        <f t="shared" si="9"/>
        <v>0</v>
      </c>
      <c r="AY141" s="6">
        <f t="shared" si="10"/>
        <v>0</v>
      </c>
      <c r="AZ141" s="6">
        <f t="shared" si="11"/>
        <v>0</v>
      </c>
      <c r="BA141" s="6">
        <f t="shared" si="12"/>
        <v>36</v>
      </c>
      <c r="BB141" s="6">
        <f t="shared" si="13"/>
        <v>0</v>
      </c>
      <c r="BC141" s="2"/>
      <c r="BD141" s="2"/>
    </row>
    <row r="142" ht="15.75" customHeight="1">
      <c r="A142" s="2">
        <v>34.0</v>
      </c>
      <c r="B142" s="2">
        <v>2018.0</v>
      </c>
      <c r="C142" s="6" t="s">
        <v>89</v>
      </c>
      <c r="D142" s="2">
        <v>4820.0</v>
      </c>
      <c r="E142" s="2">
        <v>4.215039100017E13</v>
      </c>
      <c r="F142" s="2" t="str">
        <f t="array" ref="F142">IFERROR(INDEX(cnpj!$A:$B,MATCH(C142,cnpj!$B:$B,0),1),IF(G142=14,LEFT(E142,2)&amp;"."&amp;MID(E142,3,3)&amp;"."&amp;MID(E142,6,3)&amp;"/"&amp;MID(E142,9,4)&amp;"-"&amp;RIGHT(E142,2),IF(G142=13,0&amp;LEFT(E142,1)&amp;"."&amp;MID(E142,2,3)&amp;"."&amp;MID(E142,5,3)&amp;"/"&amp;MID(E142,8,4)&amp;"-"&amp;RIGHT(E142,2),IF(G142=12,"00"&amp;"."&amp;LEFT(E142,3)&amp;"."&amp;MID(E142,4,3)&amp;"/"&amp;MID(E142,7,4)&amp;"-"&amp;RIGHT(E142,2),IF(G142=11,"00.0"&amp;LEFT(E142,2)&amp;"."&amp;MID(E142,3,3)&amp;"/"&amp;MID(E142,6,4)&amp;"-"&amp;RIGHT(E142,2),"erro")))))</f>
        <v>42.150.391/0001-70</v>
      </c>
      <c r="G142" s="2">
        <f t="shared" si="2"/>
        <v>14</v>
      </c>
      <c r="H142" s="6" t="s">
        <v>88</v>
      </c>
      <c r="I142" s="2">
        <v>5.0</v>
      </c>
      <c r="J142" s="6">
        <v>16.293728219601476</v>
      </c>
      <c r="K142" s="6">
        <v>1.192E7</v>
      </c>
      <c r="L142" s="2">
        <v>0.0</v>
      </c>
      <c r="M142" s="2">
        <v>1.0</v>
      </c>
      <c r="N142" s="2"/>
      <c r="O142" s="2">
        <v>0.0</v>
      </c>
      <c r="P142" s="2">
        <v>0.0</v>
      </c>
      <c r="Q142" s="2">
        <v>0.0</v>
      </c>
      <c r="R142" s="2">
        <v>35.0</v>
      </c>
      <c r="S142" s="2">
        <v>0.0</v>
      </c>
      <c r="T142" s="6">
        <v>17.565910843943126</v>
      </c>
      <c r="U142" s="6">
        <v>0.06739075312850083</v>
      </c>
      <c r="V142" s="6">
        <v>0.8404337748370837</v>
      </c>
      <c r="W142" s="6">
        <v>1.1309062E7</v>
      </c>
      <c r="X142" s="6">
        <v>2.4441399E7</v>
      </c>
      <c r="Y142" s="6">
        <v>4.2538106E7</v>
      </c>
      <c r="Z142" s="6">
        <v>2866675.0</v>
      </c>
      <c r="AA142" s="2">
        <f t="shared" si="3"/>
        <v>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1.0</v>
      </c>
      <c r="AK142" s="2">
        <v>0.0</v>
      </c>
      <c r="AL142" s="2">
        <v>0.0</v>
      </c>
      <c r="AM142" s="2">
        <v>0.0</v>
      </c>
      <c r="AN142" s="2">
        <v>0.0</v>
      </c>
      <c r="AO142" s="2">
        <v>1.0</v>
      </c>
      <c r="AP142" s="2">
        <v>0.0</v>
      </c>
      <c r="AQ142" s="2">
        <v>0.0</v>
      </c>
      <c r="AR142" s="3">
        <v>0.0</v>
      </c>
      <c r="AS142" s="6">
        <f t="shared" si="4"/>
        <v>17.45879888</v>
      </c>
      <c r="AT142" s="6">
        <f t="shared" si="5"/>
        <v>0.1068361683</v>
      </c>
      <c r="AU142" s="6">
        <f t="shared" si="6"/>
        <v>0.82945287</v>
      </c>
      <c r="AV142" s="6">
        <f t="shared" si="7"/>
        <v>0</v>
      </c>
      <c r="AW142" s="6">
        <f t="shared" si="8"/>
        <v>1</v>
      </c>
      <c r="AX142" s="6">
        <f t="shared" si="9"/>
        <v>0</v>
      </c>
      <c r="AY142" s="6">
        <f t="shared" si="10"/>
        <v>0</v>
      </c>
      <c r="AZ142" s="6">
        <f t="shared" si="11"/>
        <v>0</v>
      </c>
      <c r="BA142" s="6">
        <f t="shared" si="12"/>
        <v>35</v>
      </c>
      <c r="BB142" s="6">
        <f t="shared" si="13"/>
        <v>0</v>
      </c>
      <c r="BC142" s="2"/>
      <c r="BD142" s="2"/>
    </row>
    <row r="143" ht="15.75" customHeight="1">
      <c r="A143" s="2">
        <v>34.0</v>
      </c>
      <c r="B143" s="2">
        <v>2019.0</v>
      </c>
      <c r="C143" s="6" t="s">
        <v>89</v>
      </c>
      <c r="D143" s="2">
        <v>4820.0</v>
      </c>
      <c r="E143" s="2">
        <v>4.215039100017E13</v>
      </c>
      <c r="F143" s="2" t="str">
        <f t="array" ref="F143">IFERROR(INDEX(cnpj!$A:$B,MATCH(C143,cnpj!$B:$B,0),1),IF(G143=14,LEFT(E143,2)&amp;"."&amp;MID(E143,3,3)&amp;"."&amp;MID(E143,6,3)&amp;"/"&amp;MID(E143,9,4)&amp;"-"&amp;RIGHT(E143,2),IF(G143=13,0&amp;LEFT(E143,1)&amp;"."&amp;MID(E143,2,3)&amp;"."&amp;MID(E143,5,3)&amp;"/"&amp;MID(E143,8,4)&amp;"-"&amp;RIGHT(E143,2),IF(G143=12,"00"&amp;"."&amp;LEFT(E143,3)&amp;"."&amp;MID(E143,4,3)&amp;"/"&amp;MID(E143,7,4)&amp;"-"&amp;RIGHT(E143,2),IF(G143=11,"00.0"&amp;LEFT(E143,2)&amp;"."&amp;MID(E143,3,3)&amp;"/"&amp;MID(E143,6,4)&amp;"-"&amp;RIGHT(E143,2),"erro")))))</f>
        <v>42.150.391/0001-70</v>
      </c>
      <c r="G143" s="2">
        <f t="shared" si="2"/>
        <v>14</v>
      </c>
      <c r="H143" s="6" t="s">
        <v>88</v>
      </c>
      <c r="I143" s="2">
        <v>5.0</v>
      </c>
      <c r="J143" s="6">
        <v>14.808762330974558</v>
      </c>
      <c r="K143" s="6">
        <v>2700000.0</v>
      </c>
      <c r="L143" s="2">
        <v>0.0</v>
      </c>
      <c r="M143" s="2">
        <v>1.0</v>
      </c>
      <c r="N143" s="2"/>
      <c r="O143" s="2">
        <v>0.0</v>
      </c>
      <c r="P143" s="2">
        <v>0.0</v>
      </c>
      <c r="Q143" s="2">
        <v>0.0</v>
      </c>
      <c r="R143" s="2">
        <v>34.0</v>
      </c>
      <c r="S143" s="2">
        <v>0.0</v>
      </c>
      <c r="T143" s="6">
        <v>17.78124294169717</v>
      </c>
      <c r="U143" s="6">
        <v>-0.053025560903047726</v>
      </c>
      <c r="V143" s="6">
        <v>0.4140346950026152</v>
      </c>
      <c r="W143" s="6">
        <v>1.4495672E7</v>
      </c>
      <c r="X143" s="6">
        <v>7348341.0</v>
      </c>
      <c r="Y143" s="6">
        <v>5.2758895E7</v>
      </c>
      <c r="Z143" s="6">
        <v>-2797570.0</v>
      </c>
      <c r="AA143" s="2">
        <f t="shared" si="3"/>
        <v>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1.0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1.0</v>
      </c>
      <c r="AQ143" s="2">
        <v>0.0</v>
      </c>
      <c r="AR143" s="3">
        <v>0.0</v>
      </c>
      <c r="AS143" s="6">
        <f t="shared" si="4"/>
        <v>17.56591084</v>
      </c>
      <c r="AT143" s="6">
        <f t="shared" si="5"/>
        <v>0.06739075313</v>
      </c>
      <c r="AU143" s="6">
        <f t="shared" si="6"/>
        <v>0.8404337748</v>
      </c>
      <c r="AV143" s="6">
        <f t="shared" si="7"/>
        <v>0</v>
      </c>
      <c r="AW143" s="6">
        <f t="shared" si="8"/>
        <v>1</v>
      </c>
      <c r="AX143" s="6">
        <f t="shared" si="9"/>
        <v>0</v>
      </c>
      <c r="AY143" s="6">
        <f t="shared" si="10"/>
        <v>0</v>
      </c>
      <c r="AZ143" s="6">
        <f t="shared" si="11"/>
        <v>0</v>
      </c>
      <c r="BA143" s="6">
        <f t="shared" si="12"/>
        <v>35</v>
      </c>
      <c r="BB143" s="6">
        <f t="shared" si="13"/>
        <v>0</v>
      </c>
      <c r="BC143" s="2"/>
      <c r="BD143" s="2"/>
    </row>
    <row r="144" ht="15.75" customHeight="1">
      <c r="A144" s="2">
        <v>34.0</v>
      </c>
      <c r="B144" s="2">
        <v>2020.0</v>
      </c>
      <c r="C144" s="6" t="s">
        <v>89</v>
      </c>
      <c r="D144" s="2">
        <v>4820.0</v>
      </c>
      <c r="E144" s="2">
        <v>4.215039100017E13</v>
      </c>
      <c r="F144" s="2" t="str">
        <f t="array" ref="F144">IFERROR(INDEX(cnpj!$A:$B,MATCH(C144,cnpj!$B:$B,0),1),IF(G144=14,LEFT(E144,2)&amp;"."&amp;MID(E144,3,3)&amp;"."&amp;MID(E144,6,3)&amp;"/"&amp;MID(E144,9,4)&amp;"-"&amp;RIGHT(E144,2),IF(G144=13,0&amp;LEFT(E144,1)&amp;"."&amp;MID(E144,2,3)&amp;"."&amp;MID(E144,5,3)&amp;"/"&amp;MID(E144,8,4)&amp;"-"&amp;RIGHT(E144,2),IF(G144=12,"00"&amp;"."&amp;LEFT(E144,3)&amp;"."&amp;MID(E144,4,3)&amp;"/"&amp;MID(E144,7,4)&amp;"-"&amp;RIGHT(E144,2),IF(G144=11,"00.0"&amp;LEFT(E144,2)&amp;"."&amp;MID(E144,3,3)&amp;"/"&amp;MID(E144,6,4)&amp;"-"&amp;RIGHT(E144,2),"erro")))))</f>
        <v>42.150.391/0001-70</v>
      </c>
      <c r="G144" s="2">
        <f t="shared" si="2"/>
        <v>14</v>
      </c>
      <c r="H144" s="6" t="s">
        <v>88</v>
      </c>
      <c r="I144" s="2">
        <v>5.0</v>
      </c>
      <c r="J144" s="6">
        <v>14.557447902693651</v>
      </c>
      <c r="K144" s="6">
        <v>2100000.0</v>
      </c>
      <c r="L144" s="2">
        <v>0.0</v>
      </c>
      <c r="M144" s="2">
        <v>1.0</v>
      </c>
      <c r="N144" s="2"/>
      <c r="O144" s="2">
        <v>0.0</v>
      </c>
      <c r="P144" s="2">
        <v>0.0</v>
      </c>
      <c r="Q144" s="2">
        <v>0.0</v>
      </c>
      <c r="R144" s="2">
        <v>34.0</v>
      </c>
      <c r="S144" s="2">
        <v>0.0</v>
      </c>
      <c r="T144" s="6">
        <v>18.02366293176548</v>
      </c>
      <c r="U144" s="6">
        <v>-0.09953146709973293</v>
      </c>
      <c r="V144" s="6">
        <v>1.0327567123523615</v>
      </c>
      <c r="W144" s="6">
        <v>1.9672016E7</v>
      </c>
      <c r="X144" s="6">
        <v>4.9762495E7</v>
      </c>
      <c r="Y144" s="6">
        <v>6.7232205E7</v>
      </c>
      <c r="Z144" s="6">
        <v>-6691720.0</v>
      </c>
      <c r="AA144" s="2">
        <f t="shared" si="3"/>
        <v>1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1.0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1.0</v>
      </c>
      <c r="AR144" s="3">
        <v>0.0</v>
      </c>
      <c r="AS144" s="6">
        <f t="shared" si="4"/>
        <v>17.78124294</v>
      </c>
      <c r="AT144" s="6">
        <f t="shared" si="5"/>
        <v>-0.0530255609</v>
      </c>
      <c r="AU144" s="6">
        <f t="shared" si="6"/>
        <v>0.414034695</v>
      </c>
      <c r="AV144" s="6">
        <f t="shared" si="7"/>
        <v>0</v>
      </c>
      <c r="AW144" s="6">
        <f t="shared" si="8"/>
        <v>1</v>
      </c>
      <c r="AX144" s="6">
        <f t="shared" si="9"/>
        <v>0</v>
      </c>
      <c r="AY144" s="6">
        <f t="shared" si="10"/>
        <v>0</v>
      </c>
      <c r="AZ144" s="6">
        <f t="shared" si="11"/>
        <v>0</v>
      </c>
      <c r="BA144" s="6">
        <f t="shared" si="12"/>
        <v>34</v>
      </c>
      <c r="BB144" s="6">
        <f t="shared" si="13"/>
        <v>0</v>
      </c>
      <c r="BC144" s="2"/>
      <c r="BD144" s="2"/>
    </row>
    <row r="145" ht="15.75" customHeight="1">
      <c r="A145" s="2">
        <v>35.0</v>
      </c>
      <c r="B145" s="2">
        <v>2016.0</v>
      </c>
      <c r="C145" s="6" t="s">
        <v>90</v>
      </c>
      <c r="D145" s="2">
        <v>16292.0</v>
      </c>
      <c r="E145" s="2">
        <v>1.838723000127E12</v>
      </c>
      <c r="F145" s="2" t="str">
        <f t="array" ref="F145">IFERROR(INDEX(cnpj!$A:$B,MATCH(C145,cnpj!$B:$B,0),1),IF(G145=14,LEFT(E145,2)&amp;"."&amp;MID(E145,3,3)&amp;"."&amp;MID(E145,6,3)&amp;"/"&amp;MID(E145,9,4)&amp;"-"&amp;RIGHT(E145,2),IF(G145=13,0&amp;LEFT(E145,1)&amp;"."&amp;MID(E145,2,3)&amp;"."&amp;MID(E145,5,3)&amp;"/"&amp;MID(E145,8,4)&amp;"-"&amp;RIGHT(E145,2),IF(G145=12,"00"&amp;"."&amp;LEFT(E145,3)&amp;"."&amp;MID(E145,4,3)&amp;"/"&amp;MID(E145,7,4)&amp;"-"&amp;RIGHT(E145,2),IF(G145=11,"00.0"&amp;LEFT(E145,2)&amp;"."&amp;MID(E145,3,3)&amp;"/"&amp;MID(E145,6,4)&amp;"-"&amp;RIGHT(E145,2),"erro")))))</f>
        <v>01.838.723/0001-27</v>
      </c>
      <c r="G145" s="2">
        <f t="shared" si="2"/>
        <v>13</v>
      </c>
      <c r="H145" s="6" t="s">
        <v>86</v>
      </c>
      <c r="I145" s="2">
        <v>4.0</v>
      </c>
      <c r="J145" s="6">
        <v>9.35845860742864</v>
      </c>
      <c r="K145" s="6">
        <v>11596.5</v>
      </c>
      <c r="L145" s="2">
        <v>0.0</v>
      </c>
      <c r="M145" s="2">
        <v>1.0</v>
      </c>
      <c r="N145" s="2"/>
      <c r="O145" s="2">
        <v>1.0</v>
      </c>
      <c r="P145" s="2">
        <v>3.0</v>
      </c>
      <c r="Q145" s="2">
        <v>0.0</v>
      </c>
      <c r="R145" s="2">
        <v>21.0</v>
      </c>
      <c r="S145" s="2">
        <v>0.0</v>
      </c>
      <c r="T145" s="6">
        <v>17.583357257033594</v>
      </c>
      <c r="U145" s="6">
        <v>-0.00860270075684814</v>
      </c>
      <c r="V145" s="6">
        <v>0.7264757314333218</v>
      </c>
      <c r="W145" s="6">
        <v>1.5177631E7</v>
      </c>
      <c r="X145" s="6">
        <v>1.6269146E7</v>
      </c>
      <c r="Y145" s="6">
        <v>4.3286755E7</v>
      </c>
      <c r="Z145" s="6">
        <v>-372383.0</v>
      </c>
      <c r="AA145" s="2" t="str">
        <f t="shared" si="3"/>
        <v/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1.0</v>
      </c>
      <c r="AJ145" s="2">
        <v>0.0</v>
      </c>
      <c r="AK145" s="2">
        <v>0.0</v>
      </c>
      <c r="AL145" s="2">
        <v>0.0</v>
      </c>
      <c r="AM145" s="2">
        <v>1.0</v>
      </c>
      <c r="AN145" s="2">
        <v>0.0</v>
      </c>
      <c r="AO145" s="2">
        <v>0.0</v>
      </c>
      <c r="AP145" s="2">
        <v>0.0</v>
      </c>
      <c r="AQ145" s="2">
        <v>0.0</v>
      </c>
      <c r="AR145" s="3">
        <v>0.0</v>
      </c>
      <c r="AS145" s="6" t="str">
        <f t="shared" si="4"/>
        <v/>
      </c>
      <c r="AT145" s="6" t="str">
        <f t="shared" si="5"/>
        <v/>
      </c>
      <c r="AU145" s="6" t="str">
        <f t="shared" si="6"/>
        <v/>
      </c>
      <c r="AV145" s="6" t="str">
        <f t="shared" si="7"/>
        <v/>
      </c>
      <c r="AW145" s="6" t="str">
        <f t="shared" si="8"/>
        <v/>
      </c>
      <c r="AX145" s="6" t="str">
        <f t="shared" si="9"/>
        <v/>
      </c>
      <c r="AY145" s="6" t="str">
        <f t="shared" si="10"/>
        <v/>
      </c>
      <c r="AZ145" s="6" t="str">
        <f t="shared" si="11"/>
        <v/>
      </c>
      <c r="BA145" s="6" t="str">
        <f t="shared" si="12"/>
        <v/>
      </c>
      <c r="BB145" s="6" t="str">
        <f t="shared" si="13"/>
        <v/>
      </c>
      <c r="BC145" s="2"/>
      <c r="BD145" s="2"/>
    </row>
    <row r="146" ht="15.75" customHeight="1">
      <c r="A146" s="2">
        <v>35.0</v>
      </c>
      <c r="B146" s="2">
        <v>2017.0</v>
      </c>
      <c r="C146" s="6" t="s">
        <v>90</v>
      </c>
      <c r="D146" s="2">
        <v>16292.0</v>
      </c>
      <c r="E146" s="2">
        <v>1.838723000127E12</v>
      </c>
      <c r="F146" s="2" t="str">
        <f t="array" ref="F146">IFERROR(INDEX(cnpj!$A:$B,MATCH(C146,cnpj!$B:$B,0),1),IF(G146=14,LEFT(E146,2)&amp;"."&amp;MID(E146,3,3)&amp;"."&amp;MID(E146,6,3)&amp;"/"&amp;MID(E146,9,4)&amp;"-"&amp;RIGHT(E146,2),IF(G146=13,0&amp;LEFT(E146,1)&amp;"."&amp;MID(E146,2,3)&amp;"."&amp;MID(E146,5,3)&amp;"/"&amp;MID(E146,8,4)&amp;"-"&amp;RIGHT(E146,2),IF(G146=12,"00"&amp;"."&amp;LEFT(E146,3)&amp;"."&amp;MID(E146,4,3)&amp;"/"&amp;MID(E146,7,4)&amp;"-"&amp;RIGHT(E146,2),IF(G146=11,"00.0"&amp;LEFT(E146,2)&amp;"."&amp;MID(E146,3,3)&amp;"/"&amp;MID(E146,6,4)&amp;"-"&amp;RIGHT(E146,2),"erro")))))</f>
        <v>01.838.723/0001-27</v>
      </c>
      <c r="G146" s="2">
        <f t="shared" si="2"/>
        <v>13</v>
      </c>
      <c r="H146" s="6" t="s">
        <v>86</v>
      </c>
      <c r="I146" s="2">
        <v>4.0</v>
      </c>
      <c r="J146" s="6">
        <v>15.96692386315658</v>
      </c>
      <c r="K146" s="6">
        <v>8597000.0</v>
      </c>
      <c r="L146" s="2">
        <v>0.0</v>
      </c>
      <c r="M146" s="2">
        <v>1.0</v>
      </c>
      <c r="N146" s="2"/>
      <c r="O146" s="2">
        <v>1.0</v>
      </c>
      <c r="P146" s="2">
        <v>4.0</v>
      </c>
      <c r="Q146" s="2">
        <v>0.0</v>
      </c>
      <c r="R146" s="2">
        <v>19.0</v>
      </c>
      <c r="S146" s="2">
        <v>0.0</v>
      </c>
      <c r="T146" s="6">
        <v>17.503983654526163</v>
      </c>
      <c r="U146" s="6">
        <v>-0.028150736940650564</v>
      </c>
      <c r="V146" s="6">
        <v>0.7198809196206188</v>
      </c>
      <c r="W146" s="6">
        <v>1.4391025E7</v>
      </c>
      <c r="X146" s="6">
        <v>1.4392513E7</v>
      </c>
      <c r="Y146" s="6">
        <v>3.9983749E7</v>
      </c>
      <c r="Z146" s="6">
        <v>-1125572.0</v>
      </c>
      <c r="AA146" s="2">
        <f t="shared" si="3"/>
        <v>1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1.0</v>
      </c>
      <c r="AJ146" s="2">
        <v>0.0</v>
      </c>
      <c r="AK146" s="2">
        <v>0.0</v>
      </c>
      <c r="AL146" s="2">
        <v>0.0</v>
      </c>
      <c r="AM146" s="2">
        <v>0.0</v>
      </c>
      <c r="AN146" s="2">
        <v>1.0</v>
      </c>
      <c r="AO146" s="2">
        <v>0.0</v>
      </c>
      <c r="AP146" s="2">
        <v>0.0</v>
      </c>
      <c r="AQ146" s="2">
        <v>0.0</v>
      </c>
      <c r="AR146" s="3">
        <v>0.0</v>
      </c>
      <c r="AS146" s="6">
        <f t="shared" si="4"/>
        <v>17.58335726</v>
      </c>
      <c r="AT146" s="6">
        <f t="shared" si="5"/>
        <v>-0.008602700757</v>
      </c>
      <c r="AU146" s="6">
        <f t="shared" si="6"/>
        <v>0.7264757314</v>
      </c>
      <c r="AV146" s="6">
        <f t="shared" si="7"/>
        <v>0</v>
      </c>
      <c r="AW146" s="6">
        <f t="shared" si="8"/>
        <v>1</v>
      </c>
      <c r="AX146" s="6">
        <f t="shared" si="9"/>
        <v>1</v>
      </c>
      <c r="AY146" s="6">
        <f t="shared" si="10"/>
        <v>3</v>
      </c>
      <c r="AZ146" s="6">
        <f t="shared" si="11"/>
        <v>0</v>
      </c>
      <c r="BA146" s="6">
        <f t="shared" si="12"/>
        <v>21</v>
      </c>
      <c r="BB146" s="6">
        <f t="shared" si="13"/>
        <v>0</v>
      </c>
      <c r="BC146" s="2"/>
      <c r="BD146" s="2"/>
    </row>
    <row r="147" ht="15.75" customHeight="1">
      <c r="A147" s="2">
        <v>35.0</v>
      </c>
      <c r="B147" s="2">
        <v>2018.0</v>
      </c>
      <c r="C147" s="6" t="s">
        <v>90</v>
      </c>
      <c r="D147" s="2">
        <v>16292.0</v>
      </c>
      <c r="E147" s="2">
        <v>1.838723000127E12</v>
      </c>
      <c r="F147" s="2" t="str">
        <f t="array" ref="F147">IFERROR(INDEX(cnpj!$A:$B,MATCH(C147,cnpj!$B:$B,0),1),IF(G147=14,LEFT(E147,2)&amp;"."&amp;MID(E147,3,3)&amp;"."&amp;MID(E147,6,3)&amp;"/"&amp;MID(E147,9,4)&amp;"-"&amp;RIGHT(E147,2),IF(G147=13,0&amp;LEFT(E147,1)&amp;"."&amp;MID(E147,2,3)&amp;"."&amp;MID(E147,5,3)&amp;"/"&amp;MID(E147,8,4)&amp;"-"&amp;RIGHT(E147,2),IF(G147=12,"00"&amp;"."&amp;LEFT(E147,3)&amp;"."&amp;MID(E147,4,3)&amp;"/"&amp;MID(E147,7,4)&amp;"-"&amp;RIGHT(E147,2),IF(G147=11,"00.0"&amp;LEFT(E147,2)&amp;"."&amp;MID(E147,3,3)&amp;"/"&amp;MID(E147,6,4)&amp;"-"&amp;RIGHT(E147,2),"erro")))))</f>
        <v>01.838.723/0001-27</v>
      </c>
      <c r="G147" s="2">
        <f t="shared" si="2"/>
        <v>13</v>
      </c>
      <c r="H147" s="6" t="s">
        <v>86</v>
      </c>
      <c r="I147" s="2">
        <v>4.0</v>
      </c>
      <c r="J147" s="6">
        <v>9.217504647160201</v>
      </c>
      <c r="K147" s="6">
        <v>10071.9</v>
      </c>
      <c r="L147" s="2">
        <v>0.0</v>
      </c>
      <c r="M147" s="2">
        <v>1.0</v>
      </c>
      <c r="N147" s="2"/>
      <c r="O147" s="2">
        <v>1.0</v>
      </c>
      <c r="P147" s="2">
        <v>5.0</v>
      </c>
      <c r="Q147" s="2">
        <v>0.0</v>
      </c>
      <c r="R147" s="2">
        <v>19.0</v>
      </c>
      <c r="S147" s="2">
        <v>1.0</v>
      </c>
      <c r="T147" s="6">
        <v>17.511390079338884</v>
      </c>
      <c r="U147" s="6">
        <v>-0.1104258249891357</v>
      </c>
      <c r="V147" s="6">
        <v>0.8270988904566261</v>
      </c>
      <c r="W147" s="6">
        <v>1.4857202E7</v>
      </c>
      <c r="X147" s="6">
        <v>1.8459156E7</v>
      </c>
      <c r="Y147" s="6">
        <v>4.0280985E7</v>
      </c>
      <c r="Z147" s="6">
        <v>-4448061.0</v>
      </c>
      <c r="AA147" s="2">
        <f t="shared" si="3"/>
        <v>1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1.0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1.0</v>
      </c>
      <c r="AP147" s="2">
        <v>0.0</v>
      </c>
      <c r="AQ147" s="2">
        <v>0.0</v>
      </c>
      <c r="AR147" s="3">
        <v>0.0</v>
      </c>
      <c r="AS147" s="6">
        <f t="shared" si="4"/>
        <v>17.50398365</v>
      </c>
      <c r="AT147" s="6">
        <f t="shared" si="5"/>
        <v>-0.02815073694</v>
      </c>
      <c r="AU147" s="6">
        <f t="shared" si="6"/>
        <v>0.7198809196</v>
      </c>
      <c r="AV147" s="6">
        <f t="shared" si="7"/>
        <v>0</v>
      </c>
      <c r="AW147" s="6">
        <f t="shared" si="8"/>
        <v>1</v>
      </c>
      <c r="AX147" s="6">
        <f t="shared" si="9"/>
        <v>1</v>
      </c>
      <c r="AY147" s="6">
        <f t="shared" si="10"/>
        <v>4</v>
      </c>
      <c r="AZ147" s="6">
        <f t="shared" si="11"/>
        <v>0</v>
      </c>
      <c r="BA147" s="6">
        <f t="shared" si="12"/>
        <v>19</v>
      </c>
      <c r="BB147" s="6">
        <f t="shared" si="13"/>
        <v>0</v>
      </c>
      <c r="BC147" s="2"/>
      <c r="BD147" s="2"/>
    </row>
    <row r="148" ht="15.75" customHeight="1">
      <c r="A148" s="2">
        <v>35.0</v>
      </c>
      <c r="B148" s="2">
        <v>2019.0</v>
      </c>
      <c r="C148" s="6" t="s">
        <v>90</v>
      </c>
      <c r="D148" s="2">
        <v>16292.0</v>
      </c>
      <c r="E148" s="2">
        <v>1.838723000127E12</v>
      </c>
      <c r="F148" s="2" t="str">
        <f t="array" ref="F148">IFERROR(INDEX(cnpj!$A:$B,MATCH(C148,cnpj!$B:$B,0),1),IF(G148=14,LEFT(E148,2)&amp;"."&amp;MID(E148,3,3)&amp;"."&amp;MID(E148,6,3)&amp;"/"&amp;MID(E148,9,4)&amp;"-"&amp;RIGHT(E148,2),IF(G148=13,0&amp;LEFT(E148,1)&amp;"."&amp;MID(E148,2,3)&amp;"."&amp;MID(E148,5,3)&amp;"/"&amp;MID(E148,8,4)&amp;"-"&amp;RIGHT(E148,2),IF(G148=12,"00"&amp;"."&amp;LEFT(E148,3)&amp;"."&amp;MID(E148,4,3)&amp;"/"&amp;MID(E148,7,4)&amp;"-"&amp;RIGHT(E148,2),IF(G148=11,"00.0"&amp;LEFT(E148,2)&amp;"."&amp;MID(E148,3,3)&amp;"/"&amp;MID(E148,6,4)&amp;"-"&amp;RIGHT(E148,2),"erro")))))</f>
        <v>01.838.723/0001-27</v>
      </c>
      <c r="G148" s="2">
        <f t="shared" si="2"/>
        <v>13</v>
      </c>
      <c r="H148" s="6" t="s">
        <v>86</v>
      </c>
      <c r="I148" s="2">
        <v>4.0</v>
      </c>
      <c r="J148" s="6">
        <v>16.099870578667645</v>
      </c>
      <c r="K148" s="6">
        <v>9819400.0</v>
      </c>
      <c r="L148" s="2">
        <v>0.0</v>
      </c>
      <c r="M148" s="2">
        <v>1.0</v>
      </c>
      <c r="N148" s="2"/>
      <c r="O148" s="2">
        <v>1.0</v>
      </c>
      <c r="P148" s="2">
        <v>4.0</v>
      </c>
      <c r="Q148" s="2">
        <v>0.0</v>
      </c>
      <c r="R148" s="2">
        <v>24.0</v>
      </c>
      <c r="S148" s="2">
        <v>0.0</v>
      </c>
      <c r="T148" s="6">
        <v>17.590285030755044</v>
      </c>
      <c r="U148" s="6">
        <v>0.006827893122177628</v>
      </c>
      <c r="V148" s="6">
        <v>0.7495902568976089</v>
      </c>
      <c r="W148" s="6">
        <v>1.7495267E7</v>
      </c>
      <c r="X148" s="6">
        <v>1.5177631E7</v>
      </c>
      <c r="Y148" s="6">
        <v>4.3587677E7</v>
      </c>
      <c r="Z148" s="6">
        <v>297612.0</v>
      </c>
      <c r="AA148" s="2">
        <f t="shared" si="3"/>
        <v>1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1.0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1.0</v>
      </c>
      <c r="AQ148" s="2">
        <v>0.0</v>
      </c>
      <c r="AR148" s="3">
        <v>0.0</v>
      </c>
      <c r="AS148" s="6">
        <f t="shared" si="4"/>
        <v>17.51139008</v>
      </c>
      <c r="AT148" s="6">
        <f t="shared" si="5"/>
        <v>-0.110425825</v>
      </c>
      <c r="AU148" s="6">
        <f t="shared" si="6"/>
        <v>0.8270988905</v>
      </c>
      <c r="AV148" s="6">
        <f t="shared" si="7"/>
        <v>0</v>
      </c>
      <c r="AW148" s="6">
        <f t="shared" si="8"/>
        <v>1</v>
      </c>
      <c r="AX148" s="6">
        <f t="shared" si="9"/>
        <v>1</v>
      </c>
      <c r="AY148" s="6">
        <f t="shared" si="10"/>
        <v>5</v>
      </c>
      <c r="AZ148" s="6">
        <f t="shared" si="11"/>
        <v>0</v>
      </c>
      <c r="BA148" s="6">
        <f t="shared" si="12"/>
        <v>19</v>
      </c>
      <c r="BB148" s="6">
        <f t="shared" si="13"/>
        <v>1</v>
      </c>
      <c r="BC148" s="2"/>
      <c r="BD148" s="2"/>
    </row>
    <row r="149" ht="15.75" customHeight="1">
      <c r="A149" s="2">
        <v>35.0</v>
      </c>
      <c r="B149" s="2">
        <v>2020.0</v>
      </c>
      <c r="C149" s="6" t="s">
        <v>90</v>
      </c>
      <c r="D149" s="2">
        <v>16292.0</v>
      </c>
      <c r="E149" s="2">
        <v>1.838723000127E12</v>
      </c>
      <c r="F149" s="2" t="str">
        <f t="array" ref="F149">IFERROR(INDEX(cnpj!$A:$B,MATCH(C149,cnpj!$B:$B,0),1),IF(G149=14,LEFT(E149,2)&amp;"."&amp;MID(E149,3,3)&amp;"."&amp;MID(E149,6,3)&amp;"/"&amp;MID(E149,9,4)&amp;"-"&amp;RIGHT(E149,2),IF(G149=13,0&amp;LEFT(E149,1)&amp;"."&amp;MID(E149,2,3)&amp;"."&amp;MID(E149,5,3)&amp;"/"&amp;MID(E149,8,4)&amp;"-"&amp;RIGHT(E149,2),IF(G149=12,"00"&amp;"."&amp;LEFT(E149,3)&amp;"."&amp;MID(E149,4,3)&amp;"/"&amp;MID(E149,7,4)&amp;"-"&amp;RIGHT(E149,2),IF(G149=11,"00.0"&amp;LEFT(E149,2)&amp;"."&amp;MID(E149,3,3)&amp;"/"&amp;MID(E149,6,4)&amp;"-"&amp;RIGHT(E149,2),"erro")))))</f>
        <v>01.838.723/0001-27</v>
      </c>
      <c r="G149" s="2">
        <f t="shared" si="2"/>
        <v>13</v>
      </c>
      <c r="H149" s="6" t="s">
        <v>86</v>
      </c>
      <c r="I149" s="2">
        <v>4.0</v>
      </c>
      <c r="J149" s="6">
        <v>9.29596745794362</v>
      </c>
      <c r="K149" s="6">
        <v>10894.0</v>
      </c>
      <c r="L149" s="2">
        <v>0.0</v>
      </c>
      <c r="M149" s="2">
        <v>1.0</v>
      </c>
      <c r="N149" s="2"/>
      <c r="O149" s="2">
        <v>1.0</v>
      </c>
      <c r="P149" s="2">
        <v>5.0</v>
      </c>
      <c r="Q149" s="2">
        <v>0.0</v>
      </c>
      <c r="R149" s="2">
        <v>23.0</v>
      </c>
      <c r="S149" s="2">
        <v>0.0</v>
      </c>
      <c r="T149" s="6">
        <v>17.792552993874555</v>
      </c>
      <c r="U149" s="6">
        <v>0.025929352333293878</v>
      </c>
      <c r="V149" s="6">
        <v>0.8390939498327817</v>
      </c>
      <c r="W149" s="6">
        <v>2.2502817E7</v>
      </c>
      <c r="X149" s="6">
        <v>2.2270387E7</v>
      </c>
      <c r="Y149" s="6">
        <v>5.3358988E7</v>
      </c>
      <c r="Z149" s="6">
        <v>1383564.0</v>
      </c>
      <c r="AA149" s="2">
        <f t="shared" si="3"/>
        <v>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1.0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1.0</v>
      </c>
      <c r="AR149" s="3">
        <v>0.0</v>
      </c>
      <c r="AS149" s="6">
        <f t="shared" si="4"/>
        <v>17.59028503</v>
      </c>
      <c r="AT149" s="6">
        <f t="shared" si="5"/>
        <v>0.006827893122</v>
      </c>
      <c r="AU149" s="6">
        <f t="shared" si="6"/>
        <v>0.7495902569</v>
      </c>
      <c r="AV149" s="6">
        <f t="shared" si="7"/>
        <v>0</v>
      </c>
      <c r="AW149" s="6">
        <f t="shared" si="8"/>
        <v>1</v>
      </c>
      <c r="AX149" s="6">
        <f t="shared" si="9"/>
        <v>1</v>
      </c>
      <c r="AY149" s="6">
        <f t="shared" si="10"/>
        <v>4</v>
      </c>
      <c r="AZ149" s="6">
        <f t="shared" si="11"/>
        <v>0</v>
      </c>
      <c r="BA149" s="6">
        <f t="shared" si="12"/>
        <v>24</v>
      </c>
      <c r="BB149" s="6">
        <f t="shared" si="13"/>
        <v>0</v>
      </c>
      <c r="BC149" s="2"/>
      <c r="BD149" s="2"/>
    </row>
    <row r="150" ht="15.75" customHeight="1">
      <c r="A150" s="2">
        <v>36.0</v>
      </c>
      <c r="B150" s="2">
        <v>2016.0</v>
      </c>
      <c r="C150" s="6" t="s">
        <v>91</v>
      </c>
      <c r="D150" s="2">
        <v>19119.0</v>
      </c>
      <c r="E150" s="2">
        <v>4.030182000102E12</v>
      </c>
      <c r="F150" s="2" t="str">
        <f t="array" ref="F150">IFERROR(INDEX(cnpj!$A:$B,MATCH(C150,cnpj!$B:$B,0),1),IF(G150=14,LEFT(E150,2)&amp;"."&amp;MID(E150,3,3)&amp;"."&amp;MID(E150,6,3)&amp;"/"&amp;MID(E150,9,4)&amp;"-"&amp;RIGHT(E150,2),IF(G150=13,0&amp;LEFT(E150,1)&amp;"."&amp;MID(E150,2,3)&amp;"."&amp;MID(E150,5,3)&amp;"/"&amp;MID(E150,8,4)&amp;"-"&amp;RIGHT(E150,2),IF(G150=12,"00"&amp;"."&amp;LEFT(E150,3)&amp;"."&amp;MID(E150,4,3)&amp;"/"&amp;MID(E150,7,4)&amp;"-"&amp;RIGHT(E150,2),IF(G150=11,"00.0"&amp;LEFT(E150,2)&amp;"."&amp;MID(E150,3,3)&amp;"/"&amp;MID(E150,6,4)&amp;"-"&amp;RIGHT(E150,2),"erro")))))</f>
        <v>04.030.182/0001-02</v>
      </c>
      <c r="G150" s="2">
        <f t="shared" si="2"/>
        <v>13</v>
      </c>
      <c r="H150" s="6" t="s">
        <v>50</v>
      </c>
      <c r="I150" s="2">
        <v>6.0</v>
      </c>
      <c r="J150" s="6">
        <v>10.203592144986466</v>
      </c>
      <c r="K150" s="6">
        <v>27000.0</v>
      </c>
      <c r="L150" s="2">
        <v>0.0</v>
      </c>
      <c r="M150" s="2">
        <v>0.0</v>
      </c>
      <c r="N150" s="2"/>
      <c r="O150" s="2">
        <v>0.0</v>
      </c>
      <c r="P150" s="2">
        <v>0.0</v>
      </c>
      <c r="Q150" s="2">
        <v>0.0</v>
      </c>
      <c r="R150" s="2">
        <v>7.0</v>
      </c>
      <c r="S150" s="2">
        <v>0.0</v>
      </c>
      <c r="T150" s="6">
        <v>4.248495242049359</v>
      </c>
      <c r="U150" s="6">
        <v>-1.5</v>
      </c>
      <c r="V150" s="6">
        <v>0.35714285714285715</v>
      </c>
      <c r="W150" s="6">
        <v>25.0</v>
      </c>
      <c r="X150" s="6">
        <v>0.0</v>
      </c>
      <c r="Y150" s="6">
        <v>70.0</v>
      </c>
      <c r="Z150" s="6">
        <v>-105.0</v>
      </c>
      <c r="AA150" s="2" t="str">
        <f t="shared" si="3"/>
        <v/>
      </c>
      <c r="AB150" s="2">
        <v>0.0</v>
      </c>
      <c r="AC150" s="2">
        <v>1.0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1.0</v>
      </c>
      <c r="AN150" s="2">
        <v>0.0</v>
      </c>
      <c r="AO150" s="2">
        <v>0.0</v>
      </c>
      <c r="AP150" s="2">
        <v>0.0</v>
      </c>
      <c r="AQ150" s="2">
        <v>0.0</v>
      </c>
      <c r="AR150" s="3">
        <v>0.0</v>
      </c>
      <c r="AS150" s="6" t="str">
        <f t="shared" si="4"/>
        <v/>
      </c>
      <c r="AT150" s="6" t="str">
        <f t="shared" si="5"/>
        <v/>
      </c>
      <c r="AU150" s="6" t="str">
        <f t="shared" si="6"/>
        <v/>
      </c>
      <c r="AV150" s="6" t="str">
        <f t="shared" si="7"/>
        <v/>
      </c>
      <c r="AW150" s="6" t="str">
        <f t="shared" si="8"/>
        <v/>
      </c>
      <c r="AX150" s="6" t="str">
        <f t="shared" si="9"/>
        <v/>
      </c>
      <c r="AY150" s="6" t="str">
        <f t="shared" si="10"/>
        <v/>
      </c>
      <c r="AZ150" s="6" t="str">
        <f t="shared" si="11"/>
        <v/>
      </c>
      <c r="BA150" s="6" t="str">
        <f t="shared" si="12"/>
        <v/>
      </c>
      <c r="BB150" s="6" t="str">
        <f t="shared" si="13"/>
        <v/>
      </c>
      <c r="BC150" s="2"/>
      <c r="BD150" s="2"/>
    </row>
    <row r="151" ht="15.75" customHeight="1">
      <c r="A151" s="2">
        <v>36.0</v>
      </c>
      <c r="B151" s="2">
        <v>2017.0</v>
      </c>
      <c r="C151" s="6" t="s">
        <v>91</v>
      </c>
      <c r="D151" s="2">
        <v>19119.0</v>
      </c>
      <c r="E151" s="2">
        <v>4.030182000102E12</v>
      </c>
      <c r="F151" s="2" t="str">
        <f t="array" ref="F151">IFERROR(INDEX(cnpj!$A:$B,MATCH(C151,cnpj!$B:$B,0),1),IF(G151=14,LEFT(E151,2)&amp;"."&amp;MID(E151,3,3)&amp;"."&amp;MID(E151,6,3)&amp;"/"&amp;MID(E151,9,4)&amp;"-"&amp;RIGHT(E151,2),IF(G151=13,0&amp;LEFT(E151,1)&amp;"."&amp;MID(E151,2,3)&amp;"."&amp;MID(E151,5,3)&amp;"/"&amp;MID(E151,8,4)&amp;"-"&amp;RIGHT(E151,2),IF(G151=12,"00"&amp;"."&amp;LEFT(E151,3)&amp;"."&amp;MID(E151,4,3)&amp;"/"&amp;MID(E151,7,4)&amp;"-"&amp;RIGHT(E151,2),IF(G151=11,"00.0"&amp;LEFT(E151,2)&amp;"."&amp;MID(E151,3,3)&amp;"/"&amp;MID(E151,6,4)&amp;"-"&amp;RIGHT(E151,2),"erro")))))</f>
        <v>04.030.182/0001-02</v>
      </c>
      <c r="G151" s="2">
        <f t="shared" si="2"/>
        <v>13</v>
      </c>
      <c r="H151" s="6" t="s">
        <v>50</v>
      </c>
      <c r="I151" s="2">
        <v>6.0</v>
      </c>
      <c r="J151" s="6">
        <v>10.027898353728501</v>
      </c>
      <c r="K151" s="6">
        <v>22649.62</v>
      </c>
      <c r="L151" s="2">
        <v>0.0</v>
      </c>
      <c r="M151" s="2">
        <v>0.0</v>
      </c>
      <c r="N151" s="2"/>
      <c r="O151" s="2">
        <v>0.0</v>
      </c>
      <c r="P151" s="2">
        <v>0.0</v>
      </c>
      <c r="Q151" s="2">
        <v>0.0</v>
      </c>
      <c r="R151" s="2">
        <v>7.0</v>
      </c>
      <c r="S151" s="2">
        <v>0.0</v>
      </c>
      <c r="T151" s="6">
        <v>4.1588830833596715</v>
      </c>
      <c r="U151" s="6">
        <v>-1.671875</v>
      </c>
      <c r="V151" s="6">
        <v>0.40625</v>
      </c>
      <c r="W151" s="6">
        <v>26.0</v>
      </c>
      <c r="X151" s="6">
        <v>0.0</v>
      </c>
      <c r="Y151" s="6">
        <v>64.0</v>
      </c>
      <c r="Z151" s="6">
        <v>-107.0</v>
      </c>
      <c r="AA151" s="2">
        <f t="shared" si="3"/>
        <v>1</v>
      </c>
      <c r="AB151" s="2">
        <v>0.0</v>
      </c>
      <c r="AC151" s="2">
        <v>1.0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1.0</v>
      </c>
      <c r="AO151" s="2">
        <v>0.0</v>
      </c>
      <c r="AP151" s="2">
        <v>0.0</v>
      </c>
      <c r="AQ151" s="2">
        <v>0.0</v>
      </c>
      <c r="AR151" s="3">
        <v>0.0</v>
      </c>
      <c r="AS151" s="6">
        <f t="shared" si="4"/>
        <v>4.248495242</v>
      </c>
      <c r="AT151" s="6">
        <f t="shared" si="5"/>
        <v>-1.5</v>
      </c>
      <c r="AU151" s="6">
        <f t="shared" si="6"/>
        <v>0.3571428571</v>
      </c>
      <c r="AV151" s="6">
        <f t="shared" si="7"/>
        <v>0</v>
      </c>
      <c r="AW151" s="6">
        <f t="shared" si="8"/>
        <v>0</v>
      </c>
      <c r="AX151" s="6">
        <f t="shared" si="9"/>
        <v>0</v>
      </c>
      <c r="AY151" s="6">
        <f t="shared" si="10"/>
        <v>0</v>
      </c>
      <c r="AZ151" s="6">
        <f t="shared" si="11"/>
        <v>0</v>
      </c>
      <c r="BA151" s="6">
        <f t="shared" si="12"/>
        <v>7</v>
      </c>
      <c r="BB151" s="6">
        <f t="shared" si="13"/>
        <v>0</v>
      </c>
      <c r="BC151" s="2"/>
      <c r="BD151" s="2"/>
    </row>
    <row r="152" ht="15.75" customHeight="1">
      <c r="A152" s="2">
        <v>36.0</v>
      </c>
      <c r="B152" s="2">
        <v>2018.0</v>
      </c>
      <c r="C152" s="6" t="s">
        <v>91</v>
      </c>
      <c r="D152" s="2">
        <v>19119.0</v>
      </c>
      <c r="E152" s="2">
        <v>4.030182000102E12</v>
      </c>
      <c r="F152" s="2" t="str">
        <f t="array" ref="F152">IFERROR(INDEX(cnpj!$A:$B,MATCH(C152,cnpj!$B:$B,0),1),IF(G152=14,LEFT(E152,2)&amp;"."&amp;MID(E152,3,3)&amp;"."&amp;MID(E152,6,3)&amp;"/"&amp;MID(E152,9,4)&amp;"-"&amp;RIGHT(E152,2),IF(G152=13,0&amp;LEFT(E152,1)&amp;"."&amp;MID(E152,2,3)&amp;"."&amp;MID(E152,5,3)&amp;"/"&amp;MID(E152,8,4)&amp;"-"&amp;RIGHT(E152,2),IF(G152=12,"00"&amp;"."&amp;LEFT(E152,3)&amp;"."&amp;MID(E152,4,3)&amp;"/"&amp;MID(E152,7,4)&amp;"-"&amp;RIGHT(E152,2),IF(G152=11,"00.0"&amp;LEFT(E152,2)&amp;"."&amp;MID(E152,3,3)&amp;"/"&amp;MID(E152,6,4)&amp;"-"&amp;RIGHT(E152,2),"erro")))))</f>
        <v>04.030.182/0001-02</v>
      </c>
      <c r="G152" s="2">
        <f t="shared" si="2"/>
        <v>13</v>
      </c>
      <c r="H152" s="6" t="s">
        <v>50</v>
      </c>
      <c r="I152" s="2">
        <v>6.0</v>
      </c>
      <c r="J152" s="6">
        <v>10.090011516833417</v>
      </c>
      <c r="K152" s="6">
        <v>24101.07</v>
      </c>
      <c r="L152" s="2">
        <v>0.0</v>
      </c>
      <c r="M152" s="2">
        <v>0.0</v>
      </c>
      <c r="N152" s="2"/>
      <c r="O152" s="2">
        <v>0.0</v>
      </c>
      <c r="P152" s="2">
        <v>0.0</v>
      </c>
      <c r="Q152" s="2">
        <v>0.0</v>
      </c>
      <c r="R152" s="2">
        <v>7.0</v>
      </c>
      <c r="S152" s="2">
        <v>0.0</v>
      </c>
      <c r="T152" s="6">
        <v>4.653960350157523</v>
      </c>
      <c r="U152" s="6">
        <v>-1.0285714285714285</v>
      </c>
      <c r="V152" s="6">
        <v>0.23809523809523808</v>
      </c>
      <c r="W152" s="6">
        <v>25.0</v>
      </c>
      <c r="X152" s="6">
        <v>0.0</v>
      </c>
      <c r="Y152" s="6">
        <v>105.0</v>
      </c>
      <c r="Z152" s="6">
        <v>-108.0</v>
      </c>
      <c r="AA152" s="2">
        <f t="shared" si="3"/>
        <v>1</v>
      </c>
      <c r="AB152" s="2">
        <v>0.0</v>
      </c>
      <c r="AC152" s="2">
        <v>1.0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1.0</v>
      </c>
      <c r="AP152" s="2">
        <v>0.0</v>
      </c>
      <c r="AQ152" s="2">
        <v>0.0</v>
      </c>
      <c r="AR152" s="3">
        <v>0.0</v>
      </c>
      <c r="AS152" s="6">
        <f t="shared" si="4"/>
        <v>4.158883083</v>
      </c>
      <c r="AT152" s="6">
        <f t="shared" si="5"/>
        <v>-1.671875</v>
      </c>
      <c r="AU152" s="6">
        <f t="shared" si="6"/>
        <v>0.40625</v>
      </c>
      <c r="AV152" s="6">
        <f t="shared" si="7"/>
        <v>0</v>
      </c>
      <c r="AW152" s="6">
        <f t="shared" si="8"/>
        <v>0</v>
      </c>
      <c r="AX152" s="6">
        <f t="shared" si="9"/>
        <v>0</v>
      </c>
      <c r="AY152" s="6">
        <f t="shared" si="10"/>
        <v>0</v>
      </c>
      <c r="AZ152" s="6">
        <f t="shared" si="11"/>
        <v>0</v>
      </c>
      <c r="BA152" s="6">
        <f t="shared" si="12"/>
        <v>7</v>
      </c>
      <c r="BB152" s="6">
        <f t="shared" si="13"/>
        <v>0</v>
      </c>
      <c r="BC152" s="2"/>
      <c r="BD152" s="2"/>
    </row>
    <row r="153" ht="15.75" customHeight="1">
      <c r="A153" s="2">
        <v>36.0</v>
      </c>
      <c r="B153" s="2">
        <v>2020.0</v>
      </c>
      <c r="C153" s="6" t="s">
        <v>91</v>
      </c>
      <c r="D153" s="2">
        <v>19119.0</v>
      </c>
      <c r="E153" s="2">
        <v>4.030182000102E12</v>
      </c>
      <c r="F153" s="2" t="str">
        <f t="array" ref="F153">IFERROR(INDEX(cnpj!$A:$B,MATCH(C153,cnpj!$B:$B,0),1),IF(G153=14,LEFT(E153,2)&amp;"."&amp;MID(E153,3,3)&amp;"."&amp;MID(E153,6,3)&amp;"/"&amp;MID(E153,9,4)&amp;"-"&amp;RIGHT(E153,2),IF(G153=13,0&amp;LEFT(E153,1)&amp;"."&amp;MID(E153,2,3)&amp;"."&amp;MID(E153,5,3)&amp;"/"&amp;MID(E153,8,4)&amp;"-"&amp;RIGHT(E153,2),IF(G153=12,"00"&amp;"."&amp;LEFT(E153,3)&amp;"."&amp;MID(E153,4,3)&amp;"/"&amp;MID(E153,7,4)&amp;"-"&amp;RIGHT(E153,2),IF(G153=11,"00.0"&amp;LEFT(E153,2)&amp;"."&amp;MID(E153,3,3)&amp;"/"&amp;MID(E153,6,4)&amp;"-"&amp;RIGHT(E153,2),"erro")))))</f>
        <v>04.030.182/0001-02</v>
      </c>
      <c r="G153" s="2">
        <f t="shared" si="2"/>
        <v>13</v>
      </c>
      <c r="H153" s="6" t="s">
        <v>50</v>
      </c>
      <c r="I153" s="2">
        <v>6.0</v>
      </c>
      <c r="J153" s="6">
        <v>9.998797732340453</v>
      </c>
      <c r="K153" s="6">
        <v>22000.0</v>
      </c>
      <c r="L153" s="2">
        <v>0.0</v>
      </c>
      <c r="M153" s="2">
        <v>1.0</v>
      </c>
      <c r="N153" s="2"/>
      <c r="O153" s="2">
        <v>0.0</v>
      </c>
      <c r="P153" s="2">
        <v>0.0</v>
      </c>
      <c r="Q153" s="2">
        <v>0.0</v>
      </c>
      <c r="R153" s="2">
        <v>6.0</v>
      </c>
      <c r="S153" s="2">
        <v>0.0</v>
      </c>
      <c r="T153" s="6">
        <v>4.3694478524670215</v>
      </c>
      <c r="U153" s="6">
        <v>-1.5696202531645569</v>
      </c>
      <c r="V153" s="6">
        <v>0.35443037974683544</v>
      </c>
      <c r="W153" s="6">
        <v>28.0</v>
      </c>
      <c r="X153" s="6">
        <v>0.0</v>
      </c>
      <c r="Y153" s="6">
        <v>79.0</v>
      </c>
      <c r="Z153" s="6">
        <v>-124.0</v>
      </c>
      <c r="AA153" s="2">
        <f t="shared" si="3"/>
        <v>1</v>
      </c>
      <c r="AB153" s="2">
        <v>0.0</v>
      </c>
      <c r="AC153" s="2">
        <v>1.0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1.0</v>
      </c>
      <c r="AR153" s="3">
        <v>0.0</v>
      </c>
      <c r="AS153" s="6">
        <f t="shared" si="4"/>
        <v>4.65396035</v>
      </c>
      <c r="AT153" s="6">
        <f t="shared" si="5"/>
        <v>-1.028571429</v>
      </c>
      <c r="AU153" s="6">
        <f t="shared" si="6"/>
        <v>0.2380952381</v>
      </c>
      <c r="AV153" s="6">
        <f t="shared" si="7"/>
        <v>0</v>
      </c>
      <c r="AW153" s="6">
        <f t="shared" si="8"/>
        <v>0</v>
      </c>
      <c r="AX153" s="6">
        <f t="shared" si="9"/>
        <v>0</v>
      </c>
      <c r="AY153" s="6">
        <f t="shared" si="10"/>
        <v>0</v>
      </c>
      <c r="AZ153" s="6">
        <f t="shared" si="11"/>
        <v>0</v>
      </c>
      <c r="BA153" s="6">
        <f t="shared" si="12"/>
        <v>7</v>
      </c>
      <c r="BB153" s="6">
        <f t="shared" si="13"/>
        <v>0</v>
      </c>
      <c r="BC153" s="2"/>
      <c r="BD153" s="2"/>
    </row>
    <row r="154" ht="15.75" customHeight="1">
      <c r="A154" s="2">
        <v>37.0</v>
      </c>
      <c r="B154" s="2">
        <v>2016.0</v>
      </c>
      <c r="C154" s="6" t="s">
        <v>92</v>
      </c>
      <c r="D154" s="2">
        <v>19135.0</v>
      </c>
      <c r="E154" s="2">
        <v>4.031213000131E12</v>
      </c>
      <c r="F154" s="2" t="str">
        <f t="array" ref="F154">IFERROR(INDEX(cnpj!$A:$B,MATCH(C154,cnpj!$B:$B,0),1),IF(G154=14,LEFT(E154,2)&amp;"."&amp;MID(E154,3,3)&amp;"."&amp;MID(E154,6,3)&amp;"/"&amp;MID(E154,9,4)&amp;"-"&amp;RIGHT(E154,2),IF(G154=13,0&amp;LEFT(E154,1)&amp;"."&amp;MID(E154,2,3)&amp;"."&amp;MID(E154,5,3)&amp;"/"&amp;MID(E154,8,4)&amp;"-"&amp;RIGHT(E154,2),IF(G154=12,"00"&amp;"."&amp;LEFT(E154,3)&amp;"."&amp;MID(E154,4,3)&amp;"/"&amp;MID(E154,7,4)&amp;"-"&amp;RIGHT(E154,2),IF(G154=11,"00.0"&amp;LEFT(E154,2)&amp;"."&amp;MID(E154,3,3)&amp;"/"&amp;MID(E154,6,4)&amp;"-"&amp;RIGHT(E154,2),"erro")))))</f>
        <v>04.031.213/0001-31</v>
      </c>
      <c r="G154" s="2">
        <f t="shared" si="2"/>
        <v>13</v>
      </c>
      <c r="H154" s="6" t="s">
        <v>50</v>
      </c>
      <c r="I154" s="2">
        <v>6.0</v>
      </c>
      <c r="J154" s="6">
        <v>10.203592144986466</v>
      </c>
      <c r="K154" s="6">
        <v>27000.0</v>
      </c>
      <c r="L154" s="2">
        <v>0.0</v>
      </c>
      <c r="M154" s="2">
        <v>1.0</v>
      </c>
      <c r="N154" s="2"/>
      <c r="O154" s="2">
        <v>0.0</v>
      </c>
      <c r="P154" s="2">
        <v>0.0</v>
      </c>
      <c r="Q154" s="2">
        <v>0.0</v>
      </c>
      <c r="R154" s="2">
        <v>6.0</v>
      </c>
      <c r="S154" s="2">
        <v>0.0</v>
      </c>
      <c r="T154" s="6">
        <v>4.0943445622221</v>
      </c>
      <c r="U154" s="6">
        <v>-1.7833333333333334</v>
      </c>
      <c r="V154" s="6">
        <v>0.4666666666666667</v>
      </c>
      <c r="W154" s="6">
        <v>28.0</v>
      </c>
      <c r="X154" s="6">
        <v>0.0</v>
      </c>
      <c r="Y154" s="6">
        <v>60.0</v>
      </c>
      <c r="Z154" s="6">
        <v>-107.0</v>
      </c>
      <c r="AA154" s="2" t="str">
        <f t="shared" si="3"/>
        <v/>
      </c>
      <c r="AB154" s="2">
        <v>0.0</v>
      </c>
      <c r="AC154" s="2">
        <v>1.0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1.0</v>
      </c>
      <c r="AN154" s="2">
        <v>0.0</v>
      </c>
      <c r="AO154" s="2">
        <v>0.0</v>
      </c>
      <c r="AP154" s="2">
        <v>0.0</v>
      </c>
      <c r="AQ154" s="2">
        <v>0.0</v>
      </c>
      <c r="AR154" s="3">
        <v>0.0</v>
      </c>
      <c r="AS154" s="6" t="str">
        <f t="shared" si="4"/>
        <v/>
      </c>
      <c r="AT154" s="6" t="str">
        <f t="shared" si="5"/>
        <v/>
      </c>
      <c r="AU154" s="6" t="str">
        <f t="shared" si="6"/>
        <v/>
      </c>
      <c r="AV154" s="6" t="str">
        <f t="shared" si="7"/>
        <v/>
      </c>
      <c r="AW154" s="6" t="str">
        <f t="shared" si="8"/>
        <v/>
      </c>
      <c r="AX154" s="6" t="str">
        <f t="shared" si="9"/>
        <v/>
      </c>
      <c r="AY154" s="6" t="str">
        <f t="shared" si="10"/>
        <v/>
      </c>
      <c r="AZ154" s="6" t="str">
        <f t="shared" si="11"/>
        <v/>
      </c>
      <c r="BA154" s="6" t="str">
        <f t="shared" si="12"/>
        <v/>
      </c>
      <c r="BB154" s="6" t="str">
        <f t="shared" si="13"/>
        <v/>
      </c>
      <c r="BC154" s="2"/>
      <c r="BD154" s="2"/>
    </row>
    <row r="155" ht="15.75" customHeight="1">
      <c r="A155" s="2">
        <v>37.0</v>
      </c>
      <c r="B155" s="2">
        <v>2017.0</v>
      </c>
      <c r="C155" s="6" t="s">
        <v>92</v>
      </c>
      <c r="D155" s="2">
        <v>19135.0</v>
      </c>
      <c r="E155" s="2">
        <v>4.031213000131E12</v>
      </c>
      <c r="F155" s="2" t="str">
        <f t="array" ref="F155">IFERROR(INDEX(cnpj!$A:$B,MATCH(C155,cnpj!$B:$B,0),1),IF(G155=14,LEFT(E155,2)&amp;"."&amp;MID(E155,3,3)&amp;"."&amp;MID(E155,6,3)&amp;"/"&amp;MID(E155,9,4)&amp;"-"&amp;RIGHT(E155,2),IF(G155=13,0&amp;LEFT(E155,1)&amp;"."&amp;MID(E155,2,3)&amp;"."&amp;MID(E155,5,3)&amp;"/"&amp;MID(E155,8,4)&amp;"-"&amp;RIGHT(E155,2),IF(G155=12,"00"&amp;"."&amp;LEFT(E155,3)&amp;"."&amp;MID(E155,4,3)&amp;"/"&amp;MID(E155,7,4)&amp;"-"&amp;RIGHT(E155,2),IF(G155=11,"00.0"&amp;LEFT(E155,2)&amp;"."&amp;MID(E155,3,3)&amp;"/"&amp;MID(E155,6,4)&amp;"-"&amp;RIGHT(E155,2),"erro")))))</f>
        <v>04.031.213/0001-31</v>
      </c>
      <c r="G155" s="2">
        <f t="shared" si="2"/>
        <v>13</v>
      </c>
      <c r="H155" s="6" t="s">
        <v>50</v>
      </c>
      <c r="I155" s="2">
        <v>6.0</v>
      </c>
      <c r="J155" s="6">
        <v>10.027898353728501</v>
      </c>
      <c r="K155" s="6">
        <v>22649.62</v>
      </c>
      <c r="L155" s="2">
        <v>0.0</v>
      </c>
      <c r="M155" s="2">
        <v>0.0</v>
      </c>
      <c r="N155" s="2"/>
      <c r="O155" s="2">
        <v>0.0</v>
      </c>
      <c r="P155" s="2">
        <v>0.0</v>
      </c>
      <c r="Q155" s="2">
        <v>0.0</v>
      </c>
      <c r="R155" s="2">
        <v>7.0</v>
      </c>
      <c r="S155" s="2">
        <v>0.0</v>
      </c>
      <c r="T155" s="6">
        <v>3.9512437185814275</v>
      </c>
      <c r="U155" s="6">
        <v>-1.9807692307692308</v>
      </c>
      <c r="V155" s="6">
        <v>0.4423076923076923</v>
      </c>
      <c r="W155" s="6">
        <v>23.0</v>
      </c>
      <c r="X155" s="6">
        <v>0.0</v>
      </c>
      <c r="Y155" s="6">
        <v>52.0</v>
      </c>
      <c r="Z155" s="6">
        <v>-103.0</v>
      </c>
      <c r="AA155" s="2">
        <f t="shared" si="3"/>
        <v>1</v>
      </c>
      <c r="AB155" s="2">
        <v>0.0</v>
      </c>
      <c r="AC155" s="2">
        <v>1.0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1.0</v>
      </c>
      <c r="AO155" s="2">
        <v>0.0</v>
      </c>
      <c r="AP155" s="2">
        <v>0.0</v>
      </c>
      <c r="AQ155" s="2">
        <v>0.0</v>
      </c>
      <c r="AR155" s="3">
        <v>0.0</v>
      </c>
      <c r="AS155" s="6">
        <f t="shared" si="4"/>
        <v>4.094344562</v>
      </c>
      <c r="AT155" s="6">
        <f t="shared" si="5"/>
        <v>-1.783333333</v>
      </c>
      <c r="AU155" s="6">
        <f t="shared" si="6"/>
        <v>0.4666666667</v>
      </c>
      <c r="AV155" s="6">
        <f t="shared" si="7"/>
        <v>0</v>
      </c>
      <c r="AW155" s="6">
        <f t="shared" si="8"/>
        <v>1</v>
      </c>
      <c r="AX155" s="6">
        <f t="shared" si="9"/>
        <v>0</v>
      </c>
      <c r="AY155" s="6">
        <f t="shared" si="10"/>
        <v>0</v>
      </c>
      <c r="AZ155" s="6">
        <f t="shared" si="11"/>
        <v>0</v>
      </c>
      <c r="BA155" s="6">
        <f t="shared" si="12"/>
        <v>6</v>
      </c>
      <c r="BB155" s="6">
        <f t="shared" si="13"/>
        <v>0</v>
      </c>
      <c r="BC155" s="2"/>
      <c r="BD155" s="2"/>
    </row>
    <row r="156" ht="15.75" customHeight="1">
      <c r="A156" s="2">
        <v>37.0</v>
      </c>
      <c r="B156" s="2">
        <v>2018.0</v>
      </c>
      <c r="C156" s="6" t="s">
        <v>92</v>
      </c>
      <c r="D156" s="2">
        <v>19135.0</v>
      </c>
      <c r="E156" s="2">
        <v>4.031213000131E12</v>
      </c>
      <c r="F156" s="2" t="str">
        <f t="array" ref="F156">IFERROR(INDEX(cnpj!$A:$B,MATCH(C156,cnpj!$B:$B,0),1),IF(G156=14,LEFT(E156,2)&amp;"."&amp;MID(E156,3,3)&amp;"."&amp;MID(E156,6,3)&amp;"/"&amp;MID(E156,9,4)&amp;"-"&amp;RIGHT(E156,2),IF(G156=13,0&amp;LEFT(E156,1)&amp;"."&amp;MID(E156,2,3)&amp;"."&amp;MID(E156,5,3)&amp;"/"&amp;MID(E156,8,4)&amp;"-"&amp;RIGHT(E156,2),IF(G156=12,"00"&amp;"."&amp;LEFT(E156,3)&amp;"."&amp;MID(E156,4,3)&amp;"/"&amp;MID(E156,7,4)&amp;"-"&amp;RIGHT(E156,2),IF(G156=11,"00.0"&amp;LEFT(E156,2)&amp;"."&amp;MID(E156,3,3)&amp;"/"&amp;MID(E156,6,4)&amp;"-"&amp;RIGHT(E156,2),"erro")))))</f>
        <v>04.031.213/0001-31</v>
      </c>
      <c r="G156" s="2">
        <f t="shared" si="2"/>
        <v>13</v>
      </c>
      <c r="H156" s="6" t="s">
        <v>50</v>
      </c>
      <c r="I156" s="2">
        <v>6.0</v>
      </c>
      <c r="J156" s="6">
        <v>10.090011516833417</v>
      </c>
      <c r="K156" s="6">
        <v>24101.07</v>
      </c>
      <c r="L156" s="2">
        <v>0.0</v>
      </c>
      <c r="M156" s="2">
        <v>0.0</v>
      </c>
      <c r="N156" s="2"/>
      <c r="O156" s="2">
        <v>0.0</v>
      </c>
      <c r="P156" s="2">
        <v>0.0</v>
      </c>
      <c r="Q156" s="2">
        <v>0.0</v>
      </c>
      <c r="R156" s="2">
        <v>7.0</v>
      </c>
      <c r="S156" s="2">
        <v>0.0</v>
      </c>
      <c r="T156" s="6">
        <v>4.553876891600541</v>
      </c>
      <c r="U156" s="6">
        <v>-1.1473684210526316</v>
      </c>
      <c r="V156" s="6">
        <v>0.2631578947368421</v>
      </c>
      <c r="W156" s="6">
        <v>25.0</v>
      </c>
      <c r="X156" s="6">
        <v>0.0</v>
      </c>
      <c r="Y156" s="6">
        <v>95.0</v>
      </c>
      <c r="Z156" s="6">
        <v>-109.0</v>
      </c>
      <c r="AA156" s="2">
        <f t="shared" si="3"/>
        <v>1</v>
      </c>
      <c r="AB156" s="2">
        <v>0.0</v>
      </c>
      <c r="AC156" s="2">
        <v>1.0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1.0</v>
      </c>
      <c r="AP156" s="2">
        <v>0.0</v>
      </c>
      <c r="AQ156" s="2">
        <v>0.0</v>
      </c>
      <c r="AR156" s="3">
        <v>0.0</v>
      </c>
      <c r="AS156" s="6">
        <f t="shared" si="4"/>
        <v>3.951243719</v>
      </c>
      <c r="AT156" s="6">
        <f t="shared" si="5"/>
        <v>-1.980769231</v>
      </c>
      <c r="AU156" s="6">
        <f t="shared" si="6"/>
        <v>0.4423076923</v>
      </c>
      <c r="AV156" s="6">
        <f t="shared" si="7"/>
        <v>0</v>
      </c>
      <c r="AW156" s="6">
        <f t="shared" si="8"/>
        <v>0</v>
      </c>
      <c r="AX156" s="6">
        <f t="shared" si="9"/>
        <v>0</v>
      </c>
      <c r="AY156" s="6">
        <f t="shared" si="10"/>
        <v>0</v>
      </c>
      <c r="AZ156" s="6">
        <f t="shared" si="11"/>
        <v>0</v>
      </c>
      <c r="BA156" s="6">
        <f t="shared" si="12"/>
        <v>7</v>
      </c>
      <c r="BB156" s="6">
        <f t="shared" si="13"/>
        <v>0</v>
      </c>
      <c r="BC156" s="2"/>
      <c r="BD156" s="2"/>
    </row>
    <row r="157" ht="15.75" customHeight="1">
      <c r="A157" s="2">
        <v>37.0</v>
      </c>
      <c r="B157" s="2">
        <v>2020.0</v>
      </c>
      <c r="C157" s="6" t="s">
        <v>92</v>
      </c>
      <c r="D157" s="2">
        <v>19135.0</v>
      </c>
      <c r="E157" s="2">
        <v>4.031213000131E12</v>
      </c>
      <c r="F157" s="2" t="str">
        <f t="array" ref="F157">IFERROR(INDEX(cnpj!$A:$B,MATCH(C157,cnpj!$B:$B,0),1),IF(G157=14,LEFT(E157,2)&amp;"."&amp;MID(E157,3,3)&amp;"."&amp;MID(E157,6,3)&amp;"/"&amp;MID(E157,9,4)&amp;"-"&amp;RIGHT(E157,2),IF(G157=13,0&amp;LEFT(E157,1)&amp;"."&amp;MID(E157,2,3)&amp;"."&amp;MID(E157,5,3)&amp;"/"&amp;MID(E157,8,4)&amp;"-"&amp;RIGHT(E157,2),IF(G157=12,"00"&amp;"."&amp;LEFT(E157,3)&amp;"."&amp;MID(E157,4,3)&amp;"/"&amp;MID(E157,7,4)&amp;"-"&amp;RIGHT(E157,2),IF(G157=11,"00.0"&amp;LEFT(E157,2)&amp;"."&amp;MID(E157,3,3)&amp;"/"&amp;MID(E157,6,4)&amp;"-"&amp;RIGHT(E157,2),"erro")))))</f>
        <v>04.031.213/0001-31</v>
      </c>
      <c r="G157" s="2">
        <f t="shared" si="2"/>
        <v>13</v>
      </c>
      <c r="H157" s="6" t="s">
        <v>50</v>
      </c>
      <c r="I157" s="2">
        <v>6.0</v>
      </c>
      <c r="J157" s="6">
        <v>9.998797732340453</v>
      </c>
      <c r="K157" s="6">
        <v>22000.0</v>
      </c>
      <c r="L157" s="2">
        <v>0.0</v>
      </c>
      <c r="M157" s="2">
        <v>1.0</v>
      </c>
      <c r="N157" s="2"/>
      <c r="O157" s="2">
        <v>0.0</v>
      </c>
      <c r="P157" s="2">
        <v>0.0</v>
      </c>
      <c r="Q157" s="2">
        <v>0.0</v>
      </c>
      <c r="R157" s="2">
        <v>7.0</v>
      </c>
      <c r="S157" s="2">
        <v>0.0</v>
      </c>
      <c r="T157" s="6">
        <v>4.23410650459726</v>
      </c>
      <c r="U157" s="6">
        <v>-1.7971014492753623</v>
      </c>
      <c r="V157" s="6">
        <v>0.4057971014492754</v>
      </c>
      <c r="W157" s="6">
        <v>28.0</v>
      </c>
      <c r="X157" s="6">
        <v>0.0</v>
      </c>
      <c r="Y157" s="6">
        <v>69.0</v>
      </c>
      <c r="Z157" s="6">
        <v>-124.0</v>
      </c>
      <c r="AA157" s="2">
        <f t="shared" si="3"/>
        <v>1</v>
      </c>
      <c r="AB157" s="2">
        <v>0.0</v>
      </c>
      <c r="AC157" s="2">
        <v>1.0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1.0</v>
      </c>
      <c r="AR157" s="3">
        <v>0.0</v>
      </c>
      <c r="AS157" s="6">
        <f t="shared" si="4"/>
        <v>4.553876892</v>
      </c>
      <c r="AT157" s="6">
        <f t="shared" si="5"/>
        <v>-1.147368421</v>
      </c>
      <c r="AU157" s="6">
        <f t="shared" si="6"/>
        <v>0.2631578947</v>
      </c>
      <c r="AV157" s="6">
        <f t="shared" si="7"/>
        <v>0</v>
      </c>
      <c r="AW157" s="6">
        <f t="shared" si="8"/>
        <v>0</v>
      </c>
      <c r="AX157" s="6">
        <f t="shared" si="9"/>
        <v>0</v>
      </c>
      <c r="AY157" s="6">
        <f t="shared" si="10"/>
        <v>0</v>
      </c>
      <c r="AZ157" s="6">
        <f t="shared" si="11"/>
        <v>0</v>
      </c>
      <c r="BA157" s="6">
        <f t="shared" si="12"/>
        <v>7</v>
      </c>
      <c r="BB157" s="6">
        <f t="shared" si="13"/>
        <v>0</v>
      </c>
      <c r="BC157" s="2"/>
      <c r="BD157" s="2"/>
    </row>
    <row r="158" ht="15.75" customHeight="1">
      <c r="A158" s="2">
        <v>38.0</v>
      </c>
      <c r="B158" s="2">
        <v>2016.0</v>
      </c>
      <c r="C158" s="6" t="s">
        <v>93</v>
      </c>
      <c r="D158" s="2">
        <v>18546.0</v>
      </c>
      <c r="E158" s="2">
        <v>7.040108000157E12</v>
      </c>
      <c r="F158" s="2" t="str">
        <f t="array" ref="F158">IFERROR(INDEX(cnpj!$A:$B,MATCH(C158,cnpj!$B:$B,0),1),IF(G158=14,LEFT(E158,2)&amp;"."&amp;MID(E158,3,3)&amp;"."&amp;MID(E158,6,3)&amp;"/"&amp;MID(E158,9,4)&amp;"-"&amp;RIGHT(E158,2),IF(G158=13,0&amp;LEFT(E158,1)&amp;"."&amp;MID(E158,2,3)&amp;"."&amp;MID(E158,5,3)&amp;"/"&amp;MID(E158,8,4)&amp;"-"&amp;RIGHT(E158,2),IF(G158=12,"00"&amp;"."&amp;LEFT(E158,3)&amp;"."&amp;MID(E158,4,3)&amp;"/"&amp;MID(E158,7,4)&amp;"-"&amp;RIGHT(E158,2),IF(G158=11,"00.0"&amp;LEFT(E158,2)&amp;"."&amp;MID(E158,3,3)&amp;"/"&amp;MID(E158,6,4)&amp;"-"&amp;RIGHT(E158,2),"erro")))))</f>
        <v>07.040.108/0001-57</v>
      </c>
      <c r="G158" s="2">
        <f t="shared" si="2"/>
        <v>13</v>
      </c>
      <c r="H158" s="6" t="s">
        <v>52</v>
      </c>
      <c r="I158" s="2">
        <v>10.0</v>
      </c>
      <c r="J158" s="6">
        <v>11.002099841204238</v>
      </c>
      <c r="K158" s="6">
        <v>60000.0</v>
      </c>
      <c r="L158" s="2">
        <v>0.0</v>
      </c>
      <c r="M158" s="2">
        <v>1.0</v>
      </c>
      <c r="N158" s="2"/>
      <c r="O158" s="2">
        <v>0.0</v>
      </c>
      <c r="P158" s="2">
        <v>0.0</v>
      </c>
      <c r="Q158" s="2">
        <v>0.0</v>
      </c>
      <c r="R158" s="2">
        <v>24.0</v>
      </c>
      <c r="S158" s="2">
        <v>0.0</v>
      </c>
      <c r="T158" s="6">
        <v>15.138763410197733</v>
      </c>
      <c r="U158" s="6">
        <v>0.03469016284403792</v>
      </c>
      <c r="V158" s="6">
        <v>0.3719702057024969</v>
      </c>
      <c r="W158" s="6">
        <v>380023.0</v>
      </c>
      <c r="X158" s="6">
        <v>1016955.0</v>
      </c>
      <c r="Y158" s="6">
        <v>3755618.0</v>
      </c>
      <c r="Z158" s="6">
        <v>130283.0</v>
      </c>
      <c r="AA158" s="2" t="str">
        <f t="shared" si="3"/>
        <v/>
      </c>
      <c r="AB158" s="2">
        <v>0.0</v>
      </c>
      <c r="AC158" s="2">
        <v>0.0</v>
      </c>
      <c r="AD158" s="2">
        <v>1.0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1.0</v>
      </c>
      <c r="AN158" s="2">
        <v>0.0</v>
      </c>
      <c r="AO158" s="2">
        <v>0.0</v>
      </c>
      <c r="AP158" s="2">
        <v>0.0</v>
      </c>
      <c r="AQ158" s="2">
        <v>0.0</v>
      </c>
      <c r="AR158" s="3">
        <v>0.0</v>
      </c>
      <c r="AS158" s="6" t="str">
        <f t="shared" si="4"/>
        <v/>
      </c>
      <c r="AT158" s="6" t="str">
        <f t="shared" si="5"/>
        <v/>
      </c>
      <c r="AU158" s="6" t="str">
        <f t="shared" si="6"/>
        <v/>
      </c>
      <c r="AV158" s="6" t="str">
        <f t="shared" si="7"/>
        <v/>
      </c>
      <c r="AW158" s="6" t="str">
        <f t="shared" si="8"/>
        <v/>
      </c>
      <c r="AX158" s="6" t="str">
        <f t="shared" si="9"/>
        <v/>
      </c>
      <c r="AY158" s="6" t="str">
        <f t="shared" si="10"/>
        <v/>
      </c>
      <c r="AZ158" s="6" t="str">
        <f t="shared" si="11"/>
        <v/>
      </c>
      <c r="BA158" s="6" t="str">
        <f t="shared" si="12"/>
        <v/>
      </c>
      <c r="BB158" s="6" t="str">
        <f t="shared" si="13"/>
        <v/>
      </c>
      <c r="BC158" s="2"/>
      <c r="BD158" s="2"/>
    </row>
    <row r="159" ht="15.75" customHeight="1">
      <c r="A159" s="2">
        <v>38.0</v>
      </c>
      <c r="B159" s="2">
        <v>2017.0</v>
      </c>
      <c r="C159" s="6" t="s">
        <v>93</v>
      </c>
      <c r="D159" s="2">
        <v>18546.0</v>
      </c>
      <c r="E159" s="2">
        <v>7.040108000157E12</v>
      </c>
      <c r="F159" s="2" t="str">
        <f t="array" ref="F159">IFERROR(INDEX(cnpj!$A:$B,MATCH(C159,cnpj!$B:$B,0),1),IF(G159=14,LEFT(E159,2)&amp;"."&amp;MID(E159,3,3)&amp;"."&amp;MID(E159,6,3)&amp;"/"&amp;MID(E159,9,4)&amp;"-"&amp;RIGHT(E159,2),IF(G159=13,0&amp;LEFT(E159,1)&amp;"."&amp;MID(E159,2,3)&amp;"."&amp;MID(E159,5,3)&amp;"/"&amp;MID(E159,8,4)&amp;"-"&amp;RIGHT(E159,2),IF(G159=12,"00"&amp;"."&amp;LEFT(E159,3)&amp;"."&amp;MID(E159,4,3)&amp;"/"&amp;MID(E159,7,4)&amp;"-"&amp;RIGHT(E159,2),IF(G159=11,"00.0"&amp;LEFT(E159,2)&amp;"."&amp;MID(E159,3,3)&amp;"/"&amp;MID(E159,6,4)&amp;"-"&amp;RIGHT(E159,2),"erro")))))</f>
        <v>07.040.108/0001-57</v>
      </c>
      <c r="G159" s="2">
        <f t="shared" si="2"/>
        <v>13</v>
      </c>
      <c r="H159" s="6" t="s">
        <v>52</v>
      </c>
      <c r="I159" s="2">
        <v>10.0</v>
      </c>
      <c r="J159" s="6">
        <v>11.002099841204238</v>
      </c>
      <c r="K159" s="6">
        <v>60000.0</v>
      </c>
      <c r="L159" s="2">
        <v>0.0</v>
      </c>
      <c r="M159" s="2">
        <v>1.0</v>
      </c>
      <c r="N159" s="2"/>
      <c r="O159" s="2">
        <v>0.0</v>
      </c>
      <c r="P159" s="2">
        <v>0.0</v>
      </c>
      <c r="Q159" s="2">
        <v>0.0</v>
      </c>
      <c r="R159" s="2">
        <v>24.0</v>
      </c>
      <c r="S159" s="2">
        <v>0.0</v>
      </c>
      <c r="T159" s="6">
        <v>15.113725335401224</v>
      </c>
      <c r="U159" s="6">
        <v>0.0030182223639492927</v>
      </c>
      <c r="V159" s="6">
        <v>0.3930462668507177</v>
      </c>
      <c r="W159" s="6">
        <v>453733.0</v>
      </c>
      <c r="X159" s="6">
        <v>985898.0</v>
      </c>
      <c r="Y159" s="6">
        <v>3662752.0</v>
      </c>
      <c r="Z159" s="6">
        <v>11055.0</v>
      </c>
      <c r="AA159" s="2">
        <f t="shared" si="3"/>
        <v>0</v>
      </c>
      <c r="AB159" s="2">
        <v>0.0</v>
      </c>
      <c r="AC159" s="2">
        <v>0.0</v>
      </c>
      <c r="AD159" s="2">
        <v>1.0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1.0</v>
      </c>
      <c r="AO159" s="2">
        <v>0.0</v>
      </c>
      <c r="AP159" s="2">
        <v>0.0</v>
      </c>
      <c r="AQ159" s="2">
        <v>0.0</v>
      </c>
      <c r="AR159" s="3">
        <v>0.0</v>
      </c>
      <c r="AS159" s="6">
        <f t="shared" si="4"/>
        <v>15.13876341</v>
      </c>
      <c r="AT159" s="6">
        <f t="shared" si="5"/>
        <v>0.03469016284</v>
      </c>
      <c r="AU159" s="6">
        <f t="shared" si="6"/>
        <v>0.3719702057</v>
      </c>
      <c r="AV159" s="6">
        <f t="shared" si="7"/>
        <v>0</v>
      </c>
      <c r="AW159" s="6">
        <f t="shared" si="8"/>
        <v>1</v>
      </c>
      <c r="AX159" s="6">
        <f t="shared" si="9"/>
        <v>0</v>
      </c>
      <c r="AY159" s="6">
        <f t="shared" si="10"/>
        <v>0</v>
      </c>
      <c r="AZ159" s="6">
        <f t="shared" si="11"/>
        <v>0</v>
      </c>
      <c r="BA159" s="6">
        <f t="shared" si="12"/>
        <v>24</v>
      </c>
      <c r="BB159" s="6">
        <f t="shared" si="13"/>
        <v>0</v>
      </c>
      <c r="BC159" s="2"/>
      <c r="BD159" s="2"/>
    </row>
    <row r="160" ht="15.75" customHeight="1">
      <c r="A160" s="2">
        <v>38.0</v>
      </c>
      <c r="B160" s="2">
        <v>2018.0</v>
      </c>
      <c r="C160" s="6" t="s">
        <v>93</v>
      </c>
      <c r="D160" s="2">
        <v>18546.0</v>
      </c>
      <c r="E160" s="2">
        <v>7.040108000157E12</v>
      </c>
      <c r="F160" s="2" t="str">
        <f t="array" ref="F160">IFERROR(INDEX(cnpj!$A:$B,MATCH(C160,cnpj!$B:$B,0),1),IF(G160=14,LEFT(E160,2)&amp;"."&amp;MID(E160,3,3)&amp;"."&amp;MID(E160,6,3)&amp;"/"&amp;MID(E160,9,4)&amp;"-"&amp;RIGHT(E160,2),IF(G160=13,0&amp;LEFT(E160,1)&amp;"."&amp;MID(E160,2,3)&amp;"."&amp;MID(E160,5,3)&amp;"/"&amp;MID(E160,8,4)&amp;"-"&amp;RIGHT(E160,2),IF(G160=12,"00"&amp;"."&amp;LEFT(E160,3)&amp;"."&amp;MID(E160,4,3)&amp;"/"&amp;MID(E160,7,4)&amp;"-"&amp;RIGHT(E160,2),IF(G160=11,"00.0"&amp;LEFT(E160,2)&amp;"."&amp;MID(E160,3,3)&amp;"/"&amp;MID(E160,6,4)&amp;"-"&amp;RIGHT(E160,2),"erro")))))</f>
        <v>07.040.108/0001-57</v>
      </c>
      <c r="G160" s="2">
        <f t="shared" si="2"/>
        <v>13</v>
      </c>
      <c r="H160" s="6" t="s">
        <v>52</v>
      </c>
      <c r="I160" s="2">
        <v>10.0</v>
      </c>
      <c r="J160" s="6">
        <v>12.328474730268653</v>
      </c>
      <c r="K160" s="6">
        <v>226041.69</v>
      </c>
      <c r="L160" s="2">
        <v>0.0</v>
      </c>
      <c r="M160" s="2">
        <v>1.0</v>
      </c>
      <c r="N160" s="2"/>
      <c r="O160" s="2">
        <v>1.0</v>
      </c>
      <c r="P160" s="2">
        <v>3.0</v>
      </c>
      <c r="Q160" s="2">
        <v>0.0</v>
      </c>
      <c r="R160" s="2">
        <v>23.0</v>
      </c>
      <c r="S160" s="2">
        <v>0.0</v>
      </c>
      <c r="T160" s="6">
        <v>15.134125470394027</v>
      </c>
      <c r="U160" s="6">
        <v>0.023657389573703134</v>
      </c>
      <c r="V160" s="6">
        <v>0.38703480782400274</v>
      </c>
      <c r="W160" s="6">
        <v>450322.0</v>
      </c>
      <c r="X160" s="6">
        <v>996507.0</v>
      </c>
      <c r="Y160" s="6">
        <v>3738240.0</v>
      </c>
      <c r="Z160" s="6">
        <v>88437.0</v>
      </c>
      <c r="AA160" s="2">
        <f t="shared" si="3"/>
        <v>0</v>
      </c>
      <c r="AB160" s="2">
        <v>0.0</v>
      </c>
      <c r="AC160" s="2">
        <v>0.0</v>
      </c>
      <c r="AD160" s="2">
        <v>1.0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1.0</v>
      </c>
      <c r="AP160" s="2">
        <v>0.0</v>
      </c>
      <c r="AQ160" s="2">
        <v>0.0</v>
      </c>
      <c r="AR160" s="3">
        <v>0.0</v>
      </c>
      <c r="AS160" s="6">
        <f t="shared" si="4"/>
        <v>15.11372534</v>
      </c>
      <c r="AT160" s="6">
        <f t="shared" si="5"/>
        <v>0.003018222364</v>
      </c>
      <c r="AU160" s="6">
        <f t="shared" si="6"/>
        <v>0.3930462669</v>
      </c>
      <c r="AV160" s="6">
        <f t="shared" si="7"/>
        <v>0</v>
      </c>
      <c r="AW160" s="6">
        <f t="shared" si="8"/>
        <v>1</v>
      </c>
      <c r="AX160" s="6">
        <f t="shared" si="9"/>
        <v>0</v>
      </c>
      <c r="AY160" s="6">
        <f t="shared" si="10"/>
        <v>0</v>
      </c>
      <c r="AZ160" s="6">
        <f t="shared" si="11"/>
        <v>0</v>
      </c>
      <c r="BA160" s="6">
        <f t="shared" si="12"/>
        <v>24</v>
      </c>
      <c r="BB160" s="6">
        <f t="shared" si="13"/>
        <v>0</v>
      </c>
      <c r="BC160" s="2"/>
      <c r="BD160" s="2"/>
    </row>
    <row r="161" ht="15.75" customHeight="1">
      <c r="A161" s="2">
        <v>38.0</v>
      </c>
      <c r="B161" s="2">
        <v>2019.0</v>
      </c>
      <c r="C161" s="6" t="s">
        <v>93</v>
      </c>
      <c r="D161" s="2">
        <v>18546.0</v>
      </c>
      <c r="E161" s="2">
        <v>7.040108000157E12</v>
      </c>
      <c r="F161" s="2" t="str">
        <f t="array" ref="F161">IFERROR(INDEX(cnpj!$A:$B,MATCH(C161,cnpj!$B:$B,0),1),IF(G161=14,LEFT(E161,2)&amp;"."&amp;MID(E161,3,3)&amp;"."&amp;MID(E161,6,3)&amp;"/"&amp;MID(E161,9,4)&amp;"-"&amp;RIGHT(E161,2),IF(G161=13,0&amp;LEFT(E161,1)&amp;"."&amp;MID(E161,2,3)&amp;"."&amp;MID(E161,5,3)&amp;"/"&amp;MID(E161,8,4)&amp;"-"&amp;RIGHT(E161,2),IF(G161=12,"00"&amp;"."&amp;LEFT(E161,3)&amp;"."&amp;MID(E161,4,3)&amp;"/"&amp;MID(E161,7,4)&amp;"-"&amp;RIGHT(E161,2),IF(G161=11,"00.0"&amp;LEFT(E161,2)&amp;"."&amp;MID(E161,3,3)&amp;"/"&amp;MID(E161,6,4)&amp;"-"&amp;RIGHT(E161,2),"erro")))))</f>
        <v>07.040.108/0001-57</v>
      </c>
      <c r="G161" s="2">
        <f t="shared" si="2"/>
        <v>13</v>
      </c>
      <c r="H161" s="6" t="s">
        <v>52</v>
      </c>
      <c r="I161" s="2">
        <v>10.0</v>
      </c>
      <c r="J161" s="6">
        <v>12.328474730268653</v>
      </c>
      <c r="K161" s="6">
        <v>226041.69</v>
      </c>
      <c r="L161" s="2">
        <v>0.0</v>
      </c>
      <c r="M161" s="2">
        <v>1.0</v>
      </c>
      <c r="N161" s="2"/>
      <c r="O161" s="2">
        <v>1.0</v>
      </c>
      <c r="P161" s="2">
        <v>3.0</v>
      </c>
      <c r="Q161" s="2">
        <v>0.0</v>
      </c>
      <c r="R161" s="2">
        <v>24.0</v>
      </c>
      <c r="S161" s="2">
        <v>0.0</v>
      </c>
      <c r="T161" s="6">
        <v>15.121771232203274</v>
      </c>
      <c r="U161" s="6">
        <v>0.04488642842034363</v>
      </c>
      <c r="V161" s="6">
        <v>0.24302739102374346</v>
      </c>
      <c r="W161" s="6">
        <v>517317.0</v>
      </c>
      <c r="X161" s="6">
        <v>380023.0</v>
      </c>
      <c r="Y161" s="6">
        <v>3692341.0</v>
      </c>
      <c r="Z161" s="6">
        <v>165736.0</v>
      </c>
      <c r="AA161" s="2">
        <f t="shared" si="3"/>
        <v>0</v>
      </c>
      <c r="AB161" s="2">
        <v>0.0</v>
      </c>
      <c r="AC161" s="2">
        <v>0.0</v>
      </c>
      <c r="AD161" s="2">
        <v>1.0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1.0</v>
      </c>
      <c r="AQ161" s="2">
        <v>0.0</v>
      </c>
      <c r="AR161" s="3">
        <v>0.0</v>
      </c>
      <c r="AS161" s="6">
        <f t="shared" si="4"/>
        <v>15.13412547</v>
      </c>
      <c r="AT161" s="6">
        <f t="shared" si="5"/>
        <v>0.02365738957</v>
      </c>
      <c r="AU161" s="6">
        <f t="shared" si="6"/>
        <v>0.3870348078</v>
      </c>
      <c r="AV161" s="6">
        <f t="shared" si="7"/>
        <v>0</v>
      </c>
      <c r="AW161" s="6">
        <f t="shared" si="8"/>
        <v>1</v>
      </c>
      <c r="AX161" s="6">
        <f t="shared" si="9"/>
        <v>1</v>
      </c>
      <c r="AY161" s="6">
        <f t="shared" si="10"/>
        <v>3</v>
      </c>
      <c r="AZ161" s="6">
        <f t="shared" si="11"/>
        <v>0</v>
      </c>
      <c r="BA161" s="6">
        <f t="shared" si="12"/>
        <v>23</v>
      </c>
      <c r="BB161" s="6">
        <f t="shared" si="13"/>
        <v>0</v>
      </c>
      <c r="BC161" s="2"/>
      <c r="BD161" s="2"/>
    </row>
    <row r="162" ht="15.75" customHeight="1">
      <c r="A162" s="2">
        <v>38.0</v>
      </c>
      <c r="B162" s="2">
        <v>2020.0</v>
      </c>
      <c r="C162" s="6" t="s">
        <v>93</v>
      </c>
      <c r="D162" s="2">
        <v>18546.0</v>
      </c>
      <c r="E162" s="2">
        <v>7.040108000157E12</v>
      </c>
      <c r="F162" s="2" t="str">
        <f t="array" ref="F162">IFERROR(INDEX(cnpj!$A:$B,MATCH(C162,cnpj!$B:$B,0),1),IF(G162=14,LEFT(E162,2)&amp;"."&amp;MID(E162,3,3)&amp;"."&amp;MID(E162,6,3)&amp;"/"&amp;MID(E162,9,4)&amp;"-"&amp;RIGHT(E162,2),IF(G162=13,0&amp;LEFT(E162,1)&amp;"."&amp;MID(E162,2,3)&amp;"."&amp;MID(E162,5,3)&amp;"/"&amp;MID(E162,8,4)&amp;"-"&amp;RIGHT(E162,2),IF(G162=12,"00"&amp;"."&amp;LEFT(E162,3)&amp;"."&amp;MID(E162,4,3)&amp;"/"&amp;MID(E162,7,4)&amp;"-"&amp;RIGHT(E162,2),IF(G162=11,"00.0"&amp;LEFT(E162,2)&amp;"."&amp;MID(E162,3,3)&amp;"/"&amp;MID(E162,6,4)&amp;"-"&amp;RIGHT(E162,2),"erro")))))</f>
        <v>07.040.108/0001-57</v>
      </c>
      <c r="G162" s="2">
        <f t="shared" si="2"/>
        <v>13</v>
      </c>
      <c r="H162" s="6" t="s">
        <v>52</v>
      </c>
      <c r="I162" s="2">
        <v>10.0</v>
      </c>
      <c r="J162" s="6">
        <v>12.328474730268653</v>
      </c>
      <c r="K162" s="6">
        <v>226041.69</v>
      </c>
      <c r="L162" s="2">
        <v>0.0</v>
      </c>
      <c r="M162" s="2">
        <v>1.0</v>
      </c>
      <c r="N162" s="2"/>
      <c r="O162" s="2">
        <v>1.0</v>
      </c>
      <c r="P162" s="2">
        <v>3.0</v>
      </c>
      <c r="Q162" s="2">
        <v>0.0</v>
      </c>
      <c r="R162" s="2">
        <v>24.0</v>
      </c>
      <c r="S162" s="2">
        <v>0.0</v>
      </c>
      <c r="T162" s="6">
        <v>15.165276039693369</v>
      </c>
      <c r="U162" s="6">
        <v>0.03490140465979571</v>
      </c>
      <c r="V162" s="6">
        <v>0.34893988649355206</v>
      </c>
      <c r="W162" s="6">
        <v>529862.0</v>
      </c>
      <c r="X162" s="6">
        <v>815832.0</v>
      </c>
      <c r="Y162" s="6">
        <v>3856521.0</v>
      </c>
      <c r="Z162" s="6">
        <v>134598.0</v>
      </c>
      <c r="AA162" s="2">
        <f t="shared" si="3"/>
        <v>0</v>
      </c>
      <c r="AB162" s="2">
        <v>0.0</v>
      </c>
      <c r="AC162" s="2">
        <v>0.0</v>
      </c>
      <c r="AD162" s="2">
        <v>1.0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1.0</v>
      </c>
      <c r="AR162" s="3">
        <v>0.0</v>
      </c>
      <c r="AS162" s="6">
        <f t="shared" si="4"/>
        <v>15.12177123</v>
      </c>
      <c r="AT162" s="6">
        <f t="shared" si="5"/>
        <v>0.04488642842</v>
      </c>
      <c r="AU162" s="6">
        <f t="shared" si="6"/>
        <v>0.243027391</v>
      </c>
      <c r="AV162" s="6">
        <f t="shared" si="7"/>
        <v>0</v>
      </c>
      <c r="AW162" s="6">
        <f t="shared" si="8"/>
        <v>1</v>
      </c>
      <c r="AX162" s="6">
        <f t="shared" si="9"/>
        <v>1</v>
      </c>
      <c r="AY162" s="6">
        <f t="shared" si="10"/>
        <v>3</v>
      </c>
      <c r="AZ162" s="6">
        <f t="shared" si="11"/>
        <v>0</v>
      </c>
      <c r="BA162" s="6">
        <f t="shared" si="12"/>
        <v>24</v>
      </c>
      <c r="BB162" s="6">
        <f t="shared" si="13"/>
        <v>0</v>
      </c>
      <c r="BC162" s="2"/>
      <c r="BD162" s="2"/>
    </row>
    <row r="163" ht="15.75" customHeight="1">
      <c r="A163" s="2">
        <v>39.0</v>
      </c>
      <c r="B163" s="2">
        <v>2016.0</v>
      </c>
      <c r="C163" s="6" t="s">
        <v>94</v>
      </c>
      <c r="D163" s="2">
        <v>2100.0</v>
      </c>
      <c r="E163" s="2">
        <v>6.1088894000108E13</v>
      </c>
      <c r="F163" s="2" t="str">
        <f t="array" ref="F163">IFERROR(INDEX(cnpj!$A:$B,MATCH(C163,cnpj!$B:$B,0),1),IF(G163=14,LEFT(E163,2)&amp;"."&amp;MID(E163,3,3)&amp;"."&amp;MID(E163,6,3)&amp;"/"&amp;MID(E163,9,4)&amp;"-"&amp;RIGHT(E163,2),IF(G163=13,0&amp;LEFT(E163,1)&amp;"."&amp;MID(E163,2,3)&amp;"."&amp;MID(E163,5,3)&amp;"/"&amp;MID(E163,8,4)&amp;"-"&amp;RIGHT(E163,2),IF(G163=12,"00"&amp;"."&amp;LEFT(E163,3)&amp;"."&amp;MID(E163,4,3)&amp;"/"&amp;MID(E163,7,4)&amp;"-"&amp;RIGHT(E163,2),IF(G163=11,"00.0"&amp;LEFT(E163,2)&amp;"."&amp;MID(E163,3,3)&amp;"/"&amp;MID(E163,6,4)&amp;"-"&amp;RIGHT(E163,2),"erro")))))</f>
        <v>61.088.894/0001-08</v>
      </c>
      <c r="G163" s="2">
        <f t="shared" si="2"/>
        <v>14</v>
      </c>
      <c r="H163" s="6" t="s">
        <v>62</v>
      </c>
      <c r="I163" s="2">
        <v>3.0</v>
      </c>
      <c r="J163" s="6">
        <v>12.323855681186558</v>
      </c>
      <c r="K163" s="6">
        <v>225000.0</v>
      </c>
      <c r="L163" s="2">
        <v>0.0</v>
      </c>
      <c r="M163" s="2">
        <v>0.0</v>
      </c>
      <c r="N163" s="2"/>
      <c r="O163" s="2">
        <v>0.0</v>
      </c>
      <c r="P163" s="2">
        <v>0.0</v>
      </c>
      <c r="Q163" s="2">
        <v>0.0</v>
      </c>
      <c r="R163" s="2">
        <v>11.0</v>
      </c>
      <c r="S163" s="2">
        <v>0.0</v>
      </c>
      <c r="T163" s="6">
        <v>12.235689698502297</v>
      </c>
      <c r="U163" s="6">
        <v>-0.16188862784692154</v>
      </c>
      <c r="V163" s="6">
        <v>1.1753732792264528</v>
      </c>
      <c r="W163" s="6">
        <v>192169.0</v>
      </c>
      <c r="X163" s="6">
        <v>49972.0</v>
      </c>
      <c r="Y163" s="6">
        <v>206012.0</v>
      </c>
      <c r="Z163" s="6">
        <v>-33351.0</v>
      </c>
      <c r="AA163" s="2" t="str">
        <f t="shared" si="3"/>
        <v/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1.0</v>
      </c>
      <c r="AI163" s="2">
        <v>0.0</v>
      </c>
      <c r="AJ163" s="2">
        <v>0.0</v>
      </c>
      <c r="AK163" s="2">
        <v>0.0</v>
      </c>
      <c r="AL163" s="2">
        <v>0.0</v>
      </c>
      <c r="AM163" s="2">
        <v>1.0</v>
      </c>
      <c r="AN163" s="2">
        <v>0.0</v>
      </c>
      <c r="AO163" s="2">
        <v>0.0</v>
      </c>
      <c r="AP163" s="2">
        <v>0.0</v>
      </c>
      <c r="AQ163" s="2">
        <v>0.0</v>
      </c>
      <c r="AR163" s="3">
        <v>0.0</v>
      </c>
      <c r="AS163" s="6" t="str">
        <f t="shared" si="4"/>
        <v/>
      </c>
      <c r="AT163" s="6" t="str">
        <f t="shared" si="5"/>
        <v/>
      </c>
      <c r="AU163" s="6" t="str">
        <f t="shared" si="6"/>
        <v/>
      </c>
      <c r="AV163" s="6" t="str">
        <f t="shared" si="7"/>
        <v/>
      </c>
      <c r="AW163" s="6" t="str">
        <f t="shared" si="8"/>
        <v/>
      </c>
      <c r="AX163" s="6" t="str">
        <f t="shared" si="9"/>
        <v/>
      </c>
      <c r="AY163" s="6" t="str">
        <f t="shared" si="10"/>
        <v/>
      </c>
      <c r="AZ163" s="6" t="str">
        <f t="shared" si="11"/>
        <v/>
      </c>
      <c r="BA163" s="6" t="str">
        <f t="shared" si="12"/>
        <v/>
      </c>
      <c r="BB163" s="6" t="str">
        <f t="shared" si="13"/>
        <v/>
      </c>
      <c r="BC163" s="2"/>
      <c r="BD163" s="2"/>
    </row>
    <row r="164" ht="15.75" customHeight="1">
      <c r="A164" s="2">
        <v>39.0</v>
      </c>
      <c r="B164" s="2">
        <v>2017.0</v>
      </c>
      <c r="C164" s="6" t="s">
        <v>94</v>
      </c>
      <c r="D164" s="2">
        <v>2100.0</v>
      </c>
      <c r="E164" s="2">
        <v>6.1088894000108E13</v>
      </c>
      <c r="F164" s="2" t="str">
        <f t="array" ref="F164">IFERROR(INDEX(cnpj!$A:$B,MATCH(C164,cnpj!$B:$B,0),1),IF(G164=14,LEFT(E164,2)&amp;"."&amp;MID(E164,3,3)&amp;"."&amp;MID(E164,6,3)&amp;"/"&amp;MID(E164,9,4)&amp;"-"&amp;RIGHT(E164,2),IF(G164=13,0&amp;LEFT(E164,1)&amp;"."&amp;MID(E164,2,3)&amp;"."&amp;MID(E164,5,3)&amp;"/"&amp;MID(E164,8,4)&amp;"-"&amp;RIGHT(E164,2),IF(G164=12,"00"&amp;"."&amp;LEFT(E164,3)&amp;"."&amp;MID(E164,4,3)&amp;"/"&amp;MID(E164,7,4)&amp;"-"&amp;RIGHT(E164,2),IF(G164=11,"00.0"&amp;LEFT(E164,2)&amp;"."&amp;MID(E164,3,3)&amp;"/"&amp;MID(E164,6,4)&amp;"-"&amp;RIGHT(E164,2),"erro")))))</f>
        <v>61.088.894/0001-08</v>
      </c>
      <c r="G164" s="2">
        <f t="shared" si="2"/>
        <v>14</v>
      </c>
      <c r="H164" s="6" t="s">
        <v>62</v>
      </c>
      <c r="I164" s="2">
        <v>3.0</v>
      </c>
      <c r="J164" s="6">
        <v>12.323855681186558</v>
      </c>
      <c r="K164" s="6">
        <v>225000.0</v>
      </c>
      <c r="L164" s="2">
        <v>0.0</v>
      </c>
      <c r="M164" s="2">
        <v>0.0</v>
      </c>
      <c r="N164" s="2"/>
      <c r="O164" s="2">
        <v>0.0</v>
      </c>
      <c r="P164" s="2">
        <v>0.0</v>
      </c>
      <c r="Q164" s="2">
        <v>0.0</v>
      </c>
      <c r="R164" s="2">
        <v>8.0</v>
      </c>
      <c r="S164" s="2">
        <v>0.0</v>
      </c>
      <c r="T164" s="6">
        <v>12.266617264146438</v>
      </c>
      <c r="U164" s="6">
        <v>0.21051566478259437</v>
      </c>
      <c r="V164" s="6">
        <v>0.9672209070843315</v>
      </c>
      <c r="W164" s="6">
        <v>145681.0</v>
      </c>
      <c r="X164" s="6">
        <v>59837.0</v>
      </c>
      <c r="Y164" s="6">
        <v>212483.0</v>
      </c>
      <c r="Z164" s="6">
        <v>44731.0</v>
      </c>
      <c r="AA164" s="2">
        <f t="shared" si="3"/>
        <v>1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1.0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1.0</v>
      </c>
      <c r="AO164" s="2">
        <v>0.0</v>
      </c>
      <c r="AP164" s="2">
        <v>0.0</v>
      </c>
      <c r="AQ164" s="2">
        <v>0.0</v>
      </c>
      <c r="AR164" s="3">
        <v>0.0</v>
      </c>
      <c r="AS164" s="6">
        <f t="shared" si="4"/>
        <v>12.2356897</v>
      </c>
      <c r="AT164" s="6">
        <f t="shared" si="5"/>
        <v>-0.1618886278</v>
      </c>
      <c r="AU164" s="6">
        <f t="shared" si="6"/>
        <v>1.175373279</v>
      </c>
      <c r="AV164" s="6">
        <f t="shared" si="7"/>
        <v>0</v>
      </c>
      <c r="AW164" s="6">
        <f t="shared" si="8"/>
        <v>0</v>
      </c>
      <c r="AX164" s="6">
        <f t="shared" si="9"/>
        <v>0</v>
      </c>
      <c r="AY164" s="6">
        <f t="shared" si="10"/>
        <v>0</v>
      </c>
      <c r="AZ164" s="6">
        <f t="shared" si="11"/>
        <v>0</v>
      </c>
      <c r="BA164" s="6">
        <f t="shared" si="12"/>
        <v>11</v>
      </c>
      <c r="BB164" s="6">
        <f t="shared" si="13"/>
        <v>0</v>
      </c>
      <c r="BC164" s="2"/>
      <c r="BD164" s="2"/>
    </row>
    <row r="165" ht="15.75" customHeight="1">
      <c r="A165" s="2">
        <v>39.0</v>
      </c>
      <c r="B165" s="2">
        <v>2018.0</v>
      </c>
      <c r="C165" s="6" t="s">
        <v>94</v>
      </c>
      <c r="D165" s="2">
        <v>2100.0</v>
      </c>
      <c r="E165" s="2">
        <v>6.1088894000108E13</v>
      </c>
      <c r="F165" s="2" t="str">
        <f t="array" ref="F165">IFERROR(INDEX(cnpj!$A:$B,MATCH(C165,cnpj!$B:$B,0),1),IF(G165=14,LEFT(E165,2)&amp;"."&amp;MID(E165,3,3)&amp;"."&amp;MID(E165,6,3)&amp;"/"&amp;MID(E165,9,4)&amp;"-"&amp;RIGHT(E165,2),IF(G165=13,0&amp;LEFT(E165,1)&amp;"."&amp;MID(E165,2,3)&amp;"."&amp;MID(E165,5,3)&amp;"/"&amp;MID(E165,8,4)&amp;"-"&amp;RIGHT(E165,2),IF(G165=12,"00"&amp;"."&amp;LEFT(E165,3)&amp;"."&amp;MID(E165,4,3)&amp;"/"&amp;MID(E165,7,4)&amp;"-"&amp;RIGHT(E165,2),IF(G165=11,"00.0"&amp;LEFT(E165,2)&amp;"."&amp;MID(E165,3,3)&amp;"/"&amp;MID(E165,6,4)&amp;"-"&amp;RIGHT(E165,2),"erro")))))</f>
        <v>61.088.894/0001-08</v>
      </c>
      <c r="G165" s="2">
        <f t="shared" si="2"/>
        <v>14</v>
      </c>
      <c r="H165" s="6" t="s">
        <v>62</v>
      </c>
      <c r="I165" s="2">
        <v>3.0</v>
      </c>
      <c r="J165" s="6">
        <v>12.323855681186558</v>
      </c>
      <c r="K165" s="6">
        <v>225000.0</v>
      </c>
      <c r="L165" s="2">
        <v>0.0</v>
      </c>
      <c r="M165" s="2">
        <v>0.0</v>
      </c>
      <c r="N165" s="2"/>
      <c r="O165" s="2">
        <v>0.0</v>
      </c>
      <c r="P165" s="2">
        <v>0.0</v>
      </c>
      <c r="Q165" s="2">
        <v>0.0</v>
      </c>
      <c r="R165" s="2">
        <v>11.0</v>
      </c>
      <c r="S165" s="2">
        <v>0.0</v>
      </c>
      <c r="T165" s="6">
        <v>12.296562133539634</v>
      </c>
      <c r="U165" s="6">
        <v>0.0759972960875483</v>
      </c>
      <c r="V165" s="6">
        <v>0.8887970330041747</v>
      </c>
      <c r="W165" s="6">
        <v>119830.0</v>
      </c>
      <c r="X165" s="6">
        <v>74765.0</v>
      </c>
      <c r="Y165" s="6">
        <v>218942.0</v>
      </c>
      <c r="Z165" s="6">
        <v>16639.0</v>
      </c>
      <c r="AA165" s="2">
        <f t="shared" si="3"/>
        <v>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1.0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1.0</v>
      </c>
      <c r="AP165" s="2">
        <v>0.0</v>
      </c>
      <c r="AQ165" s="2">
        <v>0.0</v>
      </c>
      <c r="AR165" s="3">
        <v>0.0</v>
      </c>
      <c r="AS165" s="6">
        <f t="shared" si="4"/>
        <v>12.26661726</v>
      </c>
      <c r="AT165" s="6">
        <f t="shared" si="5"/>
        <v>0.2105156648</v>
      </c>
      <c r="AU165" s="6">
        <f t="shared" si="6"/>
        <v>0.9672209071</v>
      </c>
      <c r="AV165" s="6">
        <f t="shared" si="7"/>
        <v>0</v>
      </c>
      <c r="AW165" s="6">
        <f t="shared" si="8"/>
        <v>0</v>
      </c>
      <c r="AX165" s="6">
        <f t="shared" si="9"/>
        <v>0</v>
      </c>
      <c r="AY165" s="6">
        <f t="shared" si="10"/>
        <v>0</v>
      </c>
      <c r="AZ165" s="6">
        <f t="shared" si="11"/>
        <v>0</v>
      </c>
      <c r="BA165" s="6">
        <f t="shared" si="12"/>
        <v>8</v>
      </c>
      <c r="BB165" s="6">
        <f t="shared" si="13"/>
        <v>0</v>
      </c>
      <c r="BC165" s="2"/>
      <c r="BD165" s="2"/>
    </row>
    <row r="166" ht="15.75" customHeight="1">
      <c r="A166" s="2">
        <v>39.0</v>
      </c>
      <c r="B166" s="2">
        <v>2019.0</v>
      </c>
      <c r="C166" s="6" t="s">
        <v>94</v>
      </c>
      <c r="D166" s="2">
        <v>2100.0</v>
      </c>
      <c r="E166" s="2">
        <v>6.1088894000108E13</v>
      </c>
      <c r="F166" s="2" t="str">
        <f t="array" ref="F166">IFERROR(INDEX(cnpj!$A:$B,MATCH(C166,cnpj!$B:$B,0),1),IF(G166=14,LEFT(E166,2)&amp;"."&amp;MID(E166,3,3)&amp;"."&amp;MID(E166,6,3)&amp;"/"&amp;MID(E166,9,4)&amp;"-"&amp;RIGHT(E166,2),IF(G166=13,0&amp;LEFT(E166,1)&amp;"."&amp;MID(E166,2,3)&amp;"."&amp;MID(E166,5,3)&amp;"/"&amp;MID(E166,8,4)&amp;"-"&amp;RIGHT(E166,2),IF(G166=12,"00"&amp;"."&amp;LEFT(E166,3)&amp;"."&amp;MID(E166,4,3)&amp;"/"&amp;MID(E166,7,4)&amp;"-"&amp;RIGHT(E166,2),IF(G166=11,"00.0"&amp;LEFT(E166,2)&amp;"."&amp;MID(E166,3,3)&amp;"/"&amp;MID(E166,6,4)&amp;"-"&amp;RIGHT(E166,2),"erro")))))</f>
        <v>61.088.894/0001-08</v>
      </c>
      <c r="G166" s="2">
        <f t="shared" si="2"/>
        <v>14</v>
      </c>
      <c r="H166" s="6" t="s">
        <v>62</v>
      </c>
      <c r="I166" s="2">
        <v>3.0</v>
      </c>
      <c r="J166" s="6">
        <v>12.337100907936577</v>
      </c>
      <c r="K166" s="6">
        <v>228000.0</v>
      </c>
      <c r="L166" s="2">
        <v>0.0</v>
      </c>
      <c r="M166" s="2">
        <v>1.0</v>
      </c>
      <c r="N166" s="2"/>
      <c r="O166" s="2">
        <v>0.0</v>
      </c>
      <c r="P166" s="2">
        <v>0.0</v>
      </c>
      <c r="Q166" s="2">
        <v>0.0</v>
      </c>
      <c r="R166" s="2">
        <v>11.0</v>
      </c>
      <c r="S166" s="2">
        <v>0.0</v>
      </c>
      <c r="T166" s="6">
        <v>12.408588909609648</v>
      </c>
      <c r="U166" s="6">
        <v>0.08252891023128185</v>
      </c>
      <c r="V166" s="6">
        <v>1.1471767607474193</v>
      </c>
      <c r="W166" s="6">
        <v>88770.0</v>
      </c>
      <c r="X166" s="6">
        <v>192169.0</v>
      </c>
      <c r="Y166" s="6">
        <v>244896.0</v>
      </c>
      <c r="Z166" s="6">
        <v>20211.0</v>
      </c>
      <c r="AA166" s="2">
        <f t="shared" si="3"/>
        <v>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1.0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1.0</v>
      </c>
      <c r="AQ166" s="2">
        <v>0.0</v>
      </c>
      <c r="AR166" s="3">
        <v>0.0</v>
      </c>
      <c r="AS166" s="6">
        <f t="shared" si="4"/>
        <v>12.29656213</v>
      </c>
      <c r="AT166" s="6">
        <f t="shared" si="5"/>
        <v>0.07599729609</v>
      </c>
      <c r="AU166" s="6">
        <f t="shared" si="6"/>
        <v>0.888797033</v>
      </c>
      <c r="AV166" s="6">
        <f t="shared" si="7"/>
        <v>0</v>
      </c>
      <c r="AW166" s="6">
        <f t="shared" si="8"/>
        <v>0</v>
      </c>
      <c r="AX166" s="6">
        <f t="shared" si="9"/>
        <v>0</v>
      </c>
      <c r="AY166" s="6">
        <f t="shared" si="10"/>
        <v>0</v>
      </c>
      <c r="AZ166" s="6">
        <f t="shared" si="11"/>
        <v>0</v>
      </c>
      <c r="BA166" s="6">
        <f t="shared" si="12"/>
        <v>11</v>
      </c>
      <c r="BB166" s="6">
        <f t="shared" si="13"/>
        <v>0</v>
      </c>
      <c r="BC166" s="2"/>
      <c r="BD166" s="2"/>
    </row>
    <row r="167" ht="15.75" customHeight="1">
      <c r="A167" s="2">
        <v>39.0</v>
      </c>
      <c r="B167" s="2">
        <v>2020.0</v>
      </c>
      <c r="C167" s="6" t="s">
        <v>94</v>
      </c>
      <c r="D167" s="2">
        <v>2100.0</v>
      </c>
      <c r="E167" s="2">
        <v>6.1088894000108E13</v>
      </c>
      <c r="F167" s="2" t="str">
        <f t="array" ref="F167">IFERROR(INDEX(cnpj!$A:$B,MATCH(C167,cnpj!$B:$B,0),1),IF(G167=14,LEFT(E167,2)&amp;"."&amp;MID(E167,3,3)&amp;"."&amp;MID(E167,6,3)&amp;"/"&amp;MID(E167,9,4)&amp;"-"&amp;RIGHT(E167,2),IF(G167=13,0&amp;LEFT(E167,1)&amp;"."&amp;MID(E167,2,3)&amp;"."&amp;MID(E167,5,3)&amp;"/"&amp;MID(E167,8,4)&amp;"-"&amp;RIGHT(E167,2),IF(G167=12,"00"&amp;"."&amp;LEFT(E167,3)&amp;"."&amp;MID(E167,4,3)&amp;"/"&amp;MID(E167,7,4)&amp;"-"&amp;RIGHT(E167,2),IF(G167=11,"00.0"&amp;LEFT(E167,2)&amp;"."&amp;MID(E167,3,3)&amp;"/"&amp;MID(E167,6,4)&amp;"-"&amp;RIGHT(E167,2),"erro")))))</f>
        <v>61.088.894/0001-08</v>
      </c>
      <c r="G167" s="2">
        <f t="shared" si="2"/>
        <v>14</v>
      </c>
      <c r="H167" s="6" t="s">
        <v>62</v>
      </c>
      <c r="I167" s="2">
        <v>3.0</v>
      </c>
      <c r="J167" s="6">
        <v>12.37328056451408</v>
      </c>
      <c r="K167" s="6">
        <v>236400.0</v>
      </c>
      <c r="L167" s="2">
        <v>0.0</v>
      </c>
      <c r="M167" s="2">
        <v>1.0</v>
      </c>
      <c r="N167" s="2"/>
      <c r="O167" s="2">
        <v>0.0</v>
      </c>
      <c r="P167" s="2">
        <v>0.0</v>
      </c>
      <c r="Q167" s="2">
        <v>0.0</v>
      </c>
      <c r="R167" s="2">
        <v>11.0</v>
      </c>
      <c r="S167" s="2">
        <v>0.0</v>
      </c>
      <c r="T167" s="6">
        <v>12.569537982478057</v>
      </c>
      <c r="U167" s="6">
        <v>0.07651367408164471</v>
      </c>
      <c r="V167" s="6">
        <v>0.6616051532880717</v>
      </c>
      <c r="W167" s="6">
        <v>99435.0</v>
      </c>
      <c r="X167" s="6">
        <v>90883.0</v>
      </c>
      <c r="Y167" s="6">
        <v>287661.0</v>
      </c>
      <c r="Z167" s="6">
        <v>22010.0</v>
      </c>
      <c r="AA167" s="2">
        <f t="shared" si="3"/>
        <v>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1.0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1.0</v>
      </c>
      <c r="AR167" s="3">
        <v>0.0</v>
      </c>
      <c r="AS167" s="6">
        <f t="shared" si="4"/>
        <v>12.40858891</v>
      </c>
      <c r="AT167" s="6">
        <f t="shared" si="5"/>
        <v>0.08252891023</v>
      </c>
      <c r="AU167" s="6">
        <f t="shared" si="6"/>
        <v>1.147176761</v>
      </c>
      <c r="AV167" s="6">
        <f t="shared" si="7"/>
        <v>0</v>
      </c>
      <c r="AW167" s="6">
        <f t="shared" si="8"/>
        <v>1</v>
      </c>
      <c r="AX167" s="6">
        <f t="shared" si="9"/>
        <v>0</v>
      </c>
      <c r="AY167" s="6">
        <f t="shared" si="10"/>
        <v>0</v>
      </c>
      <c r="AZ167" s="6">
        <f t="shared" si="11"/>
        <v>0</v>
      </c>
      <c r="BA167" s="6">
        <f t="shared" si="12"/>
        <v>11</v>
      </c>
      <c r="BB167" s="6">
        <f t="shared" si="13"/>
        <v>0</v>
      </c>
      <c r="BC167" s="2"/>
      <c r="BD167" s="2"/>
    </row>
    <row r="168" ht="15.75" customHeight="1">
      <c r="A168" s="2">
        <v>40.0</v>
      </c>
      <c r="B168" s="2">
        <v>2016.0</v>
      </c>
      <c r="C168" s="6" t="s">
        <v>95</v>
      </c>
      <c r="D168" s="2">
        <v>17493.0</v>
      </c>
      <c r="E168" s="2">
        <v>2.591787000139E12</v>
      </c>
      <c r="F168" s="2" t="str">
        <f t="array" ref="F168">IFERROR(INDEX(cnpj!$A:$B,MATCH(C168,cnpj!$B:$B,0),1),IF(G168=14,LEFT(E168,2)&amp;"."&amp;MID(E168,3,3)&amp;"."&amp;MID(E168,6,3)&amp;"/"&amp;MID(E168,9,4)&amp;"-"&amp;RIGHT(E168,2),IF(G168=13,0&amp;LEFT(E168,1)&amp;"."&amp;MID(E168,2,3)&amp;"."&amp;MID(E168,5,3)&amp;"/"&amp;MID(E168,8,4)&amp;"-"&amp;RIGHT(E168,2),IF(G168=12,"00"&amp;"."&amp;LEFT(E168,3)&amp;"."&amp;MID(E168,4,3)&amp;"/"&amp;MID(E168,7,4)&amp;"-"&amp;RIGHT(E168,2),IF(G168=11,"00.0"&amp;LEFT(E168,2)&amp;"."&amp;MID(E168,3,3)&amp;"/"&amp;MID(E168,6,4)&amp;"-"&amp;RIGHT(E168,2),"erro")))))</f>
        <v>02.591.787/0001-39</v>
      </c>
      <c r="G168" s="2">
        <f t="shared" si="2"/>
        <v>13</v>
      </c>
      <c r="H168" s="6" t="s">
        <v>50</v>
      </c>
      <c r="I168" s="2">
        <v>6.0</v>
      </c>
      <c r="J168" s="6">
        <v>9.711115659888671</v>
      </c>
      <c r="K168" s="6">
        <v>16500.0</v>
      </c>
      <c r="L168" s="2">
        <v>0.0</v>
      </c>
      <c r="M168" s="2">
        <v>0.0</v>
      </c>
      <c r="N168" s="2"/>
      <c r="O168" s="2">
        <v>0.0</v>
      </c>
      <c r="P168" s="2">
        <v>0.0</v>
      </c>
      <c r="Q168" s="2">
        <v>0.0</v>
      </c>
      <c r="R168" s="2">
        <v>4.0</v>
      </c>
      <c r="S168" s="2">
        <v>0.0</v>
      </c>
      <c r="T168" s="6">
        <v>9.501142571764207</v>
      </c>
      <c r="U168" s="6">
        <v>-15.264747663551402</v>
      </c>
      <c r="V168" s="6">
        <v>25.55252336448598</v>
      </c>
      <c r="W168" s="6">
        <v>57551.0</v>
      </c>
      <c r="X168" s="6">
        <v>284214.0</v>
      </c>
      <c r="Y168" s="6">
        <v>13375.0</v>
      </c>
      <c r="Z168" s="6">
        <v>-204166.0</v>
      </c>
      <c r="AA168" s="2" t="str">
        <f t="shared" si="3"/>
        <v/>
      </c>
      <c r="AB168" s="2">
        <v>0.0</v>
      </c>
      <c r="AC168" s="2">
        <v>1.0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1.0</v>
      </c>
      <c r="AN168" s="2">
        <v>0.0</v>
      </c>
      <c r="AO168" s="2">
        <v>0.0</v>
      </c>
      <c r="AP168" s="2">
        <v>0.0</v>
      </c>
      <c r="AQ168" s="2">
        <v>0.0</v>
      </c>
      <c r="AR168" s="3">
        <v>0.0</v>
      </c>
      <c r="AS168" s="6" t="str">
        <f t="shared" si="4"/>
        <v/>
      </c>
      <c r="AT168" s="6" t="str">
        <f t="shared" si="5"/>
        <v/>
      </c>
      <c r="AU168" s="6" t="str">
        <f t="shared" si="6"/>
        <v/>
      </c>
      <c r="AV168" s="6" t="str">
        <f t="shared" si="7"/>
        <v/>
      </c>
      <c r="AW168" s="6" t="str">
        <f t="shared" si="8"/>
        <v/>
      </c>
      <c r="AX168" s="6" t="str">
        <f t="shared" si="9"/>
        <v/>
      </c>
      <c r="AY168" s="6" t="str">
        <f t="shared" si="10"/>
        <v/>
      </c>
      <c r="AZ168" s="6" t="str">
        <f t="shared" si="11"/>
        <v/>
      </c>
      <c r="BA168" s="6" t="str">
        <f t="shared" si="12"/>
        <v/>
      </c>
      <c r="BB168" s="6" t="str">
        <f t="shared" si="13"/>
        <v/>
      </c>
      <c r="BC168" s="2"/>
      <c r="BD168" s="2"/>
    </row>
    <row r="169" ht="15.75" customHeight="1">
      <c r="A169" s="2">
        <v>40.0</v>
      </c>
      <c r="B169" s="2">
        <v>2017.0</v>
      </c>
      <c r="C169" s="6" t="s">
        <v>95</v>
      </c>
      <c r="D169" s="2">
        <v>17493.0</v>
      </c>
      <c r="E169" s="2">
        <v>2.591787000139E12</v>
      </c>
      <c r="F169" s="2" t="str">
        <f t="array" ref="F169">IFERROR(INDEX(cnpj!$A:$B,MATCH(C169,cnpj!$B:$B,0),1),IF(G169=14,LEFT(E169,2)&amp;"."&amp;MID(E169,3,3)&amp;"."&amp;MID(E169,6,3)&amp;"/"&amp;MID(E169,9,4)&amp;"-"&amp;RIGHT(E169,2),IF(G169=13,0&amp;LEFT(E169,1)&amp;"."&amp;MID(E169,2,3)&amp;"."&amp;MID(E169,5,3)&amp;"/"&amp;MID(E169,8,4)&amp;"-"&amp;RIGHT(E169,2),IF(G169=12,"00"&amp;"."&amp;LEFT(E169,3)&amp;"."&amp;MID(E169,4,3)&amp;"/"&amp;MID(E169,7,4)&amp;"-"&amp;RIGHT(E169,2),IF(G169=11,"00.0"&amp;LEFT(E169,2)&amp;"."&amp;MID(E169,3,3)&amp;"/"&amp;MID(E169,6,4)&amp;"-"&amp;RIGHT(E169,2),"erro")))))</f>
        <v>02.591.787/0001-39</v>
      </c>
      <c r="G169" s="2">
        <f t="shared" si="2"/>
        <v>13</v>
      </c>
      <c r="H169" s="6" t="s">
        <v>50</v>
      </c>
      <c r="I169" s="2">
        <v>6.0</v>
      </c>
      <c r="J169" s="6">
        <v>9.680344001221918</v>
      </c>
      <c r="K169" s="6">
        <v>16000.0</v>
      </c>
      <c r="L169" s="2">
        <v>0.0</v>
      </c>
      <c r="M169" s="2">
        <v>0.0</v>
      </c>
      <c r="N169" s="2"/>
      <c r="O169" s="2">
        <v>0.0</v>
      </c>
      <c r="P169" s="2">
        <v>0.0</v>
      </c>
      <c r="Q169" s="2">
        <v>0.0</v>
      </c>
      <c r="R169" s="2">
        <v>5.0</v>
      </c>
      <c r="S169" s="2">
        <v>0.0</v>
      </c>
      <c r="T169" s="6">
        <v>12.793717633729957</v>
      </c>
      <c r="U169" s="6">
        <v>1.0604613431347218</v>
      </c>
      <c r="V169" s="6">
        <v>-0.07397436859110597</v>
      </c>
      <c r="W169" s="6">
        <v>26627.0</v>
      </c>
      <c r="X169" s="6">
        <v>0.0</v>
      </c>
      <c r="Y169" s="6">
        <v>359949.0</v>
      </c>
      <c r="Z169" s="6">
        <v>381712.0</v>
      </c>
      <c r="AA169" s="2">
        <f t="shared" si="3"/>
        <v>1</v>
      </c>
      <c r="AB169" s="2">
        <v>0.0</v>
      </c>
      <c r="AC169" s="2">
        <v>1.0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1.0</v>
      </c>
      <c r="AO169" s="2">
        <v>0.0</v>
      </c>
      <c r="AP169" s="2">
        <v>0.0</v>
      </c>
      <c r="AQ169" s="2">
        <v>0.0</v>
      </c>
      <c r="AR169" s="3">
        <v>0.0</v>
      </c>
      <c r="AS169" s="6">
        <f t="shared" si="4"/>
        <v>9.501142572</v>
      </c>
      <c r="AT169" s="6">
        <f t="shared" si="5"/>
        <v>-15.26474766</v>
      </c>
      <c r="AU169" s="6">
        <f t="shared" si="6"/>
        <v>25.55252336</v>
      </c>
      <c r="AV169" s="6">
        <f t="shared" si="7"/>
        <v>0</v>
      </c>
      <c r="AW169" s="6">
        <f t="shared" si="8"/>
        <v>0</v>
      </c>
      <c r="AX169" s="6">
        <f t="shared" si="9"/>
        <v>0</v>
      </c>
      <c r="AY169" s="6">
        <f t="shared" si="10"/>
        <v>0</v>
      </c>
      <c r="AZ169" s="6">
        <f t="shared" si="11"/>
        <v>0</v>
      </c>
      <c r="BA169" s="6">
        <f t="shared" si="12"/>
        <v>4</v>
      </c>
      <c r="BB169" s="6">
        <f t="shared" si="13"/>
        <v>0</v>
      </c>
      <c r="BC169" s="2"/>
      <c r="BD169" s="2"/>
    </row>
    <row r="170" ht="15.75" customHeight="1">
      <c r="A170" s="2">
        <v>40.0</v>
      </c>
      <c r="B170" s="2">
        <v>2018.0</v>
      </c>
      <c r="C170" s="6" t="s">
        <v>95</v>
      </c>
      <c r="D170" s="2">
        <v>17493.0</v>
      </c>
      <c r="E170" s="2">
        <v>2.591787000139E12</v>
      </c>
      <c r="F170" s="2" t="str">
        <f t="array" ref="F170">IFERROR(INDEX(cnpj!$A:$B,MATCH(C170,cnpj!$B:$B,0),1),IF(G170=14,LEFT(E170,2)&amp;"."&amp;MID(E170,3,3)&amp;"."&amp;MID(E170,6,3)&amp;"/"&amp;MID(E170,9,4)&amp;"-"&amp;RIGHT(E170,2),IF(G170=13,0&amp;LEFT(E170,1)&amp;"."&amp;MID(E170,2,3)&amp;"."&amp;MID(E170,5,3)&amp;"/"&amp;MID(E170,8,4)&amp;"-"&amp;RIGHT(E170,2),IF(G170=12,"00"&amp;"."&amp;LEFT(E170,3)&amp;"."&amp;MID(E170,4,3)&amp;"/"&amp;MID(E170,7,4)&amp;"-"&amp;RIGHT(E170,2),IF(G170=11,"00.0"&amp;LEFT(E170,2)&amp;"."&amp;MID(E170,3,3)&amp;"/"&amp;MID(E170,6,4)&amp;"-"&amp;RIGHT(E170,2),"erro")))))</f>
        <v>02.591.787/0001-39</v>
      </c>
      <c r="G170" s="2">
        <f t="shared" si="2"/>
        <v>13</v>
      </c>
      <c r="H170" s="6" t="s">
        <v>50</v>
      </c>
      <c r="I170" s="2">
        <v>6.0</v>
      </c>
      <c r="J170" s="6">
        <v>9.680344001221918</v>
      </c>
      <c r="K170" s="6">
        <v>16000.0</v>
      </c>
      <c r="L170" s="2">
        <v>0.0</v>
      </c>
      <c r="M170" s="2">
        <v>0.0</v>
      </c>
      <c r="N170" s="2"/>
      <c r="O170" s="2">
        <v>0.0</v>
      </c>
      <c r="P170" s="2">
        <v>0.0</v>
      </c>
      <c r="Q170" s="2">
        <v>0.0</v>
      </c>
      <c r="R170" s="2">
        <v>5.0</v>
      </c>
      <c r="S170" s="2">
        <v>0.0</v>
      </c>
      <c r="T170" s="6">
        <v>12.76790597290655</v>
      </c>
      <c r="U170" s="6">
        <v>-0.39823021463778985</v>
      </c>
      <c r="V170" s="6">
        <v>-0.44799117387970133</v>
      </c>
      <c r="W170" s="6">
        <v>157145.0</v>
      </c>
      <c r="X170" s="6">
        <v>0.0</v>
      </c>
      <c r="Y170" s="6">
        <v>350777.0</v>
      </c>
      <c r="Z170" s="6">
        <v>-139690.0</v>
      </c>
      <c r="AA170" s="2">
        <f t="shared" si="3"/>
        <v>0</v>
      </c>
      <c r="AB170" s="2">
        <v>0.0</v>
      </c>
      <c r="AC170" s="2">
        <v>1.0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1.0</v>
      </c>
      <c r="AP170" s="2">
        <v>0.0</v>
      </c>
      <c r="AQ170" s="2">
        <v>0.0</v>
      </c>
      <c r="AR170" s="3">
        <v>0.0</v>
      </c>
      <c r="AS170" s="6">
        <f t="shared" si="4"/>
        <v>12.79371763</v>
      </c>
      <c r="AT170" s="6">
        <f t="shared" si="5"/>
        <v>1.060461343</v>
      </c>
      <c r="AU170" s="6">
        <f t="shared" si="6"/>
        <v>-0.07397436859</v>
      </c>
      <c r="AV170" s="6">
        <f t="shared" si="7"/>
        <v>0</v>
      </c>
      <c r="AW170" s="6">
        <f t="shared" si="8"/>
        <v>0</v>
      </c>
      <c r="AX170" s="6">
        <f t="shared" si="9"/>
        <v>0</v>
      </c>
      <c r="AY170" s="6">
        <f t="shared" si="10"/>
        <v>0</v>
      </c>
      <c r="AZ170" s="6">
        <f t="shared" si="11"/>
        <v>0</v>
      </c>
      <c r="BA170" s="6">
        <f t="shared" si="12"/>
        <v>5</v>
      </c>
      <c r="BB170" s="6">
        <f t="shared" si="13"/>
        <v>0</v>
      </c>
      <c r="BC170" s="2"/>
      <c r="BD170" s="2"/>
    </row>
    <row r="171" ht="15.75" customHeight="1">
      <c r="A171" s="2">
        <v>40.0</v>
      </c>
      <c r="B171" s="2">
        <v>2019.0</v>
      </c>
      <c r="C171" s="6" t="s">
        <v>95</v>
      </c>
      <c r="D171" s="2">
        <v>17493.0</v>
      </c>
      <c r="E171" s="2">
        <v>2.591787000139E12</v>
      </c>
      <c r="F171" s="2" t="str">
        <f t="array" ref="F171">IFERROR(INDEX(cnpj!$A:$B,MATCH(C171,cnpj!$B:$B,0),1),IF(G171=14,LEFT(E171,2)&amp;"."&amp;MID(E171,3,3)&amp;"."&amp;MID(E171,6,3)&amp;"/"&amp;MID(E171,9,4)&amp;"-"&amp;RIGHT(E171,2),IF(G171=13,0&amp;LEFT(E171,1)&amp;"."&amp;MID(E171,2,3)&amp;"."&amp;MID(E171,5,3)&amp;"/"&amp;MID(E171,8,4)&amp;"-"&amp;RIGHT(E171,2),IF(G171=12,"00"&amp;"."&amp;LEFT(E171,3)&amp;"."&amp;MID(E171,4,3)&amp;"/"&amp;MID(E171,7,4)&amp;"-"&amp;RIGHT(E171,2),IF(G171=11,"00.0"&amp;LEFT(E171,2)&amp;"."&amp;MID(E171,3,3)&amp;"/"&amp;MID(E171,6,4)&amp;"-"&amp;RIGHT(E171,2),"erro")))))</f>
        <v>02.591.787/0001-39</v>
      </c>
      <c r="G171" s="2">
        <f t="shared" si="2"/>
        <v>13</v>
      </c>
      <c r="H171" s="6" t="s">
        <v>50</v>
      </c>
      <c r="I171" s="2">
        <v>6.0</v>
      </c>
      <c r="J171" s="6">
        <v>9.680344001221918</v>
      </c>
      <c r="K171" s="6">
        <v>16000.0</v>
      </c>
      <c r="L171" s="2">
        <v>0.0</v>
      </c>
      <c r="M171" s="2">
        <v>0.0</v>
      </c>
      <c r="N171" s="2"/>
      <c r="O171" s="2">
        <v>0.0</v>
      </c>
      <c r="P171" s="2">
        <v>0.0</v>
      </c>
      <c r="Q171" s="2">
        <v>0.0</v>
      </c>
      <c r="R171" s="2">
        <v>5.0</v>
      </c>
      <c r="S171" s="2">
        <v>0.0</v>
      </c>
      <c r="T171" s="6">
        <v>4.454347296253507</v>
      </c>
      <c r="U171" s="6">
        <v>-20050.43023255814</v>
      </c>
      <c r="V171" s="6">
        <v>-18469.116279069767</v>
      </c>
      <c r="W171" s="6">
        <v>1530793.0</v>
      </c>
      <c r="X171" s="6">
        <v>57551.0</v>
      </c>
      <c r="Y171" s="6">
        <v>86.0</v>
      </c>
      <c r="Z171" s="6">
        <v>-1724337.0</v>
      </c>
      <c r="AA171" s="2">
        <f t="shared" si="3"/>
        <v>1</v>
      </c>
      <c r="AB171" s="2">
        <v>0.0</v>
      </c>
      <c r="AC171" s="2">
        <v>1.0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1.0</v>
      </c>
      <c r="AQ171" s="2">
        <v>0.0</v>
      </c>
      <c r="AR171" s="3">
        <v>0.0</v>
      </c>
      <c r="AS171" s="6">
        <f t="shared" si="4"/>
        <v>12.76790597</v>
      </c>
      <c r="AT171" s="6">
        <f t="shared" si="5"/>
        <v>-0.3982302146</v>
      </c>
      <c r="AU171" s="6">
        <f t="shared" si="6"/>
        <v>-0.4479911739</v>
      </c>
      <c r="AV171" s="6">
        <f t="shared" si="7"/>
        <v>0</v>
      </c>
      <c r="AW171" s="6">
        <f t="shared" si="8"/>
        <v>0</v>
      </c>
      <c r="AX171" s="6">
        <f t="shared" si="9"/>
        <v>0</v>
      </c>
      <c r="AY171" s="6">
        <f t="shared" si="10"/>
        <v>0</v>
      </c>
      <c r="AZ171" s="6">
        <f t="shared" si="11"/>
        <v>0</v>
      </c>
      <c r="BA171" s="6">
        <f t="shared" si="12"/>
        <v>5</v>
      </c>
      <c r="BB171" s="6">
        <f t="shared" si="13"/>
        <v>0</v>
      </c>
      <c r="BC171" s="2"/>
      <c r="BD171" s="2"/>
    </row>
    <row r="172" ht="15.75" customHeight="1">
      <c r="A172" s="2">
        <v>41.0</v>
      </c>
      <c r="B172" s="2">
        <v>2016.0</v>
      </c>
      <c r="C172" s="6" t="s">
        <v>96</v>
      </c>
      <c r="D172" s="2">
        <v>14168.0</v>
      </c>
      <c r="E172" s="2">
        <v>7.253321000147E12</v>
      </c>
      <c r="F172" s="2" t="str">
        <f t="array" ref="F172">IFERROR(INDEX(cnpj!$A:$B,MATCH(C172,cnpj!$B:$B,0),1),IF(G172=14,LEFT(E172,2)&amp;"."&amp;MID(E172,3,3)&amp;"."&amp;MID(E172,6,3)&amp;"/"&amp;MID(E172,9,4)&amp;"-"&amp;RIGHT(E172,2),IF(G172=13,0&amp;LEFT(E172,1)&amp;"."&amp;MID(E172,2,3)&amp;"."&amp;MID(E172,5,3)&amp;"/"&amp;MID(E172,8,4)&amp;"-"&amp;RIGHT(E172,2),IF(G172=12,"00"&amp;"."&amp;LEFT(E172,3)&amp;"."&amp;MID(E172,4,3)&amp;"/"&amp;MID(E172,7,4)&amp;"-"&amp;RIGHT(E172,2),IF(G172=11,"00.0"&amp;LEFT(E172,2)&amp;"."&amp;MID(E172,3,3)&amp;"/"&amp;MID(E172,6,4)&amp;"-"&amp;RIGHT(E172,2),"erro")))))</f>
        <v>07.253.321/0001-47</v>
      </c>
      <c r="G172" s="2">
        <f t="shared" si="2"/>
        <v>13</v>
      </c>
      <c r="H172" s="6" t="s">
        <v>88</v>
      </c>
      <c r="I172" s="2">
        <v>5.0</v>
      </c>
      <c r="J172" s="6">
        <v>9.95227771670556</v>
      </c>
      <c r="K172" s="6">
        <v>21000.0</v>
      </c>
      <c r="L172" s="2">
        <v>0.0</v>
      </c>
      <c r="M172" s="2">
        <v>0.0</v>
      </c>
      <c r="N172" s="2"/>
      <c r="O172" s="2">
        <v>1.0</v>
      </c>
      <c r="P172" s="2">
        <v>2.0</v>
      </c>
      <c r="Q172" s="2">
        <v>0.0</v>
      </c>
      <c r="R172" s="2">
        <v>5.0</v>
      </c>
      <c r="S172" s="2">
        <v>1.0</v>
      </c>
      <c r="T172" s="6">
        <v>11.128409385612446</v>
      </c>
      <c r="U172" s="6">
        <v>-0.0578894797144452</v>
      </c>
      <c r="V172" s="6">
        <v>1.3764211639589883</v>
      </c>
      <c r="W172" s="6">
        <v>6588.0</v>
      </c>
      <c r="X172" s="6">
        <v>87116.0</v>
      </c>
      <c r="Y172" s="6">
        <v>68078.0</v>
      </c>
      <c r="Z172" s="6">
        <v>-3941.0</v>
      </c>
      <c r="AA172" s="2" t="str">
        <f t="shared" si="3"/>
        <v/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1.0</v>
      </c>
      <c r="AN172" s="2">
        <v>0.0</v>
      </c>
      <c r="AO172" s="2">
        <v>0.0</v>
      </c>
      <c r="AP172" s="2">
        <v>0.0</v>
      </c>
      <c r="AQ172" s="2">
        <v>0.0</v>
      </c>
      <c r="AR172" s="3">
        <v>0.0</v>
      </c>
      <c r="AS172" s="6" t="str">
        <f t="shared" si="4"/>
        <v/>
      </c>
      <c r="AT172" s="6" t="str">
        <f t="shared" si="5"/>
        <v/>
      </c>
      <c r="AU172" s="6" t="str">
        <f t="shared" si="6"/>
        <v/>
      </c>
      <c r="AV172" s="6" t="str">
        <f t="shared" si="7"/>
        <v/>
      </c>
      <c r="AW172" s="6" t="str">
        <f t="shared" si="8"/>
        <v/>
      </c>
      <c r="AX172" s="6" t="str">
        <f t="shared" si="9"/>
        <v/>
      </c>
      <c r="AY172" s="6" t="str">
        <f t="shared" si="10"/>
        <v/>
      </c>
      <c r="AZ172" s="6" t="str">
        <f t="shared" si="11"/>
        <v/>
      </c>
      <c r="BA172" s="6" t="str">
        <f t="shared" si="12"/>
        <v/>
      </c>
      <c r="BB172" s="6" t="str">
        <f t="shared" si="13"/>
        <v/>
      </c>
      <c r="BC172" s="2"/>
      <c r="BD172" s="2"/>
    </row>
    <row r="173" ht="15.75" customHeight="1">
      <c r="A173" s="2">
        <v>41.0</v>
      </c>
      <c r="B173" s="2">
        <v>2017.0</v>
      </c>
      <c r="C173" s="6" t="s">
        <v>96</v>
      </c>
      <c r="D173" s="2">
        <v>14168.0</v>
      </c>
      <c r="E173" s="2">
        <v>7.253321000147E12</v>
      </c>
      <c r="F173" s="2" t="str">
        <f t="array" ref="F173">IFERROR(INDEX(cnpj!$A:$B,MATCH(C173,cnpj!$B:$B,0),1),IF(G173=14,LEFT(E173,2)&amp;"."&amp;MID(E173,3,3)&amp;"."&amp;MID(E173,6,3)&amp;"/"&amp;MID(E173,9,4)&amp;"-"&amp;RIGHT(E173,2),IF(G173=13,0&amp;LEFT(E173,1)&amp;"."&amp;MID(E173,2,3)&amp;"."&amp;MID(E173,5,3)&amp;"/"&amp;MID(E173,8,4)&amp;"-"&amp;RIGHT(E173,2),IF(G173=12,"00"&amp;"."&amp;LEFT(E173,3)&amp;"."&amp;MID(E173,4,3)&amp;"/"&amp;MID(E173,7,4)&amp;"-"&amp;RIGHT(E173,2),IF(G173=11,"00.0"&amp;LEFT(E173,2)&amp;"."&amp;MID(E173,3,3)&amp;"/"&amp;MID(E173,6,4)&amp;"-"&amp;RIGHT(E173,2),"erro")))))</f>
        <v>07.253.321/0001-47</v>
      </c>
      <c r="G173" s="2">
        <f t="shared" si="2"/>
        <v>13</v>
      </c>
      <c r="H173" s="6" t="s">
        <v>88</v>
      </c>
      <c r="I173" s="2">
        <v>5.0</v>
      </c>
      <c r="J173" s="6">
        <v>9.95227771670556</v>
      </c>
      <c r="K173" s="6">
        <v>21000.0</v>
      </c>
      <c r="L173" s="2">
        <v>0.0</v>
      </c>
      <c r="M173" s="2">
        <v>0.0</v>
      </c>
      <c r="N173" s="2"/>
      <c r="O173" s="2">
        <v>1.0</v>
      </c>
      <c r="P173" s="2">
        <v>2.0</v>
      </c>
      <c r="Q173" s="2">
        <v>0.0</v>
      </c>
      <c r="R173" s="2">
        <v>5.0</v>
      </c>
      <c r="S173" s="2">
        <v>1.0</v>
      </c>
      <c r="T173" s="6">
        <v>11.190886564806565</v>
      </c>
      <c r="U173" s="6">
        <v>-0.04574495977479404</v>
      </c>
      <c r="V173" s="6">
        <v>1.3980570466557192</v>
      </c>
      <c r="W173" s="6">
        <v>6599.0</v>
      </c>
      <c r="X173" s="6">
        <v>94714.0</v>
      </c>
      <c r="Y173" s="6">
        <v>72467.0</v>
      </c>
      <c r="Z173" s="6">
        <v>-3315.0</v>
      </c>
      <c r="AA173" s="2">
        <f t="shared" si="3"/>
        <v>1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1.0</v>
      </c>
      <c r="AO173" s="2">
        <v>0.0</v>
      </c>
      <c r="AP173" s="2">
        <v>0.0</v>
      </c>
      <c r="AQ173" s="2">
        <v>0.0</v>
      </c>
      <c r="AR173" s="3">
        <v>0.0</v>
      </c>
      <c r="AS173" s="6">
        <f t="shared" si="4"/>
        <v>11.12840939</v>
      </c>
      <c r="AT173" s="6">
        <f t="shared" si="5"/>
        <v>-0.05788947971</v>
      </c>
      <c r="AU173" s="6">
        <f t="shared" si="6"/>
        <v>1.376421164</v>
      </c>
      <c r="AV173" s="6">
        <f t="shared" si="7"/>
        <v>0</v>
      </c>
      <c r="AW173" s="6">
        <f t="shared" si="8"/>
        <v>0</v>
      </c>
      <c r="AX173" s="6">
        <f t="shared" si="9"/>
        <v>1</v>
      </c>
      <c r="AY173" s="6">
        <f t="shared" si="10"/>
        <v>2</v>
      </c>
      <c r="AZ173" s="6">
        <f t="shared" si="11"/>
        <v>0</v>
      </c>
      <c r="BA173" s="6">
        <f t="shared" si="12"/>
        <v>5</v>
      </c>
      <c r="BB173" s="6">
        <f t="shared" si="13"/>
        <v>1</v>
      </c>
      <c r="BC173" s="2"/>
      <c r="BD173" s="2"/>
    </row>
    <row r="174" ht="15.75" customHeight="1">
      <c r="A174" s="2">
        <v>41.0</v>
      </c>
      <c r="B174" s="2">
        <v>2018.0</v>
      </c>
      <c r="C174" s="6" t="s">
        <v>96</v>
      </c>
      <c r="D174" s="2">
        <v>14168.0</v>
      </c>
      <c r="E174" s="2">
        <v>7.253321000147E12</v>
      </c>
      <c r="F174" s="2" t="str">
        <f t="array" ref="F174">IFERROR(INDEX(cnpj!$A:$B,MATCH(C174,cnpj!$B:$B,0),1),IF(G174=14,LEFT(E174,2)&amp;"."&amp;MID(E174,3,3)&amp;"."&amp;MID(E174,6,3)&amp;"/"&amp;MID(E174,9,4)&amp;"-"&amp;RIGHT(E174,2),IF(G174=13,0&amp;LEFT(E174,1)&amp;"."&amp;MID(E174,2,3)&amp;"."&amp;MID(E174,5,3)&amp;"/"&amp;MID(E174,8,4)&amp;"-"&amp;RIGHT(E174,2),IF(G174=12,"00"&amp;"."&amp;LEFT(E174,3)&amp;"."&amp;MID(E174,4,3)&amp;"/"&amp;MID(E174,7,4)&amp;"-"&amp;RIGHT(E174,2),IF(G174=11,"00.0"&amp;LEFT(E174,2)&amp;"."&amp;MID(E174,3,3)&amp;"/"&amp;MID(E174,6,4)&amp;"-"&amp;RIGHT(E174,2),"erro")))))</f>
        <v>07.253.321/0001-47</v>
      </c>
      <c r="G174" s="2">
        <f t="shared" si="2"/>
        <v>13</v>
      </c>
      <c r="H174" s="6" t="s">
        <v>88</v>
      </c>
      <c r="I174" s="2">
        <v>5.0</v>
      </c>
      <c r="J174" s="6">
        <v>9.95227771670556</v>
      </c>
      <c r="K174" s="6">
        <v>21000.0</v>
      </c>
      <c r="L174" s="2">
        <v>0.0</v>
      </c>
      <c r="M174" s="2">
        <v>0.0</v>
      </c>
      <c r="N174" s="2"/>
      <c r="O174" s="2">
        <v>1.0</v>
      </c>
      <c r="P174" s="2">
        <v>2.0</v>
      </c>
      <c r="Q174" s="2">
        <v>0.0</v>
      </c>
      <c r="R174" s="2">
        <v>4.0</v>
      </c>
      <c r="S174" s="2">
        <v>0.0</v>
      </c>
      <c r="T174" s="6">
        <v>11.26887742953851</v>
      </c>
      <c r="U174" s="6">
        <v>-0.03550960495245389</v>
      </c>
      <c r="V174" s="6">
        <v>1.4024762269449231</v>
      </c>
      <c r="W174" s="6">
        <v>6448.0</v>
      </c>
      <c r="X174" s="6">
        <v>103429.0</v>
      </c>
      <c r="Y174" s="6">
        <v>78345.0</v>
      </c>
      <c r="Z174" s="6">
        <v>-2782.0</v>
      </c>
      <c r="AA174" s="2">
        <f t="shared" si="3"/>
        <v>1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1.0</v>
      </c>
      <c r="AP174" s="2">
        <v>0.0</v>
      </c>
      <c r="AQ174" s="2">
        <v>0.0</v>
      </c>
      <c r="AR174" s="3">
        <v>0.0</v>
      </c>
      <c r="AS174" s="6">
        <f t="shared" si="4"/>
        <v>11.19088656</v>
      </c>
      <c r="AT174" s="6">
        <f t="shared" si="5"/>
        <v>-0.04574495977</v>
      </c>
      <c r="AU174" s="6">
        <f t="shared" si="6"/>
        <v>1.398057047</v>
      </c>
      <c r="AV174" s="6">
        <f t="shared" si="7"/>
        <v>0</v>
      </c>
      <c r="AW174" s="6">
        <f t="shared" si="8"/>
        <v>0</v>
      </c>
      <c r="AX174" s="6">
        <f t="shared" si="9"/>
        <v>1</v>
      </c>
      <c r="AY174" s="6">
        <f t="shared" si="10"/>
        <v>2</v>
      </c>
      <c r="AZ174" s="6">
        <f t="shared" si="11"/>
        <v>0</v>
      </c>
      <c r="BA174" s="6">
        <f t="shared" si="12"/>
        <v>5</v>
      </c>
      <c r="BB174" s="6">
        <f t="shared" si="13"/>
        <v>1</v>
      </c>
      <c r="BC174" s="2"/>
      <c r="BD174" s="2"/>
    </row>
    <row r="175" ht="15.75" customHeight="1">
      <c r="A175" s="2">
        <v>41.0</v>
      </c>
      <c r="B175" s="2">
        <v>2019.0</v>
      </c>
      <c r="C175" s="6" t="s">
        <v>96</v>
      </c>
      <c r="D175" s="2">
        <v>14168.0</v>
      </c>
      <c r="E175" s="2">
        <v>7.253321000147E12</v>
      </c>
      <c r="F175" s="2" t="str">
        <f t="array" ref="F175">IFERROR(INDEX(cnpj!$A:$B,MATCH(C175,cnpj!$B:$B,0),1),IF(G175=14,LEFT(E175,2)&amp;"."&amp;MID(E175,3,3)&amp;"."&amp;MID(E175,6,3)&amp;"/"&amp;MID(E175,9,4)&amp;"-"&amp;RIGHT(E175,2),IF(G175=13,0&amp;LEFT(E175,1)&amp;"."&amp;MID(E175,2,3)&amp;"."&amp;MID(E175,5,3)&amp;"/"&amp;MID(E175,8,4)&amp;"-"&amp;RIGHT(E175,2),IF(G175=12,"00"&amp;"."&amp;LEFT(E175,3)&amp;"."&amp;MID(E175,4,3)&amp;"/"&amp;MID(E175,7,4)&amp;"-"&amp;RIGHT(E175,2),IF(G175=11,"00.0"&amp;LEFT(E175,2)&amp;"."&amp;MID(E175,3,3)&amp;"/"&amp;MID(E175,6,4)&amp;"-"&amp;RIGHT(E175,2),"erro")))))</f>
        <v>07.253.321/0001-47</v>
      </c>
      <c r="G175" s="2">
        <f t="shared" si="2"/>
        <v>13</v>
      </c>
      <c r="H175" s="6" t="s">
        <v>88</v>
      </c>
      <c r="I175" s="2">
        <v>5.0</v>
      </c>
      <c r="J175" s="6">
        <v>9.95227771670556</v>
      </c>
      <c r="K175" s="6">
        <v>21000.0</v>
      </c>
      <c r="L175" s="2">
        <v>0.0</v>
      </c>
      <c r="M175" s="2">
        <v>0.0</v>
      </c>
      <c r="N175" s="2"/>
      <c r="O175" s="2">
        <v>1.0</v>
      </c>
      <c r="P175" s="2">
        <v>2.0</v>
      </c>
      <c r="Q175" s="2">
        <v>0.0</v>
      </c>
      <c r="R175" s="2">
        <v>4.0</v>
      </c>
      <c r="S175" s="2">
        <v>0.0</v>
      </c>
      <c r="T175" s="6">
        <v>11.362997523487175</v>
      </c>
      <c r="U175" s="6">
        <v>0.008190341206129395</v>
      </c>
      <c r="V175" s="6">
        <v>0.15852085923068882</v>
      </c>
      <c r="W175" s="6">
        <v>7057.0</v>
      </c>
      <c r="X175" s="6">
        <v>6588.0</v>
      </c>
      <c r="Y175" s="6">
        <v>86077.0</v>
      </c>
      <c r="Z175" s="6">
        <v>705.0</v>
      </c>
      <c r="AA175" s="2">
        <f t="shared" si="3"/>
        <v>1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1.0</v>
      </c>
      <c r="AQ175" s="2">
        <v>0.0</v>
      </c>
      <c r="AR175" s="3">
        <v>0.0</v>
      </c>
      <c r="AS175" s="6">
        <f t="shared" si="4"/>
        <v>11.26887743</v>
      </c>
      <c r="AT175" s="6">
        <f t="shared" si="5"/>
        <v>-0.03550960495</v>
      </c>
      <c r="AU175" s="6">
        <f t="shared" si="6"/>
        <v>1.402476227</v>
      </c>
      <c r="AV175" s="6">
        <f t="shared" si="7"/>
        <v>0</v>
      </c>
      <c r="AW175" s="6">
        <f t="shared" si="8"/>
        <v>0</v>
      </c>
      <c r="AX175" s="6">
        <f t="shared" si="9"/>
        <v>1</v>
      </c>
      <c r="AY175" s="6">
        <f t="shared" si="10"/>
        <v>2</v>
      </c>
      <c r="AZ175" s="6">
        <f t="shared" si="11"/>
        <v>0</v>
      </c>
      <c r="BA175" s="6">
        <f t="shared" si="12"/>
        <v>4</v>
      </c>
      <c r="BB175" s="6">
        <f t="shared" si="13"/>
        <v>0</v>
      </c>
      <c r="BC175" s="2"/>
      <c r="BD175" s="2"/>
    </row>
    <row r="176" ht="15.75" customHeight="1">
      <c r="A176" s="2">
        <v>41.0</v>
      </c>
      <c r="B176" s="2">
        <v>2020.0</v>
      </c>
      <c r="C176" s="6" t="s">
        <v>96</v>
      </c>
      <c r="D176" s="2">
        <v>14168.0</v>
      </c>
      <c r="E176" s="2">
        <v>7.253321000147E12</v>
      </c>
      <c r="F176" s="2" t="str">
        <f t="array" ref="F176">IFERROR(INDEX(cnpj!$A:$B,MATCH(C176,cnpj!$B:$B,0),1),IF(G176=14,LEFT(E176,2)&amp;"."&amp;MID(E176,3,3)&amp;"."&amp;MID(E176,6,3)&amp;"/"&amp;MID(E176,9,4)&amp;"-"&amp;RIGHT(E176,2),IF(G176=13,0&amp;LEFT(E176,1)&amp;"."&amp;MID(E176,2,3)&amp;"."&amp;MID(E176,5,3)&amp;"/"&amp;MID(E176,8,4)&amp;"-"&amp;RIGHT(E176,2),IF(G176=12,"00"&amp;"."&amp;LEFT(E176,3)&amp;"."&amp;MID(E176,4,3)&amp;"/"&amp;MID(E176,7,4)&amp;"-"&amp;RIGHT(E176,2),IF(G176=11,"00.0"&amp;LEFT(E176,2)&amp;"."&amp;MID(E176,3,3)&amp;"/"&amp;MID(E176,6,4)&amp;"-"&amp;RIGHT(E176,2),"erro")))))</f>
        <v>07.253.321/0001-47</v>
      </c>
      <c r="G176" s="2">
        <f t="shared" si="2"/>
        <v>13</v>
      </c>
      <c r="H176" s="6" t="s">
        <v>88</v>
      </c>
      <c r="I176" s="2">
        <v>5.0</v>
      </c>
      <c r="J176" s="6">
        <v>9.845964366292462</v>
      </c>
      <c r="K176" s="6">
        <v>18882.0</v>
      </c>
      <c r="L176" s="2">
        <v>0.0</v>
      </c>
      <c r="M176" s="2">
        <v>0.0</v>
      </c>
      <c r="N176" s="2"/>
      <c r="O176" s="2">
        <v>1.0</v>
      </c>
      <c r="P176" s="2">
        <v>2.0</v>
      </c>
      <c r="Q176" s="2">
        <v>0.0</v>
      </c>
      <c r="R176" s="2">
        <v>4.0</v>
      </c>
      <c r="S176" s="2">
        <v>0.0</v>
      </c>
      <c r="T176" s="6">
        <v>11.43513688151539</v>
      </c>
      <c r="U176" s="6">
        <v>-0.033140213584677246</v>
      </c>
      <c r="V176" s="6">
        <v>1.3642937437848588</v>
      </c>
      <c r="W176" s="6">
        <v>7082.0</v>
      </c>
      <c r="X176" s="6">
        <v>119137.0</v>
      </c>
      <c r="Y176" s="6">
        <v>92516.0</v>
      </c>
      <c r="Z176" s="6">
        <v>-3066.0</v>
      </c>
      <c r="AA176" s="2">
        <f t="shared" si="3"/>
        <v>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1.0</v>
      </c>
      <c r="AR176" s="3">
        <v>0.0</v>
      </c>
      <c r="AS176" s="6">
        <f t="shared" si="4"/>
        <v>11.36299752</v>
      </c>
      <c r="AT176" s="6">
        <f t="shared" si="5"/>
        <v>0.008190341206</v>
      </c>
      <c r="AU176" s="6">
        <f t="shared" si="6"/>
        <v>0.1585208592</v>
      </c>
      <c r="AV176" s="6">
        <f t="shared" si="7"/>
        <v>0</v>
      </c>
      <c r="AW176" s="6">
        <f t="shared" si="8"/>
        <v>0</v>
      </c>
      <c r="AX176" s="6">
        <f t="shared" si="9"/>
        <v>1</v>
      </c>
      <c r="AY176" s="6">
        <f t="shared" si="10"/>
        <v>2</v>
      </c>
      <c r="AZ176" s="6">
        <f t="shared" si="11"/>
        <v>0</v>
      </c>
      <c r="BA176" s="6">
        <f t="shared" si="12"/>
        <v>4</v>
      </c>
      <c r="BB176" s="6">
        <f t="shared" si="13"/>
        <v>0</v>
      </c>
      <c r="BC176" s="2"/>
      <c r="BD176" s="2"/>
    </row>
    <row r="177" ht="15.75" customHeight="1">
      <c r="A177" s="2">
        <v>42.0</v>
      </c>
      <c r="B177" s="2">
        <v>2016.0</v>
      </c>
      <c r="C177" s="6" t="s">
        <v>97</v>
      </c>
      <c r="D177" s="2">
        <v>18821.0</v>
      </c>
      <c r="E177" s="2">
        <v>2.846056000197E12</v>
      </c>
      <c r="F177" s="2" t="str">
        <f t="array" ref="F177">IFERROR(INDEX(cnpj!$A:$B,MATCH(C177,cnpj!$B:$B,0),1),IF(G177=14,LEFT(E177,2)&amp;"."&amp;MID(E177,3,3)&amp;"."&amp;MID(E177,6,3)&amp;"/"&amp;MID(E177,9,4)&amp;"-"&amp;RIGHT(E177,2),IF(G177=13,0&amp;LEFT(E177,1)&amp;"."&amp;MID(E177,2,3)&amp;"."&amp;MID(E177,5,3)&amp;"/"&amp;MID(E177,8,4)&amp;"-"&amp;RIGHT(E177,2),IF(G177=12,"00"&amp;"."&amp;LEFT(E177,3)&amp;"."&amp;MID(E177,4,3)&amp;"/"&amp;MID(E177,7,4)&amp;"-"&amp;RIGHT(E177,2),IF(G177=11,"00.0"&amp;LEFT(E177,2)&amp;"."&amp;MID(E177,3,3)&amp;"/"&amp;MID(E177,6,4)&amp;"-"&amp;RIGHT(E177,2),"erro")))))</f>
        <v>02.846.056/0001-97</v>
      </c>
      <c r="G177" s="2">
        <f t="shared" si="2"/>
        <v>13</v>
      </c>
      <c r="H177" s="6" t="s">
        <v>60</v>
      </c>
      <c r="I177" s="2">
        <v>1.0</v>
      </c>
      <c r="J177" s="6">
        <v>15.339103181263958</v>
      </c>
      <c r="K177" s="6">
        <v>4588681.02</v>
      </c>
      <c r="L177" s="2">
        <v>0.0</v>
      </c>
      <c r="M177" s="2">
        <v>1.0</v>
      </c>
      <c r="N177" s="2"/>
      <c r="O177" s="2">
        <v>1.0</v>
      </c>
      <c r="P177" s="2">
        <v>6.0</v>
      </c>
      <c r="Q177" s="2">
        <v>0.0</v>
      </c>
      <c r="R177" s="2">
        <v>37.0</v>
      </c>
      <c r="S177" s="2">
        <v>0.0</v>
      </c>
      <c r="T177" s="6">
        <v>15.732299778897177</v>
      </c>
      <c r="U177" s="6">
        <v>0.2520705335255747</v>
      </c>
      <c r="V177" s="6">
        <v>0.42396772628349105</v>
      </c>
      <c r="W177" s="6">
        <v>1523457.0</v>
      </c>
      <c r="X177" s="6">
        <v>1359139.0</v>
      </c>
      <c r="Y177" s="6">
        <v>6799093.0</v>
      </c>
      <c r="Z177" s="6">
        <v>1713851.0</v>
      </c>
      <c r="AA177" s="2" t="str">
        <f t="shared" si="3"/>
        <v/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1.0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1.0</v>
      </c>
      <c r="AN177" s="2">
        <v>0.0</v>
      </c>
      <c r="AO177" s="2">
        <v>0.0</v>
      </c>
      <c r="AP177" s="2">
        <v>0.0</v>
      </c>
      <c r="AQ177" s="2">
        <v>0.0</v>
      </c>
      <c r="AR177" s="3">
        <v>0.0</v>
      </c>
      <c r="AS177" s="6" t="str">
        <f t="shared" si="4"/>
        <v/>
      </c>
      <c r="AT177" s="6" t="str">
        <f t="shared" si="5"/>
        <v/>
      </c>
      <c r="AU177" s="6" t="str">
        <f t="shared" si="6"/>
        <v/>
      </c>
      <c r="AV177" s="6" t="str">
        <f t="shared" si="7"/>
        <v/>
      </c>
      <c r="AW177" s="6" t="str">
        <f t="shared" si="8"/>
        <v/>
      </c>
      <c r="AX177" s="6" t="str">
        <f t="shared" si="9"/>
        <v/>
      </c>
      <c r="AY177" s="6" t="str">
        <f t="shared" si="10"/>
        <v/>
      </c>
      <c r="AZ177" s="6" t="str">
        <f t="shared" si="11"/>
        <v/>
      </c>
      <c r="BA177" s="6" t="str">
        <f t="shared" si="12"/>
        <v/>
      </c>
      <c r="BB177" s="6" t="str">
        <f t="shared" si="13"/>
        <v/>
      </c>
      <c r="BC177" s="2"/>
      <c r="BD177" s="2"/>
    </row>
    <row r="178" ht="15.75" customHeight="1">
      <c r="A178" s="2">
        <v>42.0</v>
      </c>
      <c r="B178" s="2">
        <v>2017.0</v>
      </c>
      <c r="C178" s="6" t="s">
        <v>97</v>
      </c>
      <c r="D178" s="2">
        <v>18821.0</v>
      </c>
      <c r="E178" s="2">
        <v>2.846056000197E12</v>
      </c>
      <c r="F178" s="2" t="str">
        <f t="array" ref="F178">IFERROR(INDEX(cnpj!$A:$B,MATCH(C178,cnpj!$B:$B,0),1),IF(G178=14,LEFT(E178,2)&amp;"."&amp;MID(E178,3,3)&amp;"."&amp;MID(E178,6,3)&amp;"/"&amp;MID(E178,9,4)&amp;"-"&amp;RIGHT(E178,2),IF(G178=13,0&amp;LEFT(E178,1)&amp;"."&amp;MID(E178,2,3)&amp;"."&amp;MID(E178,5,3)&amp;"/"&amp;MID(E178,8,4)&amp;"-"&amp;RIGHT(E178,2),IF(G178=12,"00"&amp;"."&amp;LEFT(E178,3)&amp;"."&amp;MID(E178,4,3)&amp;"/"&amp;MID(E178,7,4)&amp;"-"&amp;RIGHT(E178,2),IF(G178=11,"00.0"&amp;LEFT(E178,2)&amp;"."&amp;MID(E178,3,3)&amp;"/"&amp;MID(E178,6,4)&amp;"-"&amp;RIGHT(E178,2),"erro")))))</f>
        <v>02.846.056/0001-97</v>
      </c>
      <c r="G178" s="2">
        <f t="shared" si="2"/>
        <v>13</v>
      </c>
      <c r="H178" s="6" t="s">
        <v>60</v>
      </c>
      <c r="I178" s="2">
        <v>1.0</v>
      </c>
      <c r="J178" s="6">
        <v>14.974432918591042</v>
      </c>
      <c r="K178" s="6">
        <v>3186497.53</v>
      </c>
      <c r="L178" s="2">
        <v>0.0</v>
      </c>
      <c r="M178" s="2">
        <v>1.0</v>
      </c>
      <c r="N178" s="2"/>
      <c r="O178" s="2">
        <v>1.0</v>
      </c>
      <c r="P178" s="2">
        <v>6.0</v>
      </c>
      <c r="Q178" s="2">
        <v>0.0</v>
      </c>
      <c r="R178" s="2">
        <v>38.0</v>
      </c>
      <c r="S178" s="2">
        <v>0.0</v>
      </c>
      <c r="T178" s="6">
        <v>16.271682972128886</v>
      </c>
      <c r="U178" s="6">
        <v>0.1541553345701442</v>
      </c>
      <c r="V178" s="6">
        <v>0.29967720677428383</v>
      </c>
      <c r="W178" s="6">
        <v>823549.0</v>
      </c>
      <c r="X178" s="6">
        <v>2670716.0</v>
      </c>
      <c r="Y178" s="6">
        <v>1.1660096E7</v>
      </c>
      <c r="Z178" s="6">
        <v>1797466.0</v>
      </c>
      <c r="AA178" s="2">
        <f t="shared" si="3"/>
        <v>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1.0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1.0</v>
      </c>
      <c r="AO178" s="2">
        <v>0.0</v>
      </c>
      <c r="AP178" s="2">
        <v>0.0</v>
      </c>
      <c r="AQ178" s="2">
        <v>0.0</v>
      </c>
      <c r="AR178" s="3">
        <v>0.0</v>
      </c>
      <c r="AS178" s="6">
        <f t="shared" si="4"/>
        <v>15.73229978</v>
      </c>
      <c r="AT178" s="6">
        <f t="shared" si="5"/>
        <v>0.2520705335</v>
      </c>
      <c r="AU178" s="6">
        <f t="shared" si="6"/>
        <v>0.4239677263</v>
      </c>
      <c r="AV178" s="6">
        <f t="shared" si="7"/>
        <v>0</v>
      </c>
      <c r="AW178" s="6">
        <f t="shared" si="8"/>
        <v>1</v>
      </c>
      <c r="AX178" s="6">
        <f t="shared" si="9"/>
        <v>1</v>
      </c>
      <c r="AY178" s="6">
        <f t="shared" si="10"/>
        <v>6</v>
      </c>
      <c r="AZ178" s="6">
        <f t="shared" si="11"/>
        <v>0</v>
      </c>
      <c r="BA178" s="6">
        <f t="shared" si="12"/>
        <v>37</v>
      </c>
      <c r="BB178" s="6">
        <f t="shared" si="13"/>
        <v>0</v>
      </c>
      <c r="BC178" s="2"/>
      <c r="BD178" s="2"/>
    </row>
    <row r="179" ht="15.75" customHeight="1">
      <c r="A179" s="2">
        <v>42.0</v>
      </c>
      <c r="B179" s="2">
        <v>2018.0</v>
      </c>
      <c r="C179" s="6" t="s">
        <v>97</v>
      </c>
      <c r="D179" s="2">
        <v>18821.0</v>
      </c>
      <c r="E179" s="2">
        <v>2.846056000197E12</v>
      </c>
      <c r="F179" s="2" t="str">
        <f t="array" ref="F179">IFERROR(INDEX(cnpj!$A:$B,MATCH(C179,cnpj!$B:$B,0),1),IF(G179=14,LEFT(E179,2)&amp;"."&amp;MID(E179,3,3)&amp;"."&amp;MID(E179,6,3)&amp;"/"&amp;MID(E179,9,4)&amp;"-"&amp;RIGHT(E179,2),IF(G179=13,0&amp;LEFT(E179,1)&amp;"."&amp;MID(E179,2,3)&amp;"."&amp;MID(E179,5,3)&amp;"/"&amp;MID(E179,8,4)&amp;"-"&amp;RIGHT(E179,2),IF(G179=12,"00"&amp;"."&amp;LEFT(E179,3)&amp;"."&amp;MID(E179,4,3)&amp;"/"&amp;MID(E179,7,4)&amp;"-"&amp;RIGHT(E179,2),IF(G179=11,"00.0"&amp;LEFT(E179,2)&amp;"."&amp;MID(E179,3,3)&amp;"/"&amp;MID(E179,6,4)&amp;"-"&amp;RIGHT(E179,2),"erro")))))</f>
        <v>02.846.056/0001-97</v>
      </c>
      <c r="G179" s="2">
        <f t="shared" si="2"/>
        <v>13</v>
      </c>
      <c r="H179" s="6" t="s">
        <v>60</v>
      </c>
      <c r="I179" s="2">
        <v>1.0</v>
      </c>
      <c r="J179" s="6">
        <v>15.782233042875863</v>
      </c>
      <c r="K179" s="6">
        <v>7147212.96</v>
      </c>
      <c r="L179" s="2">
        <v>0.0</v>
      </c>
      <c r="M179" s="2">
        <v>1.0</v>
      </c>
      <c r="N179" s="2"/>
      <c r="O179" s="2">
        <v>1.0</v>
      </c>
      <c r="P179" s="2">
        <v>7.0</v>
      </c>
      <c r="Q179" s="2">
        <v>0.0</v>
      </c>
      <c r="R179" s="2">
        <v>38.0</v>
      </c>
      <c r="S179" s="2">
        <v>0.0</v>
      </c>
      <c r="T179" s="6">
        <v>16.218593080960154</v>
      </c>
      <c r="U179" s="6">
        <v>0.07078993178024688</v>
      </c>
      <c r="V179" s="6">
        <v>0.2555540241261628</v>
      </c>
      <c r="W179" s="6">
        <v>150314.0</v>
      </c>
      <c r="X179" s="6">
        <v>2675400.0</v>
      </c>
      <c r="Y179" s="6">
        <v>1.1057208E7</v>
      </c>
      <c r="Z179" s="6">
        <v>782739.0</v>
      </c>
      <c r="AA179" s="2">
        <f t="shared" si="3"/>
        <v>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1.0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1.0</v>
      </c>
      <c r="AP179" s="2">
        <v>0.0</v>
      </c>
      <c r="AQ179" s="2">
        <v>0.0</v>
      </c>
      <c r="AR179" s="3">
        <v>0.0</v>
      </c>
      <c r="AS179" s="6">
        <f t="shared" si="4"/>
        <v>16.27168297</v>
      </c>
      <c r="AT179" s="6">
        <f t="shared" si="5"/>
        <v>0.1541553346</v>
      </c>
      <c r="AU179" s="6">
        <f t="shared" si="6"/>
        <v>0.2996772068</v>
      </c>
      <c r="AV179" s="6">
        <f t="shared" si="7"/>
        <v>0</v>
      </c>
      <c r="AW179" s="6">
        <f t="shared" si="8"/>
        <v>1</v>
      </c>
      <c r="AX179" s="6">
        <f t="shared" si="9"/>
        <v>1</v>
      </c>
      <c r="AY179" s="6">
        <f t="shared" si="10"/>
        <v>6</v>
      </c>
      <c r="AZ179" s="6">
        <f t="shared" si="11"/>
        <v>0</v>
      </c>
      <c r="BA179" s="6">
        <f t="shared" si="12"/>
        <v>38</v>
      </c>
      <c r="BB179" s="6">
        <f t="shared" si="13"/>
        <v>0</v>
      </c>
      <c r="BC179" s="2"/>
      <c r="BD179" s="2"/>
    </row>
    <row r="180" ht="15.75" customHeight="1">
      <c r="A180" s="2">
        <v>42.0</v>
      </c>
      <c r="B180" s="2">
        <v>2019.0</v>
      </c>
      <c r="C180" s="6" t="s">
        <v>97</v>
      </c>
      <c r="D180" s="2">
        <v>18821.0</v>
      </c>
      <c r="E180" s="2">
        <v>2.846056000197E12</v>
      </c>
      <c r="F180" s="2" t="str">
        <f t="array" ref="F180">IFERROR(INDEX(cnpj!$A:$B,MATCH(C180,cnpj!$B:$B,0),1),IF(G180=14,LEFT(E180,2)&amp;"."&amp;MID(E180,3,3)&amp;"."&amp;MID(E180,6,3)&amp;"/"&amp;MID(E180,9,4)&amp;"-"&amp;RIGHT(E180,2),IF(G180=13,0&amp;LEFT(E180,1)&amp;"."&amp;MID(E180,2,3)&amp;"."&amp;MID(E180,5,3)&amp;"/"&amp;MID(E180,8,4)&amp;"-"&amp;RIGHT(E180,2),IF(G180=12,"00"&amp;"."&amp;LEFT(E180,3)&amp;"."&amp;MID(E180,4,3)&amp;"/"&amp;MID(E180,7,4)&amp;"-"&amp;RIGHT(E180,2),IF(G180=11,"00.0"&amp;LEFT(E180,2)&amp;"."&amp;MID(E180,3,3)&amp;"/"&amp;MID(E180,6,4)&amp;"-"&amp;RIGHT(E180,2),"erro")))))</f>
        <v>02.846.056/0001-97</v>
      </c>
      <c r="G180" s="2">
        <f t="shared" si="2"/>
        <v>13</v>
      </c>
      <c r="H180" s="6" t="s">
        <v>60</v>
      </c>
      <c r="I180" s="2">
        <v>1.0</v>
      </c>
      <c r="J180" s="6">
        <v>15.456256221947717</v>
      </c>
      <c r="K180" s="6">
        <v>5159014.97</v>
      </c>
      <c r="L180" s="2">
        <v>1.0</v>
      </c>
      <c r="M180" s="2">
        <v>1.0</v>
      </c>
      <c r="N180" s="2"/>
      <c r="O180" s="2">
        <v>0.0</v>
      </c>
      <c r="P180" s="2">
        <v>0.0</v>
      </c>
      <c r="Q180" s="2">
        <v>0.0</v>
      </c>
      <c r="R180" s="2">
        <v>39.0</v>
      </c>
      <c r="S180" s="2">
        <v>0.0</v>
      </c>
      <c r="T180" s="6">
        <v>16.2598933458694</v>
      </c>
      <c r="U180" s="6">
        <v>0.1248113084336398</v>
      </c>
      <c r="V180" s="6">
        <v>0.21039186666128631</v>
      </c>
      <c r="W180" s="6">
        <v>900980.0</v>
      </c>
      <c r="X180" s="6">
        <v>1523457.0</v>
      </c>
      <c r="Y180" s="6">
        <v>1.1523435E7</v>
      </c>
      <c r="Z180" s="6">
        <v>1438255.0</v>
      </c>
      <c r="AA180" s="2">
        <f t="shared" si="3"/>
        <v>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1.0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1.0</v>
      </c>
      <c r="AQ180" s="2">
        <v>0.0</v>
      </c>
      <c r="AR180" s="3">
        <v>0.0</v>
      </c>
      <c r="AS180" s="6">
        <f t="shared" si="4"/>
        <v>16.21859308</v>
      </c>
      <c r="AT180" s="6">
        <f t="shared" si="5"/>
        <v>0.07078993178</v>
      </c>
      <c r="AU180" s="6">
        <f t="shared" si="6"/>
        <v>0.2555540241</v>
      </c>
      <c r="AV180" s="6">
        <f t="shared" si="7"/>
        <v>0</v>
      </c>
      <c r="AW180" s="6">
        <f t="shared" si="8"/>
        <v>1</v>
      </c>
      <c r="AX180" s="6">
        <f t="shared" si="9"/>
        <v>1</v>
      </c>
      <c r="AY180" s="6">
        <f t="shared" si="10"/>
        <v>7</v>
      </c>
      <c r="AZ180" s="6">
        <f t="shared" si="11"/>
        <v>0</v>
      </c>
      <c r="BA180" s="6">
        <f t="shared" si="12"/>
        <v>38</v>
      </c>
      <c r="BB180" s="6">
        <f t="shared" si="13"/>
        <v>0</v>
      </c>
      <c r="BC180" s="2"/>
      <c r="BD180" s="2"/>
    </row>
    <row r="181" ht="15.75" customHeight="1">
      <c r="A181" s="2">
        <v>43.0</v>
      </c>
      <c r="B181" s="2">
        <v>2017.0</v>
      </c>
      <c r="C181" s="6" t="s">
        <v>98</v>
      </c>
      <c r="D181" s="2">
        <v>20184.0</v>
      </c>
      <c r="E181" s="2">
        <v>7.950674000104E12</v>
      </c>
      <c r="F181" s="2" t="str">
        <f t="array" ref="F181">IFERROR(INDEX(cnpj!$A:$B,MATCH(C181,cnpj!$B:$B,0),1),IF(G181=14,LEFT(E181,2)&amp;"."&amp;MID(E181,3,3)&amp;"."&amp;MID(E181,6,3)&amp;"/"&amp;MID(E181,9,4)&amp;"-"&amp;RIGHT(E181,2),IF(G181=13,0&amp;LEFT(E181,1)&amp;"."&amp;MID(E181,2,3)&amp;"."&amp;MID(E181,5,3)&amp;"/"&amp;MID(E181,8,4)&amp;"-"&amp;RIGHT(E181,2),IF(G181=12,"00"&amp;"."&amp;LEFT(E181,3)&amp;"."&amp;MID(E181,4,3)&amp;"/"&amp;MID(E181,7,4)&amp;"-"&amp;RIGHT(E181,2),IF(G181=11,"00.0"&amp;LEFT(E181,2)&amp;"."&amp;MID(E181,3,3)&amp;"/"&amp;MID(E181,6,4)&amp;"-"&amp;RIGHT(E181,2),"erro")))))</f>
        <v>07.950.674/0001-04</v>
      </c>
      <c r="G181" s="2">
        <f t="shared" si="2"/>
        <v>13</v>
      </c>
      <c r="H181" s="6" t="s">
        <v>50</v>
      </c>
      <c r="I181" s="2">
        <v>6.0</v>
      </c>
      <c r="J181" s="6">
        <v>11.654080349793924</v>
      </c>
      <c r="K181" s="6">
        <v>115160.3</v>
      </c>
      <c r="L181" s="2">
        <v>1.0</v>
      </c>
      <c r="M181" s="2">
        <v>1.0</v>
      </c>
      <c r="N181" s="2"/>
      <c r="O181" s="2">
        <v>1.0</v>
      </c>
      <c r="P181" s="2">
        <v>2.0</v>
      </c>
      <c r="Q181" s="2">
        <v>0.0</v>
      </c>
      <c r="R181" s="2">
        <v>4.0</v>
      </c>
      <c r="S181" s="2">
        <v>0.0</v>
      </c>
      <c r="T181" s="6">
        <v>4.836281906951478</v>
      </c>
      <c r="U181" s="6">
        <v>-46.46825396825397</v>
      </c>
      <c r="V181" s="6">
        <v>300.7063492063492</v>
      </c>
      <c r="W181" s="6">
        <v>37889.0</v>
      </c>
      <c r="X181" s="6">
        <v>0.0</v>
      </c>
      <c r="Y181" s="6">
        <v>126.0</v>
      </c>
      <c r="Z181" s="6">
        <v>-5855.0</v>
      </c>
      <c r="AA181" s="2" t="str">
        <f t="shared" si="3"/>
        <v/>
      </c>
      <c r="AB181" s="2">
        <v>0.0</v>
      </c>
      <c r="AC181" s="2">
        <v>1.0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1.0</v>
      </c>
      <c r="AO181" s="2">
        <v>0.0</v>
      </c>
      <c r="AP181" s="2">
        <v>0.0</v>
      </c>
      <c r="AQ181" s="2">
        <v>0.0</v>
      </c>
      <c r="AR181" s="3">
        <v>0.0</v>
      </c>
      <c r="AS181" s="6" t="str">
        <f t="shared" si="4"/>
        <v/>
      </c>
      <c r="AT181" s="6" t="str">
        <f t="shared" si="5"/>
        <v/>
      </c>
      <c r="AU181" s="6" t="str">
        <f t="shared" si="6"/>
        <v/>
      </c>
      <c r="AV181" s="6" t="str">
        <f t="shared" si="7"/>
        <v/>
      </c>
      <c r="AW181" s="6" t="str">
        <f t="shared" si="8"/>
        <v/>
      </c>
      <c r="AX181" s="6" t="str">
        <f t="shared" si="9"/>
        <v/>
      </c>
      <c r="AY181" s="6" t="str">
        <f t="shared" si="10"/>
        <v/>
      </c>
      <c r="AZ181" s="6" t="str">
        <f t="shared" si="11"/>
        <v/>
      </c>
      <c r="BA181" s="6" t="str">
        <f t="shared" si="12"/>
        <v/>
      </c>
      <c r="BB181" s="6" t="str">
        <f t="shared" si="13"/>
        <v/>
      </c>
      <c r="BC181" s="2"/>
      <c r="BD181" s="2"/>
    </row>
    <row r="182" ht="15.75" customHeight="1">
      <c r="A182" s="2">
        <v>43.0</v>
      </c>
      <c r="B182" s="2">
        <v>2018.0</v>
      </c>
      <c r="C182" s="6" t="s">
        <v>98</v>
      </c>
      <c r="D182" s="2">
        <v>20184.0</v>
      </c>
      <c r="E182" s="2">
        <v>7.950674000104E12</v>
      </c>
      <c r="F182" s="2" t="str">
        <f t="array" ref="F182">IFERROR(INDEX(cnpj!$A:$B,MATCH(C182,cnpj!$B:$B,0),1),IF(G182=14,LEFT(E182,2)&amp;"."&amp;MID(E182,3,3)&amp;"."&amp;MID(E182,6,3)&amp;"/"&amp;MID(E182,9,4)&amp;"-"&amp;RIGHT(E182,2),IF(G182=13,0&amp;LEFT(E182,1)&amp;"."&amp;MID(E182,2,3)&amp;"."&amp;MID(E182,5,3)&amp;"/"&amp;MID(E182,8,4)&amp;"-"&amp;RIGHT(E182,2),IF(G182=12,"00"&amp;"."&amp;LEFT(E182,3)&amp;"."&amp;MID(E182,4,3)&amp;"/"&amp;MID(E182,7,4)&amp;"-"&amp;RIGHT(E182,2),IF(G182=11,"00.0"&amp;LEFT(E182,2)&amp;"."&amp;MID(E182,3,3)&amp;"/"&amp;MID(E182,6,4)&amp;"-"&amp;RIGHT(E182,2),"erro")))))</f>
        <v>07.950.674/0001-04</v>
      </c>
      <c r="G182" s="2">
        <f t="shared" si="2"/>
        <v>13</v>
      </c>
      <c r="H182" s="6" t="s">
        <v>50</v>
      </c>
      <c r="I182" s="2">
        <v>6.0</v>
      </c>
      <c r="J182" s="6">
        <v>11.662362538905517</v>
      </c>
      <c r="K182" s="6">
        <v>116118.04</v>
      </c>
      <c r="L182" s="2">
        <v>1.0</v>
      </c>
      <c r="M182" s="2">
        <v>1.0</v>
      </c>
      <c r="N182" s="2"/>
      <c r="O182" s="2">
        <v>0.0</v>
      </c>
      <c r="P182" s="2">
        <v>0.0</v>
      </c>
      <c r="Q182" s="2">
        <v>0.0</v>
      </c>
      <c r="R182" s="2">
        <v>4.0</v>
      </c>
      <c r="S182" s="2">
        <v>0.0</v>
      </c>
      <c r="T182" s="6">
        <v>5.480638923341991</v>
      </c>
      <c r="U182" s="6">
        <v>-6.9375</v>
      </c>
      <c r="V182" s="6">
        <v>194.08333333333334</v>
      </c>
      <c r="W182" s="6">
        <v>26803.0</v>
      </c>
      <c r="X182" s="6">
        <v>19777.0</v>
      </c>
      <c r="Y182" s="6">
        <v>240.0</v>
      </c>
      <c r="Z182" s="6">
        <v>-1665.0</v>
      </c>
      <c r="AA182" s="2">
        <f t="shared" si="3"/>
        <v>1</v>
      </c>
      <c r="AB182" s="2">
        <v>0.0</v>
      </c>
      <c r="AC182" s="2">
        <v>1.0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1.0</v>
      </c>
      <c r="AP182" s="2">
        <v>0.0</v>
      </c>
      <c r="AQ182" s="2">
        <v>0.0</v>
      </c>
      <c r="AR182" s="3">
        <v>0.0</v>
      </c>
      <c r="AS182" s="6">
        <f t="shared" si="4"/>
        <v>4.836281907</v>
      </c>
      <c r="AT182" s="6">
        <f t="shared" si="5"/>
        <v>-46.46825397</v>
      </c>
      <c r="AU182" s="6">
        <f t="shared" si="6"/>
        <v>300.7063492</v>
      </c>
      <c r="AV182" s="6">
        <f t="shared" si="7"/>
        <v>1</v>
      </c>
      <c r="AW182" s="6">
        <f t="shared" si="8"/>
        <v>1</v>
      </c>
      <c r="AX182" s="6">
        <f t="shared" si="9"/>
        <v>1</v>
      </c>
      <c r="AY182" s="6">
        <f t="shared" si="10"/>
        <v>2</v>
      </c>
      <c r="AZ182" s="6">
        <f t="shared" si="11"/>
        <v>0</v>
      </c>
      <c r="BA182" s="6">
        <f t="shared" si="12"/>
        <v>4</v>
      </c>
      <c r="BB182" s="6">
        <f t="shared" si="13"/>
        <v>0</v>
      </c>
      <c r="BC182" s="2"/>
      <c r="BD182" s="2"/>
    </row>
    <row r="183" ht="15.75" customHeight="1">
      <c r="A183" s="2">
        <v>44.0</v>
      </c>
      <c r="B183" s="2">
        <v>2016.0</v>
      </c>
      <c r="C183" s="6" t="s">
        <v>99</v>
      </c>
      <c r="D183" s="2">
        <v>16675.0</v>
      </c>
      <c r="E183" s="2">
        <v>2.201787000185E12</v>
      </c>
      <c r="F183" s="2" t="str">
        <f t="array" ref="F183">IFERROR(INDEX(cnpj!$A:$B,MATCH(C183,cnpj!$B:$B,0),1),IF(G183=14,LEFT(E183,2)&amp;"."&amp;MID(E183,3,3)&amp;"."&amp;MID(E183,6,3)&amp;"/"&amp;MID(E183,9,4)&amp;"-"&amp;RIGHT(E183,2),IF(G183=13,0&amp;LEFT(E183,1)&amp;"."&amp;MID(E183,2,3)&amp;"."&amp;MID(E183,5,3)&amp;"/"&amp;MID(E183,8,4)&amp;"-"&amp;RIGHT(E183,2),IF(G183=12,"00"&amp;"."&amp;LEFT(E183,3)&amp;"."&amp;MID(E183,4,3)&amp;"/"&amp;MID(E183,7,4)&amp;"-"&amp;RIGHT(E183,2),IF(G183=11,"00.0"&amp;LEFT(E183,2)&amp;"."&amp;MID(E183,3,3)&amp;"/"&amp;MID(E183,6,4)&amp;"-"&amp;RIGHT(E183,2),"erro")))))</f>
        <v>02.201.787/0001-85</v>
      </c>
      <c r="G183" s="2">
        <f t="shared" si="2"/>
        <v>13</v>
      </c>
      <c r="H183" s="6" t="s">
        <v>50</v>
      </c>
      <c r="I183" s="2">
        <v>6.0</v>
      </c>
      <c r="J183" s="6">
        <v>8.809862805379057</v>
      </c>
      <c r="K183" s="6">
        <v>6700.0</v>
      </c>
      <c r="L183" s="2">
        <v>0.0</v>
      </c>
      <c r="M183" s="2">
        <v>0.0</v>
      </c>
      <c r="N183" s="2"/>
      <c r="O183" s="2">
        <v>0.0</v>
      </c>
      <c r="P183" s="2">
        <v>0.0</v>
      </c>
      <c r="Q183" s="2">
        <v>0.0</v>
      </c>
      <c r="R183" s="2">
        <v>5.0</v>
      </c>
      <c r="S183" s="2">
        <v>0.0</v>
      </c>
      <c r="T183" s="6">
        <v>15.686932970456798</v>
      </c>
      <c r="U183" s="6">
        <v>-3.1816896015287037E-4</v>
      </c>
      <c r="V183" s="6">
        <v>16.22117243901223</v>
      </c>
      <c r="W183" s="6">
        <v>2039.0</v>
      </c>
      <c r="X183" s="6">
        <v>1.05395548E8</v>
      </c>
      <c r="Y183" s="6">
        <v>6497532.0</v>
      </c>
      <c r="Z183" s="6">
        <v>-2067.313</v>
      </c>
      <c r="AA183" s="2" t="str">
        <f t="shared" si="3"/>
        <v/>
      </c>
      <c r="AB183" s="2">
        <v>0.0</v>
      </c>
      <c r="AC183" s="2">
        <v>1.0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1.0</v>
      </c>
      <c r="AN183" s="2">
        <v>0.0</v>
      </c>
      <c r="AO183" s="2">
        <v>0.0</v>
      </c>
      <c r="AP183" s="2">
        <v>0.0</v>
      </c>
      <c r="AQ183" s="2">
        <v>0.0</v>
      </c>
      <c r="AR183" s="3">
        <v>0.0</v>
      </c>
      <c r="AS183" s="6" t="str">
        <f t="shared" si="4"/>
        <v/>
      </c>
      <c r="AT183" s="6" t="str">
        <f t="shared" si="5"/>
        <v/>
      </c>
      <c r="AU183" s="6" t="str">
        <f t="shared" si="6"/>
        <v/>
      </c>
      <c r="AV183" s="6" t="str">
        <f t="shared" si="7"/>
        <v/>
      </c>
      <c r="AW183" s="6" t="str">
        <f t="shared" si="8"/>
        <v/>
      </c>
      <c r="AX183" s="6" t="str">
        <f t="shared" si="9"/>
        <v/>
      </c>
      <c r="AY183" s="6" t="str">
        <f t="shared" si="10"/>
        <v/>
      </c>
      <c r="AZ183" s="6" t="str">
        <f t="shared" si="11"/>
        <v/>
      </c>
      <c r="BA183" s="6" t="str">
        <f t="shared" si="12"/>
        <v/>
      </c>
      <c r="BB183" s="6" t="str">
        <f t="shared" si="13"/>
        <v/>
      </c>
      <c r="BC183" s="2"/>
      <c r="BD183" s="2"/>
    </row>
    <row r="184" ht="15.75" customHeight="1">
      <c r="A184" s="2">
        <v>44.0</v>
      </c>
      <c r="B184" s="2">
        <v>2017.0</v>
      </c>
      <c r="C184" s="6" t="s">
        <v>99</v>
      </c>
      <c r="D184" s="2">
        <v>16675.0</v>
      </c>
      <c r="E184" s="2">
        <v>2.201787000185E12</v>
      </c>
      <c r="F184" s="2" t="str">
        <f t="array" ref="F184">IFERROR(INDEX(cnpj!$A:$B,MATCH(C184,cnpj!$B:$B,0),1),IF(G184=14,LEFT(E184,2)&amp;"."&amp;MID(E184,3,3)&amp;"."&amp;MID(E184,6,3)&amp;"/"&amp;MID(E184,9,4)&amp;"-"&amp;RIGHT(E184,2),IF(G184=13,0&amp;LEFT(E184,1)&amp;"."&amp;MID(E184,2,3)&amp;"."&amp;MID(E184,5,3)&amp;"/"&amp;MID(E184,8,4)&amp;"-"&amp;RIGHT(E184,2),IF(G184=12,"00"&amp;"."&amp;LEFT(E184,3)&amp;"."&amp;MID(E184,4,3)&amp;"/"&amp;MID(E184,7,4)&amp;"-"&amp;RIGHT(E184,2),IF(G184=11,"00.0"&amp;LEFT(E184,2)&amp;"."&amp;MID(E184,3,3)&amp;"/"&amp;MID(E184,6,4)&amp;"-"&amp;RIGHT(E184,2),"erro")))))</f>
        <v>02.201.787/0001-85</v>
      </c>
      <c r="G184" s="2">
        <f t="shared" si="2"/>
        <v>13</v>
      </c>
      <c r="H184" s="6" t="s">
        <v>50</v>
      </c>
      <c r="I184" s="2">
        <v>6.0</v>
      </c>
      <c r="J184" s="6">
        <v>8.809862805379057</v>
      </c>
      <c r="K184" s="6">
        <v>6700.0</v>
      </c>
      <c r="L184" s="2">
        <v>0.0</v>
      </c>
      <c r="M184" s="2">
        <v>0.0</v>
      </c>
      <c r="N184" s="2"/>
      <c r="O184" s="2">
        <v>0.0</v>
      </c>
      <c r="P184" s="2">
        <v>0.0</v>
      </c>
      <c r="Q184" s="2">
        <v>0.0</v>
      </c>
      <c r="R184" s="2">
        <v>5.0</v>
      </c>
      <c r="S184" s="2">
        <v>0.0</v>
      </c>
      <c r="T184" s="6">
        <v>15.805593424449768</v>
      </c>
      <c r="U184" s="6">
        <v>3.605726516988467E-5</v>
      </c>
      <c r="V184" s="6">
        <v>14.401768418865686</v>
      </c>
      <c r="W184" s="6">
        <v>2081.0</v>
      </c>
      <c r="X184" s="6">
        <v>1.05363273E8</v>
      </c>
      <c r="Y184" s="6">
        <v>7316140.0</v>
      </c>
      <c r="Z184" s="6">
        <v>263.8</v>
      </c>
      <c r="AA184" s="2">
        <f t="shared" si="3"/>
        <v>1</v>
      </c>
      <c r="AB184" s="2">
        <v>0.0</v>
      </c>
      <c r="AC184" s="2">
        <v>1.0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1.0</v>
      </c>
      <c r="AO184" s="2">
        <v>0.0</v>
      </c>
      <c r="AP184" s="2">
        <v>0.0</v>
      </c>
      <c r="AQ184" s="2">
        <v>0.0</v>
      </c>
      <c r="AR184" s="3">
        <v>0.0</v>
      </c>
      <c r="AS184" s="6">
        <f t="shared" si="4"/>
        <v>15.68693297</v>
      </c>
      <c r="AT184" s="6">
        <f t="shared" si="5"/>
        <v>-0.0003181689602</v>
      </c>
      <c r="AU184" s="6">
        <f t="shared" si="6"/>
        <v>16.22117244</v>
      </c>
      <c r="AV184" s="6">
        <f t="shared" si="7"/>
        <v>0</v>
      </c>
      <c r="AW184" s="6">
        <f t="shared" si="8"/>
        <v>0</v>
      </c>
      <c r="AX184" s="6">
        <f t="shared" si="9"/>
        <v>0</v>
      </c>
      <c r="AY184" s="6">
        <f t="shared" si="10"/>
        <v>0</v>
      </c>
      <c r="AZ184" s="6">
        <f t="shared" si="11"/>
        <v>0</v>
      </c>
      <c r="BA184" s="6">
        <f t="shared" si="12"/>
        <v>5</v>
      </c>
      <c r="BB184" s="6">
        <f t="shared" si="13"/>
        <v>0</v>
      </c>
      <c r="BC184" s="2"/>
      <c r="BD184" s="2"/>
    </row>
    <row r="185" ht="15.75" customHeight="1">
      <c r="A185" s="2">
        <v>44.0</v>
      </c>
      <c r="B185" s="2">
        <v>2018.0</v>
      </c>
      <c r="C185" s="6" t="s">
        <v>99</v>
      </c>
      <c r="D185" s="2">
        <v>16675.0</v>
      </c>
      <c r="E185" s="2">
        <v>2.201787000185E12</v>
      </c>
      <c r="F185" s="2" t="str">
        <f t="array" ref="F185">IFERROR(INDEX(cnpj!$A:$B,MATCH(C185,cnpj!$B:$B,0),1),IF(G185=14,LEFT(E185,2)&amp;"."&amp;MID(E185,3,3)&amp;"."&amp;MID(E185,6,3)&amp;"/"&amp;MID(E185,9,4)&amp;"-"&amp;RIGHT(E185,2),IF(G185=13,0&amp;LEFT(E185,1)&amp;"."&amp;MID(E185,2,3)&amp;"."&amp;MID(E185,5,3)&amp;"/"&amp;MID(E185,8,4)&amp;"-"&amp;RIGHT(E185,2),IF(G185=12,"00"&amp;"."&amp;LEFT(E185,3)&amp;"."&amp;MID(E185,4,3)&amp;"/"&amp;MID(E185,7,4)&amp;"-"&amp;RIGHT(E185,2),IF(G185=11,"00.0"&amp;LEFT(E185,2)&amp;"."&amp;MID(E185,3,3)&amp;"/"&amp;MID(E185,6,4)&amp;"-"&amp;RIGHT(E185,2),"erro")))))</f>
        <v>02.201.787/0001-85</v>
      </c>
      <c r="G185" s="2">
        <f t="shared" si="2"/>
        <v>13</v>
      </c>
      <c r="H185" s="6" t="s">
        <v>50</v>
      </c>
      <c r="I185" s="2">
        <v>6.0</v>
      </c>
      <c r="J185" s="6">
        <v>8.809862805379057</v>
      </c>
      <c r="K185" s="6">
        <v>6700.0</v>
      </c>
      <c r="L185" s="2">
        <v>0.0</v>
      </c>
      <c r="M185" s="2">
        <v>0.0</v>
      </c>
      <c r="N185" s="2"/>
      <c r="O185" s="2">
        <v>0.0</v>
      </c>
      <c r="P185" s="2">
        <v>0.0</v>
      </c>
      <c r="Q185" s="2">
        <v>0.0</v>
      </c>
      <c r="R185" s="2">
        <v>5.0</v>
      </c>
      <c r="S185" s="2">
        <v>0.0</v>
      </c>
      <c r="T185" s="6">
        <v>16.01410120180662</v>
      </c>
      <c r="U185" s="6">
        <v>-1.3794487380195717E-4</v>
      </c>
      <c r="V185" s="6">
        <v>11.953840211541934</v>
      </c>
      <c r="W185" s="6">
        <v>2186.0</v>
      </c>
      <c r="X185" s="6">
        <v>1.07729444E8</v>
      </c>
      <c r="Y185" s="6">
        <v>9012303.0</v>
      </c>
      <c r="Z185" s="6">
        <v>-1243.201</v>
      </c>
      <c r="AA185" s="2">
        <f t="shared" si="3"/>
        <v>0</v>
      </c>
      <c r="AB185" s="2">
        <v>0.0</v>
      </c>
      <c r="AC185" s="2">
        <v>1.0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1.0</v>
      </c>
      <c r="AP185" s="2">
        <v>0.0</v>
      </c>
      <c r="AQ185" s="2">
        <v>0.0</v>
      </c>
      <c r="AR185" s="3">
        <v>0.0</v>
      </c>
      <c r="AS185" s="6">
        <f t="shared" si="4"/>
        <v>15.80559342</v>
      </c>
      <c r="AT185" s="6">
        <f t="shared" si="5"/>
        <v>0.00003605726517</v>
      </c>
      <c r="AU185" s="6">
        <f t="shared" si="6"/>
        <v>14.40176842</v>
      </c>
      <c r="AV185" s="6">
        <f t="shared" si="7"/>
        <v>0</v>
      </c>
      <c r="AW185" s="6">
        <f t="shared" si="8"/>
        <v>0</v>
      </c>
      <c r="AX185" s="6">
        <f t="shared" si="9"/>
        <v>0</v>
      </c>
      <c r="AY185" s="6">
        <f t="shared" si="10"/>
        <v>0</v>
      </c>
      <c r="AZ185" s="6">
        <f t="shared" si="11"/>
        <v>0</v>
      </c>
      <c r="BA185" s="6">
        <f t="shared" si="12"/>
        <v>5</v>
      </c>
      <c r="BB185" s="6">
        <f t="shared" si="13"/>
        <v>0</v>
      </c>
      <c r="BC185" s="2"/>
      <c r="BD185" s="2"/>
    </row>
    <row r="186" ht="15.75" customHeight="1">
      <c r="A186" s="2">
        <v>44.0</v>
      </c>
      <c r="B186" s="2">
        <v>2019.0</v>
      </c>
      <c r="C186" s="6" t="s">
        <v>99</v>
      </c>
      <c r="D186" s="2">
        <v>16675.0</v>
      </c>
      <c r="E186" s="2">
        <v>2.201787000185E12</v>
      </c>
      <c r="F186" s="2" t="str">
        <f t="array" ref="F186">IFERROR(INDEX(cnpj!$A:$B,MATCH(C186,cnpj!$B:$B,0),1),IF(G186=14,LEFT(E186,2)&amp;"."&amp;MID(E186,3,3)&amp;"."&amp;MID(E186,6,3)&amp;"/"&amp;MID(E186,9,4)&amp;"-"&amp;RIGHT(E186,2),IF(G186=13,0&amp;LEFT(E186,1)&amp;"."&amp;MID(E186,2,3)&amp;"."&amp;MID(E186,5,3)&amp;"/"&amp;MID(E186,8,4)&amp;"-"&amp;RIGHT(E186,2),IF(G186=12,"00"&amp;"."&amp;LEFT(E186,3)&amp;"."&amp;MID(E186,4,3)&amp;"/"&amp;MID(E186,7,4)&amp;"-"&amp;RIGHT(E186,2),IF(G186=11,"00.0"&amp;LEFT(E186,2)&amp;"."&amp;MID(E186,3,3)&amp;"/"&amp;MID(E186,6,4)&amp;"-"&amp;RIGHT(E186,2),"erro")))))</f>
        <v>02.201.787/0001-85</v>
      </c>
      <c r="G186" s="2">
        <f t="shared" si="2"/>
        <v>13</v>
      </c>
      <c r="H186" s="6" t="s">
        <v>50</v>
      </c>
      <c r="I186" s="2">
        <v>6.0</v>
      </c>
      <c r="J186" s="6">
        <v>11.150519846322512</v>
      </c>
      <c r="K186" s="6">
        <v>69600.0</v>
      </c>
      <c r="L186" s="2">
        <v>0.0</v>
      </c>
      <c r="M186" s="2">
        <v>0.0</v>
      </c>
      <c r="N186" s="2"/>
      <c r="O186" s="2">
        <v>0.0</v>
      </c>
      <c r="P186" s="2">
        <v>0.0</v>
      </c>
      <c r="Q186" s="2">
        <v>0.0</v>
      </c>
      <c r="R186" s="2">
        <v>5.0</v>
      </c>
      <c r="S186" s="2">
        <v>0.0</v>
      </c>
      <c r="T186" s="6">
        <v>16.293145751342053</v>
      </c>
      <c r="U186" s="6">
        <v>6.876051734487339E-4</v>
      </c>
      <c r="V186" s="6">
        <v>0.0011699765778042399</v>
      </c>
      <c r="W186" s="6">
        <v>11899.0</v>
      </c>
      <c r="X186" s="6">
        <v>2039.0</v>
      </c>
      <c r="Y186" s="6">
        <v>1.1913059E7</v>
      </c>
      <c r="Z186" s="6">
        <v>8191.481</v>
      </c>
      <c r="AA186" s="2">
        <f t="shared" si="3"/>
        <v>1</v>
      </c>
      <c r="AB186" s="2">
        <v>0.0</v>
      </c>
      <c r="AC186" s="2">
        <v>1.0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1.0</v>
      </c>
      <c r="AQ186" s="2">
        <v>0.0</v>
      </c>
      <c r="AR186" s="3">
        <v>0.0</v>
      </c>
      <c r="AS186" s="6">
        <f t="shared" si="4"/>
        <v>16.0141012</v>
      </c>
      <c r="AT186" s="6">
        <f t="shared" si="5"/>
        <v>-0.0001379448738</v>
      </c>
      <c r="AU186" s="6">
        <f t="shared" si="6"/>
        <v>11.95384021</v>
      </c>
      <c r="AV186" s="6">
        <f t="shared" si="7"/>
        <v>0</v>
      </c>
      <c r="AW186" s="6">
        <f t="shared" si="8"/>
        <v>0</v>
      </c>
      <c r="AX186" s="6">
        <f t="shared" si="9"/>
        <v>0</v>
      </c>
      <c r="AY186" s="6">
        <f t="shared" si="10"/>
        <v>0</v>
      </c>
      <c r="AZ186" s="6">
        <f t="shared" si="11"/>
        <v>0</v>
      </c>
      <c r="BA186" s="6">
        <f t="shared" si="12"/>
        <v>5</v>
      </c>
      <c r="BB186" s="6">
        <f t="shared" si="13"/>
        <v>0</v>
      </c>
      <c r="BC186" s="2"/>
      <c r="BD186" s="2"/>
    </row>
    <row r="187" ht="15.75" customHeight="1">
      <c r="A187" s="2">
        <v>44.0</v>
      </c>
      <c r="B187" s="2">
        <v>2020.0</v>
      </c>
      <c r="C187" s="6" t="s">
        <v>99</v>
      </c>
      <c r="D187" s="2">
        <v>16675.0</v>
      </c>
      <c r="E187" s="2">
        <v>2.201787000185E12</v>
      </c>
      <c r="F187" s="2" t="str">
        <f t="array" ref="F187">IFERROR(INDEX(cnpj!$A:$B,MATCH(C187,cnpj!$B:$B,0),1),IF(G187=14,LEFT(E187,2)&amp;"."&amp;MID(E187,3,3)&amp;"."&amp;MID(E187,6,3)&amp;"/"&amp;MID(E187,9,4)&amp;"-"&amp;RIGHT(E187,2),IF(G187=13,0&amp;LEFT(E187,1)&amp;"."&amp;MID(E187,2,3)&amp;"."&amp;MID(E187,5,3)&amp;"/"&amp;MID(E187,8,4)&amp;"-"&amp;RIGHT(E187,2),IF(G187=12,"00"&amp;"."&amp;LEFT(E187,3)&amp;"."&amp;MID(E187,4,3)&amp;"/"&amp;MID(E187,7,4)&amp;"-"&amp;RIGHT(E187,2),IF(G187=11,"00.0"&amp;LEFT(E187,2)&amp;"."&amp;MID(E187,3,3)&amp;"/"&amp;MID(E187,6,4)&amp;"-"&amp;RIGHT(E187,2),"erro")))))</f>
        <v>02.201.787/0001-85</v>
      </c>
      <c r="G187" s="2">
        <f t="shared" si="2"/>
        <v>13</v>
      </c>
      <c r="H187" s="6" t="s">
        <v>50</v>
      </c>
      <c r="I187" s="2">
        <v>6.0</v>
      </c>
      <c r="J187" s="6">
        <v>11.150519846322512</v>
      </c>
      <c r="K187" s="6">
        <v>69600.0</v>
      </c>
      <c r="L187" s="2">
        <v>0.0</v>
      </c>
      <c r="M187" s="2">
        <v>0.0</v>
      </c>
      <c r="N187" s="2"/>
      <c r="O187" s="2">
        <v>0.0</v>
      </c>
      <c r="P187" s="2">
        <v>0.0</v>
      </c>
      <c r="Q187" s="2">
        <v>0.0</v>
      </c>
      <c r="R187" s="2">
        <v>5.0</v>
      </c>
      <c r="S187" s="2">
        <v>0.0</v>
      </c>
      <c r="T187" s="6">
        <v>16.32870667722364</v>
      </c>
      <c r="U187" s="6">
        <v>2.2509946071557925E-5</v>
      </c>
      <c r="V187" s="6">
        <v>2.2214092617973886</v>
      </c>
      <c r="W187" s="6">
        <v>11629.0</v>
      </c>
      <c r="X187" s="6">
        <v>2.741016E7</v>
      </c>
      <c r="Y187" s="6">
        <v>1.2344321E7</v>
      </c>
      <c r="Z187" s="6">
        <v>277.87</v>
      </c>
      <c r="AA187" s="2">
        <f t="shared" si="3"/>
        <v>0</v>
      </c>
      <c r="AB187" s="2">
        <v>0.0</v>
      </c>
      <c r="AC187" s="2">
        <v>1.0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1.0</v>
      </c>
      <c r="AR187" s="3">
        <v>0.0</v>
      </c>
      <c r="AS187" s="6">
        <f t="shared" si="4"/>
        <v>16.29314575</v>
      </c>
      <c r="AT187" s="6">
        <f t="shared" si="5"/>
        <v>0.0006876051734</v>
      </c>
      <c r="AU187" s="6">
        <f t="shared" si="6"/>
        <v>0.001169976578</v>
      </c>
      <c r="AV187" s="6">
        <f t="shared" si="7"/>
        <v>0</v>
      </c>
      <c r="AW187" s="6">
        <f t="shared" si="8"/>
        <v>0</v>
      </c>
      <c r="AX187" s="6">
        <f t="shared" si="9"/>
        <v>0</v>
      </c>
      <c r="AY187" s="6">
        <f t="shared" si="10"/>
        <v>0</v>
      </c>
      <c r="AZ187" s="6">
        <f t="shared" si="11"/>
        <v>0</v>
      </c>
      <c r="BA187" s="6">
        <f t="shared" si="12"/>
        <v>5</v>
      </c>
      <c r="BB187" s="6">
        <f t="shared" si="13"/>
        <v>0</v>
      </c>
      <c r="BC187" s="2"/>
      <c r="BD187" s="2"/>
    </row>
    <row r="188" ht="15.75" customHeight="1">
      <c r="A188" s="2">
        <v>45.0</v>
      </c>
      <c r="B188" s="2">
        <v>2016.0</v>
      </c>
      <c r="C188" s="6" t="s">
        <v>100</v>
      </c>
      <c r="D188" s="2">
        <v>13854.0</v>
      </c>
      <c r="E188" s="2">
        <v>9.3828986000173E13</v>
      </c>
      <c r="F188" s="2" t="str">
        <f t="array" ref="F188">IFERROR(INDEX(cnpj!$A:$B,MATCH(C188,cnpj!$B:$B,0),1),IF(G188=14,LEFT(E188,2)&amp;"."&amp;MID(E188,3,3)&amp;"."&amp;MID(E188,6,3)&amp;"/"&amp;MID(E188,9,4)&amp;"-"&amp;RIGHT(E188,2),IF(G188=13,0&amp;LEFT(E188,1)&amp;"."&amp;MID(E188,2,3)&amp;"."&amp;MID(E188,5,3)&amp;"/"&amp;MID(E188,8,4)&amp;"-"&amp;RIGHT(E188,2),IF(G188=12,"00"&amp;"."&amp;LEFT(E188,3)&amp;"."&amp;MID(E188,4,3)&amp;"/"&amp;MID(E188,7,4)&amp;"-"&amp;RIGHT(E188,2),IF(G188=11,"00.0"&amp;LEFT(E188,2)&amp;"."&amp;MID(E188,3,3)&amp;"/"&amp;MID(E188,6,4)&amp;"-"&amp;RIGHT(E188,2),"erro")))))</f>
        <v>93.828.986/0001-73</v>
      </c>
      <c r="G188" s="2">
        <f t="shared" si="2"/>
        <v>14</v>
      </c>
      <c r="H188" s="6" t="s">
        <v>50</v>
      </c>
      <c r="I188" s="2">
        <v>6.0</v>
      </c>
      <c r="J188" s="6">
        <v>8.83927669058535</v>
      </c>
      <c r="K188" s="6">
        <v>6900.0</v>
      </c>
      <c r="L188" s="2">
        <v>0.0</v>
      </c>
      <c r="M188" s="2">
        <v>0.0</v>
      </c>
      <c r="N188" s="2"/>
      <c r="O188" s="2">
        <v>0.0</v>
      </c>
      <c r="P188" s="2">
        <v>0.0</v>
      </c>
      <c r="Q188" s="2">
        <v>0.0</v>
      </c>
      <c r="R188" s="2">
        <v>4.0</v>
      </c>
      <c r="S188" s="2">
        <v>0.0</v>
      </c>
      <c r="T188" s="6">
        <v>6.650279048587422</v>
      </c>
      <c r="U188" s="6">
        <v>-0.258732212160414</v>
      </c>
      <c r="V188" s="6">
        <v>7.59379042690815</v>
      </c>
      <c r="W188" s="6">
        <v>6.0</v>
      </c>
      <c r="X188" s="6">
        <v>5864.0</v>
      </c>
      <c r="Y188" s="6">
        <v>773.0</v>
      </c>
      <c r="Z188" s="6">
        <v>-200.0</v>
      </c>
      <c r="AA188" s="2" t="str">
        <f t="shared" si="3"/>
        <v/>
      </c>
      <c r="AB188" s="2">
        <v>0.0</v>
      </c>
      <c r="AC188" s="2">
        <v>1.0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1.0</v>
      </c>
      <c r="AN188" s="2">
        <v>0.0</v>
      </c>
      <c r="AO188" s="2">
        <v>0.0</v>
      </c>
      <c r="AP188" s="2">
        <v>0.0</v>
      </c>
      <c r="AQ188" s="2">
        <v>0.0</v>
      </c>
      <c r="AR188" s="3">
        <v>0.0</v>
      </c>
      <c r="AS188" s="6" t="str">
        <f t="shared" si="4"/>
        <v/>
      </c>
      <c r="AT188" s="6" t="str">
        <f t="shared" si="5"/>
        <v/>
      </c>
      <c r="AU188" s="6" t="str">
        <f t="shared" si="6"/>
        <v/>
      </c>
      <c r="AV188" s="6" t="str">
        <f t="shared" si="7"/>
        <v/>
      </c>
      <c r="AW188" s="6" t="str">
        <f t="shared" si="8"/>
        <v/>
      </c>
      <c r="AX188" s="6" t="str">
        <f t="shared" si="9"/>
        <v/>
      </c>
      <c r="AY188" s="6" t="str">
        <f t="shared" si="10"/>
        <v/>
      </c>
      <c r="AZ188" s="6" t="str">
        <f t="shared" si="11"/>
        <v/>
      </c>
      <c r="BA188" s="6" t="str">
        <f t="shared" si="12"/>
        <v/>
      </c>
      <c r="BB188" s="6" t="str">
        <f t="shared" si="13"/>
        <v/>
      </c>
      <c r="BC188" s="2"/>
      <c r="BD188" s="2"/>
    </row>
    <row r="189" ht="15.75" customHeight="1">
      <c r="A189" s="2">
        <v>45.0</v>
      </c>
      <c r="B189" s="2">
        <v>2017.0</v>
      </c>
      <c r="C189" s="6" t="s">
        <v>100</v>
      </c>
      <c r="D189" s="2">
        <v>13854.0</v>
      </c>
      <c r="E189" s="2">
        <v>9.3828986000173E13</v>
      </c>
      <c r="F189" s="2" t="str">
        <f t="array" ref="F189">IFERROR(INDEX(cnpj!$A:$B,MATCH(C189,cnpj!$B:$B,0),1),IF(G189=14,LEFT(E189,2)&amp;"."&amp;MID(E189,3,3)&amp;"."&amp;MID(E189,6,3)&amp;"/"&amp;MID(E189,9,4)&amp;"-"&amp;RIGHT(E189,2),IF(G189=13,0&amp;LEFT(E189,1)&amp;"."&amp;MID(E189,2,3)&amp;"."&amp;MID(E189,5,3)&amp;"/"&amp;MID(E189,8,4)&amp;"-"&amp;RIGHT(E189,2),IF(G189=12,"00"&amp;"."&amp;LEFT(E189,3)&amp;"."&amp;MID(E189,4,3)&amp;"/"&amp;MID(E189,7,4)&amp;"-"&amp;RIGHT(E189,2),IF(G189=11,"00.0"&amp;LEFT(E189,2)&amp;"."&amp;MID(E189,3,3)&amp;"/"&amp;MID(E189,6,4)&amp;"-"&amp;RIGHT(E189,2),"erro")))))</f>
        <v>93.828.986/0001-73</v>
      </c>
      <c r="G189" s="2">
        <f t="shared" si="2"/>
        <v>14</v>
      </c>
      <c r="H189" s="6" t="s">
        <v>50</v>
      </c>
      <c r="I189" s="2">
        <v>6.0</v>
      </c>
      <c r="J189" s="6">
        <v>8.83927669058535</v>
      </c>
      <c r="K189" s="6">
        <v>6900.0</v>
      </c>
      <c r="L189" s="2">
        <v>0.0</v>
      </c>
      <c r="M189" s="2">
        <v>0.0</v>
      </c>
      <c r="N189" s="2"/>
      <c r="O189" s="2">
        <v>0.0</v>
      </c>
      <c r="P189" s="2">
        <v>0.0</v>
      </c>
      <c r="Q189" s="2">
        <v>0.0</v>
      </c>
      <c r="R189" s="2">
        <v>4.0</v>
      </c>
      <c r="S189" s="2">
        <v>0.0</v>
      </c>
      <c r="T189" s="6">
        <v>6.650279048587422</v>
      </c>
      <c r="U189" s="6">
        <v>-0.18240620957309184</v>
      </c>
      <c r="V189" s="6">
        <v>7.776196636481242</v>
      </c>
      <c r="W189" s="6">
        <v>7.0</v>
      </c>
      <c r="X189" s="6">
        <v>6004.0</v>
      </c>
      <c r="Y189" s="6">
        <v>773.0</v>
      </c>
      <c r="Z189" s="6">
        <v>-141.0</v>
      </c>
      <c r="AA189" s="2">
        <f t="shared" si="3"/>
        <v>1</v>
      </c>
      <c r="AB189" s="2">
        <v>0.0</v>
      </c>
      <c r="AC189" s="2">
        <v>1.0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1.0</v>
      </c>
      <c r="AO189" s="2">
        <v>0.0</v>
      </c>
      <c r="AP189" s="2">
        <v>0.0</v>
      </c>
      <c r="AQ189" s="2">
        <v>0.0</v>
      </c>
      <c r="AR189" s="3">
        <v>0.0</v>
      </c>
      <c r="AS189" s="6">
        <f t="shared" si="4"/>
        <v>6.650279049</v>
      </c>
      <c r="AT189" s="6">
        <f t="shared" si="5"/>
        <v>-0.2587322122</v>
      </c>
      <c r="AU189" s="6">
        <f t="shared" si="6"/>
        <v>7.593790427</v>
      </c>
      <c r="AV189" s="6">
        <f t="shared" si="7"/>
        <v>0</v>
      </c>
      <c r="AW189" s="6">
        <f t="shared" si="8"/>
        <v>0</v>
      </c>
      <c r="AX189" s="6">
        <f t="shared" si="9"/>
        <v>0</v>
      </c>
      <c r="AY189" s="6">
        <f t="shared" si="10"/>
        <v>0</v>
      </c>
      <c r="AZ189" s="6">
        <f t="shared" si="11"/>
        <v>0</v>
      </c>
      <c r="BA189" s="6">
        <f t="shared" si="12"/>
        <v>4</v>
      </c>
      <c r="BB189" s="6">
        <f t="shared" si="13"/>
        <v>0</v>
      </c>
      <c r="BC189" s="2"/>
      <c r="BD189" s="2"/>
    </row>
    <row r="190" ht="15.75" customHeight="1">
      <c r="A190" s="2">
        <v>45.0</v>
      </c>
      <c r="B190" s="2">
        <v>2018.0</v>
      </c>
      <c r="C190" s="6" t="s">
        <v>100</v>
      </c>
      <c r="D190" s="2">
        <v>13854.0</v>
      </c>
      <c r="E190" s="2">
        <v>9.3828986000173E13</v>
      </c>
      <c r="F190" s="2" t="str">
        <f t="array" ref="F190">IFERROR(INDEX(cnpj!$A:$B,MATCH(C190,cnpj!$B:$B,0),1),IF(G190=14,LEFT(E190,2)&amp;"."&amp;MID(E190,3,3)&amp;"."&amp;MID(E190,6,3)&amp;"/"&amp;MID(E190,9,4)&amp;"-"&amp;RIGHT(E190,2),IF(G190=13,0&amp;LEFT(E190,1)&amp;"."&amp;MID(E190,2,3)&amp;"."&amp;MID(E190,5,3)&amp;"/"&amp;MID(E190,8,4)&amp;"-"&amp;RIGHT(E190,2),IF(G190=12,"00"&amp;"."&amp;LEFT(E190,3)&amp;"."&amp;MID(E190,4,3)&amp;"/"&amp;MID(E190,7,4)&amp;"-"&amp;RIGHT(E190,2),IF(G190=11,"00.0"&amp;LEFT(E190,2)&amp;"."&amp;MID(E190,3,3)&amp;"/"&amp;MID(E190,6,4)&amp;"-"&amp;RIGHT(E190,2),"erro")))))</f>
        <v>93.828.986/0001-73</v>
      </c>
      <c r="G190" s="2">
        <f t="shared" si="2"/>
        <v>14</v>
      </c>
      <c r="H190" s="6" t="s">
        <v>50</v>
      </c>
      <c r="I190" s="2">
        <v>6.0</v>
      </c>
      <c r="J190" s="6">
        <v>8.83927669058535</v>
      </c>
      <c r="K190" s="6">
        <v>6900.0</v>
      </c>
      <c r="L190" s="2">
        <v>0.0</v>
      </c>
      <c r="M190" s="2">
        <v>0.0</v>
      </c>
      <c r="N190" s="2"/>
      <c r="O190" s="2">
        <v>0.0</v>
      </c>
      <c r="P190" s="2">
        <v>0.0</v>
      </c>
      <c r="Q190" s="2">
        <v>0.0</v>
      </c>
      <c r="R190" s="2">
        <v>4.0</v>
      </c>
      <c r="S190" s="2">
        <v>0.0</v>
      </c>
      <c r="T190" s="6">
        <v>6.650279048587422</v>
      </c>
      <c r="U190" s="6">
        <v>-0.2276843467011643</v>
      </c>
      <c r="V190" s="6">
        <v>8.003880983182405</v>
      </c>
      <c r="W190" s="6">
        <v>10.0</v>
      </c>
      <c r="X190" s="6">
        <v>6177.0</v>
      </c>
      <c r="Y190" s="6">
        <v>773.0</v>
      </c>
      <c r="Z190" s="6">
        <v>-176.0</v>
      </c>
      <c r="AA190" s="2">
        <f t="shared" si="3"/>
        <v>1</v>
      </c>
      <c r="AB190" s="2">
        <v>0.0</v>
      </c>
      <c r="AC190" s="2">
        <v>1.0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1.0</v>
      </c>
      <c r="AP190" s="2">
        <v>0.0</v>
      </c>
      <c r="AQ190" s="2">
        <v>0.0</v>
      </c>
      <c r="AR190" s="3">
        <v>0.0</v>
      </c>
      <c r="AS190" s="6">
        <f t="shared" si="4"/>
        <v>6.650279049</v>
      </c>
      <c r="AT190" s="6">
        <f t="shared" si="5"/>
        <v>-0.1824062096</v>
      </c>
      <c r="AU190" s="6">
        <f t="shared" si="6"/>
        <v>7.776196636</v>
      </c>
      <c r="AV190" s="6">
        <f t="shared" si="7"/>
        <v>0</v>
      </c>
      <c r="AW190" s="6">
        <f t="shared" si="8"/>
        <v>0</v>
      </c>
      <c r="AX190" s="6">
        <f t="shared" si="9"/>
        <v>0</v>
      </c>
      <c r="AY190" s="6">
        <f t="shared" si="10"/>
        <v>0</v>
      </c>
      <c r="AZ190" s="6">
        <f t="shared" si="11"/>
        <v>0</v>
      </c>
      <c r="BA190" s="6">
        <f t="shared" si="12"/>
        <v>4</v>
      </c>
      <c r="BB190" s="6">
        <f t="shared" si="13"/>
        <v>0</v>
      </c>
      <c r="BC190" s="2"/>
      <c r="BD190" s="2"/>
    </row>
    <row r="191" ht="15.75" customHeight="1">
      <c r="A191" s="2">
        <v>45.0</v>
      </c>
      <c r="B191" s="2">
        <v>2019.0</v>
      </c>
      <c r="C191" s="6" t="s">
        <v>100</v>
      </c>
      <c r="D191" s="2">
        <v>13854.0</v>
      </c>
      <c r="E191" s="2">
        <v>9.3828986000173E13</v>
      </c>
      <c r="F191" s="2" t="str">
        <f t="array" ref="F191">IFERROR(INDEX(cnpj!$A:$B,MATCH(C191,cnpj!$B:$B,0),1),IF(G191=14,LEFT(E191,2)&amp;"."&amp;MID(E191,3,3)&amp;"."&amp;MID(E191,6,3)&amp;"/"&amp;MID(E191,9,4)&amp;"-"&amp;RIGHT(E191,2),IF(G191=13,0&amp;LEFT(E191,1)&amp;"."&amp;MID(E191,2,3)&amp;"."&amp;MID(E191,5,3)&amp;"/"&amp;MID(E191,8,4)&amp;"-"&amp;RIGHT(E191,2),IF(G191=12,"00"&amp;"."&amp;LEFT(E191,3)&amp;"."&amp;MID(E191,4,3)&amp;"/"&amp;MID(E191,7,4)&amp;"-"&amp;RIGHT(E191,2),IF(G191=11,"00.0"&amp;LEFT(E191,2)&amp;"."&amp;MID(E191,3,3)&amp;"/"&amp;MID(E191,6,4)&amp;"-"&amp;RIGHT(E191,2),"erro")))))</f>
        <v>93.828.986/0001-73</v>
      </c>
      <c r="G191" s="2">
        <f t="shared" si="2"/>
        <v>14</v>
      </c>
      <c r="H191" s="6" t="s">
        <v>50</v>
      </c>
      <c r="I191" s="2">
        <v>6.0</v>
      </c>
      <c r="J191" s="6">
        <v>8.83927669058535</v>
      </c>
      <c r="K191" s="6">
        <v>6900.0</v>
      </c>
      <c r="L191" s="2">
        <v>0.0</v>
      </c>
      <c r="M191" s="2">
        <v>0.0</v>
      </c>
      <c r="N191" s="2"/>
      <c r="O191" s="2">
        <v>0.0</v>
      </c>
      <c r="P191" s="2">
        <v>0.0</v>
      </c>
      <c r="Q191" s="2">
        <v>0.0</v>
      </c>
      <c r="R191" s="2">
        <v>4.0</v>
      </c>
      <c r="S191" s="2">
        <v>0.0</v>
      </c>
      <c r="T191" s="6">
        <v>6.650279048587422</v>
      </c>
      <c r="U191" s="6">
        <v>-0.2108667529107374</v>
      </c>
      <c r="V191" s="6">
        <v>0.0129366106080207</v>
      </c>
      <c r="W191" s="6">
        <v>4.0</v>
      </c>
      <c r="X191" s="6">
        <v>6.0</v>
      </c>
      <c r="Y191" s="6">
        <v>773.0</v>
      </c>
      <c r="Z191" s="6">
        <v>-163.0</v>
      </c>
      <c r="AA191" s="2">
        <f t="shared" si="3"/>
        <v>1</v>
      </c>
      <c r="AB191" s="2">
        <v>0.0</v>
      </c>
      <c r="AC191" s="2">
        <v>1.0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1.0</v>
      </c>
      <c r="AQ191" s="2">
        <v>0.0</v>
      </c>
      <c r="AR191" s="3">
        <v>0.0</v>
      </c>
      <c r="AS191" s="6">
        <f t="shared" si="4"/>
        <v>6.650279049</v>
      </c>
      <c r="AT191" s="6">
        <f t="shared" si="5"/>
        <v>-0.2276843467</v>
      </c>
      <c r="AU191" s="6">
        <f t="shared" si="6"/>
        <v>8.003880983</v>
      </c>
      <c r="AV191" s="6">
        <f t="shared" si="7"/>
        <v>0</v>
      </c>
      <c r="AW191" s="6">
        <f t="shared" si="8"/>
        <v>0</v>
      </c>
      <c r="AX191" s="6">
        <f t="shared" si="9"/>
        <v>0</v>
      </c>
      <c r="AY191" s="6">
        <f t="shared" si="10"/>
        <v>0</v>
      </c>
      <c r="AZ191" s="6">
        <f t="shared" si="11"/>
        <v>0</v>
      </c>
      <c r="BA191" s="6">
        <f t="shared" si="12"/>
        <v>4</v>
      </c>
      <c r="BB191" s="6">
        <f t="shared" si="13"/>
        <v>0</v>
      </c>
      <c r="BC191" s="2"/>
      <c r="BD191" s="2"/>
    </row>
    <row r="192" ht="15.75" customHeight="1">
      <c r="A192" s="2">
        <v>45.0</v>
      </c>
      <c r="B192" s="2">
        <v>2020.0</v>
      </c>
      <c r="C192" s="6" t="s">
        <v>100</v>
      </c>
      <c r="D192" s="2">
        <v>13854.0</v>
      </c>
      <c r="E192" s="2">
        <v>9.3828986000173E13</v>
      </c>
      <c r="F192" s="2" t="str">
        <f t="array" ref="F192">IFERROR(INDEX(cnpj!$A:$B,MATCH(C192,cnpj!$B:$B,0),1),IF(G192=14,LEFT(E192,2)&amp;"."&amp;MID(E192,3,3)&amp;"."&amp;MID(E192,6,3)&amp;"/"&amp;MID(E192,9,4)&amp;"-"&amp;RIGHT(E192,2),IF(G192=13,0&amp;LEFT(E192,1)&amp;"."&amp;MID(E192,2,3)&amp;"."&amp;MID(E192,5,3)&amp;"/"&amp;MID(E192,8,4)&amp;"-"&amp;RIGHT(E192,2),IF(G192=12,"00"&amp;"."&amp;LEFT(E192,3)&amp;"."&amp;MID(E192,4,3)&amp;"/"&amp;MID(E192,7,4)&amp;"-"&amp;RIGHT(E192,2),IF(G192=11,"00.0"&amp;LEFT(E192,2)&amp;"."&amp;MID(E192,3,3)&amp;"/"&amp;MID(E192,6,4)&amp;"-"&amp;RIGHT(E192,2),"erro")))))</f>
        <v>93.828.986/0001-73</v>
      </c>
      <c r="G192" s="2">
        <f t="shared" si="2"/>
        <v>14</v>
      </c>
      <c r="H192" s="6" t="s">
        <v>50</v>
      </c>
      <c r="I192" s="2">
        <v>6.0</v>
      </c>
      <c r="J192" s="6">
        <v>8.83927669058535</v>
      </c>
      <c r="K192" s="6">
        <v>6900.0</v>
      </c>
      <c r="L192" s="2">
        <v>0.0</v>
      </c>
      <c r="M192" s="2">
        <v>0.0</v>
      </c>
      <c r="N192" s="2"/>
      <c r="O192" s="2">
        <v>0.0</v>
      </c>
      <c r="P192" s="2">
        <v>0.0</v>
      </c>
      <c r="Q192" s="2">
        <v>0.0</v>
      </c>
      <c r="R192" s="2">
        <v>4.0</v>
      </c>
      <c r="S192" s="2">
        <v>0.0</v>
      </c>
      <c r="T192" s="6">
        <v>6.650279048587422</v>
      </c>
      <c r="U192" s="6">
        <v>-0.21992238033635186</v>
      </c>
      <c r="V192" s="6">
        <v>8.434670116429496</v>
      </c>
      <c r="W192" s="6">
        <v>5.0</v>
      </c>
      <c r="X192" s="6">
        <v>6515.0</v>
      </c>
      <c r="Y192" s="6">
        <v>773.0</v>
      </c>
      <c r="Z192" s="6">
        <v>-170.0</v>
      </c>
      <c r="AA192" s="2">
        <f t="shared" si="3"/>
        <v>1</v>
      </c>
      <c r="AB192" s="2">
        <v>0.0</v>
      </c>
      <c r="AC192" s="2">
        <v>1.0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0.0</v>
      </c>
      <c r="AQ192" s="2">
        <v>1.0</v>
      </c>
      <c r="AR192" s="3">
        <v>0.0</v>
      </c>
      <c r="AS192" s="6">
        <f t="shared" si="4"/>
        <v>6.650279049</v>
      </c>
      <c r="AT192" s="6">
        <f t="shared" si="5"/>
        <v>-0.2108667529</v>
      </c>
      <c r="AU192" s="6">
        <f t="shared" si="6"/>
        <v>0.01293661061</v>
      </c>
      <c r="AV192" s="6">
        <f t="shared" si="7"/>
        <v>0</v>
      </c>
      <c r="AW192" s="6">
        <f t="shared" si="8"/>
        <v>0</v>
      </c>
      <c r="AX192" s="6">
        <f t="shared" si="9"/>
        <v>0</v>
      </c>
      <c r="AY192" s="6">
        <f t="shared" si="10"/>
        <v>0</v>
      </c>
      <c r="AZ192" s="6">
        <f t="shared" si="11"/>
        <v>0</v>
      </c>
      <c r="BA192" s="6">
        <f t="shared" si="12"/>
        <v>4</v>
      </c>
      <c r="BB192" s="6">
        <f t="shared" si="13"/>
        <v>0</v>
      </c>
      <c r="BC192" s="2"/>
      <c r="BD192" s="2"/>
    </row>
    <row r="193" ht="15.75" customHeight="1">
      <c r="A193" s="2">
        <v>46.0</v>
      </c>
      <c r="B193" s="2">
        <v>2016.0</v>
      </c>
      <c r="C193" s="6" t="s">
        <v>101</v>
      </c>
      <c r="D193" s="2">
        <v>20303.0</v>
      </c>
      <c r="E193" s="2">
        <v>6.981180000116E12</v>
      </c>
      <c r="F193" s="2" t="str">
        <f t="array" ref="F193">IFERROR(INDEX(cnpj!$A:$B,MATCH(C193,cnpj!$B:$B,0),1),IF(G193=14,LEFT(E193,2)&amp;"."&amp;MID(E193,3,3)&amp;"."&amp;MID(E193,6,3)&amp;"/"&amp;MID(E193,9,4)&amp;"-"&amp;RIGHT(E193,2),IF(G193=13,0&amp;LEFT(E193,1)&amp;"."&amp;MID(E193,2,3)&amp;"."&amp;MID(E193,5,3)&amp;"/"&amp;MID(E193,8,4)&amp;"-"&amp;RIGHT(E193,2),IF(G193=12,"00"&amp;"."&amp;LEFT(E193,3)&amp;"."&amp;MID(E193,4,3)&amp;"/"&amp;MID(E193,7,4)&amp;"-"&amp;RIGHT(E193,2),IF(G193=11,"00.0"&amp;LEFT(E193,2)&amp;"."&amp;MID(E193,3,3)&amp;"/"&amp;MID(E193,6,4)&amp;"-"&amp;RIGHT(E193,2),"erro")))))</f>
        <v>06.981.180/0001-16</v>
      </c>
      <c r="G193" s="2">
        <f t="shared" si="2"/>
        <v>13</v>
      </c>
      <c r="H193" s="6" t="s">
        <v>52</v>
      </c>
      <c r="I193" s="2">
        <v>10.0</v>
      </c>
      <c r="J193" s="6">
        <v>13.017225059281024</v>
      </c>
      <c r="K193" s="6">
        <v>450100.0</v>
      </c>
      <c r="L193" s="2">
        <v>0.0</v>
      </c>
      <c r="M193" s="2">
        <v>1.0</v>
      </c>
      <c r="N193" s="2"/>
      <c r="O193" s="2">
        <v>0.0</v>
      </c>
      <c r="P193" s="2">
        <v>0.0</v>
      </c>
      <c r="Q193" s="2">
        <v>0.0</v>
      </c>
      <c r="R193" s="2">
        <v>45.0</v>
      </c>
      <c r="S193" s="2">
        <v>0.0</v>
      </c>
      <c r="T193" s="6">
        <v>16.61473007428223</v>
      </c>
      <c r="U193" s="6">
        <v>-0.019714800864688305</v>
      </c>
      <c r="V193" s="6">
        <v>0.8478642380206645</v>
      </c>
      <c r="W193" s="6">
        <v>4819225.0</v>
      </c>
      <c r="X193" s="6">
        <v>9112725.0</v>
      </c>
      <c r="Y193" s="6">
        <v>1.6431817E7</v>
      </c>
      <c r="Z193" s="6">
        <v>-323950.0</v>
      </c>
      <c r="AA193" s="2" t="str">
        <f t="shared" si="3"/>
        <v/>
      </c>
      <c r="AB193" s="2">
        <v>0.0</v>
      </c>
      <c r="AC193" s="2">
        <v>0.0</v>
      </c>
      <c r="AD193" s="2">
        <v>1.0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1.0</v>
      </c>
      <c r="AN193" s="2">
        <v>0.0</v>
      </c>
      <c r="AO193" s="2">
        <v>0.0</v>
      </c>
      <c r="AP193" s="2">
        <v>0.0</v>
      </c>
      <c r="AQ193" s="2">
        <v>0.0</v>
      </c>
      <c r="AR193" s="3">
        <v>0.0</v>
      </c>
      <c r="AS193" s="6" t="str">
        <f t="shared" si="4"/>
        <v/>
      </c>
      <c r="AT193" s="6" t="str">
        <f t="shared" si="5"/>
        <v/>
      </c>
      <c r="AU193" s="6" t="str">
        <f t="shared" si="6"/>
        <v/>
      </c>
      <c r="AV193" s="6" t="str">
        <f t="shared" si="7"/>
        <v/>
      </c>
      <c r="AW193" s="6" t="str">
        <f t="shared" si="8"/>
        <v/>
      </c>
      <c r="AX193" s="6" t="str">
        <f t="shared" si="9"/>
        <v/>
      </c>
      <c r="AY193" s="6" t="str">
        <f t="shared" si="10"/>
        <v/>
      </c>
      <c r="AZ193" s="6" t="str">
        <f t="shared" si="11"/>
        <v/>
      </c>
      <c r="BA193" s="6" t="str">
        <f t="shared" si="12"/>
        <v/>
      </c>
      <c r="BB193" s="6" t="str">
        <f t="shared" si="13"/>
        <v/>
      </c>
      <c r="BC193" s="2"/>
      <c r="BD193" s="2"/>
    </row>
    <row r="194" ht="15.75" customHeight="1">
      <c r="A194" s="2">
        <v>46.0</v>
      </c>
      <c r="B194" s="2">
        <v>2017.0</v>
      </c>
      <c r="C194" s="6" t="s">
        <v>101</v>
      </c>
      <c r="D194" s="2">
        <v>20303.0</v>
      </c>
      <c r="E194" s="2">
        <v>6.981180000116E12</v>
      </c>
      <c r="F194" s="2" t="str">
        <f t="array" ref="F194">IFERROR(INDEX(cnpj!$A:$B,MATCH(C194,cnpj!$B:$B,0),1),IF(G194=14,LEFT(E194,2)&amp;"."&amp;MID(E194,3,3)&amp;"."&amp;MID(E194,6,3)&amp;"/"&amp;MID(E194,9,4)&amp;"-"&amp;RIGHT(E194,2),IF(G194=13,0&amp;LEFT(E194,1)&amp;"."&amp;MID(E194,2,3)&amp;"."&amp;MID(E194,5,3)&amp;"/"&amp;MID(E194,8,4)&amp;"-"&amp;RIGHT(E194,2),IF(G194=12,"00"&amp;"."&amp;LEFT(E194,3)&amp;"."&amp;MID(E194,4,3)&amp;"/"&amp;MID(E194,7,4)&amp;"-"&amp;RIGHT(E194,2),IF(G194=11,"00.0"&amp;LEFT(E194,2)&amp;"."&amp;MID(E194,3,3)&amp;"/"&amp;MID(E194,6,4)&amp;"-"&amp;RIGHT(E194,2),"erro")))))</f>
        <v>06.981.180/0001-16</v>
      </c>
      <c r="G194" s="2">
        <f t="shared" si="2"/>
        <v>13</v>
      </c>
      <c r="H194" s="6" t="s">
        <v>52</v>
      </c>
      <c r="I194" s="2">
        <v>10.0</v>
      </c>
      <c r="J194" s="6">
        <v>13.6740621943799</v>
      </c>
      <c r="K194" s="6">
        <v>868100.0</v>
      </c>
      <c r="L194" s="2">
        <v>0.0</v>
      </c>
      <c r="M194" s="2">
        <v>1.0</v>
      </c>
      <c r="N194" s="2"/>
      <c r="O194" s="2">
        <v>0.0</v>
      </c>
      <c r="P194" s="2">
        <v>0.0</v>
      </c>
      <c r="Q194" s="2">
        <v>0.0</v>
      </c>
      <c r="R194" s="2">
        <v>32.0</v>
      </c>
      <c r="S194" s="2">
        <v>0.0</v>
      </c>
      <c r="T194" s="6">
        <v>16.686111941377465</v>
      </c>
      <c r="U194" s="6">
        <v>-0.006647522261915313</v>
      </c>
      <c r="V194" s="6">
        <v>0.7882259304196575</v>
      </c>
      <c r="W194" s="6">
        <v>4392844.0</v>
      </c>
      <c r="X194" s="6">
        <v>9517474.0</v>
      </c>
      <c r="Y194" s="6">
        <v>1.7647628E7</v>
      </c>
      <c r="Z194" s="6">
        <v>-117313.0</v>
      </c>
      <c r="AA194" s="2">
        <f t="shared" si="3"/>
        <v>1</v>
      </c>
      <c r="AB194" s="2">
        <v>0.0</v>
      </c>
      <c r="AC194" s="2">
        <v>0.0</v>
      </c>
      <c r="AD194" s="2">
        <v>1.0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1.0</v>
      </c>
      <c r="AO194" s="2">
        <v>0.0</v>
      </c>
      <c r="AP194" s="2">
        <v>0.0</v>
      </c>
      <c r="AQ194" s="2">
        <v>0.0</v>
      </c>
      <c r="AR194" s="3">
        <v>0.0</v>
      </c>
      <c r="AS194" s="6">
        <f t="shared" si="4"/>
        <v>16.61473007</v>
      </c>
      <c r="AT194" s="6">
        <f t="shared" si="5"/>
        <v>-0.01971480086</v>
      </c>
      <c r="AU194" s="6">
        <f t="shared" si="6"/>
        <v>0.847864238</v>
      </c>
      <c r="AV194" s="6">
        <f t="shared" si="7"/>
        <v>0</v>
      </c>
      <c r="AW194" s="6">
        <f t="shared" si="8"/>
        <v>1</v>
      </c>
      <c r="AX194" s="6">
        <f t="shared" si="9"/>
        <v>0</v>
      </c>
      <c r="AY194" s="6">
        <f t="shared" si="10"/>
        <v>0</v>
      </c>
      <c r="AZ194" s="6">
        <f t="shared" si="11"/>
        <v>0</v>
      </c>
      <c r="BA194" s="6">
        <f t="shared" si="12"/>
        <v>45</v>
      </c>
      <c r="BB194" s="6">
        <f t="shared" si="13"/>
        <v>0</v>
      </c>
      <c r="BC194" s="2"/>
      <c r="BD194" s="2"/>
    </row>
    <row r="195" ht="15.75" customHeight="1">
      <c r="A195" s="2">
        <v>46.0</v>
      </c>
      <c r="B195" s="2">
        <v>2018.0</v>
      </c>
      <c r="C195" s="6" t="s">
        <v>101</v>
      </c>
      <c r="D195" s="2">
        <v>20303.0</v>
      </c>
      <c r="E195" s="2">
        <v>6.981180000116E12</v>
      </c>
      <c r="F195" s="2" t="str">
        <f t="array" ref="F195">IFERROR(INDEX(cnpj!$A:$B,MATCH(C195,cnpj!$B:$B,0),1),IF(G195=14,LEFT(E195,2)&amp;"."&amp;MID(E195,3,3)&amp;"."&amp;MID(E195,6,3)&amp;"/"&amp;MID(E195,9,4)&amp;"-"&amp;RIGHT(E195,2),IF(G195=13,0&amp;LEFT(E195,1)&amp;"."&amp;MID(E195,2,3)&amp;"."&amp;MID(E195,5,3)&amp;"/"&amp;MID(E195,8,4)&amp;"-"&amp;RIGHT(E195,2),IF(G195=12,"00"&amp;"."&amp;LEFT(E195,3)&amp;"."&amp;MID(E195,4,3)&amp;"/"&amp;MID(E195,7,4)&amp;"-"&amp;RIGHT(E195,2),IF(G195=11,"00.0"&amp;LEFT(E195,2)&amp;"."&amp;MID(E195,3,3)&amp;"/"&amp;MID(E195,6,4)&amp;"-"&amp;RIGHT(E195,2),"erro")))))</f>
        <v>06.981.180/0001-16</v>
      </c>
      <c r="G195" s="2">
        <f t="shared" si="2"/>
        <v>13</v>
      </c>
      <c r="H195" s="6" t="s">
        <v>52</v>
      </c>
      <c r="I195" s="2">
        <v>10.0</v>
      </c>
      <c r="J195" s="6">
        <v>14.01436141670944</v>
      </c>
      <c r="K195" s="6">
        <v>1220000.0</v>
      </c>
      <c r="L195" s="2">
        <v>0.0</v>
      </c>
      <c r="M195" s="2">
        <v>1.0</v>
      </c>
      <c r="N195" s="2"/>
      <c r="O195" s="2">
        <v>1.0</v>
      </c>
      <c r="P195" s="2">
        <v>3.0</v>
      </c>
      <c r="Q195" s="2">
        <v>0.0</v>
      </c>
      <c r="R195" s="2">
        <v>24.0</v>
      </c>
      <c r="S195" s="2">
        <v>0.0</v>
      </c>
      <c r="T195" s="6">
        <v>16.755575722776946</v>
      </c>
      <c r="U195" s="6">
        <v>0.028274449771024373</v>
      </c>
      <c r="V195" s="6">
        <v>0.7545943535997286</v>
      </c>
      <c r="W195" s="6">
        <v>4570970.0</v>
      </c>
      <c r="X195" s="6">
        <v>9703751.0</v>
      </c>
      <c r="Y195" s="6">
        <v>1.8917079E7</v>
      </c>
      <c r="Z195" s="6">
        <v>534870.0</v>
      </c>
      <c r="AA195" s="2">
        <f t="shared" si="3"/>
        <v>1</v>
      </c>
      <c r="AB195" s="2">
        <v>0.0</v>
      </c>
      <c r="AC195" s="2">
        <v>0.0</v>
      </c>
      <c r="AD195" s="2">
        <v>1.0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1.0</v>
      </c>
      <c r="AP195" s="2">
        <v>0.0</v>
      </c>
      <c r="AQ195" s="2">
        <v>0.0</v>
      </c>
      <c r="AR195" s="3">
        <v>0.0</v>
      </c>
      <c r="AS195" s="6">
        <f t="shared" si="4"/>
        <v>16.68611194</v>
      </c>
      <c r="AT195" s="6">
        <f t="shared" si="5"/>
        <v>-0.006647522262</v>
      </c>
      <c r="AU195" s="6">
        <f t="shared" si="6"/>
        <v>0.7882259304</v>
      </c>
      <c r="AV195" s="6">
        <f t="shared" si="7"/>
        <v>0</v>
      </c>
      <c r="AW195" s="6">
        <f t="shared" si="8"/>
        <v>1</v>
      </c>
      <c r="AX195" s="6">
        <f t="shared" si="9"/>
        <v>0</v>
      </c>
      <c r="AY195" s="6">
        <f t="shared" si="10"/>
        <v>0</v>
      </c>
      <c r="AZ195" s="6">
        <f t="shared" si="11"/>
        <v>0</v>
      </c>
      <c r="BA195" s="6">
        <f t="shared" si="12"/>
        <v>32</v>
      </c>
      <c r="BB195" s="6">
        <f t="shared" si="13"/>
        <v>0</v>
      </c>
      <c r="BC195" s="2"/>
      <c r="BD195" s="2"/>
    </row>
    <row r="196" ht="15.75" customHeight="1">
      <c r="A196" s="2">
        <v>46.0</v>
      </c>
      <c r="B196" s="2">
        <v>2019.0</v>
      </c>
      <c r="C196" s="6" t="s">
        <v>101</v>
      </c>
      <c r="D196" s="2">
        <v>20303.0</v>
      </c>
      <c r="E196" s="2">
        <v>6.981180000116E12</v>
      </c>
      <c r="F196" s="2" t="str">
        <f t="array" ref="F196">IFERROR(INDEX(cnpj!$A:$B,MATCH(C196,cnpj!$B:$B,0),1),IF(G196=14,LEFT(E196,2)&amp;"."&amp;MID(E196,3,3)&amp;"."&amp;MID(E196,6,3)&amp;"/"&amp;MID(E196,9,4)&amp;"-"&amp;RIGHT(E196,2),IF(G196=13,0&amp;LEFT(E196,1)&amp;"."&amp;MID(E196,2,3)&amp;"."&amp;MID(E196,5,3)&amp;"/"&amp;MID(E196,8,4)&amp;"-"&amp;RIGHT(E196,2),IF(G196=12,"00"&amp;"."&amp;LEFT(E196,3)&amp;"."&amp;MID(E196,4,3)&amp;"/"&amp;MID(E196,7,4)&amp;"-"&amp;RIGHT(E196,2),IF(G196=11,"00.0"&amp;LEFT(E196,2)&amp;"."&amp;MID(E196,3,3)&amp;"/"&amp;MID(E196,6,4)&amp;"-"&amp;RIGHT(E196,2),"erro")))))</f>
        <v>06.981.180/0001-16</v>
      </c>
      <c r="G196" s="2">
        <f t="shared" si="2"/>
        <v>13</v>
      </c>
      <c r="H196" s="6" t="s">
        <v>52</v>
      </c>
      <c r="I196" s="2">
        <v>10.0</v>
      </c>
      <c r="J196" s="6">
        <v>14.18638422130282</v>
      </c>
      <c r="K196" s="6">
        <v>1449000.0</v>
      </c>
      <c r="L196" s="2">
        <v>0.0</v>
      </c>
      <c r="M196" s="2">
        <v>1.0</v>
      </c>
      <c r="N196" s="2"/>
      <c r="O196" s="2">
        <v>1.0</v>
      </c>
      <c r="P196" s="2">
        <v>3.0</v>
      </c>
      <c r="Q196" s="2">
        <v>0.0</v>
      </c>
      <c r="R196" s="2">
        <v>24.0</v>
      </c>
      <c r="S196" s="2">
        <v>0.0</v>
      </c>
      <c r="T196" s="6">
        <v>17.008373482045094</v>
      </c>
      <c r="U196" s="6">
        <v>0.06750807730483331</v>
      </c>
      <c r="V196" s="6">
        <v>0.39126859143110027</v>
      </c>
      <c r="W196" s="6">
        <v>4711320.0</v>
      </c>
      <c r="X196" s="6">
        <v>4819225.0</v>
      </c>
      <c r="Y196" s="6">
        <v>2.4358063E7</v>
      </c>
      <c r="Z196" s="6">
        <v>1644366.0</v>
      </c>
      <c r="AA196" s="2">
        <f t="shared" si="3"/>
        <v>0</v>
      </c>
      <c r="AB196" s="2">
        <v>0.0</v>
      </c>
      <c r="AC196" s="2">
        <v>0.0</v>
      </c>
      <c r="AD196" s="2">
        <v>1.0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1.0</v>
      </c>
      <c r="AQ196" s="2">
        <v>0.0</v>
      </c>
      <c r="AR196" s="3">
        <v>0.0</v>
      </c>
      <c r="AS196" s="6">
        <f t="shared" si="4"/>
        <v>16.75557572</v>
      </c>
      <c r="AT196" s="6">
        <f t="shared" si="5"/>
        <v>0.02827444977</v>
      </c>
      <c r="AU196" s="6">
        <f t="shared" si="6"/>
        <v>0.7545943536</v>
      </c>
      <c r="AV196" s="6">
        <f t="shared" si="7"/>
        <v>0</v>
      </c>
      <c r="AW196" s="6">
        <f t="shared" si="8"/>
        <v>1</v>
      </c>
      <c r="AX196" s="6">
        <f t="shared" si="9"/>
        <v>1</v>
      </c>
      <c r="AY196" s="6">
        <f t="shared" si="10"/>
        <v>3</v>
      </c>
      <c r="AZ196" s="6">
        <f t="shared" si="11"/>
        <v>0</v>
      </c>
      <c r="BA196" s="6">
        <f t="shared" si="12"/>
        <v>24</v>
      </c>
      <c r="BB196" s="6">
        <f t="shared" si="13"/>
        <v>0</v>
      </c>
      <c r="BC196" s="2"/>
      <c r="BD196" s="2"/>
    </row>
    <row r="197" ht="15.75" customHeight="1">
      <c r="A197" s="2">
        <v>46.0</v>
      </c>
      <c r="B197" s="2">
        <v>2020.0</v>
      </c>
      <c r="C197" s="6" t="s">
        <v>101</v>
      </c>
      <c r="D197" s="2">
        <v>20303.0</v>
      </c>
      <c r="E197" s="2">
        <v>6.981180000116E12</v>
      </c>
      <c r="F197" s="2" t="str">
        <f t="array" ref="F197">IFERROR(INDEX(cnpj!$A:$B,MATCH(C197,cnpj!$B:$B,0),1),IF(G197=14,LEFT(E197,2)&amp;"."&amp;MID(E197,3,3)&amp;"."&amp;MID(E197,6,3)&amp;"/"&amp;MID(E197,9,4)&amp;"-"&amp;RIGHT(E197,2),IF(G197=13,0&amp;LEFT(E197,1)&amp;"."&amp;MID(E197,2,3)&amp;"."&amp;MID(E197,5,3)&amp;"/"&amp;MID(E197,8,4)&amp;"-"&amp;RIGHT(E197,2),IF(G197=12,"00"&amp;"."&amp;LEFT(E197,3)&amp;"."&amp;MID(E197,4,3)&amp;"/"&amp;MID(E197,7,4)&amp;"-"&amp;RIGHT(E197,2),IF(G197=11,"00.0"&amp;LEFT(E197,2)&amp;"."&amp;MID(E197,3,3)&amp;"/"&amp;MID(E197,6,4)&amp;"-"&amp;RIGHT(E197,2),"erro")))))</f>
        <v>06.981.180/0001-16</v>
      </c>
      <c r="G197" s="2">
        <f t="shared" si="2"/>
        <v>13</v>
      </c>
      <c r="H197" s="6" t="s">
        <v>52</v>
      </c>
      <c r="I197" s="2">
        <v>10.0</v>
      </c>
      <c r="J197" s="6">
        <v>14.366517971363097</v>
      </c>
      <c r="K197" s="6">
        <v>1735000.0</v>
      </c>
      <c r="L197" s="2">
        <v>0.0</v>
      </c>
      <c r="M197" s="2">
        <v>1.0</v>
      </c>
      <c r="N197" s="2"/>
      <c r="O197" s="2">
        <v>1.0</v>
      </c>
      <c r="P197" s="2">
        <v>3.0</v>
      </c>
      <c r="Q197" s="2">
        <v>0.0</v>
      </c>
      <c r="R197" s="2">
        <v>23.0</v>
      </c>
      <c r="S197" s="2">
        <v>0.0</v>
      </c>
      <c r="T197" s="6">
        <v>17.04001145242258</v>
      </c>
      <c r="U197" s="6">
        <v>0.04779256595883151</v>
      </c>
      <c r="V197" s="6">
        <v>0.7604858402142188</v>
      </c>
      <c r="W197" s="6">
        <v>5563184.0</v>
      </c>
      <c r="X197" s="6">
        <v>1.3556208E7</v>
      </c>
      <c r="Y197" s="6">
        <v>2.5141023E7</v>
      </c>
      <c r="Z197" s="6">
        <v>1201554.0</v>
      </c>
      <c r="AA197" s="2">
        <f t="shared" si="3"/>
        <v>0</v>
      </c>
      <c r="AB197" s="2">
        <v>0.0</v>
      </c>
      <c r="AC197" s="2">
        <v>0.0</v>
      </c>
      <c r="AD197" s="2">
        <v>1.0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1.0</v>
      </c>
      <c r="AR197" s="3">
        <v>0.0</v>
      </c>
      <c r="AS197" s="6">
        <f t="shared" si="4"/>
        <v>17.00837348</v>
      </c>
      <c r="AT197" s="6">
        <f t="shared" si="5"/>
        <v>0.0675080773</v>
      </c>
      <c r="AU197" s="6">
        <f t="shared" si="6"/>
        <v>0.3912685914</v>
      </c>
      <c r="AV197" s="6">
        <f t="shared" si="7"/>
        <v>0</v>
      </c>
      <c r="AW197" s="6">
        <f t="shared" si="8"/>
        <v>1</v>
      </c>
      <c r="AX197" s="6">
        <f t="shared" si="9"/>
        <v>1</v>
      </c>
      <c r="AY197" s="6">
        <f t="shared" si="10"/>
        <v>3</v>
      </c>
      <c r="AZ197" s="6">
        <f t="shared" si="11"/>
        <v>0</v>
      </c>
      <c r="BA197" s="6">
        <f t="shared" si="12"/>
        <v>24</v>
      </c>
      <c r="BB197" s="6">
        <f t="shared" si="13"/>
        <v>0</v>
      </c>
      <c r="BC197" s="2"/>
      <c r="BD197" s="2"/>
    </row>
    <row r="198" ht="15.75" customHeight="1">
      <c r="A198" s="2">
        <v>47.0</v>
      </c>
      <c r="B198" s="2">
        <v>2016.0</v>
      </c>
      <c r="C198" s="6" t="s">
        <v>102</v>
      </c>
      <c r="D198" s="2">
        <v>20320.0</v>
      </c>
      <c r="E198" s="2">
        <v>6.981176000158E12</v>
      </c>
      <c r="F198" s="2" t="str">
        <f t="array" ref="F198">IFERROR(INDEX(cnpj!$A:$B,MATCH(C198,cnpj!$B:$B,0),1),IF(G198=14,LEFT(E198,2)&amp;"."&amp;MID(E198,3,3)&amp;"."&amp;MID(E198,6,3)&amp;"/"&amp;MID(E198,9,4)&amp;"-"&amp;RIGHT(E198,2),IF(G198=13,0&amp;LEFT(E198,1)&amp;"."&amp;MID(E198,2,3)&amp;"."&amp;MID(E198,5,3)&amp;"/"&amp;MID(E198,8,4)&amp;"-"&amp;RIGHT(E198,2),IF(G198=12,"00"&amp;"."&amp;LEFT(E198,3)&amp;"."&amp;MID(E198,4,3)&amp;"/"&amp;MID(E198,7,4)&amp;"-"&amp;RIGHT(E198,2),IF(G198=11,"00.0"&amp;LEFT(E198,2)&amp;"."&amp;MID(E198,3,3)&amp;"/"&amp;MID(E198,6,4)&amp;"-"&amp;RIGHT(E198,2),"erro")))))</f>
        <v>06.981.176/0001-58</v>
      </c>
      <c r="G198" s="2">
        <f t="shared" si="2"/>
        <v>13</v>
      </c>
      <c r="H198" s="6" t="s">
        <v>52</v>
      </c>
      <c r="I198" s="2">
        <v>10.0</v>
      </c>
      <c r="J198" s="6">
        <v>13.017002861746503</v>
      </c>
      <c r="K198" s="6">
        <v>450000.0</v>
      </c>
      <c r="L198" s="2">
        <v>0.0</v>
      </c>
      <c r="M198" s="2">
        <v>1.0</v>
      </c>
      <c r="N198" s="2"/>
      <c r="O198" s="2">
        <v>0.0</v>
      </c>
      <c r="P198" s="2">
        <v>0.0</v>
      </c>
      <c r="Q198" s="2">
        <v>0.0</v>
      </c>
      <c r="R198" s="2">
        <v>46.0</v>
      </c>
      <c r="S198" s="2">
        <v>0.0</v>
      </c>
      <c r="T198" s="6">
        <v>16.61729059988361</v>
      </c>
      <c r="U198" s="6">
        <v>0.004241121358605968</v>
      </c>
      <c r="V198" s="6">
        <v>0.7217913499164893</v>
      </c>
      <c r="W198" s="6">
        <v>4815299.0</v>
      </c>
      <c r="X198" s="6">
        <v>7075452.0</v>
      </c>
      <c r="Y198" s="6">
        <v>1.6473945E7</v>
      </c>
      <c r="Z198" s="6">
        <v>69868.0</v>
      </c>
      <c r="AA198" s="2" t="str">
        <f t="shared" si="3"/>
        <v/>
      </c>
      <c r="AB198" s="2">
        <v>0.0</v>
      </c>
      <c r="AC198" s="2">
        <v>0.0</v>
      </c>
      <c r="AD198" s="2">
        <v>1.0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1.0</v>
      </c>
      <c r="AN198" s="2">
        <v>0.0</v>
      </c>
      <c r="AO198" s="2">
        <v>0.0</v>
      </c>
      <c r="AP198" s="2">
        <v>0.0</v>
      </c>
      <c r="AQ198" s="2">
        <v>0.0</v>
      </c>
      <c r="AR198" s="3">
        <v>0.0</v>
      </c>
      <c r="AS198" s="6" t="str">
        <f t="shared" si="4"/>
        <v/>
      </c>
      <c r="AT198" s="6" t="str">
        <f t="shared" si="5"/>
        <v/>
      </c>
      <c r="AU198" s="6" t="str">
        <f t="shared" si="6"/>
        <v/>
      </c>
      <c r="AV198" s="6" t="str">
        <f t="shared" si="7"/>
        <v/>
      </c>
      <c r="AW198" s="6" t="str">
        <f t="shared" si="8"/>
        <v/>
      </c>
      <c r="AX198" s="6" t="str">
        <f t="shared" si="9"/>
        <v/>
      </c>
      <c r="AY198" s="6" t="str">
        <f t="shared" si="10"/>
        <v/>
      </c>
      <c r="AZ198" s="6" t="str">
        <f t="shared" si="11"/>
        <v/>
      </c>
      <c r="BA198" s="6" t="str">
        <f t="shared" si="12"/>
        <v/>
      </c>
      <c r="BB198" s="6" t="str">
        <f t="shared" si="13"/>
        <v/>
      </c>
      <c r="BC198" s="2"/>
      <c r="BD198" s="2"/>
    </row>
    <row r="199" ht="15.75" customHeight="1">
      <c r="A199" s="2">
        <v>47.0</v>
      </c>
      <c r="B199" s="2">
        <v>2017.0</v>
      </c>
      <c r="C199" s="6" t="s">
        <v>102</v>
      </c>
      <c r="D199" s="2">
        <v>20320.0</v>
      </c>
      <c r="E199" s="2">
        <v>6.981176000158E12</v>
      </c>
      <c r="F199" s="2" t="str">
        <f t="array" ref="F199">IFERROR(INDEX(cnpj!$A:$B,MATCH(C199,cnpj!$B:$B,0),1),IF(G199=14,LEFT(E199,2)&amp;"."&amp;MID(E199,3,3)&amp;"."&amp;MID(E199,6,3)&amp;"/"&amp;MID(E199,9,4)&amp;"-"&amp;RIGHT(E199,2),IF(G199=13,0&amp;LEFT(E199,1)&amp;"."&amp;MID(E199,2,3)&amp;"."&amp;MID(E199,5,3)&amp;"/"&amp;MID(E199,8,4)&amp;"-"&amp;RIGHT(E199,2),IF(G199=12,"00"&amp;"."&amp;LEFT(E199,3)&amp;"."&amp;MID(E199,4,3)&amp;"/"&amp;MID(E199,7,4)&amp;"-"&amp;RIGHT(E199,2),IF(G199=11,"00.0"&amp;LEFT(E199,2)&amp;"."&amp;MID(E199,3,3)&amp;"/"&amp;MID(E199,6,4)&amp;"-"&amp;RIGHT(E199,2),"erro")))))</f>
        <v>06.981.176/0001-58</v>
      </c>
      <c r="G199" s="2">
        <f t="shared" si="2"/>
        <v>13</v>
      </c>
      <c r="H199" s="6" t="s">
        <v>52</v>
      </c>
      <c r="I199" s="2">
        <v>10.0</v>
      </c>
      <c r="J199" s="6">
        <v>13.806469813312125</v>
      </c>
      <c r="K199" s="6">
        <v>991000.0</v>
      </c>
      <c r="L199" s="2">
        <v>0.0</v>
      </c>
      <c r="M199" s="2">
        <v>1.0</v>
      </c>
      <c r="N199" s="2"/>
      <c r="O199" s="2">
        <v>0.0</v>
      </c>
      <c r="P199" s="2">
        <v>0.0</v>
      </c>
      <c r="Q199" s="2">
        <v>0.0</v>
      </c>
      <c r="R199" s="2">
        <v>32.0</v>
      </c>
      <c r="S199" s="2">
        <v>0.0</v>
      </c>
      <c r="T199" s="6">
        <v>16.623603058046264</v>
      </c>
      <c r="U199" s="6">
        <v>0.0258446224620007</v>
      </c>
      <c r="V199" s="6">
        <v>0.7108363269618383</v>
      </c>
      <c r="W199" s="6">
        <v>3263864.0</v>
      </c>
      <c r="X199" s="6">
        <v>8520569.0</v>
      </c>
      <c r="Y199" s="6">
        <v>1.6578265E7</v>
      </c>
      <c r="Z199" s="6">
        <v>428459.0</v>
      </c>
      <c r="AA199" s="2">
        <f t="shared" si="3"/>
        <v>0</v>
      </c>
      <c r="AB199" s="2">
        <v>0.0</v>
      </c>
      <c r="AC199" s="2">
        <v>0.0</v>
      </c>
      <c r="AD199" s="2">
        <v>1.0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1.0</v>
      </c>
      <c r="AO199" s="2">
        <v>0.0</v>
      </c>
      <c r="AP199" s="2">
        <v>0.0</v>
      </c>
      <c r="AQ199" s="2">
        <v>0.0</v>
      </c>
      <c r="AR199" s="3">
        <v>0.0</v>
      </c>
      <c r="AS199" s="6">
        <f t="shared" si="4"/>
        <v>16.6172906</v>
      </c>
      <c r="AT199" s="6">
        <f t="shared" si="5"/>
        <v>0.004241121359</v>
      </c>
      <c r="AU199" s="6">
        <f t="shared" si="6"/>
        <v>0.7217913499</v>
      </c>
      <c r="AV199" s="6">
        <f t="shared" si="7"/>
        <v>0</v>
      </c>
      <c r="AW199" s="6">
        <f t="shared" si="8"/>
        <v>1</v>
      </c>
      <c r="AX199" s="6">
        <f t="shared" si="9"/>
        <v>0</v>
      </c>
      <c r="AY199" s="6">
        <f t="shared" si="10"/>
        <v>0</v>
      </c>
      <c r="AZ199" s="6">
        <f t="shared" si="11"/>
        <v>0</v>
      </c>
      <c r="BA199" s="6">
        <f t="shared" si="12"/>
        <v>46</v>
      </c>
      <c r="BB199" s="6">
        <f t="shared" si="13"/>
        <v>0</v>
      </c>
      <c r="BC199" s="2"/>
      <c r="BD199" s="2"/>
    </row>
    <row r="200" ht="15.75" customHeight="1">
      <c r="A200" s="2">
        <v>47.0</v>
      </c>
      <c r="B200" s="2">
        <v>2018.0</v>
      </c>
      <c r="C200" s="6" t="s">
        <v>102</v>
      </c>
      <c r="D200" s="2">
        <v>20320.0</v>
      </c>
      <c r="E200" s="2">
        <v>6.981176000158E12</v>
      </c>
      <c r="F200" s="2" t="str">
        <f t="array" ref="F200">IFERROR(INDEX(cnpj!$A:$B,MATCH(C200,cnpj!$B:$B,0),1),IF(G200=14,LEFT(E200,2)&amp;"."&amp;MID(E200,3,3)&amp;"."&amp;MID(E200,6,3)&amp;"/"&amp;MID(E200,9,4)&amp;"-"&amp;RIGHT(E200,2),IF(G200=13,0&amp;LEFT(E200,1)&amp;"."&amp;MID(E200,2,3)&amp;"."&amp;MID(E200,5,3)&amp;"/"&amp;MID(E200,8,4)&amp;"-"&amp;RIGHT(E200,2),IF(G200=12,"00"&amp;"."&amp;LEFT(E200,3)&amp;"."&amp;MID(E200,4,3)&amp;"/"&amp;MID(E200,7,4)&amp;"-"&amp;RIGHT(E200,2),IF(G200=11,"00.0"&amp;LEFT(E200,2)&amp;"."&amp;MID(E200,3,3)&amp;"/"&amp;MID(E200,6,4)&amp;"-"&amp;RIGHT(E200,2),"erro")))))</f>
        <v>06.981.176/0001-58</v>
      </c>
      <c r="G200" s="2">
        <f t="shared" si="2"/>
        <v>13</v>
      </c>
      <c r="H200" s="6" t="s">
        <v>52</v>
      </c>
      <c r="I200" s="2">
        <v>10.0</v>
      </c>
      <c r="J200" s="6">
        <v>13.983564142960525</v>
      </c>
      <c r="K200" s="6">
        <v>1183000.0</v>
      </c>
      <c r="L200" s="2">
        <v>0.0</v>
      </c>
      <c r="M200" s="2">
        <v>1.0</v>
      </c>
      <c r="N200" s="2"/>
      <c r="O200" s="2">
        <v>1.0</v>
      </c>
      <c r="P200" s="2">
        <v>3.0</v>
      </c>
      <c r="Q200" s="2">
        <v>0.0</v>
      </c>
      <c r="R200" s="2">
        <v>24.0</v>
      </c>
      <c r="S200" s="2">
        <v>0.0</v>
      </c>
      <c r="T200" s="6">
        <v>16.623210660158946</v>
      </c>
      <c r="U200" s="6">
        <v>0.03564998312490748</v>
      </c>
      <c r="V200" s="6">
        <v>0.6994805802473255</v>
      </c>
      <c r="W200" s="6">
        <v>2109977.0</v>
      </c>
      <c r="X200" s="6">
        <v>9481648.0</v>
      </c>
      <c r="Y200" s="6">
        <v>1.6571761E7</v>
      </c>
      <c r="Z200" s="6">
        <v>590783.0</v>
      </c>
      <c r="AA200" s="2">
        <f t="shared" si="3"/>
        <v>0</v>
      </c>
      <c r="AB200" s="2">
        <v>0.0</v>
      </c>
      <c r="AC200" s="2">
        <v>0.0</v>
      </c>
      <c r="AD200" s="2">
        <v>1.0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1.0</v>
      </c>
      <c r="AP200" s="2">
        <v>0.0</v>
      </c>
      <c r="AQ200" s="2">
        <v>0.0</v>
      </c>
      <c r="AR200" s="3">
        <v>0.0</v>
      </c>
      <c r="AS200" s="6">
        <f t="shared" si="4"/>
        <v>16.62360306</v>
      </c>
      <c r="AT200" s="6">
        <f t="shared" si="5"/>
        <v>0.02584462246</v>
      </c>
      <c r="AU200" s="6">
        <f t="shared" si="6"/>
        <v>0.710836327</v>
      </c>
      <c r="AV200" s="6">
        <f t="shared" si="7"/>
        <v>0</v>
      </c>
      <c r="AW200" s="6">
        <f t="shared" si="8"/>
        <v>1</v>
      </c>
      <c r="AX200" s="6">
        <f t="shared" si="9"/>
        <v>0</v>
      </c>
      <c r="AY200" s="6">
        <f t="shared" si="10"/>
        <v>0</v>
      </c>
      <c r="AZ200" s="6">
        <f t="shared" si="11"/>
        <v>0</v>
      </c>
      <c r="BA200" s="6">
        <f t="shared" si="12"/>
        <v>32</v>
      </c>
      <c r="BB200" s="6">
        <f t="shared" si="13"/>
        <v>0</v>
      </c>
      <c r="BC200" s="2"/>
      <c r="BD200" s="2"/>
    </row>
    <row r="201" ht="15.75" customHeight="1">
      <c r="A201" s="2">
        <v>47.0</v>
      </c>
      <c r="B201" s="2">
        <v>2020.0</v>
      </c>
      <c r="C201" s="6" t="s">
        <v>102</v>
      </c>
      <c r="D201" s="2">
        <v>20320.0</v>
      </c>
      <c r="E201" s="2">
        <v>6.981176000158E12</v>
      </c>
      <c r="F201" s="2" t="str">
        <f t="array" ref="F201">IFERROR(INDEX(cnpj!$A:$B,MATCH(C201,cnpj!$B:$B,0),1),IF(G201=14,LEFT(E201,2)&amp;"."&amp;MID(E201,3,3)&amp;"."&amp;MID(E201,6,3)&amp;"/"&amp;MID(E201,9,4)&amp;"-"&amp;RIGHT(E201,2),IF(G201=13,0&amp;LEFT(E201,1)&amp;"."&amp;MID(E201,2,3)&amp;"."&amp;MID(E201,5,3)&amp;"/"&amp;MID(E201,8,4)&amp;"-"&amp;RIGHT(E201,2),IF(G201=12,"00"&amp;"."&amp;LEFT(E201,3)&amp;"."&amp;MID(E201,4,3)&amp;"/"&amp;MID(E201,7,4)&amp;"-"&amp;RIGHT(E201,2),IF(G201=11,"00.0"&amp;LEFT(E201,2)&amp;"."&amp;MID(E201,3,3)&amp;"/"&amp;MID(E201,6,4)&amp;"-"&amp;RIGHT(E201,2),"erro")))))</f>
        <v>06.981.176/0001-58</v>
      </c>
      <c r="G201" s="2">
        <f t="shared" si="2"/>
        <v>13</v>
      </c>
      <c r="H201" s="6" t="s">
        <v>52</v>
      </c>
      <c r="I201" s="2">
        <v>10.0</v>
      </c>
      <c r="J201" s="6">
        <v>14.736191638139722</v>
      </c>
      <c r="K201" s="6">
        <v>2511000.0</v>
      </c>
      <c r="L201" s="2">
        <v>0.0</v>
      </c>
      <c r="M201" s="2">
        <v>1.0</v>
      </c>
      <c r="N201" s="2"/>
      <c r="O201" s="2">
        <v>1.0</v>
      </c>
      <c r="P201" s="2">
        <v>3.0</v>
      </c>
      <c r="Q201" s="2">
        <v>0.0</v>
      </c>
      <c r="R201" s="2">
        <v>23.0</v>
      </c>
      <c r="S201" s="2">
        <v>0.0</v>
      </c>
      <c r="T201" s="6">
        <v>16.813686842488874</v>
      </c>
      <c r="U201" s="6">
        <v>0.05264792053844243</v>
      </c>
      <c r="V201" s="6">
        <v>0.7086044948012215</v>
      </c>
      <c r="W201" s="6">
        <v>3151630.0</v>
      </c>
      <c r="X201" s="6">
        <v>1.1055139E7</v>
      </c>
      <c r="Y201" s="6">
        <v>2.004894E7</v>
      </c>
      <c r="Z201" s="6">
        <v>1055535.0</v>
      </c>
      <c r="AA201" s="2">
        <f t="shared" si="3"/>
        <v>0</v>
      </c>
      <c r="AB201" s="2">
        <v>0.0</v>
      </c>
      <c r="AC201" s="2">
        <v>0.0</v>
      </c>
      <c r="AD201" s="2">
        <v>1.0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1.0</v>
      </c>
      <c r="AR201" s="3">
        <v>0.0</v>
      </c>
      <c r="AS201" s="6">
        <f t="shared" si="4"/>
        <v>16.62321066</v>
      </c>
      <c r="AT201" s="6">
        <f t="shared" si="5"/>
        <v>0.03564998312</v>
      </c>
      <c r="AU201" s="6">
        <f t="shared" si="6"/>
        <v>0.6994805802</v>
      </c>
      <c r="AV201" s="6">
        <f t="shared" si="7"/>
        <v>0</v>
      </c>
      <c r="AW201" s="6">
        <f t="shared" si="8"/>
        <v>1</v>
      </c>
      <c r="AX201" s="6">
        <f t="shared" si="9"/>
        <v>1</v>
      </c>
      <c r="AY201" s="6">
        <f t="shared" si="10"/>
        <v>3</v>
      </c>
      <c r="AZ201" s="6">
        <f t="shared" si="11"/>
        <v>0</v>
      </c>
      <c r="BA201" s="6">
        <f t="shared" si="12"/>
        <v>24</v>
      </c>
      <c r="BB201" s="6">
        <f t="shared" si="13"/>
        <v>0</v>
      </c>
      <c r="BC201" s="2"/>
      <c r="BD201" s="2"/>
    </row>
    <row r="202" ht="15.75" customHeight="1">
      <c r="A202" s="2">
        <v>48.0</v>
      </c>
      <c r="B202" s="2">
        <v>2017.0</v>
      </c>
      <c r="C202" s="6" t="s">
        <v>103</v>
      </c>
      <c r="D202" s="2">
        <v>18716.0</v>
      </c>
      <c r="E202" s="2">
        <v>2.983428000127E12</v>
      </c>
      <c r="F202" s="2" t="str">
        <f t="array" ref="F202">IFERROR(INDEX(cnpj!$A:$B,MATCH(C202,cnpj!$B:$B,0),1),IF(G202=14,LEFT(E202,2)&amp;"."&amp;MID(E202,3,3)&amp;"."&amp;MID(E202,6,3)&amp;"/"&amp;MID(E202,9,4)&amp;"-"&amp;RIGHT(E202,2),IF(G202=13,0&amp;LEFT(E202,1)&amp;"."&amp;MID(E202,2,3)&amp;"."&amp;MID(E202,5,3)&amp;"/"&amp;MID(E202,8,4)&amp;"-"&amp;RIGHT(E202,2),IF(G202=12,"00"&amp;"."&amp;LEFT(E202,3)&amp;"."&amp;MID(E202,4,3)&amp;"/"&amp;MID(E202,7,4)&amp;"-"&amp;RIGHT(E202,2),IF(G202=11,"00.0"&amp;LEFT(E202,2)&amp;"."&amp;MID(E202,3,3)&amp;"/"&amp;MID(E202,6,4)&amp;"-"&amp;RIGHT(E202,2),"erro")))))</f>
        <v>02.983.428/0001-27</v>
      </c>
      <c r="G202" s="2">
        <f t="shared" si="2"/>
        <v>13</v>
      </c>
      <c r="H202" s="6" t="s">
        <v>57</v>
      </c>
      <c r="I202" s="2">
        <v>2.0</v>
      </c>
      <c r="J202" s="6">
        <v>12.607479530177484</v>
      </c>
      <c r="K202" s="6">
        <v>298785.0</v>
      </c>
      <c r="L202" s="2">
        <v>0.0</v>
      </c>
      <c r="M202" s="2">
        <v>1.0</v>
      </c>
      <c r="N202" s="2"/>
      <c r="O202" s="2">
        <v>0.0</v>
      </c>
      <c r="P202" s="2">
        <v>0.0</v>
      </c>
      <c r="Q202" s="2">
        <v>0.0</v>
      </c>
      <c r="R202" s="2">
        <v>17.0</v>
      </c>
      <c r="S202" s="2">
        <v>0.0</v>
      </c>
      <c r="T202" s="6">
        <v>12.806578082840067</v>
      </c>
      <c r="U202" s="6">
        <v>115.93259141494435</v>
      </c>
      <c r="V202" s="6">
        <v>0.3215535588906442</v>
      </c>
      <c r="W202" s="6">
        <v>53133.0</v>
      </c>
      <c r="X202" s="6">
        <v>64108.0</v>
      </c>
      <c r="Y202" s="6">
        <v>364608.0</v>
      </c>
      <c r="Z202" s="6">
        <v>3145.0</v>
      </c>
      <c r="AA202" s="2" t="str">
        <f t="shared" si="3"/>
        <v/>
      </c>
      <c r="AB202" s="2">
        <v>0.0</v>
      </c>
      <c r="AC202" s="2">
        <v>0.0</v>
      </c>
      <c r="AD202" s="2">
        <v>0.0</v>
      </c>
      <c r="AE202" s="2">
        <v>1.0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1.0</v>
      </c>
      <c r="AO202" s="2">
        <v>0.0</v>
      </c>
      <c r="AP202" s="2">
        <v>0.0</v>
      </c>
      <c r="AQ202" s="2">
        <v>0.0</v>
      </c>
      <c r="AR202" s="3">
        <v>0.0</v>
      </c>
      <c r="AS202" s="6" t="str">
        <f t="shared" si="4"/>
        <v/>
      </c>
      <c r="AT202" s="6" t="str">
        <f t="shared" si="5"/>
        <v/>
      </c>
      <c r="AU202" s="6" t="str">
        <f t="shared" si="6"/>
        <v/>
      </c>
      <c r="AV202" s="6" t="str">
        <f t="shared" si="7"/>
        <v/>
      </c>
      <c r="AW202" s="6" t="str">
        <f t="shared" si="8"/>
        <v/>
      </c>
      <c r="AX202" s="6" t="str">
        <f t="shared" si="9"/>
        <v/>
      </c>
      <c r="AY202" s="6" t="str">
        <f t="shared" si="10"/>
        <v/>
      </c>
      <c r="AZ202" s="6" t="str">
        <f t="shared" si="11"/>
        <v/>
      </c>
      <c r="BA202" s="6" t="str">
        <f t="shared" si="12"/>
        <v/>
      </c>
      <c r="BB202" s="6" t="str">
        <f t="shared" si="13"/>
        <v/>
      </c>
      <c r="BC202" s="2"/>
      <c r="BD202" s="2"/>
    </row>
    <row r="203" ht="15.75" customHeight="1">
      <c r="A203" s="2">
        <v>49.0</v>
      </c>
      <c r="B203" s="2">
        <v>2016.0</v>
      </c>
      <c r="C203" s="6" t="s">
        <v>104</v>
      </c>
      <c r="D203" s="2">
        <v>2437.0</v>
      </c>
      <c r="E203" s="2">
        <v>1.180000126E9</v>
      </c>
      <c r="F203" s="2" t="str">
        <f t="array" ref="F203">IFERROR(INDEX(cnpj!$A:$B,MATCH(C203,cnpj!$B:$B,0),1),IF(G203=14,LEFT(E203,2)&amp;"."&amp;MID(E203,3,3)&amp;"."&amp;MID(E203,6,3)&amp;"/"&amp;MID(E203,9,4)&amp;"-"&amp;RIGHT(E203,2),IF(G203=13,0&amp;LEFT(E203,1)&amp;"."&amp;MID(E203,2,3)&amp;"."&amp;MID(E203,5,3)&amp;"/"&amp;MID(E203,8,4)&amp;"-"&amp;RIGHT(E203,2),IF(G203=12,"00"&amp;"."&amp;LEFT(E203,3)&amp;"."&amp;MID(E203,4,3)&amp;"/"&amp;MID(E203,7,4)&amp;"-"&amp;RIGHT(E203,2),IF(G203=11,"00.0"&amp;LEFT(E203,2)&amp;"."&amp;MID(E203,3,3)&amp;"/"&amp;MID(E203,6,4)&amp;"-"&amp;RIGHT(E203,2),"erro")))))</f>
        <v>00.001.180/0001-26</v>
      </c>
      <c r="G203" s="2">
        <f t="shared" si="2"/>
        <v>10</v>
      </c>
      <c r="H203" s="6" t="s">
        <v>55</v>
      </c>
      <c r="I203" s="2">
        <v>10.0</v>
      </c>
      <c r="J203" s="6">
        <v>17.660299449099217</v>
      </c>
      <c r="K203" s="6">
        <v>4.674881422E7</v>
      </c>
      <c r="L203" s="2">
        <v>0.0</v>
      </c>
      <c r="M203" s="2">
        <v>1.0</v>
      </c>
      <c r="N203" s="2"/>
      <c r="O203" s="2">
        <v>0.0</v>
      </c>
      <c r="P203" s="2">
        <v>0.0</v>
      </c>
      <c r="Q203" s="2">
        <v>0.0</v>
      </c>
      <c r="R203" s="2">
        <v>26.0</v>
      </c>
      <c r="S203" s="2">
        <v>0.0</v>
      </c>
      <c r="T203" s="6">
        <v>18.574327419648018</v>
      </c>
      <c r="U203" s="6">
        <v>0.029379652306691</v>
      </c>
      <c r="V203" s="6">
        <v>0.6209221055993633</v>
      </c>
      <c r="W203" s="6">
        <v>9730349.0</v>
      </c>
      <c r="X203" s="6">
        <v>6.2674062E7</v>
      </c>
      <c r="Y203" s="6">
        <v>1.16607881E8</v>
      </c>
      <c r="Z203" s="6">
        <v>3425899.0</v>
      </c>
      <c r="AA203" s="2" t="str">
        <f t="shared" si="3"/>
        <v/>
      </c>
      <c r="AB203" s="2">
        <v>0.0</v>
      </c>
      <c r="AC203" s="2">
        <v>0.0</v>
      </c>
      <c r="AD203" s="2">
        <v>1.0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>
        <v>1.0</v>
      </c>
      <c r="AN203" s="2">
        <v>0.0</v>
      </c>
      <c r="AO203" s="2">
        <v>0.0</v>
      </c>
      <c r="AP203" s="2">
        <v>0.0</v>
      </c>
      <c r="AQ203" s="2">
        <v>0.0</v>
      </c>
      <c r="AR203" s="3">
        <v>0.0</v>
      </c>
      <c r="AS203" s="6" t="str">
        <f t="shared" si="4"/>
        <v/>
      </c>
      <c r="AT203" s="6" t="str">
        <f t="shared" si="5"/>
        <v/>
      </c>
      <c r="AU203" s="6" t="str">
        <f t="shared" si="6"/>
        <v/>
      </c>
      <c r="AV203" s="6" t="str">
        <f t="shared" si="7"/>
        <v/>
      </c>
      <c r="AW203" s="6" t="str">
        <f t="shared" si="8"/>
        <v/>
      </c>
      <c r="AX203" s="6" t="str">
        <f t="shared" si="9"/>
        <v/>
      </c>
      <c r="AY203" s="6" t="str">
        <f t="shared" si="10"/>
        <v/>
      </c>
      <c r="AZ203" s="6" t="str">
        <f t="shared" si="11"/>
        <v/>
      </c>
      <c r="BA203" s="6" t="str">
        <f t="shared" si="12"/>
        <v/>
      </c>
      <c r="BB203" s="6" t="str">
        <f t="shared" si="13"/>
        <v/>
      </c>
      <c r="BC203" s="2"/>
      <c r="BD203" s="2"/>
    </row>
    <row r="204" ht="15.75" customHeight="1">
      <c r="A204" s="2">
        <v>49.0</v>
      </c>
      <c r="B204" s="2">
        <v>2017.0</v>
      </c>
      <c r="C204" s="6" t="s">
        <v>104</v>
      </c>
      <c r="D204" s="2">
        <v>2437.0</v>
      </c>
      <c r="E204" s="2">
        <v>1.180000126E9</v>
      </c>
      <c r="F204" s="2" t="str">
        <f t="array" ref="F204">IFERROR(INDEX(cnpj!$A:$B,MATCH(C204,cnpj!$B:$B,0),1),IF(G204=14,LEFT(E204,2)&amp;"."&amp;MID(E204,3,3)&amp;"."&amp;MID(E204,6,3)&amp;"/"&amp;MID(E204,9,4)&amp;"-"&amp;RIGHT(E204,2),IF(G204=13,0&amp;LEFT(E204,1)&amp;"."&amp;MID(E204,2,3)&amp;"."&amp;MID(E204,5,3)&amp;"/"&amp;MID(E204,8,4)&amp;"-"&amp;RIGHT(E204,2),IF(G204=12,"00"&amp;"."&amp;LEFT(E204,3)&amp;"."&amp;MID(E204,4,3)&amp;"/"&amp;MID(E204,7,4)&amp;"-"&amp;RIGHT(E204,2),IF(G204=11,"00.0"&amp;LEFT(E204,2)&amp;"."&amp;MID(E204,3,3)&amp;"/"&amp;MID(E204,6,4)&amp;"-"&amp;RIGHT(E204,2),"erro")))))</f>
        <v>00.001.180/0001-26</v>
      </c>
      <c r="G204" s="2">
        <f t="shared" si="2"/>
        <v>10</v>
      </c>
      <c r="H204" s="6" t="s">
        <v>55</v>
      </c>
      <c r="I204" s="2">
        <v>10.0</v>
      </c>
      <c r="J204" s="6">
        <v>16.782527669312373</v>
      </c>
      <c r="K204" s="6">
        <v>1.9433864E7</v>
      </c>
      <c r="L204" s="2">
        <v>0.0</v>
      </c>
      <c r="M204" s="2">
        <v>1.0</v>
      </c>
      <c r="N204" s="2"/>
      <c r="O204" s="2">
        <v>0.0</v>
      </c>
      <c r="P204" s="2">
        <v>0.0</v>
      </c>
      <c r="Q204" s="2">
        <v>0.0</v>
      </c>
      <c r="R204" s="2">
        <v>24.0</v>
      </c>
      <c r="S204" s="2">
        <v>0.0</v>
      </c>
      <c r="T204" s="6">
        <v>18.613650424389093</v>
      </c>
      <c r="U204" s="6">
        <v>-0.014542695205447431</v>
      </c>
      <c r="V204" s="6">
        <v>0.6509088845424912</v>
      </c>
      <c r="W204" s="6">
        <v>1.2844104E7</v>
      </c>
      <c r="X204" s="6">
        <v>6.6101121E7</v>
      </c>
      <c r="Y204" s="6">
        <v>1.21284602E8</v>
      </c>
      <c r="Z204" s="6">
        <v>-1763805.0</v>
      </c>
      <c r="AA204" s="2">
        <f t="shared" si="3"/>
        <v>0</v>
      </c>
      <c r="AB204" s="2">
        <v>0.0</v>
      </c>
      <c r="AC204" s="2">
        <v>0.0</v>
      </c>
      <c r="AD204" s="2">
        <v>1.0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1.0</v>
      </c>
      <c r="AO204" s="2">
        <v>0.0</v>
      </c>
      <c r="AP204" s="2">
        <v>0.0</v>
      </c>
      <c r="AQ204" s="2">
        <v>0.0</v>
      </c>
      <c r="AR204" s="3">
        <v>0.0</v>
      </c>
      <c r="AS204" s="6">
        <f t="shared" si="4"/>
        <v>18.57432742</v>
      </c>
      <c r="AT204" s="6">
        <f t="shared" si="5"/>
        <v>0.02937965231</v>
      </c>
      <c r="AU204" s="6">
        <f t="shared" si="6"/>
        <v>0.6209221056</v>
      </c>
      <c r="AV204" s="6">
        <f t="shared" si="7"/>
        <v>0</v>
      </c>
      <c r="AW204" s="6">
        <f t="shared" si="8"/>
        <v>1</v>
      </c>
      <c r="AX204" s="6">
        <f t="shared" si="9"/>
        <v>0</v>
      </c>
      <c r="AY204" s="6">
        <f t="shared" si="10"/>
        <v>0</v>
      </c>
      <c r="AZ204" s="6">
        <f t="shared" si="11"/>
        <v>0</v>
      </c>
      <c r="BA204" s="6">
        <f t="shared" si="12"/>
        <v>26</v>
      </c>
      <c r="BB204" s="6">
        <f t="shared" si="13"/>
        <v>0</v>
      </c>
      <c r="BC204" s="2"/>
      <c r="BD204" s="2"/>
    </row>
    <row r="205" ht="15.75" customHeight="1">
      <c r="A205" s="2">
        <v>49.0</v>
      </c>
      <c r="B205" s="2">
        <v>2018.0</v>
      </c>
      <c r="C205" s="6" t="s">
        <v>104</v>
      </c>
      <c r="D205" s="2">
        <v>2437.0</v>
      </c>
      <c r="E205" s="2">
        <v>1.180000126E9</v>
      </c>
      <c r="F205" s="2" t="str">
        <f t="array" ref="F205">IFERROR(INDEX(cnpj!$A:$B,MATCH(C205,cnpj!$B:$B,0),1),IF(G205=14,LEFT(E205,2)&amp;"."&amp;MID(E205,3,3)&amp;"."&amp;MID(E205,6,3)&amp;"/"&amp;MID(E205,9,4)&amp;"-"&amp;RIGHT(E205,2),IF(G205=13,0&amp;LEFT(E205,1)&amp;"."&amp;MID(E205,2,3)&amp;"."&amp;MID(E205,5,3)&amp;"/"&amp;MID(E205,8,4)&amp;"-"&amp;RIGHT(E205,2),IF(G205=12,"00"&amp;"."&amp;LEFT(E205,3)&amp;"."&amp;MID(E205,4,3)&amp;"/"&amp;MID(E205,7,4)&amp;"-"&amp;RIGHT(E205,2),IF(G205=11,"00.0"&amp;LEFT(E205,2)&amp;"."&amp;MID(E205,3,3)&amp;"/"&amp;MID(E205,6,4)&amp;"-"&amp;RIGHT(E205,2),"erro")))))</f>
        <v>00.001.180/0001-26</v>
      </c>
      <c r="G205" s="2">
        <f t="shared" si="2"/>
        <v>10</v>
      </c>
      <c r="H205" s="6" t="s">
        <v>55</v>
      </c>
      <c r="I205" s="2">
        <v>10.0</v>
      </c>
      <c r="J205" s="6">
        <v>16.781162659922337</v>
      </c>
      <c r="K205" s="6">
        <v>1.940735469E7</v>
      </c>
      <c r="L205" s="2">
        <v>0.0</v>
      </c>
      <c r="M205" s="2">
        <v>1.0</v>
      </c>
      <c r="N205" s="2"/>
      <c r="O205" s="2">
        <v>1.0</v>
      </c>
      <c r="P205" s="2">
        <v>3.0</v>
      </c>
      <c r="Q205" s="2">
        <v>0.0</v>
      </c>
      <c r="R205" s="2">
        <v>23.0</v>
      </c>
      <c r="S205" s="2">
        <v>0.0</v>
      </c>
      <c r="T205" s="6">
        <v>18.702826836103043</v>
      </c>
      <c r="U205" s="6">
        <v>0.10002001399093957</v>
      </c>
      <c r="V205" s="6">
        <v>0.5811156765990653</v>
      </c>
      <c r="W205" s="6">
        <v>2.7472035E7</v>
      </c>
      <c r="X205" s="6">
        <v>4.9582301E7</v>
      </c>
      <c r="Y205" s="6">
        <v>1.32597242E8</v>
      </c>
      <c r="Z205" s="6">
        <v>1.3262378E7</v>
      </c>
      <c r="AA205" s="2">
        <f t="shared" si="3"/>
        <v>1</v>
      </c>
      <c r="AB205" s="2">
        <v>0.0</v>
      </c>
      <c r="AC205" s="2">
        <v>0.0</v>
      </c>
      <c r="AD205" s="2">
        <v>1.0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1.0</v>
      </c>
      <c r="AP205" s="2">
        <v>0.0</v>
      </c>
      <c r="AQ205" s="2">
        <v>0.0</v>
      </c>
      <c r="AR205" s="3">
        <v>0.0</v>
      </c>
      <c r="AS205" s="6">
        <f t="shared" si="4"/>
        <v>18.61365042</v>
      </c>
      <c r="AT205" s="6">
        <f t="shared" si="5"/>
        <v>-0.01454269521</v>
      </c>
      <c r="AU205" s="6">
        <f t="shared" si="6"/>
        <v>0.6509088845</v>
      </c>
      <c r="AV205" s="6">
        <f t="shared" si="7"/>
        <v>0</v>
      </c>
      <c r="AW205" s="6">
        <f t="shared" si="8"/>
        <v>1</v>
      </c>
      <c r="AX205" s="6">
        <f t="shared" si="9"/>
        <v>0</v>
      </c>
      <c r="AY205" s="6">
        <f t="shared" si="10"/>
        <v>0</v>
      </c>
      <c r="AZ205" s="6">
        <f t="shared" si="11"/>
        <v>0</v>
      </c>
      <c r="BA205" s="6">
        <f t="shared" si="12"/>
        <v>24</v>
      </c>
      <c r="BB205" s="6">
        <f t="shared" si="13"/>
        <v>0</v>
      </c>
      <c r="BC205" s="2"/>
      <c r="BD205" s="2"/>
    </row>
    <row r="206" ht="15.75" customHeight="1">
      <c r="A206" s="2">
        <v>49.0</v>
      </c>
      <c r="B206" s="2">
        <v>2019.0</v>
      </c>
      <c r="C206" s="6" t="s">
        <v>104</v>
      </c>
      <c r="D206" s="2">
        <v>2437.0</v>
      </c>
      <c r="E206" s="2">
        <v>1.180000126E9</v>
      </c>
      <c r="F206" s="2" t="str">
        <f t="array" ref="F206">IFERROR(INDEX(cnpj!$A:$B,MATCH(C206,cnpj!$B:$B,0),1),IF(G206=14,LEFT(E206,2)&amp;"."&amp;MID(E206,3,3)&amp;"."&amp;MID(E206,6,3)&amp;"/"&amp;MID(E206,9,4)&amp;"-"&amp;RIGHT(E206,2),IF(G206=13,0&amp;LEFT(E206,1)&amp;"."&amp;MID(E206,2,3)&amp;"."&amp;MID(E206,5,3)&amp;"/"&amp;MID(E206,8,4)&amp;"-"&amp;RIGHT(E206,2),IF(G206=12,"00"&amp;"."&amp;LEFT(E206,3)&amp;"."&amp;MID(E206,4,3)&amp;"/"&amp;MID(E206,7,4)&amp;"-"&amp;RIGHT(E206,2),IF(G206=11,"00.0"&amp;LEFT(E206,2)&amp;"."&amp;MID(E206,3,3)&amp;"/"&amp;MID(E206,6,4)&amp;"-"&amp;RIGHT(E206,2),"erro")))))</f>
        <v>00.001.180/0001-26</v>
      </c>
      <c r="G206" s="2">
        <f t="shared" si="2"/>
        <v>10</v>
      </c>
      <c r="H206" s="6" t="s">
        <v>55</v>
      </c>
      <c r="I206" s="2">
        <v>10.0</v>
      </c>
      <c r="J206" s="6">
        <v>16.412008269682477</v>
      </c>
      <c r="K206" s="6">
        <v>1.341666662E7</v>
      </c>
      <c r="L206" s="2">
        <v>0.0</v>
      </c>
      <c r="M206" s="2">
        <v>1.0</v>
      </c>
      <c r="N206" s="2"/>
      <c r="O206" s="2">
        <v>1.0</v>
      </c>
      <c r="P206" s="2">
        <v>5.0</v>
      </c>
      <c r="Q206" s="2">
        <v>0.0</v>
      </c>
      <c r="R206" s="2">
        <v>23.0</v>
      </c>
      <c r="S206" s="2">
        <v>0.0</v>
      </c>
      <c r="T206" s="6">
        <v>18.703581250416192</v>
      </c>
      <c r="U206" s="6">
        <v>0.08061296614197455</v>
      </c>
      <c r="V206" s="6">
        <v>0.1746932132680034</v>
      </c>
      <c r="W206" s="6">
        <v>1.3450971E7</v>
      </c>
      <c r="X206" s="6">
        <v>9730349.0</v>
      </c>
      <c r="Y206" s="6">
        <v>1.32697313E8</v>
      </c>
      <c r="Z206" s="6">
        <v>1.0697124E7</v>
      </c>
      <c r="AA206" s="2">
        <f t="shared" si="3"/>
        <v>0</v>
      </c>
      <c r="AB206" s="2">
        <v>0.0</v>
      </c>
      <c r="AC206" s="2">
        <v>0.0</v>
      </c>
      <c r="AD206" s="2">
        <v>1.0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1.0</v>
      </c>
      <c r="AQ206" s="2">
        <v>0.0</v>
      </c>
      <c r="AR206" s="3">
        <v>0.0</v>
      </c>
      <c r="AS206" s="6">
        <f t="shared" si="4"/>
        <v>18.70282684</v>
      </c>
      <c r="AT206" s="6">
        <f t="shared" si="5"/>
        <v>0.100020014</v>
      </c>
      <c r="AU206" s="6">
        <f t="shared" si="6"/>
        <v>0.5811156766</v>
      </c>
      <c r="AV206" s="6">
        <f t="shared" si="7"/>
        <v>0</v>
      </c>
      <c r="AW206" s="6">
        <f t="shared" si="8"/>
        <v>1</v>
      </c>
      <c r="AX206" s="6">
        <f t="shared" si="9"/>
        <v>1</v>
      </c>
      <c r="AY206" s="6">
        <f t="shared" si="10"/>
        <v>3</v>
      </c>
      <c r="AZ206" s="6">
        <f t="shared" si="11"/>
        <v>0</v>
      </c>
      <c r="BA206" s="6">
        <f t="shared" si="12"/>
        <v>23</v>
      </c>
      <c r="BB206" s="6">
        <f t="shared" si="13"/>
        <v>0</v>
      </c>
      <c r="BC206" s="2"/>
      <c r="BD206" s="2"/>
    </row>
    <row r="207" ht="15.75" customHeight="1">
      <c r="A207" s="2">
        <v>49.0</v>
      </c>
      <c r="B207" s="2">
        <v>2020.0</v>
      </c>
      <c r="C207" s="6" t="s">
        <v>104</v>
      </c>
      <c r="D207" s="2">
        <v>2437.0</v>
      </c>
      <c r="E207" s="2">
        <v>1.180000126E9</v>
      </c>
      <c r="F207" s="2" t="str">
        <f t="array" ref="F207">IFERROR(INDEX(cnpj!$A:$B,MATCH(C207,cnpj!$B:$B,0),1),IF(G207=14,LEFT(E207,2)&amp;"."&amp;MID(E207,3,3)&amp;"."&amp;MID(E207,6,3)&amp;"/"&amp;MID(E207,9,4)&amp;"-"&amp;RIGHT(E207,2),IF(G207=13,0&amp;LEFT(E207,1)&amp;"."&amp;MID(E207,2,3)&amp;"."&amp;MID(E207,5,3)&amp;"/"&amp;MID(E207,8,4)&amp;"-"&amp;RIGHT(E207,2),IF(G207=12,"00"&amp;"."&amp;LEFT(E207,3)&amp;"."&amp;MID(E207,4,3)&amp;"/"&amp;MID(E207,7,4)&amp;"-"&amp;RIGHT(E207,2),IF(G207=11,"00.0"&amp;LEFT(E207,2)&amp;"."&amp;MID(E207,3,3)&amp;"/"&amp;MID(E207,6,4)&amp;"-"&amp;RIGHT(E207,2),"erro")))))</f>
        <v>00.001.180/0001-26</v>
      </c>
      <c r="G207" s="2">
        <f t="shared" si="2"/>
        <v>10</v>
      </c>
      <c r="H207" s="6" t="s">
        <v>55</v>
      </c>
      <c r="I207" s="2">
        <v>10.0</v>
      </c>
      <c r="J207" s="6">
        <v>17.014183675514957</v>
      </c>
      <c r="K207" s="6">
        <v>2.45E7</v>
      </c>
      <c r="L207" s="2">
        <v>0.0</v>
      </c>
      <c r="M207" s="2">
        <v>1.0</v>
      </c>
      <c r="N207" s="2"/>
      <c r="O207" s="2">
        <v>1.0</v>
      </c>
      <c r="P207" s="2">
        <v>4.0</v>
      </c>
      <c r="Q207" s="2">
        <v>0.0</v>
      </c>
      <c r="R207" s="2">
        <v>23.0</v>
      </c>
      <c r="S207" s="2">
        <v>0.0</v>
      </c>
      <c r="T207" s="6">
        <v>18.68671058198883</v>
      </c>
      <c r="U207" s="6">
        <v>0.048580735426830515</v>
      </c>
      <c r="V207" s="6">
        <v>0.43685030845840206</v>
      </c>
      <c r="W207" s="6">
        <v>1.5314809E7</v>
      </c>
      <c r="X207" s="6">
        <v>4.1684283E7</v>
      </c>
      <c r="Y207" s="6">
        <v>1.30477399E8</v>
      </c>
      <c r="Z207" s="6">
        <v>6338688.0</v>
      </c>
      <c r="AA207" s="2">
        <f t="shared" si="3"/>
        <v>0</v>
      </c>
      <c r="AB207" s="2">
        <v>0.0</v>
      </c>
      <c r="AC207" s="2">
        <v>0.0</v>
      </c>
      <c r="AD207" s="2">
        <v>1.0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1.0</v>
      </c>
      <c r="AR207" s="3">
        <v>0.0</v>
      </c>
      <c r="AS207" s="6">
        <f t="shared" si="4"/>
        <v>18.70358125</v>
      </c>
      <c r="AT207" s="6">
        <f t="shared" si="5"/>
        <v>0.08061296614</v>
      </c>
      <c r="AU207" s="6">
        <f t="shared" si="6"/>
        <v>0.1746932133</v>
      </c>
      <c r="AV207" s="6">
        <f t="shared" si="7"/>
        <v>0</v>
      </c>
      <c r="AW207" s="6">
        <f t="shared" si="8"/>
        <v>1</v>
      </c>
      <c r="AX207" s="6">
        <f t="shared" si="9"/>
        <v>1</v>
      </c>
      <c r="AY207" s="6">
        <f t="shared" si="10"/>
        <v>5</v>
      </c>
      <c r="AZ207" s="6">
        <f t="shared" si="11"/>
        <v>0</v>
      </c>
      <c r="BA207" s="6">
        <f t="shared" si="12"/>
        <v>23</v>
      </c>
      <c r="BB207" s="6">
        <f t="shared" si="13"/>
        <v>0</v>
      </c>
      <c r="BC207" s="2"/>
      <c r="BD207" s="2"/>
    </row>
    <row r="208" ht="15.75" customHeight="1">
      <c r="A208" s="2">
        <v>50.0</v>
      </c>
      <c r="B208" s="2">
        <v>2016.0</v>
      </c>
      <c r="C208" s="6" t="s">
        <v>105</v>
      </c>
      <c r="D208" s="2">
        <v>2461.0</v>
      </c>
      <c r="E208" s="2">
        <v>8.3878892000155E13</v>
      </c>
      <c r="F208" s="2" t="str">
        <f t="array" ref="F208">IFERROR(INDEX(cnpj!$A:$B,MATCH(C208,cnpj!$B:$B,0),1),IF(G208=14,LEFT(E208,2)&amp;"."&amp;MID(E208,3,3)&amp;"."&amp;MID(E208,6,3)&amp;"/"&amp;MID(E208,9,4)&amp;"-"&amp;RIGHT(E208,2),IF(G208=13,0&amp;LEFT(E208,1)&amp;"."&amp;MID(E208,2,3)&amp;"."&amp;MID(E208,5,3)&amp;"/"&amp;MID(E208,8,4)&amp;"-"&amp;RIGHT(E208,2),IF(G208=12,"00"&amp;"."&amp;LEFT(E208,3)&amp;"."&amp;MID(E208,4,3)&amp;"/"&amp;MID(E208,7,4)&amp;"-"&amp;RIGHT(E208,2),IF(G208=11,"00.0"&amp;LEFT(E208,2)&amp;"."&amp;MID(E208,3,3)&amp;"/"&amp;MID(E208,6,4)&amp;"-"&amp;RIGHT(E208,2),"erro")))))</f>
        <v>83.878.892/0001-55</v>
      </c>
      <c r="G208" s="2">
        <f t="shared" si="2"/>
        <v>14</v>
      </c>
      <c r="H208" s="6" t="s">
        <v>55</v>
      </c>
      <c r="I208" s="2">
        <v>10.0</v>
      </c>
      <c r="J208" s="6">
        <v>13.291125418064528</v>
      </c>
      <c r="K208" s="6">
        <v>591919.2</v>
      </c>
      <c r="L208" s="2">
        <v>0.0</v>
      </c>
      <c r="M208" s="2">
        <v>1.0</v>
      </c>
      <c r="N208" s="2"/>
      <c r="O208" s="2">
        <v>1.0</v>
      </c>
      <c r="P208" s="2">
        <v>6.0</v>
      </c>
      <c r="Q208" s="2">
        <v>0.0</v>
      </c>
      <c r="R208" s="2">
        <v>30.0</v>
      </c>
      <c r="S208" s="2">
        <v>0.0</v>
      </c>
      <c r="T208" s="6">
        <v>14.551106409288996</v>
      </c>
      <c r="U208" s="6">
        <v>-0.00470450107225437</v>
      </c>
      <c r="V208" s="6">
        <v>0.005214870191328517</v>
      </c>
      <c r="W208" s="6">
        <v>4365.0</v>
      </c>
      <c r="X208" s="6">
        <v>6517.0</v>
      </c>
      <c r="Y208" s="6">
        <v>2086725.0</v>
      </c>
      <c r="Z208" s="6">
        <v>-9817.0</v>
      </c>
      <c r="AA208" s="2" t="str">
        <f t="shared" si="3"/>
        <v/>
      </c>
      <c r="AB208" s="2">
        <v>0.0</v>
      </c>
      <c r="AC208" s="2">
        <v>0.0</v>
      </c>
      <c r="AD208" s="2">
        <v>1.0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1.0</v>
      </c>
      <c r="AN208" s="2">
        <v>0.0</v>
      </c>
      <c r="AO208" s="2">
        <v>0.0</v>
      </c>
      <c r="AP208" s="2">
        <v>0.0</v>
      </c>
      <c r="AQ208" s="2">
        <v>0.0</v>
      </c>
      <c r="AR208" s="3">
        <v>0.0</v>
      </c>
      <c r="AS208" s="6" t="str">
        <f t="shared" si="4"/>
        <v/>
      </c>
      <c r="AT208" s="6" t="str">
        <f t="shared" si="5"/>
        <v/>
      </c>
      <c r="AU208" s="6" t="str">
        <f t="shared" si="6"/>
        <v/>
      </c>
      <c r="AV208" s="6" t="str">
        <f t="shared" si="7"/>
        <v/>
      </c>
      <c r="AW208" s="6" t="str">
        <f t="shared" si="8"/>
        <v/>
      </c>
      <c r="AX208" s="6" t="str">
        <f t="shared" si="9"/>
        <v/>
      </c>
      <c r="AY208" s="6" t="str">
        <f t="shared" si="10"/>
        <v/>
      </c>
      <c r="AZ208" s="6" t="str">
        <f t="shared" si="11"/>
        <v/>
      </c>
      <c r="BA208" s="6" t="str">
        <f t="shared" si="12"/>
        <v/>
      </c>
      <c r="BB208" s="6" t="str">
        <f t="shared" si="13"/>
        <v/>
      </c>
      <c r="BC208" s="2"/>
      <c r="BD208" s="2"/>
    </row>
    <row r="209" ht="15.75" customHeight="1">
      <c r="A209" s="2">
        <v>50.0</v>
      </c>
      <c r="B209" s="2">
        <v>2017.0</v>
      </c>
      <c r="C209" s="6" t="s">
        <v>105</v>
      </c>
      <c r="D209" s="2">
        <v>2461.0</v>
      </c>
      <c r="E209" s="2">
        <v>8.3878892000155E13</v>
      </c>
      <c r="F209" s="2" t="str">
        <f t="array" ref="F209">IFERROR(INDEX(cnpj!$A:$B,MATCH(C209,cnpj!$B:$B,0),1),IF(G209=14,LEFT(E209,2)&amp;"."&amp;MID(E209,3,3)&amp;"."&amp;MID(E209,6,3)&amp;"/"&amp;MID(E209,9,4)&amp;"-"&amp;RIGHT(E209,2),IF(G209=13,0&amp;LEFT(E209,1)&amp;"."&amp;MID(E209,2,3)&amp;"."&amp;MID(E209,5,3)&amp;"/"&amp;MID(E209,8,4)&amp;"-"&amp;RIGHT(E209,2),IF(G209=12,"00"&amp;"."&amp;LEFT(E209,3)&amp;"."&amp;MID(E209,4,3)&amp;"/"&amp;MID(E209,7,4)&amp;"-"&amp;RIGHT(E209,2),IF(G209=11,"00.0"&amp;LEFT(E209,2)&amp;"."&amp;MID(E209,3,3)&amp;"/"&amp;MID(E209,6,4)&amp;"-"&amp;RIGHT(E209,2),"erro")))))</f>
        <v>83.878.892/0001-55</v>
      </c>
      <c r="G209" s="2">
        <f t="shared" si="2"/>
        <v>14</v>
      </c>
      <c r="H209" s="6" t="s">
        <v>55</v>
      </c>
      <c r="I209" s="2">
        <v>10.0</v>
      </c>
      <c r="J209" s="6">
        <v>13.38966925810328</v>
      </c>
      <c r="K209" s="6">
        <v>653220.0</v>
      </c>
      <c r="L209" s="2">
        <v>0.0</v>
      </c>
      <c r="M209" s="2">
        <v>1.0</v>
      </c>
      <c r="N209" s="2"/>
      <c r="O209" s="2">
        <v>1.0</v>
      </c>
      <c r="P209" s="2">
        <v>5.0</v>
      </c>
      <c r="Q209" s="2">
        <v>0.0</v>
      </c>
      <c r="R209" s="2">
        <v>28.0</v>
      </c>
      <c r="S209" s="2">
        <v>0.0</v>
      </c>
      <c r="T209" s="6">
        <v>14.44019901007176</v>
      </c>
      <c r="U209" s="6">
        <v>0.03559794481234312</v>
      </c>
      <c r="V209" s="6">
        <v>0.013613797770905258</v>
      </c>
      <c r="W209" s="6">
        <v>18927.0</v>
      </c>
      <c r="X209" s="6">
        <v>6499.0</v>
      </c>
      <c r="Y209" s="6">
        <v>1867664.0</v>
      </c>
      <c r="Z209" s="6">
        <v>66485.0</v>
      </c>
      <c r="AA209" s="2">
        <f t="shared" si="3"/>
        <v>1</v>
      </c>
      <c r="AB209" s="2">
        <v>0.0</v>
      </c>
      <c r="AC209" s="2">
        <v>0.0</v>
      </c>
      <c r="AD209" s="2">
        <v>1.0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1.0</v>
      </c>
      <c r="AO209" s="2">
        <v>0.0</v>
      </c>
      <c r="AP209" s="2">
        <v>0.0</v>
      </c>
      <c r="AQ209" s="2">
        <v>0.0</v>
      </c>
      <c r="AR209" s="3">
        <v>0.0</v>
      </c>
      <c r="AS209" s="6">
        <f t="shared" si="4"/>
        <v>14.55110641</v>
      </c>
      <c r="AT209" s="6">
        <f t="shared" si="5"/>
        <v>-0.004704501072</v>
      </c>
      <c r="AU209" s="6">
        <f t="shared" si="6"/>
        <v>0.005214870191</v>
      </c>
      <c r="AV209" s="6">
        <f t="shared" si="7"/>
        <v>0</v>
      </c>
      <c r="AW209" s="6">
        <f t="shared" si="8"/>
        <v>1</v>
      </c>
      <c r="AX209" s="6">
        <f t="shared" si="9"/>
        <v>1</v>
      </c>
      <c r="AY209" s="6">
        <f t="shared" si="10"/>
        <v>6</v>
      </c>
      <c r="AZ209" s="6">
        <f t="shared" si="11"/>
        <v>0</v>
      </c>
      <c r="BA209" s="6">
        <f t="shared" si="12"/>
        <v>30</v>
      </c>
      <c r="BB209" s="6">
        <f t="shared" si="13"/>
        <v>0</v>
      </c>
      <c r="BC209" s="2"/>
      <c r="BD209" s="2"/>
    </row>
    <row r="210" ht="15.75" customHeight="1">
      <c r="A210" s="2">
        <v>50.0</v>
      </c>
      <c r="B210" s="2">
        <v>2018.0</v>
      </c>
      <c r="C210" s="6" t="s">
        <v>105</v>
      </c>
      <c r="D210" s="2">
        <v>2461.0</v>
      </c>
      <c r="E210" s="2">
        <v>8.3878892000155E13</v>
      </c>
      <c r="F210" s="2" t="str">
        <f t="array" ref="F210">IFERROR(INDEX(cnpj!$A:$B,MATCH(C210,cnpj!$B:$B,0),1),IF(G210=14,LEFT(E210,2)&amp;"."&amp;MID(E210,3,3)&amp;"."&amp;MID(E210,6,3)&amp;"/"&amp;MID(E210,9,4)&amp;"-"&amp;RIGHT(E210,2),IF(G210=13,0&amp;LEFT(E210,1)&amp;"."&amp;MID(E210,2,3)&amp;"."&amp;MID(E210,5,3)&amp;"/"&amp;MID(E210,8,4)&amp;"-"&amp;RIGHT(E210,2),IF(G210=12,"00"&amp;"."&amp;LEFT(E210,3)&amp;"."&amp;MID(E210,4,3)&amp;"/"&amp;MID(E210,7,4)&amp;"-"&amp;RIGHT(E210,2),IF(G210=11,"00.0"&amp;LEFT(E210,2)&amp;"."&amp;MID(E210,3,3)&amp;"/"&amp;MID(E210,6,4)&amp;"-"&amp;RIGHT(E210,2),"erro")))))</f>
        <v>83.878.892/0001-55</v>
      </c>
      <c r="G210" s="2">
        <f t="shared" si="2"/>
        <v>14</v>
      </c>
      <c r="H210" s="6" t="s">
        <v>55</v>
      </c>
      <c r="I210" s="2">
        <v>10.0</v>
      </c>
      <c r="J210" s="6">
        <v>13.38966925810328</v>
      </c>
      <c r="K210" s="6">
        <v>653220.0</v>
      </c>
      <c r="L210" s="2">
        <v>0.0</v>
      </c>
      <c r="M210" s="2">
        <v>1.0</v>
      </c>
      <c r="N210" s="2"/>
      <c r="O210" s="2">
        <v>1.0</v>
      </c>
      <c r="P210" s="2">
        <v>5.0</v>
      </c>
      <c r="Q210" s="2">
        <v>0.0</v>
      </c>
      <c r="R210" s="2">
        <v>28.0</v>
      </c>
      <c r="S210" s="2">
        <v>0.0</v>
      </c>
      <c r="T210" s="6">
        <v>14.430262589546844</v>
      </c>
      <c r="U210" s="6">
        <v>0.08924517547607125</v>
      </c>
      <c r="V210" s="6">
        <v>0.026142143783413133</v>
      </c>
      <c r="W210" s="6">
        <v>41717.0</v>
      </c>
      <c r="X210" s="6">
        <v>6625.0</v>
      </c>
      <c r="Y210" s="6">
        <v>1849198.0</v>
      </c>
      <c r="Z210" s="6">
        <v>165032.0</v>
      </c>
      <c r="AA210" s="2">
        <f t="shared" si="3"/>
        <v>0</v>
      </c>
      <c r="AB210" s="2">
        <v>0.0</v>
      </c>
      <c r="AC210" s="2">
        <v>0.0</v>
      </c>
      <c r="AD210" s="2">
        <v>1.0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1.0</v>
      </c>
      <c r="AP210" s="2">
        <v>0.0</v>
      </c>
      <c r="AQ210" s="2">
        <v>0.0</v>
      </c>
      <c r="AR210" s="3">
        <v>0.0</v>
      </c>
      <c r="AS210" s="6">
        <f t="shared" si="4"/>
        <v>14.44019901</v>
      </c>
      <c r="AT210" s="6">
        <f t="shared" si="5"/>
        <v>0.03559794481</v>
      </c>
      <c r="AU210" s="6">
        <f t="shared" si="6"/>
        <v>0.01361379777</v>
      </c>
      <c r="AV210" s="6">
        <f t="shared" si="7"/>
        <v>0</v>
      </c>
      <c r="AW210" s="6">
        <f t="shared" si="8"/>
        <v>1</v>
      </c>
      <c r="AX210" s="6">
        <f t="shared" si="9"/>
        <v>1</v>
      </c>
      <c r="AY210" s="6">
        <f t="shared" si="10"/>
        <v>5</v>
      </c>
      <c r="AZ210" s="6">
        <f t="shared" si="11"/>
        <v>0</v>
      </c>
      <c r="BA210" s="6">
        <f t="shared" si="12"/>
        <v>28</v>
      </c>
      <c r="BB210" s="6">
        <f t="shared" si="13"/>
        <v>0</v>
      </c>
      <c r="BC210" s="2"/>
      <c r="BD210" s="2"/>
    </row>
    <row r="211" ht="15.75" customHeight="1">
      <c r="A211" s="2">
        <v>50.0</v>
      </c>
      <c r="B211" s="2">
        <v>2019.0</v>
      </c>
      <c r="C211" s="6" t="s">
        <v>105</v>
      </c>
      <c r="D211" s="2">
        <v>2461.0</v>
      </c>
      <c r="E211" s="2">
        <v>8.3878892000155E13</v>
      </c>
      <c r="F211" s="2" t="str">
        <f t="array" ref="F211">IFERROR(INDEX(cnpj!$A:$B,MATCH(C211,cnpj!$B:$B,0),1),IF(G211=14,LEFT(E211,2)&amp;"."&amp;MID(E211,3,3)&amp;"."&amp;MID(E211,6,3)&amp;"/"&amp;MID(E211,9,4)&amp;"-"&amp;RIGHT(E211,2),IF(G211=13,0&amp;LEFT(E211,1)&amp;"."&amp;MID(E211,2,3)&amp;"."&amp;MID(E211,5,3)&amp;"/"&amp;MID(E211,8,4)&amp;"-"&amp;RIGHT(E211,2),IF(G211=12,"00"&amp;"."&amp;LEFT(E211,3)&amp;"."&amp;MID(E211,4,3)&amp;"/"&amp;MID(E211,7,4)&amp;"-"&amp;RIGHT(E211,2),IF(G211=11,"00.0"&amp;LEFT(E211,2)&amp;"."&amp;MID(E211,3,3)&amp;"/"&amp;MID(E211,6,4)&amp;"-"&amp;RIGHT(E211,2),"erro")))))</f>
        <v>83.878.892/0001-55</v>
      </c>
      <c r="G211" s="2">
        <f t="shared" si="2"/>
        <v>14</v>
      </c>
      <c r="H211" s="6" t="s">
        <v>55</v>
      </c>
      <c r="I211" s="2">
        <v>10.0</v>
      </c>
      <c r="J211" s="6">
        <v>13.38966925810328</v>
      </c>
      <c r="K211" s="6">
        <v>653220.0</v>
      </c>
      <c r="L211" s="2">
        <v>0.0</v>
      </c>
      <c r="M211" s="2">
        <v>1.0</v>
      </c>
      <c r="N211" s="2"/>
      <c r="O211" s="2">
        <v>1.0</v>
      </c>
      <c r="P211" s="2">
        <v>5.0</v>
      </c>
      <c r="Q211" s="2">
        <v>0.0</v>
      </c>
      <c r="R211" s="2">
        <v>27.0</v>
      </c>
      <c r="S211" s="2">
        <v>0.0</v>
      </c>
      <c r="T211" s="6">
        <v>14.215083005064304</v>
      </c>
      <c r="U211" s="6">
        <v>0.1901672962545945</v>
      </c>
      <c r="V211" s="6">
        <v>0.05625719644819865</v>
      </c>
      <c r="W211" s="6">
        <v>79525.0</v>
      </c>
      <c r="X211" s="6">
        <v>4365.0</v>
      </c>
      <c r="Y211" s="6">
        <v>1491187.0</v>
      </c>
      <c r="Z211" s="6">
        <v>283575.0</v>
      </c>
      <c r="AA211" s="2">
        <f t="shared" si="3"/>
        <v>0</v>
      </c>
      <c r="AB211" s="2">
        <v>0.0</v>
      </c>
      <c r="AC211" s="2">
        <v>0.0</v>
      </c>
      <c r="AD211" s="2">
        <v>1.0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1.0</v>
      </c>
      <c r="AQ211" s="2">
        <v>0.0</v>
      </c>
      <c r="AR211" s="3">
        <v>0.0</v>
      </c>
      <c r="AS211" s="6">
        <f t="shared" si="4"/>
        <v>14.43026259</v>
      </c>
      <c r="AT211" s="6">
        <f t="shared" si="5"/>
        <v>0.08924517548</v>
      </c>
      <c r="AU211" s="6">
        <f t="shared" si="6"/>
        <v>0.02614214378</v>
      </c>
      <c r="AV211" s="6">
        <f t="shared" si="7"/>
        <v>0</v>
      </c>
      <c r="AW211" s="6">
        <f t="shared" si="8"/>
        <v>1</v>
      </c>
      <c r="AX211" s="6">
        <f t="shared" si="9"/>
        <v>1</v>
      </c>
      <c r="AY211" s="6">
        <f t="shared" si="10"/>
        <v>5</v>
      </c>
      <c r="AZ211" s="6">
        <f t="shared" si="11"/>
        <v>0</v>
      </c>
      <c r="BA211" s="6">
        <f t="shared" si="12"/>
        <v>28</v>
      </c>
      <c r="BB211" s="6">
        <f t="shared" si="13"/>
        <v>0</v>
      </c>
      <c r="BC211" s="2"/>
      <c r="BD211" s="2"/>
    </row>
    <row r="212" ht="15.75" customHeight="1">
      <c r="A212" s="2">
        <v>50.0</v>
      </c>
      <c r="B212" s="2">
        <v>2020.0</v>
      </c>
      <c r="C212" s="6" t="s">
        <v>105</v>
      </c>
      <c r="D212" s="2">
        <v>2461.0</v>
      </c>
      <c r="E212" s="2">
        <v>8.3878892000155E13</v>
      </c>
      <c r="F212" s="2" t="str">
        <f t="array" ref="F212">IFERROR(INDEX(cnpj!$A:$B,MATCH(C212,cnpj!$B:$B,0),1),IF(G212=14,LEFT(E212,2)&amp;"."&amp;MID(E212,3,3)&amp;"."&amp;MID(E212,6,3)&amp;"/"&amp;MID(E212,9,4)&amp;"-"&amp;RIGHT(E212,2),IF(G212=13,0&amp;LEFT(E212,1)&amp;"."&amp;MID(E212,2,3)&amp;"."&amp;MID(E212,5,3)&amp;"/"&amp;MID(E212,8,4)&amp;"-"&amp;RIGHT(E212,2),IF(G212=12,"00"&amp;"."&amp;LEFT(E212,3)&amp;"."&amp;MID(E212,4,3)&amp;"/"&amp;MID(E212,7,4)&amp;"-"&amp;RIGHT(E212,2),IF(G212=11,"00.0"&amp;LEFT(E212,2)&amp;"."&amp;MID(E212,3,3)&amp;"/"&amp;MID(E212,6,4)&amp;"-"&amp;RIGHT(E212,2),"erro")))))</f>
        <v>83.878.892/0001-55</v>
      </c>
      <c r="G212" s="2">
        <f t="shared" si="2"/>
        <v>14</v>
      </c>
      <c r="H212" s="6" t="s">
        <v>55</v>
      </c>
      <c r="I212" s="2">
        <v>10.0</v>
      </c>
      <c r="J212" s="6">
        <v>13.38966925810328</v>
      </c>
      <c r="K212" s="6">
        <v>653220.0</v>
      </c>
      <c r="L212" s="2">
        <v>0.0</v>
      </c>
      <c r="M212" s="2">
        <v>1.0</v>
      </c>
      <c r="N212" s="2"/>
      <c r="O212" s="2">
        <v>1.0</v>
      </c>
      <c r="P212" s="2">
        <v>5.0</v>
      </c>
      <c r="Q212" s="2">
        <v>0.0</v>
      </c>
      <c r="R212" s="2">
        <v>27.0</v>
      </c>
      <c r="S212" s="2">
        <v>0.0</v>
      </c>
      <c r="T212" s="6">
        <v>14.573383585865141</v>
      </c>
      <c r="U212" s="6">
        <v>0.24308805272262274</v>
      </c>
      <c r="V212" s="6">
        <v>0.06987331592097043</v>
      </c>
      <c r="W212" s="6">
        <v>144163.0</v>
      </c>
      <c r="X212" s="6">
        <v>4928.0</v>
      </c>
      <c r="Y212" s="6">
        <v>2133733.0</v>
      </c>
      <c r="Z212" s="6">
        <v>518685.0</v>
      </c>
      <c r="AA212" s="2">
        <f t="shared" si="3"/>
        <v>0</v>
      </c>
      <c r="AB212" s="2">
        <v>0.0</v>
      </c>
      <c r="AC212" s="2">
        <v>0.0</v>
      </c>
      <c r="AD212" s="2">
        <v>1.0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1.0</v>
      </c>
      <c r="AR212" s="3">
        <v>0.0</v>
      </c>
      <c r="AS212" s="6">
        <f t="shared" si="4"/>
        <v>14.21508301</v>
      </c>
      <c r="AT212" s="6">
        <f t="shared" si="5"/>
        <v>0.1901672963</v>
      </c>
      <c r="AU212" s="6">
        <f t="shared" si="6"/>
        <v>0.05625719645</v>
      </c>
      <c r="AV212" s="6">
        <f t="shared" si="7"/>
        <v>0</v>
      </c>
      <c r="AW212" s="6">
        <f t="shared" si="8"/>
        <v>1</v>
      </c>
      <c r="AX212" s="6">
        <f t="shared" si="9"/>
        <v>1</v>
      </c>
      <c r="AY212" s="6">
        <f t="shared" si="10"/>
        <v>5</v>
      </c>
      <c r="AZ212" s="6">
        <f t="shared" si="11"/>
        <v>0</v>
      </c>
      <c r="BA212" s="6">
        <f t="shared" si="12"/>
        <v>27</v>
      </c>
      <c r="BB212" s="6">
        <f t="shared" si="13"/>
        <v>0</v>
      </c>
      <c r="BC212" s="2"/>
      <c r="BD212" s="2"/>
    </row>
    <row r="213" ht="15.75" customHeight="1">
      <c r="A213" s="2">
        <v>51.0</v>
      </c>
      <c r="B213" s="2">
        <v>2016.0</v>
      </c>
      <c r="C213" s="6" t="s">
        <v>106</v>
      </c>
      <c r="D213" s="2">
        <v>21857.0</v>
      </c>
      <c r="E213" s="2">
        <v>2.555926000179E12</v>
      </c>
      <c r="F213" s="2" t="str">
        <f t="array" ref="F213">IFERROR(INDEX(cnpj!$A:$B,MATCH(C213,cnpj!$B:$B,0),1),IF(G213=14,LEFT(E213,2)&amp;"."&amp;MID(E213,3,3)&amp;"."&amp;MID(E213,6,3)&amp;"/"&amp;MID(E213,9,4)&amp;"-"&amp;RIGHT(E213,2),IF(G213=13,0&amp;LEFT(E213,1)&amp;"."&amp;MID(E213,2,3)&amp;"."&amp;MID(E213,5,3)&amp;"/"&amp;MID(E213,8,4)&amp;"-"&amp;RIGHT(E213,2),IF(G213=12,"00"&amp;"."&amp;LEFT(E213,3)&amp;"."&amp;MID(E213,4,3)&amp;"/"&amp;MID(E213,7,4)&amp;"-"&amp;RIGHT(E213,2),IF(G213=11,"00.0"&amp;LEFT(E213,2)&amp;"."&amp;MID(E213,3,3)&amp;"/"&amp;MID(E213,6,4)&amp;"-"&amp;RIGHT(E213,2),"erro")))))</f>
        <v>02.555.926/0001-79</v>
      </c>
      <c r="G213" s="2">
        <f t="shared" si="2"/>
        <v>13</v>
      </c>
      <c r="H213" s="6" t="s">
        <v>60</v>
      </c>
      <c r="I213" s="2">
        <v>1.0</v>
      </c>
      <c r="J213" s="6">
        <v>12.2019957462586</v>
      </c>
      <c r="K213" s="6">
        <v>199186.28</v>
      </c>
      <c r="L213" s="2">
        <v>0.0</v>
      </c>
      <c r="M213" s="2">
        <v>1.0</v>
      </c>
      <c r="N213" s="2"/>
      <c r="O213" s="2">
        <v>0.0</v>
      </c>
      <c r="P213" s="2">
        <v>0.0</v>
      </c>
      <c r="Q213" s="2">
        <v>0.0</v>
      </c>
      <c r="R213" s="2">
        <v>6.0</v>
      </c>
      <c r="S213" s="2">
        <v>0.0</v>
      </c>
      <c r="T213" s="6">
        <v>13.142705075062244</v>
      </c>
      <c r="U213" s="6">
        <v>4.007216956313463</v>
      </c>
      <c r="V213" s="6">
        <v>0.6512939101464896</v>
      </c>
      <c r="W213" s="6">
        <v>258327.0</v>
      </c>
      <c r="X213" s="6">
        <v>74012.0</v>
      </c>
      <c r="Y213" s="6">
        <v>510275.0</v>
      </c>
      <c r="Z213" s="6">
        <v>127339.0</v>
      </c>
      <c r="AA213" s="2" t="str">
        <f t="shared" si="3"/>
        <v/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1.0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  <c r="AM213" s="2">
        <v>1.0</v>
      </c>
      <c r="AN213" s="2">
        <v>0.0</v>
      </c>
      <c r="AO213" s="2">
        <v>0.0</v>
      </c>
      <c r="AP213" s="2">
        <v>0.0</v>
      </c>
      <c r="AQ213" s="2">
        <v>0.0</v>
      </c>
      <c r="AR213" s="3">
        <v>0.0</v>
      </c>
      <c r="AS213" s="6" t="str">
        <f t="shared" si="4"/>
        <v/>
      </c>
      <c r="AT213" s="6" t="str">
        <f t="shared" si="5"/>
        <v/>
      </c>
      <c r="AU213" s="6" t="str">
        <f t="shared" si="6"/>
        <v/>
      </c>
      <c r="AV213" s="6" t="str">
        <f t="shared" si="7"/>
        <v/>
      </c>
      <c r="AW213" s="6" t="str">
        <f t="shared" si="8"/>
        <v/>
      </c>
      <c r="AX213" s="6" t="str">
        <f t="shared" si="9"/>
        <v/>
      </c>
      <c r="AY213" s="6" t="str">
        <f t="shared" si="10"/>
        <v/>
      </c>
      <c r="AZ213" s="6" t="str">
        <f t="shared" si="11"/>
        <v/>
      </c>
      <c r="BA213" s="6" t="str">
        <f t="shared" si="12"/>
        <v/>
      </c>
      <c r="BB213" s="6" t="str">
        <f t="shared" si="13"/>
        <v/>
      </c>
      <c r="BC213" s="2"/>
      <c r="BD213" s="2"/>
    </row>
    <row r="214" ht="15.75" customHeight="1">
      <c r="A214" s="2">
        <v>51.0</v>
      </c>
      <c r="B214" s="2">
        <v>2017.0</v>
      </c>
      <c r="C214" s="6" t="s">
        <v>106</v>
      </c>
      <c r="D214" s="2">
        <v>21857.0</v>
      </c>
      <c r="E214" s="2">
        <v>2.555926000179E12</v>
      </c>
      <c r="F214" s="2" t="str">
        <f t="array" ref="F214">IFERROR(INDEX(cnpj!$A:$B,MATCH(C214,cnpj!$B:$B,0),1),IF(G214=14,LEFT(E214,2)&amp;"."&amp;MID(E214,3,3)&amp;"."&amp;MID(E214,6,3)&amp;"/"&amp;MID(E214,9,4)&amp;"-"&amp;RIGHT(E214,2),IF(G214=13,0&amp;LEFT(E214,1)&amp;"."&amp;MID(E214,2,3)&amp;"."&amp;MID(E214,5,3)&amp;"/"&amp;MID(E214,8,4)&amp;"-"&amp;RIGHT(E214,2),IF(G214=12,"00"&amp;"."&amp;LEFT(E214,3)&amp;"."&amp;MID(E214,4,3)&amp;"/"&amp;MID(E214,7,4)&amp;"-"&amp;RIGHT(E214,2),IF(G214=11,"00.0"&amp;LEFT(E214,2)&amp;"."&amp;MID(E214,3,3)&amp;"/"&amp;MID(E214,6,4)&amp;"-"&amp;RIGHT(E214,2),"erro")))))</f>
        <v>02.555.926/0001-79</v>
      </c>
      <c r="G214" s="2">
        <f t="shared" si="2"/>
        <v>13</v>
      </c>
      <c r="H214" s="6" t="s">
        <v>60</v>
      </c>
      <c r="I214" s="2">
        <v>1.0</v>
      </c>
      <c r="J214" s="6">
        <v>12.67078344870153</v>
      </c>
      <c r="K214" s="6">
        <v>318310.77</v>
      </c>
      <c r="L214" s="2">
        <v>0.0</v>
      </c>
      <c r="M214" s="2">
        <v>1.0</v>
      </c>
      <c r="N214" s="2"/>
      <c r="O214" s="2">
        <v>0.0</v>
      </c>
      <c r="P214" s="2">
        <v>0.0</v>
      </c>
      <c r="Q214" s="2">
        <v>0.0</v>
      </c>
      <c r="R214" s="2">
        <v>7.0</v>
      </c>
      <c r="S214" s="2">
        <v>0.0</v>
      </c>
      <c r="T214" s="6">
        <v>12.924753548263263</v>
      </c>
      <c r="U214" s="6">
        <v>3.3925987780377502</v>
      </c>
      <c r="V214" s="6">
        <v>0.5444613678733748</v>
      </c>
      <c r="W214" s="6">
        <v>164274.0</v>
      </c>
      <c r="X214" s="6">
        <v>59143.0</v>
      </c>
      <c r="Y214" s="6">
        <v>410345.0</v>
      </c>
      <c r="Z214" s="6">
        <v>120953.0</v>
      </c>
      <c r="AA214" s="2">
        <f t="shared" si="3"/>
        <v>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1.0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1.0</v>
      </c>
      <c r="AO214" s="2">
        <v>0.0</v>
      </c>
      <c r="AP214" s="2">
        <v>0.0</v>
      </c>
      <c r="AQ214" s="2">
        <v>0.0</v>
      </c>
      <c r="AR214" s="3">
        <v>0.0</v>
      </c>
      <c r="AS214" s="6">
        <f t="shared" si="4"/>
        <v>13.14270508</v>
      </c>
      <c r="AT214" s="6">
        <f t="shared" si="5"/>
        <v>4.007216956</v>
      </c>
      <c r="AU214" s="6">
        <f t="shared" si="6"/>
        <v>0.6512939101</v>
      </c>
      <c r="AV214" s="6">
        <f t="shared" si="7"/>
        <v>0</v>
      </c>
      <c r="AW214" s="6">
        <f t="shared" si="8"/>
        <v>1</v>
      </c>
      <c r="AX214" s="6">
        <f t="shared" si="9"/>
        <v>0</v>
      </c>
      <c r="AY214" s="6">
        <f t="shared" si="10"/>
        <v>0</v>
      </c>
      <c r="AZ214" s="6">
        <f t="shared" si="11"/>
        <v>0</v>
      </c>
      <c r="BA214" s="6">
        <f t="shared" si="12"/>
        <v>6</v>
      </c>
      <c r="BB214" s="6">
        <f t="shared" si="13"/>
        <v>0</v>
      </c>
      <c r="BC214" s="2"/>
      <c r="BD214" s="2"/>
    </row>
    <row r="215" ht="15.75" customHeight="1">
      <c r="A215" s="2">
        <v>51.0</v>
      </c>
      <c r="B215" s="2">
        <v>2018.0</v>
      </c>
      <c r="C215" s="6" t="s">
        <v>106</v>
      </c>
      <c r="D215" s="2">
        <v>21857.0</v>
      </c>
      <c r="E215" s="2">
        <v>2.555926000179E12</v>
      </c>
      <c r="F215" s="2" t="str">
        <f t="array" ref="F215">IFERROR(INDEX(cnpj!$A:$B,MATCH(C215,cnpj!$B:$B,0),1),IF(G215=14,LEFT(E215,2)&amp;"."&amp;MID(E215,3,3)&amp;"."&amp;MID(E215,6,3)&amp;"/"&amp;MID(E215,9,4)&amp;"-"&amp;RIGHT(E215,2),IF(G215=13,0&amp;LEFT(E215,1)&amp;"."&amp;MID(E215,2,3)&amp;"."&amp;MID(E215,5,3)&amp;"/"&amp;MID(E215,8,4)&amp;"-"&amp;RIGHT(E215,2),IF(G215=12,"00"&amp;"."&amp;LEFT(E215,3)&amp;"."&amp;MID(E215,4,3)&amp;"/"&amp;MID(E215,7,4)&amp;"-"&amp;RIGHT(E215,2),IF(G215=11,"00.0"&amp;LEFT(E215,2)&amp;"."&amp;MID(E215,3,3)&amp;"/"&amp;MID(E215,6,4)&amp;"-"&amp;RIGHT(E215,2),"erro")))))</f>
        <v>02.555.926/0001-79</v>
      </c>
      <c r="G215" s="2">
        <f t="shared" si="2"/>
        <v>13</v>
      </c>
      <c r="H215" s="6" t="s">
        <v>60</v>
      </c>
      <c r="I215" s="2">
        <v>1.0</v>
      </c>
      <c r="J215" s="6">
        <v>12.739068121914046</v>
      </c>
      <c r="K215" s="6">
        <v>340805.81</v>
      </c>
      <c r="L215" s="2">
        <v>0.0</v>
      </c>
      <c r="M215" s="2">
        <v>1.0</v>
      </c>
      <c r="N215" s="2"/>
      <c r="O215" s="2">
        <v>0.0</v>
      </c>
      <c r="P215" s="2">
        <v>0.0</v>
      </c>
      <c r="Q215" s="2">
        <v>0.0</v>
      </c>
      <c r="R215" s="2">
        <v>7.0</v>
      </c>
      <c r="S215" s="2">
        <v>0.0</v>
      </c>
      <c r="T215" s="6">
        <v>12.565553150200307</v>
      </c>
      <c r="U215" s="6">
        <v>2.0569966041826704</v>
      </c>
      <c r="V215" s="6">
        <v>0.38045211976950755</v>
      </c>
      <c r="W215" s="6">
        <v>106548.0</v>
      </c>
      <c r="X215" s="6">
        <v>2458.0</v>
      </c>
      <c r="Y215" s="6">
        <v>286517.0</v>
      </c>
      <c r="Z215" s="6">
        <v>139289.0</v>
      </c>
      <c r="AA215" s="2">
        <f t="shared" si="3"/>
        <v>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1.0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1.0</v>
      </c>
      <c r="AP215" s="2">
        <v>0.0</v>
      </c>
      <c r="AQ215" s="2">
        <v>0.0</v>
      </c>
      <c r="AR215" s="3">
        <v>0.0</v>
      </c>
      <c r="AS215" s="6">
        <f t="shared" si="4"/>
        <v>12.92475355</v>
      </c>
      <c r="AT215" s="6">
        <f t="shared" si="5"/>
        <v>3.392598778</v>
      </c>
      <c r="AU215" s="6">
        <f t="shared" si="6"/>
        <v>0.5444613679</v>
      </c>
      <c r="AV215" s="6">
        <f t="shared" si="7"/>
        <v>0</v>
      </c>
      <c r="AW215" s="6">
        <f t="shared" si="8"/>
        <v>1</v>
      </c>
      <c r="AX215" s="6">
        <f t="shared" si="9"/>
        <v>0</v>
      </c>
      <c r="AY215" s="6">
        <f t="shared" si="10"/>
        <v>0</v>
      </c>
      <c r="AZ215" s="6">
        <f t="shared" si="11"/>
        <v>0</v>
      </c>
      <c r="BA215" s="6">
        <f t="shared" si="12"/>
        <v>7</v>
      </c>
      <c r="BB215" s="6">
        <f t="shared" si="13"/>
        <v>0</v>
      </c>
      <c r="BC215" s="2"/>
      <c r="BD215" s="2"/>
    </row>
    <row r="216" ht="15.75" customHeight="1">
      <c r="A216" s="2">
        <v>52.0</v>
      </c>
      <c r="B216" s="2">
        <v>2016.0</v>
      </c>
      <c r="C216" s="6" t="s">
        <v>107</v>
      </c>
      <c r="D216" s="2">
        <v>2577.0</v>
      </c>
      <c r="E216" s="2">
        <v>6.0933603000178E13</v>
      </c>
      <c r="F216" s="2" t="str">
        <f t="array" ref="F216">IFERROR(INDEX(cnpj!$A:$B,MATCH(C216,cnpj!$B:$B,0),1),IF(G216=14,LEFT(E216,2)&amp;"."&amp;MID(E216,3,3)&amp;"."&amp;MID(E216,6,3)&amp;"/"&amp;MID(E216,9,4)&amp;"-"&amp;RIGHT(E216,2),IF(G216=13,0&amp;LEFT(E216,1)&amp;"."&amp;MID(E216,2,3)&amp;"."&amp;MID(E216,5,3)&amp;"/"&amp;MID(E216,8,4)&amp;"-"&amp;RIGHT(E216,2),IF(G216=12,"00"&amp;"."&amp;LEFT(E216,3)&amp;"."&amp;MID(E216,4,3)&amp;"/"&amp;MID(E216,7,4)&amp;"-"&amp;RIGHT(E216,2),IF(G216=11,"00.0"&amp;LEFT(E216,2)&amp;"."&amp;MID(E216,3,3)&amp;"/"&amp;MID(E216,6,4)&amp;"-"&amp;RIGHT(E216,2),"erro")))))</f>
        <v>60.933.603/0001-78</v>
      </c>
      <c r="G216" s="2">
        <f t="shared" si="2"/>
        <v>14</v>
      </c>
      <c r="H216" s="6" t="s">
        <v>55</v>
      </c>
      <c r="I216" s="2">
        <v>10.0</v>
      </c>
      <c r="J216" s="6">
        <v>13.126213316867577</v>
      </c>
      <c r="K216" s="6">
        <v>501928.68</v>
      </c>
      <c r="L216" s="2">
        <v>0.0</v>
      </c>
      <c r="M216" s="2">
        <v>1.0</v>
      </c>
      <c r="N216" s="2"/>
      <c r="O216" s="2">
        <v>0.0</v>
      </c>
      <c r="P216" s="2">
        <v>0.0</v>
      </c>
      <c r="Q216" s="2">
        <v>0.0</v>
      </c>
      <c r="R216" s="2">
        <v>23.0</v>
      </c>
      <c r="S216" s="2">
        <v>0.0</v>
      </c>
      <c r="T216" s="6">
        <v>16.250565768129217</v>
      </c>
      <c r="U216" s="6">
        <v>0.026724159149662037</v>
      </c>
      <c r="V216" s="6">
        <v>0.3727001276841862</v>
      </c>
      <c r="W216" s="6">
        <v>852390.0</v>
      </c>
      <c r="X216" s="6">
        <v>3402522.0</v>
      </c>
      <c r="Y216" s="6">
        <v>1.1416449E7</v>
      </c>
      <c r="Z216" s="6">
        <v>305095.0</v>
      </c>
      <c r="AA216" s="2" t="str">
        <f t="shared" si="3"/>
        <v/>
      </c>
      <c r="AB216" s="2">
        <v>0.0</v>
      </c>
      <c r="AC216" s="2">
        <v>0.0</v>
      </c>
      <c r="AD216" s="2">
        <v>1.0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1.0</v>
      </c>
      <c r="AN216" s="2">
        <v>0.0</v>
      </c>
      <c r="AO216" s="2">
        <v>0.0</v>
      </c>
      <c r="AP216" s="2">
        <v>0.0</v>
      </c>
      <c r="AQ216" s="2">
        <v>0.0</v>
      </c>
      <c r="AR216" s="3">
        <v>0.0</v>
      </c>
      <c r="AS216" s="6" t="str">
        <f t="shared" si="4"/>
        <v/>
      </c>
      <c r="AT216" s="6" t="str">
        <f t="shared" si="5"/>
        <v/>
      </c>
      <c r="AU216" s="6" t="str">
        <f t="shared" si="6"/>
        <v/>
      </c>
      <c r="AV216" s="6" t="str">
        <f t="shared" si="7"/>
        <v/>
      </c>
      <c r="AW216" s="6" t="str">
        <f t="shared" si="8"/>
        <v/>
      </c>
      <c r="AX216" s="6" t="str">
        <f t="shared" si="9"/>
        <v/>
      </c>
      <c r="AY216" s="6" t="str">
        <f t="shared" si="10"/>
        <v/>
      </c>
      <c r="AZ216" s="6" t="str">
        <f t="shared" si="11"/>
        <v/>
      </c>
      <c r="BA216" s="6" t="str">
        <f t="shared" si="12"/>
        <v/>
      </c>
      <c r="BB216" s="6" t="str">
        <f t="shared" si="13"/>
        <v/>
      </c>
      <c r="BC216" s="2"/>
      <c r="BD216" s="2"/>
    </row>
    <row r="217" ht="15.75" customHeight="1">
      <c r="A217" s="2">
        <v>52.0</v>
      </c>
      <c r="B217" s="2">
        <v>2017.0</v>
      </c>
      <c r="C217" s="6" t="s">
        <v>107</v>
      </c>
      <c r="D217" s="2">
        <v>2577.0</v>
      </c>
      <c r="E217" s="2">
        <v>6.0933603000178E13</v>
      </c>
      <c r="F217" s="2" t="str">
        <f t="array" ref="F217">IFERROR(INDEX(cnpj!$A:$B,MATCH(C217,cnpj!$B:$B,0),1),IF(G217=14,LEFT(E217,2)&amp;"."&amp;MID(E217,3,3)&amp;"."&amp;MID(E217,6,3)&amp;"/"&amp;MID(E217,9,4)&amp;"-"&amp;RIGHT(E217,2),IF(G217=13,0&amp;LEFT(E217,1)&amp;"."&amp;MID(E217,2,3)&amp;"."&amp;MID(E217,5,3)&amp;"/"&amp;MID(E217,8,4)&amp;"-"&amp;RIGHT(E217,2),IF(G217=12,"00"&amp;"."&amp;LEFT(E217,3)&amp;"."&amp;MID(E217,4,3)&amp;"/"&amp;MID(E217,7,4)&amp;"-"&amp;RIGHT(E217,2),IF(G217=11,"00.0"&amp;LEFT(E217,2)&amp;"."&amp;MID(E217,3,3)&amp;"/"&amp;MID(E217,6,4)&amp;"-"&amp;RIGHT(E217,2),"erro")))))</f>
        <v>60.933.603/0001-78</v>
      </c>
      <c r="G217" s="2">
        <f t="shared" si="2"/>
        <v>14</v>
      </c>
      <c r="H217" s="6" t="s">
        <v>55</v>
      </c>
      <c r="I217" s="2">
        <v>10.0</v>
      </c>
      <c r="J217" s="6">
        <v>11.975606222317401</v>
      </c>
      <c r="K217" s="6">
        <v>158832.62</v>
      </c>
      <c r="L217" s="2">
        <v>0.0</v>
      </c>
      <c r="M217" s="2">
        <v>0.0</v>
      </c>
      <c r="N217" s="2"/>
      <c r="O217" s="2">
        <v>0.0</v>
      </c>
      <c r="P217" s="2">
        <v>0.0</v>
      </c>
      <c r="Q217" s="2">
        <v>0.0</v>
      </c>
      <c r="R217" s="2">
        <v>23.0</v>
      </c>
      <c r="S217" s="2">
        <v>0.0</v>
      </c>
      <c r="T217" s="6">
        <v>16.225292808955555</v>
      </c>
      <c r="U217" s="6">
        <v>-0.015139688256886717</v>
      </c>
      <c r="V217" s="6">
        <v>0.3608640927124439</v>
      </c>
      <c r="W217" s="6">
        <v>741110.0</v>
      </c>
      <c r="X217" s="6">
        <v>3275862.0</v>
      </c>
      <c r="Y217" s="6">
        <v>1.1131537E7</v>
      </c>
      <c r="Z217" s="6">
        <v>-168528.0</v>
      </c>
      <c r="AA217" s="2">
        <f t="shared" si="3"/>
        <v>0</v>
      </c>
      <c r="AB217" s="2">
        <v>0.0</v>
      </c>
      <c r="AC217" s="2">
        <v>0.0</v>
      </c>
      <c r="AD217" s="2">
        <v>1.0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1.0</v>
      </c>
      <c r="AO217" s="2">
        <v>0.0</v>
      </c>
      <c r="AP217" s="2">
        <v>0.0</v>
      </c>
      <c r="AQ217" s="2">
        <v>0.0</v>
      </c>
      <c r="AR217" s="3">
        <v>0.0</v>
      </c>
      <c r="AS217" s="6">
        <f t="shared" si="4"/>
        <v>16.25056577</v>
      </c>
      <c r="AT217" s="6">
        <f t="shared" si="5"/>
        <v>0.02672415915</v>
      </c>
      <c r="AU217" s="6">
        <f t="shared" si="6"/>
        <v>0.3727001277</v>
      </c>
      <c r="AV217" s="6">
        <f t="shared" si="7"/>
        <v>0</v>
      </c>
      <c r="AW217" s="6">
        <f t="shared" si="8"/>
        <v>1</v>
      </c>
      <c r="AX217" s="6">
        <f t="shared" si="9"/>
        <v>0</v>
      </c>
      <c r="AY217" s="6">
        <f t="shared" si="10"/>
        <v>0</v>
      </c>
      <c r="AZ217" s="6">
        <f t="shared" si="11"/>
        <v>0</v>
      </c>
      <c r="BA217" s="6">
        <f t="shared" si="12"/>
        <v>23</v>
      </c>
      <c r="BB217" s="6">
        <f t="shared" si="13"/>
        <v>0</v>
      </c>
      <c r="BC217" s="2"/>
      <c r="BD217" s="2"/>
    </row>
    <row r="218" ht="15.75" customHeight="1">
      <c r="A218" s="2">
        <v>52.0</v>
      </c>
      <c r="B218" s="2">
        <v>2018.0</v>
      </c>
      <c r="C218" s="6" t="s">
        <v>107</v>
      </c>
      <c r="D218" s="2">
        <v>2577.0</v>
      </c>
      <c r="E218" s="2">
        <v>6.0933603000178E13</v>
      </c>
      <c r="F218" s="2" t="str">
        <f t="array" ref="F218">IFERROR(INDEX(cnpj!$A:$B,MATCH(C218,cnpj!$B:$B,0),1),IF(G218=14,LEFT(E218,2)&amp;"."&amp;MID(E218,3,3)&amp;"."&amp;MID(E218,6,3)&amp;"/"&amp;MID(E218,9,4)&amp;"-"&amp;RIGHT(E218,2),IF(G218=13,0&amp;LEFT(E218,1)&amp;"."&amp;MID(E218,2,3)&amp;"."&amp;MID(E218,5,3)&amp;"/"&amp;MID(E218,8,4)&amp;"-"&amp;RIGHT(E218,2),IF(G218=12,"00"&amp;"."&amp;LEFT(E218,3)&amp;"."&amp;MID(E218,4,3)&amp;"/"&amp;MID(E218,7,4)&amp;"-"&amp;RIGHT(E218,2),IF(G218=11,"00.0"&amp;LEFT(E218,2)&amp;"."&amp;MID(E218,3,3)&amp;"/"&amp;MID(E218,6,4)&amp;"-"&amp;RIGHT(E218,2),"erro")))))</f>
        <v>60.933.603/0001-78</v>
      </c>
      <c r="G218" s="2">
        <f t="shared" si="2"/>
        <v>14</v>
      </c>
      <c r="H218" s="6" t="s">
        <v>55</v>
      </c>
      <c r="I218" s="2">
        <v>10.0</v>
      </c>
      <c r="J218" s="6">
        <v>12.027684940983294</v>
      </c>
      <c r="K218" s="6">
        <v>167323.6</v>
      </c>
      <c r="L218" s="2">
        <v>0.0</v>
      </c>
      <c r="M218" s="2">
        <v>0.0</v>
      </c>
      <c r="N218" s="2"/>
      <c r="O218" s="2">
        <v>1.0</v>
      </c>
      <c r="P218" s="2">
        <v>3.0</v>
      </c>
      <c r="Q218" s="2">
        <v>0.0</v>
      </c>
      <c r="R218" s="2">
        <v>17.0</v>
      </c>
      <c r="S218" s="2">
        <v>0.0</v>
      </c>
      <c r="T218" s="6">
        <v>16.15022396470984</v>
      </c>
      <c r="U218" s="6">
        <v>0.028512371084104003</v>
      </c>
      <c r="V218" s="6">
        <v>0.3122484869026292</v>
      </c>
      <c r="W218" s="6">
        <v>884398.0</v>
      </c>
      <c r="X218" s="6">
        <v>2340036.0</v>
      </c>
      <c r="Y218" s="6">
        <v>1.03265E7</v>
      </c>
      <c r="Z218" s="6">
        <v>294433.0</v>
      </c>
      <c r="AA218" s="2">
        <f t="shared" si="3"/>
        <v>1</v>
      </c>
      <c r="AB218" s="2">
        <v>0.0</v>
      </c>
      <c r="AC218" s="2">
        <v>0.0</v>
      </c>
      <c r="AD218" s="2">
        <v>1.0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1.0</v>
      </c>
      <c r="AP218" s="2">
        <v>0.0</v>
      </c>
      <c r="AQ218" s="2">
        <v>0.0</v>
      </c>
      <c r="AR218" s="3">
        <v>0.0</v>
      </c>
      <c r="AS218" s="6">
        <f t="shared" si="4"/>
        <v>16.22529281</v>
      </c>
      <c r="AT218" s="6">
        <f t="shared" si="5"/>
        <v>-0.01513968826</v>
      </c>
      <c r="AU218" s="6">
        <f t="shared" si="6"/>
        <v>0.3608640927</v>
      </c>
      <c r="AV218" s="6">
        <f t="shared" si="7"/>
        <v>0</v>
      </c>
      <c r="AW218" s="6">
        <f t="shared" si="8"/>
        <v>0</v>
      </c>
      <c r="AX218" s="6">
        <f t="shared" si="9"/>
        <v>0</v>
      </c>
      <c r="AY218" s="6">
        <f t="shared" si="10"/>
        <v>0</v>
      </c>
      <c r="AZ218" s="6">
        <f t="shared" si="11"/>
        <v>0</v>
      </c>
      <c r="BA218" s="6">
        <f t="shared" si="12"/>
        <v>23</v>
      </c>
      <c r="BB218" s="6">
        <f t="shared" si="13"/>
        <v>0</v>
      </c>
      <c r="BC218" s="2"/>
      <c r="BD218" s="2"/>
    </row>
    <row r="219" ht="15.75" customHeight="1">
      <c r="A219" s="2">
        <v>52.0</v>
      </c>
      <c r="B219" s="2">
        <v>2019.0</v>
      </c>
      <c r="C219" s="6" t="s">
        <v>107</v>
      </c>
      <c r="D219" s="2">
        <v>2577.0</v>
      </c>
      <c r="E219" s="2">
        <v>6.0933603000178E13</v>
      </c>
      <c r="F219" s="2" t="str">
        <f t="array" ref="F219">IFERROR(INDEX(cnpj!$A:$B,MATCH(C219,cnpj!$B:$B,0),1),IF(G219=14,LEFT(E219,2)&amp;"."&amp;MID(E219,3,3)&amp;"."&amp;MID(E219,6,3)&amp;"/"&amp;MID(E219,9,4)&amp;"-"&amp;RIGHT(E219,2),IF(G219=13,0&amp;LEFT(E219,1)&amp;"."&amp;MID(E219,2,3)&amp;"."&amp;MID(E219,5,3)&amp;"/"&amp;MID(E219,8,4)&amp;"-"&amp;RIGHT(E219,2),IF(G219=12,"00"&amp;"."&amp;LEFT(E219,3)&amp;"."&amp;MID(E219,4,3)&amp;"/"&amp;MID(E219,7,4)&amp;"-"&amp;RIGHT(E219,2),IF(G219=11,"00.0"&amp;LEFT(E219,2)&amp;"."&amp;MID(E219,3,3)&amp;"/"&amp;MID(E219,6,4)&amp;"-"&amp;RIGHT(E219,2),"erro")))))</f>
        <v>60.933.603/0001-78</v>
      </c>
      <c r="G219" s="2">
        <f t="shared" si="2"/>
        <v>14</v>
      </c>
      <c r="H219" s="6" t="s">
        <v>55</v>
      </c>
      <c r="I219" s="2">
        <v>10.0</v>
      </c>
      <c r="J219" s="6">
        <v>11.49860592802227</v>
      </c>
      <c r="K219" s="6">
        <v>98578.25</v>
      </c>
      <c r="L219" s="2">
        <v>0.0</v>
      </c>
      <c r="M219" s="2">
        <v>1.0</v>
      </c>
      <c r="N219" s="2"/>
      <c r="O219" s="2">
        <v>1.0</v>
      </c>
      <c r="P219" s="2">
        <v>3.0</v>
      </c>
      <c r="Q219" s="2">
        <v>0.0</v>
      </c>
      <c r="R219" s="2">
        <v>17.0</v>
      </c>
      <c r="S219" s="2">
        <v>0.0</v>
      </c>
      <c r="T219" s="6">
        <v>16.375036620526515</v>
      </c>
      <c r="U219" s="6">
        <v>0.08994911555483782</v>
      </c>
      <c r="V219" s="6">
        <v>0.13992464474007416</v>
      </c>
      <c r="W219" s="6">
        <v>956792.0</v>
      </c>
      <c r="X219" s="6">
        <v>852390.0</v>
      </c>
      <c r="Y219" s="6">
        <v>1.2929688E7</v>
      </c>
      <c r="Z219" s="6">
        <v>1163014.0</v>
      </c>
      <c r="AA219" s="2">
        <f t="shared" si="3"/>
        <v>0</v>
      </c>
      <c r="AB219" s="2">
        <v>0.0</v>
      </c>
      <c r="AC219" s="2">
        <v>0.0</v>
      </c>
      <c r="AD219" s="2">
        <v>1.0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1.0</v>
      </c>
      <c r="AQ219" s="2">
        <v>0.0</v>
      </c>
      <c r="AR219" s="3">
        <v>0.0</v>
      </c>
      <c r="AS219" s="6">
        <f t="shared" si="4"/>
        <v>16.15022396</v>
      </c>
      <c r="AT219" s="6">
        <f t="shared" si="5"/>
        <v>0.02851237108</v>
      </c>
      <c r="AU219" s="6">
        <f t="shared" si="6"/>
        <v>0.3122484869</v>
      </c>
      <c r="AV219" s="6">
        <f t="shared" si="7"/>
        <v>0</v>
      </c>
      <c r="AW219" s="6">
        <f t="shared" si="8"/>
        <v>0</v>
      </c>
      <c r="AX219" s="6">
        <f t="shared" si="9"/>
        <v>1</v>
      </c>
      <c r="AY219" s="6">
        <f t="shared" si="10"/>
        <v>3</v>
      </c>
      <c r="AZ219" s="6">
        <f t="shared" si="11"/>
        <v>0</v>
      </c>
      <c r="BA219" s="6">
        <f t="shared" si="12"/>
        <v>17</v>
      </c>
      <c r="BB219" s="6">
        <f t="shared" si="13"/>
        <v>0</v>
      </c>
      <c r="BC219" s="2"/>
      <c r="BD219" s="2"/>
    </row>
    <row r="220" ht="15.75" customHeight="1">
      <c r="A220" s="2">
        <v>53.0</v>
      </c>
      <c r="B220" s="2">
        <v>2016.0</v>
      </c>
      <c r="C220" s="6" t="s">
        <v>108</v>
      </c>
      <c r="D220" s="2">
        <v>21792.0</v>
      </c>
      <c r="E220" s="2">
        <v>9.358105000191E12</v>
      </c>
      <c r="F220" s="2" t="str">
        <f t="array" ref="F220">IFERROR(INDEX(cnpj!$A:$B,MATCH(C220,cnpj!$B:$B,0),1),IF(G220=14,LEFT(E220,2)&amp;"."&amp;MID(E220,3,3)&amp;"."&amp;MID(E220,6,3)&amp;"/"&amp;MID(E220,9,4)&amp;"-"&amp;RIGHT(E220,2),IF(G220=13,0&amp;LEFT(E220,1)&amp;"."&amp;MID(E220,2,3)&amp;"."&amp;MID(E220,5,3)&amp;"/"&amp;MID(E220,8,4)&amp;"-"&amp;RIGHT(E220,2),IF(G220=12,"00"&amp;"."&amp;LEFT(E220,3)&amp;"."&amp;MID(E220,4,3)&amp;"/"&amp;MID(E220,7,4)&amp;"-"&amp;RIGHT(E220,2),IF(G220=11,"00.0"&amp;LEFT(E220,2)&amp;"."&amp;MID(E220,3,3)&amp;"/"&amp;MID(E220,6,4)&amp;"-"&amp;RIGHT(E220,2),"erro")))))</f>
        <v>09.358.105/0001-91</v>
      </c>
      <c r="G220" s="2">
        <f t="shared" si="2"/>
        <v>13</v>
      </c>
      <c r="H220" s="6" t="s">
        <v>50</v>
      </c>
      <c r="I220" s="2">
        <v>6.0</v>
      </c>
      <c r="J220" s="6">
        <v>14.672051285432655</v>
      </c>
      <c r="K220" s="6">
        <v>2355000.0</v>
      </c>
      <c r="L220" s="2">
        <v>0.0</v>
      </c>
      <c r="M220" s="2">
        <v>1.0</v>
      </c>
      <c r="N220" s="2"/>
      <c r="O220" s="2">
        <v>1.0</v>
      </c>
      <c r="P220" s="2">
        <v>6.0</v>
      </c>
      <c r="Q220" s="2">
        <v>0.0</v>
      </c>
      <c r="R220" s="2">
        <v>21.0</v>
      </c>
      <c r="S220" s="2">
        <v>0.0</v>
      </c>
      <c r="T220" s="6">
        <v>15.407576650295066</v>
      </c>
      <c r="U220" s="6">
        <v>8.581297107371627</v>
      </c>
      <c r="V220" s="6">
        <v>0.626662251970994</v>
      </c>
      <c r="W220" s="6">
        <v>1223944.0</v>
      </c>
      <c r="X220" s="6">
        <v>1855406.0</v>
      </c>
      <c r="Y220" s="6">
        <v>4913891.0</v>
      </c>
      <c r="Z220" s="6">
        <v>572628.0</v>
      </c>
      <c r="AA220" s="2" t="str">
        <f t="shared" si="3"/>
        <v/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  <c r="AM220" s="2">
        <v>1.0</v>
      </c>
      <c r="AN220" s="2">
        <v>0.0</v>
      </c>
      <c r="AO220" s="2">
        <v>0.0</v>
      </c>
      <c r="AP220" s="2">
        <v>0.0</v>
      </c>
      <c r="AQ220" s="2">
        <v>0.0</v>
      </c>
      <c r="AR220" s="3">
        <v>0.0</v>
      </c>
      <c r="AS220" s="6" t="str">
        <f t="shared" si="4"/>
        <v/>
      </c>
      <c r="AT220" s="6" t="str">
        <f t="shared" si="5"/>
        <v/>
      </c>
      <c r="AU220" s="6" t="str">
        <f t="shared" si="6"/>
        <v/>
      </c>
      <c r="AV220" s="6" t="str">
        <f t="shared" si="7"/>
        <v/>
      </c>
      <c r="AW220" s="6" t="str">
        <f t="shared" si="8"/>
        <v/>
      </c>
      <c r="AX220" s="6" t="str">
        <f t="shared" si="9"/>
        <v/>
      </c>
      <c r="AY220" s="6" t="str">
        <f t="shared" si="10"/>
        <v/>
      </c>
      <c r="AZ220" s="6" t="str">
        <f t="shared" si="11"/>
        <v/>
      </c>
      <c r="BA220" s="6" t="str">
        <f t="shared" si="12"/>
        <v/>
      </c>
      <c r="BB220" s="6" t="str">
        <f t="shared" si="13"/>
        <v/>
      </c>
      <c r="BC220" s="2"/>
      <c r="BD220" s="2"/>
    </row>
    <row r="221" ht="15.75" customHeight="1">
      <c r="A221" s="2">
        <v>54.0</v>
      </c>
      <c r="B221" s="2">
        <v>2016.0</v>
      </c>
      <c r="C221" s="6" t="s">
        <v>109</v>
      </c>
      <c r="D221" s="2">
        <v>14826.0</v>
      </c>
      <c r="E221" s="2">
        <v>4.7508411000156E13</v>
      </c>
      <c r="F221" s="2" t="str">
        <f t="array" ref="F221">IFERROR(INDEX(cnpj!$A:$B,MATCH(C221,cnpj!$B:$B,0),1),IF(G221=14,LEFT(E221,2)&amp;"."&amp;MID(E221,3,3)&amp;"."&amp;MID(E221,6,3)&amp;"/"&amp;MID(E221,9,4)&amp;"-"&amp;RIGHT(E221,2),IF(G221=13,0&amp;LEFT(E221,1)&amp;"."&amp;MID(E221,2,3)&amp;"."&amp;MID(E221,5,3)&amp;"/"&amp;MID(E221,8,4)&amp;"-"&amp;RIGHT(E221,2),IF(G221=12,"00"&amp;"."&amp;LEFT(E221,3)&amp;"."&amp;MID(E221,4,3)&amp;"/"&amp;MID(E221,7,4)&amp;"-"&amp;RIGHT(E221,2),IF(G221=11,"00.0"&amp;LEFT(E221,2)&amp;"."&amp;MID(E221,3,3)&amp;"/"&amp;MID(E221,6,4)&amp;"-"&amp;RIGHT(E221,2),"erro")))))</f>
        <v>47.508.411/0001-56</v>
      </c>
      <c r="G221" s="2">
        <f t="shared" si="2"/>
        <v>14</v>
      </c>
      <c r="H221" s="6" t="s">
        <v>86</v>
      </c>
      <c r="I221" s="2">
        <v>4.0</v>
      </c>
      <c r="J221" s="6">
        <v>15.424948470398375</v>
      </c>
      <c r="K221" s="6">
        <v>5000000.0</v>
      </c>
      <c r="L221" s="2">
        <v>0.0</v>
      </c>
      <c r="M221" s="2">
        <v>1.0</v>
      </c>
      <c r="N221" s="2"/>
      <c r="O221" s="2">
        <v>1.0</v>
      </c>
      <c r="P221" s="2">
        <v>3.0</v>
      </c>
      <c r="Q221" s="2">
        <v>0.0</v>
      </c>
      <c r="R221" s="2">
        <v>23.0</v>
      </c>
      <c r="S221" s="2">
        <v>0.0</v>
      </c>
      <c r="T221" s="6">
        <v>16.979296416514515</v>
      </c>
      <c r="U221" s="6">
        <v>-0.020371935756551142</v>
      </c>
      <c r="V221" s="6">
        <v>0.5832628909551987</v>
      </c>
      <c r="W221" s="6">
        <v>9510000.0</v>
      </c>
      <c r="X221" s="6">
        <v>4290000.0</v>
      </c>
      <c r="Y221" s="6">
        <v>2.366E7</v>
      </c>
      <c r="Z221" s="6">
        <v>-482000.0</v>
      </c>
      <c r="AA221" s="2" t="str">
        <f t="shared" si="3"/>
        <v/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1.0</v>
      </c>
      <c r="AJ221" s="2">
        <v>0.0</v>
      </c>
      <c r="AK221" s="2">
        <v>0.0</v>
      </c>
      <c r="AL221" s="2">
        <v>0.0</v>
      </c>
      <c r="AM221" s="2">
        <v>1.0</v>
      </c>
      <c r="AN221" s="2">
        <v>0.0</v>
      </c>
      <c r="AO221" s="2">
        <v>0.0</v>
      </c>
      <c r="AP221" s="2">
        <v>0.0</v>
      </c>
      <c r="AQ221" s="2">
        <v>0.0</v>
      </c>
      <c r="AR221" s="3">
        <v>0.0</v>
      </c>
      <c r="AS221" s="6" t="str">
        <f t="shared" si="4"/>
        <v/>
      </c>
      <c r="AT221" s="6" t="str">
        <f t="shared" si="5"/>
        <v/>
      </c>
      <c r="AU221" s="6" t="str">
        <f t="shared" si="6"/>
        <v/>
      </c>
      <c r="AV221" s="6" t="str">
        <f t="shared" si="7"/>
        <v/>
      </c>
      <c r="AW221" s="6" t="str">
        <f t="shared" si="8"/>
        <v/>
      </c>
      <c r="AX221" s="6" t="str">
        <f t="shared" si="9"/>
        <v/>
      </c>
      <c r="AY221" s="6" t="str">
        <f t="shared" si="10"/>
        <v/>
      </c>
      <c r="AZ221" s="6" t="str">
        <f t="shared" si="11"/>
        <v/>
      </c>
      <c r="BA221" s="6" t="str">
        <f t="shared" si="12"/>
        <v/>
      </c>
      <c r="BB221" s="6" t="str">
        <f t="shared" si="13"/>
        <v/>
      </c>
      <c r="BC221" s="2"/>
      <c r="BD221" s="2"/>
    </row>
    <row r="222" ht="15.75" customHeight="1">
      <c r="A222" s="2">
        <v>54.0</v>
      </c>
      <c r="B222" s="2">
        <v>2017.0</v>
      </c>
      <c r="C222" s="6" t="s">
        <v>109</v>
      </c>
      <c r="D222" s="2">
        <v>14826.0</v>
      </c>
      <c r="E222" s="2">
        <v>4.7508411000156E13</v>
      </c>
      <c r="F222" s="2" t="str">
        <f t="array" ref="F222">IFERROR(INDEX(cnpj!$A:$B,MATCH(C222,cnpj!$B:$B,0),1),IF(G222=14,LEFT(E222,2)&amp;"."&amp;MID(E222,3,3)&amp;"."&amp;MID(E222,6,3)&amp;"/"&amp;MID(E222,9,4)&amp;"-"&amp;RIGHT(E222,2),IF(G222=13,0&amp;LEFT(E222,1)&amp;"."&amp;MID(E222,2,3)&amp;"."&amp;MID(E222,5,3)&amp;"/"&amp;MID(E222,8,4)&amp;"-"&amp;RIGHT(E222,2),IF(G222=12,"00"&amp;"."&amp;LEFT(E222,3)&amp;"."&amp;MID(E222,4,3)&amp;"/"&amp;MID(E222,7,4)&amp;"-"&amp;RIGHT(E222,2),IF(G222=11,"00.0"&amp;LEFT(E222,2)&amp;"."&amp;MID(E222,3,3)&amp;"/"&amp;MID(E222,6,4)&amp;"-"&amp;RIGHT(E222,2),"erro")))))</f>
        <v>47.508.411/0001-56</v>
      </c>
      <c r="G222" s="2">
        <f t="shared" si="2"/>
        <v>14</v>
      </c>
      <c r="H222" s="6" t="s">
        <v>86</v>
      </c>
      <c r="I222" s="2">
        <v>4.0</v>
      </c>
      <c r="J222" s="6">
        <v>15.73264181749561</v>
      </c>
      <c r="K222" s="6">
        <v>6801418.95</v>
      </c>
      <c r="L222" s="2">
        <v>0.0</v>
      </c>
      <c r="M222" s="2">
        <v>1.0</v>
      </c>
      <c r="N222" s="2"/>
      <c r="O222" s="2">
        <v>1.0</v>
      </c>
      <c r="P222" s="2">
        <v>3.0</v>
      </c>
      <c r="Q222" s="2">
        <v>0.0</v>
      </c>
      <c r="R222" s="2">
        <v>14.0</v>
      </c>
      <c r="S222" s="2">
        <v>0.0</v>
      </c>
      <c r="T222" s="6">
        <v>16.95004779439545</v>
      </c>
      <c r="U222" s="6">
        <v>0.026938811036643747</v>
      </c>
      <c r="V222" s="6">
        <v>0.5503089912089825</v>
      </c>
      <c r="W222" s="6">
        <v>8162000.0</v>
      </c>
      <c r="X222" s="6">
        <v>4483000.0</v>
      </c>
      <c r="Y222" s="6">
        <v>2.2978E7</v>
      </c>
      <c r="Z222" s="6">
        <v>619000.0</v>
      </c>
      <c r="AA222" s="2">
        <f t="shared" si="3"/>
        <v>1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1.0</v>
      </c>
      <c r="AJ222" s="2">
        <v>0.0</v>
      </c>
      <c r="AK222" s="2">
        <v>0.0</v>
      </c>
      <c r="AL222" s="2">
        <v>0.0</v>
      </c>
      <c r="AM222" s="2">
        <v>0.0</v>
      </c>
      <c r="AN222" s="2">
        <v>1.0</v>
      </c>
      <c r="AO222" s="2">
        <v>0.0</v>
      </c>
      <c r="AP222" s="2">
        <v>0.0</v>
      </c>
      <c r="AQ222" s="2">
        <v>0.0</v>
      </c>
      <c r="AR222" s="3">
        <v>0.0</v>
      </c>
      <c r="AS222" s="6">
        <f t="shared" si="4"/>
        <v>16.97929642</v>
      </c>
      <c r="AT222" s="6">
        <f t="shared" si="5"/>
        <v>-0.02037193576</v>
      </c>
      <c r="AU222" s="6">
        <f t="shared" si="6"/>
        <v>0.583262891</v>
      </c>
      <c r="AV222" s="6">
        <f t="shared" si="7"/>
        <v>0</v>
      </c>
      <c r="AW222" s="6">
        <f t="shared" si="8"/>
        <v>1</v>
      </c>
      <c r="AX222" s="6">
        <f t="shared" si="9"/>
        <v>1</v>
      </c>
      <c r="AY222" s="6">
        <f t="shared" si="10"/>
        <v>3</v>
      </c>
      <c r="AZ222" s="6">
        <f t="shared" si="11"/>
        <v>0</v>
      </c>
      <c r="BA222" s="6">
        <f t="shared" si="12"/>
        <v>23</v>
      </c>
      <c r="BB222" s="6">
        <f t="shared" si="13"/>
        <v>0</v>
      </c>
      <c r="BC222" s="2"/>
      <c r="BD222" s="2"/>
    </row>
    <row r="223" ht="15.75" customHeight="1">
      <c r="A223" s="2">
        <v>54.0</v>
      </c>
      <c r="B223" s="2">
        <v>2018.0</v>
      </c>
      <c r="C223" s="6" t="s">
        <v>109</v>
      </c>
      <c r="D223" s="2">
        <v>14826.0</v>
      </c>
      <c r="E223" s="2">
        <v>4.7508411000156E13</v>
      </c>
      <c r="F223" s="2" t="str">
        <f t="array" ref="F223">IFERROR(INDEX(cnpj!$A:$B,MATCH(C223,cnpj!$B:$B,0),1),IF(G223=14,LEFT(E223,2)&amp;"."&amp;MID(E223,3,3)&amp;"."&amp;MID(E223,6,3)&amp;"/"&amp;MID(E223,9,4)&amp;"-"&amp;RIGHT(E223,2),IF(G223=13,0&amp;LEFT(E223,1)&amp;"."&amp;MID(E223,2,3)&amp;"."&amp;MID(E223,5,3)&amp;"/"&amp;MID(E223,8,4)&amp;"-"&amp;RIGHT(E223,2),IF(G223=12,"00"&amp;"."&amp;LEFT(E223,3)&amp;"."&amp;MID(E223,4,3)&amp;"/"&amp;MID(E223,7,4)&amp;"-"&amp;RIGHT(E223,2),IF(G223=11,"00.0"&amp;LEFT(E223,2)&amp;"."&amp;MID(E223,3,3)&amp;"/"&amp;MID(E223,6,4)&amp;"-"&amp;RIGHT(E223,2),"erro")))))</f>
        <v>47.508.411/0001-56</v>
      </c>
      <c r="G223" s="2">
        <f t="shared" si="2"/>
        <v>14</v>
      </c>
      <c r="H223" s="6" t="s">
        <v>86</v>
      </c>
      <c r="I223" s="2">
        <v>4.0</v>
      </c>
      <c r="J223" s="6">
        <v>15.813449190874834</v>
      </c>
      <c r="K223" s="6">
        <v>7373840.23</v>
      </c>
      <c r="L223" s="2">
        <v>0.0</v>
      </c>
      <c r="M223" s="2">
        <v>1.0</v>
      </c>
      <c r="N223" s="2"/>
      <c r="O223" s="2">
        <v>1.0</v>
      </c>
      <c r="P223" s="2">
        <v>3.0</v>
      </c>
      <c r="Q223" s="2">
        <v>0.0</v>
      </c>
      <c r="R223" s="2">
        <v>14.0</v>
      </c>
      <c r="S223" s="2">
        <v>0.0</v>
      </c>
      <c r="T223" s="6">
        <v>17.025628141158574</v>
      </c>
      <c r="U223" s="6">
        <v>0.04813977887176176</v>
      </c>
      <c r="V223" s="6">
        <v>0.5527802437252844</v>
      </c>
      <c r="W223" s="6">
        <v>8523000.0</v>
      </c>
      <c r="X223" s="6">
        <v>5176000.0</v>
      </c>
      <c r="Y223" s="6">
        <v>2.4782E7</v>
      </c>
      <c r="Z223" s="6">
        <v>1193000.0</v>
      </c>
      <c r="AA223" s="2">
        <f t="shared" si="3"/>
        <v>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1.0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1.0</v>
      </c>
      <c r="AP223" s="2">
        <v>0.0</v>
      </c>
      <c r="AQ223" s="2">
        <v>0.0</v>
      </c>
      <c r="AR223" s="3">
        <v>0.0</v>
      </c>
      <c r="AS223" s="6">
        <f t="shared" si="4"/>
        <v>16.95004779</v>
      </c>
      <c r="AT223" s="6">
        <f t="shared" si="5"/>
        <v>0.02693881104</v>
      </c>
      <c r="AU223" s="6">
        <f t="shared" si="6"/>
        <v>0.5503089912</v>
      </c>
      <c r="AV223" s="6">
        <f t="shared" si="7"/>
        <v>0</v>
      </c>
      <c r="AW223" s="6">
        <f t="shared" si="8"/>
        <v>1</v>
      </c>
      <c r="AX223" s="6">
        <f t="shared" si="9"/>
        <v>1</v>
      </c>
      <c r="AY223" s="6">
        <f t="shared" si="10"/>
        <v>3</v>
      </c>
      <c r="AZ223" s="6">
        <f t="shared" si="11"/>
        <v>0</v>
      </c>
      <c r="BA223" s="6">
        <f t="shared" si="12"/>
        <v>14</v>
      </c>
      <c r="BB223" s="6">
        <f t="shared" si="13"/>
        <v>0</v>
      </c>
      <c r="BC223" s="2"/>
      <c r="BD223" s="2"/>
    </row>
    <row r="224" ht="15.75" customHeight="1">
      <c r="A224" s="2">
        <v>54.0</v>
      </c>
      <c r="B224" s="2">
        <v>2019.0</v>
      </c>
      <c r="C224" s="6" t="s">
        <v>109</v>
      </c>
      <c r="D224" s="2">
        <v>14826.0</v>
      </c>
      <c r="E224" s="2">
        <v>4.7508411000156E13</v>
      </c>
      <c r="F224" s="2" t="str">
        <f t="array" ref="F224">IFERROR(INDEX(cnpj!$A:$B,MATCH(C224,cnpj!$B:$B,0),1),IF(G224=14,LEFT(E224,2)&amp;"."&amp;MID(E224,3,3)&amp;"."&amp;MID(E224,6,3)&amp;"/"&amp;MID(E224,9,4)&amp;"-"&amp;RIGHT(E224,2),IF(G224=13,0&amp;LEFT(E224,1)&amp;"."&amp;MID(E224,2,3)&amp;"."&amp;MID(E224,5,3)&amp;"/"&amp;MID(E224,8,4)&amp;"-"&amp;RIGHT(E224,2),IF(G224=12,"00"&amp;"."&amp;LEFT(E224,3)&amp;"."&amp;MID(E224,4,3)&amp;"/"&amp;MID(E224,7,4)&amp;"-"&amp;RIGHT(E224,2),IF(G224=11,"00.0"&amp;LEFT(E224,2)&amp;"."&amp;MID(E224,3,3)&amp;"/"&amp;MID(E224,6,4)&amp;"-"&amp;RIGHT(E224,2),"erro")))))</f>
        <v>47.508.411/0001-56</v>
      </c>
      <c r="G224" s="2">
        <f t="shared" si="2"/>
        <v>14</v>
      </c>
      <c r="H224" s="6" t="s">
        <v>86</v>
      </c>
      <c r="I224" s="2">
        <v>4.0</v>
      </c>
      <c r="J224" s="6">
        <v>16.014669757156685</v>
      </c>
      <c r="K224" s="6">
        <v>9017428.45</v>
      </c>
      <c r="L224" s="2">
        <v>0.0</v>
      </c>
      <c r="M224" s="2">
        <v>1.0</v>
      </c>
      <c r="N224" s="2"/>
      <c r="O224" s="2">
        <v>1.0</v>
      </c>
      <c r="P224" s="2">
        <v>3.0</v>
      </c>
      <c r="Q224" s="2">
        <v>0.0</v>
      </c>
      <c r="R224" s="2">
        <v>19.0</v>
      </c>
      <c r="S224" s="2">
        <v>0.0</v>
      </c>
      <c r="T224" s="6">
        <v>17.20530989467406</v>
      </c>
      <c r="U224" s="6">
        <v>0.026635198921105867</v>
      </c>
      <c r="V224" s="6">
        <v>0.6314227916385705</v>
      </c>
      <c r="W224" s="6">
        <v>9218000.0</v>
      </c>
      <c r="X224" s="6">
        <v>9510000.0</v>
      </c>
      <c r="Y224" s="6">
        <v>2.966E7</v>
      </c>
      <c r="Z224" s="6">
        <v>790000.0</v>
      </c>
      <c r="AA224" s="2">
        <f t="shared" si="3"/>
        <v>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1.0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1.0</v>
      </c>
      <c r="AQ224" s="2">
        <v>0.0</v>
      </c>
      <c r="AR224" s="3">
        <v>0.0</v>
      </c>
      <c r="AS224" s="6">
        <f t="shared" si="4"/>
        <v>17.02562814</v>
      </c>
      <c r="AT224" s="6">
        <f t="shared" si="5"/>
        <v>0.04813977887</v>
      </c>
      <c r="AU224" s="6">
        <f t="shared" si="6"/>
        <v>0.5527802437</v>
      </c>
      <c r="AV224" s="6">
        <f t="shared" si="7"/>
        <v>0</v>
      </c>
      <c r="AW224" s="6">
        <f t="shared" si="8"/>
        <v>1</v>
      </c>
      <c r="AX224" s="6">
        <f t="shared" si="9"/>
        <v>1</v>
      </c>
      <c r="AY224" s="6">
        <f t="shared" si="10"/>
        <v>3</v>
      </c>
      <c r="AZ224" s="6">
        <f t="shared" si="11"/>
        <v>0</v>
      </c>
      <c r="BA224" s="6">
        <f t="shared" si="12"/>
        <v>14</v>
      </c>
      <c r="BB224" s="6">
        <f t="shared" si="13"/>
        <v>0</v>
      </c>
      <c r="BC224" s="2"/>
      <c r="BD224" s="2"/>
    </row>
    <row r="225" ht="15.75" customHeight="1">
      <c r="A225" s="2">
        <v>54.0</v>
      </c>
      <c r="B225" s="2">
        <v>2020.0</v>
      </c>
      <c r="C225" s="6" t="s">
        <v>109</v>
      </c>
      <c r="D225" s="2">
        <v>14826.0</v>
      </c>
      <c r="E225" s="2">
        <v>4.7508411000156E13</v>
      </c>
      <c r="F225" s="2" t="str">
        <f t="array" ref="F225">IFERROR(INDEX(cnpj!$A:$B,MATCH(C225,cnpj!$B:$B,0),1),IF(G225=14,LEFT(E225,2)&amp;"."&amp;MID(E225,3,3)&amp;"."&amp;MID(E225,6,3)&amp;"/"&amp;MID(E225,9,4)&amp;"-"&amp;RIGHT(E225,2),IF(G225=13,0&amp;LEFT(E225,1)&amp;"."&amp;MID(E225,2,3)&amp;"."&amp;MID(E225,5,3)&amp;"/"&amp;MID(E225,8,4)&amp;"-"&amp;RIGHT(E225,2),IF(G225=12,"00"&amp;"."&amp;LEFT(E225,3)&amp;"."&amp;MID(E225,4,3)&amp;"/"&amp;MID(E225,7,4)&amp;"-"&amp;RIGHT(E225,2),IF(G225=11,"00.0"&amp;LEFT(E225,2)&amp;"."&amp;MID(E225,3,3)&amp;"/"&amp;MID(E225,6,4)&amp;"-"&amp;RIGHT(E225,2),"erro")))))</f>
        <v>47.508.411/0001-56</v>
      </c>
      <c r="G225" s="2">
        <f t="shared" si="2"/>
        <v>14</v>
      </c>
      <c r="H225" s="6" t="s">
        <v>86</v>
      </c>
      <c r="I225" s="2">
        <v>4.0</v>
      </c>
      <c r="J225" s="6">
        <v>15.733670382424672</v>
      </c>
      <c r="K225" s="6">
        <v>6808418.25</v>
      </c>
      <c r="L225" s="2">
        <v>0.0</v>
      </c>
      <c r="M225" s="2">
        <v>1.0</v>
      </c>
      <c r="N225" s="2"/>
      <c r="O225" s="2">
        <v>1.0</v>
      </c>
      <c r="P225" s="2">
        <v>4.0</v>
      </c>
      <c r="Q225" s="2">
        <v>0.0</v>
      </c>
      <c r="R225" s="2">
        <v>17.0</v>
      </c>
      <c r="S225" s="2">
        <v>0.0</v>
      </c>
      <c r="T225" s="6">
        <v>17.420247243965783</v>
      </c>
      <c r="U225" s="6">
        <v>0.05925704340258893</v>
      </c>
      <c r="V225" s="6">
        <v>0.6275698901337975</v>
      </c>
      <c r="W225" s="6">
        <v>8617000.0</v>
      </c>
      <c r="X225" s="6">
        <v>1.446E7</v>
      </c>
      <c r="Y225" s="6">
        <v>3.6772E7</v>
      </c>
      <c r="Z225" s="6">
        <v>2179000.0</v>
      </c>
      <c r="AA225" s="2">
        <f t="shared" si="3"/>
        <v>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1.0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1.0</v>
      </c>
      <c r="AR225" s="3">
        <v>0.0</v>
      </c>
      <c r="AS225" s="6">
        <f t="shared" si="4"/>
        <v>17.20530989</v>
      </c>
      <c r="AT225" s="6">
        <f t="shared" si="5"/>
        <v>0.02663519892</v>
      </c>
      <c r="AU225" s="6">
        <f t="shared" si="6"/>
        <v>0.6314227916</v>
      </c>
      <c r="AV225" s="6">
        <f t="shared" si="7"/>
        <v>0</v>
      </c>
      <c r="AW225" s="6">
        <f t="shared" si="8"/>
        <v>1</v>
      </c>
      <c r="AX225" s="6">
        <f t="shared" si="9"/>
        <v>1</v>
      </c>
      <c r="AY225" s="6">
        <f t="shared" si="10"/>
        <v>3</v>
      </c>
      <c r="AZ225" s="6">
        <f t="shared" si="11"/>
        <v>0</v>
      </c>
      <c r="BA225" s="6">
        <f t="shared" si="12"/>
        <v>19</v>
      </c>
      <c r="BB225" s="6">
        <f t="shared" si="13"/>
        <v>0</v>
      </c>
      <c r="BC225" s="2"/>
      <c r="BD225" s="2"/>
    </row>
    <row r="226" ht="15.75" customHeight="1">
      <c r="A226" s="2">
        <v>55.0</v>
      </c>
      <c r="B226" s="2">
        <v>2016.0</v>
      </c>
      <c r="C226" s="6" t="s">
        <v>110</v>
      </c>
      <c r="D226" s="2">
        <v>16861.0</v>
      </c>
      <c r="E226" s="2">
        <v>8.2508433000117E13</v>
      </c>
      <c r="F226" s="2" t="str">
        <f t="array" ref="F226">IFERROR(INDEX(cnpj!$A:$B,MATCH(C226,cnpj!$B:$B,0),1),IF(G226=14,LEFT(E226,2)&amp;"."&amp;MID(E226,3,3)&amp;"."&amp;MID(E226,6,3)&amp;"/"&amp;MID(E226,9,4)&amp;"-"&amp;RIGHT(E226,2),IF(G226=13,0&amp;LEFT(E226,1)&amp;"."&amp;MID(E226,2,3)&amp;"."&amp;MID(E226,5,3)&amp;"/"&amp;MID(E226,8,4)&amp;"-"&amp;RIGHT(E226,2),IF(G226=12,"00"&amp;"."&amp;LEFT(E226,3)&amp;"."&amp;MID(E226,4,3)&amp;"/"&amp;MID(E226,7,4)&amp;"-"&amp;RIGHT(E226,2),IF(G226=11,"00.0"&amp;LEFT(E226,2)&amp;"."&amp;MID(E226,3,3)&amp;"/"&amp;MID(E226,6,4)&amp;"-"&amp;RIGHT(E226,2),"erro")))))</f>
        <v>82.508.433/0001-17</v>
      </c>
      <c r="G226" s="2">
        <f t="shared" si="2"/>
        <v>14</v>
      </c>
      <c r="H226" s="6" t="s">
        <v>55</v>
      </c>
      <c r="I226" s="2">
        <v>10.0</v>
      </c>
      <c r="J226" s="6">
        <v>12.225875272826354</v>
      </c>
      <c r="K226" s="6">
        <v>204000.0</v>
      </c>
      <c r="L226" s="2">
        <v>0.0</v>
      </c>
      <c r="M226" s="2">
        <v>0.0</v>
      </c>
      <c r="N226" s="2"/>
      <c r="O226" s="2">
        <v>0.0</v>
      </c>
      <c r="P226" s="2">
        <v>0.0</v>
      </c>
      <c r="Q226" s="2">
        <v>0.0</v>
      </c>
      <c r="R226" s="2">
        <v>22.0</v>
      </c>
      <c r="S226" s="2">
        <v>1.0</v>
      </c>
      <c r="T226" s="6">
        <v>14.87971288987867</v>
      </c>
      <c r="U226" s="6">
        <v>0.009789113501138164</v>
      </c>
      <c r="V226" s="6">
        <v>0.5380200143107221</v>
      </c>
      <c r="W226" s="6">
        <v>256900.0</v>
      </c>
      <c r="X226" s="6">
        <v>1302565.0</v>
      </c>
      <c r="Y226" s="6">
        <v>2898526.0</v>
      </c>
      <c r="Z226" s="6">
        <v>28374.0</v>
      </c>
      <c r="AA226" s="2" t="str">
        <f t="shared" si="3"/>
        <v/>
      </c>
      <c r="AB226" s="2">
        <v>0.0</v>
      </c>
      <c r="AC226" s="2">
        <v>0.0</v>
      </c>
      <c r="AD226" s="2">
        <v>1.0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1.0</v>
      </c>
      <c r="AN226" s="2">
        <v>0.0</v>
      </c>
      <c r="AO226" s="2">
        <v>0.0</v>
      </c>
      <c r="AP226" s="2">
        <v>0.0</v>
      </c>
      <c r="AQ226" s="2">
        <v>0.0</v>
      </c>
      <c r="AR226" s="3">
        <v>0.0</v>
      </c>
      <c r="AS226" s="6" t="str">
        <f t="shared" si="4"/>
        <v/>
      </c>
      <c r="AT226" s="6" t="str">
        <f t="shared" si="5"/>
        <v/>
      </c>
      <c r="AU226" s="6" t="str">
        <f t="shared" si="6"/>
        <v/>
      </c>
      <c r="AV226" s="6" t="str">
        <f t="shared" si="7"/>
        <v/>
      </c>
      <c r="AW226" s="6" t="str">
        <f t="shared" si="8"/>
        <v/>
      </c>
      <c r="AX226" s="6" t="str">
        <f t="shared" si="9"/>
        <v/>
      </c>
      <c r="AY226" s="6" t="str">
        <f t="shared" si="10"/>
        <v/>
      </c>
      <c r="AZ226" s="6" t="str">
        <f t="shared" si="11"/>
        <v/>
      </c>
      <c r="BA226" s="6" t="str">
        <f t="shared" si="12"/>
        <v/>
      </c>
      <c r="BB226" s="6" t="str">
        <f t="shared" si="13"/>
        <v/>
      </c>
      <c r="BC226" s="2"/>
      <c r="BD226" s="2"/>
    </row>
    <row r="227" ht="15.75" customHeight="1">
      <c r="A227" s="2">
        <v>55.0</v>
      </c>
      <c r="B227" s="2">
        <v>2017.0</v>
      </c>
      <c r="C227" s="6" t="s">
        <v>110</v>
      </c>
      <c r="D227" s="2">
        <v>16861.0</v>
      </c>
      <c r="E227" s="2">
        <v>8.2508433000117E13</v>
      </c>
      <c r="F227" s="2" t="str">
        <f t="array" ref="F227">IFERROR(INDEX(cnpj!$A:$B,MATCH(C227,cnpj!$B:$B,0),1),IF(G227=14,LEFT(E227,2)&amp;"."&amp;MID(E227,3,3)&amp;"."&amp;MID(E227,6,3)&amp;"/"&amp;MID(E227,9,4)&amp;"-"&amp;RIGHT(E227,2),IF(G227=13,0&amp;LEFT(E227,1)&amp;"."&amp;MID(E227,2,3)&amp;"."&amp;MID(E227,5,3)&amp;"/"&amp;MID(E227,8,4)&amp;"-"&amp;RIGHT(E227,2),IF(G227=12,"00"&amp;"."&amp;LEFT(E227,3)&amp;"."&amp;MID(E227,4,3)&amp;"/"&amp;MID(E227,7,4)&amp;"-"&amp;RIGHT(E227,2),IF(G227=11,"00.0"&amp;LEFT(E227,2)&amp;"."&amp;MID(E227,3,3)&amp;"/"&amp;MID(E227,6,4)&amp;"-"&amp;RIGHT(E227,2),"erro")))))</f>
        <v>82.508.433/0001-17</v>
      </c>
      <c r="G227" s="2">
        <f t="shared" si="2"/>
        <v>14</v>
      </c>
      <c r="H227" s="6" t="s">
        <v>55</v>
      </c>
      <c r="I227" s="2">
        <v>10.0</v>
      </c>
      <c r="J227" s="6">
        <v>12.230438375431927</v>
      </c>
      <c r="K227" s="6">
        <v>204933.0</v>
      </c>
      <c r="L227" s="2">
        <v>0.0</v>
      </c>
      <c r="M227" s="2">
        <v>0.0</v>
      </c>
      <c r="N227" s="2"/>
      <c r="O227" s="2">
        <v>0.0</v>
      </c>
      <c r="P227" s="2">
        <v>0.0</v>
      </c>
      <c r="Q227" s="2">
        <v>0.0</v>
      </c>
      <c r="R227" s="2">
        <v>21.0</v>
      </c>
      <c r="S227" s="2">
        <v>1.0</v>
      </c>
      <c r="T227" s="6">
        <v>14.986828860310942</v>
      </c>
      <c r="U227" s="6">
        <v>-0.008826985444059856</v>
      </c>
      <c r="V227" s="6">
        <v>0.5949880402685105</v>
      </c>
      <c r="W227" s="6">
        <v>391702.0</v>
      </c>
      <c r="X227" s="6">
        <v>1527874.0</v>
      </c>
      <c r="Y227" s="6">
        <v>3226243.0</v>
      </c>
      <c r="Z227" s="6">
        <v>-28478.0</v>
      </c>
      <c r="AA227" s="2">
        <f t="shared" si="3"/>
        <v>0</v>
      </c>
      <c r="AB227" s="2">
        <v>0.0</v>
      </c>
      <c r="AC227" s="2">
        <v>0.0</v>
      </c>
      <c r="AD227" s="2">
        <v>1.0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2">
        <v>0.0</v>
      </c>
      <c r="AN227" s="2">
        <v>1.0</v>
      </c>
      <c r="AO227" s="2">
        <v>0.0</v>
      </c>
      <c r="AP227" s="2">
        <v>0.0</v>
      </c>
      <c r="AQ227" s="2">
        <v>0.0</v>
      </c>
      <c r="AR227" s="3">
        <v>0.0</v>
      </c>
      <c r="AS227" s="6">
        <f t="shared" si="4"/>
        <v>14.87971289</v>
      </c>
      <c r="AT227" s="6">
        <f t="shared" si="5"/>
        <v>0.009789113501</v>
      </c>
      <c r="AU227" s="6">
        <f t="shared" si="6"/>
        <v>0.5380200143</v>
      </c>
      <c r="AV227" s="6">
        <f t="shared" si="7"/>
        <v>0</v>
      </c>
      <c r="AW227" s="6">
        <f t="shared" si="8"/>
        <v>0</v>
      </c>
      <c r="AX227" s="6">
        <f t="shared" si="9"/>
        <v>0</v>
      </c>
      <c r="AY227" s="6">
        <f t="shared" si="10"/>
        <v>0</v>
      </c>
      <c r="AZ227" s="6">
        <f t="shared" si="11"/>
        <v>0</v>
      </c>
      <c r="BA227" s="6">
        <f t="shared" si="12"/>
        <v>22</v>
      </c>
      <c r="BB227" s="6">
        <f t="shared" si="13"/>
        <v>1</v>
      </c>
      <c r="BC227" s="2"/>
      <c r="BD227" s="2"/>
    </row>
    <row r="228" ht="15.75" customHeight="1">
      <c r="A228" s="2">
        <v>55.0</v>
      </c>
      <c r="B228" s="2">
        <v>2018.0</v>
      </c>
      <c r="C228" s="6" t="s">
        <v>110</v>
      </c>
      <c r="D228" s="2">
        <v>16861.0</v>
      </c>
      <c r="E228" s="2">
        <v>8.2508433000117E13</v>
      </c>
      <c r="F228" s="2" t="str">
        <f t="array" ref="F228">IFERROR(INDEX(cnpj!$A:$B,MATCH(C228,cnpj!$B:$B,0),1),IF(G228=14,LEFT(E228,2)&amp;"."&amp;MID(E228,3,3)&amp;"."&amp;MID(E228,6,3)&amp;"/"&amp;MID(E228,9,4)&amp;"-"&amp;RIGHT(E228,2),IF(G228=13,0&amp;LEFT(E228,1)&amp;"."&amp;MID(E228,2,3)&amp;"."&amp;MID(E228,5,3)&amp;"/"&amp;MID(E228,8,4)&amp;"-"&amp;RIGHT(E228,2),IF(G228=12,"00"&amp;"."&amp;LEFT(E228,3)&amp;"."&amp;MID(E228,4,3)&amp;"/"&amp;MID(E228,7,4)&amp;"-"&amp;RIGHT(E228,2),IF(G228=11,"00.0"&amp;LEFT(E228,2)&amp;"."&amp;MID(E228,3,3)&amp;"/"&amp;MID(E228,6,4)&amp;"-"&amp;RIGHT(E228,2),"erro")))))</f>
        <v>82.508.433/0001-17</v>
      </c>
      <c r="G228" s="2">
        <f t="shared" si="2"/>
        <v>14</v>
      </c>
      <c r="H228" s="6" t="s">
        <v>55</v>
      </c>
      <c r="I228" s="2">
        <v>10.0</v>
      </c>
      <c r="J228" s="6">
        <v>12.289250433699182</v>
      </c>
      <c r="K228" s="6">
        <v>217347.0</v>
      </c>
      <c r="L228" s="2">
        <v>0.0</v>
      </c>
      <c r="M228" s="2">
        <v>0.0</v>
      </c>
      <c r="N228" s="2"/>
      <c r="O228" s="2">
        <v>1.0</v>
      </c>
      <c r="P228" s="2">
        <v>3.0</v>
      </c>
      <c r="Q228" s="2">
        <v>0.0</v>
      </c>
      <c r="R228" s="2">
        <v>22.0</v>
      </c>
      <c r="S228" s="2">
        <v>0.0</v>
      </c>
      <c r="T228" s="6">
        <v>15.017550295119182</v>
      </c>
      <c r="U228" s="6">
        <v>-0.03583670785020031</v>
      </c>
      <c r="V228" s="6">
        <v>0.032765075914606284</v>
      </c>
      <c r="W228" s="6">
        <v>106548.0</v>
      </c>
      <c r="X228" s="6">
        <v>2458.0</v>
      </c>
      <c r="Y228" s="6">
        <v>3326896.0</v>
      </c>
      <c r="Z228" s="6">
        <v>-119225.0</v>
      </c>
      <c r="AA228" s="2">
        <f t="shared" si="3"/>
        <v>1</v>
      </c>
      <c r="AB228" s="2">
        <v>0.0</v>
      </c>
      <c r="AC228" s="2">
        <v>0.0</v>
      </c>
      <c r="AD228" s="2">
        <v>1.0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1.0</v>
      </c>
      <c r="AP228" s="2">
        <v>0.0</v>
      </c>
      <c r="AQ228" s="2">
        <v>0.0</v>
      </c>
      <c r="AR228" s="3">
        <v>0.0</v>
      </c>
      <c r="AS228" s="6">
        <f t="shared" si="4"/>
        <v>14.98682886</v>
      </c>
      <c r="AT228" s="6">
        <f t="shared" si="5"/>
        <v>-0.008826985444</v>
      </c>
      <c r="AU228" s="6">
        <f t="shared" si="6"/>
        <v>0.5949880403</v>
      </c>
      <c r="AV228" s="6">
        <f t="shared" si="7"/>
        <v>0</v>
      </c>
      <c r="AW228" s="6">
        <f t="shared" si="8"/>
        <v>0</v>
      </c>
      <c r="AX228" s="6">
        <f t="shared" si="9"/>
        <v>0</v>
      </c>
      <c r="AY228" s="6">
        <f t="shared" si="10"/>
        <v>0</v>
      </c>
      <c r="AZ228" s="6">
        <f t="shared" si="11"/>
        <v>0</v>
      </c>
      <c r="BA228" s="6">
        <f t="shared" si="12"/>
        <v>21</v>
      </c>
      <c r="BB228" s="6">
        <f t="shared" si="13"/>
        <v>1</v>
      </c>
      <c r="BC228" s="2"/>
      <c r="BD228" s="2"/>
    </row>
    <row r="229" ht="15.75" customHeight="1">
      <c r="A229" s="2">
        <v>55.0</v>
      </c>
      <c r="B229" s="2">
        <v>2019.0</v>
      </c>
      <c r="C229" s="6" t="s">
        <v>110</v>
      </c>
      <c r="D229" s="2">
        <v>16861.0</v>
      </c>
      <c r="E229" s="2">
        <v>8.2508433000117E13</v>
      </c>
      <c r="F229" s="2" t="str">
        <f t="array" ref="F229">IFERROR(INDEX(cnpj!$A:$B,MATCH(C229,cnpj!$B:$B,0),1),IF(G229=14,LEFT(E229,2)&amp;"."&amp;MID(E229,3,3)&amp;"."&amp;MID(E229,6,3)&amp;"/"&amp;MID(E229,9,4)&amp;"-"&amp;RIGHT(E229,2),IF(G229=13,0&amp;LEFT(E229,1)&amp;"."&amp;MID(E229,2,3)&amp;"."&amp;MID(E229,5,3)&amp;"/"&amp;MID(E229,8,4)&amp;"-"&amp;RIGHT(E229,2),IF(G229=12,"00"&amp;"."&amp;LEFT(E229,3)&amp;"."&amp;MID(E229,4,3)&amp;"/"&amp;MID(E229,7,4)&amp;"-"&amp;RIGHT(E229,2),IF(G229=11,"00.0"&amp;LEFT(E229,2)&amp;"."&amp;MID(E229,3,3)&amp;"/"&amp;MID(E229,6,4)&amp;"-"&amp;RIGHT(E229,2),"erro")))))</f>
        <v>82.508.433/0001-17</v>
      </c>
      <c r="G229" s="2">
        <f t="shared" si="2"/>
        <v>14</v>
      </c>
      <c r="H229" s="6" t="s">
        <v>55</v>
      </c>
      <c r="I229" s="2">
        <v>10.0</v>
      </c>
      <c r="J229" s="6">
        <v>12.289250433699182</v>
      </c>
      <c r="K229" s="6">
        <v>217347.0</v>
      </c>
      <c r="L229" s="2">
        <v>0.0</v>
      </c>
      <c r="M229" s="2">
        <v>0.0</v>
      </c>
      <c r="N229" s="2"/>
      <c r="O229" s="2">
        <v>1.0</v>
      </c>
      <c r="P229" s="2">
        <v>3.0</v>
      </c>
      <c r="Q229" s="2">
        <v>0.0</v>
      </c>
      <c r="R229" s="2">
        <v>22.0</v>
      </c>
      <c r="S229" s="2">
        <v>0.0</v>
      </c>
      <c r="T229" s="6">
        <v>15.08499522207999</v>
      </c>
      <c r="U229" s="6">
        <v>0.03362893921862716</v>
      </c>
      <c r="V229" s="6">
        <v>0.18582541588719134</v>
      </c>
      <c r="W229" s="6">
        <v>404456.0</v>
      </c>
      <c r="X229" s="6">
        <v>256900.0</v>
      </c>
      <c r="Y229" s="6">
        <v>3559018.0</v>
      </c>
      <c r="Z229" s="6">
        <v>119686.0</v>
      </c>
      <c r="AA229" s="2">
        <f t="shared" si="3"/>
        <v>1</v>
      </c>
      <c r="AB229" s="2">
        <v>0.0</v>
      </c>
      <c r="AC229" s="2">
        <v>0.0</v>
      </c>
      <c r="AD229" s="2">
        <v>1.0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1.0</v>
      </c>
      <c r="AQ229" s="2">
        <v>0.0</v>
      </c>
      <c r="AR229" s="3">
        <v>0.0</v>
      </c>
      <c r="AS229" s="6">
        <f t="shared" si="4"/>
        <v>15.0175503</v>
      </c>
      <c r="AT229" s="6">
        <f t="shared" si="5"/>
        <v>-0.03583670785</v>
      </c>
      <c r="AU229" s="6">
        <f t="shared" si="6"/>
        <v>0.03276507591</v>
      </c>
      <c r="AV229" s="6">
        <f t="shared" si="7"/>
        <v>0</v>
      </c>
      <c r="AW229" s="6">
        <f t="shared" si="8"/>
        <v>0</v>
      </c>
      <c r="AX229" s="6">
        <f t="shared" si="9"/>
        <v>1</v>
      </c>
      <c r="AY229" s="6">
        <f t="shared" si="10"/>
        <v>3</v>
      </c>
      <c r="AZ229" s="6">
        <f t="shared" si="11"/>
        <v>0</v>
      </c>
      <c r="BA229" s="6">
        <f t="shared" si="12"/>
        <v>22</v>
      </c>
      <c r="BB229" s="6">
        <f t="shared" si="13"/>
        <v>0</v>
      </c>
      <c r="BC229" s="2"/>
      <c r="BD229" s="2"/>
    </row>
    <row r="230" ht="15.75" customHeight="1">
      <c r="A230" s="2">
        <v>55.0</v>
      </c>
      <c r="B230" s="2">
        <v>2020.0</v>
      </c>
      <c r="C230" s="6" t="s">
        <v>110</v>
      </c>
      <c r="D230" s="2">
        <v>16861.0</v>
      </c>
      <c r="E230" s="2">
        <v>8.2508433000117E13</v>
      </c>
      <c r="F230" s="2" t="str">
        <f t="array" ref="F230">IFERROR(INDEX(cnpj!$A:$B,MATCH(C230,cnpj!$B:$B,0),1),IF(G230=14,LEFT(E230,2)&amp;"."&amp;MID(E230,3,3)&amp;"."&amp;MID(E230,6,3)&amp;"/"&amp;MID(E230,9,4)&amp;"-"&amp;RIGHT(E230,2),IF(G230=13,0&amp;LEFT(E230,1)&amp;"."&amp;MID(E230,2,3)&amp;"."&amp;MID(E230,5,3)&amp;"/"&amp;MID(E230,8,4)&amp;"-"&amp;RIGHT(E230,2),IF(G230=12,"00"&amp;"."&amp;LEFT(E230,3)&amp;"."&amp;MID(E230,4,3)&amp;"/"&amp;MID(E230,7,4)&amp;"-"&amp;RIGHT(E230,2),IF(G230=11,"00.0"&amp;LEFT(E230,2)&amp;"."&amp;MID(E230,3,3)&amp;"/"&amp;MID(E230,6,4)&amp;"-"&amp;RIGHT(E230,2),"erro")))))</f>
        <v>82.508.433/0001-17</v>
      </c>
      <c r="G230" s="2">
        <f t="shared" si="2"/>
        <v>14</v>
      </c>
      <c r="H230" s="6" t="s">
        <v>55</v>
      </c>
      <c r="I230" s="2">
        <v>10.0</v>
      </c>
      <c r="J230" s="6">
        <v>12.289250433699182</v>
      </c>
      <c r="K230" s="6">
        <v>217347.0</v>
      </c>
      <c r="L230" s="2">
        <v>0.0</v>
      </c>
      <c r="M230" s="2">
        <v>0.0</v>
      </c>
      <c r="N230" s="2"/>
      <c r="O230" s="2">
        <v>1.0</v>
      </c>
      <c r="P230" s="2">
        <v>3.0</v>
      </c>
      <c r="Q230" s="2">
        <v>0.0</v>
      </c>
      <c r="R230" s="2">
        <v>21.0</v>
      </c>
      <c r="S230" s="2">
        <v>0.0</v>
      </c>
      <c r="T230" s="6">
        <v>15.141912654029039</v>
      </c>
      <c r="U230" s="6">
        <v>0.029861997354188388</v>
      </c>
      <c r="V230" s="6">
        <v>0.6485282938337301</v>
      </c>
      <c r="W230" s="6">
        <v>571202.0</v>
      </c>
      <c r="X230" s="6">
        <v>1872105.0</v>
      </c>
      <c r="Y230" s="6">
        <v>3767464.0</v>
      </c>
      <c r="Z230" s="6">
        <v>112504.0</v>
      </c>
      <c r="AA230" s="2">
        <f t="shared" si="3"/>
        <v>0</v>
      </c>
      <c r="AB230" s="2">
        <v>0.0</v>
      </c>
      <c r="AC230" s="2">
        <v>0.0</v>
      </c>
      <c r="AD230" s="2">
        <v>1.0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0.0</v>
      </c>
      <c r="AQ230" s="2">
        <v>1.0</v>
      </c>
      <c r="AR230" s="3">
        <v>0.0</v>
      </c>
      <c r="AS230" s="6">
        <f t="shared" si="4"/>
        <v>15.08499522</v>
      </c>
      <c r="AT230" s="6">
        <f t="shared" si="5"/>
        <v>0.03362893922</v>
      </c>
      <c r="AU230" s="6">
        <f t="shared" si="6"/>
        <v>0.1858254159</v>
      </c>
      <c r="AV230" s="6">
        <f t="shared" si="7"/>
        <v>0</v>
      </c>
      <c r="AW230" s="6">
        <f t="shared" si="8"/>
        <v>0</v>
      </c>
      <c r="AX230" s="6">
        <f t="shared" si="9"/>
        <v>1</v>
      </c>
      <c r="AY230" s="6">
        <f t="shared" si="10"/>
        <v>3</v>
      </c>
      <c r="AZ230" s="6">
        <f t="shared" si="11"/>
        <v>0</v>
      </c>
      <c r="BA230" s="6">
        <f t="shared" si="12"/>
        <v>22</v>
      </c>
      <c r="BB230" s="6">
        <f t="shared" si="13"/>
        <v>0</v>
      </c>
      <c r="BC230" s="2"/>
      <c r="BD230" s="2"/>
    </row>
    <row r="231" ht="15.75" customHeight="1">
      <c r="A231" s="2">
        <v>56.0</v>
      </c>
      <c r="B231" s="2">
        <v>2016.0</v>
      </c>
      <c r="C231" s="6" t="s">
        <v>111</v>
      </c>
      <c r="D231" s="2">
        <v>21393.0</v>
      </c>
      <c r="E231" s="2">
        <v>8.560444000193E12</v>
      </c>
      <c r="F231" s="2" t="str">
        <f t="array" ref="F231">IFERROR(INDEX(cnpj!$A:$B,MATCH(C231,cnpj!$B:$B,0),1),IF(G231=14,LEFT(E231,2)&amp;"."&amp;MID(E231,3,3)&amp;"."&amp;MID(E231,6,3)&amp;"/"&amp;MID(E231,9,4)&amp;"-"&amp;RIGHT(E231,2),IF(G231=13,0&amp;LEFT(E231,1)&amp;"."&amp;MID(E231,2,3)&amp;"."&amp;MID(E231,5,3)&amp;"/"&amp;MID(E231,8,4)&amp;"-"&amp;RIGHT(E231,2),IF(G231=12,"00"&amp;"."&amp;LEFT(E231,3)&amp;"."&amp;MID(E231,4,3)&amp;"/"&amp;MID(E231,7,4)&amp;"-"&amp;RIGHT(E231,2),IF(G231=11,"00.0"&amp;LEFT(E231,2)&amp;"."&amp;MID(E231,3,3)&amp;"/"&amp;MID(E231,6,4)&amp;"-"&amp;RIGHT(E231,2),"erro")))))</f>
        <v>08.560.444/0001-93</v>
      </c>
      <c r="G231" s="2">
        <f t="shared" si="2"/>
        <v>13</v>
      </c>
      <c r="H231" s="6" t="s">
        <v>55</v>
      </c>
      <c r="I231" s="2">
        <v>10.0</v>
      </c>
      <c r="J231" s="6">
        <v>11.3975146134589</v>
      </c>
      <c r="K231" s="6">
        <v>89100.0</v>
      </c>
      <c r="L231" s="2">
        <v>0.0</v>
      </c>
      <c r="M231" s="2">
        <v>0.0</v>
      </c>
      <c r="N231" s="2"/>
      <c r="O231" s="2">
        <v>0.0</v>
      </c>
      <c r="P231" s="2">
        <v>0.0</v>
      </c>
      <c r="Q231" s="2">
        <v>0.0</v>
      </c>
      <c r="R231" s="2">
        <v>22.0</v>
      </c>
      <c r="S231" s="2">
        <v>0.0</v>
      </c>
      <c r="T231" s="6">
        <v>14.495197048563668</v>
      </c>
      <c r="U231" s="6">
        <v>0.7317974984530667</v>
      </c>
      <c r="V231" s="6">
        <v>1.963191349944432</v>
      </c>
      <c r="W231" s="6">
        <v>293081.0</v>
      </c>
      <c r="X231" s="6">
        <v>3580804.0</v>
      </c>
      <c r="Y231" s="6">
        <v>1973259.0</v>
      </c>
      <c r="Z231" s="6">
        <v>1444026.0</v>
      </c>
      <c r="AA231" s="2" t="str">
        <f t="shared" si="3"/>
        <v/>
      </c>
      <c r="AB231" s="2">
        <v>0.0</v>
      </c>
      <c r="AC231" s="2">
        <v>0.0</v>
      </c>
      <c r="AD231" s="2">
        <v>1.0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0.0</v>
      </c>
      <c r="AM231" s="2">
        <v>1.0</v>
      </c>
      <c r="AN231" s="2">
        <v>0.0</v>
      </c>
      <c r="AO231" s="2">
        <v>0.0</v>
      </c>
      <c r="AP231" s="2">
        <v>0.0</v>
      </c>
      <c r="AQ231" s="2">
        <v>0.0</v>
      </c>
      <c r="AR231" s="3">
        <v>0.0</v>
      </c>
      <c r="AS231" s="6" t="str">
        <f t="shared" si="4"/>
        <v/>
      </c>
      <c r="AT231" s="6" t="str">
        <f t="shared" si="5"/>
        <v/>
      </c>
      <c r="AU231" s="6" t="str">
        <f t="shared" si="6"/>
        <v/>
      </c>
      <c r="AV231" s="6" t="str">
        <f t="shared" si="7"/>
        <v/>
      </c>
      <c r="AW231" s="6" t="str">
        <f t="shared" si="8"/>
        <v/>
      </c>
      <c r="AX231" s="6" t="str">
        <f t="shared" si="9"/>
        <v/>
      </c>
      <c r="AY231" s="6" t="str">
        <f t="shared" si="10"/>
        <v/>
      </c>
      <c r="AZ231" s="6" t="str">
        <f t="shared" si="11"/>
        <v/>
      </c>
      <c r="BA231" s="6" t="str">
        <f t="shared" si="12"/>
        <v/>
      </c>
      <c r="BB231" s="6" t="str">
        <f t="shared" si="13"/>
        <v/>
      </c>
      <c r="BC231" s="2"/>
      <c r="BD231" s="2"/>
    </row>
    <row r="232" ht="15.75" customHeight="1">
      <c r="A232" s="2">
        <v>56.0</v>
      </c>
      <c r="B232" s="2">
        <v>2017.0</v>
      </c>
      <c r="C232" s="6" t="s">
        <v>111</v>
      </c>
      <c r="D232" s="2">
        <v>21393.0</v>
      </c>
      <c r="E232" s="2">
        <v>8.560444000193E12</v>
      </c>
      <c r="F232" s="2" t="str">
        <f t="array" ref="F232">IFERROR(INDEX(cnpj!$A:$B,MATCH(C232,cnpj!$B:$B,0),1),IF(G232=14,LEFT(E232,2)&amp;"."&amp;MID(E232,3,3)&amp;"."&amp;MID(E232,6,3)&amp;"/"&amp;MID(E232,9,4)&amp;"-"&amp;RIGHT(E232,2),IF(G232=13,0&amp;LEFT(E232,1)&amp;"."&amp;MID(E232,2,3)&amp;"."&amp;MID(E232,5,3)&amp;"/"&amp;MID(E232,8,4)&amp;"-"&amp;RIGHT(E232,2),IF(G232=12,"00"&amp;"."&amp;LEFT(E232,3)&amp;"."&amp;MID(E232,4,3)&amp;"/"&amp;MID(E232,7,4)&amp;"-"&amp;RIGHT(E232,2),IF(G232=11,"00.0"&amp;LEFT(E232,2)&amp;"."&amp;MID(E232,3,3)&amp;"/"&amp;MID(E232,6,4)&amp;"-"&amp;RIGHT(E232,2),"erro")))))</f>
        <v>08.560.444/0001-93</v>
      </c>
      <c r="G232" s="2">
        <f t="shared" si="2"/>
        <v>13</v>
      </c>
      <c r="H232" s="6" t="s">
        <v>55</v>
      </c>
      <c r="I232" s="2">
        <v>10.0</v>
      </c>
      <c r="J232" s="6">
        <v>11.3975146134589</v>
      </c>
      <c r="K232" s="6">
        <v>89100.0</v>
      </c>
      <c r="L232" s="2">
        <v>0.0</v>
      </c>
      <c r="M232" s="2">
        <v>0.0</v>
      </c>
      <c r="N232" s="2"/>
      <c r="O232" s="2">
        <v>0.0</v>
      </c>
      <c r="P232" s="2">
        <v>0.0</v>
      </c>
      <c r="Q232" s="2">
        <v>0.0</v>
      </c>
      <c r="R232" s="2">
        <v>22.0</v>
      </c>
      <c r="S232" s="2">
        <v>0.0</v>
      </c>
      <c r="T232" s="6">
        <v>13.82799233546633</v>
      </c>
      <c r="U232" s="6">
        <v>0.12322035237418029</v>
      </c>
      <c r="V232" s="6">
        <v>2.754226910010271</v>
      </c>
      <c r="W232" s="6">
        <v>2062.0</v>
      </c>
      <c r="X232" s="6">
        <v>2786758.0</v>
      </c>
      <c r="Y232" s="6">
        <v>1012560.0</v>
      </c>
      <c r="Z232" s="6">
        <v>124768.0</v>
      </c>
      <c r="AA232" s="2">
        <f t="shared" si="3"/>
        <v>0</v>
      </c>
      <c r="AB232" s="2">
        <v>0.0</v>
      </c>
      <c r="AC232" s="2">
        <v>0.0</v>
      </c>
      <c r="AD232" s="2">
        <v>1.0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1.0</v>
      </c>
      <c r="AO232" s="2">
        <v>0.0</v>
      </c>
      <c r="AP232" s="2">
        <v>0.0</v>
      </c>
      <c r="AQ232" s="2">
        <v>0.0</v>
      </c>
      <c r="AR232" s="3">
        <v>0.0</v>
      </c>
      <c r="AS232" s="6">
        <f t="shared" si="4"/>
        <v>14.49519705</v>
      </c>
      <c r="AT232" s="6">
        <f t="shared" si="5"/>
        <v>0.7317974985</v>
      </c>
      <c r="AU232" s="6">
        <f t="shared" si="6"/>
        <v>1.96319135</v>
      </c>
      <c r="AV232" s="6">
        <f t="shared" si="7"/>
        <v>0</v>
      </c>
      <c r="AW232" s="6">
        <f t="shared" si="8"/>
        <v>0</v>
      </c>
      <c r="AX232" s="6">
        <f t="shared" si="9"/>
        <v>0</v>
      </c>
      <c r="AY232" s="6">
        <f t="shared" si="10"/>
        <v>0</v>
      </c>
      <c r="AZ232" s="6">
        <f t="shared" si="11"/>
        <v>0</v>
      </c>
      <c r="BA232" s="6">
        <f t="shared" si="12"/>
        <v>22</v>
      </c>
      <c r="BB232" s="6">
        <f t="shared" si="13"/>
        <v>0</v>
      </c>
      <c r="BC232" s="2"/>
      <c r="BD232" s="2"/>
    </row>
    <row r="233" ht="15.75" customHeight="1">
      <c r="A233" s="2">
        <v>56.0</v>
      </c>
      <c r="B233" s="2">
        <v>2018.0</v>
      </c>
      <c r="C233" s="6" t="s">
        <v>111</v>
      </c>
      <c r="D233" s="2">
        <v>21393.0</v>
      </c>
      <c r="E233" s="2">
        <v>8.560444000193E12</v>
      </c>
      <c r="F233" s="2" t="str">
        <f t="array" ref="F233">IFERROR(INDEX(cnpj!$A:$B,MATCH(C233,cnpj!$B:$B,0),1),IF(G233=14,LEFT(E233,2)&amp;"."&amp;MID(E233,3,3)&amp;"."&amp;MID(E233,6,3)&amp;"/"&amp;MID(E233,9,4)&amp;"-"&amp;RIGHT(E233,2),IF(G233=13,0&amp;LEFT(E233,1)&amp;"."&amp;MID(E233,2,3)&amp;"."&amp;MID(E233,5,3)&amp;"/"&amp;MID(E233,8,4)&amp;"-"&amp;RIGHT(E233,2),IF(G233=12,"00"&amp;"."&amp;LEFT(E233,3)&amp;"."&amp;MID(E233,4,3)&amp;"/"&amp;MID(E233,7,4)&amp;"-"&amp;RIGHT(E233,2),IF(G233=11,"00.0"&amp;LEFT(E233,2)&amp;"."&amp;MID(E233,3,3)&amp;"/"&amp;MID(E233,6,4)&amp;"-"&amp;RIGHT(E233,2),"erro")))))</f>
        <v>08.560.444/0001-93</v>
      </c>
      <c r="G233" s="2">
        <f t="shared" si="2"/>
        <v>13</v>
      </c>
      <c r="H233" s="6" t="s">
        <v>55</v>
      </c>
      <c r="I233" s="2">
        <v>10.0</v>
      </c>
      <c r="J233" s="6">
        <v>11.419977263497563</v>
      </c>
      <c r="K233" s="6">
        <v>91124.07</v>
      </c>
      <c r="L233" s="2">
        <v>0.0</v>
      </c>
      <c r="M233" s="2">
        <v>0.0</v>
      </c>
      <c r="N233" s="2"/>
      <c r="O233" s="2">
        <v>1.0</v>
      </c>
      <c r="P233" s="2">
        <v>3.0</v>
      </c>
      <c r="Q233" s="2">
        <v>0.0</v>
      </c>
      <c r="R233" s="2">
        <v>14.0</v>
      </c>
      <c r="S233" s="2">
        <v>0.0</v>
      </c>
      <c r="T233" s="6">
        <v>13.885360262265126</v>
      </c>
      <c r="U233" s="6">
        <v>0.05828896802993807</v>
      </c>
      <c r="V233" s="6">
        <v>2.599064481926093</v>
      </c>
      <c r="W233" s="6">
        <v>486.0</v>
      </c>
      <c r="X233" s="6">
        <v>2786613.0</v>
      </c>
      <c r="Y233" s="6">
        <v>1072347.0</v>
      </c>
      <c r="Z233" s="6">
        <v>62506.0</v>
      </c>
      <c r="AA233" s="2">
        <f t="shared" si="3"/>
        <v>0</v>
      </c>
      <c r="AB233" s="2">
        <v>0.0</v>
      </c>
      <c r="AC233" s="2">
        <v>0.0</v>
      </c>
      <c r="AD233" s="2">
        <v>1.0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1.0</v>
      </c>
      <c r="AP233" s="2">
        <v>0.0</v>
      </c>
      <c r="AQ233" s="2">
        <v>0.0</v>
      </c>
      <c r="AR233" s="3">
        <v>0.0</v>
      </c>
      <c r="AS233" s="6">
        <f t="shared" si="4"/>
        <v>13.82799234</v>
      </c>
      <c r="AT233" s="6">
        <f t="shared" si="5"/>
        <v>0.1232203524</v>
      </c>
      <c r="AU233" s="6">
        <f t="shared" si="6"/>
        <v>2.75422691</v>
      </c>
      <c r="AV233" s="6">
        <f t="shared" si="7"/>
        <v>0</v>
      </c>
      <c r="AW233" s="6">
        <f t="shared" si="8"/>
        <v>0</v>
      </c>
      <c r="AX233" s="6">
        <f t="shared" si="9"/>
        <v>0</v>
      </c>
      <c r="AY233" s="6">
        <f t="shared" si="10"/>
        <v>0</v>
      </c>
      <c r="AZ233" s="6">
        <f t="shared" si="11"/>
        <v>0</v>
      </c>
      <c r="BA233" s="6">
        <f t="shared" si="12"/>
        <v>22</v>
      </c>
      <c r="BB233" s="6">
        <f t="shared" si="13"/>
        <v>0</v>
      </c>
      <c r="BC233" s="2"/>
      <c r="BD233" s="2"/>
    </row>
    <row r="234" ht="15.75" customHeight="1">
      <c r="A234" s="2">
        <v>56.0</v>
      </c>
      <c r="B234" s="2">
        <v>2019.0</v>
      </c>
      <c r="C234" s="6" t="s">
        <v>111</v>
      </c>
      <c r="D234" s="2">
        <v>21393.0</v>
      </c>
      <c r="E234" s="2">
        <v>8.560444000193E12</v>
      </c>
      <c r="F234" s="2" t="str">
        <f t="array" ref="F234">IFERROR(INDEX(cnpj!$A:$B,MATCH(C234,cnpj!$B:$B,0),1),IF(G234=14,LEFT(E234,2)&amp;"."&amp;MID(E234,3,3)&amp;"."&amp;MID(E234,6,3)&amp;"/"&amp;MID(E234,9,4)&amp;"-"&amp;RIGHT(E234,2),IF(G234=13,0&amp;LEFT(E234,1)&amp;"."&amp;MID(E234,2,3)&amp;"."&amp;MID(E234,5,3)&amp;"/"&amp;MID(E234,8,4)&amp;"-"&amp;RIGHT(E234,2),IF(G234=12,"00"&amp;"."&amp;LEFT(E234,3)&amp;"."&amp;MID(E234,4,3)&amp;"/"&amp;MID(E234,7,4)&amp;"-"&amp;RIGHT(E234,2),IF(G234=11,"00.0"&amp;LEFT(E234,2)&amp;"."&amp;MID(E234,3,3)&amp;"/"&amp;MID(E234,6,4)&amp;"-"&amp;RIGHT(E234,2),"erro")))))</f>
        <v>08.560.444/0001-93</v>
      </c>
      <c r="G234" s="2">
        <f t="shared" si="2"/>
        <v>13</v>
      </c>
      <c r="H234" s="6" t="s">
        <v>55</v>
      </c>
      <c r="I234" s="2">
        <v>10.0</v>
      </c>
      <c r="J234" s="6">
        <v>11.464242655038124</v>
      </c>
      <c r="K234" s="6">
        <v>95248.32</v>
      </c>
      <c r="L234" s="2">
        <v>0.0</v>
      </c>
      <c r="M234" s="2">
        <v>0.0</v>
      </c>
      <c r="N234" s="2"/>
      <c r="O234" s="2">
        <v>1.0</v>
      </c>
      <c r="P234" s="2">
        <v>3.0</v>
      </c>
      <c r="Q234" s="2">
        <v>0.0</v>
      </c>
      <c r="R234" s="2">
        <v>14.0</v>
      </c>
      <c r="S234" s="2">
        <v>0.0</v>
      </c>
      <c r="T234" s="6">
        <v>13.936041813801777</v>
      </c>
      <c r="U234" s="6">
        <v>0.06375521232235555</v>
      </c>
      <c r="V234" s="6">
        <v>0.26043971435055174</v>
      </c>
      <c r="W234" s="6">
        <v>720.0</v>
      </c>
      <c r="X234" s="6">
        <v>293081.0</v>
      </c>
      <c r="Y234" s="6">
        <v>1128096.0</v>
      </c>
      <c r="Z234" s="6">
        <v>71922.0</v>
      </c>
      <c r="AA234" s="2">
        <f t="shared" si="3"/>
        <v>0</v>
      </c>
      <c r="AB234" s="2">
        <v>0.0</v>
      </c>
      <c r="AC234" s="2">
        <v>0.0</v>
      </c>
      <c r="AD234" s="2">
        <v>1.0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1.0</v>
      </c>
      <c r="AQ234" s="2">
        <v>0.0</v>
      </c>
      <c r="AR234" s="3">
        <v>0.0</v>
      </c>
      <c r="AS234" s="6">
        <f t="shared" si="4"/>
        <v>13.88536026</v>
      </c>
      <c r="AT234" s="6">
        <f t="shared" si="5"/>
        <v>0.05828896803</v>
      </c>
      <c r="AU234" s="6">
        <f t="shared" si="6"/>
        <v>2.599064482</v>
      </c>
      <c r="AV234" s="6">
        <f t="shared" si="7"/>
        <v>0</v>
      </c>
      <c r="AW234" s="6">
        <f t="shared" si="8"/>
        <v>0</v>
      </c>
      <c r="AX234" s="6">
        <f t="shared" si="9"/>
        <v>1</v>
      </c>
      <c r="AY234" s="6">
        <f t="shared" si="10"/>
        <v>3</v>
      </c>
      <c r="AZ234" s="6">
        <f t="shared" si="11"/>
        <v>0</v>
      </c>
      <c r="BA234" s="6">
        <f t="shared" si="12"/>
        <v>14</v>
      </c>
      <c r="BB234" s="6">
        <f t="shared" si="13"/>
        <v>0</v>
      </c>
      <c r="BC234" s="2"/>
      <c r="BD234" s="2"/>
    </row>
    <row r="235" ht="15.75" customHeight="1">
      <c r="A235" s="2">
        <v>56.0</v>
      </c>
      <c r="B235" s="2">
        <v>2020.0</v>
      </c>
      <c r="C235" s="6" t="s">
        <v>111</v>
      </c>
      <c r="D235" s="2">
        <v>21393.0</v>
      </c>
      <c r="E235" s="2">
        <v>8.560444000193E12</v>
      </c>
      <c r="F235" s="2" t="str">
        <f t="array" ref="F235">IFERROR(INDEX(cnpj!$A:$B,MATCH(C235,cnpj!$B:$B,0),1),IF(G235=14,LEFT(E235,2)&amp;"."&amp;MID(E235,3,3)&amp;"."&amp;MID(E235,6,3)&amp;"/"&amp;MID(E235,9,4)&amp;"-"&amp;RIGHT(E235,2),IF(G235=13,0&amp;LEFT(E235,1)&amp;"."&amp;MID(E235,2,3)&amp;"."&amp;MID(E235,5,3)&amp;"/"&amp;MID(E235,8,4)&amp;"-"&amp;RIGHT(E235,2),IF(G235=12,"00"&amp;"."&amp;LEFT(E235,3)&amp;"."&amp;MID(E235,4,3)&amp;"/"&amp;MID(E235,7,4)&amp;"-"&amp;RIGHT(E235,2),IF(G235=11,"00.0"&amp;LEFT(E235,2)&amp;"."&amp;MID(E235,3,3)&amp;"/"&amp;MID(E235,6,4)&amp;"-"&amp;RIGHT(E235,2),"erro")))))</f>
        <v>08.560.444/0001-93</v>
      </c>
      <c r="G235" s="2">
        <f t="shared" si="2"/>
        <v>13</v>
      </c>
      <c r="H235" s="6" t="s">
        <v>55</v>
      </c>
      <c r="I235" s="2">
        <v>10.0</v>
      </c>
      <c r="J235" s="6">
        <v>11.493165924745787</v>
      </c>
      <c r="K235" s="6">
        <v>98043.44</v>
      </c>
      <c r="L235" s="2">
        <v>0.0</v>
      </c>
      <c r="M235" s="2">
        <v>0.0</v>
      </c>
      <c r="N235" s="2"/>
      <c r="O235" s="2">
        <v>1.0</v>
      </c>
      <c r="P235" s="2">
        <v>3.0</v>
      </c>
      <c r="Q235" s="2">
        <v>0.0</v>
      </c>
      <c r="R235" s="2">
        <v>13.0</v>
      </c>
      <c r="S235" s="2">
        <v>0.0</v>
      </c>
      <c r="T235" s="6">
        <v>14.194123005590775</v>
      </c>
      <c r="U235" s="6">
        <v>0.11397719716460869</v>
      </c>
      <c r="V235" s="6">
        <v>0.02840321943329154</v>
      </c>
      <c r="W235" s="6">
        <v>40816.0</v>
      </c>
      <c r="X235" s="6">
        <v>660.0</v>
      </c>
      <c r="Y235" s="6">
        <v>1460257.0</v>
      </c>
      <c r="Z235" s="6">
        <v>166436.0</v>
      </c>
      <c r="AA235" s="2">
        <f t="shared" si="3"/>
        <v>0</v>
      </c>
      <c r="AB235" s="2">
        <v>0.0</v>
      </c>
      <c r="AC235" s="2">
        <v>0.0</v>
      </c>
      <c r="AD235" s="2">
        <v>1.0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1.0</v>
      </c>
      <c r="AR235" s="3">
        <v>0.0</v>
      </c>
      <c r="AS235" s="6">
        <f t="shared" si="4"/>
        <v>13.93604181</v>
      </c>
      <c r="AT235" s="6">
        <f t="shared" si="5"/>
        <v>0.06375521232</v>
      </c>
      <c r="AU235" s="6">
        <f t="shared" si="6"/>
        <v>0.2604397144</v>
      </c>
      <c r="AV235" s="6">
        <f t="shared" si="7"/>
        <v>0</v>
      </c>
      <c r="AW235" s="6">
        <f t="shared" si="8"/>
        <v>0</v>
      </c>
      <c r="AX235" s="6">
        <f t="shared" si="9"/>
        <v>1</v>
      </c>
      <c r="AY235" s="6">
        <f t="shared" si="10"/>
        <v>3</v>
      </c>
      <c r="AZ235" s="6">
        <f t="shared" si="11"/>
        <v>0</v>
      </c>
      <c r="BA235" s="6">
        <f t="shared" si="12"/>
        <v>14</v>
      </c>
      <c r="BB235" s="6">
        <f t="shared" si="13"/>
        <v>0</v>
      </c>
      <c r="BC235" s="2"/>
      <c r="BD235" s="2"/>
    </row>
    <row r="236" ht="15.75" customHeight="1">
      <c r="A236" s="2">
        <v>57.0</v>
      </c>
      <c r="B236" s="2">
        <v>2016.0</v>
      </c>
      <c r="C236" s="6" t="s">
        <v>112</v>
      </c>
      <c r="D236" s="2">
        <v>16616.0</v>
      </c>
      <c r="E236" s="2">
        <v>3.3938119000169E13</v>
      </c>
      <c r="F236" s="2" t="str">
        <f t="array" ref="F236">IFERROR(INDEX(cnpj!$A:$B,MATCH(C236,cnpj!$B:$B,0),1),IF(G236=14,LEFT(E236,2)&amp;"."&amp;MID(E236,3,3)&amp;"."&amp;MID(E236,6,3)&amp;"/"&amp;MID(E236,9,4)&amp;"-"&amp;RIGHT(E236,2),IF(G236=13,0&amp;LEFT(E236,1)&amp;"."&amp;MID(E236,2,3)&amp;"."&amp;MID(E236,5,3)&amp;"/"&amp;MID(E236,8,4)&amp;"-"&amp;RIGHT(E236,2),IF(G236=12,"00"&amp;"."&amp;LEFT(E236,3)&amp;"."&amp;MID(E236,4,3)&amp;"/"&amp;MID(E236,7,4)&amp;"-"&amp;RIGHT(E236,2),IF(G236=11,"00.0"&amp;LEFT(E236,2)&amp;"."&amp;MID(E236,3,3)&amp;"/"&amp;MID(E236,6,4)&amp;"-"&amp;RIGHT(E236,2),"erro")))))</f>
        <v>33.938.119/0001-69</v>
      </c>
      <c r="G236" s="2">
        <f t="shared" si="2"/>
        <v>14</v>
      </c>
      <c r="H236" s="6" t="s">
        <v>55</v>
      </c>
      <c r="I236" s="2">
        <v>10.0</v>
      </c>
      <c r="J236" s="6">
        <v>12.720813594397534</v>
      </c>
      <c r="K236" s="6">
        <v>334641.0</v>
      </c>
      <c r="L236" s="2">
        <v>0.0</v>
      </c>
      <c r="M236" s="2">
        <v>1.0</v>
      </c>
      <c r="N236" s="2"/>
      <c r="O236" s="2">
        <v>0.0</v>
      </c>
      <c r="P236" s="2">
        <v>0.0</v>
      </c>
      <c r="Q236" s="2">
        <v>0.0</v>
      </c>
      <c r="R236" s="2">
        <v>29.0</v>
      </c>
      <c r="S236" s="2">
        <v>0.0</v>
      </c>
      <c r="T236" s="6">
        <v>14.847820637778248</v>
      </c>
      <c r="U236" s="6">
        <v>0.10354388034524124</v>
      </c>
      <c r="V236" s="6">
        <v>0.5519699780306203</v>
      </c>
      <c r="W236" s="6">
        <v>857475.0</v>
      </c>
      <c r="X236" s="6">
        <v>692205.0</v>
      </c>
      <c r="Y236" s="6">
        <v>2807544.0</v>
      </c>
      <c r="Z236" s="6">
        <v>290704.0</v>
      </c>
      <c r="AA236" s="2" t="str">
        <f t="shared" si="3"/>
        <v/>
      </c>
      <c r="AB236" s="2">
        <v>0.0</v>
      </c>
      <c r="AC236" s="2">
        <v>0.0</v>
      </c>
      <c r="AD236" s="2">
        <v>1.0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0.0</v>
      </c>
      <c r="AM236" s="2">
        <v>1.0</v>
      </c>
      <c r="AN236" s="2">
        <v>0.0</v>
      </c>
      <c r="AO236" s="2">
        <v>0.0</v>
      </c>
      <c r="AP236" s="2">
        <v>0.0</v>
      </c>
      <c r="AQ236" s="2">
        <v>0.0</v>
      </c>
      <c r="AR236" s="3">
        <v>0.0</v>
      </c>
      <c r="AS236" s="6" t="str">
        <f t="shared" si="4"/>
        <v/>
      </c>
      <c r="AT236" s="6" t="str">
        <f t="shared" si="5"/>
        <v/>
      </c>
      <c r="AU236" s="6" t="str">
        <f t="shared" si="6"/>
        <v/>
      </c>
      <c r="AV236" s="6" t="str">
        <f t="shared" si="7"/>
        <v/>
      </c>
      <c r="AW236" s="6" t="str">
        <f t="shared" si="8"/>
        <v/>
      </c>
      <c r="AX236" s="6" t="str">
        <f t="shared" si="9"/>
        <v/>
      </c>
      <c r="AY236" s="6" t="str">
        <f t="shared" si="10"/>
        <v/>
      </c>
      <c r="AZ236" s="6" t="str">
        <f t="shared" si="11"/>
        <v/>
      </c>
      <c r="BA236" s="6" t="str">
        <f t="shared" si="12"/>
        <v/>
      </c>
      <c r="BB236" s="6" t="str">
        <f t="shared" si="13"/>
        <v/>
      </c>
      <c r="BC236" s="2"/>
      <c r="BD236" s="2"/>
    </row>
    <row r="237" ht="15.75" customHeight="1">
      <c r="A237" s="2">
        <v>57.0</v>
      </c>
      <c r="B237" s="2">
        <v>2017.0</v>
      </c>
      <c r="C237" s="6" t="s">
        <v>112</v>
      </c>
      <c r="D237" s="2">
        <v>16616.0</v>
      </c>
      <c r="E237" s="2">
        <v>3.3938119000169E13</v>
      </c>
      <c r="F237" s="2" t="str">
        <f t="array" ref="F237">IFERROR(INDEX(cnpj!$A:$B,MATCH(C237,cnpj!$B:$B,0),1),IF(G237=14,LEFT(E237,2)&amp;"."&amp;MID(E237,3,3)&amp;"."&amp;MID(E237,6,3)&amp;"/"&amp;MID(E237,9,4)&amp;"-"&amp;RIGHT(E237,2),IF(G237=13,0&amp;LEFT(E237,1)&amp;"."&amp;MID(E237,2,3)&amp;"."&amp;MID(E237,5,3)&amp;"/"&amp;MID(E237,8,4)&amp;"-"&amp;RIGHT(E237,2),IF(G237=12,"00"&amp;"."&amp;LEFT(E237,3)&amp;"."&amp;MID(E237,4,3)&amp;"/"&amp;MID(E237,7,4)&amp;"-"&amp;RIGHT(E237,2),IF(G237=11,"00.0"&amp;LEFT(E237,2)&amp;"."&amp;MID(E237,3,3)&amp;"/"&amp;MID(E237,6,4)&amp;"-"&amp;RIGHT(E237,2),"erro")))))</f>
        <v>33.938.119/0001-69</v>
      </c>
      <c r="G237" s="2">
        <f t="shared" si="2"/>
        <v>14</v>
      </c>
      <c r="H237" s="6" t="s">
        <v>55</v>
      </c>
      <c r="I237" s="2">
        <v>10.0</v>
      </c>
      <c r="J237" s="6">
        <v>12.959844447906553</v>
      </c>
      <c r="K237" s="6">
        <v>425000.0</v>
      </c>
      <c r="L237" s="2">
        <v>0.0</v>
      </c>
      <c r="M237" s="2">
        <v>1.0</v>
      </c>
      <c r="N237" s="2"/>
      <c r="O237" s="2">
        <v>0.0</v>
      </c>
      <c r="P237" s="2">
        <v>0.0</v>
      </c>
      <c r="Q237" s="2">
        <v>0.0</v>
      </c>
      <c r="R237" s="2">
        <v>27.0</v>
      </c>
      <c r="S237" s="2">
        <v>0.0</v>
      </c>
      <c r="T237" s="6">
        <v>14.947059110345288</v>
      </c>
      <c r="U237" s="6">
        <v>0.10928947825060459</v>
      </c>
      <c r="V237" s="6">
        <v>0.5665431578730082</v>
      </c>
      <c r="W237" s="6">
        <v>887274.0</v>
      </c>
      <c r="X237" s="6">
        <v>869267.0</v>
      </c>
      <c r="Y237" s="6">
        <v>3100454.0</v>
      </c>
      <c r="Z237" s="6">
        <v>338847.0</v>
      </c>
      <c r="AA237" s="2">
        <f t="shared" si="3"/>
        <v>0</v>
      </c>
      <c r="AB237" s="2">
        <v>0.0</v>
      </c>
      <c r="AC237" s="2">
        <v>0.0</v>
      </c>
      <c r="AD237" s="2">
        <v>1.0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1.0</v>
      </c>
      <c r="AO237" s="2">
        <v>0.0</v>
      </c>
      <c r="AP237" s="2">
        <v>0.0</v>
      </c>
      <c r="AQ237" s="2">
        <v>0.0</v>
      </c>
      <c r="AR237" s="3">
        <v>0.0</v>
      </c>
      <c r="AS237" s="6">
        <f t="shared" si="4"/>
        <v>14.84782064</v>
      </c>
      <c r="AT237" s="6">
        <f t="shared" si="5"/>
        <v>0.1035438803</v>
      </c>
      <c r="AU237" s="6">
        <f t="shared" si="6"/>
        <v>0.551969978</v>
      </c>
      <c r="AV237" s="6">
        <f t="shared" si="7"/>
        <v>0</v>
      </c>
      <c r="AW237" s="6">
        <f t="shared" si="8"/>
        <v>1</v>
      </c>
      <c r="AX237" s="6">
        <f t="shared" si="9"/>
        <v>0</v>
      </c>
      <c r="AY237" s="6">
        <f t="shared" si="10"/>
        <v>0</v>
      </c>
      <c r="AZ237" s="6">
        <f t="shared" si="11"/>
        <v>0</v>
      </c>
      <c r="BA237" s="6">
        <f t="shared" si="12"/>
        <v>29</v>
      </c>
      <c r="BB237" s="6">
        <f t="shared" si="13"/>
        <v>0</v>
      </c>
      <c r="BC237" s="2"/>
      <c r="BD237" s="2"/>
    </row>
    <row r="238" ht="15.75" customHeight="1">
      <c r="A238" s="2">
        <v>57.0</v>
      </c>
      <c r="B238" s="2">
        <v>2018.0</v>
      </c>
      <c r="C238" s="6" t="s">
        <v>112</v>
      </c>
      <c r="D238" s="2">
        <v>16616.0</v>
      </c>
      <c r="E238" s="2">
        <v>3.3938119000169E13</v>
      </c>
      <c r="F238" s="2" t="str">
        <f t="array" ref="F238">IFERROR(INDEX(cnpj!$A:$B,MATCH(C238,cnpj!$B:$B,0),1),IF(G238=14,LEFT(E238,2)&amp;"."&amp;MID(E238,3,3)&amp;"."&amp;MID(E238,6,3)&amp;"/"&amp;MID(E238,9,4)&amp;"-"&amp;RIGHT(E238,2),IF(G238=13,0&amp;LEFT(E238,1)&amp;"."&amp;MID(E238,2,3)&amp;"."&amp;MID(E238,5,3)&amp;"/"&amp;MID(E238,8,4)&amp;"-"&amp;RIGHT(E238,2),IF(G238=12,"00"&amp;"."&amp;LEFT(E238,3)&amp;"."&amp;MID(E238,4,3)&amp;"/"&amp;MID(E238,7,4)&amp;"-"&amp;RIGHT(E238,2),IF(G238=11,"00.0"&amp;LEFT(E238,2)&amp;"."&amp;MID(E238,3,3)&amp;"/"&amp;MID(E238,6,4)&amp;"-"&amp;RIGHT(E238,2),"erro")))))</f>
        <v>33.938.119/0001-69</v>
      </c>
      <c r="G238" s="2">
        <f t="shared" si="2"/>
        <v>14</v>
      </c>
      <c r="H238" s="6" t="s">
        <v>55</v>
      </c>
      <c r="I238" s="2">
        <v>10.0</v>
      </c>
      <c r="J238" s="6">
        <v>12.959844447906553</v>
      </c>
      <c r="K238" s="6">
        <v>425000.0</v>
      </c>
      <c r="L238" s="2">
        <v>0.0</v>
      </c>
      <c r="M238" s="2">
        <v>1.0</v>
      </c>
      <c r="N238" s="2"/>
      <c r="O238" s="2">
        <v>0.0</v>
      </c>
      <c r="P238" s="2">
        <v>0.0</v>
      </c>
      <c r="Q238" s="2">
        <v>0.0</v>
      </c>
      <c r="R238" s="2">
        <v>26.0</v>
      </c>
      <c r="S238" s="2">
        <v>0.0</v>
      </c>
      <c r="T238" s="6">
        <v>14.99638769889743</v>
      </c>
      <c r="U238" s="6">
        <v>0.05314638511864376</v>
      </c>
      <c r="V238" s="6">
        <v>0.6029334741482794</v>
      </c>
      <c r="W238" s="6">
        <v>852300.0</v>
      </c>
      <c r="X238" s="6">
        <v>1111593.0</v>
      </c>
      <c r="Y238" s="6">
        <v>3257230.0</v>
      </c>
      <c r="Z238" s="6">
        <v>173110.0</v>
      </c>
      <c r="AA238" s="2">
        <f t="shared" si="3"/>
        <v>0</v>
      </c>
      <c r="AB238" s="2">
        <v>0.0</v>
      </c>
      <c r="AC238" s="2">
        <v>0.0</v>
      </c>
      <c r="AD238" s="2">
        <v>1.0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</v>
      </c>
      <c r="AN238" s="2">
        <v>0.0</v>
      </c>
      <c r="AO238" s="2">
        <v>1.0</v>
      </c>
      <c r="AP238" s="2">
        <v>0.0</v>
      </c>
      <c r="AQ238" s="2">
        <v>0.0</v>
      </c>
      <c r="AR238" s="3">
        <v>0.0</v>
      </c>
      <c r="AS238" s="6">
        <f t="shared" si="4"/>
        <v>14.94705911</v>
      </c>
      <c r="AT238" s="6">
        <f t="shared" si="5"/>
        <v>0.1092894783</v>
      </c>
      <c r="AU238" s="6">
        <f t="shared" si="6"/>
        <v>0.5665431579</v>
      </c>
      <c r="AV238" s="6">
        <f t="shared" si="7"/>
        <v>0</v>
      </c>
      <c r="AW238" s="6">
        <f t="shared" si="8"/>
        <v>1</v>
      </c>
      <c r="AX238" s="6">
        <f t="shared" si="9"/>
        <v>0</v>
      </c>
      <c r="AY238" s="6">
        <f t="shared" si="10"/>
        <v>0</v>
      </c>
      <c r="AZ238" s="6">
        <f t="shared" si="11"/>
        <v>0</v>
      </c>
      <c r="BA238" s="6">
        <f t="shared" si="12"/>
        <v>27</v>
      </c>
      <c r="BB238" s="6">
        <f t="shared" si="13"/>
        <v>0</v>
      </c>
      <c r="BC238" s="2"/>
      <c r="BD238" s="2"/>
    </row>
    <row r="239" ht="15.75" customHeight="1">
      <c r="A239" s="2">
        <v>57.0</v>
      </c>
      <c r="B239" s="2">
        <v>2019.0</v>
      </c>
      <c r="C239" s="6" t="s">
        <v>112</v>
      </c>
      <c r="D239" s="2">
        <v>16616.0</v>
      </c>
      <c r="E239" s="2">
        <v>3.3938119000169E13</v>
      </c>
      <c r="F239" s="2" t="str">
        <f t="array" ref="F239">IFERROR(INDEX(cnpj!$A:$B,MATCH(C239,cnpj!$B:$B,0),1),IF(G239=14,LEFT(E239,2)&amp;"."&amp;MID(E239,3,3)&amp;"."&amp;MID(E239,6,3)&amp;"/"&amp;MID(E239,9,4)&amp;"-"&amp;RIGHT(E239,2),IF(G239=13,0&amp;LEFT(E239,1)&amp;"."&amp;MID(E239,2,3)&amp;"."&amp;MID(E239,5,3)&amp;"/"&amp;MID(E239,8,4)&amp;"-"&amp;RIGHT(E239,2),IF(G239=12,"00"&amp;"."&amp;LEFT(E239,3)&amp;"."&amp;MID(E239,4,3)&amp;"/"&amp;MID(E239,7,4)&amp;"-"&amp;RIGHT(E239,2),IF(G239=11,"00.0"&amp;LEFT(E239,2)&amp;"."&amp;MID(E239,3,3)&amp;"/"&amp;MID(E239,6,4)&amp;"-"&amp;RIGHT(E239,2),"erro")))))</f>
        <v>33.938.119/0001-69</v>
      </c>
      <c r="G239" s="2">
        <f t="shared" si="2"/>
        <v>14</v>
      </c>
      <c r="H239" s="6" t="s">
        <v>55</v>
      </c>
      <c r="I239" s="2">
        <v>10.0</v>
      </c>
      <c r="J239" s="6">
        <v>12.959844447906553</v>
      </c>
      <c r="K239" s="6">
        <v>425000.0</v>
      </c>
      <c r="L239" s="2">
        <v>0.0</v>
      </c>
      <c r="M239" s="2">
        <v>1.0</v>
      </c>
      <c r="N239" s="2"/>
      <c r="O239" s="2">
        <v>1.0</v>
      </c>
      <c r="P239" s="2">
        <v>3.0</v>
      </c>
      <c r="Q239" s="2">
        <v>0.0</v>
      </c>
      <c r="R239" s="2">
        <v>27.0</v>
      </c>
      <c r="S239" s="2">
        <v>0.0</v>
      </c>
      <c r="T239" s="6">
        <v>14.992787066166029</v>
      </c>
      <c r="U239" s="6">
        <v>0.11490228231320498</v>
      </c>
      <c r="V239" s="6">
        <v>0.5637029840799156</v>
      </c>
      <c r="W239" s="6">
        <v>972036.0</v>
      </c>
      <c r="X239" s="6">
        <v>857475.0</v>
      </c>
      <c r="Y239" s="6">
        <v>3245523.0</v>
      </c>
      <c r="Z239" s="6">
        <v>372918.0</v>
      </c>
      <c r="AA239" s="2">
        <f t="shared" si="3"/>
        <v>0</v>
      </c>
      <c r="AB239" s="2">
        <v>0.0</v>
      </c>
      <c r="AC239" s="2">
        <v>0.0</v>
      </c>
      <c r="AD239" s="2">
        <v>1.0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1.0</v>
      </c>
      <c r="AQ239" s="2">
        <v>0.0</v>
      </c>
      <c r="AR239" s="3">
        <v>0.0</v>
      </c>
      <c r="AS239" s="6">
        <f t="shared" si="4"/>
        <v>14.9963877</v>
      </c>
      <c r="AT239" s="6">
        <f t="shared" si="5"/>
        <v>0.05314638512</v>
      </c>
      <c r="AU239" s="6">
        <f t="shared" si="6"/>
        <v>0.6029334741</v>
      </c>
      <c r="AV239" s="6">
        <f t="shared" si="7"/>
        <v>0</v>
      </c>
      <c r="AW239" s="6">
        <f t="shared" si="8"/>
        <v>1</v>
      </c>
      <c r="AX239" s="6">
        <f t="shared" si="9"/>
        <v>0</v>
      </c>
      <c r="AY239" s="6">
        <f t="shared" si="10"/>
        <v>0</v>
      </c>
      <c r="AZ239" s="6">
        <f t="shared" si="11"/>
        <v>0</v>
      </c>
      <c r="BA239" s="6">
        <f t="shared" si="12"/>
        <v>26</v>
      </c>
      <c r="BB239" s="6">
        <f t="shared" si="13"/>
        <v>0</v>
      </c>
      <c r="BC239" s="2"/>
      <c r="BD239" s="2"/>
    </row>
    <row r="240" ht="15.75" customHeight="1">
      <c r="A240" s="2">
        <v>57.0</v>
      </c>
      <c r="B240" s="2">
        <v>2020.0</v>
      </c>
      <c r="C240" s="6" t="s">
        <v>112</v>
      </c>
      <c r="D240" s="2">
        <v>16616.0</v>
      </c>
      <c r="E240" s="2">
        <v>3.3938119000169E13</v>
      </c>
      <c r="F240" s="2" t="str">
        <f t="array" ref="F240">IFERROR(INDEX(cnpj!$A:$B,MATCH(C240,cnpj!$B:$B,0),1),IF(G240=14,LEFT(E240,2)&amp;"."&amp;MID(E240,3,3)&amp;"."&amp;MID(E240,6,3)&amp;"/"&amp;MID(E240,9,4)&amp;"-"&amp;RIGHT(E240,2),IF(G240=13,0&amp;LEFT(E240,1)&amp;"."&amp;MID(E240,2,3)&amp;"."&amp;MID(E240,5,3)&amp;"/"&amp;MID(E240,8,4)&amp;"-"&amp;RIGHT(E240,2),IF(G240=12,"00"&amp;"."&amp;LEFT(E240,3)&amp;"."&amp;MID(E240,4,3)&amp;"/"&amp;MID(E240,7,4)&amp;"-"&amp;RIGHT(E240,2),IF(G240=11,"00.0"&amp;LEFT(E240,2)&amp;"."&amp;MID(E240,3,3)&amp;"/"&amp;MID(E240,6,4)&amp;"-"&amp;RIGHT(E240,2),"erro")))))</f>
        <v>33.938.119/0001-69</v>
      </c>
      <c r="G240" s="2">
        <f t="shared" si="2"/>
        <v>14</v>
      </c>
      <c r="H240" s="6" t="s">
        <v>55</v>
      </c>
      <c r="I240" s="2">
        <v>10.0</v>
      </c>
      <c r="J240" s="6">
        <v>13.222208712374044</v>
      </c>
      <c r="K240" s="6">
        <v>552500.0</v>
      </c>
      <c r="L240" s="2">
        <v>0.0</v>
      </c>
      <c r="M240" s="2">
        <v>1.0</v>
      </c>
      <c r="N240" s="2"/>
      <c r="O240" s="2">
        <v>1.0</v>
      </c>
      <c r="P240" s="2">
        <v>3.0</v>
      </c>
      <c r="Q240" s="2">
        <v>0.0</v>
      </c>
      <c r="R240" s="2">
        <v>28.0</v>
      </c>
      <c r="S240" s="2">
        <v>0.0</v>
      </c>
      <c r="T240" s="6">
        <v>15.0428754222114</v>
      </c>
      <c r="U240" s="6">
        <v>0.10318044584385677</v>
      </c>
      <c r="V240" s="6">
        <v>0.6500498501564668</v>
      </c>
      <c r="W240" s="6">
        <v>1023006.0</v>
      </c>
      <c r="X240" s="6">
        <v>1195111.0</v>
      </c>
      <c r="Y240" s="6">
        <v>3412226.0</v>
      </c>
      <c r="Z240" s="6">
        <v>352075.0</v>
      </c>
      <c r="AA240" s="2">
        <f t="shared" si="3"/>
        <v>0</v>
      </c>
      <c r="AB240" s="2">
        <v>0.0</v>
      </c>
      <c r="AC240" s="2">
        <v>0.0</v>
      </c>
      <c r="AD240" s="2">
        <v>1.0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1.0</v>
      </c>
      <c r="AR240" s="3">
        <v>0.0</v>
      </c>
      <c r="AS240" s="6">
        <f t="shared" si="4"/>
        <v>14.99278707</v>
      </c>
      <c r="AT240" s="6">
        <f t="shared" si="5"/>
        <v>0.1149022823</v>
      </c>
      <c r="AU240" s="6">
        <f t="shared" si="6"/>
        <v>0.5637029841</v>
      </c>
      <c r="AV240" s="6">
        <f t="shared" si="7"/>
        <v>0</v>
      </c>
      <c r="AW240" s="6">
        <f t="shared" si="8"/>
        <v>1</v>
      </c>
      <c r="AX240" s="6">
        <f t="shared" si="9"/>
        <v>1</v>
      </c>
      <c r="AY240" s="6">
        <f t="shared" si="10"/>
        <v>3</v>
      </c>
      <c r="AZ240" s="6">
        <f t="shared" si="11"/>
        <v>0</v>
      </c>
      <c r="BA240" s="6">
        <f t="shared" si="12"/>
        <v>27</v>
      </c>
      <c r="BB240" s="6">
        <f t="shared" si="13"/>
        <v>0</v>
      </c>
      <c r="BC240" s="2"/>
      <c r="BD240" s="2"/>
    </row>
    <row r="241" ht="15.75" customHeight="1">
      <c r="A241" s="2">
        <v>58.0</v>
      </c>
      <c r="B241" s="2">
        <v>2016.0</v>
      </c>
      <c r="C241" s="6" t="s">
        <v>113</v>
      </c>
      <c r="D241" s="2">
        <v>14524.0</v>
      </c>
      <c r="E241" s="2">
        <v>1.5139629000194E13</v>
      </c>
      <c r="F241" s="2" t="str">
        <f t="array" ref="F241">IFERROR(INDEX(cnpj!$A:$B,MATCH(C241,cnpj!$B:$B,0),1),IF(G241=14,LEFT(E241,2)&amp;"."&amp;MID(E241,3,3)&amp;"."&amp;MID(E241,6,3)&amp;"/"&amp;MID(E241,9,4)&amp;"-"&amp;RIGHT(E241,2),IF(G241=13,0&amp;LEFT(E241,1)&amp;"."&amp;MID(E241,2,3)&amp;"."&amp;MID(E241,5,3)&amp;"/"&amp;MID(E241,8,4)&amp;"-"&amp;RIGHT(E241,2),IF(G241=12,"00"&amp;"."&amp;LEFT(E241,3)&amp;"."&amp;MID(E241,4,3)&amp;"/"&amp;MID(E241,7,4)&amp;"-"&amp;RIGHT(E241,2),IF(G241=11,"00.0"&amp;LEFT(E241,2)&amp;"."&amp;MID(E241,3,3)&amp;"/"&amp;MID(E241,6,4)&amp;"-"&amp;RIGHT(E241,2),"erro")))))</f>
        <v>15.139.629/0001-94</v>
      </c>
      <c r="G241" s="2">
        <f t="shared" si="2"/>
        <v>14</v>
      </c>
      <c r="H241" s="6" t="s">
        <v>55</v>
      </c>
      <c r="I241" s="2">
        <v>10.0</v>
      </c>
      <c r="J241" s="6">
        <v>13.399692037776617</v>
      </c>
      <c r="K241" s="6">
        <v>659800.0</v>
      </c>
      <c r="L241" s="2">
        <v>0.0</v>
      </c>
      <c r="M241" s="2">
        <v>1.0</v>
      </c>
      <c r="N241" s="2"/>
      <c r="O241" s="2">
        <v>0.0</v>
      </c>
      <c r="P241" s="2">
        <v>0.0</v>
      </c>
      <c r="Q241" s="2">
        <v>0.0</v>
      </c>
      <c r="R241" s="2">
        <v>19.0</v>
      </c>
      <c r="S241" s="2">
        <v>0.0</v>
      </c>
      <c r="T241" s="6">
        <v>16.16972786790513</v>
      </c>
      <c r="U241" s="6">
        <v>0.024660955429328568</v>
      </c>
      <c r="V241" s="6">
        <v>0.7193028907061084</v>
      </c>
      <c r="W241" s="6">
        <v>3031962.0</v>
      </c>
      <c r="X241" s="6">
        <v>4542214.0</v>
      </c>
      <c r="Y241" s="6">
        <v>1.0529884E7</v>
      </c>
      <c r="Z241" s="6">
        <v>259677.0</v>
      </c>
      <c r="AA241" s="2" t="str">
        <f t="shared" si="3"/>
        <v/>
      </c>
      <c r="AB241" s="2">
        <v>0.0</v>
      </c>
      <c r="AC241" s="2">
        <v>0.0</v>
      </c>
      <c r="AD241" s="2">
        <v>1.0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2">
        <v>0.0</v>
      </c>
      <c r="AM241" s="2">
        <v>1.0</v>
      </c>
      <c r="AN241" s="2">
        <v>0.0</v>
      </c>
      <c r="AO241" s="2">
        <v>0.0</v>
      </c>
      <c r="AP241" s="2">
        <v>0.0</v>
      </c>
      <c r="AQ241" s="2">
        <v>0.0</v>
      </c>
      <c r="AR241" s="3">
        <v>0.0</v>
      </c>
      <c r="AS241" s="6" t="str">
        <f t="shared" si="4"/>
        <v/>
      </c>
      <c r="AT241" s="6" t="str">
        <f t="shared" si="5"/>
        <v/>
      </c>
      <c r="AU241" s="6" t="str">
        <f t="shared" si="6"/>
        <v/>
      </c>
      <c r="AV241" s="6" t="str">
        <f t="shared" si="7"/>
        <v/>
      </c>
      <c r="AW241" s="6" t="str">
        <f t="shared" si="8"/>
        <v/>
      </c>
      <c r="AX241" s="6" t="str">
        <f t="shared" si="9"/>
        <v/>
      </c>
      <c r="AY241" s="6" t="str">
        <f t="shared" si="10"/>
        <v/>
      </c>
      <c r="AZ241" s="6" t="str">
        <f t="shared" si="11"/>
        <v/>
      </c>
      <c r="BA241" s="6" t="str">
        <f t="shared" si="12"/>
        <v/>
      </c>
      <c r="BB241" s="6" t="str">
        <f t="shared" si="13"/>
        <v/>
      </c>
      <c r="BC241" s="2"/>
      <c r="BD241" s="2"/>
    </row>
    <row r="242" ht="15.75" customHeight="1">
      <c r="A242" s="2">
        <v>58.0</v>
      </c>
      <c r="B242" s="2">
        <v>2017.0</v>
      </c>
      <c r="C242" s="6" t="s">
        <v>113</v>
      </c>
      <c r="D242" s="2">
        <v>14524.0</v>
      </c>
      <c r="E242" s="2">
        <v>1.5139629000194E13</v>
      </c>
      <c r="F242" s="2" t="str">
        <f t="array" ref="F242">IFERROR(INDEX(cnpj!$A:$B,MATCH(C242,cnpj!$B:$B,0),1),IF(G242=14,LEFT(E242,2)&amp;"."&amp;MID(E242,3,3)&amp;"."&amp;MID(E242,6,3)&amp;"/"&amp;MID(E242,9,4)&amp;"-"&amp;RIGHT(E242,2),IF(G242=13,0&amp;LEFT(E242,1)&amp;"."&amp;MID(E242,2,3)&amp;"."&amp;MID(E242,5,3)&amp;"/"&amp;MID(E242,8,4)&amp;"-"&amp;RIGHT(E242,2),IF(G242=12,"00"&amp;"."&amp;LEFT(E242,3)&amp;"."&amp;MID(E242,4,3)&amp;"/"&amp;MID(E242,7,4)&amp;"-"&amp;RIGHT(E242,2),IF(G242=11,"00.0"&amp;LEFT(E242,2)&amp;"."&amp;MID(E242,3,3)&amp;"/"&amp;MID(E242,6,4)&amp;"-"&amp;RIGHT(E242,2),"erro")))))</f>
        <v>15.139.629/0001-94</v>
      </c>
      <c r="G242" s="2">
        <f t="shared" si="2"/>
        <v>14</v>
      </c>
      <c r="H242" s="6" t="s">
        <v>55</v>
      </c>
      <c r="I242" s="2">
        <v>10.0</v>
      </c>
      <c r="J242" s="6">
        <v>14.327247444404287</v>
      </c>
      <c r="K242" s="6">
        <v>1668186.13</v>
      </c>
      <c r="L242" s="2">
        <v>0.0</v>
      </c>
      <c r="M242" s="2">
        <v>1.0</v>
      </c>
      <c r="N242" s="2"/>
      <c r="O242" s="2">
        <v>0.0</v>
      </c>
      <c r="P242" s="2">
        <v>0.0</v>
      </c>
      <c r="Q242" s="2">
        <v>0.0</v>
      </c>
      <c r="R242" s="2">
        <v>17.0</v>
      </c>
      <c r="S242" s="2">
        <v>1.0</v>
      </c>
      <c r="T242" s="6">
        <v>16.34552408901932</v>
      </c>
      <c r="U242" s="6">
        <v>0.01410296075826714</v>
      </c>
      <c r="V242" s="6">
        <v>0.7478278075680781</v>
      </c>
      <c r="W242" s="6">
        <v>3927324.0</v>
      </c>
      <c r="X242" s="6">
        <v>5460664.0</v>
      </c>
      <c r="Y242" s="6">
        <v>1.2553676E7</v>
      </c>
      <c r="Z242" s="6">
        <v>177044.0</v>
      </c>
      <c r="AA242" s="2">
        <f t="shared" si="3"/>
        <v>0</v>
      </c>
      <c r="AB242" s="2">
        <v>0.0</v>
      </c>
      <c r="AC242" s="2">
        <v>0.0</v>
      </c>
      <c r="AD242" s="2">
        <v>1.0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0.0</v>
      </c>
      <c r="AM242" s="2">
        <v>0.0</v>
      </c>
      <c r="AN242" s="2">
        <v>1.0</v>
      </c>
      <c r="AO242" s="2">
        <v>0.0</v>
      </c>
      <c r="AP242" s="2">
        <v>0.0</v>
      </c>
      <c r="AQ242" s="2">
        <v>0.0</v>
      </c>
      <c r="AR242" s="3">
        <v>0.0</v>
      </c>
      <c r="AS242" s="6">
        <f t="shared" si="4"/>
        <v>16.16972787</v>
      </c>
      <c r="AT242" s="6">
        <f t="shared" si="5"/>
        <v>0.02466095543</v>
      </c>
      <c r="AU242" s="6">
        <f t="shared" si="6"/>
        <v>0.7193028907</v>
      </c>
      <c r="AV242" s="6">
        <f t="shared" si="7"/>
        <v>0</v>
      </c>
      <c r="AW242" s="6">
        <f t="shared" si="8"/>
        <v>1</v>
      </c>
      <c r="AX242" s="6">
        <f t="shared" si="9"/>
        <v>0</v>
      </c>
      <c r="AY242" s="6">
        <f t="shared" si="10"/>
        <v>0</v>
      </c>
      <c r="AZ242" s="6">
        <f t="shared" si="11"/>
        <v>0</v>
      </c>
      <c r="BA242" s="6">
        <f t="shared" si="12"/>
        <v>19</v>
      </c>
      <c r="BB242" s="6">
        <f t="shared" si="13"/>
        <v>0</v>
      </c>
      <c r="BC242" s="2"/>
      <c r="BD242" s="2"/>
    </row>
    <row r="243" ht="15.75" customHeight="1">
      <c r="A243" s="2">
        <v>58.0</v>
      </c>
      <c r="B243" s="2">
        <v>2018.0</v>
      </c>
      <c r="C243" s="6" t="s">
        <v>113</v>
      </c>
      <c r="D243" s="2">
        <v>14524.0</v>
      </c>
      <c r="E243" s="2">
        <v>1.5139629000194E13</v>
      </c>
      <c r="F243" s="2" t="str">
        <f t="array" ref="F243">IFERROR(INDEX(cnpj!$A:$B,MATCH(C243,cnpj!$B:$B,0),1),IF(G243=14,LEFT(E243,2)&amp;"."&amp;MID(E243,3,3)&amp;"."&amp;MID(E243,6,3)&amp;"/"&amp;MID(E243,9,4)&amp;"-"&amp;RIGHT(E243,2),IF(G243=13,0&amp;LEFT(E243,1)&amp;"."&amp;MID(E243,2,3)&amp;"."&amp;MID(E243,5,3)&amp;"/"&amp;MID(E243,8,4)&amp;"-"&amp;RIGHT(E243,2),IF(G243=12,"00"&amp;"."&amp;LEFT(E243,3)&amp;"."&amp;MID(E243,4,3)&amp;"/"&amp;MID(E243,7,4)&amp;"-"&amp;RIGHT(E243,2),IF(G243=11,"00.0"&amp;LEFT(E243,2)&amp;"."&amp;MID(E243,3,3)&amp;"/"&amp;MID(E243,6,4)&amp;"-"&amp;RIGHT(E243,2),"erro")))))</f>
        <v>15.139.629/0001-94</v>
      </c>
      <c r="G243" s="2">
        <f t="shared" si="2"/>
        <v>14</v>
      </c>
      <c r="H243" s="6" t="s">
        <v>55</v>
      </c>
      <c r="I243" s="2">
        <v>10.0</v>
      </c>
      <c r="J243" s="6">
        <v>14.716805005548279</v>
      </c>
      <c r="K243" s="6">
        <v>2462789.0</v>
      </c>
      <c r="L243" s="2">
        <v>0.0</v>
      </c>
      <c r="M243" s="2">
        <v>1.0</v>
      </c>
      <c r="N243" s="2"/>
      <c r="O243" s="2">
        <v>0.0</v>
      </c>
      <c r="P243" s="2">
        <v>0.0</v>
      </c>
      <c r="Q243" s="2">
        <v>0.0</v>
      </c>
      <c r="R243" s="2">
        <v>20.0</v>
      </c>
      <c r="S243" s="2">
        <v>1.0</v>
      </c>
      <c r="T243" s="6">
        <v>16.49176498867629</v>
      </c>
      <c r="U243" s="6">
        <v>0.04394577609709078</v>
      </c>
      <c r="V243" s="6">
        <v>0.6417895214818198</v>
      </c>
      <c r="W243" s="6">
        <v>2715489.0</v>
      </c>
      <c r="X243" s="6">
        <v>6610076.0</v>
      </c>
      <c r="Y243" s="6">
        <v>1.4530566E7</v>
      </c>
      <c r="Z243" s="6">
        <v>638557.0</v>
      </c>
      <c r="AA243" s="2">
        <f t="shared" si="3"/>
        <v>0</v>
      </c>
      <c r="AB243" s="2">
        <v>0.0</v>
      </c>
      <c r="AC243" s="2">
        <v>0.0</v>
      </c>
      <c r="AD243" s="2">
        <v>1.0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1.0</v>
      </c>
      <c r="AP243" s="2">
        <v>0.0</v>
      </c>
      <c r="AQ243" s="2">
        <v>0.0</v>
      </c>
      <c r="AR243" s="3">
        <v>0.0</v>
      </c>
      <c r="AS243" s="6">
        <f t="shared" si="4"/>
        <v>16.34552409</v>
      </c>
      <c r="AT243" s="6">
        <f t="shared" si="5"/>
        <v>0.01410296076</v>
      </c>
      <c r="AU243" s="6">
        <f t="shared" si="6"/>
        <v>0.7478278076</v>
      </c>
      <c r="AV243" s="6">
        <f t="shared" si="7"/>
        <v>0</v>
      </c>
      <c r="AW243" s="6">
        <f t="shared" si="8"/>
        <v>1</v>
      </c>
      <c r="AX243" s="6">
        <f t="shared" si="9"/>
        <v>0</v>
      </c>
      <c r="AY243" s="6">
        <f t="shared" si="10"/>
        <v>0</v>
      </c>
      <c r="AZ243" s="6">
        <f t="shared" si="11"/>
        <v>0</v>
      </c>
      <c r="BA243" s="6">
        <f t="shared" si="12"/>
        <v>17</v>
      </c>
      <c r="BB243" s="6">
        <f t="shared" si="13"/>
        <v>1</v>
      </c>
      <c r="BC243" s="2"/>
      <c r="BD243" s="2"/>
    </row>
    <row r="244" ht="15.75" customHeight="1">
      <c r="A244" s="2">
        <v>58.0</v>
      </c>
      <c r="B244" s="2">
        <v>2019.0</v>
      </c>
      <c r="C244" s="6" t="s">
        <v>113</v>
      </c>
      <c r="D244" s="2">
        <v>14524.0</v>
      </c>
      <c r="E244" s="2">
        <v>1.5139629000194E13</v>
      </c>
      <c r="F244" s="2" t="str">
        <f t="array" ref="F244">IFERROR(INDEX(cnpj!$A:$B,MATCH(C244,cnpj!$B:$B,0),1),IF(G244=14,LEFT(E244,2)&amp;"."&amp;MID(E244,3,3)&amp;"."&amp;MID(E244,6,3)&amp;"/"&amp;MID(E244,9,4)&amp;"-"&amp;RIGHT(E244,2),IF(G244=13,0&amp;LEFT(E244,1)&amp;"."&amp;MID(E244,2,3)&amp;"."&amp;MID(E244,5,3)&amp;"/"&amp;MID(E244,8,4)&amp;"-"&amp;RIGHT(E244,2),IF(G244=12,"00"&amp;"."&amp;LEFT(E244,3)&amp;"."&amp;MID(E244,4,3)&amp;"/"&amp;MID(E244,7,4)&amp;"-"&amp;RIGHT(E244,2),IF(G244=11,"00.0"&amp;LEFT(E244,2)&amp;"."&amp;MID(E244,3,3)&amp;"/"&amp;MID(E244,6,4)&amp;"-"&amp;RIGHT(E244,2),"erro")))))</f>
        <v>15.139.629/0001-94</v>
      </c>
      <c r="G244" s="2">
        <f t="shared" si="2"/>
        <v>14</v>
      </c>
      <c r="H244" s="6" t="s">
        <v>55</v>
      </c>
      <c r="I244" s="2">
        <v>10.0</v>
      </c>
      <c r="J244" s="6">
        <v>14.716805005548279</v>
      </c>
      <c r="K244" s="6">
        <v>2462789.0</v>
      </c>
      <c r="L244" s="2">
        <v>0.0</v>
      </c>
      <c r="M244" s="2">
        <v>1.0</v>
      </c>
      <c r="N244" s="2"/>
      <c r="O244" s="2">
        <v>0.0</v>
      </c>
      <c r="P244" s="2">
        <v>0.0</v>
      </c>
      <c r="Q244" s="2">
        <v>0.0</v>
      </c>
      <c r="R244" s="2">
        <v>18.0</v>
      </c>
      <c r="S244" s="2">
        <v>1.0</v>
      </c>
      <c r="T244" s="6">
        <v>16.757075991397308</v>
      </c>
      <c r="U244" s="6">
        <v>0.053284368974321636</v>
      </c>
      <c r="V244" s="6">
        <v>0.36176774820338425</v>
      </c>
      <c r="W244" s="6">
        <v>3821902.0</v>
      </c>
      <c r="X244" s="6">
        <v>3031962.0</v>
      </c>
      <c r="Y244" s="6">
        <v>1.8945481E7</v>
      </c>
      <c r="Z244" s="6">
        <v>1009498.0</v>
      </c>
      <c r="AA244" s="2">
        <f t="shared" si="3"/>
        <v>0</v>
      </c>
      <c r="AB244" s="2">
        <v>0.0</v>
      </c>
      <c r="AC244" s="2">
        <v>0.0</v>
      </c>
      <c r="AD244" s="2">
        <v>1.0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1.0</v>
      </c>
      <c r="AQ244" s="2">
        <v>0.0</v>
      </c>
      <c r="AR244" s="3">
        <v>0.0</v>
      </c>
      <c r="AS244" s="6">
        <f t="shared" si="4"/>
        <v>16.49176499</v>
      </c>
      <c r="AT244" s="6">
        <f t="shared" si="5"/>
        <v>0.0439457761</v>
      </c>
      <c r="AU244" s="6">
        <f t="shared" si="6"/>
        <v>0.6417895215</v>
      </c>
      <c r="AV244" s="6">
        <f t="shared" si="7"/>
        <v>0</v>
      </c>
      <c r="AW244" s="6">
        <f t="shared" si="8"/>
        <v>1</v>
      </c>
      <c r="AX244" s="6">
        <f t="shared" si="9"/>
        <v>0</v>
      </c>
      <c r="AY244" s="6">
        <f t="shared" si="10"/>
        <v>0</v>
      </c>
      <c r="AZ244" s="6">
        <f t="shared" si="11"/>
        <v>0</v>
      </c>
      <c r="BA244" s="6">
        <f t="shared" si="12"/>
        <v>20</v>
      </c>
      <c r="BB244" s="6">
        <f t="shared" si="13"/>
        <v>1</v>
      </c>
      <c r="BC244" s="2"/>
      <c r="BD244" s="2"/>
    </row>
    <row r="245" ht="15.75" customHeight="1">
      <c r="A245" s="2">
        <v>58.0</v>
      </c>
      <c r="B245" s="2">
        <v>2020.0</v>
      </c>
      <c r="C245" s="6" t="s">
        <v>113</v>
      </c>
      <c r="D245" s="2">
        <v>14524.0</v>
      </c>
      <c r="E245" s="2">
        <v>1.5139629000194E13</v>
      </c>
      <c r="F245" s="2" t="str">
        <f t="array" ref="F245">IFERROR(INDEX(cnpj!$A:$B,MATCH(C245,cnpj!$B:$B,0),1),IF(G245=14,LEFT(E245,2)&amp;"."&amp;MID(E245,3,3)&amp;"."&amp;MID(E245,6,3)&amp;"/"&amp;MID(E245,9,4)&amp;"-"&amp;RIGHT(E245,2),IF(G245=13,0&amp;LEFT(E245,1)&amp;"."&amp;MID(E245,2,3)&amp;"."&amp;MID(E245,5,3)&amp;"/"&amp;MID(E245,8,4)&amp;"-"&amp;RIGHT(E245,2),IF(G245=12,"00"&amp;"."&amp;LEFT(E245,3)&amp;"."&amp;MID(E245,4,3)&amp;"/"&amp;MID(E245,7,4)&amp;"-"&amp;RIGHT(E245,2),IF(G245=11,"00.0"&amp;LEFT(E245,2)&amp;"."&amp;MID(E245,3,3)&amp;"/"&amp;MID(E245,6,4)&amp;"-"&amp;RIGHT(E245,2),"erro")))))</f>
        <v>15.139.629/0001-94</v>
      </c>
      <c r="G245" s="2">
        <f t="shared" si="2"/>
        <v>14</v>
      </c>
      <c r="H245" s="6" t="s">
        <v>55</v>
      </c>
      <c r="I245" s="2">
        <v>10.0</v>
      </c>
      <c r="J245" s="6">
        <v>14.716805005548279</v>
      </c>
      <c r="K245" s="6">
        <v>2462789.0</v>
      </c>
      <c r="L245" s="2">
        <v>0.0</v>
      </c>
      <c r="M245" s="2">
        <v>1.0</v>
      </c>
      <c r="N245" s="2"/>
      <c r="O245" s="2">
        <v>0.0</v>
      </c>
      <c r="P245" s="2">
        <v>0.0</v>
      </c>
      <c r="Q245" s="2">
        <v>0.0</v>
      </c>
      <c r="R245" s="2">
        <v>22.0</v>
      </c>
      <c r="S245" s="2">
        <v>0.0</v>
      </c>
      <c r="T245" s="6">
        <v>16.856263997165787</v>
      </c>
      <c r="U245" s="6">
        <v>0.05826681324984465</v>
      </c>
      <c r="V245" s="6">
        <v>0.7079967496773577</v>
      </c>
      <c r="W245" s="6">
        <v>3475000.0</v>
      </c>
      <c r="X245" s="6">
        <v>1.1337E7</v>
      </c>
      <c r="Y245" s="6">
        <v>2.0921E7</v>
      </c>
      <c r="Z245" s="6">
        <v>1219000.0</v>
      </c>
      <c r="AA245" s="2">
        <f t="shared" si="3"/>
        <v>0</v>
      </c>
      <c r="AB245" s="2">
        <v>0.0</v>
      </c>
      <c r="AC245" s="2">
        <v>0.0</v>
      </c>
      <c r="AD245" s="2">
        <v>1.0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1.0</v>
      </c>
      <c r="AR245" s="3">
        <v>0.0</v>
      </c>
      <c r="AS245" s="6">
        <f t="shared" si="4"/>
        <v>16.75707599</v>
      </c>
      <c r="AT245" s="6">
        <f t="shared" si="5"/>
        <v>0.05328436897</v>
      </c>
      <c r="AU245" s="6">
        <f t="shared" si="6"/>
        <v>0.3617677482</v>
      </c>
      <c r="AV245" s="6">
        <f t="shared" si="7"/>
        <v>0</v>
      </c>
      <c r="AW245" s="6">
        <f t="shared" si="8"/>
        <v>1</v>
      </c>
      <c r="AX245" s="6">
        <f t="shared" si="9"/>
        <v>0</v>
      </c>
      <c r="AY245" s="6">
        <f t="shared" si="10"/>
        <v>0</v>
      </c>
      <c r="AZ245" s="6">
        <f t="shared" si="11"/>
        <v>0</v>
      </c>
      <c r="BA245" s="6">
        <f t="shared" si="12"/>
        <v>18</v>
      </c>
      <c r="BB245" s="6">
        <f t="shared" si="13"/>
        <v>1</v>
      </c>
      <c r="BC245" s="2"/>
      <c r="BD245" s="2"/>
    </row>
    <row r="246" ht="15.75" customHeight="1">
      <c r="A246" s="2">
        <v>59.0</v>
      </c>
      <c r="B246" s="2">
        <v>2016.0</v>
      </c>
      <c r="C246" s="6" t="s">
        <v>114</v>
      </c>
      <c r="D246" s="2">
        <v>14451.0</v>
      </c>
      <c r="E246" s="2">
        <v>7.0698000111E10</v>
      </c>
      <c r="F246" s="2" t="str">
        <f t="array" ref="F246">IFERROR(INDEX(cnpj!$A:$B,MATCH(C246,cnpj!$B:$B,0),1),IF(G246=14,LEFT(E246,2)&amp;"."&amp;MID(E246,3,3)&amp;"."&amp;MID(E246,6,3)&amp;"/"&amp;MID(E246,9,4)&amp;"-"&amp;RIGHT(E246,2),IF(G246=13,0&amp;LEFT(E246,1)&amp;"."&amp;MID(E246,2,3)&amp;"."&amp;MID(E246,5,3)&amp;"/"&amp;MID(E246,8,4)&amp;"-"&amp;RIGHT(E246,2),IF(G246=12,"00"&amp;"."&amp;LEFT(E246,3)&amp;"."&amp;MID(E246,4,3)&amp;"/"&amp;MID(E246,7,4)&amp;"-"&amp;RIGHT(E246,2),IF(G246=11,"00.0"&amp;LEFT(E246,2)&amp;"."&amp;MID(E246,3,3)&amp;"/"&amp;MID(E246,6,4)&amp;"-"&amp;RIGHT(E246,2),"erro")))))</f>
        <v>00.070.698/0001-11</v>
      </c>
      <c r="G246" s="2">
        <f t="shared" si="2"/>
        <v>11</v>
      </c>
      <c r="H246" s="6" t="s">
        <v>55</v>
      </c>
      <c r="I246" s="2">
        <v>10.0</v>
      </c>
      <c r="J246" s="6">
        <v>13.815510557964274</v>
      </c>
      <c r="K246" s="6">
        <v>1000000.0</v>
      </c>
      <c r="L246" s="2">
        <v>0.0</v>
      </c>
      <c r="M246" s="2">
        <v>0.0</v>
      </c>
      <c r="N246" s="2"/>
      <c r="O246" s="2">
        <v>0.0</v>
      </c>
      <c r="P246" s="2">
        <v>0.0</v>
      </c>
      <c r="Q246" s="2">
        <v>0.0</v>
      </c>
      <c r="R246" s="2">
        <v>21.0</v>
      </c>
      <c r="S246" s="2">
        <v>0.0</v>
      </c>
      <c r="T246" s="6">
        <v>13.520860263748748</v>
      </c>
      <c r="U246" s="6">
        <v>0.15387786120151667</v>
      </c>
      <c r="V246" s="6">
        <v>0.16706677837570758</v>
      </c>
      <c r="W246" s="6">
        <v>16333.0</v>
      </c>
      <c r="X246" s="6">
        <v>108097.0</v>
      </c>
      <c r="Y246" s="6">
        <v>744792.0</v>
      </c>
      <c r="Z246" s="6">
        <v>114607.0</v>
      </c>
      <c r="AA246" s="2" t="str">
        <f t="shared" si="3"/>
        <v/>
      </c>
      <c r="AB246" s="2">
        <v>0.0</v>
      </c>
      <c r="AC246" s="2">
        <v>0.0</v>
      </c>
      <c r="AD246" s="2">
        <v>1.0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0.0</v>
      </c>
      <c r="AM246" s="2">
        <v>1.0</v>
      </c>
      <c r="AN246" s="2">
        <v>0.0</v>
      </c>
      <c r="AO246" s="2">
        <v>0.0</v>
      </c>
      <c r="AP246" s="2">
        <v>0.0</v>
      </c>
      <c r="AQ246" s="2">
        <v>0.0</v>
      </c>
      <c r="AR246" s="3">
        <v>0.0</v>
      </c>
      <c r="AS246" s="6" t="str">
        <f t="shared" si="4"/>
        <v/>
      </c>
      <c r="AT246" s="6" t="str">
        <f t="shared" si="5"/>
        <v/>
      </c>
      <c r="AU246" s="6" t="str">
        <f t="shared" si="6"/>
        <v/>
      </c>
      <c r="AV246" s="6" t="str">
        <f t="shared" si="7"/>
        <v/>
      </c>
      <c r="AW246" s="6" t="str">
        <f t="shared" si="8"/>
        <v/>
      </c>
      <c r="AX246" s="6" t="str">
        <f t="shared" si="9"/>
        <v/>
      </c>
      <c r="AY246" s="6" t="str">
        <f t="shared" si="10"/>
        <v/>
      </c>
      <c r="AZ246" s="6" t="str">
        <f t="shared" si="11"/>
        <v/>
      </c>
      <c r="BA246" s="6" t="str">
        <f t="shared" si="12"/>
        <v/>
      </c>
      <c r="BB246" s="6" t="str">
        <f t="shared" si="13"/>
        <v/>
      </c>
      <c r="BC246" s="2"/>
      <c r="BD246" s="2"/>
    </row>
    <row r="247" ht="15.75" customHeight="1">
      <c r="A247" s="2">
        <v>59.0</v>
      </c>
      <c r="B247" s="2">
        <v>2017.0</v>
      </c>
      <c r="C247" s="6" t="s">
        <v>114</v>
      </c>
      <c r="D247" s="2">
        <v>14451.0</v>
      </c>
      <c r="E247" s="2">
        <v>7.0698000111E10</v>
      </c>
      <c r="F247" s="2" t="str">
        <f t="array" ref="F247">IFERROR(INDEX(cnpj!$A:$B,MATCH(C247,cnpj!$B:$B,0),1),IF(G247=14,LEFT(E247,2)&amp;"."&amp;MID(E247,3,3)&amp;"."&amp;MID(E247,6,3)&amp;"/"&amp;MID(E247,9,4)&amp;"-"&amp;RIGHT(E247,2),IF(G247=13,0&amp;LEFT(E247,1)&amp;"."&amp;MID(E247,2,3)&amp;"."&amp;MID(E247,5,3)&amp;"/"&amp;MID(E247,8,4)&amp;"-"&amp;RIGHT(E247,2),IF(G247=12,"00"&amp;"."&amp;LEFT(E247,3)&amp;"."&amp;MID(E247,4,3)&amp;"/"&amp;MID(E247,7,4)&amp;"-"&amp;RIGHT(E247,2),IF(G247=11,"00.0"&amp;LEFT(E247,2)&amp;"."&amp;MID(E247,3,3)&amp;"/"&amp;MID(E247,6,4)&amp;"-"&amp;RIGHT(E247,2),"erro")))))</f>
        <v>00.070.698/0001-11</v>
      </c>
      <c r="G247" s="2">
        <f t="shared" si="2"/>
        <v>11</v>
      </c>
      <c r="H247" s="6" t="s">
        <v>55</v>
      </c>
      <c r="I247" s="2">
        <v>10.0</v>
      </c>
      <c r="J247" s="6">
        <v>13.815510557964274</v>
      </c>
      <c r="K247" s="6">
        <v>1000000.0</v>
      </c>
      <c r="L247" s="2">
        <v>0.0</v>
      </c>
      <c r="M247" s="2">
        <v>0.0</v>
      </c>
      <c r="N247" s="2"/>
      <c r="O247" s="2">
        <v>0.0</v>
      </c>
      <c r="P247" s="2">
        <v>0.0</v>
      </c>
      <c r="Q247" s="2">
        <v>0.0</v>
      </c>
      <c r="R247" s="2">
        <v>23.0</v>
      </c>
      <c r="S247" s="2">
        <v>0.0</v>
      </c>
      <c r="T247" s="6">
        <v>13.533813207948622</v>
      </c>
      <c r="U247" s="6">
        <v>0.20156606609392685</v>
      </c>
      <c r="V247" s="6">
        <v>0.16106385403882295</v>
      </c>
      <c r="W247" s="6">
        <v>24157.0</v>
      </c>
      <c r="X247" s="6">
        <v>97366.0</v>
      </c>
      <c r="Y247" s="6">
        <v>754502.0</v>
      </c>
      <c r="Z247" s="6">
        <v>152082.0</v>
      </c>
      <c r="AA247" s="2">
        <f t="shared" si="3"/>
        <v>0</v>
      </c>
      <c r="AB247" s="2">
        <v>0.0</v>
      </c>
      <c r="AC247" s="2">
        <v>0.0</v>
      </c>
      <c r="AD247" s="2">
        <v>1.0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1.0</v>
      </c>
      <c r="AO247" s="2">
        <v>0.0</v>
      </c>
      <c r="AP247" s="2">
        <v>0.0</v>
      </c>
      <c r="AQ247" s="2">
        <v>0.0</v>
      </c>
      <c r="AR247" s="3">
        <v>0.0</v>
      </c>
      <c r="AS247" s="6">
        <f t="shared" si="4"/>
        <v>13.52086026</v>
      </c>
      <c r="AT247" s="6">
        <f t="shared" si="5"/>
        <v>0.1538778612</v>
      </c>
      <c r="AU247" s="6">
        <f t="shared" si="6"/>
        <v>0.1670667784</v>
      </c>
      <c r="AV247" s="6">
        <f t="shared" si="7"/>
        <v>0</v>
      </c>
      <c r="AW247" s="6">
        <f t="shared" si="8"/>
        <v>0</v>
      </c>
      <c r="AX247" s="6">
        <f t="shared" si="9"/>
        <v>0</v>
      </c>
      <c r="AY247" s="6">
        <f t="shared" si="10"/>
        <v>0</v>
      </c>
      <c r="AZ247" s="6">
        <f t="shared" si="11"/>
        <v>0</v>
      </c>
      <c r="BA247" s="6">
        <f t="shared" si="12"/>
        <v>21</v>
      </c>
      <c r="BB247" s="6">
        <f t="shared" si="13"/>
        <v>0</v>
      </c>
      <c r="BC247" s="2"/>
      <c r="BD247" s="2"/>
    </row>
    <row r="248" ht="15.75" customHeight="1">
      <c r="A248" s="2">
        <v>59.0</v>
      </c>
      <c r="B248" s="2">
        <v>2018.0</v>
      </c>
      <c r="C248" s="6" t="s">
        <v>114</v>
      </c>
      <c r="D248" s="2">
        <v>14451.0</v>
      </c>
      <c r="E248" s="2">
        <v>7.0698000111E10</v>
      </c>
      <c r="F248" s="2" t="str">
        <f t="array" ref="F248">IFERROR(INDEX(cnpj!$A:$B,MATCH(C248,cnpj!$B:$B,0),1),IF(G248=14,LEFT(E248,2)&amp;"."&amp;MID(E248,3,3)&amp;"."&amp;MID(E248,6,3)&amp;"/"&amp;MID(E248,9,4)&amp;"-"&amp;RIGHT(E248,2),IF(G248=13,0&amp;LEFT(E248,1)&amp;"."&amp;MID(E248,2,3)&amp;"."&amp;MID(E248,5,3)&amp;"/"&amp;MID(E248,8,4)&amp;"-"&amp;RIGHT(E248,2),IF(G248=12,"00"&amp;"."&amp;LEFT(E248,3)&amp;"."&amp;MID(E248,4,3)&amp;"/"&amp;MID(E248,7,4)&amp;"-"&amp;RIGHT(E248,2),IF(G248=11,"00.0"&amp;LEFT(E248,2)&amp;"."&amp;MID(E248,3,3)&amp;"/"&amp;MID(E248,6,4)&amp;"-"&amp;RIGHT(E248,2),"erro")))))</f>
        <v>00.070.698/0001-11</v>
      </c>
      <c r="G248" s="2">
        <f t="shared" si="2"/>
        <v>11</v>
      </c>
      <c r="H248" s="6" t="s">
        <v>55</v>
      </c>
      <c r="I248" s="2">
        <v>10.0</v>
      </c>
      <c r="J248" s="6">
        <v>14.089848390764418</v>
      </c>
      <c r="K248" s="6">
        <v>1315659.2</v>
      </c>
      <c r="L248" s="2">
        <v>0.0</v>
      </c>
      <c r="M248" s="2">
        <v>0.0</v>
      </c>
      <c r="N248" s="2"/>
      <c r="O248" s="2">
        <v>1.0</v>
      </c>
      <c r="P248" s="2">
        <v>3.0</v>
      </c>
      <c r="Q248" s="2">
        <v>0.0</v>
      </c>
      <c r="R248" s="2">
        <v>22.0</v>
      </c>
      <c r="S248" s="2">
        <v>0.0</v>
      </c>
      <c r="T248" s="6">
        <v>13.474902982604066</v>
      </c>
      <c r="U248" s="6">
        <v>0.12648276909148676</v>
      </c>
      <c r="V248" s="6">
        <v>0.17463568655125974</v>
      </c>
      <c r="W248" s="6">
        <v>27443.0</v>
      </c>
      <c r="X248" s="6">
        <v>96782.0</v>
      </c>
      <c r="Y248" s="6">
        <v>711338.0</v>
      </c>
      <c r="Z248" s="6">
        <v>89972.0</v>
      </c>
      <c r="AA248" s="2">
        <f t="shared" si="3"/>
        <v>0</v>
      </c>
      <c r="AB248" s="2">
        <v>0.0</v>
      </c>
      <c r="AC248" s="2">
        <v>0.0</v>
      </c>
      <c r="AD248" s="2">
        <v>1.0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1.0</v>
      </c>
      <c r="AP248" s="2">
        <v>0.0</v>
      </c>
      <c r="AQ248" s="2">
        <v>0.0</v>
      </c>
      <c r="AR248" s="3">
        <v>0.0</v>
      </c>
      <c r="AS248" s="6">
        <f t="shared" si="4"/>
        <v>13.53381321</v>
      </c>
      <c r="AT248" s="6">
        <f t="shared" si="5"/>
        <v>0.2015660661</v>
      </c>
      <c r="AU248" s="6">
        <f t="shared" si="6"/>
        <v>0.161063854</v>
      </c>
      <c r="AV248" s="6">
        <f t="shared" si="7"/>
        <v>0</v>
      </c>
      <c r="AW248" s="6">
        <f t="shared" si="8"/>
        <v>0</v>
      </c>
      <c r="AX248" s="6">
        <f t="shared" si="9"/>
        <v>0</v>
      </c>
      <c r="AY248" s="6">
        <f t="shared" si="10"/>
        <v>0</v>
      </c>
      <c r="AZ248" s="6">
        <f t="shared" si="11"/>
        <v>0</v>
      </c>
      <c r="BA248" s="6">
        <f t="shared" si="12"/>
        <v>23</v>
      </c>
      <c r="BB248" s="6">
        <f t="shared" si="13"/>
        <v>0</v>
      </c>
      <c r="BC248" s="2"/>
      <c r="BD248" s="2"/>
    </row>
    <row r="249" ht="15.75" customHeight="1">
      <c r="A249" s="2">
        <v>59.0</v>
      </c>
      <c r="B249" s="2">
        <v>2019.0</v>
      </c>
      <c r="C249" s="6" t="s">
        <v>114</v>
      </c>
      <c r="D249" s="2">
        <v>14451.0</v>
      </c>
      <c r="E249" s="2">
        <v>7.0698000111E10</v>
      </c>
      <c r="F249" s="2" t="str">
        <f t="array" ref="F249">IFERROR(INDEX(cnpj!$A:$B,MATCH(C249,cnpj!$B:$B,0),1),IF(G249=14,LEFT(E249,2)&amp;"."&amp;MID(E249,3,3)&amp;"."&amp;MID(E249,6,3)&amp;"/"&amp;MID(E249,9,4)&amp;"-"&amp;RIGHT(E249,2),IF(G249=13,0&amp;LEFT(E249,1)&amp;"."&amp;MID(E249,2,3)&amp;"."&amp;MID(E249,5,3)&amp;"/"&amp;MID(E249,8,4)&amp;"-"&amp;RIGHT(E249,2),IF(G249=12,"00"&amp;"."&amp;LEFT(E249,3)&amp;"."&amp;MID(E249,4,3)&amp;"/"&amp;MID(E249,7,4)&amp;"-"&amp;RIGHT(E249,2),IF(G249=11,"00.0"&amp;LEFT(E249,2)&amp;"."&amp;MID(E249,3,3)&amp;"/"&amp;MID(E249,6,4)&amp;"-"&amp;RIGHT(E249,2),"erro")))))</f>
        <v>00.070.698/0001-11</v>
      </c>
      <c r="G249" s="2">
        <f t="shared" si="2"/>
        <v>11</v>
      </c>
      <c r="H249" s="6" t="s">
        <v>55</v>
      </c>
      <c r="I249" s="2">
        <v>10.0</v>
      </c>
      <c r="J249" s="6">
        <v>9.769956159911606</v>
      </c>
      <c r="K249" s="6">
        <v>17500.0</v>
      </c>
      <c r="L249" s="2">
        <v>0.0</v>
      </c>
      <c r="M249" s="2">
        <v>0.0</v>
      </c>
      <c r="N249" s="2"/>
      <c r="O249" s="2">
        <v>1.0</v>
      </c>
      <c r="P249" s="2">
        <v>3.0</v>
      </c>
      <c r="Q249" s="2">
        <v>0.0</v>
      </c>
      <c r="R249" s="2">
        <v>23.0</v>
      </c>
      <c r="S249" s="2">
        <v>0.0</v>
      </c>
      <c r="T249" s="6">
        <v>13.86239891484411</v>
      </c>
      <c r="U249" s="6">
        <v>0.1135920153052705</v>
      </c>
      <c r="V249" s="6">
        <v>0.08546714948879061</v>
      </c>
      <c r="W249" s="6">
        <v>73237.0</v>
      </c>
      <c r="X249" s="6">
        <v>16333.0</v>
      </c>
      <c r="Y249" s="6">
        <v>1048005.0</v>
      </c>
      <c r="Z249" s="6">
        <v>119045.0</v>
      </c>
      <c r="AA249" s="2">
        <f t="shared" si="3"/>
        <v>0</v>
      </c>
      <c r="AB249" s="2">
        <v>0.0</v>
      </c>
      <c r="AC249" s="2">
        <v>0.0</v>
      </c>
      <c r="AD249" s="2">
        <v>1.0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1.0</v>
      </c>
      <c r="AQ249" s="2">
        <v>0.0</v>
      </c>
      <c r="AR249" s="3">
        <v>0.0</v>
      </c>
      <c r="AS249" s="6">
        <f t="shared" si="4"/>
        <v>13.47490298</v>
      </c>
      <c r="AT249" s="6">
        <f t="shared" si="5"/>
        <v>0.1264827691</v>
      </c>
      <c r="AU249" s="6">
        <f t="shared" si="6"/>
        <v>0.1746356866</v>
      </c>
      <c r="AV249" s="6">
        <f t="shared" si="7"/>
        <v>0</v>
      </c>
      <c r="AW249" s="6">
        <f t="shared" si="8"/>
        <v>0</v>
      </c>
      <c r="AX249" s="6">
        <f t="shared" si="9"/>
        <v>1</v>
      </c>
      <c r="AY249" s="6">
        <f t="shared" si="10"/>
        <v>3</v>
      </c>
      <c r="AZ249" s="6">
        <f t="shared" si="11"/>
        <v>0</v>
      </c>
      <c r="BA249" s="6">
        <f t="shared" si="12"/>
        <v>22</v>
      </c>
      <c r="BB249" s="6">
        <f t="shared" si="13"/>
        <v>0</v>
      </c>
      <c r="BC249" s="2"/>
      <c r="BD249" s="2"/>
    </row>
    <row r="250" ht="15.75" customHeight="1">
      <c r="A250" s="2">
        <v>59.0</v>
      </c>
      <c r="B250" s="2">
        <v>2020.0</v>
      </c>
      <c r="C250" s="6" t="s">
        <v>114</v>
      </c>
      <c r="D250" s="2">
        <v>14451.0</v>
      </c>
      <c r="E250" s="2">
        <v>7.0698000111E10</v>
      </c>
      <c r="F250" s="2" t="str">
        <f t="array" ref="F250">IFERROR(INDEX(cnpj!$A:$B,MATCH(C250,cnpj!$B:$B,0),1),IF(G250=14,LEFT(E250,2)&amp;"."&amp;MID(E250,3,3)&amp;"."&amp;MID(E250,6,3)&amp;"/"&amp;MID(E250,9,4)&amp;"-"&amp;RIGHT(E250,2),IF(G250=13,0&amp;LEFT(E250,1)&amp;"."&amp;MID(E250,2,3)&amp;"."&amp;MID(E250,5,3)&amp;"/"&amp;MID(E250,8,4)&amp;"-"&amp;RIGHT(E250,2),IF(G250=12,"00"&amp;"."&amp;LEFT(E250,3)&amp;"."&amp;MID(E250,4,3)&amp;"/"&amp;MID(E250,7,4)&amp;"-"&amp;RIGHT(E250,2),IF(G250=11,"00.0"&amp;LEFT(E250,2)&amp;"."&amp;MID(E250,3,3)&amp;"/"&amp;MID(E250,6,4)&amp;"-"&amp;RIGHT(E250,2),"erro")))))</f>
        <v>00.070.698/0001-11</v>
      </c>
      <c r="G250" s="2">
        <f t="shared" si="2"/>
        <v>11</v>
      </c>
      <c r="H250" s="6" t="s">
        <v>55</v>
      </c>
      <c r="I250" s="2">
        <v>10.0</v>
      </c>
      <c r="J250" s="6">
        <v>12.72724456135031</v>
      </c>
      <c r="K250" s="6">
        <v>336800.0</v>
      </c>
      <c r="L250" s="2">
        <v>0.0</v>
      </c>
      <c r="M250" s="2">
        <v>0.0</v>
      </c>
      <c r="N250" s="2"/>
      <c r="O250" s="2">
        <v>1.0</v>
      </c>
      <c r="P250" s="2">
        <v>5.0</v>
      </c>
      <c r="Q250" s="2">
        <v>0.0</v>
      </c>
      <c r="R250" s="2">
        <v>22.0</v>
      </c>
      <c r="S250" s="2">
        <v>0.0</v>
      </c>
      <c r="T250" s="6">
        <v>14.155118587130584</v>
      </c>
      <c r="U250" s="6">
        <v>0.3080460866834663</v>
      </c>
      <c r="V250" s="6">
        <v>0.5166829607297652</v>
      </c>
      <c r="W250" s="6">
        <v>639968.0</v>
      </c>
      <c r="X250" s="6">
        <v>85660.0</v>
      </c>
      <c r="Y250" s="6">
        <v>1404397.0</v>
      </c>
      <c r="Z250" s="6">
        <v>432619.0</v>
      </c>
      <c r="AA250" s="2">
        <f t="shared" si="3"/>
        <v>0</v>
      </c>
      <c r="AB250" s="2">
        <v>0.0</v>
      </c>
      <c r="AC250" s="2">
        <v>0.0</v>
      </c>
      <c r="AD250" s="2">
        <v>1.0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0.0</v>
      </c>
      <c r="AQ250" s="2">
        <v>1.0</v>
      </c>
      <c r="AR250" s="3">
        <v>0.0</v>
      </c>
      <c r="AS250" s="6">
        <f t="shared" si="4"/>
        <v>13.86239891</v>
      </c>
      <c r="AT250" s="6">
        <f t="shared" si="5"/>
        <v>0.1135920153</v>
      </c>
      <c r="AU250" s="6">
        <f t="shared" si="6"/>
        <v>0.08546714949</v>
      </c>
      <c r="AV250" s="6">
        <f t="shared" si="7"/>
        <v>0</v>
      </c>
      <c r="AW250" s="6">
        <f t="shared" si="8"/>
        <v>0</v>
      </c>
      <c r="AX250" s="6">
        <f t="shared" si="9"/>
        <v>1</v>
      </c>
      <c r="AY250" s="6">
        <f t="shared" si="10"/>
        <v>3</v>
      </c>
      <c r="AZ250" s="6">
        <f t="shared" si="11"/>
        <v>0</v>
      </c>
      <c r="BA250" s="6">
        <f t="shared" si="12"/>
        <v>23</v>
      </c>
      <c r="BB250" s="6">
        <f t="shared" si="13"/>
        <v>0</v>
      </c>
      <c r="BC250" s="2"/>
      <c r="BD250" s="2"/>
    </row>
    <row r="251" ht="15.75" customHeight="1">
      <c r="A251" s="2">
        <v>60.0</v>
      </c>
      <c r="B251" s="2">
        <v>2016.0</v>
      </c>
      <c r="C251" s="6" t="s">
        <v>115</v>
      </c>
      <c r="D251" s="2">
        <v>2453.0</v>
      </c>
      <c r="E251" s="2">
        <v>1.7155730000164E13</v>
      </c>
      <c r="F251" s="2" t="str">
        <f t="array" ref="F251">IFERROR(INDEX(cnpj!$A:$B,MATCH(C251,cnpj!$B:$B,0),1),IF(G251=14,LEFT(E251,2)&amp;"."&amp;MID(E251,3,3)&amp;"."&amp;MID(E251,6,3)&amp;"/"&amp;MID(E251,9,4)&amp;"-"&amp;RIGHT(E251,2),IF(G251=13,0&amp;LEFT(E251,1)&amp;"."&amp;MID(E251,2,3)&amp;"."&amp;MID(E251,5,3)&amp;"/"&amp;MID(E251,8,4)&amp;"-"&amp;RIGHT(E251,2),IF(G251=12,"00"&amp;"."&amp;LEFT(E251,3)&amp;"."&amp;MID(E251,4,3)&amp;"/"&amp;MID(E251,7,4)&amp;"-"&amp;RIGHT(E251,2),IF(G251=11,"00.0"&amp;LEFT(E251,2)&amp;"."&amp;MID(E251,3,3)&amp;"/"&amp;MID(E251,6,4)&amp;"-"&amp;RIGHT(E251,2),"erro")))))</f>
        <v>17.155.730/0001-64</v>
      </c>
      <c r="G251" s="2">
        <f t="shared" si="2"/>
        <v>14</v>
      </c>
      <c r="H251" s="6" t="s">
        <v>55</v>
      </c>
      <c r="I251" s="2">
        <v>10.0</v>
      </c>
      <c r="J251" s="6">
        <v>14.266649869563613</v>
      </c>
      <c r="K251" s="6">
        <v>1570100.0</v>
      </c>
      <c r="L251" s="2">
        <v>0.0</v>
      </c>
      <c r="M251" s="2">
        <v>1.0</v>
      </c>
      <c r="N251" s="2"/>
      <c r="O251" s="2">
        <v>0.0</v>
      </c>
      <c r="P251" s="2">
        <v>0.0</v>
      </c>
      <c r="Q251" s="2">
        <v>0.0</v>
      </c>
      <c r="R251" s="2">
        <v>46.0</v>
      </c>
      <c r="S251" s="2">
        <v>0.0</v>
      </c>
      <c r="T251" s="6">
        <v>16.55116379891827</v>
      </c>
      <c r="U251" s="6">
        <v>0.021682104705160823</v>
      </c>
      <c r="V251" s="6">
        <v>0.16145020695127754</v>
      </c>
      <c r="W251" s="6">
        <v>1749445.0</v>
      </c>
      <c r="X251" s="6">
        <v>740087.0</v>
      </c>
      <c r="Y251" s="6">
        <v>1.5419813E7</v>
      </c>
      <c r="Z251" s="6">
        <v>334334.0</v>
      </c>
      <c r="AA251" s="2" t="str">
        <f t="shared" si="3"/>
        <v/>
      </c>
      <c r="AB251" s="2">
        <v>0.0</v>
      </c>
      <c r="AC251" s="2">
        <v>0.0</v>
      </c>
      <c r="AD251" s="2">
        <v>1.0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1.0</v>
      </c>
      <c r="AN251" s="2">
        <v>0.0</v>
      </c>
      <c r="AO251" s="2">
        <v>0.0</v>
      </c>
      <c r="AP251" s="2">
        <v>0.0</v>
      </c>
      <c r="AQ251" s="2">
        <v>0.0</v>
      </c>
      <c r="AR251" s="3">
        <v>0.0</v>
      </c>
      <c r="AS251" s="6" t="str">
        <f t="shared" si="4"/>
        <v/>
      </c>
      <c r="AT251" s="6" t="str">
        <f t="shared" si="5"/>
        <v/>
      </c>
      <c r="AU251" s="6" t="str">
        <f t="shared" si="6"/>
        <v/>
      </c>
      <c r="AV251" s="6" t="str">
        <f t="shared" si="7"/>
        <v/>
      </c>
      <c r="AW251" s="6" t="str">
        <f t="shared" si="8"/>
        <v/>
      </c>
      <c r="AX251" s="6" t="str">
        <f t="shared" si="9"/>
        <v/>
      </c>
      <c r="AY251" s="6" t="str">
        <f t="shared" si="10"/>
        <v/>
      </c>
      <c r="AZ251" s="6" t="str">
        <f t="shared" si="11"/>
        <v/>
      </c>
      <c r="BA251" s="6" t="str">
        <f t="shared" si="12"/>
        <v/>
      </c>
      <c r="BB251" s="6" t="str">
        <f t="shared" si="13"/>
        <v/>
      </c>
      <c r="BC251" s="2"/>
      <c r="BD251" s="2"/>
    </row>
    <row r="252" ht="15.75" customHeight="1">
      <c r="A252" s="2">
        <v>60.0</v>
      </c>
      <c r="B252" s="2">
        <v>2017.0</v>
      </c>
      <c r="C252" s="6" t="s">
        <v>115</v>
      </c>
      <c r="D252" s="2">
        <v>2453.0</v>
      </c>
      <c r="E252" s="2">
        <v>1.7155730000164E13</v>
      </c>
      <c r="F252" s="2" t="str">
        <f t="array" ref="F252">IFERROR(INDEX(cnpj!$A:$B,MATCH(C252,cnpj!$B:$B,0),1),IF(G252=14,LEFT(E252,2)&amp;"."&amp;MID(E252,3,3)&amp;"."&amp;MID(E252,6,3)&amp;"/"&amp;MID(E252,9,4)&amp;"-"&amp;RIGHT(E252,2),IF(G252=13,0&amp;LEFT(E252,1)&amp;"."&amp;MID(E252,2,3)&amp;"."&amp;MID(E252,5,3)&amp;"/"&amp;MID(E252,8,4)&amp;"-"&amp;RIGHT(E252,2),IF(G252=12,"00"&amp;"."&amp;LEFT(E252,3)&amp;"."&amp;MID(E252,4,3)&amp;"/"&amp;MID(E252,7,4)&amp;"-"&amp;RIGHT(E252,2),IF(G252=11,"00.0"&amp;LEFT(E252,2)&amp;"."&amp;MID(E252,3,3)&amp;"/"&amp;MID(E252,6,4)&amp;"-"&amp;RIGHT(E252,2),"erro")))))</f>
        <v>17.155.730/0001-64</v>
      </c>
      <c r="G252" s="2">
        <f t="shared" si="2"/>
        <v>14</v>
      </c>
      <c r="H252" s="6" t="s">
        <v>55</v>
      </c>
      <c r="I252" s="2">
        <v>10.0</v>
      </c>
      <c r="J252" s="6">
        <v>14.266649869563613</v>
      </c>
      <c r="K252" s="6">
        <v>1570100.0</v>
      </c>
      <c r="L252" s="2">
        <v>0.0</v>
      </c>
      <c r="M252" s="2">
        <v>1.0</v>
      </c>
      <c r="N252" s="2"/>
      <c r="O252" s="2">
        <v>0.0</v>
      </c>
      <c r="P252" s="2">
        <v>0.0</v>
      </c>
      <c r="Q252" s="2">
        <v>0.0</v>
      </c>
      <c r="R252" s="2">
        <v>32.0</v>
      </c>
      <c r="S252" s="2">
        <v>0.0</v>
      </c>
      <c r="T252" s="6">
        <v>16.578613305270988</v>
      </c>
      <c r="U252" s="6">
        <v>0.06315588762959698</v>
      </c>
      <c r="V252" s="6">
        <v>0.09609196626500369</v>
      </c>
      <c r="W252" s="6">
        <v>974190.0</v>
      </c>
      <c r="X252" s="6">
        <v>548766.0</v>
      </c>
      <c r="Y252" s="6">
        <v>1.5848942E7</v>
      </c>
      <c r="Z252" s="6">
        <v>1000954.0</v>
      </c>
      <c r="AA252" s="2">
        <f t="shared" si="3"/>
        <v>0</v>
      </c>
      <c r="AB252" s="2">
        <v>0.0</v>
      </c>
      <c r="AC252" s="2">
        <v>0.0</v>
      </c>
      <c r="AD252" s="2">
        <v>1.0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1.0</v>
      </c>
      <c r="AO252" s="2">
        <v>0.0</v>
      </c>
      <c r="AP252" s="2">
        <v>0.0</v>
      </c>
      <c r="AQ252" s="2">
        <v>0.0</v>
      </c>
      <c r="AR252" s="3">
        <v>0.0</v>
      </c>
      <c r="AS252" s="6">
        <f t="shared" si="4"/>
        <v>16.5511638</v>
      </c>
      <c r="AT252" s="6">
        <f t="shared" si="5"/>
        <v>0.02168210471</v>
      </c>
      <c r="AU252" s="6">
        <f t="shared" si="6"/>
        <v>0.161450207</v>
      </c>
      <c r="AV252" s="6">
        <f t="shared" si="7"/>
        <v>0</v>
      </c>
      <c r="AW252" s="6">
        <f t="shared" si="8"/>
        <v>1</v>
      </c>
      <c r="AX252" s="6">
        <f t="shared" si="9"/>
        <v>0</v>
      </c>
      <c r="AY252" s="6">
        <f t="shared" si="10"/>
        <v>0</v>
      </c>
      <c r="AZ252" s="6">
        <f t="shared" si="11"/>
        <v>0</v>
      </c>
      <c r="BA252" s="6">
        <f t="shared" si="12"/>
        <v>46</v>
      </c>
      <c r="BB252" s="6">
        <f t="shared" si="13"/>
        <v>0</v>
      </c>
      <c r="BC252" s="2"/>
      <c r="BD252" s="2"/>
    </row>
    <row r="253" ht="15.75" customHeight="1">
      <c r="A253" s="2">
        <v>60.0</v>
      </c>
      <c r="B253" s="2">
        <v>2020.0</v>
      </c>
      <c r="C253" s="6" t="s">
        <v>115</v>
      </c>
      <c r="D253" s="2">
        <v>2453.0</v>
      </c>
      <c r="E253" s="2">
        <v>1.7155730000164E13</v>
      </c>
      <c r="F253" s="2" t="str">
        <f t="array" ref="F253">IFERROR(INDEX(cnpj!$A:$B,MATCH(C253,cnpj!$B:$B,0),1),IF(G253=14,LEFT(E253,2)&amp;"."&amp;MID(E253,3,3)&amp;"."&amp;MID(E253,6,3)&amp;"/"&amp;MID(E253,9,4)&amp;"-"&amp;RIGHT(E253,2),IF(G253=13,0&amp;LEFT(E253,1)&amp;"."&amp;MID(E253,2,3)&amp;"."&amp;MID(E253,5,3)&amp;"/"&amp;MID(E253,8,4)&amp;"-"&amp;RIGHT(E253,2),IF(G253=12,"00"&amp;"."&amp;LEFT(E253,3)&amp;"."&amp;MID(E253,4,3)&amp;"/"&amp;MID(E253,7,4)&amp;"-"&amp;RIGHT(E253,2),IF(G253=11,"00.0"&amp;LEFT(E253,2)&amp;"."&amp;MID(E253,3,3)&amp;"/"&amp;MID(E253,6,4)&amp;"-"&amp;RIGHT(E253,2),"erro")))))</f>
        <v>17.155.730/0001-64</v>
      </c>
      <c r="G253" s="2">
        <f t="shared" si="2"/>
        <v>14</v>
      </c>
      <c r="H253" s="6" t="s">
        <v>55</v>
      </c>
      <c r="I253" s="2">
        <v>10.0</v>
      </c>
      <c r="J253" s="6">
        <v>15.84062790091351</v>
      </c>
      <c r="K253" s="6">
        <v>7577000.0</v>
      </c>
      <c r="L253" s="2">
        <v>0.0</v>
      </c>
      <c r="M253" s="2">
        <v>1.0</v>
      </c>
      <c r="N253" s="2"/>
      <c r="O253" s="2">
        <v>1.0</v>
      </c>
      <c r="P253" s="2">
        <v>3.0</v>
      </c>
      <c r="Q253" s="2">
        <v>0.0</v>
      </c>
      <c r="R253" s="2">
        <v>23.0</v>
      </c>
      <c r="S253" s="2">
        <v>0.0</v>
      </c>
      <c r="T253" s="6">
        <v>16.814362111502124</v>
      </c>
      <c r="U253" s="6">
        <v>0.14275949791459014</v>
      </c>
      <c r="V253" s="6">
        <v>0.12908756109600192</v>
      </c>
      <c r="W253" s="6">
        <v>1649860.0</v>
      </c>
      <c r="X253" s="6">
        <v>939957.0</v>
      </c>
      <c r="Y253" s="6">
        <v>2.0062483E7</v>
      </c>
      <c r="Z253" s="6">
        <v>2864110.0</v>
      </c>
      <c r="AA253" s="2">
        <f t="shared" si="3"/>
        <v>0</v>
      </c>
      <c r="AB253" s="2">
        <v>0.0</v>
      </c>
      <c r="AC253" s="2">
        <v>0.0</v>
      </c>
      <c r="AD253" s="2">
        <v>1.0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0.0</v>
      </c>
      <c r="AQ253" s="2">
        <v>1.0</v>
      </c>
      <c r="AR253" s="3">
        <v>0.0</v>
      </c>
      <c r="AS253" s="6">
        <f t="shared" si="4"/>
        <v>16.57861331</v>
      </c>
      <c r="AT253" s="6">
        <f t="shared" si="5"/>
        <v>0.06315588763</v>
      </c>
      <c r="AU253" s="6">
        <f t="shared" si="6"/>
        <v>0.09609196627</v>
      </c>
      <c r="AV253" s="6">
        <f t="shared" si="7"/>
        <v>0</v>
      </c>
      <c r="AW253" s="6">
        <f t="shared" si="8"/>
        <v>1</v>
      </c>
      <c r="AX253" s="6">
        <f t="shared" si="9"/>
        <v>0</v>
      </c>
      <c r="AY253" s="6">
        <f t="shared" si="10"/>
        <v>0</v>
      </c>
      <c r="AZ253" s="6">
        <f t="shared" si="11"/>
        <v>0</v>
      </c>
      <c r="BA253" s="6">
        <f t="shared" si="12"/>
        <v>32</v>
      </c>
      <c r="BB253" s="6">
        <f t="shared" si="13"/>
        <v>0</v>
      </c>
      <c r="BC253" s="2"/>
      <c r="BD253" s="2"/>
    </row>
    <row r="254" ht="15.75" customHeight="1">
      <c r="A254" s="2">
        <v>61.0</v>
      </c>
      <c r="B254" s="2">
        <v>2018.0</v>
      </c>
      <c r="C254" s="6" t="s">
        <v>116</v>
      </c>
      <c r="D254" s="2">
        <v>14362.0</v>
      </c>
      <c r="E254" s="2">
        <v>1.0835932000108E13</v>
      </c>
      <c r="F254" s="2" t="str">
        <f t="array" ref="F254">IFERROR(INDEX(cnpj!$A:$B,MATCH(C254,cnpj!$B:$B,0),1),IF(G254=14,LEFT(E254,2)&amp;"."&amp;MID(E254,3,3)&amp;"."&amp;MID(E254,6,3)&amp;"/"&amp;MID(E254,9,4)&amp;"-"&amp;RIGHT(E254,2),IF(G254=13,0&amp;LEFT(E254,1)&amp;"."&amp;MID(E254,2,3)&amp;"."&amp;MID(E254,5,3)&amp;"/"&amp;MID(E254,8,4)&amp;"-"&amp;RIGHT(E254,2),IF(G254=12,"00"&amp;"."&amp;LEFT(E254,3)&amp;"."&amp;MID(E254,4,3)&amp;"/"&amp;MID(E254,7,4)&amp;"-"&amp;RIGHT(E254,2),IF(G254=11,"00.0"&amp;LEFT(E254,2)&amp;"."&amp;MID(E254,3,3)&amp;"/"&amp;MID(E254,6,4)&amp;"-"&amp;RIGHT(E254,2),"erro")))))</f>
        <v>10.835.932/0001-08</v>
      </c>
      <c r="G254" s="2">
        <f t="shared" si="2"/>
        <v>14</v>
      </c>
      <c r="H254" s="6" t="s">
        <v>55</v>
      </c>
      <c r="I254" s="2">
        <v>10.0</v>
      </c>
      <c r="J254" s="6">
        <v>13.580292856588654</v>
      </c>
      <c r="K254" s="6">
        <v>790398.76</v>
      </c>
      <c r="L254" s="2">
        <v>0.0</v>
      </c>
      <c r="M254" s="2">
        <v>1.0</v>
      </c>
      <c r="N254" s="2"/>
      <c r="O254" s="2">
        <v>0.0</v>
      </c>
      <c r="P254" s="2">
        <v>0.0</v>
      </c>
      <c r="Q254" s="2">
        <v>0.0</v>
      </c>
      <c r="R254" s="2">
        <v>17.0</v>
      </c>
      <c r="S254" s="2">
        <v>0.0</v>
      </c>
      <c r="T254" s="6">
        <v>15.86493416076547</v>
      </c>
      <c r="U254" s="6">
        <v>0.014414256594222267</v>
      </c>
      <c r="V254" s="6">
        <v>0.7947465197383886</v>
      </c>
      <c r="W254" s="6">
        <v>1704952.0</v>
      </c>
      <c r="X254" s="6">
        <v>4465003.0</v>
      </c>
      <c r="Y254" s="6">
        <v>7763425.0</v>
      </c>
      <c r="Z254" s="6">
        <v>111904.0</v>
      </c>
      <c r="AA254" s="2" t="str">
        <f t="shared" si="3"/>
        <v/>
      </c>
      <c r="AB254" s="2">
        <v>0.0</v>
      </c>
      <c r="AC254" s="2">
        <v>0.0</v>
      </c>
      <c r="AD254" s="2">
        <v>1.0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1.0</v>
      </c>
      <c r="AP254" s="2">
        <v>0.0</v>
      </c>
      <c r="AQ254" s="2">
        <v>0.0</v>
      </c>
      <c r="AR254" s="3">
        <v>0.0</v>
      </c>
      <c r="AS254" s="6" t="str">
        <f t="shared" si="4"/>
        <v/>
      </c>
      <c r="AT254" s="6" t="str">
        <f t="shared" si="5"/>
        <v/>
      </c>
      <c r="AU254" s="6" t="str">
        <f t="shared" si="6"/>
        <v/>
      </c>
      <c r="AV254" s="6" t="str">
        <f t="shared" si="7"/>
        <v/>
      </c>
      <c r="AW254" s="6" t="str">
        <f t="shared" si="8"/>
        <v/>
      </c>
      <c r="AX254" s="6" t="str">
        <f t="shared" si="9"/>
        <v/>
      </c>
      <c r="AY254" s="6" t="str">
        <f t="shared" si="10"/>
        <v/>
      </c>
      <c r="AZ254" s="6" t="str">
        <f t="shared" si="11"/>
        <v/>
      </c>
      <c r="BA254" s="6" t="str">
        <f t="shared" si="12"/>
        <v/>
      </c>
      <c r="BB254" s="6" t="str">
        <f t="shared" si="13"/>
        <v/>
      </c>
      <c r="BC254" s="2"/>
      <c r="BD254" s="2"/>
    </row>
    <row r="255" ht="15.75" customHeight="1">
      <c r="A255" s="2">
        <v>61.0</v>
      </c>
      <c r="B255" s="2">
        <v>2019.0</v>
      </c>
      <c r="C255" s="6" t="s">
        <v>116</v>
      </c>
      <c r="D255" s="2">
        <v>14362.0</v>
      </c>
      <c r="E255" s="2">
        <v>1.0835932000108E13</v>
      </c>
      <c r="F255" s="2" t="str">
        <f t="array" ref="F255">IFERROR(INDEX(cnpj!$A:$B,MATCH(C255,cnpj!$B:$B,0),1),IF(G255=14,LEFT(E255,2)&amp;"."&amp;MID(E255,3,3)&amp;"."&amp;MID(E255,6,3)&amp;"/"&amp;MID(E255,9,4)&amp;"-"&amp;RIGHT(E255,2),IF(G255=13,0&amp;LEFT(E255,1)&amp;"."&amp;MID(E255,2,3)&amp;"."&amp;MID(E255,5,3)&amp;"/"&amp;MID(E255,8,4)&amp;"-"&amp;RIGHT(E255,2),IF(G255=12,"00"&amp;"."&amp;LEFT(E255,3)&amp;"."&amp;MID(E255,4,3)&amp;"/"&amp;MID(E255,7,4)&amp;"-"&amp;RIGHT(E255,2),IF(G255=11,"00.0"&amp;LEFT(E255,2)&amp;"."&amp;MID(E255,3,3)&amp;"/"&amp;MID(E255,6,4)&amp;"-"&amp;RIGHT(E255,2),"erro")))))</f>
        <v>10.835.932/0001-08</v>
      </c>
      <c r="G255" s="2">
        <f t="shared" si="2"/>
        <v>14</v>
      </c>
      <c r="H255" s="6" t="s">
        <v>55</v>
      </c>
      <c r="I255" s="2">
        <v>10.0</v>
      </c>
      <c r="J255" s="6">
        <v>13.580292856588654</v>
      </c>
      <c r="K255" s="6">
        <v>790398.76</v>
      </c>
      <c r="L255" s="2">
        <v>0.0</v>
      </c>
      <c r="M255" s="2">
        <v>1.0</v>
      </c>
      <c r="N255" s="2"/>
      <c r="O255" s="2">
        <v>0.0</v>
      </c>
      <c r="P255" s="2">
        <v>0.0</v>
      </c>
      <c r="Q255" s="2">
        <v>0.0</v>
      </c>
      <c r="R255" s="2">
        <v>16.0</v>
      </c>
      <c r="S255" s="2">
        <v>0.0</v>
      </c>
      <c r="T255" s="6">
        <v>15.887537680646737</v>
      </c>
      <c r="U255" s="6">
        <v>0.022833924198051</v>
      </c>
      <c r="V255" s="6">
        <v>0.4937941574410168</v>
      </c>
      <c r="W255" s="6">
        <v>2002034.0</v>
      </c>
      <c r="X255" s="6">
        <v>1919138.0</v>
      </c>
      <c r="Y255" s="6">
        <v>7940904.0</v>
      </c>
      <c r="Z255" s="6">
        <v>181322.0</v>
      </c>
      <c r="AA255" s="2">
        <f t="shared" si="3"/>
        <v>0</v>
      </c>
      <c r="AB255" s="2">
        <v>0.0</v>
      </c>
      <c r="AC255" s="2">
        <v>0.0</v>
      </c>
      <c r="AD255" s="2">
        <v>1.0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2">
        <v>0.0</v>
      </c>
      <c r="AM255" s="2">
        <v>0.0</v>
      </c>
      <c r="AN255" s="2">
        <v>0.0</v>
      </c>
      <c r="AO255" s="2">
        <v>0.0</v>
      </c>
      <c r="AP255" s="2">
        <v>1.0</v>
      </c>
      <c r="AQ255" s="2">
        <v>0.0</v>
      </c>
      <c r="AR255" s="3">
        <v>0.0</v>
      </c>
      <c r="AS255" s="6">
        <f t="shared" si="4"/>
        <v>15.86493416</v>
      </c>
      <c r="AT255" s="6">
        <f t="shared" si="5"/>
        <v>0.01441425659</v>
      </c>
      <c r="AU255" s="6">
        <f t="shared" si="6"/>
        <v>0.7947465197</v>
      </c>
      <c r="AV255" s="6">
        <f t="shared" si="7"/>
        <v>0</v>
      </c>
      <c r="AW255" s="6">
        <f t="shared" si="8"/>
        <v>1</v>
      </c>
      <c r="AX255" s="6">
        <f t="shared" si="9"/>
        <v>0</v>
      </c>
      <c r="AY255" s="6">
        <f t="shared" si="10"/>
        <v>0</v>
      </c>
      <c r="AZ255" s="6">
        <f t="shared" si="11"/>
        <v>0</v>
      </c>
      <c r="BA255" s="6">
        <f t="shared" si="12"/>
        <v>17</v>
      </c>
      <c r="BB255" s="6">
        <f t="shared" si="13"/>
        <v>0</v>
      </c>
      <c r="BC255" s="2"/>
      <c r="BD255" s="2"/>
    </row>
    <row r="256" ht="15.75" customHeight="1">
      <c r="A256" s="2">
        <v>61.0</v>
      </c>
      <c r="B256" s="2">
        <v>2020.0</v>
      </c>
      <c r="C256" s="6" t="s">
        <v>116</v>
      </c>
      <c r="D256" s="2">
        <v>14362.0</v>
      </c>
      <c r="E256" s="2">
        <v>1.0835932000108E13</v>
      </c>
      <c r="F256" s="2" t="str">
        <f t="array" ref="F256">IFERROR(INDEX(cnpj!$A:$B,MATCH(C256,cnpj!$B:$B,0),1),IF(G256=14,LEFT(E256,2)&amp;"."&amp;MID(E256,3,3)&amp;"."&amp;MID(E256,6,3)&amp;"/"&amp;MID(E256,9,4)&amp;"-"&amp;RIGHT(E256,2),IF(G256=13,0&amp;LEFT(E256,1)&amp;"."&amp;MID(E256,2,3)&amp;"."&amp;MID(E256,5,3)&amp;"/"&amp;MID(E256,8,4)&amp;"-"&amp;RIGHT(E256,2),IF(G256=12,"00"&amp;"."&amp;LEFT(E256,3)&amp;"."&amp;MID(E256,4,3)&amp;"/"&amp;MID(E256,7,4)&amp;"-"&amp;RIGHT(E256,2),IF(G256=11,"00.0"&amp;LEFT(E256,2)&amp;"."&amp;MID(E256,3,3)&amp;"/"&amp;MID(E256,6,4)&amp;"-"&amp;RIGHT(E256,2),"erro")))))</f>
        <v>10.835.932/0001-08</v>
      </c>
      <c r="G256" s="2">
        <f t="shared" si="2"/>
        <v>14</v>
      </c>
      <c r="H256" s="6" t="s">
        <v>55</v>
      </c>
      <c r="I256" s="2">
        <v>10.0</v>
      </c>
      <c r="J256" s="6">
        <v>14.36339320965012</v>
      </c>
      <c r="K256" s="6">
        <v>1729587.0</v>
      </c>
      <c r="L256" s="2">
        <v>0.0</v>
      </c>
      <c r="M256" s="2">
        <v>1.0</v>
      </c>
      <c r="N256" s="2"/>
      <c r="O256" s="2">
        <v>0.0</v>
      </c>
      <c r="P256" s="2">
        <v>0.0</v>
      </c>
      <c r="Q256" s="2">
        <v>0.0</v>
      </c>
      <c r="R256" s="2">
        <v>21.0</v>
      </c>
      <c r="S256" s="2">
        <v>0.0</v>
      </c>
      <c r="T256" s="6">
        <v>16.251139424716083</v>
      </c>
      <c r="U256" s="6">
        <v>0.018996760920948964</v>
      </c>
      <c r="V256" s="6">
        <v>0.8510023636522804</v>
      </c>
      <c r="W256" s="6">
        <v>2768000.0</v>
      </c>
      <c r="X256" s="6">
        <v>6953000.0</v>
      </c>
      <c r="Y256" s="6">
        <v>1.1423E7</v>
      </c>
      <c r="Z256" s="6">
        <v>217000.0</v>
      </c>
      <c r="AA256" s="2">
        <f t="shared" si="3"/>
        <v>0</v>
      </c>
      <c r="AB256" s="2">
        <v>0.0</v>
      </c>
      <c r="AC256" s="2">
        <v>0.0</v>
      </c>
      <c r="AD256" s="2">
        <v>1.0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1.0</v>
      </c>
      <c r="AR256" s="3">
        <v>0.0</v>
      </c>
      <c r="AS256" s="6">
        <f t="shared" si="4"/>
        <v>15.88753768</v>
      </c>
      <c r="AT256" s="6">
        <f t="shared" si="5"/>
        <v>0.0228339242</v>
      </c>
      <c r="AU256" s="6">
        <f t="shared" si="6"/>
        <v>0.4937941574</v>
      </c>
      <c r="AV256" s="6">
        <f t="shared" si="7"/>
        <v>0</v>
      </c>
      <c r="AW256" s="6">
        <f t="shared" si="8"/>
        <v>1</v>
      </c>
      <c r="AX256" s="6">
        <f t="shared" si="9"/>
        <v>0</v>
      </c>
      <c r="AY256" s="6">
        <f t="shared" si="10"/>
        <v>0</v>
      </c>
      <c r="AZ256" s="6">
        <f t="shared" si="11"/>
        <v>0</v>
      </c>
      <c r="BA256" s="6">
        <f t="shared" si="12"/>
        <v>16</v>
      </c>
      <c r="BB256" s="6">
        <f t="shared" si="13"/>
        <v>0</v>
      </c>
      <c r="BC256" s="2"/>
      <c r="BD256" s="2"/>
    </row>
    <row r="257" ht="15.75" customHeight="1">
      <c r="A257" s="2">
        <v>62.0</v>
      </c>
      <c r="B257" s="2">
        <v>2016.0</v>
      </c>
      <c r="C257" s="6" t="s">
        <v>117</v>
      </c>
      <c r="D257" s="2">
        <v>14869.0</v>
      </c>
      <c r="E257" s="2">
        <v>7.04725100017E12</v>
      </c>
      <c r="F257" s="2" t="str">
        <f t="array" ref="F257">IFERROR(INDEX(cnpj!$A:$B,MATCH(C257,cnpj!$B:$B,0),1),IF(G257=14,LEFT(E257,2)&amp;"."&amp;MID(E257,3,3)&amp;"."&amp;MID(E257,6,3)&amp;"/"&amp;MID(E257,9,4)&amp;"-"&amp;RIGHT(E257,2),IF(G257=13,0&amp;LEFT(E257,1)&amp;"."&amp;MID(E257,2,3)&amp;"."&amp;MID(E257,5,3)&amp;"/"&amp;MID(E257,8,4)&amp;"-"&amp;RIGHT(E257,2),IF(G257=12,"00"&amp;"."&amp;LEFT(E257,3)&amp;"."&amp;MID(E257,4,3)&amp;"/"&amp;MID(E257,7,4)&amp;"-"&amp;RIGHT(E257,2),IF(G257=11,"00.0"&amp;LEFT(E257,2)&amp;"."&amp;MID(E257,3,3)&amp;"/"&amp;MID(E257,6,4)&amp;"-"&amp;RIGHT(E257,2),"erro")))))</f>
        <v>07.047.251/0001-70</v>
      </c>
      <c r="G257" s="2">
        <f t="shared" si="2"/>
        <v>13</v>
      </c>
      <c r="H257" s="6" t="s">
        <v>55</v>
      </c>
      <c r="I257" s="2">
        <v>10.0</v>
      </c>
      <c r="J257" s="6">
        <v>11.443854018967809</v>
      </c>
      <c r="K257" s="6">
        <v>93326.0</v>
      </c>
      <c r="L257" s="2">
        <v>0.0</v>
      </c>
      <c r="M257" s="2">
        <v>0.0</v>
      </c>
      <c r="N257" s="2"/>
      <c r="O257" s="2">
        <v>0.0</v>
      </c>
      <c r="P257" s="2">
        <v>0.0</v>
      </c>
      <c r="Q257" s="2">
        <v>0.0</v>
      </c>
      <c r="R257" s="2">
        <v>31.0</v>
      </c>
      <c r="S257" s="2">
        <v>0.0</v>
      </c>
      <c r="T257" s="6">
        <v>15.409604349176274</v>
      </c>
      <c r="U257" s="6">
        <v>0.07982692458058863</v>
      </c>
      <c r="V257" s="6">
        <v>0.5301544619927638</v>
      </c>
      <c r="W257" s="6">
        <v>1507204.0</v>
      </c>
      <c r="X257" s="6">
        <v>1103205.0</v>
      </c>
      <c r="Y257" s="6">
        <v>4923865.0</v>
      </c>
      <c r="Z257" s="6">
        <v>393057.0</v>
      </c>
      <c r="AA257" s="2" t="str">
        <f t="shared" si="3"/>
        <v/>
      </c>
      <c r="AB257" s="2">
        <v>0.0</v>
      </c>
      <c r="AC257" s="2">
        <v>0.0</v>
      </c>
      <c r="AD257" s="2">
        <v>1.0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1.0</v>
      </c>
      <c r="AN257" s="2">
        <v>0.0</v>
      </c>
      <c r="AO257" s="2">
        <v>0.0</v>
      </c>
      <c r="AP257" s="2">
        <v>0.0</v>
      </c>
      <c r="AQ257" s="2">
        <v>0.0</v>
      </c>
      <c r="AR257" s="3">
        <v>0.0</v>
      </c>
      <c r="AS257" s="6" t="str">
        <f t="shared" si="4"/>
        <v/>
      </c>
      <c r="AT257" s="6" t="str">
        <f t="shared" si="5"/>
        <v/>
      </c>
      <c r="AU257" s="6" t="str">
        <f t="shared" si="6"/>
        <v/>
      </c>
      <c r="AV257" s="6" t="str">
        <f t="shared" si="7"/>
        <v/>
      </c>
      <c r="AW257" s="6" t="str">
        <f t="shared" si="8"/>
        <v/>
      </c>
      <c r="AX257" s="6" t="str">
        <f t="shared" si="9"/>
        <v/>
      </c>
      <c r="AY257" s="6" t="str">
        <f t="shared" si="10"/>
        <v/>
      </c>
      <c r="AZ257" s="6" t="str">
        <f t="shared" si="11"/>
        <v/>
      </c>
      <c r="BA257" s="6" t="str">
        <f t="shared" si="12"/>
        <v/>
      </c>
      <c r="BB257" s="6" t="str">
        <f t="shared" si="13"/>
        <v/>
      </c>
      <c r="BC257" s="2"/>
      <c r="BD257" s="2"/>
    </row>
    <row r="258" ht="15.75" customHeight="1">
      <c r="A258" s="2">
        <v>62.0</v>
      </c>
      <c r="B258" s="2">
        <v>2017.0</v>
      </c>
      <c r="C258" s="6" t="s">
        <v>117</v>
      </c>
      <c r="D258" s="2">
        <v>14869.0</v>
      </c>
      <c r="E258" s="2">
        <v>7.04725100017E12</v>
      </c>
      <c r="F258" s="2" t="str">
        <f t="array" ref="F258">IFERROR(INDEX(cnpj!$A:$B,MATCH(C258,cnpj!$B:$B,0),1),IF(G258=14,LEFT(E258,2)&amp;"."&amp;MID(E258,3,3)&amp;"."&amp;MID(E258,6,3)&amp;"/"&amp;MID(E258,9,4)&amp;"-"&amp;RIGHT(E258,2),IF(G258=13,0&amp;LEFT(E258,1)&amp;"."&amp;MID(E258,2,3)&amp;"."&amp;MID(E258,5,3)&amp;"/"&amp;MID(E258,8,4)&amp;"-"&amp;RIGHT(E258,2),IF(G258=12,"00"&amp;"."&amp;LEFT(E258,3)&amp;"."&amp;MID(E258,4,3)&amp;"/"&amp;MID(E258,7,4)&amp;"-"&amp;RIGHT(E258,2),IF(G258=11,"00.0"&amp;LEFT(E258,2)&amp;"."&amp;MID(E258,3,3)&amp;"/"&amp;MID(E258,6,4)&amp;"-"&amp;RIGHT(E258,2),"erro")))))</f>
        <v>07.047.251/0001-70</v>
      </c>
      <c r="G258" s="2">
        <f t="shared" si="2"/>
        <v>13</v>
      </c>
      <c r="H258" s="6" t="s">
        <v>55</v>
      </c>
      <c r="I258" s="2">
        <v>10.0</v>
      </c>
      <c r="J258" s="6">
        <v>13.363294979097047</v>
      </c>
      <c r="K258" s="6">
        <v>636217.0</v>
      </c>
      <c r="L258" s="2">
        <v>0.0</v>
      </c>
      <c r="M258" s="2">
        <v>0.0</v>
      </c>
      <c r="N258" s="2"/>
      <c r="O258" s="2">
        <v>0.0</v>
      </c>
      <c r="P258" s="2">
        <v>0.0</v>
      </c>
      <c r="Q258" s="2">
        <v>0.0</v>
      </c>
      <c r="R258" s="2">
        <v>33.0</v>
      </c>
      <c r="S258" s="2">
        <v>0.0</v>
      </c>
      <c r="T258" s="6">
        <v>15.55598866255818</v>
      </c>
      <c r="U258" s="6">
        <v>0.07645154408684247</v>
      </c>
      <c r="V258" s="6">
        <v>0.5468625988321543</v>
      </c>
      <c r="W258" s="6">
        <v>1932620.0</v>
      </c>
      <c r="X258" s="6">
        <v>1184534.0</v>
      </c>
      <c r="Y258" s="6">
        <v>5700068.0</v>
      </c>
      <c r="Z258" s="6">
        <v>435779.0</v>
      </c>
      <c r="AA258" s="2">
        <f t="shared" si="3"/>
        <v>0</v>
      </c>
      <c r="AB258" s="2">
        <v>0.0</v>
      </c>
      <c r="AC258" s="2">
        <v>0.0</v>
      </c>
      <c r="AD258" s="2">
        <v>1.0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0.0</v>
      </c>
      <c r="AL258" s="2">
        <v>0.0</v>
      </c>
      <c r="AM258" s="2">
        <v>0.0</v>
      </c>
      <c r="AN258" s="2">
        <v>1.0</v>
      </c>
      <c r="AO258" s="2">
        <v>0.0</v>
      </c>
      <c r="AP258" s="2">
        <v>0.0</v>
      </c>
      <c r="AQ258" s="2">
        <v>0.0</v>
      </c>
      <c r="AR258" s="3">
        <v>0.0</v>
      </c>
      <c r="AS258" s="6">
        <f t="shared" si="4"/>
        <v>15.40960435</v>
      </c>
      <c r="AT258" s="6">
        <f t="shared" si="5"/>
        <v>0.07982692458</v>
      </c>
      <c r="AU258" s="6">
        <f t="shared" si="6"/>
        <v>0.530154462</v>
      </c>
      <c r="AV258" s="6">
        <f t="shared" si="7"/>
        <v>0</v>
      </c>
      <c r="AW258" s="6">
        <f t="shared" si="8"/>
        <v>0</v>
      </c>
      <c r="AX258" s="6">
        <f t="shared" si="9"/>
        <v>0</v>
      </c>
      <c r="AY258" s="6">
        <f t="shared" si="10"/>
        <v>0</v>
      </c>
      <c r="AZ258" s="6">
        <f t="shared" si="11"/>
        <v>0</v>
      </c>
      <c r="BA258" s="6">
        <f t="shared" si="12"/>
        <v>31</v>
      </c>
      <c r="BB258" s="6">
        <f t="shared" si="13"/>
        <v>0</v>
      </c>
      <c r="BC258" s="2"/>
      <c r="BD258" s="2"/>
    </row>
    <row r="259" ht="15.75" customHeight="1">
      <c r="A259" s="2">
        <v>62.0</v>
      </c>
      <c r="B259" s="2">
        <v>2019.0</v>
      </c>
      <c r="C259" s="6" t="s">
        <v>117</v>
      </c>
      <c r="D259" s="2">
        <v>14869.0</v>
      </c>
      <c r="E259" s="2">
        <v>7.04725100017E12</v>
      </c>
      <c r="F259" s="2" t="str">
        <f t="array" ref="F259">IFERROR(INDEX(cnpj!$A:$B,MATCH(C259,cnpj!$B:$B,0),1),IF(G259=14,LEFT(E259,2)&amp;"."&amp;MID(E259,3,3)&amp;"."&amp;MID(E259,6,3)&amp;"/"&amp;MID(E259,9,4)&amp;"-"&amp;RIGHT(E259,2),IF(G259=13,0&amp;LEFT(E259,1)&amp;"."&amp;MID(E259,2,3)&amp;"."&amp;MID(E259,5,3)&amp;"/"&amp;MID(E259,8,4)&amp;"-"&amp;RIGHT(E259,2),IF(G259=12,"00"&amp;"."&amp;LEFT(E259,3)&amp;"."&amp;MID(E259,4,3)&amp;"/"&amp;MID(E259,7,4)&amp;"-"&amp;RIGHT(E259,2),IF(G259=11,"00.0"&amp;LEFT(E259,2)&amp;"."&amp;MID(E259,3,3)&amp;"/"&amp;MID(E259,6,4)&amp;"-"&amp;RIGHT(E259,2),"erro")))))</f>
        <v>07.047.251/0001-70</v>
      </c>
      <c r="G259" s="2">
        <f t="shared" si="2"/>
        <v>13</v>
      </c>
      <c r="H259" s="6" t="s">
        <v>55</v>
      </c>
      <c r="I259" s="2">
        <v>10.0</v>
      </c>
      <c r="J259" s="6">
        <v>11.925169146549639</v>
      </c>
      <c r="K259" s="6">
        <v>151020.24</v>
      </c>
      <c r="L259" s="2">
        <v>0.0</v>
      </c>
      <c r="M259" s="2">
        <v>1.0</v>
      </c>
      <c r="N259" s="2"/>
      <c r="O259" s="2">
        <v>0.0</v>
      </c>
      <c r="P259" s="2">
        <v>0.0</v>
      </c>
      <c r="Q259" s="2">
        <v>0.0</v>
      </c>
      <c r="R259" s="2">
        <v>28.0</v>
      </c>
      <c r="S259" s="2">
        <v>0.0</v>
      </c>
      <c r="T259" s="6">
        <v>15.974768550954375</v>
      </c>
      <c r="U259" s="6">
        <v>0.046730379542017926</v>
      </c>
      <c r="V259" s="6">
        <v>0.41050440718934955</v>
      </c>
      <c r="W259" s="6">
        <v>2049696.0</v>
      </c>
      <c r="X259" s="6">
        <v>1507204.0</v>
      </c>
      <c r="Y259" s="6">
        <v>8664706.0</v>
      </c>
      <c r="Z259" s="6">
        <v>404905.0</v>
      </c>
      <c r="AA259" s="2">
        <f t="shared" si="3"/>
        <v>0</v>
      </c>
      <c r="AB259" s="2">
        <v>0.0</v>
      </c>
      <c r="AC259" s="2">
        <v>0.0</v>
      </c>
      <c r="AD259" s="2">
        <v>1.0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1.0</v>
      </c>
      <c r="AQ259" s="2">
        <v>0.0</v>
      </c>
      <c r="AR259" s="3">
        <v>0.0</v>
      </c>
      <c r="AS259" s="6">
        <f t="shared" si="4"/>
        <v>15.55598866</v>
      </c>
      <c r="AT259" s="6">
        <f t="shared" si="5"/>
        <v>0.07645154409</v>
      </c>
      <c r="AU259" s="6">
        <f t="shared" si="6"/>
        <v>0.5468625988</v>
      </c>
      <c r="AV259" s="6">
        <f t="shared" si="7"/>
        <v>0</v>
      </c>
      <c r="AW259" s="6">
        <f t="shared" si="8"/>
        <v>0</v>
      </c>
      <c r="AX259" s="6">
        <f t="shared" si="9"/>
        <v>0</v>
      </c>
      <c r="AY259" s="6">
        <f t="shared" si="10"/>
        <v>0</v>
      </c>
      <c r="AZ259" s="6">
        <f t="shared" si="11"/>
        <v>0</v>
      </c>
      <c r="BA259" s="6">
        <f t="shared" si="12"/>
        <v>33</v>
      </c>
      <c r="BB259" s="6">
        <f t="shared" si="13"/>
        <v>0</v>
      </c>
      <c r="BC259" s="2"/>
      <c r="BD259" s="2"/>
    </row>
    <row r="260" ht="15.75" customHeight="1">
      <c r="A260" s="2">
        <v>63.0</v>
      </c>
      <c r="B260" s="2">
        <v>2016.0</v>
      </c>
      <c r="C260" s="6" t="s">
        <v>118</v>
      </c>
      <c r="D260" s="2">
        <v>18139.0</v>
      </c>
      <c r="E260" s="2">
        <v>8.324196000181E12</v>
      </c>
      <c r="F260" s="2" t="str">
        <f t="array" ref="F260">IFERROR(INDEX(cnpj!$A:$B,MATCH(C260,cnpj!$B:$B,0),1),IF(G260=14,LEFT(E260,2)&amp;"."&amp;MID(E260,3,3)&amp;"."&amp;MID(E260,6,3)&amp;"/"&amp;MID(E260,9,4)&amp;"-"&amp;RIGHT(E260,2),IF(G260=13,0&amp;LEFT(E260,1)&amp;"."&amp;MID(E260,2,3)&amp;"."&amp;MID(E260,5,3)&amp;"/"&amp;MID(E260,8,4)&amp;"-"&amp;RIGHT(E260,2),IF(G260=12,"00"&amp;"."&amp;LEFT(E260,3)&amp;"."&amp;MID(E260,4,3)&amp;"/"&amp;MID(E260,7,4)&amp;"-"&amp;RIGHT(E260,2),IF(G260=11,"00.0"&amp;LEFT(E260,2)&amp;"."&amp;MID(E260,3,3)&amp;"/"&amp;MID(E260,6,4)&amp;"-"&amp;RIGHT(E260,2),"erro")))))</f>
        <v>08.324.196/0001-81</v>
      </c>
      <c r="G260" s="2">
        <f t="shared" si="2"/>
        <v>13</v>
      </c>
      <c r="H260" s="6" t="s">
        <v>55</v>
      </c>
      <c r="I260" s="2">
        <v>10.0</v>
      </c>
      <c r="J260" s="6">
        <v>13.401810162774249</v>
      </c>
      <c r="K260" s="6">
        <v>661199.02</v>
      </c>
      <c r="L260" s="2">
        <v>0.0</v>
      </c>
      <c r="M260" s="2">
        <v>1.0</v>
      </c>
      <c r="N260" s="2"/>
      <c r="O260" s="2">
        <v>0.0</v>
      </c>
      <c r="P260" s="2">
        <v>0.0</v>
      </c>
      <c r="Q260" s="2">
        <v>0.0</v>
      </c>
      <c r="R260" s="2">
        <v>26.0</v>
      </c>
      <c r="S260" s="2">
        <v>0.0</v>
      </c>
      <c r="T260" s="6">
        <v>14.692589664643853</v>
      </c>
      <c r="U260" s="6">
        <v>0.07124351253895804</v>
      </c>
      <c r="V260" s="6">
        <v>0.6484237071253497</v>
      </c>
      <c r="W260" s="6">
        <v>704843.0</v>
      </c>
      <c r="X260" s="6">
        <v>853882.0</v>
      </c>
      <c r="Y260" s="6">
        <v>2403868.0</v>
      </c>
      <c r="Z260" s="6">
        <v>171260.0</v>
      </c>
      <c r="AA260" s="2" t="str">
        <f t="shared" si="3"/>
        <v/>
      </c>
      <c r="AB260" s="2">
        <v>0.0</v>
      </c>
      <c r="AC260" s="2">
        <v>0.0</v>
      </c>
      <c r="AD260" s="2">
        <v>1.0</v>
      </c>
      <c r="AE260" s="2">
        <v>0.0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0.0</v>
      </c>
      <c r="AM260" s="2">
        <v>1.0</v>
      </c>
      <c r="AN260" s="2">
        <v>0.0</v>
      </c>
      <c r="AO260" s="2">
        <v>0.0</v>
      </c>
      <c r="AP260" s="2">
        <v>0.0</v>
      </c>
      <c r="AQ260" s="2">
        <v>0.0</v>
      </c>
      <c r="AR260" s="3">
        <v>0.0</v>
      </c>
      <c r="AS260" s="6" t="str">
        <f t="shared" si="4"/>
        <v/>
      </c>
      <c r="AT260" s="6" t="str">
        <f t="shared" si="5"/>
        <v/>
      </c>
      <c r="AU260" s="6" t="str">
        <f t="shared" si="6"/>
        <v/>
      </c>
      <c r="AV260" s="6" t="str">
        <f t="shared" si="7"/>
        <v/>
      </c>
      <c r="AW260" s="6" t="str">
        <f t="shared" si="8"/>
        <v/>
      </c>
      <c r="AX260" s="6" t="str">
        <f t="shared" si="9"/>
        <v/>
      </c>
      <c r="AY260" s="6" t="str">
        <f t="shared" si="10"/>
        <v/>
      </c>
      <c r="AZ260" s="6" t="str">
        <f t="shared" si="11"/>
        <v/>
      </c>
      <c r="BA260" s="6" t="str">
        <f t="shared" si="12"/>
        <v/>
      </c>
      <c r="BB260" s="6" t="str">
        <f t="shared" si="13"/>
        <v/>
      </c>
      <c r="BC260" s="2"/>
      <c r="BD260" s="2"/>
    </row>
    <row r="261" ht="15.75" customHeight="1">
      <c r="A261" s="2">
        <v>63.0</v>
      </c>
      <c r="B261" s="2">
        <v>2017.0</v>
      </c>
      <c r="C261" s="6" t="s">
        <v>118</v>
      </c>
      <c r="D261" s="2">
        <v>18139.0</v>
      </c>
      <c r="E261" s="2">
        <v>8.324196000181E12</v>
      </c>
      <c r="F261" s="2" t="str">
        <f t="array" ref="F261">IFERROR(INDEX(cnpj!$A:$B,MATCH(C261,cnpj!$B:$B,0),1),IF(G261=14,LEFT(E261,2)&amp;"."&amp;MID(E261,3,3)&amp;"."&amp;MID(E261,6,3)&amp;"/"&amp;MID(E261,9,4)&amp;"-"&amp;RIGHT(E261,2),IF(G261=13,0&amp;LEFT(E261,1)&amp;"."&amp;MID(E261,2,3)&amp;"."&amp;MID(E261,5,3)&amp;"/"&amp;MID(E261,8,4)&amp;"-"&amp;RIGHT(E261,2),IF(G261=12,"00"&amp;"."&amp;LEFT(E261,3)&amp;"."&amp;MID(E261,4,3)&amp;"/"&amp;MID(E261,7,4)&amp;"-"&amp;RIGHT(E261,2),IF(G261=11,"00.0"&amp;LEFT(E261,2)&amp;"."&amp;MID(E261,3,3)&amp;"/"&amp;MID(E261,6,4)&amp;"-"&amp;RIGHT(E261,2),"erro")))))</f>
        <v>08.324.196/0001-81</v>
      </c>
      <c r="G261" s="2">
        <f t="shared" si="2"/>
        <v>13</v>
      </c>
      <c r="H261" s="6" t="s">
        <v>55</v>
      </c>
      <c r="I261" s="2">
        <v>10.0</v>
      </c>
      <c r="J261" s="6">
        <v>14.204637590280784</v>
      </c>
      <c r="K261" s="6">
        <v>1475692.0</v>
      </c>
      <c r="L261" s="2">
        <v>0.0</v>
      </c>
      <c r="M261" s="2">
        <v>1.0</v>
      </c>
      <c r="N261" s="2"/>
      <c r="O261" s="2">
        <v>0.0</v>
      </c>
      <c r="P261" s="2">
        <v>0.0</v>
      </c>
      <c r="Q261" s="2">
        <v>0.0</v>
      </c>
      <c r="R261" s="2">
        <v>22.0</v>
      </c>
      <c r="S261" s="2">
        <v>0.0</v>
      </c>
      <c r="T261" s="6">
        <v>14.868250970116295</v>
      </c>
      <c r="U261" s="6">
        <v>0.06570527305423535</v>
      </c>
      <c r="V261" s="6">
        <v>0.7025161115382239</v>
      </c>
      <c r="W261" s="6">
        <v>899879.0</v>
      </c>
      <c r="X261" s="6">
        <v>1113176.0</v>
      </c>
      <c r="Y261" s="6">
        <v>2865493.0</v>
      </c>
      <c r="Z261" s="6">
        <v>188278.0</v>
      </c>
      <c r="AA261" s="2">
        <f t="shared" si="3"/>
        <v>0</v>
      </c>
      <c r="AB261" s="2">
        <v>0.0</v>
      </c>
      <c r="AC261" s="2">
        <v>0.0</v>
      </c>
      <c r="AD261" s="2">
        <v>1.0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1.0</v>
      </c>
      <c r="AO261" s="2">
        <v>0.0</v>
      </c>
      <c r="AP261" s="2">
        <v>0.0</v>
      </c>
      <c r="AQ261" s="2">
        <v>0.0</v>
      </c>
      <c r="AR261" s="3">
        <v>0.0</v>
      </c>
      <c r="AS261" s="6">
        <f t="shared" si="4"/>
        <v>14.69258966</v>
      </c>
      <c r="AT261" s="6">
        <f t="shared" si="5"/>
        <v>0.07124351254</v>
      </c>
      <c r="AU261" s="6">
        <f t="shared" si="6"/>
        <v>0.6484237071</v>
      </c>
      <c r="AV261" s="6">
        <f t="shared" si="7"/>
        <v>0</v>
      </c>
      <c r="AW261" s="6">
        <f t="shared" si="8"/>
        <v>1</v>
      </c>
      <c r="AX261" s="6">
        <f t="shared" si="9"/>
        <v>0</v>
      </c>
      <c r="AY261" s="6">
        <f t="shared" si="10"/>
        <v>0</v>
      </c>
      <c r="AZ261" s="6">
        <f t="shared" si="11"/>
        <v>0</v>
      </c>
      <c r="BA261" s="6">
        <f t="shared" si="12"/>
        <v>26</v>
      </c>
      <c r="BB261" s="6">
        <f t="shared" si="13"/>
        <v>0</v>
      </c>
      <c r="BC261" s="2"/>
      <c r="BD261" s="2"/>
    </row>
    <row r="262" ht="15.75" customHeight="1">
      <c r="A262" s="2">
        <v>63.0</v>
      </c>
      <c r="B262" s="2">
        <v>2019.0</v>
      </c>
      <c r="C262" s="6" t="s">
        <v>118</v>
      </c>
      <c r="D262" s="2">
        <v>18139.0</v>
      </c>
      <c r="E262" s="2">
        <v>8.324196000181E12</v>
      </c>
      <c r="F262" s="2" t="str">
        <f t="array" ref="F262">IFERROR(INDEX(cnpj!$A:$B,MATCH(C262,cnpj!$B:$B,0),1),IF(G262=14,LEFT(E262,2)&amp;"."&amp;MID(E262,3,3)&amp;"."&amp;MID(E262,6,3)&amp;"/"&amp;MID(E262,9,4)&amp;"-"&amp;RIGHT(E262,2),IF(G262=13,0&amp;LEFT(E262,1)&amp;"."&amp;MID(E262,2,3)&amp;"."&amp;MID(E262,5,3)&amp;"/"&amp;MID(E262,8,4)&amp;"-"&amp;RIGHT(E262,2),IF(G262=12,"00"&amp;"."&amp;LEFT(E262,3)&amp;"."&amp;MID(E262,4,3)&amp;"/"&amp;MID(E262,7,4)&amp;"-"&amp;RIGHT(E262,2),IF(G262=11,"00.0"&amp;LEFT(E262,2)&amp;"."&amp;MID(E262,3,3)&amp;"/"&amp;MID(E262,6,4)&amp;"-"&amp;RIGHT(E262,2),"erro")))))</f>
        <v>08.324.196/0001-81</v>
      </c>
      <c r="G262" s="2">
        <f t="shared" si="2"/>
        <v>13</v>
      </c>
      <c r="H262" s="6" t="s">
        <v>55</v>
      </c>
      <c r="I262" s="2">
        <v>10.0</v>
      </c>
      <c r="J262" s="6">
        <v>13.171351769544346</v>
      </c>
      <c r="K262" s="6">
        <v>525104.08</v>
      </c>
      <c r="L262" s="2">
        <v>0.0</v>
      </c>
      <c r="M262" s="2">
        <v>1.0</v>
      </c>
      <c r="N262" s="2"/>
      <c r="O262" s="2">
        <v>0.0</v>
      </c>
      <c r="P262" s="2">
        <v>0.0</v>
      </c>
      <c r="Q262" s="2">
        <v>0.0</v>
      </c>
      <c r="R262" s="2">
        <v>21.0</v>
      </c>
      <c r="S262" s="2">
        <v>0.0</v>
      </c>
      <c r="T262" s="6">
        <v>15.217289659277204</v>
      </c>
      <c r="U262" s="6">
        <v>0.06723059968427694</v>
      </c>
      <c r="V262" s="6">
        <v>0.30560889676377706</v>
      </c>
      <c r="W262" s="6">
        <v>536669.0</v>
      </c>
      <c r="X262" s="6">
        <v>704843.0</v>
      </c>
      <c r="Y262" s="6">
        <v>4062421.0</v>
      </c>
      <c r="Z262" s="6">
        <v>273119.0</v>
      </c>
      <c r="AA262" s="2">
        <f t="shared" si="3"/>
        <v>0</v>
      </c>
      <c r="AB262" s="2">
        <v>0.0</v>
      </c>
      <c r="AC262" s="2">
        <v>0.0</v>
      </c>
      <c r="AD262" s="2">
        <v>1.0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1.0</v>
      </c>
      <c r="AQ262" s="2">
        <v>0.0</v>
      </c>
      <c r="AR262" s="3">
        <v>0.0</v>
      </c>
      <c r="AS262" s="6">
        <f t="shared" si="4"/>
        <v>14.86825097</v>
      </c>
      <c r="AT262" s="6">
        <f t="shared" si="5"/>
        <v>0.06570527305</v>
      </c>
      <c r="AU262" s="6">
        <f t="shared" si="6"/>
        <v>0.7025161115</v>
      </c>
      <c r="AV262" s="6">
        <f t="shared" si="7"/>
        <v>0</v>
      </c>
      <c r="AW262" s="6">
        <f t="shared" si="8"/>
        <v>1</v>
      </c>
      <c r="AX262" s="6">
        <f t="shared" si="9"/>
        <v>0</v>
      </c>
      <c r="AY262" s="6">
        <f t="shared" si="10"/>
        <v>0</v>
      </c>
      <c r="AZ262" s="6">
        <f t="shared" si="11"/>
        <v>0</v>
      </c>
      <c r="BA262" s="6">
        <f t="shared" si="12"/>
        <v>22</v>
      </c>
      <c r="BB262" s="6">
        <f t="shared" si="13"/>
        <v>0</v>
      </c>
      <c r="BC262" s="2"/>
      <c r="BD262" s="2"/>
    </row>
    <row r="263" ht="15.75" customHeight="1">
      <c r="A263" s="2">
        <v>64.0</v>
      </c>
      <c r="B263" s="2">
        <v>2016.0</v>
      </c>
      <c r="C263" s="6" t="s">
        <v>119</v>
      </c>
      <c r="D263" s="2">
        <v>16373.0</v>
      </c>
      <c r="E263" s="2">
        <v>3.3352394000104E13</v>
      </c>
      <c r="F263" s="2" t="str">
        <f t="array" ref="F263">IFERROR(INDEX(cnpj!$A:$B,MATCH(C263,cnpj!$B:$B,0),1),IF(G263=14,LEFT(E263,2)&amp;"."&amp;MID(E263,3,3)&amp;"."&amp;MID(E263,6,3)&amp;"/"&amp;MID(E263,9,4)&amp;"-"&amp;RIGHT(E263,2),IF(G263=13,0&amp;LEFT(E263,1)&amp;"."&amp;MID(E263,2,3)&amp;"."&amp;MID(E263,5,3)&amp;"/"&amp;MID(E263,8,4)&amp;"-"&amp;RIGHT(E263,2),IF(G263=12,"00"&amp;"."&amp;LEFT(E263,3)&amp;"."&amp;MID(E263,4,3)&amp;"/"&amp;MID(E263,7,4)&amp;"-"&amp;RIGHT(E263,2),IF(G263=11,"00.0"&amp;LEFT(E263,2)&amp;"."&amp;MID(E263,3,3)&amp;"/"&amp;MID(E263,6,4)&amp;"-"&amp;RIGHT(E263,2),"erro")))))</f>
        <v>33.352.394/0001-04</v>
      </c>
      <c r="G263" s="2">
        <f t="shared" si="2"/>
        <v>14</v>
      </c>
      <c r="H263" s="6" t="s">
        <v>55</v>
      </c>
      <c r="I263" s="2">
        <v>10.0</v>
      </c>
      <c r="J263" s="6">
        <v>13.527828485512494</v>
      </c>
      <c r="K263" s="6">
        <v>750000.0</v>
      </c>
      <c r="L263" s="2">
        <v>0.0</v>
      </c>
      <c r="M263" s="2">
        <v>1.0</v>
      </c>
      <c r="N263" s="2"/>
      <c r="O263" s="2">
        <v>1.0</v>
      </c>
      <c r="P263" s="2">
        <v>12.0</v>
      </c>
      <c r="Q263" s="2">
        <v>0.0</v>
      </c>
      <c r="R263" s="2">
        <v>21.0</v>
      </c>
      <c r="S263" s="2">
        <v>0.0</v>
      </c>
      <c r="T263" s="6">
        <v>16.42307722048816</v>
      </c>
      <c r="U263" s="6">
        <v>0.02795422379478107</v>
      </c>
      <c r="V263" s="6">
        <v>0.5714940291906236</v>
      </c>
      <c r="W263" s="6">
        <v>1055958.0</v>
      </c>
      <c r="X263" s="6">
        <v>6696930.0</v>
      </c>
      <c r="Y263" s="6">
        <v>1.3566E7</v>
      </c>
      <c r="Z263" s="6">
        <v>379227.0</v>
      </c>
      <c r="AA263" s="2" t="str">
        <f t="shared" si="3"/>
        <v/>
      </c>
      <c r="AB263" s="2">
        <v>0.0</v>
      </c>
      <c r="AC263" s="2">
        <v>0.0</v>
      </c>
      <c r="AD263" s="2">
        <v>1.0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1.0</v>
      </c>
      <c r="AN263" s="2">
        <v>0.0</v>
      </c>
      <c r="AO263" s="2">
        <v>0.0</v>
      </c>
      <c r="AP263" s="2">
        <v>0.0</v>
      </c>
      <c r="AQ263" s="2">
        <v>0.0</v>
      </c>
      <c r="AR263" s="3">
        <v>0.0</v>
      </c>
      <c r="AS263" s="6" t="str">
        <f t="shared" si="4"/>
        <v/>
      </c>
      <c r="AT263" s="6" t="str">
        <f t="shared" si="5"/>
        <v/>
      </c>
      <c r="AU263" s="6" t="str">
        <f t="shared" si="6"/>
        <v/>
      </c>
      <c r="AV263" s="6" t="str">
        <f t="shared" si="7"/>
        <v/>
      </c>
      <c r="AW263" s="6" t="str">
        <f t="shared" si="8"/>
        <v/>
      </c>
      <c r="AX263" s="6" t="str">
        <f t="shared" si="9"/>
        <v/>
      </c>
      <c r="AY263" s="6" t="str">
        <f t="shared" si="10"/>
        <v/>
      </c>
      <c r="AZ263" s="6" t="str">
        <f t="shared" si="11"/>
        <v/>
      </c>
      <c r="BA263" s="6" t="str">
        <f t="shared" si="12"/>
        <v/>
      </c>
      <c r="BB263" s="6" t="str">
        <f t="shared" si="13"/>
        <v/>
      </c>
      <c r="BC263" s="2"/>
      <c r="BD263" s="2"/>
    </row>
    <row r="264" ht="15.75" customHeight="1">
      <c r="A264" s="2">
        <v>64.0</v>
      </c>
      <c r="B264" s="2">
        <v>2017.0</v>
      </c>
      <c r="C264" s="6" t="s">
        <v>119</v>
      </c>
      <c r="D264" s="2">
        <v>16373.0</v>
      </c>
      <c r="E264" s="2">
        <v>3.3352394000104E13</v>
      </c>
      <c r="F264" s="2" t="str">
        <f t="array" ref="F264">IFERROR(INDEX(cnpj!$A:$B,MATCH(C264,cnpj!$B:$B,0),1),IF(G264=14,LEFT(E264,2)&amp;"."&amp;MID(E264,3,3)&amp;"."&amp;MID(E264,6,3)&amp;"/"&amp;MID(E264,9,4)&amp;"-"&amp;RIGHT(E264,2),IF(G264=13,0&amp;LEFT(E264,1)&amp;"."&amp;MID(E264,2,3)&amp;"."&amp;MID(E264,5,3)&amp;"/"&amp;MID(E264,8,4)&amp;"-"&amp;RIGHT(E264,2),IF(G264=12,"00"&amp;"."&amp;LEFT(E264,3)&amp;"."&amp;MID(E264,4,3)&amp;"/"&amp;MID(E264,7,4)&amp;"-"&amp;RIGHT(E264,2),IF(G264=11,"00.0"&amp;LEFT(E264,2)&amp;"."&amp;MID(E264,3,3)&amp;"/"&amp;MID(E264,6,4)&amp;"-"&amp;RIGHT(E264,2),"erro")))))</f>
        <v>33.352.394/0001-04</v>
      </c>
      <c r="G264" s="2">
        <f t="shared" si="2"/>
        <v>14</v>
      </c>
      <c r="H264" s="6" t="s">
        <v>55</v>
      </c>
      <c r="I264" s="2">
        <v>10.0</v>
      </c>
      <c r="J264" s="6">
        <v>13.527828485512494</v>
      </c>
      <c r="K264" s="6">
        <v>750000.0</v>
      </c>
      <c r="L264" s="2">
        <v>0.0</v>
      </c>
      <c r="M264" s="2">
        <v>1.0</v>
      </c>
      <c r="N264" s="2"/>
      <c r="O264" s="2">
        <v>1.0</v>
      </c>
      <c r="P264" s="2">
        <v>2.0</v>
      </c>
      <c r="Q264" s="2">
        <v>0.0</v>
      </c>
      <c r="R264" s="2">
        <v>16.0</v>
      </c>
      <c r="S264" s="2">
        <v>0.0</v>
      </c>
      <c r="T264" s="6">
        <v>16.427717477188498</v>
      </c>
      <c r="U264" s="6">
        <v>0.020526893346411237</v>
      </c>
      <c r="V264" s="6">
        <v>0.5627044522982302</v>
      </c>
      <c r="W264" s="6">
        <v>1315242.0</v>
      </c>
      <c r="X264" s="6">
        <v>6353911.0</v>
      </c>
      <c r="Y264" s="6">
        <v>1.3629096E7</v>
      </c>
      <c r="Z264" s="6">
        <v>279763.0</v>
      </c>
      <c r="AA264" s="2">
        <f t="shared" si="3"/>
        <v>0</v>
      </c>
      <c r="AB264" s="2">
        <v>0.0</v>
      </c>
      <c r="AC264" s="2">
        <v>0.0</v>
      </c>
      <c r="AD264" s="2">
        <v>1.0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1.0</v>
      </c>
      <c r="AO264" s="2">
        <v>0.0</v>
      </c>
      <c r="AP264" s="2">
        <v>0.0</v>
      </c>
      <c r="AQ264" s="2">
        <v>0.0</v>
      </c>
      <c r="AR264" s="3">
        <v>0.0</v>
      </c>
      <c r="AS264" s="6">
        <f t="shared" si="4"/>
        <v>16.42307722</v>
      </c>
      <c r="AT264" s="6">
        <f t="shared" si="5"/>
        <v>0.02795422379</v>
      </c>
      <c r="AU264" s="6">
        <f t="shared" si="6"/>
        <v>0.5714940292</v>
      </c>
      <c r="AV264" s="6">
        <f t="shared" si="7"/>
        <v>0</v>
      </c>
      <c r="AW264" s="6">
        <f t="shared" si="8"/>
        <v>1</v>
      </c>
      <c r="AX264" s="6">
        <f t="shared" si="9"/>
        <v>1</v>
      </c>
      <c r="AY264" s="6">
        <f t="shared" si="10"/>
        <v>12</v>
      </c>
      <c r="AZ264" s="6">
        <f t="shared" si="11"/>
        <v>0</v>
      </c>
      <c r="BA264" s="6">
        <f t="shared" si="12"/>
        <v>21</v>
      </c>
      <c r="BB264" s="6">
        <f t="shared" si="13"/>
        <v>0</v>
      </c>
      <c r="BC264" s="2"/>
      <c r="BD264" s="2"/>
    </row>
    <row r="265" ht="15.75" customHeight="1">
      <c r="A265" s="2">
        <v>64.0</v>
      </c>
      <c r="B265" s="2">
        <v>2018.0</v>
      </c>
      <c r="C265" s="6" t="s">
        <v>119</v>
      </c>
      <c r="D265" s="2">
        <v>16373.0</v>
      </c>
      <c r="E265" s="2">
        <v>3.3352394000104E13</v>
      </c>
      <c r="F265" s="2" t="str">
        <f t="array" ref="F265">IFERROR(INDEX(cnpj!$A:$B,MATCH(C265,cnpj!$B:$B,0),1),IF(G265=14,LEFT(E265,2)&amp;"."&amp;MID(E265,3,3)&amp;"."&amp;MID(E265,6,3)&amp;"/"&amp;MID(E265,9,4)&amp;"-"&amp;RIGHT(E265,2),IF(G265=13,0&amp;LEFT(E265,1)&amp;"."&amp;MID(E265,2,3)&amp;"."&amp;MID(E265,5,3)&amp;"/"&amp;MID(E265,8,4)&amp;"-"&amp;RIGHT(E265,2),IF(G265=12,"00"&amp;"."&amp;LEFT(E265,3)&amp;"."&amp;MID(E265,4,3)&amp;"/"&amp;MID(E265,7,4)&amp;"-"&amp;RIGHT(E265,2),IF(G265=11,"00.0"&amp;LEFT(E265,2)&amp;"."&amp;MID(E265,3,3)&amp;"/"&amp;MID(E265,6,4)&amp;"-"&amp;RIGHT(E265,2),"erro")))))</f>
        <v>33.352.394/0001-04</v>
      </c>
      <c r="G265" s="2">
        <f t="shared" si="2"/>
        <v>14</v>
      </c>
      <c r="H265" s="6" t="s">
        <v>55</v>
      </c>
      <c r="I265" s="2">
        <v>10.0</v>
      </c>
      <c r="J265" s="6">
        <v>13.527828485512494</v>
      </c>
      <c r="K265" s="6">
        <v>750000.0</v>
      </c>
      <c r="L265" s="2">
        <v>0.0</v>
      </c>
      <c r="M265" s="2">
        <v>1.0</v>
      </c>
      <c r="N265" s="2"/>
      <c r="O265" s="2">
        <v>1.0</v>
      </c>
      <c r="P265" s="2">
        <v>2.0</v>
      </c>
      <c r="Q265" s="2">
        <v>0.0</v>
      </c>
      <c r="R265" s="2">
        <v>23.0</v>
      </c>
      <c r="S265" s="2">
        <v>0.0</v>
      </c>
      <c r="T265" s="6">
        <v>16.497738139925797</v>
      </c>
      <c r="U265" s="6">
        <v>0.056943541899676</v>
      </c>
      <c r="V265" s="6">
        <v>0.46482768500123034</v>
      </c>
      <c r="W265" s="6">
        <v>1350646.0</v>
      </c>
      <c r="X265" s="6">
        <v>5444028.0</v>
      </c>
      <c r="Y265" s="6">
        <v>1.4617619E7</v>
      </c>
      <c r="Z265" s="6">
        <v>832379.0</v>
      </c>
      <c r="AA265" s="2">
        <f t="shared" si="3"/>
        <v>0</v>
      </c>
      <c r="AB265" s="2">
        <v>0.0</v>
      </c>
      <c r="AC265" s="2">
        <v>0.0</v>
      </c>
      <c r="AD265" s="2">
        <v>1.0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0.0</v>
      </c>
      <c r="AM265" s="2">
        <v>0.0</v>
      </c>
      <c r="AN265" s="2">
        <v>0.0</v>
      </c>
      <c r="AO265" s="2">
        <v>1.0</v>
      </c>
      <c r="AP265" s="2">
        <v>0.0</v>
      </c>
      <c r="AQ265" s="2">
        <v>0.0</v>
      </c>
      <c r="AR265" s="3">
        <v>0.0</v>
      </c>
      <c r="AS265" s="6">
        <f t="shared" si="4"/>
        <v>16.42771748</v>
      </c>
      <c r="AT265" s="6">
        <f t="shared" si="5"/>
        <v>0.02052689335</v>
      </c>
      <c r="AU265" s="6">
        <f t="shared" si="6"/>
        <v>0.5627044523</v>
      </c>
      <c r="AV265" s="6">
        <f t="shared" si="7"/>
        <v>0</v>
      </c>
      <c r="AW265" s="6">
        <f t="shared" si="8"/>
        <v>1</v>
      </c>
      <c r="AX265" s="6">
        <f t="shared" si="9"/>
        <v>1</v>
      </c>
      <c r="AY265" s="6">
        <f t="shared" si="10"/>
        <v>2</v>
      </c>
      <c r="AZ265" s="6">
        <f t="shared" si="11"/>
        <v>0</v>
      </c>
      <c r="BA265" s="6">
        <f t="shared" si="12"/>
        <v>16</v>
      </c>
      <c r="BB265" s="6">
        <f t="shared" si="13"/>
        <v>0</v>
      </c>
      <c r="BC265" s="2"/>
      <c r="BD265" s="2"/>
    </row>
    <row r="266" ht="15.75" customHeight="1">
      <c r="A266" s="2">
        <v>65.0</v>
      </c>
      <c r="B266" s="2">
        <v>2016.0</v>
      </c>
      <c r="C266" s="6" t="s">
        <v>120</v>
      </c>
      <c r="D266" s="2">
        <v>20648.0</v>
      </c>
      <c r="E266" s="2">
        <v>8.4671150001E12</v>
      </c>
      <c r="F266" s="2" t="str">
        <f t="array" ref="F266">IFERROR(INDEX(cnpj!$A:$B,MATCH(C266,cnpj!$B:$B,0),1),IF(G266=14,LEFT(E266,2)&amp;"."&amp;MID(E266,3,3)&amp;"."&amp;MID(E266,6,3)&amp;"/"&amp;MID(E266,9,4)&amp;"-"&amp;RIGHT(E266,2),IF(G266=13,0&amp;LEFT(E266,1)&amp;"."&amp;MID(E266,2,3)&amp;"."&amp;MID(E266,5,3)&amp;"/"&amp;MID(E266,8,4)&amp;"-"&amp;RIGHT(E266,2),IF(G266=12,"00"&amp;"."&amp;LEFT(E266,3)&amp;"."&amp;MID(E266,4,3)&amp;"/"&amp;MID(E266,7,4)&amp;"-"&amp;RIGHT(E266,2),IF(G266=11,"00.0"&amp;LEFT(E266,2)&amp;"."&amp;MID(E266,3,3)&amp;"/"&amp;MID(E266,6,4)&amp;"-"&amp;RIGHT(E266,2),"erro")))))</f>
        <v>08.467.115/0001-00</v>
      </c>
      <c r="G266" s="2">
        <f t="shared" si="2"/>
        <v>13</v>
      </c>
      <c r="H266" s="6" t="s">
        <v>55</v>
      </c>
      <c r="I266" s="2">
        <v>10.0</v>
      </c>
      <c r="J266" s="6">
        <v>12.314927050442256</v>
      </c>
      <c r="K266" s="6">
        <v>223000.0</v>
      </c>
      <c r="L266" s="2">
        <v>0.0</v>
      </c>
      <c r="M266" s="2">
        <v>1.0</v>
      </c>
      <c r="N266" s="2"/>
      <c r="O266" s="2">
        <v>0.0</v>
      </c>
      <c r="P266" s="2">
        <v>0.0</v>
      </c>
      <c r="Q266" s="2">
        <v>0.0</v>
      </c>
      <c r="R266" s="2">
        <v>32.0</v>
      </c>
      <c r="S266" s="2">
        <v>0.0</v>
      </c>
      <c r="T266" s="6">
        <v>15.056942139530255</v>
      </c>
      <c r="U266" s="6">
        <v>-0.15233904068816528</v>
      </c>
      <c r="V266" s="6">
        <v>1.357170102908081</v>
      </c>
      <c r="W266" s="6">
        <v>1881665.0</v>
      </c>
      <c r="X266" s="6">
        <v>2814909.0</v>
      </c>
      <c r="Y266" s="6">
        <v>3460564.0</v>
      </c>
      <c r="Z266" s="6">
        <v>-527179.0</v>
      </c>
      <c r="AA266" s="2" t="str">
        <f t="shared" si="3"/>
        <v/>
      </c>
      <c r="AB266" s="2">
        <v>0.0</v>
      </c>
      <c r="AC266" s="2">
        <v>0.0</v>
      </c>
      <c r="AD266" s="2">
        <v>1.0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1.0</v>
      </c>
      <c r="AN266" s="2">
        <v>0.0</v>
      </c>
      <c r="AO266" s="2">
        <v>0.0</v>
      </c>
      <c r="AP266" s="2">
        <v>0.0</v>
      </c>
      <c r="AQ266" s="2">
        <v>0.0</v>
      </c>
      <c r="AR266" s="3">
        <v>0.0</v>
      </c>
      <c r="AS266" s="6" t="str">
        <f t="shared" si="4"/>
        <v/>
      </c>
      <c r="AT266" s="6" t="str">
        <f t="shared" si="5"/>
        <v/>
      </c>
      <c r="AU266" s="6" t="str">
        <f t="shared" si="6"/>
        <v/>
      </c>
      <c r="AV266" s="6" t="str">
        <f t="shared" si="7"/>
        <v/>
      </c>
      <c r="AW266" s="6" t="str">
        <f t="shared" si="8"/>
        <v/>
      </c>
      <c r="AX266" s="6" t="str">
        <f t="shared" si="9"/>
        <v/>
      </c>
      <c r="AY266" s="6" t="str">
        <f t="shared" si="10"/>
        <v/>
      </c>
      <c r="AZ266" s="6" t="str">
        <f t="shared" si="11"/>
        <v/>
      </c>
      <c r="BA266" s="6" t="str">
        <f t="shared" si="12"/>
        <v/>
      </c>
      <c r="BB266" s="6" t="str">
        <f t="shared" si="13"/>
        <v/>
      </c>
      <c r="BC266" s="2"/>
      <c r="BD266" s="2"/>
    </row>
    <row r="267" ht="15.75" customHeight="1">
      <c r="A267" s="2">
        <v>65.0</v>
      </c>
      <c r="B267" s="2">
        <v>2017.0</v>
      </c>
      <c r="C267" s="6" t="s">
        <v>120</v>
      </c>
      <c r="D267" s="2">
        <v>20648.0</v>
      </c>
      <c r="E267" s="2">
        <v>8.4671150001E12</v>
      </c>
      <c r="F267" s="2" t="str">
        <f t="array" ref="F267">IFERROR(INDEX(cnpj!$A:$B,MATCH(C267,cnpj!$B:$B,0),1),IF(G267=14,LEFT(E267,2)&amp;"."&amp;MID(E267,3,3)&amp;"."&amp;MID(E267,6,3)&amp;"/"&amp;MID(E267,9,4)&amp;"-"&amp;RIGHT(E267,2),IF(G267=13,0&amp;LEFT(E267,1)&amp;"."&amp;MID(E267,2,3)&amp;"."&amp;MID(E267,5,3)&amp;"/"&amp;MID(E267,8,4)&amp;"-"&amp;RIGHT(E267,2),IF(G267=12,"00"&amp;"."&amp;LEFT(E267,3)&amp;"."&amp;MID(E267,4,3)&amp;"/"&amp;MID(E267,7,4)&amp;"-"&amp;RIGHT(E267,2),IF(G267=11,"00.0"&amp;LEFT(E267,2)&amp;"."&amp;MID(E267,3,3)&amp;"/"&amp;MID(E267,6,4)&amp;"-"&amp;RIGHT(E267,2),"erro")))))</f>
        <v>08.467.115/0001-00</v>
      </c>
      <c r="G267" s="2">
        <f t="shared" si="2"/>
        <v>13</v>
      </c>
      <c r="H267" s="6" t="s">
        <v>55</v>
      </c>
      <c r="I267" s="2">
        <v>10.0</v>
      </c>
      <c r="J267" s="6">
        <v>11.18216774932753</v>
      </c>
      <c r="K267" s="6">
        <v>71837.92</v>
      </c>
      <c r="L267" s="2">
        <v>0.0</v>
      </c>
      <c r="M267" s="2">
        <v>1.0</v>
      </c>
      <c r="N267" s="2"/>
      <c r="O267" s="2">
        <v>0.0</v>
      </c>
      <c r="P267" s="2">
        <v>0.0</v>
      </c>
      <c r="Q267" s="2">
        <v>0.0</v>
      </c>
      <c r="R267" s="2">
        <v>28.0</v>
      </c>
      <c r="S267" s="2">
        <v>0.0</v>
      </c>
      <c r="T267" s="6">
        <v>15.156293561249583</v>
      </c>
      <c r="U267" s="6">
        <v>-0.022901150826719275</v>
      </c>
      <c r="V267" s="6">
        <v>1.3245595605482419</v>
      </c>
      <c r="W267" s="6">
        <v>2225886.0</v>
      </c>
      <c r="X267" s="6">
        <v>2836627.0</v>
      </c>
      <c r="Y267" s="6">
        <v>3822035.0</v>
      </c>
      <c r="Z267" s="6">
        <v>-87529.0</v>
      </c>
      <c r="AA267" s="2">
        <f t="shared" si="3"/>
        <v>1</v>
      </c>
      <c r="AB267" s="2">
        <v>0.0</v>
      </c>
      <c r="AC267" s="2">
        <v>0.0</v>
      </c>
      <c r="AD267" s="2">
        <v>1.0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1.0</v>
      </c>
      <c r="AO267" s="2">
        <v>0.0</v>
      </c>
      <c r="AP267" s="2">
        <v>0.0</v>
      </c>
      <c r="AQ267" s="2">
        <v>0.0</v>
      </c>
      <c r="AR267" s="3">
        <v>0.0</v>
      </c>
      <c r="AS267" s="6">
        <f t="shared" si="4"/>
        <v>15.05694214</v>
      </c>
      <c r="AT267" s="6">
        <f t="shared" si="5"/>
        <v>-0.1523390407</v>
      </c>
      <c r="AU267" s="6">
        <f t="shared" si="6"/>
        <v>1.357170103</v>
      </c>
      <c r="AV267" s="6">
        <f t="shared" si="7"/>
        <v>0</v>
      </c>
      <c r="AW267" s="6">
        <f t="shared" si="8"/>
        <v>1</v>
      </c>
      <c r="AX267" s="6">
        <f t="shared" si="9"/>
        <v>0</v>
      </c>
      <c r="AY267" s="6">
        <f t="shared" si="10"/>
        <v>0</v>
      </c>
      <c r="AZ267" s="6">
        <f t="shared" si="11"/>
        <v>0</v>
      </c>
      <c r="BA267" s="6">
        <f t="shared" si="12"/>
        <v>32</v>
      </c>
      <c r="BB267" s="6">
        <f t="shared" si="13"/>
        <v>0</v>
      </c>
      <c r="BC267" s="2"/>
      <c r="BD267" s="2"/>
    </row>
    <row r="268" ht="15.75" customHeight="1">
      <c r="A268" s="2">
        <v>65.0</v>
      </c>
      <c r="B268" s="2">
        <v>2018.0</v>
      </c>
      <c r="C268" s="6" t="s">
        <v>120</v>
      </c>
      <c r="D268" s="2">
        <v>20648.0</v>
      </c>
      <c r="E268" s="2">
        <v>8.4671150001E12</v>
      </c>
      <c r="F268" s="2" t="str">
        <f t="array" ref="F268">IFERROR(INDEX(cnpj!$A:$B,MATCH(C268,cnpj!$B:$B,0),1),IF(G268=14,LEFT(E268,2)&amp;"."&amp;MID(E268,3,3)&amp;"."&amp;MID(E268,6,3)&amp;"/"&amp;MID(E268,9,4)&amp;"-"&amp;RIGHT(E268,2),IF(G268=13,0&amp;LEFT(E268,1)&amp;"."&amp;MID(E268,2,3)&amp;"."&amp;MID(E268,5,3)&amp;"/"&amp;MID(E268,8,4)&amp;"-"&amp;RIGHT(E268,2),IF(G268=12,"00"&amp;"."&amp;LEFT(E268,3)&amp;"."&amp;MID(E268,4,3)&amp;"/"&amp;MID(E268,7,4)&amp;"-"&amp;RIGHT(E268,2),IF(G268=11,"00.0"&amp;LEFT(E268,2)&amp;"."&amp;MID(E268,3,3)&amp;"/"&amp;MID(E268,6,4)&amp;"-"&amp;RIGHT(E268,2),"erro")))))</f>
        <v>08.467.115/0001-00</v>
      </c>
      <c r="G268" s="2">
        <f t="shared" si="2"/>
        <v>13</v>
      </c>
      <c r="H268" s="6" t="s">
        <v>55</v>
      </c>
      <c r="I268" s="2">
        <v>10.0</v>
      </c>
      <c r="J268" s="6">
        <v>11.468973577441046</v>
      </c>
      <c r="K268" s="6">
        <v>95700.0</v>
      </c>
      <c r="L268" s="2">
        <v>0.0</v>
      </c>
      <c r="M268" s="2">
        <v>1.0</v>
      </c>
      <c r="N268" s="2"/>
      <c r="O268" s="2">
        <v>1.0</v>
      </c>
      <c r="P268" s="2">
        <v>10.0</v>
      </c>
      <c r="Q268" s="2">
        <v>0.0</v>
      </c>
      <c r="R268" s="2">
        <v>19.0</v>
      </c>
      <c r="S268" s="2">
        <v>0.0</v>
      </c>
      <c r="T268" s="6">
        <v>15.244202072390202</v>
      </c>
      <c r="U268" s="6">
        <v>-0.23706908429551654</v>
      </c>
      <c r="V268" s="6">
        <v>1.563697227690269</v>
      </c>
      <c r="W268" s="6">
        <v>3208767.0</v>
      </c>
      <c r="X268" s="6">
        <v>3316909.0</v>
      </c>
      <c r="Y268" s="6">
        <v>4173235.0</v>
      </c>
      <c r="Z268" s="6">
        <v>-989345.0</v>
      </c>
      <c r="AA268" s="2">
        <f t="shared" si="3"/>
        <v>1</v>
      </c>
      <c r="AB268" s="2">
        <v>0.0</v>
      </c>
      <c r="AC268" s="2">
        <v>0.0</v>
      </c>
      <c r="AD268" s="2">
        <v>1.0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0.0</v>
      </c>
      <c r="AN268" s="2">
        <v>0.0</v>
      </c>
      <c r="AO268" s="2">
        <v>1.0</v>
      </c>
      <c r="AP268" s="2">
        <v>0.0</v>
      </c>
      <c r="AQ268" s="2">
        <v>0.0</v>
      </c>
      <c r="AR268" s="3">
        <v>0.0</v>
      </c>
      <c r="AS268" s="6">
        <f t="shared" si="4"/>
        <v>15.15629356</v>
      </c>
      <c r="AT268" s="6">
        <f t="shared" si="5"/>
        <v>-0.02290115083</v>
      </c>
      <c r="AU268" s="6">
        <f t="shared" si="6"/>
        <v>1.324559561</v>
      </c>
      <c r="AV268" s="6">
        <f t="shared" si="7"/>
        <v>0</v>
      </c>
      <c r="AW268" s="6">
        <f t="shared" si="8"/>
        <v>1</v>
      </c>
      <c r="AX268" s="6">
        <f t="shared" si="9"/>
        <v>0</v>
      </c>
      <c r="AY268" s="6">
        <f t="shared" si="10"/>
        <v>0</v>
      </c>
      <c r="AZ268" s="6">
        <f t="shared" si="11"/>
        <v>0</v>
      </c>
      <c r="BA268" s="6">
        <f t="shared" si="12"/>
        <v>28</v>
      </c>
      <c r="BB268" s="6">
        <f t="shared" si="13"/>
        <v>0</v>
      </c>
      <c r="BC268" s="2"/>
      <c r="BD268" s="2"/>
    </row>
    <row r="269" ht="15.75" customHeight="1">
      <c r="A269" s="2">
        <v>65.0</v>
      </c>
      <c r="B269" s="2">
        <v>2019.0</v>
      </c>
      <c r="C269" s="6" t="s">
        <v>120</v>
      </c>
      <c r="D269" s="2">
        <v>20648.0</v>
      </c>
      <c r="E269" s="2">
        <v>8.4671150001E12</v>
      </c>
      <c r="F269" s="2" t="str">
        <f t="array" ref="F269">IFERROR(INDEX(cnpj!$A:$B,MATCH(C269,cnpj!$B:$B,0),1),IF(G269=14,LEFT(E269,2)&amp;"."&amp;MID(E269,3,3)&amp;"."&amp;MID(E269,6,3)&amp;"/"&amp;MID(E269,9,4)&amp;"-"&amp;RIGHT(E269,2),IF(G269=13,0&amp;LEFT(E269,1)&amp;"."&amp;MID(E269,2,3)&amp;"."&amp;MID(E269,5,3)&amp;"/"&amp;MID(E269,8,4)&amp;"-"&amp;RIGHT(E269,2),IF(G269=12,"00"&amp;"."&amp;LEFT(E269,3)&amp;"."&amp;MID(E269,4,3)&amp;"/"&amp;MID(E269,7,4)&amp;"-"&amp;RIGHT(E269,2),IF(G269=11,"00.0"&amp;LEFT(E269,2)&amp;"."&amp;MID(E269,3,3)&amp;"/"&amp;MID(E269,6,4)&amp;"-"&amp;RIGHT(E269,2),"erro")))))</f>
        <v>08.467.115/0001-00</v>
      </c>
      <c r="G269" s="2">
        <f t="shared" si="2"/>
        <v>13</v>
      </c>
      <c r="H269" s="6" t="s">
        <v>55</v>
      </c>
      <c r="I269" s="2">
        <v>10.0</v>
      </c>
      <c r="J269" s="6">
        <v>11.468973577441046</v>
      </c>
      <c r="K269" s="6">
        <v>95700.0</v>
      </c>
      <c r="L269" s="2">
        <v>0.0</v>
      </c>
      <c r="M269" s="2">
        <v>1.0</v>
      </c>
      <c r="N269" s="2"/>
      <c r="O269" s="2">
        <v>1.0</v>
      </c>
      <c r="P269" s="2">
        <v>10.0</v>
      </c>
      <c r="Q269" s="2">
        <v>0.0</v>
      </c>
      <c r="R269" s="2">
        <v>15.0</v>
      </c>
      <c r="S269" s="2">
        <v>0.0</v>
      </c>
      <c r="T269" s="6">
        <v>15.238235927318923</v>
      </c>
      <c r="U269" s="6">
        <v>-0.26094617915148716</v>
      </c>
      <c r="V269" s="6">
        <v>1.525554965503659</v>
      </c>
      <c r="W269" s="6">
        <v>4446964.0</v>
      </c>
      <c r="X269" s="6">
        <v>1881665.0</v>
      </c>
      <c r="Y269" s="6">
        <v>4148411.0</v>
      </c>
      <c r="Z269" s="6">
        <v>-1082512.0</v>
      </c>
      <c r="AA269" s="2">
        <f t="shared" si="3"/>
        <v>1</v>
      </c>
      <c r="AB269" s="2">
        <v>0.0</v>
      </c>
      <c r="AC269" s="2">
        <v>0.0</v>
      </c>
      <c r="AD269" s="2">
        <v>1.0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1.0</v>
      </c>
      <c r="AQ269" s="2">
        <v>0.0</v>
      </c>
      <c r="AR269" s="3">
        <v>0.0</v>
      </c>
      <c r="AS269" s="6">
        <f t="shared" si="4"/>
        <v>15.24420207</v>
      </c>
      <c r="AT269" s="6">
        <f t="shared" si="5"/>
        <v>-0.2370690843</v>
      </c>
      <c r="AU269" s="6">
        <f t="shared" si="6"/>
        <v>1.563697228</v>
      </c>
      <c r="AV269" s="6">
        <f t="shared" si="7"/>
        <v>0</v>
      </c>
      <c r="AW269" s="6">
        <f t="shared" si="8"/>
        <v>1</v>
      </c>
      <c r="AX269" s="6">
        <f t="shared" si="9"/>
        <v>1</v>
      </c>
      <c r="AY269" s="6">
        <f t="shared" si="10"/>
        <v>10</v>
      </c>
      <c r="AZ269" s="6">
        <f t="shared" si="11"/>
        <v>0</v>
      </c>
      <c r="BA269" s="6">
        <f t="shared" si="12"/>
        <v>19</v>
      </c>
      <c r="BB269" s="6">
        <f t="shared" si="13"/>
        <v>0</v>
      </c>
      <c r="BC269" s="2"/>
      <c r="BD269" s="2"/>
    </row>
    <row r="270" ht="15.75" customHeight="1">
      <c r="A270" s="2">
        <v>65.0</v>
      </c>
      <c r="B270" s="2">
        <v>2020.0</v>
      </c>
      <c r="C270" s="6" t="s">
        <v>120</v>
      </c>
      <c r="D270" s="2">
        <v>20648.0</v>
      </c>
      <c r="E270" s="2">
        <v>8.4671150001E12</v>
      </c>
      <c r="F270" s="2" t="str">
        <f t="array" ref="F270">IFERROR(INDEX(cnpj!$A:$B,MATCH(C270,cnpj!$B:$B,0),1),IF(G270=14,LEFT(E270,2)&amp;"."&amp;MID(E270,3,3)&amp;"."&amp;MID(E270,6,3)&amp;"/"&amp;MID(E270,9,4)&amp;"-"&amp;RIGHT(E270,2),IF(G270=13,0&amp;LEFT(E270,1)&amp;"."&amp;MID(E270,2,3)&amp;"."&amp;MID(E270,5,3)&amp;"/"&amp;MID(E270,8,4)&amp;"-"&amp;RIGHT(E270,2),IF(G270=12,"00"&amp;"."&amp;LEFT(E270,3)&amp;"."&amp;MID(E270,4,3)&amp;"/"&amp;MID(E270,7,4)&amp;"-"&amp;RIGHT(E270,2),IF(G270=11,"00.0"&amp;LEFT(E270,2)&amp;"."&amp;MID(E270,3,3)&amp;"/"&amp;MID(E270,6,4)&amp;"-"&amp;RIGHT(E270,2),"erro")))))</f>
        <v>08.467.115/0001-00</v>
      </c>
      <c r="G270" s="2">
        <f t="shared" si="2"/>
        <v>13</v>
      </c>
      <c r="H270" s="6" t="s">
        <v>55</v>
      </c>
      <c r="I270" s="2">
        <v>10.0</v>
      </c>
      <c r="J270" s="6">
        <v>13.761687751266768</v>
      </c>
      <c r="K270" s="6">
        <v>947600.0</v>
      </c>
      <c r="L270" s="2">
        <v>0.0</v>
      </c>
      <c r="M270" s="2">
        <v>1.0</v>
      </c>
      <c r="N270" s="2"/>
      <c r="O270" s="2">
        <v>1.0</v>
      </c>
      <c r="P270" s="2">
        <v>10.0</v>
      </c>
      <c r="Q270" s="2">
        <v>0.0</v>
      </c>
      <c r="R270" s="2">
        <v>19.0</v>
      </c>
      <c r="S270" s="2">
        <v>0.0</v>
      </c>
      <c r="T270" s="6">
        <v>15.205514031812958</v>
      </c>
      <c r="U270" s="6">
        <v>-0.40422240952620064</v>
      </c>
      <c r="V270" s="6">
        <v>2.4304081034874407</v>
      </c>
      <c r="W270" s="6">
        <v>2161791.0</v>
      </c>
      <c r="X270" s="6">
        <v>7595967.0</v>
      </c>
      <c r="Y270" s="6">
        <v>4014864.0</v>
      </c>
      <c r="Z270" s="6">
        <v>-1622898.0</v>
      </c>
      <c r="AA270" s="2">
        <f t="shared" si="3"/>
        <v>1</v>
      </c>
      <c r="AB270" s="2">
        <v>0.0</v>
      </c>
      <c r="AC270" s="2">
        <v>0.0</v>
      </c>
      <c r="AD270" s="2">
        <v>1.0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0.0</v>
      </c>
      <c r="AQ270" s="2">
        <v>1.0</v>
      </c>
      <c r="AR270" s="3">
        <v>0.0</v>
      </c>
      <c r="AS270" s="6">
        <f t="shared" si="4"/>
        <v>15.23823593</v>
      </c>
      <c r="AT270" s="6">
        <f t="shared" si="5"/>
        <v>-0.2609461792</v>
      </c>
      <c r="AU270" s="6">
        <f t="shared" si="6"/>
        <v>1.525554966</v>
      </c>
      <c r="AV270" s="6">
        <f t="shared" si="7"/>
        <v>0</v>
      </c>
      <c r="AW270" s="6">
        <f t="shared" si="8"/>
        <v>1</v>
      </c>
      <c r="AX270" s="6">
        <f t="shared" si="9"/>
        <v>1</v>
      </c>
      <c r="AY270" s="6">
        <f t="shared" si="10"/>
        <v>10</v>
      </c>
      <c r="AZ270" s="6">
        <f t="shared" si="11"/>
        <v>0</v>
      </c>
      <c r="BA270" s="6">
        <f t="shared" si="12"/>
        <v>15</v>
      </c>
      <c r="BB270" s="6">
        <f t="shared" si="13"/>
        <v>0</v>
      </c>
      <c r="BC270" s="2"/>
      <c r="BD270" s="2"/>
    </row>
    <row r="271" ht="15.75" customHeight="1">
      <c r="A271" s="2">
        <v>66.0</v>
      </c>
      <c r="B271" s="2">
        <v>2016.0</v>
      </c>
      <c r="C271" s="6" t="s">
        <v>121</v>
      </c>
      <c r="D271" s="2">
        <v>3204.0</v>
      </c>
      <c r="E271" s="2">
        <v>9.2715812000131E13</v>
      </c>
      <c r="F271" s="2" t="str">
        <f t="array" ref="F271">IFERROR(INDEX(cnpj!$A:$B,MATCH(C271,cnpj!$B:$B,0),1),IF(G271=14,LEFT(E271,2)&amp;"."&amp;MID(E271,3,3)&amp;"."&amp;MID(E271,6,3)&amp;"/"&amp;MID(E271,9,4)&amp;"-"&amp;RIGHT(E271,2),IF(G271=13,0&amp;LEFT(E271,1)&amp;"."&amp;MID(E271,2,3)&amp;"."&amp;MID(E271,5,3)&amp;"/"&amp;MID(E271,8,4)&amp;"-"&amp;RIGHT(E271,2),IF(G271=12,"00"&amp;"."&amp;LEFT(E271,3)&amp;"."&amp;MID(E271,4,3)&amp;"/"&amp;MID(E271,7,4)&amp;"-"&amp;RIGHT(E271,2),IF(G271=11,"00.0"&amp;LEFT(E271,2)&amp;"."&amp;MID(E271,3,3)&amp;"/"&amp;MID(E271,6,4)&amp;"-"&amp;RIGHT(E271,2),"erro")))))</f>
        <v>92.715.812/0001-31</v>
      </c>
      <c r="G271" s="2">
        <f t="shared" si="2"/>
        <v>14</v>
      </c>
      <c r="H271" s="6" t="s">
        <v>55</v>
      </c>
      <c r="I271" s="2">
        <v>10.0</v>
      </c>
      <c r="J271" s="6">
        <v>12.495378399098053</v>
      </c>
      <c r="K271" s="6">
        <v>267100.0</v>
      </c>
      <c r="L271" s="2">
        <v>0.0</v>
      </c>
      <c r="M271" s="2">
        <v>1.0</v>
      </c>
      <c r="N271" s="2"/>
      <c r="O271" s="2">
        <v>0.0</v>
      </c>
      <c r="P271" s="2">
        <v>0.0</v>
      </c>
      <c r="Q271" s="2">
        <v>0.0</v>
      </c>
      <c r="R271" s="2">
        <v>33.0</v>
      </c>
      <c r="S271" s="2">
        <v>0.0</v>
      </c>
      <c r="T271" s="6">
        <v>15.222830817486912</v>
      </c>
      <c r="U271" s="6">
        <v>0.22614035663210277</v>
      </c>
      <c r="V271" s="6">
        <v>0.4659152498143204</v>
      </c>
      <c r="W271" s="6">
        <v>269696.0</v>
      </c>
      <c r="X271" s="6">
        <v>1633565.0</v>
      </c>
      <c r="Y271" s="6">
        <v>4084994.0</v>
      </c>
      <c r="Z271" s="6">
        <v>923782.0</v>
      </c>
      <c r="AA271" s="2" t="str">
        <f t="shared" si="3"/>
        <v/>
      </c>
      <c r="AB271" s="2">
        <v>0.0</v>
      </c>
      <c r="AC271" s="2">
        <v>0.0</v>
      </c>
      <c r="AD271" s="2">
        <v>1.0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  <c r="AM271" s="2">
        <v>1.0</v>
      </c>
      <c r="AN271" s="2">
        <v>0.0</v>
      </c>
      <c r="AO271" s="2">
        <v>0.0</v>
      </c>
      <c r="AP271" s="2">
        <v>0.0</v>
      </c>
      <c r="AQ271" s="2">
        <v>0.0</v>
      </c>
      <c r="AR271" s="3">
        <v>0.0</v>
      </c>
      <c r="AS271" s="6" t="str">
        <f t="shared" si="4"/>
        <v/>
      </c>
      <c r="AT271" s="6" t="str">
        <f t="shared" si="5"/>
        <v/>
      </c>
      <c r="AU271" s="6" t="str">
        <f t="shared" si="6"/>
        <v/>
      </c>
      <c r="AV271" s="6" t="str">
        <f t="shared" si="7"/>
        <v/>
      </c>
      <c r="AW271" s="6" t="str">
        <f t="shared" si="8"/>
        <v/>
      </c>
      <c r="AX271" s="6" t="str">
        <f t="shared" si="9"/>
        <v/>
      </c>
      <c r="AY271" s="6" t="str">
        <f t="shared" si="10"/>
        <v/>
      </c>
      <c r="AZ271" s="6" t="str">
        <f t="shared" si="11"/>
        <v/>
      </c>
      <c r="BA271" s="6" t="str">
        <f t="shared" si="12"/>
        <v/>
      </c>
      <c r="BB271" s="6" t="str">
        <f t="shared" si="13"/>
        <v/>
      </c>
      <c r="BC271" s="2"/>
      <c r="BD271" s="2"/>
    </row>
    <row r="272" ht="15.75" customHeight="1">
      <c r="A272" s="2">
        <v>66.0</v>
      </c>
      <c r="B272" s="2">
        <v>2017.0</v>
      </c>
      <c r="C272" s="6" t="s">
        <v>121</v>
      </c>
      <c r="D272" s="2">
        <v>3204.0</v>
      </c>
      <c r="E272" s="2">
        <v>9.2715812000131E13</v>
      </c>
      <c r="F272" s="2" t="str">
        <f t="array" ref="F272">IFERROR(INDEX(cnpj!$A:$B,MATCH(C272,cnpj!$B:$B,0),1),IF(G272=14,LEFT(E272,2)&amp;"."&amp;MID(E272,3,3)&amp;"."&amp;MID(E272,6,3)&amp;"/"&amp;MID(E272,9,4)&amp;"-"&amp;RIGHT(E272,2),IF(G272=13,0&amp;LEFT(E272,1)&amp;"."&amp;MID(E272,2,3)&amp;"."&amp;MID(E272,5,3)&amp;"/"&amp;MID(E272,8,4)&amp;"-"&amp;RIGHT(E272,2),IF(G272=12,"00"&amp;"."&amp;LEFT(E272,3)&amp;"."&amp;MID(E272,4,3)&amp;"/"&amp;MID(E272,7,4)&amp;"-"&amp;RIGHT(E272,2),IF(G272=11,"00.0"&amp;LEFT(E272,2)&amp;"."&amp;MID(E272,3,3)&amp;"/"&amp;MID(E272,6,4)&amp;"-"&amp;RIGHT(E272,2),"erro")))))</f>
        <v>92.715.812/0001-31</v>
      </c>
      <c r="G272" s="2">
        <f t="shared" si="2"/>
        <v>14</v>
      </c>
      <c r="H272" s="6" t="s">
        <v>55</v>
      </c>
      <c r="I272" s="2">
        <v>10.0</v>
      </c>
      <c r="J272" s="6">
        <v>13.147792655175632</v>
      </c>
      <c r="K272" s="6">
        <v>512877.68</v>
      </c>
      <c r="L272" s="2">
        <v>0.0</v>
      </c>
      <c r="M272" s="2">
        <v>1.0</v>
      </c>
      <c r="N272" s="2"/>
      <c r="O272" s="2">
        <v>0.0</v>
      </c>
      <c r="P272" s="2">
        <v>0.0</v>
      </c>
      <c r="Q272" s="2">
        <v>0.0</v>
      </c>
      <c r="R272" s="2">
        <v>28.0</v>
      </c>
      <c r="S272" s="2">
        <v>0.0</v>
      </c>
      <c r="T272" s="6">
        <v>15.351199449198665</v>
      </c>
      <c r="U272" s="6">
        <v>0.08506426062175586</v>
      </c>
      <c r="V272" s="6">
        <v>0.49956141899578943</v>
      </c>
      <c r="W272" s="6">
        <v>778330.0</v>
      </c>
      <c r="X272" s="6">
        <v>1541895.0</v>
      </c>
      <c r="Y272" s="6">
        <v>4644524.0</v>
      </c>
      <c r="Z272" s="6">
        <v>395083.0</v>
      </c>
      <c r="AA272" s="2">
        <f t="shared" si="3"/>
        <v>0</v>
      </c>
      <c r="AB272" s="2">
        <v>0.0</v>
      </c>
      <c r="AC272" s="2">
        <v>0.0</v>
      </c>
      <c r="AD272" s="2">
        <v>1.0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1.0</v>
      </c>
      <c r="AO272" s="2">
        <v>0.0</v>
      </c>
      <c r="AP272" s="2">
        <v>0.0</v>
      </c>
      <c r="AQ272" s="2">
        <v>0.0</v>
      </c>
      <c r="AR272" s="3">
        <v>0.0</v>
      </c>
      <c r="AS272" s="6">
        <f t="shared" si="4"/>
        <v>15.22283082</v>
      </c>
      <c r="AT272" s="6">
        <f t="shared" si="5"/>
        <v>0.2261403566</v>
      </c>
      <c r="AU272" s="6">
        <f t="shared" si="6"/>
        <v>0.4659152498</v>
      </c>
      <c r="AV272" s="6">
        <f t="shared" si="7"/>
        <v>0</v>
      </c>
      <c r="AW272" s="6">
        <f t="shared" si="8"/>
        <v>1</v>
      </c>
      <c r="AX272" s="6">
        <f t="shared" si="9"/>
        <v>0</v>
      </c>
      <c r="AY272" s="6">
        <f t="shared" si="10"/>
        <v>0</v>
      </c>
      <c r="AZ272" s="6">
        <f t="shared" si="11"/>
        <v>0</v>
      </c>
      <c r="BA272" s="6">
        <f t="shared" si="12"/>
        <v>33</v>
      </c>
      <c r="BB272" s="6">
        <f t="shared" si="13"/>
        <v>0</v>
      </c>
      <c r="BC272" s="2"/>
      <c r="BD272" s="2"/>
    </row>
    <row r="273" ht="15.75" customHeight="1">
      <c r="A273" s="2">
        <v>66.0</v>
      </c>
      <c r="B273" s="2">
        <v>2018.0</v>
      </c>
      <c r="C273" s="6" t="s">
        <v>121</v>
      </c>
      <c r="D273" s="2">
        <v>3204.0</v>
      </c>
      <c r="E273" s="2">
        <v>9.2715812000131E13</v>
      </c>
      <c r="F273" s="2" t="str">
        <f t="array" ref="F273">IFERROR(INDEX(cnpj!$A:$B,MATCH(C273,cnpj!$B:$B,0),1),IF(G273=14,LEFT(E273,2)&amp;"."&amp;MID(E273,3,3)&amp;"."&amp;MID(E273,6,3)&amp;"/"&amp;MID(E273,9,4)&amp;"-"&amp;RIGHT(E273,2),IF(G273=13,0&amp;LEFT(E273,1)&amp;"."&amp;MID(E273,2,3)&amp;"."&amp;MID(E273,5,3)&amp;"/"&amp;MID(E273,8,4)&amp;"-"&amp;RIGHT(E273,2),IF(G273=12,"00"&amp;"."&amp;LEFT(E273,3)&amp;"."&amp;MID(E273,4,3)&amp;"/"&amp;MID(E273,7,4)&amp;"-"&amp;RIGHT(E273,2),IF(G273=11,"00.0"&amp;LEFT(E273,2)&amp;"."&amp;MID(E273,3,3)&amp;"/"&amp;MID(E273,6,4)&amp;"-"&amp;RIGHT(E273,2),"erro")))))</f>
        <v>92.715.812/0001-31</v>
      </c>
      <c r="G273" s="2">
        <f t="shared" si="2"/>
        <v>14</v>
      </c>
      <c r="H273" s="6" t="s">
        <v>55</v>
      </c>
      <c r="I273" s="2">
        <v>10.0</v>
      </c>
      <c r="J273" s="6">
        <v>11.51119396679208</v>
      </c>
      <c r="K273" s="6">
        <v>99827.0</v>
      </c>
      <c r="L273" s="2">
        <v>0.0</v>
      </c>
      <c r="M273" s="2">
        <v>1.0</v>
      </c>
      <c r="N273" s="2"/>
      <c r="O273" s="2">
        <v>1.0</v>
      </c>
      <c r="P273" s="2">
        <v>10.0</v>
      </c>
      <c r="Q273" s="2">
        <v>0.0</v>
      </c>
      <c r="R273" s="2">
        <v>18.0</v>
      </c>
      <c r="S273" s="2">
        <v>0.0</v>
      </c>
      <c r="T273" s="6">
        <v>15.42547253305355</v>
      </c>
      <c r="U273" s="6">
        <v>0.03465903173556422</v>
      </c>
      <c r="V273" s="6">
        <v>0.525732610965332</v>
      </c>
      <c r="W273" s="6">
        <v>658344.0</v>
      </c>
      <c r="X273" s="6">
        <v>1971697.0</v>
      </c>
      <c r="Y273" s="6">
        <v>5002621.0</v>
      </c>
      <c r="Z273" s="6">
        <v>173386.0</v>
      </c>
      <c r="AA273" s="2">
        <f t="shared" si="3"/>
        <v>0</v>
      </c>
      <c r="AB273" s="2">
        <v>0.0</v>
      </c>
      <c r="AC273" s="2">
        <v>0.0</v>
      </c>
      <c r="AD273" s="2">
        <v>1.0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1.0</v>
      </c>
      <c r="AP273" s="2">
        <v>0.0</v>
      </c>
      <c r="AQ273" s="2">
        <v>0.0</v>
      </c>
      <c r="AR273" s="3">
        <v>0.0</v>
      </c>
      <c r="AS273" s="6">
        <f t="shared" si="4"/>
        <v>15.35119945</v>
      </c>
      <c r="AT273" s="6">
        <f t="shared" si="5"/>
        <v>0.08506426062</v>
      </c>
      <c r="AU273" s="6">
        <f t="shared" si="6"/>
        <v>0.499561419</v>
      </c>
      <c r="AV273" s="6">
        <f t="shared" si="7"/>
        <v>0</v>
      </c>
      <c r="AW273" s="6">
        <f t="shared" si="8"/>
        <v>1</v>
      </c>
      <c r="AX273" s="6">
        <f t="shared" si="9"/>
        <v>0</v>
      </c>
      <c r="AY273" s="6">
        <f t="shared" si="10"/>
        <v>0</v>
      </c>
      <c r="AZ273" s="6">
        <f t="shared" si="11"/>
        <v>0</v>
      </c>
      <c r="BA273" s="6">
        <f t="shared" si="12"/>
        <v>28</v>
      </c>
      <c r="BB273" s="6">
        <f t="shared" si="13"/>
        <v>0</v>
      </c>
      <c r="BC273" s="2"/>
      <c r="BD273" s="2"/>
    </row>
    <row r="274" ht="15.75" customHeight="1">
      <c r="A274" s="2">
        <v>66.0</v>
      </c>
      <c r="B274" s="2">
        <v>2019.0</v>
      </c>
      <c r="C274" s="6" t="s">
        <v>121</v>
      </c>
      <c r="D274" s="2">
        <v>3204.0</v>
      </c>
      <c r="E274" s="2">
        <v>9.2715812000131E13</v>
      </c>
      <c r="F274" s="2" t="str">
        <f t="array" ref="F274">IFERROR(INDEX(cnpj!$A:$B,MATCH(C274,cnpj!$B:$B,0),1),IF(G274=14,LEFT(E274,2)&amp;"."&amp;MID(E274,3,3)&amp;"."&amp;MID(E274,6,3)&amp;"/"&amp;MID(E274,9,4)&amp;"-"&amp;RIGHT(E274,2),IF(G274=13,0&amp;LEFT(E274,1)&amp;"."&amp;MID(E274,2,3)&amp;"."&amp;MID(E274,5,3)&amp;"/"&amp;MID(E274,8,4)&amp;"-"&amp;RIGHT(E274,2),IF(G274=12,"00"&amp;"."&amp;LEFT(E274,3)&amp;"."&amp;MID(E274,4,3)&amp;"/"&amp;MID(E274,7,4)&amp;"-"&amp;RIGHT(E274,2),IF(G274=11,"00.0"&amp;LEFT(E274,2)&amp;"."&amp;MID(E274,3,3)&amp;"/"&amp;MID(E274,6,4)&amp;"-"&amp;RIGHT(E274,2),"erro")))))</f>
        <v>92.715.812/0001-31</v>
      </c>
      <c r="G274" s="2">
        <f t="shared" si="2"/>
        <v>14</v>
      </c>
      <c r="H274" s="6" t="s">
        <v>55</v>
      </c>
      <c r="I274" s="2">
        <v>10.0</v>
      </c>
      <c r="J274" s="6">
        <v>11.973680204795224</v>
      </c>
      <c r="K274" s="6">
        <v>158527.0</v>
      </c>
      <c r="L274" s="2">
        <v>0.0</v>
      </c>
      <c r="M274" s="2">
        <v>1.0</v>
      </c>
      <c r="N274" s="2"/>
      <c r="O274" s="2">
        <v>1.0</v>
      </c>
      <c r="P274" s="2">
        <v>10.0</v>
      </c>
      <c r="Q274" s="2">
        <v>0.0</v>
      </c>
      <c r="R274" s="2">
        <v>15.0</v>
      </c>
      <c r="S274" s="2">
        <v>0.0</v>
      </c>
      <c r="T274" s="6">
        <v>15.441810110561747</v>
      </c>
      <c r="U274" s="6">
        <v>0.07693770509985894</v>
      </c>
      <c r="V274" s="6">
        <v>0.15958492223142354</v>
      </c>
      <c r="W274" s="6">
        <v>541797.0</v>
      </c>
      <c r="X274" s="6">
        <v>269696.0</v>
      </c>
      <c r="Y274" s="6">
        <v>5085023.0</v>
      </c>
      <c r="Z274" s="6">
        <v>391230.0</v>
      </c>
      <c r="AA274" s="2">
        <f t="shared" si="3"/>
        <v>0</v>
      </c>
      <c r="AB274" s="2">
        <v>0.0</v>
      </c>
      <c r="AC274" s="2">
        <v>0.0</v>
      </c>
      <c r="AD274" s="2">
        <v>1.0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1.0</v>
      </c>
      <c r="AQ274" s="2">
        <v>0.0</v>
      </c>
      <c r="AR274" s="3">
        <v>0.0</v>
      </c>
      <c r="AS274" s="6">
        <f t="shared" si="4"/>
        <v>15.42547253</v>
      </c>
      <c r="AT274" s="6">
        <f t="shared" si="5"/>
        <v>0.03465903174</v>
      </c>
      <c r="AU274" s="6">
        <f t="shared" si="6"/>
        <v>0.525732611</v>
      </c>
      <c r="AV274" s="6">
        <f t="shared" si="7"/>
        <v>0</v>
      </c>
      <c r="AW274" s="6">
        <f t="shared" si="8"/>
        <v>1</v>
      </c>
      <c r="AX274" s="6">
        <f t="shared" si="9"/>
        <v>1</v>
      </c>
      <c r="AY274" s="6">
        <f t="shared" si="10"/>
        <v>10</v>
      </c>
      <c r="AZ274" s="6">
        <f t="shared" si="11"/>
        <v>0</v>
      </c>
      <c r="BA274" s="6">
        <f t="shared" si="12"/>
        <v>18</v>
      </c>
      <c r="BB274" s="6">
        <f t="shared" si="13"/>
        <v>0</v>
      </c>
      <c r="BC274" s="2"/>
      <c r="BD274" s="2"/>
    </row>
    <row r="275" ht="15.75" customHeight="1">
      <c r="A275" s="2">
        <v>66.0</v>
      </c>
      <c r="B275" s="2">
        <v>2020.0</v>
      </c>
      <c r="C275" s="6" t="s">
        <v>121</v>
      </c>
      <c r="D275" s="2">
        <v>3204.0</v>
      </c>
      <c r="E275" s="2">
        <v>9.2715812000131E13</v>
      </c>
      <c r="F275" s="2" t="str">
        <f t="array" ref="F275">IFERROR(INDEX(cnpj!$A:$B,MATCH(C275,cnpj!$B:$B,0),1),IF(G275=14,LEFT(E275,2)&amp;"."&amp;MID(E275,3,3)&amp;"."&amp;MID(E275,6,3)&amp;"/"&amp;MID(E275,9,4)&amp;"-"&amp;RIGHT(E275,2),IF(G275=13,0&amp;LEFT(E275,1)&amp;"."&amp;MID(E275,2,3)&amp;"."&amp;MID(E275,5,3)&amp;"/"&amp;MID(E275,8,4)&amp;"-"&amp;RIGHT(E275,2),IF(G275=12,"00"&amp;"."&amp;LEFT(E275,3)&amp;"."&amp;MID(E275,4,3)&amp;"/"&amp;MID(E275,7,4)&amp;"-"&amp;RIGHT(E275,2),IF(G275=11,"00.0"&amp;LEFT(E275,2)&amp;"."&amp;MID(E275,3,3)&amp;"/"&amp;MID(E275,6,4)&amp;"-"&amp;RIGHT(E275,2),"erro")))))</f>
        <v>92.715.812/0001-31</v>
      </c>
      <c r="G275" s="2">
        <f t="shared" si="2"/>
        <v>14</v>
      </c>
      <c r="H275" s="6" t="s">
        <v>55</v>
      </c>
      <c r="I275" s="2">
        <v>10.0</v>
      </c>
      <c r="J275" s="6">
        <v>12.495378399098053</v>
      </c>
      <c r="K275" s="6">
        <v>267100.0</v>
      </c>
      <c r="L275" s="2">
        <v>0.0</v>
      </c>
      <c r="M275" s="2">
        <v>1.0</v>
      </c>
      <c r="N275" s="2"/>
      <c r="O275" s="2">
        <v>1.0</v>
      </c>
      <c r="P275" s="2">
        <v>10.0</v>
      </c>
      <c r="Q275" s="2">
        <v>0.0</v>
      </c>
      <c r="R275" s="2">
        <v>16.0</v>
      </c>
      <c r="S275" s="2">
        <v>0.0</v>
      </c>
      <c r="T275" s="6">
        <v>15.528979963296566</v>
      </c>
      <c r="U275" s="6">
        <v>0.0502680429986282</v>
      </c>
      <c r="V275" s="6">
        <v>0.5426104826864753</v>
      </c>
      <c r="W275" s="6">
        <v>537870.0</v>
      </c>
      <c r="X275" s="6">
        <v>2472629.0</v>
      </c>
      <c r="Y275" s="6">
        <v>5548177.0</v>
      </c>
      <c r="Z275" s="6">
        <v>278896.0</v>
      </c>
      <c r="AA275" s="2">
        <f t="shared" si="3"/>
        <v>0</v>
      </c>
      <c r="AB275" s="2">
        <v>0.0</v>
      </c>
      <c r="AC275" s="2">
        <v>0.0</v>
      </c>
      <c r="AD275" s="2">
        <v>1.0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1.0</v>
      </c>
      <c r="AR275" s="3">
        <v>0.0</v>
      </c>
      <c r="AS275" s="6">
        <f t="shared" si="4"/>
        <v>15.44181011</v>
      </c>
      <c r="AT275" s="6">
        <f t="shared" si="5"/>
        <v>0.0769377051</v>
      </c>
      <c r="AU275" s="6">
        <f t="shared" si="6"/>
        <v>0.1595849222</v>
      </c>
      <c r="AV275" s="6">
        <f t="shared" si="7"/>
        <v>0</v>
      </c>
      <c r="AW275" s="6">
        <f t="shared" si="8"/>
        <v>1</v>
      </c>
      <c r="AX275" s="6">
        <f t="shared" si="9"/>
        <v>1</v>
      </c>
      <c r="AY275" s="6">
        <f t="shared" si="10"/>
        <v>10</v>
      </c>
      <c r="AZ275" s="6">
        <f t="shared" si="11"/>
        <v>0</v>
      </c>
      <c r="BA275" s="6">
        <f t="shared" si="12"/>
        <v>15</v>
      </c>
      <c r="BB275" s="6">
        <f t="shared" si="13"/>
        <v>0</v>
      </c>
      <c r="BC275" s="2"/>
      <c r="BD275" s="2"/>
    </row>
    <row r="276" ht="15.75" customHeight="1">
      <c r="A276" s="2">
        <v>67.0</v>
      </c>
      <c r="B276" s="2">
        <v>2016.0</v>
      </c>
      <c r="C276" s="6" t="s">
        <v>122</v>
      </c>
      <c r="D276" s="2">
        <v>3069.0</v>
      </c>
      <c r="E276" s="2">
        <v>1.5141799000103E13</v>
      </c>
      <c r="F276" s="2" t="str">
        <f t="array" ref="F276">IFERROR(INDEX(cnpj!$A:$B,MATCH(C276,cnpj!$B:$B,0),1),IF(G276=14,LEFT(E276,2)&amp;"."&amp;MID(E276,3,3)&amp;"."&amp;MID(E276,6,3)&amp;"/"&amp;MID(E276,9,4)&amp;"-"&amp;RIGHT(E276,2),IF(G276=13,0&amp;LEFT(E276,1)&amp;"."&amp;MID(E276,2,3)&amp;"."&amp;MID(E276,5,3)&amp;"/"&amp;MID(E276,8,4)&amp;"-"&amp;RIGHT(E276,2),IF(G276=12,"00"&amp;"."&amp;LEFT(E276,3)&amp;"."&amp;MID(E276,4,3)&amp;"/"&amp;MID(E276,7,4)&amp;"-"&amp;RIGHT(E276,2),IF(G276=11,"00.0"&amp;LEFT(E276,2)&amp;"."&amp;MID(E276,3,3)&amp;"/"&amp;MID(E276,6,4)&amp;"-"&amp;RIGHT(E276,2),"erro")))))</f>
        <v>15.141.799/0001-03</v>
      </c>
      <c r="G276" s="2">
        <f t="shared" si="2"/>
        <v>14</v>
      </c>
      <c r="H276" s="6" t="s">
        <v>88</v>
      </c>
      <c r="I276" s="2">
        <v>5.0</v>
      </c>
      <c r="J276" s="6">
        <v>12.904207367601158</v>
      </c>
      <c r="K276" s="6">
        <v>402000.0</v>
      </c>
      <c r="L276" s="2">
        <v>0.0</v>
      </c>
      <c r="M276" s="2">
        <v>1.0</v>
      </c>
      <c r="N276" s="2"/>
      <c r="O276" s="2">
        <v>1.0</v>
      </c>
      <c r="P276" s="2">
        <v>3.0</v>
      </c>
      <c r="Q276" s="2">
        <v>0.0</v>
      </c>
      <c r="R276" s="2">
        <v>20.0</v>
      </c>
      <c r="S276" s="2">
        <v>0.0</v>
      </c>
      <c r="T276" s="6">
        <v>14.317418537472697</v>
      </c>
      <c r="U276" s="6">
        <v>0.042170388710976045</v>
      </c>
      <c r="V276" s="6">
        <v>0.1813798906693626</v>
      </c>
      <c r="W276" s="6">
        <v>173239.0</v>
      </c>
      <c r="X276" s="6">
        <v>126377.0</v>
      </c>
      <c r="Y276" s="6">
        <v>1651870.0</v>
      </c>
      <c r="Z276" s="6">
        <v>69660.0</v>
      </c>
      <c r="AA276" s="2" t="str">
        <f t="shared" si="3"/>
        <v/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1.0</v>
      </c>
      <c r="AK276" s="2">
        <v>0.0</v>
      </c>
      <c r="AL276" s="2">
        <v>0.0</v>
      </c>
      <c r="AM276" s="2">
        <v>1.0</v>
      </c>
      <c r="AN276" s="2">
        <v>0.0</v>
      </c>
      <c r="AO276" s="2">
        <v>0.0</v>
      </c>
      <c r="AP276" s="2">
        <v>0.0</v>
      </c>
      <c r="AQ276" s="2">
        <v>0.0</v>
      </c>
      <c r="AR276" s="3">
        <v>0.0</v>
      </c>
      <c r="AS276" s="6" t="str">
        <f t="shared" si="4"/>
        <v/>
      </c>
      <c r="AT276" s="6" t="str">
        <f t="shared" si="5"/>
        <v/>
      </c>
      <c r="AU276" s="6" t="str">
        <f t="shared" si="6"/>
        <v/>
      </c>
      <c r="AV276" s="6" t="str">
        <f t="shared" si="7"/>
        <v/>
      </c>
      <c r="AW276" s="6" t="str">
        <f t="shared" si="8"/>
        <v/>
      </c>
      <c r="AX276" s="6" t="str">
        <f t="shared" si="9"/>
        <v/>
      </c>
      <c r="AY276" s="6" t="str">
        <f t="shared" si="10"/>
        <v/>
      </c>
      <c r="AZ276" s="6" t="str">
        <f t="shared" si="11"/>
        <v/>
      </c>
      <c r="BA276" s="6" t="str">
        <f t="shared" si="12"/>
        <v/>
      </c>
      <c r="BB276" s="6" t="str">
        <f t="shared" si="13"/>
        <v/>
      </c>
      <c r="BC276" s="2"/>
      <c r="BD276" s="2"/>
    </row>
    <row r="277" ht="15.75" customHeight="1">
      <c r="A277" s="2">
        <v>67.0</v>
      </c>
      <c r="B277" s="2">
        <v>2017.0</v>
      </c>
      <c r="C277" s="6" t="s">
        <v>122</v>
      </c>
      <c r="D277" s="2">
        <v>3069.0</v>
      </c>
      <c r="E277" s="2">
        <v>1.5141799000103E13</v>
      </c>
      <c r="F277" s="2" t="str">
        <f t="array" ref="F277">IFERROR(INDEX(cnpj!$A:$B,MATCH(C277,cnpj!$B:$B,0),1),IF(G277=14,LEFT(E277,2)&amp;"."&amp;MID(E277,3,3)&amp;"."&amp;MID(E277,6,3)&amp;"/"&amp;MID(E277,9,4)&amp;"-"&amp;RIGHT(E277,2),IF(G277=13,0&amp;LEFT(E277,1)&amp;"."&amp;MID(E277,2,3)&amp;"."&amp;MID(E277,5,3)&amp;"/"&amp;MID(E277,8,4)&amp;"-"&amp;RIGHT(E277,2),IF(G277=12,"00"&amp;"."&amp;LEFT(E277,3)&amp;"."&amp;MID(E277,4,3)&amp;"/"&amp;MID(E277,7,4)&amp;"-"&amp;RIGHT(E277,2),IF(G277=11,"00.0"&amp;LEFT(E277,2)&amp;"."&amp;MID(E277,3,3)&amp;"/"&amp;MID(E277,6,4)&amp;"-"&amp;RIGHT(E277,2),"erro")))))</f>
        <v>15.141.799/0001-03</v>
      </c>
      <c r="G277" s="2">
        <f t="shared" si="2"/>
        <v>14</v>
      </c>
      <c r="H277" s="6" t="s">
        <v>88</v>
      </c>
      <c r="I277" s="2">
        <v>5.0</v>
      </c>
      <c r="J277" s="6">
        <v>13.9108207377686</v>
      </c>
      <c r="K277" s="6">
        <v>1100000.0</v>
      </c>
      <c r="L277" s="2">
        <v>0.0</v>
      </c>
      <c r="M277" s="2">
        <v>1.0</v>
      </c>
      <c r="N277" s="2"/>
      <c r="O277" s="2">
        <v>1.0</v>
      </c>
      <c r="P277" s="2">
        <v>3.0</v>
      </c>
      <c r="Q277" s="2">
        <v>0.0</v>
      </c>
      <c r="R277" s="2">
        <v>21.0</v>
      </c>
      <c r="S277" s="2">
        <v>0.0</v>
      </c>
      <c r="T277" s="6">
        <v>14.43105505157744</v>
      </c>
      <c r="U277" s="6">
        <v>0.14581361068243615</v>
      </c>
      <c r="V277" s="6">
        <v>0.1802617871207307</v>
      </c>
      <c r="W277" s="6">
        <v>168891.0</v>
      </c>
      <c r="X277" s="6">
        <v>164713.0</v>
      </c>
      <c r="Y277" s="6">
        <v>1850664.0</v>
      </c>
      <c r="Z277" s="6">
        <v>269852.0</v>
      </c>
      <c r="AA277" s="2">
        <f t="shared" si="3"/>
        <v>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1.0</v>
      </c>
      <c r="AK277" s="2">
        <v>0.0</v>
      </c>
      <c r="AL277" s="2">
        <v>0.0</v>
      </c>
      <c r="AM277" s="2">
        <v>0.0</v>
      </c>
      <c r="AN277" s="2">
        <v>1.0</v>
      </c>
      <c r="AO277" s="2">
        <v>0.0</v>
      </c>
      <c r="AP277" s="2">
        <v>0.0</v>
      </c>
      <c r="AQ277" s="2">
        <v>0.0</v>
      </c>
      <c r="AR277" s="3">
        <v>0.0</v>
      </c>
      <c r="AS277" s="6">
        <f t="shared" si="4"/>
        <v>14.31741854</v>
      </c>
      <c r="AT277" s="6">
        <f t="shared" si="5"/>
        <v>0.04217038871</v>
      </c>
      <c r="AU277" s="6">
        <f t="shared" si="6"/>
        <v>0.1813798907</v>
      </c>
      <c r="AV277" s="6">
        <f t="shared" si="7"/>
        <v>0</v>
      </c>
      <c r="AW277" s="6">
        <f t="shared" si="8"/>
        <v>1</v>
      </c>
      <c r="AX277" s="6">
        <f t="shared" si="9"/>
        <v>1</v>
      </c>
      <c r="AY277" s="6">
        <f t="shared" si="10"/>
        <v>3</v>
      </c>
      <c r="AZ277" s="6">
        <f t="shared" si="11"/>
        <v>0</v>
      </c>
      <c r="BA277" s="6">
        <f t="shared" si="12"/>
        <v>20</v>
      </c>
      <c r="BB277" s="6">
        <f t="shared" si="13"/>
        <v>0</v>
      </c>
      <c r="BC277" s="2"/>
      <c r="BD277" s="2"/>
    </row>
    <row r="278" ht="15.75" customHeight="1">
      <c r="A278" s="2">
        <v>67.0</v>
      </c>
      <c r="B278" s="2">
        <v>2018.0</v>
      </c>
      <c r="C278" s="6" t="s">
        <v>122</v>
      </c>
      <c r="D278" s="2">
        <v>3069.0</v>
      </c>
      <c r="E278" s="2">
        <v>1.5141799000103E13</v>
      </c>
      <c r="F278" s="2" t="str">
        <f t="array" ref="F278">IFERROR(INDEX(cnpj!$A:$B,MATCH(C278,cnpj!$B:$B,0),1),IF(G278=14,LEFT(E278,2)&amp;"."&amp;MID(E278,3,3)&amp;"."&amp;MID(E278,6,3)&amp;"/"&amp;MID(E278,9,4)&amp;"-"&amp;RIGHT(E278,2),IF(G278=13,0&amp;LEFT(E278,1)&amp;"."&amp;MID(E278,2,3)&amp;"."&amp;MID(E278,5,3)&amp;"/"&amp;MID(E278,8,4)&amp;"-"&amp;RIGHT(E278,2),IF(G278=12,"00"&amp;"."&amp;LEFT(E278,3)&amp;"."&amp;MID(E278,4,3)&amp;"/"&amp;MID(E278,7,4)&amp;"-"&amp;RIGHT(E278,2),IF(G278=11,"00.0"&amp;LEFT(E278,2)&amp;"."&amp;MID(E278,3,3)&amp;"/"&amp;MID(E278,6,4)&amp;"-"&amp;RIGHT(E278,2),"erro")))))</f>
        <v>15.141.799/0001-03</v>
      </c>
      <c r="G278" s="2">
        <f t="shared" si="2"/>
        <v>14</v>
      </c>
      <c r="H278" s="6" t="s">
        <v>88</v>
      </c>
      <c r="I278" s="2">
        <v>5.0</v>
      </c>
      <c r="J278" s="6">
        <v>13.9108207377686</v>
      </c>
      <c r="K278" s="6">
        <v>1100000.0</v>
      </c>
      <c r="L278" s="2">
        <v>0.0</v>
      </c>
      <c r="M278" s="2">
        <v>1.0</v>
      </c>
      <c r="N278" s="2"/>
      <c r="O278" s="2">
        <v>1.0</v>
      </c>
      <c r="P278" s="2">
        <v>3.0</v>
      </c>
      <c r="Q278" s="2">
        <v>0.0</v>
      </c>
      <c r="R278" s="2">
        <v>21.0</v>
      </c>
      <c r="S278" s="2">
        <v>0.0</v>
      </c>
      <c r="T278" s="6">
        <v>14.645268634606888</v>
      </c>
      <c r="U278" s="6">
        <v>0.13468416287066615</v>
      </c>
      <c r="V278" s="6">
        <v>0.23964219605681178</v>
      </c>
      <c r="W278" s="6">
        <v>224150.0</v>
      </c>
      <c r="X278" s="6">
        <v>325293.0</v>
      </c>
      <c r="Y278" s="6">
        <v>2292764.0</v>
      </c>
      <c r="Z278" s="6">
        <v>308799.0</v>
      </c>
      <c r="AA278" s="2">
        <f t="shared" si="3"/>
        <v>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1.0</v>
      </c>
      <c r="AK278" s="2">
        <v>0.0</v>
      </c>
      <c r="AL278" s="2">
        <v>0.0</v>
      </c>
      <c r="AM278" s="2">
        <v>0.0</v>
      </c>
      <c r="AN278" s="2">
        <v>0.0</v>
      </c>
      <c r="AO278" s="2">
        <v>1.0</v>
      </c>
      <c r="AP278" s="2">
        <v>0.0</v>
      </c>
      <c r="AQ278" s="2">
        <v>0.0</v>
      </c>
      <c r="AR278" s="3">
        <v>0.0</v>
      </c>
      <c r="AS278" s="6">
        <f t="shared" si="4"/>
        <v>14.43105505</v>
      </c>
      <c r="AT278" s="6">
        <f t="shared" si="5"/>
        <v>0.1458136107</v>
      </c>
      <c r="AU278" s="6">
        <f t="shared" si="6"/>
        <v>0.1802617871</v>
      </c>
      <c r="AV278" s="6">
        <f t="shared" si="7"/>
        <v>0</v>
      </c>
      <c r="AW278" s="6">
        <f t="shared" si="8"/>
        <v>1</v>
      </c>
      <c r="AX278" s="6">
        <f t="shared" si="9"/>
        <v>1</v>
      </c>
      <c r="AY278" s="6">
        <f t="shared" si="10"/>
        <v>3</v>
      </c>
      <c r="AZ278" s="6">
        <f t="shared" si="11"/>
        <v>0</v>
      </c>
      <c r="BA278" s="6">
        <f t="shared" si="12"/>
        <v>21</v>
      </c>
      <c r="BB278" s="6">
        <f t="shared" si="13"/>
        <v>0</v>
      </c>
      <c r="BC278" s="2"/>
      <c r="BD278" s="2"/>
    </row>
    <row r="279" ht="15.75" customHeight="1">
      <c r="A279" s="2">
        <v>67.0</v>
      </c>
      <c r="B279" s="2">
        <v>2019.0</v>
      </c>
      <c r="C279" s="6" t="s">
        <v>122</v>
      </c>
      <c r="D279" s="2">
        <v>3069.0</v>
      </c>
      <c r="E279" s="2">
        <v>1.5141799000103E13</v>
      </c>
      <c r="F279" s="2" t="str">
        <f t="array" ref="F279">IFERROR(INDEX(cnpj!$A:$B,MATCH(C279,cnpj!$B:$B,0),1),IF(G279=14,LEFT(E279,2)&amp;"."&amp;MID(E279,3,3)&amp;"."&amp;MID(E279,6,3)&amp;"/"&amp;MID(E279,9,4)&amp;"-"&amp;RIGHT(E279,2),IF(G279=13,0&amp;LEFT(E279,1)&amp;"."&amp;MID(E279,2,3)&amp;"."&amp;MID(E279,5,3)&amp;"/"&amp;MID(E279,8,4)&amp;"-"&amp;RIGHT(E279,2),IF(G279=12,"00"&amp;"."&amp;LEFT(E279,3)&amp;"."&amp;MID(E279,4,3)&amp;"/"&amp;MID(E279,7,4)&amp;"-"&amp;RIGHT(E279,2),IF(G279=11,"00.0"&amp;LEFT(E279,2)&amp;"."&amp;MID(E279,3,3)&amp;"/"&amp;MID(E279,6,4)&amp;"-"&amp;RIGHT(E279,2),"erro")))))</f>
        <v>15.141.799/0001-03</v>
      </c>
      <c r="G279" s="2">
        <f t="shared" si="2"/>
        <v>14</v>
      </c>
      <c r="H279" s="6" t="s">
        <v>88</v>
      </c>
      <c r="I279" s="2">
        <v>5.0</v>
      </c>
      <c r="J279" s="6">
        <v>13.9108207377686</v>
      </c>
      <c r="K279" s="6">
        <v>1100000.0</v>
      </c>
      <c r="L279" s="2">
        <v>0.0</v>
      </c>
      <c r="M279" s="2">
        <v>1.0</v>
      </c>
      <c r="N279" s="2"/>
      <c r="O279" s="2">
        <v>1.0</v>
      </c>
      <c r="P279" s="2">
        <v>3.0</v>
      </c>
      <c r="Q279" s="2">
        <v>0.0</v>
      </c>
      <c r="R279" s="2">
        <v>23.0</v>
      </c>
      <c r="S279" s="2">
        <v>0.0</v>
      </c>
      <c r="T279" s="6">
        <v>14.691467509455588</v>
      </c>
      <c r="U279" s="6">
        <v>0.0921116854602669</v>
      </c>
      <c r="V279" s="6">
        <v>0.16494195334611597</v>
      </c>
      <c r="W279" s="6">
        <v>222815.0</v>
      </c>
      <c r="X279" s="6">
        <v>173239.0</v>
      </c>
      <c r="Y279" s="6">
        <v>2401172.0</v>
      </c>
      <c r="Z279" s="6">
        <v>221176.0</v>
      </c>
      <c r="AA279" s="2">
        <f t="shared" si="3"/>
        <v>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1.0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1.0</v>
      </c>
      <c r="AQ279" s="2">
        <v>0.0</v>
      </c>
      <c r="AR279" s="3">
        <v>0.0</v>
      </c>
      <c r="AS279" s="6">
        <f t="shared" si="4"/>
        <v>14.64526863</v>
      </c>
      <c r="AT279" s="6">
        <f t="shared" si="5"/>
        <v>0.1346841629</v>
      </c>
      <c r="AU279" s="6">
        <f t="shared" si="6"/>
        <v>0.2396421961</v>
      </c>
      <c r="AV279" s="6">
        <f t="shared" si="7"/>
        <v>0</v>
      </c>
      <c r="AW279" s="6">
        <f t="shared" si="8"/>
        <v>1</v>
      </c>
      <c r="AX279" s="6">
        <f t="shared" si="9"/>
        <v>1</v>
      </c>
      <c r="AY279" s="6">
        <f t="shared" si="10"/>
        <v>3</v>
      </c>
      <c r="AZ279" s="6">
        <f t="shared" si="11"/>
        <v>0</v>
      </c>
      <c r="BA279" s="6">
        <f t="shared" si="12"/>
        <v>21</v>
      </c>
      <c r="BB279" s="6">
        <f t="shared" si="13"/>
        <v>0</v>
      </c>
      <c r="BC279" s="2"/>
      <c r="BD279" s="2"/>
    </row>
    <row r="280" ht="15.75" customHeight="1">
      <c r="A280" s="2">
        <v>67.0</v>
      </c>
      <c r="B280" s="2">
        <v>2020.0</v>
      </c>
      <c r="C280" s="6" t="s">
        <v>122</v>
      </c>
      <c r="D280" s="2">
        <v>3069.0</v>
      </c>
      <c r="E280" s="2">
        <v>1.5141799000103E13</v>
      </c>
      <c r="F280" s="2" t="str">
        <f t="array" ref="F280">IFERROR(INDEX(cnpj!$A:$B,MATCH(C280,cnpj!$B:$B,0),1),IF(G280=14,LEFT(E280,2)&amp;"."&amp;MID(E280,3,3)&amp;"."&amp;MID(E280,6,3)&amp;"/"&amp;MID(E280,9,4)&amp;"-"&amp;RIGHT(E280,2),IF(G280=13,0&amp;LEFT(E280,1)&amp;"."&amp;MID(E280,2,3)&amp;"."&amp;MID(E280,5,3)&amp;"/"&amp;MID(E280,8,4)&amp;"-"&amp;RIGHT(E280,2),IF(G280=12,"00"&amp;"."&amp;LEFT(E280,3)&amp;"."&amp;MID(E280,4,3)&amp;"/"&amp;MID(E280,7,4)&amp;"-"&amp;RIGHT(E280,2),IF(G280=11,"00.0"&amp;LEFT(E280,2)&amp;"."&amp;MID(E280,3,3)&amp;"/"&amp;MID(E280,6,4)&amp;"-"&amp;RIGHT(E280,2),"erro")))))</f>
        <v>15.141.799/0001-03</v>
      </c>
      <c r="G280" s="2">
        <f t="shared" si="2"/>
        <v>14</v>
      </c>
      <c r="H280" s="6" t="s">
        <v>88</v>
      </c>
      <c r="I280" s="2">
        <v>5.0</v>
      </c>
      <c r="J280" s="6">
        <v>14.020082723693049</v>
      </c>
      <c r="K280" s="6">
        <v>1227000.0</v>
      </c>
      <c r="L280" s="2">
        <v>0.0</v>
      </c>
      <c r="M280" s="2">
        <v>1.0</v>
      </c>
      <c r="N280" s="2"/>
      <c r="O280" s="2">
        <v>1.0</v>
      </c>
      <c r="P280" s="2">
        <v>3.0</v>
      </c>
      <c r="Q280" s="2">
        <v>0.0</v>
      </c>
      <c r="R280" s="2">
        <v>23.0</v>
      </c>
      <c r="S280" s="2">
        <v>0.0</v>
      </c>
      <c r="T280" s="6">
        <v>14.721262754026638</v>
      </c>
      <c r="U280" s="6">
        <v>0.028204473132745194</v>
      </c>
      <c r="V280" s="6">
        <v>0.2862880145137506</v>
      </c>
      <c r="W280" s="6">
        <v>371784.0</v>
      </c>
      <c r="X280" s="6">
        <v>336433.0</v>
      </c>
      <c r="Y280" s="6">
        <v>2473792.0</v>
      </c>
      <c r="Z280" s="6">
        <v>69772.0</v>
      </c>
      <c r="AA280" s="2">
        <f t="shared" si="3"/>
        <v>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1.0</v>
      </c>
      <c r="AK280" s="2">
        <v>0.0</v>
      </c>
      <c r="AL280" s="2">
        <v>0.0</v>
      </c>
      <c r="AM280" s="2">
        <v>0.0</v>
      </c>
      <c r="AN280" s="2">
        <v>0.0</v>
      </c>
      <c r="AO280" s="2">
        <v>0.0</v>
      </c>
      <c r="AP280" s="2">
        <v>0.0</v>
      </c>
      <c r="AQ280" s="2">
        <v>1.0</v>
      </c>
      <c r="AR280" s="3">
        <v>0.0</v>
      </c>
      <c r="AS280" s="6">
        <f t="shared" si="4"/>
        <v>14.69146751</v>
      </c>
      <c r="AT280" s="6">
        <f t="shared" si="5"/>
        <v>0.09211168546</v>
      </c>
      <c r="AU280" s="6">
        <f t="shared" si="6"/>
        <v>0.1649419533</v>
      </c>
      <c r="AV280" s="6">
        <f t="shared" si="7"/>
        <v>0</v>
      </c>
      <c r="AW280" s="6">
        <f t="shared" si="8"/>
        <v>1</v>
      </c>
      <c r="AX280" s="6">
        <f t="shared" si="9"/>
        <v>1</v>
      </c>
      <c r="AY280" s="6">
        <f t="shared" si="10"/>
        <v>3</v>
      </c>
      <c r="AZ280" s="6">
        <f t="shared" si="11"/>
        <v>0</v>
      </c>
      <c r="BA280" s="6">
        <f t="shared" si="12"/>
        <v>23</v>
      </c>
      <c r="BB280" s="6">
        <f t="shared" si="13"/>
        <v>0</v>
      </c>
      <c r="BC280" s="2"/>
      <c r="BD280" s="2"/>
    </row>
    <row r="281" ht="15.75" customHeight="1">
      <c r="A281" s="2">
        <v>68.0</v>
      </c>
      <c r="B281" s="2">
        <v>2016.0</v>
      </c>
      <c r="C281" s="6" t="s">
        <v>123</v>
      </c>
      <c r="D281" s="2">
        <v>3077.0</v>
      </c>
      <c r="E281" s="2">
        <v>1.72452340001E13</v>
      </c>
      <c r="F281" s="2" t="str">
        <f t="array" ref="F281">IFERROR(INDEX(cnpj!$A:$B,MATCH(C281,cnpj!$B:$B,0),1),IF(G281=14,LEFT(E281,2)&amp;"."&amp;MID(E281,3,3)&amp;"."&amp;MID(E281,6,3)&amp;"/"&amp;MID(E281,9,4)&amp;"-"&amp;RIGHT(E281,2),IF(G281=13,0&amp;LEFT(E281,1)&amp;"."&amp;MID(E281,2,3)&amp;"."&amp;MID(E281,5,3)&amp;"/"&amp;MID(E281,8,4)&amp;"-"&amp;RIGHT(E281,2),IF(G281=12,"00"&amp;"."&amp;LEFT(E281,3)&amp;"."&amp;MID(E281,4,3)&amp;"/"&amp;MID(E281,7,4)&amp;"-"&amp;RIGHT(E281,2),IF(G281=11,"00.0"&amp;LEFT(E281,2)&amp;"."&amp;MID(E281,3,3)&amp;"/"&amp;MID(E281,6,4)&amp;"-"&amp;RIGHT(E281,2),"erro")))))</f>
        <v>17.245.234/0001-00</v>
      </c>
      <c r="G281" s="2">
        <f t="shared" si="2"/>
        <v>14</v>
      </c>
      <c r="H281" s="6" t="s">
        <v>62</v>
      </c>
      <c r="I281" s="2">
        <v>3.0</v>
      </c>
      <c r="J281" s="6">
        <v>12.429216196844383</v>
      </c>
      <c r="K281" s="6">
        <v>250000.0</v>
      </c>
      <c r="L281" s="2">
        <v>0.0</v>
      </c>
      <c r="M281" s="2">
        <v>1.0</v>
      </c>
      <c r="N281" s="2"/>
      <c r="O281" s="2">
        <v>0.0</v>
      </c>
      <c r="P281" s="2">
        <v>0.0</v>
      </c>
      <c r="Q281" s="2">
        <v>0.0</v>
      </c>
      <c r="R281" s="2">
        <v>15.0</v>
      </c>
      <c r="S281" s="2">
        <v>0.0</v>
      </c>
      <c r="T281" s="6">
        <v>12.901454826614684</v>
      </c>
      <c r="U281" s="6">
        <v>-0.3499070829020068</v>
      </c>
      <c r="V281" s="6">
        <v>0.8531435912146572</v>
      </c>
      <c r="W281" s="6">
        <v>222996.0</v>
      </c>
      <c r="X281" s="6">
        <v>119025.0</v>
      </c>
      <c r="Y281" s="6">
        <v>400895.0</v>
      </c>
      <c r="Z281" s="6">
        <v>-140276.0</v>
      </c>
      <c r="AA281" s="2" t="str">
        <f t="shared" si="3"/>
        <v/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1.0</v>
      </c>
      <c r="AI281" s="2">
        <v>0.0</v>
      </c>
      <c r="AJ281" s="2">
        <v>0.0</v>
      </c>
      <c r="AK281" s="2">
        <v>0.0</v>
      </c>
      <c r="AL281" s="2">
        <v>0.0</v>
      </c>
      <c r="AM281" s="2">
        <v>1.0</v>
      </c>
      <c r="AN281" s="2">
        <v>0.0</v>
      </c>
      <c r="AO281" s="2">
        <v>0.0</v>
      </c>
      <c r="AP281" s="2">
        <v>0.0</v>
      </c>
      <c r="AQ281" s="2">
        <v>0.0</v>
      </c>
      <c r="AR281" s="3">
        <v>0.0</v>
      </c>
      <c r="AS281" s="6" t="str">
        <f t="shared" si="4"/>
        <v/>
      </c>
      <c r="AT281" s="6" t="str">
        <f t="shared" si="5"/>
        <v/>
      </c>
      <c r="AU281" s="6" t="str">
        <f t="shared" si="6"/>
        <v/>
      </c>
      <c r="AV281" s="6" t="str">
        <f t="shared" si="7"/>
        <v/>
      </c>
      <c r="AW281" s="6" t="str">
        <f t="shared" si="8"/>
        <v/>
      </c>
      <c r="AX281" s="6" t="str">
        <f t="shared" si="9"/>
        <v/>
      </c>
      <c r="AY281" s="6" t="str">
        <f t="shared" si="10"/>
        <v/>
      </c>
      <c r="AZ281" s="6" t="str">
        <f t="shared" si="11"/>
        <v/>
      </c>
      <c r="BA281" s="6" t="str">
        <f t="shared" si="12"/>
        <v/>
      </c>
      <c r="BB281" s="6" t="str">
        <f t="shared" si="13"/>
        <v/>
      </c>
      <c r="BC281" s="2"/>
      <c r="BD281" s="2"/>
    </row>
    <row r="282" ht="15.75" customHeight="1">
      <c r="A282" s="2">
        <v>68.0</v>
      </c>
      <c r="B282" s="2">
        <v>2017.0</v>
      </c>
      <c r="C282" s="6" t="s">
        <v>123</v>
      </c>
      <c r="D282" s="2">
        <v>3077.0</v>
      </c>
      <c r="E282" s="2">
        <v>1.72452340001E13</v>
      </c>
      <c r="F282" s="2" t="str">
        <f t="array" ref="F282">IFERROR(INDEX(cnpj!$A:$B,MATCH(C282,cnpj!$B:$B,0),1),IF(G282=14,LEFT(E282,2)&amp;"."&amp;MID(E282,3,3)&amp;"."&amp;MID(E282,6,3)&amp;"/"&amp;MID(E282,9,4)&amp;"-"&amp;RIGHT(E282,2),IF(G282=13,0&amp;LEFT(E282,1)&amp;"."&amp;MID(E282,2,3)&amp;"."&amp;MID(E282,5,3)&amp;"/"&amp;MID(E282,8,4)&amp;"-"&amp;RIGHT(E282,2),IF(G282=12,"00"&amp;"."&amp;LEFT(E282,3)&amp;"."&amp;MID(E282,4,3)&amp;"/"&amp;MID(E282,7,4)&amp;"-"&amp;RIGHT(E282,2),IF(G282=11,"00.0"&amp;LEFT(E282,2)&amp;"."&amp;MID(E282,3,3)&amp;"/"&amp;MID(E282,6,4)&amp;"-"&amp;RIGHT(E282,2),"erro")))))</f>
        <v>17.245.234/0001-00</v>
      </c>
      <c r="G282" s="2">
        <f t="shared" si="2"/>
        <v>14</v>
      </c>
      <c r="H282" s="6" t="s">
        <v>62</v>
      </c>
      <c r="I282" s="2">
        <v>3.0</v>
      </c>
      <c r="J282" s="6">
        <v>12.429216196844383</v>
      </c>
      <c r="K282" s="6">
        <v>250000.0</v>
      </c>
      <c r="L282" s="2">
        <v>0.0</v>
      </c>
      <c r="M282" s="2">
        <v>1.0</v>
      </c>
      <c r="N282" s="2"/>
      <c r="O282" s="2">
        <v>0.0</v>
      </c>
      <c r="P282" s="2">
        <v>0.0</v>
      </c>
      <c r="Q282" s="2">
        <v>0.0</v>
      </c>
      <c r="R282" s="2">
        <v>14.0</v>
      </c>
      <c r="S282" s="2">
        <v>0.0</v>
      </c>
      <c r="T282" s="6">
        <v>13.057726718118033</v>
      </c>
      <c r="U282" s="6">
        <v>0.17645251587355773</v>
      </c>
      <c r="V282" s="6">
        <v>0.6979372909128149</v>
      </c>
      <c r="W282" s="6">
        <v>207433.0</v>
      </c>
      <c r="X282" s="6">
        <v>119693.0</v>
      </c>
      <c r="Y282" s="6">
        <v>468704.0</v>
      </c>
      <c r="Z282" s="6">
        <v>82704.0</v>
      </c>
      <c r="AA282" s="2">
        <f t="shared" si="3"/>
        <v>1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1.0</v>
      </c>
      <c r="AI282" s="2">
        <v>0.0</v>
      </c>
      <c r="AJ282" s="2">
        <v>0.0</v>
      </c>
      <c r="AK282" s="2">
        <v>0.0</v>
      </c>
      <c r="AL282" s="2">
        <v>0.0</v>
      </c>
      <c r="AM282" s="2">
        <v>0.0</v>
      </c>
      <c r="AN282" s="2">
        <v>1.0</v>
      </c>
      <c r="AO282" s="2">
        <v>0.0</v>
      </c>
      <c r="AP282" s="2">
        <v>0.0</v>
      </c>
      <c r="AQ282" s="2">
        <v>0.0</v>
      </c>
      <c r="AR282" s="3">
        <v>0.0</v>
      </c>
      <c r="AS282" s="6">
        <f t="shared" si="4"/>
        <v>12.90145483</v>
      </c>
      <c r="AT282" s="6">
        <f t="shared" si="5"/>
        <v>-0.3499070829</v>
      </c>
      <c r="AU282" s="6">
        <f t="shared" si="6"/>
        <v>0.8531435912</v>
      </c>
      <c r="AV282" s="6">
        <f t="shared" si="7"/>
        <v>0</v>
      </c>
      <c r="AW282" s="6">
        <f t="shared" si="8"/>
        <v>1</v>
      </c>
      <c r="AX282" s="6">
        <f t="shared" si="9"/>
        <v>0</v>
      </c>
      <c r="AY282" s="6">
        <f t="shared" si="10"/>
        <v>0</v>
      </c>
      <c r="AZ282" s="6">
        <f t="shared" si="11"/>
        <v>0</v>
      </c>
      <c r="BA282" s="6">
        <f t="shared" si="12"/>
        <v>15</v>
      </c>
      <c r="BB282" s="6">
        <f t="shared" si="13"/>
        <v>0</v>
      </c>
      <c r="BC282" s="2"/>
      <c r="BD282" s="2"/>
    </row>
    <row r="283" ht="15.75" customHeight="1">
      <c r="A283" s="2">
        <v>68.0</v>
      </c>
      <c r="B283" s="2">
        <v>2018.0</v>
      </c>
      <c r="C283" s="6" t="s">
        <v>123</v>
      </c>
      <c r="D283" s="2">
        <v>3077.0</v>
      </c>
      <c r="E283" s="2">
        <v>1.72452340001E13</v>
      </c>
      <c r="F283" s="2" t="str">
        <f t="array" ref="F283">IFERROR(INDEX(cnpj!$A:$B,MATCH(C283,cnpj!$B:$B,0),1),IF(G283=14,LEFT(E283,2)&amp;"."&amp;MID(E283,3,3)&amp;"."&amp;MID(E283,6,3)&amp;"/"&amp;MID(E283,9,4)&amp;"-"&amp;RIGHT(E283,2),IF(G283=13,0&amp;LEFT(E283,1)&amp;"."&amp;MID(E283,2,3)&amp;"."&amp;MID(E283,5,3)&amp;"/"&amp;MID(E283,8,4)&amp;"-"&amp;RIGHT(E283,2),IF(G283=12,"00"&amp;"."&amp;LEFT(E283,3)&amp;"."&amp;MID(E283,4,3)&amp;"/"&amp;MID(E283,7,4)&amp;"-"&amp;RIGHT(E283,2),IF(G283=11,"00.0"&amp;LEFT(E283,2)&amp;"."&amp;MID(E283,3,3)&amp;"/"&amp;MID(E283,6,4)&amp;"-"&amp;RIGHT(E283,2),"erro")))))</f>
        <v>17.245.234/0001-00</v>
      </c>
      <c r="G283" s="2">
        <f t="shared" si="2"/>
        <v>14</v>
      </c>
      <c r="H283" s="6" t="s">
        <v>62</v>
      </c>
      <c r="I283" s="2">
        <v>3.0</v>
      </c>
      <c r="J283" s="6">
        <v>12.429216196844383</v>
      </c>
      <c r="K283" s="6">
        <v>250000.0</v>
      </c>
      <c r="L283" s="2">
        <v>0.0</v>
      </c>
      <c r="M283" s="2">
        <v>1.0</v>
      </c>
      <c r="N283" s="2"/>
      <c r="O283" s="2">
        <v>0.0</v>
      </c>
      <c r="P283" s="2">
        <v>0.0</v>
      </c>
      <c r="Q283" s="2">
        <v>0.0</v>
      </c>
      <c r="R283" s="2">
        <v>14.0</v>
      </c>
      <c r="S283" s="2">
        <v>0.0</v>
      </c>
      <c r="T283" s="6">
        <v>13.2048148739229</v>
      </c>
      <c r="U283" s="6">
        <v>0.08952378847567007</v>
      </c>
      <c r="V283" s="6">
        <v>0.6497302812478705</v>
      </c>
      <c r="W283" s="6">
        <v>219999.0</v>
      </c>
      <c r="X283" s="6">
        <v>132787.0</v>
      </c>
      <c r="Y283" s="6">
        <v>542973.0</v>
      </c>
      <c r="Z283" s="6">
        <v>48609.0</v>
      </c>
      <c r="AA283" s="2">
        <f t="shared" si="3"/>
        <v>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1.0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1.0</v>
      </c>
      <c r="AP283" s="2">
        <v>0.0</v>
      </c>
      <c r="AQ283" s="2">
        <v>0.0</v>
      </c>
      <c r="AR283" s="3">
        <v>0.0</v>
      </c>
      <c r="AS283" s="6">
        <f t="shared" si="4"/>
        <v>13.05772672</v>
      </c>
      <c r="AT283" s="6">
        <f t="shared" si="5"/>
        <v>0.1764525159</v>
      </c>
      <c r="AU283" s="6">
        <f t="shared" si="6"/>
        <v>0.6979372909</v>
      </c>
      <c r="AV283" s="6">
        <f t="shared" si="7"/>
        <v>0</v>
      </c>
      <c r="AW283" s="6">
        <f t="shared" si="8"/>
        <v>1</v>
      </c>
      <c r="AX283" s="6">
        <f t="shared" si="9"/>
        <v>0</v>
      </c>
      <c r="AY283" s="6">
        <f t="shared" si="10"/>
        <v>0</v>
      </c>
      <c r="AZ283" s="6">
        <f t="shared" si="11"/>
        <v>0</v>
      </c>
      <c r="BA283" s="6">
        <f t="shared" si="12"/>
        <v>14</v>
      </c>
      <c r="BB283" s="6">
        <f t="shared" si="13"/>
        <v>0</v>
      </c>
      <c r="BC283" s="2"/>
      <c r="BD283" s="2"/>
    </row>
    <row r="284" ht="15.75" customHeight="1">
      <c r="A284" s="2">
        <v>68.0</v>
      </c>
      <c r="B284" s="2">
        <v>2019.0</v>
      </c>
      <c r="C284" s="6" t="s">
        <v>123</v>
      </c>
      <c r="D284" s="2">
        <v>3077.0</v>
      </c>
      <c r="E284" s="2">
        <v>1.72452340001E13</v>
      </c>
      <c r="F284" s="2" t="str">
        <f t="array" ref="F284">IFERROR(INDEX(cnpj!$A:$B,MATCH(C284,cnpj!$B:$B,0),1),IF(G284=14,LEFT(E284,2)&amp;"."&amp;MID(E284,3,3)&amp;"."&amp;MID(E284,6,3)&amp;"/"&amp;MID(E284,9,4)&amp;"-"&amp;RIGHT(E284,2),IF(G284=13,0&amp;LEFT(E284,1)&amp;"."&amp;MID(E284,2,3)&amp;"."&amp;MID(E284,5,3)&amp;"/"&amp;MID(E284,8,4)&amp;"-"&amp;RIGHT(E284,2),IF(G284=12,"00"&amp;"."&amp;LEFT(E284,3)&amp;"."&amp;MID(E284,4,3)&amp;"/"&amp;MID(E284,7,4)&amp;"-"&amp;RIGHT(E284,2),IF(G284=11,"00.0"&amp;LEFT(E284,2)&amp;"."&amp;MID(E284,3,3)&amp;"/"&amp;MID(E284,6,4)&amp;"-"&amp;RIGHT(E284,2),"erro")))))</f>
        <v>17.245.234/0001-00</v>
      </c>
      <c r="G284" s="2">
        <f t="shared" si="2"/>
        <v>14</v>
      </c>
      <c r="H284" s="6" t="s">
        <v>62</v>
      </c>
      <c r="I284" s="2">
        <v>3.0</v>
      </c>
      <c r="J284" s="6">
        <v>12.29074829683513</v>
      </c>
      <c r="K284" s="6">
        <v>217672.8</v>
      </c>
      <c r="L284" s="2">
        <v>0.0</v>
      </c>
      <c r="M284" s="2">
        <v>0.0</v>
      </c>
      <c r="N284" s="2"/>
      <c r="O284" s="2">
        <v>0.0</v>
      </c>
      <c r="P284" s="2">
        <v>0.0</v>
      </c>
      <c r="Q284" s="2">
        <v>0.0</v>
      </c>
      <c r="R284" s="2">
        <v>14.0</v>
      </c>
      <c r="S284" s="2">
        <v>0.0</v>
      </c>
      <c r="T284" s="6">
        <v>13.20351377905062</v>
      </c>
      <c r="U284" s="6">
        <v>-0.032369662915132213</v>
      </c>
      <c r="V284" s="6">
        <v>0.8251691509901948</v>
      </c>
      <c r="W284" s="6">
        <v>224466.0</v>
      </c>
      <c r="X284" s="6">
        <v>222996.0</v>
      </c>
      <c r="Y284" s="6">
        <v>542267.0</v>
      </c>
      <c r="Z284" s="6">
        <v>-17553.0</v>
      </c>
      <c r="AA284" s="2">
        <f t="shared" si="3"/>
        <v>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1.0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1.0</v>
      </c>
      <c r="AQ284" s="2">
        <v>0.0</v>
      </c>
      <c r="AR284" s="3">
        <v>0.0</v>
      </c>
      <c r="AS284" s="6">
        <f t="shared" si="4"/>
        <v>13.20481487</v>
      </c>
      <c r="AT284" s="6">
        <f t="shared" si="5"/>
        <v>0.08952378848</v>
      </c>
      <c r="AU284" s="6">
        <f t="shared" si="6"/>
        <v>0.6497302812</v>
      </c>
      <c r="AV284" s="6">
        <f t="shared" si="7"/>
        <v>0</v>
      </c>
      <c r="AW284" s="6">
        <f t="shared" si="8"/>
        <v>1</v>
      </c>
      <c r="AX284" s="6">
        <f t="shared" si="9"/>
        <v>0</v>
      </c>
      <c r="AY284" s="6">
        <f t="shared" si="10"/>
        <v>0</v>
      </c>
      <c r="AZ284" s="6">
        <f t="shared" si="11"/>
        <v>0</v>
      </c>
      <c r="BA284" s="6">
        <f t="shared" si="12"/>
        <v>14</v>
      </c>
      <c r="BB284" s="6">
        <f t="shared" si="13"/>
        <v>0</v>
      </c>
      <c r="BC284" s="2"/>
      <c r="BD284" s="2"/>
    </row>
    <row r="285" ht="15.75" customHeight="1">
      <c r="A285" s="2">
        <v>68.0</v>
      </c>
      <c r="B285" s="2">
        <v>2020.0</v>
      </c>
      <c r="C285" s="6" t="s">
        <v>123</v>
      </c>
      <c r="D285" s="2">
        <v>3077.0</v>
      </c>
      <c r="E285" s="2">
        <v>1.72452340001E13</v>
      </c>
      <c r="F285" s="2" t="str">
        <f t="array" ref="F285">IFERROR(INDEX(cnpj!$A:$B,MATCH(C285,cnpj!$B:$B,0),1),IF(G285=14,LEFT(E285,2)&amp;"."&amp;MID(E285,3,3)&amp;"."&amp;MID(E285,6,3)&amp;"/"&amp;MID(E285,9,4)&amp;"-"&amp;RIGHT(E285,2),IF(G285=13,0&amp;LEFT(E285,1)&amp;"."&amp;MID(E285,2,3)&amp;"."&amp;MID(E285,5,3)&amp;"/"&amp;MID(E285,8,4)&amp;"-"&amp;RIGHT(E285,2),IF(G285=12,"00"&amp;"."&amp;LEFT(E285,3)&amp;"."&amp;MID(E285,4,3)&amp;"/"&amp;MID(E285,7,4)&amp;"-"&amp;RIGHT(E285,2),IF(G285=11,"00.0"&amp;LEFT(E285,2)&amp;"."&amp;MID(E285,3,3)&amp;"/"&amp;MID(E285,6,4)&amp;"-"&amp;RIGHT(E285,2),"erro")))))</f>
        <v>17.245.234/0001-00</v>
      </c>
      <c r="G285" s="2">
        <f t="shared" si="2"/>
        <v>14</v>
      </c>
      <c r="H285" s="6" t="s">
        <v>62</v>
      </c>
      <c r="I285" s="2">
        <v>3.0</v>
      </c>
      <c r="J285" s="6">
        <v>12.144135218612092</v>
      </c>
      <c r="K285" s="6">
        <v>187988.34</v>
      </c>
      <c r="L285" s="2">
        <v>0.0</v>
      </c>
      <c r="M285" s="2">
        <v>0.0</v>
      </c>
      <c r="N285" s="2"/>
      <c r="O285" s="2">
        <v>0.0</v>
      </c>
      <c r="P285" s="2">
        <v>0.0</v>
      </c>
      <c r="Q285" s="2">
        <v>0.0</v>
      </c>
      <c r="R285" s="2">
        <v>10.0</v>
      </c>
      <c r="S285" s="2">
        <v>0.0</v>
      </c>
      <c r="T285" s="6">
        <v>13.144392935014238</v>
      </c>
      <c r="U285" s="6">
        <v>-0.08116414972893764</v>
      </c>
      <c r="V285" s="6">
        <v>0.7434190833377353</v>
      </c>
      <c r="W285" s="6">
        <v>229485.0</v>
      </c>
      <c r="X285" s="6">
        <v>150504.0</v>
      </c>
      <c r="Y285" s="6">
        <v>511137.0</v>
      </c>
      <c r="Z285" s="6">
        <v>-41486.0</v>
      </c>
      <c r="AA285" s="2">
        <f t="shared" si="3"/>
        <v>1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1.0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1.0</v>
      </c>
      <c r="AR285" s="3">
        <v>0.0</v>
      </c>
      <c r="AS285" s="6">
        <f t="shared" si="4"/>
        <v>13.20351378</v>
      </c>
      <c r="AT285" s="6">
        <f t="shared" si="5"/>
        <v>-0.03236966292</v>
      </c>
      <c r="AU285" s="6">
        <f t="shared" si="6"/>
        <v>0.825169151</v>
      </c>
      <c r="AV285" s="6">
        <f t="shared" si="7"/>
        <v>0</v>
      </c>
      <c r="AW285" s="6">
        <f t="shared" si="8"/>
        <v>0</v>
      </c>
      <c r="AX285" s="6">
        <f t="shared" si="9"/>
        <v>0</v>
      </c>
      <c r="AY285" s="6">
        <f t="shared" si="10"/>
        <v>0</v>
      </c>
      <c r="AZ285" s="6">
        <f t="shared" si="11"/>
        <v>0</v>
      </c>
      <c r="BA285" s="6">
        <f t="shared" si="12"/>
        <v>14</v>
      </c>
      <c r="BB285" s="6">
        <f t="shared" si="13"/>
        <v>0</v>
      </c>
      <c r="BC285" s="2"/>
      <c r="BD285" s="2"/>
    </row>
    <row r="286" ht="15.75" customHeight="1">
      <c r="A286" s="2">
        <v>69.0</v>
      </c>
      <c r="B286" s="2">
        <v>2016.0</v>
      </c>
      <c r="C286" s="6" t="s">
        <v>124</v>
      </c>
      <c r="D286" s="2">
        <v>15636.0</v>
      </c>
      <c r="E286" s="2">
        <v>6.1856571000117E13</v>
      </c>
      <c r="F286" s="2" t="str">
        <f t="array" ref="F286">IFERROR(INDEX(cnpj!$A:$B,MATCH(C286,cnpj!$B:$B,0),1),IF(G286=14,LEFT(E286,2)&amp;"."&amp;MID(E286,3,3)&amp;"."&amp;MID(E286,6,3)&amp;"/"&amp;MID(E286,9,4)&amp;"-"&amp;RIGHT(E286,2),IF(G286=13,0&amp;LEFT(E286,1)&amp;"."&amp;MID(E286,2,3)&amp;"."&amp;MID(E286,5,3)&amp;"/"&amp;MID(E286,8,4)&amp;"-"&amp;RIGHT(E286,2),IF(G286=12,"00"&amp;"."&amp;LEFT(E286,3)&amp;"."&amp;MID(E286,4,3)&amp;"/"&amp;MID(E286,7,4)&amp;"-"&amp;RIGHT(E286,2),IF(G286=11,"00.0"&amp;LEFT(E286,2)&amp;"."&amp;MID(E286,3,3)&amp;"/"&amp;MID(E286,6,4)&amp;"-"&amp;RIGHT(E286,2),"erro")))))</f>
        <v>61.856.571/0001-17</v>
      </c>
      <c r="G286" s="2">
        <f t="shared" si="2"/>
        <v>14</v>
      </c>
      <c r="H286" s="6" t="s">
        <v>55</v>
      </c>
      <c r="I286" s="2">
        <v>10.0</v>
      </c>
      <c r="J286" s="6">
        <v>13.717015311215174</v>
      </c>
      <c r="K286" s="6">
        <v>906200.0</v>
      </c>
      <c r="L286" s="2">
        <v>0.0</v>
      </c>
      <c r="M286" s="2">
        <v>1.0</v>
      </c>
      <c r="N286" s="2"/>
      <c r="O286" s="2">
        <v>1.0</v>
      </c>
      <c r="P286" s="2">
        <v>5.0</v>
      </c>
      <c r="Q286" s="2">
        <v>0.0</v>
      </c>
      <c r="R286" s="2">
        <v>23.0</v>
      </c>
      <c r="S286" s="2">
        <v>0.0</v>
      </c>
      <c r="T286" s="6">
        <v>15.975240008022727</v>
      </c>
      <c r="U286" s="6">
        <v>0.10394747042033077</v>
      </c>
      <c r="V286" s="6">
        <v>0.7011407125698713</v>
      </c>
      <c r="W286" s="6">
        <v>1985145.0</v>
      </c>
      <c r="X286" s="6">
        <v>4092898.0</v>
      </c>
      <c r="Y286" s="6">
        <v>8668792.0</v>
      </c>
      <c r="Z286" s="6">
        <v>901099.0</v>
      </c>
      <c r="AA286" s="2" t="str">
        <f t="shared" si="3"/>
        <v/>
      </c>
      <c r="AB286" s="2">
        <v>0.0</v>
      </c>
      <c r="AC286" s="2">
        <v>0.0</v>
      </c>
      <c r="AD286" s="2">
        <v>1.0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2">
        <v>0.0</v>
      </c>
      <c r="AM286" s="2">
        <v>1.0</v>
      </c>
      <c r="AN286" s="2">
        <v>0.0</v>
      </c>
      <c r="AO286" s="2">
        <v>0.0</v>
      </c>
      <c r="AP286" s="2">
        <v>0.0</v>
      </c>
      <c r="AQ286" s="2">
        <v>0.0</v>
      </c>
      <c r="AR286" s="3">
        <v>0.0</v>
      </c>
      <c r="AS286" s="6" t="str">
        <f t="shared" si="4"/>
        <v/>
      </c>
      <c r="AT286" s="6" t="str">
        <f t="shared" si="5"/>
        <v/>
      </c>
      <c r="AU286" s="6" t="str">
        <f t="shared" si="6"/>
        <v/>
      </c>
      <c r="AV286" s="6" t="str">
        <f t="shared" si="7"/>
        <v/>
      </c>
      <c r="AW286" s="6" t="str">
        <f t="shared" si="8"/>
        <v/>
      </c>
      <c r="AX286" s="6" t="str">
        <f t="shared" si="9"/>
        <v/>
      </c>
      <c r="AY286" s="6" t="str">
        <f t="shared" si="10"/>
        <v/>
      </c>
      <c r="AZ286" s="6" t="str">
        <f t="shared" si="11"/>
        <v/>
      </c>
      <c r="BA286" s="6" t="str">
        <f t="shared" si="12"/>
        <v/>
      </c>
      <c r="BB286" s="6" t="str">
        <f t="shared" si="13"/>
        <v/>
      </c>
      <c r="BC286" s="2"/>
      <c r="BD286" s="2"/>
    </row>
    <row r="287" ht="15.75" customHeight="1">
      <c r="A287" s="2">
        <v>69.0</v>
      </c>
      <c r="B287" s="2">
        <v>2017.0</v>
      </c>
      <c r="C287" s="6" t="s">
        <v>124</v>
      </c>
      <c r="D287" s="2">
        <v>15636.0</v>
      </c>
      <c r="E287" s="2">
        <v>6.1856571000117E13</v>
      </c>
      <c r="F287" s="2" t="str">
        <f t="array" ref="F287">IFERROR(INDEX(cnpj!$A:$B,MATCH(C287,cnpj!$B:$B,0),1),IF(G287=14,LEFT(E287,2)&amp;"."&amp;MID(E287,3,3)&amp;"."&amp;MID(E287,6,3)&amp;"/"&amp;MID(E287,9,4)&amp;"-"&amp;RIGHT(E287,2),IF(G287=13,0&amp;LEFT(E287,1)&amp;"."&amp;MID(E287,2,3)&amp;"."&amp;MID(E287,5,3)&amp;"/"&amp;MID(E287,8,4)&amp;"-"&amp;RIGHT(E287,2),IF(G287=12,"00"&amp;"."&amp;LEFT(E287,3)&amp;"."&amp;MID(E287,4,3)&amp;"/"&amp;MID(E287,7,4)&amp;"-"&amp;RIGHT(E287,2),IF(G287=11,"00.0"&amp;LEFT(E287,2)&amp;"."&amp;MID(E287,3,3)&amp;"/"&amp;MID(E287,6,4)&amp;"-"&amp;RIGHT(E287,2),"erro")))))</f>
        <v>61.856.571/0001-17</v>
      </c>
      <c r="G287" s="2">
        <f t="shared" si="2"/>
        <v>14</v>
      </c>
      <c r="H287" s="6" t="s">
        <v>55</v>
      </c>
      <c r="I287" s="2">
        <v>10.0</v>
      </c>
      <c r="J287" s="6">
        <v>13.443286783635912</v>
      </c>
      <c r="K287" s="6">
        <v>689200.0</v>
      </c>
      <c r="L287" s="2">
        <v>0.0</v>
      </c>
      <c r="M287" s="2">
        <v>1.0</v>
      </c>
      <c r="N287" s="2"/>
      <c r="O287" s="2">
        <v>1.0</v>
      </c>
      <c r="P287" s="2">
        <v>2.0</v>
      </c>
      <c r="Q287" s="2">
        <v>0.0</v>
      </c>
      <c r="R287" s="2">
        <v>23.0</v>
      </c>
      <c r="S287" s="2">
        <v>0.0</v>
      </c>
      <c r="T287" s="6">
        <v>15.97498307647961</v>
      </c>
      <c r="U287" s="6">
        <v>0.07386098183074839</v>
      </c>
      <c r="V287" s="6">
        <v>0.7672569235908344</v>
      </c>
      <c r="W287" s="6">
        <v>3126675.0</v>
      </c>
      <c r="X287" s="6">
        <v>3522807.0</v>
      </c>
      <c r="Y287" s="6">
        <v>8666565.0</v>
      </c>
      <c r="Z287" s="6">
        <v>640121.0</v>
      </c>
      <c r="AA287" s="2">
        <f t="shared" si="3"/>
        <v>0</v>
      </c>
      <c r="AB287" s="2">
        <v>0.0</v>
      </c>
      <c r="AC287" s="2">
        <v>0.0</v>
      </c>
      <c r="AD287" s="2">
        <v>1.0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  <c r="AL287" s="2">
        <v>0.0</v>
      </c>
      <c r="AM287" s="2">
        <v>0.0</v>
      </c>
      <c r="AN287" s="2">
        <v>1.0</v>
      </c>
      <c r="AO287" s="2">
        <v>0.0</v>
      </c>
      <c r="AP287" s="2">
        <v>0.0</v>
      </c>
      <c r="AQ287" s="2">
        <v>0.0</v>
      </c>
      <c r="AR287" s="3">
        <v>0.0</v>
      </c>
      <c r="AS287" s="6">
        <f t="shared" si="4"/>
        <v>15.97524001</v>
      </c>
      <c r="AT287" s="6">
        <f t="shared" si="5"/>
        <v>0.1039474704</v>
      </c>
      <c r="AU287" s="6">
        <f t="shared" si="6"/>
        <v>0.7011407126</v>
      </c>
      <c r="AV287" s="6">
        <f t="shared" si="7"/>
        <v>0</v>
      </c>
      <c r="AW287" s="6">
        <f t="shared" si="8"/>
        <v>1</v>
      </c>
      <c r="AX287" s="6">
        <f t="shared" si="9"/>
        <v>1</v>
      </c>
      <c r="AY287" s="6">
        <f t="shared" si="10"/>
        <v>5</v>
      </c>
      <c r="AZ287" s="6">
        <f t="shared" si="11"/>
        <v>0</v>
      </c>
      <c r="BA287" s="6">
        <f t="shared" si="12"/>
        <v>23</v>
      </c>
      <c r="BB287" s="6">
        <f t="shared" si="13"/>
        <v>0</v>
      </c>
      <c r="BC287" s="2"/>
      <c r="BD287" s="2"/>
    </row>
    <row r="288" ht="15.75" customHeight="1">
      <c r="A288" s="2">
        <v>69.0</v>
      </c>
      <c r="B288" s="2">
        <v>2018.0</v>
      </c>
      <c r="C288" s="6" t="s">
        <v>124</v>
      </c>
      <c r="D288" s="2">
        <v>15636.0</v>
      </c>
      <c r="E288" s="2">
        <v>6.1856571000117E13</v>
      </c>
      <c r="F288" s="2" t="str">
        <f t="array" ref="F288">IFERROR(INDEX(cnpj!$A:$B,MATCH(C288,cnpj!$B:$B,0),1),IF(G288=14,LEFT(E288,2)&amp;"."&amp;MID(E288,3,3)&amp;"."&amp;MID(E288,6,3)&amp;"/"&amp;MID(E288,9,4)&amp;"-"&amp;RIGHT(E288,2),IF(G288=13,0&amp;LEFT(E288,1)&amp;"."&amp;MID(E288,2,3)&amp;"."&amp;MID(E288,5,3)&amp;"/"&amp;MID(E288,8,4)&amp;"-"&amp;RIGHT(E288,2),IF(G288=12,"00"&amp;"."&amp;LEFT(E288,3)&amp;"."&amp;MID(E288,4,3)&amp;"/"&amp;MID(E288,7,4)&amp;"-"&amp;RIGHT(E288,2),IF(G288=11,"00.0"&amp;LEFT(E288,2)&amp;"."&amp;MID(E288,3,3)&amp;"/"&amp;MID(E288,6,4)&amp;"-"&amp;RIGHT(E288,2),"erro")))))</f>
        <v>61.856.571/0001-17</v>
      </c>
      <c r="G288" s="2">
        <f t="shared" si="2"/>
        <v>14</v>
      </c>
      <c r="H288" s="6" t="s">
        <v>55</v>
      </c>
      <c r="I288" s="2">
        <v>10.0</v>
      </c>
      <c r="J288" s="6">
        <v>13.386725644534494</v>
      </c>
      <c r="K288" s="6">
        <v>651300.0</v>
      </c>
      <c r="L288" s="2">
        <v>0.0</v>
      </c>
      <c r="M288" s="2">
        <v>1.0</v>
      </c>
      <c r="N288" s="2"/>
      <c r="O288" s="2">
        <v>1.0</v>
      </c>
      <c r="P288" s="2">
        <v>5.0</v>
      </c>
      <c r="Q288" s="2">
        <v>0.0</v>
      </c>
      <c r="R288" s="2">
        <v>21.0</v>
      </c>
      <c r="S288" s="2">
        <v>0.0</v>
      </c>
      <c r="T288" s="6">
        <v>15.939038001817929</v>
      </c>
      <c r="U288" s="6">
        <v>0.16020820094115515</v>
      </c>
      <c r="V288" s="6">
        <v>0.6745052404875883</v>
      </c>
      <c r="W288" s="6">
        <v>1915210.0</v>
      </c>
      <c r="X288" s="6">
        <v>3724043.0</v>
      </c>
      <c r="Y288" s="6">
        <v>8360577.0</v>
      </c>
      <c r="Z288" s="6">
        <v>1339433.0</v>
      </c>
      <c r="AA288" s="2">
        <f t="shared" si="3"/>
        <v>0</v>
      </c>
      <c r="AB288" s="2">
        <v>0.0</v>
      </c>
      <c r="AC288" s="2">
        <v>0.0</v>
      </c>
      <c r="AD288" s="2">
        <v>1.0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1.0</v>
      </c>
      <c r="AP288" s="2">
        <v>0.0</v>
      </c>
      <c r="AQ288" s="2">
        <v>0.0</v>
      </c>
      <c r="AR288" s="3">
        <v>0.0</v>
      </c>
      <c r="AS288" s="6">
        <f t="shared" si="4"/>
        <v>15.97498308</v>
      </c>
      <c r="AT288" s="6">
        <f t="shared" si="5"/>
        <v>0.07386098183</v>
      </c>
      <c r="AU288" s="6">
        <f t="shared" si="6"/>
        <v>0.7672569236</v>
      </c>
      <c r="AV288" s="6">
        <f t="shared" si="7"/>
        <v>0</v>
      </c>
      <c r="AW288" s="6">
        <f t="shared" si="8"/>
        <v>1</v>
      </c>
      <c r="AX288" s="6">
        <f t="shared" si="9"/>
        <v>1</v>
      </c>
      <c r="AY288" s="6">
        <f t="shared" si="10"/>
        <v>2</v>
      </c>
      <c r="AZ288" s="6">
        <f t="shared" si="11"/>
        <v>0</v>
      </c>
      <c r="BA288" s="6">
        <f t="shared" si="12"/>
        <v>23</v>
      </c>
      <c r="BB288" s="6">
        <f t="shared" si="13"/>
        <v>0</v>
      </c>
      <c r="BC288" s="2"/>
      <c r="BD288" s="2"/>
    </row>
    <row r="289" ht="15.75" customHeight="1">
      <c r="A289" s="2">
        <v>69.0</v>
      </c>
      <c r="B289" s="2">
        <v>2020.0</v>
      </c>
      <c r="C289" s="6" t="s">
        <v>124</v>
      </c>
      <c r="D289" s="2">
        <v>15636.0</v>
      </c>
      <c r="E289" s="2">
        <v>6.1856571000117E13</v>
      </c>
      <c r="F289" s="2" t="str">
        <f t="array" ref="F289">IFERROR(INDEX(cnpj!$A:$B,MATCH(C289,cnpj!$B:$B,0),1),IF(G289=14,LEFT(E289,2)&amp;"."&amp;MID(E289,3,3)&amp;"."&amp;MID(E289,6,3)&amp;"/"&amp;MID(E289,9,4)&amp;"-"&amp;RIGHT(E289,2),IF(G289=13,0&amp;LEFT(E289,1)&amp;"."&amp;MID(E289,2,3)&amp;"."&amp;MID(E289,5,3)&amp;"/"&amp;MID(E289,8,4)&amp;"-"&amp;RIGHT(E289,2),IF(G289=12,"00"&amp;"."&amp;LEFT(E289,3)&amp;"."&amp;MID(E289,4,3)&amp;"/"&amp;MID(E289,7,4)&amp;"-"&amp;RIGHT(E289,2),IF(G289=11,"00.0"&amp;LEFT(E289,2)&amp;"."&amp;MID(E289,3,3)&amp;"/"&amp;MID(E289,6,4)&amp;"-"&amp;RIGHT(E289,2),"erro")))))</f>
        <v>61.856.571/0001-17</v>
      </c>
      <c r="G289" s="2">
        <f t="shared" si="2"/>
        <v>14</v>
      </c>
      <c r="H289" s="6" t="s">
        <v>55</v>
      </c>
      <c r="I289" s="2">
        <v>10.0</v>
      </c>
      <c r="J289" s="6">
        <v>13.365309556014719</v>
      </c>
      <c r="K289" s="6">
        <v>637500.0</v>
      </c>
      <c r="L289" s="2">
        <v>0.0</v>
      </c>
      <c r="M289" s="2">
        <v>1.0</v>
      </c>
      <c r="N289" s="2"/>
      <c r="O289" s="2">
        <v>1.0</v>
      </c>
      <c r="P289" s="2">
        <v>2.0</v>
      </c>
      <c r="Q289" s="2">
        <v>0.0</v>
      </c>
      <c r="R289" s="2">
        <v>26.0</v>
      </c>
      <c r="S289" s="2">
        <v>0.0</v>
      </c>
      <c r="T289" s="6">
        <v>16.177956122062422</v>
      </c>
      <c r="U289" s="6">
        <v>0.10837577202501224</v>
      </c>
      <c r="V289" s="6">
        <v>0.9444232413201463</v>
      </c>
      <c r="W289" s="6">
        <v>3610145.0</v>
      </c>
      <c r="X289" s="6">
        <v>6416687.0</v>
      </c>
      <c r="Y289" s="6">
        <v>1.0616884E7</v>
      </c>
      <c r="Z289" s="6">
        <v>1150613.0</v>
      </c>
      <c r="AA289" s="2">
        <f t="shared" si="3"/>
        <v>0</v>
      </c>
      <c r="AB289" s="2">
        <v>0.0</v>
      </c>
      <c r="AC289" s="2">
        <v>0.0</v>
      </c>
      <c r="AD289" s="2">
        <v>1.0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0.0</v>
      </c>
      <c r="AQ289" s="2">
        <v>1.0</v>
      </c>
      <c r="AR289" s="3">
        <v>0.0</v>
      </c>
      <c r="AS289" s="6">
        <f t="shared" si="4"/>
        <v>15.939038</v>
      </c>
      <c r="AT289" s="6">
        <f t="shared" si="5"/>
        <v>0.1602082009</v>
      </c>
      <c r="AU289" s="6">
        <f t="shared" si="6"/>
        <v>0.6745052405</v>
      </c>
      <c r="AV289" s="6">
        <f t="shared" si="7"/>
        <v>0</v>
      </c>
      <c r="AW289" s="6">
        <f t="shared" si="8"/>
        <v>1</v>
      </c>
      <c r="AX289" s="6">
        <f t="shared" si="9"/>
        <v>1</v>
      </c>
      <c r="AY289" s="6">
        <f t="shared" si="10"/>
        <v>5</v>
      </c>
      <c r="AZ289" s="6">
        <f t="shared" si="11"/>
        <v>0</v>
      </c>
      <c r="BA289" s="6">
        <f t="shared" si="12"/>
        <v>21</v>
      </c>
      <c r="BB289" s="6">
        <f t="shared" si="13"/>
        <v>0</v>
      </c>
      <c r="BC289" s="2"/>
      <c r="BD289" s="2"/>
    </row>
    <row r="290" ht="15.75" customHeight="1">
      <c r="A290" s="2">
        <v>70.0</v>
      </c>
      <c r="B290" s="2">
        <v>2016.0</v>
      </c>
      <c r="C290" s="6" t="s">
        <v>125</v>
      </c>
      <c r="D290" s="2">
        <v>14761.0</v>
      </c>
      <c r="E290" s="2">
        <v>7.8876950000171E13</v>
      </c>
      <c r="F290" s="2" t="str">
        <f t="array" ref="F290">IFERROR(INDEX(cnpj!$A:$B,MATCH(C290,cnpj!$B:$B,0),1),IF(G290=14,LEFT(E290,2)&amp;"."&amp;MID(E290,3,3)&amp;"."&amp;MID(E290,6,3)&amp;"/"&amp;MID(E290,9,4)&amp;"-"&amp;RIGHT(E290,2),IF(G290=13,0&amp;LEFT(E290,1)&amp;"."&amp;MID(E290,2,3)&amp;"."&amp;MID(E290,5,3)&amp;"/"&amp;MID(E290,8,4)&amp;"-"&amp;RIGHT(E290,2),IF(G290=12,"00"&amp;"."&amp;LEFT(E290,3)&amp;"."&amp;MID(E290,4,3)&amp;"/"&amp;MID(E290,7,4)&amp;"-"&amp;RIGHT(E290,2),IF(G290=11,"00.0"&amp;LEFT(E290,2)&amp;"."&amp;MID(E290,3,3)&amp;"/"&amp;MID(E290,6,4)&amp;"-"&amp;RIGHT(E290,2),"erro")))))</f>
        <v>78.876.950/0001-71</v>
      </c>
      <c r="G290" s="2">
        <f t="shared" si="2"/>
        <v>14</v>
      </c>
      <c r="H290" s="6" t="s">
        <v>62</v>
      </c>
      <c r="I290" s="2">
        <v>3.0</v>
      </c>
      <c r="J290" s="6">
        <v>12.358793732547838</v>
      </c>
      <c r="K290" s="6">
        <v>233000.0</v>
      </c>
      <c r="L290" s="2">
        <v>0.0</v>
      </c>
      <c r="M290" s="2">
        <v>1.0</v>
      </c>
      <c r="N290" s="2"/>
      <c r="O290" s="2">
        <v>0.0</v>
      </c>
      <c r="P290" s="2">
        <v>0.0</v>
      </c>
      <c r="Q290" s="2">
        <v>0.0</v>
      </c>
      <c r="R290" s="2">
        <v>12.0</v>
      </c>
      <c r="S290" s="2">
        <v>0.0</v>
      </c>
      <c r="T290" s="6">
        <v>14.23965478665425</v>
      </c>
      <c r="U290" s="6">
        <v>0.13048442630352253</v>
      </c>
      <c r="V290" s="6">
        <v>0.20864931995534855</v>
      </c>
      <c r="W290" s="6">
        <v>274850.0</v>
      </c>
      <c r="X290" s="6">
        <v>44025.0</v>
      </c>
      <c r="Y290" s="6">
        <v>1528282.0</v>
      </c>
      <c r="Z290" s="6">
        <v>199417.0</v>
      </c>
      <c r="AA290" s="2" t="str">
        <f t="shared" si="3"/>
        <v/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1.0</v>
      </c>
      <c r="AI290" s="2">
        <v>0.0</v>
      </c>
      <c r="AJ290" s="2">
        <v>0.0</v>
      </c>
      <c r="AK290" s="2">
        <v>0.0</v>
      </c>
      <c r="AL290" s="2">
        <v>0.0</v>
      </c>
      <c r="AM290" s="2">
        <v>1.0</v>
      </c>
      <c r="AN290" s="2">
        <v>0.0</v>
      </c>
      <c r="AO290" s="2">
        <v>0.0</v>
      </c>
      <c r="AP290" s="2">
        <v>0.0</v>
      </c>
      <c r="AQ290" s="2">
        <v>0.0</v>
      </c>
      <c r="AR290" s="3">
        <v>0.0</v>
      </c>
      <c r="AS290" s="6" t="str">
        <f t="shared" si="4"/>
        <v/>
      </c>
      <c r="AT290" s="6" t="str">
        <f t="shared" si="5"/>
        <v/>
      </c>
      <c r="AU290" s="6" t="str">
        <f t="shared" si="6"/>
        <v/>
      </c>
      <c r="AV290" s="6" t="str">
        <f t="shared" si="7"/>
        <v/>
      </c>
      <c r="AW290" s="6" t="str">
        <f t="shared" si="8"/>
        <v/>
      </c>
      <c r="AX290" s="6" t="str">
        <f t="shared" si="9"/>
        <v/>
      </c>
      <c r="AY290" s="6" t="str">
        <f t="shared" si="10"/>
        <v/>
      </c>
      <c r="AZ290" s="6" t="str">
        <f t="shared" si="11"/>
        <v/>
      </c>
      <c r="BA290" s="6" t="str">
        <f t="shared" si="12"/>
        <v/>
      </c>
      <c r="BB290" s="6" t="str">
        <f t="shared" si="13"/>
        <v/>
      </c>
      <c r="BC290" s="2"/>
      <c r="BD290" s="2"/>
    </row>
    <row r="291" ht="15.75" customHeight="1">
      <c r="A291" s="2">
        <v>70.0</v>
      </c>
      <c r="B291" s="2">
        <v>2017.0</v>
      </c>
      <c r="C291" s="6" t="s">
        <v>125</v>
      </c>
      <c r="D291" s="2">
        <v>14761.0</v>
      </c>
      <c r="E291" s="2">
        <v>7.8876950000171E13</v>
      </c>
      <c r="F291" s="2" t="str">
        <f t="array" ref="F291">IFERROR(INDEX(cnpj!$A:$B,MATCH(C291,cnpj!$B:$B,0),1),IF(G291=14,LEFT(E291,2)&amp;"."&amp;MID(E291,3,3)&amp;"."&amp;MID(E291,6,3)&amp;"/"&amp;MID(E291,9,4)&amp;"-"&amp;RIGHT(E291,2),IF(G291=13,0&amp;LEFT(E291,1)&amp;"."&amp;MID(E291,2,3)&amp;"."&amp;MID(E291,5,3)&amp;"/"&amp;MID(E291,8,4)&amp;"-"&amp;RIGHT(E291,2),IF(G291=12,"00"&amp;"."&amp;LEFT(E291,3)&amp;"."&amp;MID(E291,4,3)&amp;"/"&amp;MID(E291,7,4)&amp;"-"&amp;RIGHT(E291,2),IF(G291=11,"00.0"&amp;LEFT(E291,2)&amp;"."&amp;MID(E291,3,3)&amp;"/"&amp;MID(E291,6,4)&amp;"-"&amp;RIGHT(E291,2),"erro")))))</f>
        <v>78.876.950/0001-71</v>
      </c>
      <c r="G291" s="2">
        <f t="shared" si="2"/>
        <v>14</v>
      </c>
      <c r="H291" s="6" t="s">
        <v>62</v>
      </c>
      <c r="I291" s="2">
        <v>3.0</v>
      </c>
      <c r="J291" s="6">
        <v>12.345834587905333</v>
      </c>
      <c r="K291" s="6">
        <v>230000.0</v>
      </c>
      <c r="L291" s="2">
        <v>0.0</v>
      </c>
      <c r="M291" s="2">
        <v>1.0</v>
      </c>
      <c r="N291" s="2"/>
      <c r="O291" s="2">
        <v>0.0</v>
      </c>
      <c r="P291" s="2">
        <v>0.0</v>
      </c>
      <c r="Q291" s="2">
        <v>0.0</v>
      </c>
      <c r="R291" s="2">
        <v>12.0</v>
      </c>
      <c r="S291" s="2">
        <v>0.0</v>
      </c>
      <c r="T291" s="6">
        <v>14.24707541825866</v>
      </c>
      <c r="U291" s="6">
        <v>0.17132363208879853</v>
      </c>
      <c r="V291" s="6">
        <v>0.199233599516778</v>
      </c>
      <c r="W291" s="6">
        <v>287944.0</v>
      </c>
      <c r="X291" s="6">
        <v>18809.0</v>
      </c>
      <c r="Y291" s="6">
        <v>1539665.0</v>
      </c>
      <c r="Z291" s="6">
        <v>263781.0</v>
      </c>
      <c r="AA291" s="2">
        <f t="shared" si="3"/>
        <v>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1.0</v>
      </c>
      <c r="AI291" s="2">
        <v>0.0</v>
      </c>
      <c r="AJ291" s="2">
        <v>0.0</v>
      </c>
      <c r="AK291" s="2">
        <v>0.0</v>
      </c>
      <c r="AL291" s="2">
        <v>0.0</v>
      </c>
      <c r="AM291" s="2">
        <v>0.0</v>
      </c>
      <c r="AN291" s="2">
        <v>1.0</v>
      </c>
      <c r="AO291" s="2">
        <v>0.0</v>
      </c>
      <c r="AP291" s="2">
        <v>0.0</v>
      </c>
      <c r="AQ291" s="2">
        <v>0.0</v>
      </c>
      <c r="AR291" s="3">
        <v>0.0</v>
      </c>
      <c r="AS291" s="6">
        <f t="shared" si="4"/>
        <v>14.23965479</v>
      </c>
      <c r="AT291" s="6">
        <f t="shared" si="5"/>
        <v>0.1304844263</v>
      </c>
      <c r="AU291" s="6">
        <f t="shared" si="6"/>
        <v>0.20864932</v>
      </c>
      <c r="AV291" s="6">
        <f t="shared" si="7"/>
        <v>0</v>
      </c>
      <c r="AW291" s="6">
        <f t="shared" si="8"/>
        <v>1</v>
      </c>
      <c r="AX291" s="6">
        <f t="shared" si="9"/>
        <v>0</v>
      </c>
      <c r="AY291" s="6">
        <f t="shared" si="10"/>
        <v>0</v>
      </c>
      <c r="AZ291" s="6">
        <f t="shared" si="11"/>
        <v>0</v>
      </c>
      <c r="BA291" s="6">
        <f t="shared" si="12"/>
        <v>12</v>
      </c>
      <c r="BB291" s="6">
        <f t="shared" si="13"/>
        <v>0</v>
      </c>
      <c r="BC291" s="2"/>
      <c r="BD291" s="2"/>
    </row>
    <row r="292" ht="15.75" customHeight="1">
      <c r="A292" s="2">
        <v>70.0</v>
      </c>
      <c r="B292" s="2">
        <v>2018.0</v>
      </c>
      <c r="C292" s="6" t="s">
        <v>125</v>
      </c>
      <c r="D292" s="2">
        <v>14761.0</v>
      </c>
      <c r="E292" s="2">
        <v>7.8876950000171E13</v>
      </c>
      <c r="F292" s="2" t="str">
        <f t="array" ref="F292">IFERROR(INDEX(cnpj!$A:$B,MATCH(C292,cnpj!$B:$B,0),1),IF(G292=14,LEFT(E292,2)&amp;"."&amp;MID(E292,3,3)&amp;"."&amp;MID(E292,6,3)&amp;"/"&amp;MID(E292,9,4)&amp;"-"&amp;RIGHT(E292,2),IF(G292=13,0&amp;LEFT(E292,1)&amp;"."&amp;MID(E292,2,3)&amp;"."&amp;MID(E292,5,3)&amp;"/"&amp;MID(E292,8,4)&amp;"-"&amp;RIGHT(E292,2),IF(G292=12,"00"&amp;"."&amp;LEFT(E292,3)&amp;"."&amp;MID(E292,4,3)&amp;"/"&amp;MID(E292,7,4)&amp;"-"&amp;RIGHT(E292,2),IF(G292=11,"00.0"&amp;LEFT(E292,2)&amp;"."&amp;MID(E292,3,3)&amp;"/"&amp;MID(E292,6,4)&amp;"-"&amp;RIGHT(E292,2),"erro")))))</f>
        <v>78.876.950/0001-71</v>
      </c>
      <c r="G292" s="2">
        <f t="shared" si="2"/>
        <v>14</v>
      </c>
      <c r="H292" s="6" t="s">
        <v>62</v>
      </c>
      <c r="I292" s="2">
        <v>3.0</v>
      </c>
      <c r="J292" s="6">
        <v>12.345834587905333</v>
      </c>
      <c r="K292" s="6">
        <v>230000.0</v>
      </c>
      <c r="L292" s="2">
        <v>0.0</v>
      </c>
      <c r="M292" s="2">
        <v>1.0</v>
      </c>
      <c r="N292" s="2"/>
      <c r="O292" s="2">
        <v>1.0</v>
      </c>
      <c r="P292" s="2">
        <v>3.0</v>
      </c>
      <c r="Q292" s="2">
        <v>0.0</v>
      </c>
      <c r="R292" s="2">
        <v>12.0</v>
      </c>
      <c r="S292" s="2">
        <v>0.0</v>
      </c>
      <c r="T292" s="6">
        <v>14.349656731521604</v>
      </c>
      <c r="U292" s="6">
        <v>0.14039581685952623</v>
      </c>
      <c r="V292" s="6">
        <v>0.22621162714222995</v>
      </c>
      <c r="W292" s="6">
        <v>366820.0</v>
      </c>
      <c r="X292" s="6">
        <v>19095.0</v>
      </c>
      <c r="Y292" s="6">
        <v>1705991.0</v>
      </c>
      <c r="Z292" s="6">
        <v>239514.0</v>
      </c>
      <c r="AA292" s="2">
        <f t="shared" si="3"/>
        <v>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1.0</v>
      </c>
      <c r="AI292" s="2">
        <v>0.0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1.0</v>
      </c>
      <c r="AP292" s="2">
        <v>0.0</v>
      </c>
      <c r="AQ292" s="2">
        <v>0.0</v>
      </c>
      <c r="AR292" s="3">
        <v>0.0</v>
      </c>
      <c r="AS292" s="6">
        <f t="shared" si="4"/>
        <v>14.24707542</v>
      </c>
      <c r="AT292" s="6">
        <f t="shared" si="5"/>
        <v>0.1713236321</v>
      </c>
      <c r="AU292" s="6">
        <f t="shared" si="6"/>
        <v>0.1992335995</v>
      </c>
      <c r="AV292" s="6">
        <f t="shared" si="7"/>
        <v>0</v>
      </c>
      <c r="AW292" s="6">
        <f t="shared" si="8"/>
        <v>1</v>
      </c>
      <c r="AX292" s="6">
        <f t="shared" si="9"/>
        <v>0</v>
      </c>
      <c r="AY292" s="6">
        <f t="shared" si="10"/>
        <v>0</v>
      </c>
      <c r="AZ292" s="6">
        <f t="shared" si="11"/>
        <v>0</v>
      </c>
      <c r="BA292" s="6">
        <f t="shared" si="12"/>
        <v>12</v>
      </c>
      <c r="BB292" s="6">
        <f t="shared" si="13"/>
        <v>0</v>
      </c>
      <c r="BC292" s="2"/>
      <c r="BD292" s="2"/>
    </row>
    <row r="293" ht="15.75" customHeight="1">
      <c r="A293" s="2">
        <v>70.0</v>
      </c>
      <c r="B293" s="2">
        <v>2019.0</v>
      </c>
      <c r="C293" s="6" t="s">
        <v>125</v>
      </c>
      <c r="D293" s="2">
        <v>14761.0</v>
      </c>
      <c r="E293" s="2">
        <v>7.8876950000171E13</v>
      </c>
      <c r="F293" s="2" t="str">
        <f t="array" ref="F293">IFERROR(INDEX(cnpj!$A:$B,MATCH(C293,cnpj!$B:$B,0),1),IF(G293=14,LEFT(E293,2)&amp;"."&amp;MID(E293,3,3)&amp;"."&amp;MID(E293,6,3)&amp;"/"&amp;MID(E293,9,4)&amp;"-"&amp;RIGHT(E293,2),IF(G293=13,0&amp;LEFT(E293,1)&amp;"."&amp;MID(E293,2,3)&amp;"."&amp;MID(E293,5,3)&amp;"/"&amp;MID(E293,8,4)&amp;"-"&amp;RIGHT(E293,2),IF(G293=12,"00"&amp;"."&amp;LEFT(E293,3)&amp;"."&amp;MID(E293,4,3)&amp;"/"&amp;MID(E293,7,4)&amp;"-"&amp;RIGHT(E293,2),IF(G293=11,"00.0"&amp;LEFT(E293,2)&amp;"."&amp;MID(E293,3,3)&amp;"/"&amp;MID(E293,6,4)&amp;"-"&amp;RIGHT(E293,2),"erro")))))</f>
        <v>78.876.950/0001-71</v>
      </c>
      <c r="G293" s="2">
        <f t="shared" si="2"/>
        <v>14</v>
      </c>
      <c r="H293" s="6" t="s">
        <v>62</v>
      </c>
      <c r="I293" s="2">
        <v>3.0</v>
      </c>
      <c r="J293" s="6">
        <v>12.345834587905333</v>
      </c>
      <c r="K293" s="6">
        <v>230000.0</v>
      </c>
      <c r="L293" s="2">
        <v>0.0</v>
      </c>
      <c r="M293" s="2">
        <v>1.0</v>
      </c>
      <c r="N293" s="2"/>
      <c r="O293" s="2">
        <v>1.0</v>
      </c>
      <c r="P293" s="2">
        <v>3.0</v>
      </c>
      <c r="Q293" s="2">
        <v>0.0</v>
      </c>
      <c r="R293" s="2">
        <v>12.0</v>
      </c>
      <c r="S293" s="2">
        <v>0.0</v>
      </c>
      <c r="T293" s="6">
        <v>14.410926380030876</v>
      </c>
      <c r="U293" s="6">
        <v>0.11837235394492732</v>
      </c>
      <c r="V293" s="6">
        <v>0.33197815617617304</v>
      </c>
      <c r="W293" s="6">
        <v>327287.0</v>
      </c>
      <c r="X293" s="6">
        <v>274850.0</v>
      </c>
      <c r="Y293" s="6">
        <v>1813785.0</v>
      </c>
      <c r="Z293" s="6">
        <v>214702.0</v>
      </c>
      <c r="AA293" s="2">
        <f t="shared" si="3"/>
        <v>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1.0</v>
      </c>
      <c r="AI293" s="2">
        <v>0.0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1.0</v>
      </c>
      <c r="AQ293" s="2">
        <v>0.0</v>
      </c>
      <c r="AR293" s="3">
        <v>0.0</v>
      </c>
      <c r="AS293" s="6">
        <f t="shared" si="4"/>
        <v>14.34965673</v>
      </c>
      <c r="AT293" s="6">
        <f t="shared" si="5"/>
        <v>0.1403958169</v>
      </c>
      <c r="AU293" s="6">
        <f t="shared" si="6"/>
        <v>0.2262116271</v>
      </c>
      <c r="AV293" s="6">
        <f t="shared" si="7"/>
        <v>0</v>
      </c>
      <c r="AW293" s="6">
        <f t="shared" si="8"/>
        <v>1</v>
      </c>
      <c r="AX293" s="6">
        <f t="shared" si="9"/>
        <v>1</v>
      </c>
      <c r="AY293" s="6">
        <f t="shared" si="10"/>
        <v>3</v>
      </c>
      <c r="AZ293" s="6">
        <f t="shared" si="11"/>
        <v>0</v>
      </c>
      <c r="BA293" s="6">
        <f t="shared" si="12"/>
        <v>12</v>
      </c>
      <c r="BB293" s="6">
        <f t="shared" si="13"/>
        <v>0</v>
      </c>
      <c r="BC293" s="2"/>
      <c r="BD293" s="2"/>
    </row>
    <row r="294" ht="15.75" customHeight="1">
      <c r="A294" s="2">
        <v>70.0</v>
      </c>
      <c r="B294" s="2">
        <v>2020.0</v>
      </c>
      <c r="C294" s="6" t="s">
        <v>125</v>
      </c>
      <c r="D294" s="2">
        <v>14761.0</v>
      </c>
      <c r="E294" s="2">
        <v>7.8876950000171E13</v>
      </c>
      <c r="F294" s="2" t="str">
        <f t="array" ref="F294">IFERROR(INDEX(cnpj!$A:$B,MATCH(C294,cnpj!$B:$B,0),1),IF(G294=14,LEFT(E294,2)&amp;"."&amp;MID(E294,3,3)&amp;"."&amp;MID(E294,6,3)&amp;"/"&amp;MID(E294,9,4)&amp;"-"&amp;RIGHT(E294,2),IF(G294=13,0&amp;LEFT(E294,1)&amp;"."&amp;MID(E294,2,3)&amp;"."&amp;MID(E294,5,3)&amp;"/"&amp;MID(E294,8,4)&amp;"-"&amp;RIGHT(E294,2),IF(G294=12,"00"&amp;"."&amp;LEFT(E294,3)&amp;"."&amp;MID(E294,4,3)&amp;"/"&amp;MID(E294,7,4)&amp;"-"&amp;RIGHT(E294,2),IF(G294=11,"00.0"&amp;LEFT(E294,2)&amp;"."&amp;MID(E294,3,3)&amp;"/"&amp;MID(E294,6,4)&amp;"-"&amp;RIGHT(E294,2),"erro")))))</f>
        <v>78.876.950/0001-71</v>
      </c>
      <c r="G294" s="2">
        <f t="shared" si="2"/>
        <v>14</v>
      </c>
      <c r="H294" s="6" t="s">
        <v>62</v>
      </c>
      <c r="I294" s="2">
        <v>3.0</v>
      </c>
      <c r="J294" s="6">
        <v>12.528156144699286</v>
      </c>
      <c r="K294" s="6">
        <v>276000.0</v>
      </c>
      <c r="L294" s="2">
        <v>0.0</v>
      </c>
      <c r="M294" s="2">
        <v>1.0</v>
      </c>
      <c r="N294" s="2"/>
      <c r="O294" s="2">
        <v>1.0</v>
      </c>
      <c r="P294" s="2">
        <v>3.0</v>
      </c>
      <c r="Q294" s="2">
        <v>0.0</v>
      </c>
      <c r="R294" s="2">
        <v>11.0</v>
      </c>
      <c r="S294" s="2">
        <v>0.0</v>
      </c>
      <c r="T294" s="6">
        <v>14.66694442470145</v>
      </c>
      <c r="U294" s="6">
        <v>0.14638003178825132</v>
      </c>
      <c r="V294" s="6">
        <v>0.3075991334201734</v>
      </c>
      <c r="W294" s="6">
        <v>636526.0</v>
      </c>
      <c r="X294" s="6">
        <v>84180.0</v>
      </c>
      <c r="Y294" s="6">
        <v>2343004.0</v>
      </c>
      <c r="Z294" s="6">
        <v>342969.0</v>
      </c>
      <c r="AA294" s="2">
        <f t="shared" si="3"/>
        <v>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1.0</v>
      </c>
      <c r="AI294" s="2">
        <v>0.0</v>
      </c>
      <c r="AJ294" s="2">
        <v>0.0</v>
      </c>
      <c r="AK294" s="2">
        <v>0.0</v>
      </c>
      <c r="AL294" s="2">
        <v>0.0</v>
      </c>
      <c r="AM294" s="2">
        <v>0.0</v>
      </c>
      <c r="AN294" s="2">
        <v>0.0</v>
      </c>
      <c r="AO294" s="2">
        <v>0.0</v>
      </c>
      <c r="AP294" s="2">
        <v>0.0</v>
      </c>
      <c r="AQ294" s="2">
        <v>1.0</v>
      </c>
      <c r="AR294" s="3">
        <v>0.0</v>
      </c>
      <c r="AS294" s="6">
        <f t="shared" si="4"/>
        <v>14.41092638</v>
      </c>
      <c r="AT294" s="6">
        <f t="shared" si="5"/>
        <v>0.1183723539</v>
      </c>
      <c r="AU294" s="6">
        <f t="shared" si="6"/>
        <v>0.3319781562</v>
      </c>
      <c r="AV294" s="6">
        <f t="shared" si="7"/>
        <v>0</v>
      </c>
      <c r="AW294" s="6">
        <f t="shared" si="8"/>
        <v>1</v>
      </c>
      <c r="AX294" s="6">
        <f t="shared" si="9"/>
        <v>1</v>
      </c>
      <c r="AY294" s="6">
        <f t="shared" si="10"/>
        <v>3</v>
      </c>
      <c r="AZ294" s="6">
        <f t="shared" si="11"/>
        <v>0</v>
      </c>
      <c r="BA294" s="6">
        <f t="shared" si="12"/>
        <v>12</v>
      </c>
      <c r="BB294" s="6">
        <f t="shared" si="13"/>
        <v>0</v>
      </c>
      <c r="BC294" s="2"/>
      <c r="BD294" s="2"/>
    </row>
    <row r="295" ht="15.75" customHeight="1">
      <c r="A295" s="2">
        <v>71.0</v>
      </c>
      <c r="B295" s="2">
        <v>2016.0</v>
      </c>
      <c r="C295" s="6" t="s">
        <v>126</v>
      </c>
      <c r="D295" s="2">
        <v>3328.0</v>
      </c>
      <c r="E295" s="2">
        <v>3.3541368000116E13</v>
      </c>
      <c r="F295" s="2" t="str">
        <f t="array" ref="F295">IFERROR(INDEX(cnpj!$A:$B,MATCH(C295,cnpj!$B:$B,0),1),IF(G295=14,LEFT(E295,2)&amp;"."&amp;MID(E295,3,3)&amp;"."&amp;MID(E295,6,3)&amp;"/"&amp;MID(E295,9,4)&amp;"-"&amp;RIGHT(E295,2),IF(G295=13,0&amp;LEFT(E295,1)&amp;"."&amp;MID(E295,2,3)&amp;"."&amp;MID(E295,5,3)&amp;"/"&amp;MID(E295,8,4)&amp;"-"&amp;RIGHT(E295,2),IF(G295=12,"00"&amp;"."&amp;LEFT(E295,3)&amp;"."&amp;MID(E295,4,3)&amp;"/"&amp;MID(E295,7,4)&amp;"-"&amp;RIGHT(E295,2),IF(G295=11,"00.0"&amp;LEFT(E295,2)&amp;"."&amp;MID(E295,3,3)&amp;"/"&amp;MID(E295,6,4)&amp;"-"&amp;RIGHT(E295,2),"erro")))))</f>
        <v>33.541.368/0001-16</v>
      </c>
      <c r="G295" s="2">
        <f t="shared" si="2"/>
        <v>14</v>
      </c>
      <c r="H295" s="6" t="s">
        <v>55</v>
      </c>
      <c r="I295" s="2">
        <v>10.0</v>
      </c>
      <c r="J295" s="6">
        <v>13.7617327903538</v>
      </c>
      <c r="K295" s="6">
        <v>947642.68</v>
      </c>
      <c r="L295" s="2">
        <v>0.0</v>
      </c>
      <c r="M295" s="2">
        <v>1.0</v>
      </c>
      <c r="N295" s="2"/>
      <c r="O295" s="2">
        <v>0.0</v>
      </c>
      <c r="P295" s="2">
        <v>0.0</v>
      </c>
      <c r="Q295" s="2">
        <v>0.0</v>
      </c>
      <c r="R295" s="2">
        <v>16.0</v>
      </c>
      <c r="S295" s="2">
        <v>0.0</v>
      </c>
      <c r="T295" s="6">
        <v>16.952083583073833</v>
      </c>
      <c r="U295" s="6">
        <v>0.17308599856520088</v>
      </c>
      <c r="V295" s="6">
        <v>0.45355217885251337</v>
      </c>
      <c r="W295" s="6">
        <v>1967459.0</v>
      </c>
      <c r="X295" s="6">
        <v>8475501.0</v>
      </c>
      <c r="Y295" s="6">
        <v>2.3024826E7</v>
      </c>
      <c r="Z295" s="6">
        <v>3985275.0</v>
      </c>
      <c r="AA295" s="2" t="str">
        <f t="shared" si="3"/>
        <v/>
      </c>
      <c r="AB295" s="2">
        <v>0.0</v>
      </c>
      <c r="AC295" s="2">
        <v>0.0</v>
      </c>
      <c r="AD295" s="2">
        <v>1.0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1.0</v>
      </c>
      <c r="AN295" s="2">
        <v>0.0</v>
      </c>
      <c r="AO295" s="2">
        <v>0.0</v>
      </c>
      <c r="AP295" s="2">
        <v>0.0</v>
      </c>
      <c r="AQ295" s="2">
        <v>0.0</v>
      </c>
      <c r="AR295" s="3">
        <v>0.0</v>
      </c>
      <c r="AS295" s="6" t="str">
        <f t="shared" si="4"/>
        <v/>
      </c>
      <c r="AT295" s="6" t="str">
        <f t="shared" si="5"/>
        <v/>
      </c>
      <c r="AU295" s="6" t="str">
        <f t="shared" si="6"/>
        <v/>
      </c>
      <c r="AV295" s="6" t="str">
        <f t="shared" si="7"/>
        <v/>
      </c>
      <c r="AW295" s="6" t="str">
        <f t="shared" si="8"/>
        <v/>
      </c>
      <c r="AX295" s="6" t="str">
        <f t="shared" si="9"/>
        <v/>
      </c>
      <c r="AY295" s="6" t="str">
        <f t="shared" si="10"/>
        <v/>
      </c>
      <c r="AZ295" s="6" t="str">
        <f t="shared" si="11"/>
        <v/>
      </c>
      <c r="BA295" s="6" t="str">
        <f t="shared" si="12"/>
        <v/>
      </c>
      <c r="BB295" s="6" t="str">
        <f t="shared" si="13"/>
        <v/>
      </c>
      <c r="BC295" s="2"/>
      <c r="BD295" s="2"/>
    </row>
    <row r="296" ht="15.75" customHeight="1">
      <c r="A296" s="2">
        <v>71.0</v>
      </c>
      <c r="B296" s="2">
        <v>2017.0</v>
      </c>
      <c r="C296" s="6" t="s">
        <v>126</v>
      </c>
      <c r="D296" s="2">
        <v>3328.0</v>
      </c>
      <c r="E296" s="2">
        <v>3.3541368000116E13</v>
      </c>
      <c r="F296" s="2" t="str">
        <f t="array" ref="F296">IFERROR(INDEX(cnpj!$A:$B,MATCH(C296,cnpj!$B:$B,0),1),IF(G296=14,LEFT(E296,2)&amp;"."&amp;MID(E296,3,3)&amp;"."&amp;MID(E296,6,3)&amp;"/"&amp;MID(E296,9,4)&amp;"-"&amp;RIGHT(E296,2),IF(G296=13,0&amp;LEFT(E296,1)&amp;"."&amp;MID(E296,2,3)&amp;"."&amp;MID(E296,5,3)&amp;"/"&amp;MID(E296,8,4)&amp;"-"&amp;RIGHT(E296,2),IF(G296=12,"00"&amp;"."&amp;LEFT(E296,3)&amp;"."&amp;MID(E296,4,3)&amp;"/"&amp;MID(E296,7,4)&amp;"-"&amp;RIGHT(E296,2),IF(G296=11,"00.0"&amp;LEFT(E296,2)&amp;"."&amp;MID(E296,3,3)&amp;"/"&amp;MID(E296,6,4)&amp;"-"&amp;RIGHT(E296,2),"erro")))))</f>
        <v>33.541.368/0001-16</v>
      </c>
      <c r="G296" s="2">
        <f t="shared" si="2"/>
        <v>14</v>
      </c>
      <c r="H296" s="6" t="s">
        <v>55</v>
      </c>
      <c r="I296" s="2">
        <v>10.0</v>
      </c>
      <c r="J296" s="6">
        <v>13.837232958962183</v>
      </c>
      <c r="K296" s="6">
        <v>1021960.05</v>
      </c>
      <c r="L296" s="2">
        <v>0.0</v>
      </c>
      <c r="M296" s="2">
        <v>1.0</v>
      </c>
      <c r="N296" s="2"/>
      <c r="O296" s="2">
        <v>0.0</v>
      </c>
      <c r="P296" s="2">
        <v>0.0</v>
      </c>
      <c r="Q296" s="2">
        <v>0.0</v>
      </c>
      <c r="R296" s="2">
        <v>17.0</v>
      </c>
      <c r="S296" s="2">
        <v>0.0</v>
      </c>
      <c r="T296" s="6">
        <v>17.017035849096064</v>
      </c>
      <c r="U296" s="6">
        <v>0.04249767745009784</v>
      </c>
      <c r="V296" s="6">
        <v>0.4367309160797783</v>
      </c>
      <c r="W296" s="6">
        <v>2439076.0</v>
      </c>
      <c r="X296" s="6">
        <v>8291393.0</v>
      </c>
      <c r="Y296" s="6">
        <v>2.4569978E7</v>
      </c>
      <c r="Z296" s="6">
        <v>1044167.0</v>
      </c>
      <c r="AA296" s="2">
        <f t="shared" si="3"/>
        <v>0</v>
      </c>
      <c r="AB296" s="2">
        <v>0.0</v>
      </c>
      <c r="AC296" s="2">
        <v>0.0</v>
      </c>
      <c r="AD296" s="2">
        <v>1.0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0.0</v>
      </c>
      <c r="AN296" s="2">
        <v>1.0</v>
      </c>
      <c r="AO296" s="2">
        <v>0.0</v>
      </c>
      <c r="AP296" s="2">
        <v>0.0</v>
      </c>
      <c r="AQ296" s="2">
        <v>0.0</v>
      </c>
      <c r="AR296" s="3">
        <v>0.0</v>
      </c>
      <c r="AS296" s="6">
        <f t="shared" si="4"/>
        <v>16.95208358</v>
      </c>
      <c r="AT296" s="6">
        <f t="shared" si="5"/>
        <v>0.1730859986</v>
      </c>
      <c r="AU296" s="6">
        <f t="shared" si="6"/>
        <v>0.4535521789</v>
      </c>
      <c r="AV296" s="6">
        <f t="shared" si="7"/>
        <v>0</v>
      </c>
      <c r="AW296" s="6">
        <f t="shared" si="8"/>
        <v>1</v>
      </c>
      <c r="AX296" s="6">
        <f t="shared" si="9"/>
        <v>0</v>
      </c>
      <c r="AY296" s="6">
        <f t="shared" si="10"/>
        <v>0</v>
      </c>
      <c r="AZ296" s="6">
        <f t="shared" si="11"/>
        <v>0</v>
      </c>
      <c r="BA296" s="6">
        <f t="shared" si="12"/>
        <v>16</v>
      </c>
      <c r="BB296" s="6">
        <f t="shared" si="13"/>
        <v>0</v>
      </c>
      <c r="BC296" s="2"/>
      <c r="BD296" s="2"/>
    </row>
    <row r="297" ht="15.75" customHeight="1">
      <c r="A297" s="2">
        <v>71.0</v>
      </c>
      <c r="B297" s="2">
        <v>2019.0</v>
      </c>
      <c r="C297" s="6" t="s">
        <v>126</v>
      </c>
      <c r="D297" s="2">
        <v>3328.0</v>
      </c>
      <c r="E297" s="2">
        <v>3.3541368000116E13</v>
      </c>
      <c r="F297" s="2" t="str">
        <f t="array" ref="F297">IFERROR(INDEX(cnpj!$A:$B,MATCH(C297,cnpj!$B:$B,0),1),IF(G297=14,LEFT(E297,2)&amp;"."&amp;MID(E297,3,3)&amp;"."&amp;MID(E297,6,3)&amp;"/"&amp;MID(E297,9,4)&amp;"-"&amp;RIGHT(E297,2),IF(G297=13,0&amp;LEFT(E297,1)&amp;"."&amp;MID(E297,2,3)&amp;"."&amp;MID(E297,5,3)&amp;"/"&amp;MID(E297,8,4)&amp;"-"&amp;RIGHT(E297,2),IF(G297=12,"00"&amp;"."&amp;LEFT(E297,3)&amp;"."&amp;MID(E297,4,3)&amp;"/"&amp;MID(E297,7,4)&amp;"-"&amp;RIGHT(E297,2),IF(G297=11,"00.0"&amp;LEFT(E297,2)&amp;"."&amp;MID(E297,3,3)&amp;"/"&amp;MID(E297,6,4)&amp;"-"&amp;RIGHT(E297,2),"erro")))))</f>
        <v>33.541.368/0001-16</v>
      </c>
      <c r="G297" s="2">
        <f t="shared" si="2"/>
        <v>14</v>
      </c>
      <c r="H297" s="6" t="s">
        <v>55</v>
      </c>
      <c r="I297" s="2">
        <v>10.0</v>
      </c>
      <c r="J297" s="6">
        <v>14.594171911930381</v>
      </c>
      <c r="K297" s="6">
        <v>2178554.0</v>
      </c>
      <c r="L297" s="2">
        <v>0.0</v>
      </c>
      <c r="M297" s="2">
        <v>1.0</v>
      </c>
      <c r="N297" s="2"/>
      <c r="O297" s="2">
        <v>0.0</v>
      </c>
      <c r="P297" s="2">
        <v>0.0</v>
      </c>
      <c r="Q297" s="2">
        <v>0.0</v>
      </c>
      <c r="R297" s="2">
        <v>18.0</v>
      </c>
      <c r="S297" s="2">
        <v>0.0</v>
      </c>
      <c r="T297" s="6">
        <v>17.170704314448557</v>
      </c>
      <c r="U297" s="6">
        <v>0.1216750598710593</v>
      </c>
      <c r="V297" s="6">
        <v>0.18557209997293303</v>
      </c>
      <c r="W297" s="6">
        <v>3349396.0</v>
      </c>
      <c r="X297" s="6">
        <v>1967459.0</v>
      </c>
      <c r="Y297" s="6">
        <v>2.8651155E7</v>
      </c>
      <c r="Z297" s="6">
        <v>3486131.0</v>
      </c>
      <c r="AA297" s="2">
        <f t="shared" si="3"/>
        <v>0</v>
      </c>
      <c r="AB297" s="2">
        <v>0.0</v>
      </c>
      <c r="AC297" s="2">
        <v>0.0</v>
      </c>
      <c r="AD297" s="2">
        <v>1.0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0.0</v>
      </c>
      <c r="AP297" s="2">
        <v>1.0</v>
      </c>
      <c r="AQ297" s="2">
        <v>0.0</v>
      </c>
      <c r="AR297" s="3">
        <v>0.0</v>
      </c>
      <c r="AS297" s="6">
        <f t="shared" si="4"/>
        <v>17.01703585</v>
      </c>
      <c r="AT297" s="6">
        <f t="shared" si="5"/>
        <v>0.04249767745</v>
      </c>
      <c r="AU297" s="6">
        <f t="shared" si="6"/>
        <v>0.4367309161</v>
      </c>
      <c r="AV297" s="6">
        <f t="shared" si="7"/>
        <v>0</v>
      </c>
      <c r="AW297" s="6">
        <f t="shared" si="8"/>
        <v>1</v>
      </c>
      <c r="AX297" s="6">
        <f t="shared" si="9"/>
        <v>0</v>
      </c>
      <c r="AY297" s="6">
        <f t="shared" si="10"/>
        <v>0</v>
      </c>
      <c r="AZ297" s="6">
        <f t="shared" si="11"/>
        <v>0</v>
      </c>
      <c r="BA297" s="6">
        <f t="shared" si="12"/>
        <v>17</v>
      </c>
      <c r="BB297" s="6">
        <f t="shared" si="13"/>
        <v>0</v>
      </c>
      <c r="BC297" s="2"/>
      <c r="BD297" s="2"/>
    </row>
    <row r="298" ht="15.75" customHeight="1">
      <c r="A298" s="2">
        <v>71.0</v>
      </c>
      <c r="B298" s="2">
        <v>2020.0</v>
      </c>
      <c r="C298" s="6" t="s">
        <v>126</v>
      </c>
      <c r="D298" s="2">
        <v>3328.0</v>
      </c>
      <c r="E298" s="2">
        <v>3.3541368000116E13</v>
      </c>
      <c r="F298" s="2" t="str">
        <f t="array" ref="F298">IFERROR(INDEX(cnpj!$A:$B,MATCH(C298,cnpj!$B:$B,0),1),IF(G298=14,LEFT(E298,2)&amp;"."&amp;MID(E298,3,3)&amp;"."&amp;MID(E298,6,3)&amp;"/"&amp;MID(E298,9,4)&amp;"-"&amp;RIGHT(E298,2),IF(G298=13,0&amp;LEFT(E298,1)&amp;"."&amp;MID(E298,2,3)&amp;"."&amp;MID(E298,5,3)&amp;"/"&amp;MID(E298,8,4)&amp;"-"&amp;RIGHT(E298,2),IF(G298=12,"00"&amp;"."&amp;LEFT(E298,3)&amp;"."&amp;MID(E298,4,3)&amp;"/"&amp;MID(E298,7,4)&amp;"-"&amp;RIGHT(E298,2),IF(G298=11,"00.0"&amp;LEFT(E298,2)&amp;"."&amp;MID(E298,3,3)&amp;"/"&amp;MID(E298,6,4)&amp;"-"&amp;RIGHT(E298,2),"erro")))))</f>
        <v>33.541.368/0001-16</v>
      </c>
      <c r="G298" s="2">
        <f t="shared" si="2"/>
        <v>14</v>
      </c>
      <c r="H298" s="6" t="s">
        <v>55</v>
      </c>
      <c r="I298" s="2">
        <v>10.0</v>
      </c>
      <c r="J298" s="6">
        <v>14.651181051759641</v>
      </c>
      <c r="K298" s="6">
        <v>2306359.93</v>
      </c>
      <c r="L298" s="2">
        <v>0.0</v>
      </c>
      <c r="M298" s="2">
        <v>1.0</v>
      </c>
      <c r="N298" s="2"/>
      <c r="O298" s="2">
        <v>0.0</v>
      </c>
      <c r="P298" s="2">
        <v>0.0</v>
      </c>
      <c r="Q298" s="2">
        <v>0.0</v>
      </c>
      <c r="R298" s="2">
        <v>17.0</v>
      </c>
      <c r="S298" s="2">
        <v>0.0</v>
      </c>
      <c r="T298" s="6">
        <v>17.170058896620244</v>
      </c>
      <c r="U298" s="6">
        <v>0.07361430399659913</v>
      </c>
      <c r="V298" s="6">
        <v>0.4300556821999374</v>
      </c>
      <c r="W298" s="6">
        <v>3204675.0</v>
      </c>
      <c r="X298" s="6">
        <v>9108967.0</v>
      </c>
      <c r="Y298" s="6">
        <v>2.8632669E7</v>
      </c>
      <c r="Z298" s="6">
        <v>2107774.0</v>
      </c>
      <c r="AA298" s="2">
        <f t="shared" si="3"/>
        <v>0</v>
      </c>
      <c r="AB298" s="2">
        <v>0.0</v>
      </c>
      <c r="AC298" s="2">
        <v>0.0</v>
      </c>
      <c r="AD298" s="2">
        <v>1.0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  <c r="AP298" s="2">
        <v>0.0</v>
      </c>
      <c r="AQ298" s="2">
        <v>1.0</v>
      </c>
      <c r="AR298" s="3">
        <v>0.0</v>
      </c>
      <c r="AS298" s="6">
        <f t="shared" si="4"/>
        <v>17.17070431</v>
      </c>
      <c r="AT298" s="6">
        <f t="shared" si="5"/>
        <v>0.1216750599</v>
      </c>
      <c r="AU298" s="6">
        <f t="shared" si="6"/>
        <v>0.1855721</v>
      </c>
      <c r="AV298" s="6">
        <f t="shared" si="7"/>
        <v>0</v>
      </c>
      <c r="AW298" s="6">
        <f t="shared" si="8"/>
        <v>1</v>
      </c>
      <c r="AX298" s="6">
        <f t="shared" si="9"/>
        <v>0</v>
      </c>
      <c r="AY298" s="6">
        <f t="shared" si="10"/>
        <v>0</v>
      </c>
      <c r="AZ298" s="6">
        <f t="shared" si="11"/>
        <v>0</v>
      </c>
      <c r="BA298" s="6">
        <f t="shared" si="12"/>
        <v>18</v>
      </c>
      <c r="BB298" s="6">
        <f t="shared" si="13"/>
        <v>0</v>
      </c>
      <c r="BC298" s="2"/>
      <c r="BD298" s="2"/>
    </row>
    <row r="299" ht="15.75" customHeight="1">
      <c r="A299" s="2">
        <v>72.0</v>
      </c>
      <c r="B299" s="2">
        <v>2016.0</v>
      </c>
      <c r="C299" s="6" t="s">
        <v>127</v>
      </c>
      <c r="D299" s="2">
        <v>3395.0</v>
      </c>
      <c r="E299" s="2">
        <v>1.952674800015E13</v>
      </c>
      <c r="F299" s="2" t="str">
        <f t="array" ref="F299">IFERROR(INDEX(cnpj!$A:$B,MATCH(C299,cnpj!$B:$B,0),1),IF(G299=14,LEFT(E299,2)&amp;"."&amp;MID(E299,3,3)&amp;"."&amp;MID(E299,6,3)&amp;"/"&amp;MID(E299,9,4)&amp;"-"&amp;RIGHT(E299,2),IF(G299=13,0&amp;LEFT(E299,1)&amp;"."&amp;MID(E299,2,3)&amp;"."&amp;MID(E299,5,3)&amp;"/"&amp;MID(E299,8,4)&amp;"-"&amp;RIGHT(E299,2),IF(G299=12,"00"&amp;"."&amp;LEFT(E299,3)&amp;"."&amp;MID(E299,4,3)&amp;"/"&amp;MID(E299,7,4)&amp;"-"&amp;RIGHT(E299,2),IF(G299=11,"00.0"&amp;LEFT(E299,2)&amp;"."&amp;MID(E299,3,3)&amp;"/"&amp;MID(E299,6,4)&amp;"-"&amp;RIGHT(E299,2),"erro")))))</f>
        <v>19.526.748/0001-50</v>
      </c>
      <c r="G299" s="2">
        <f t="shared" si="2"/>
        <v>14</v>
      </c>
      <c r="H299" s="6" t="s">
        <v>62</v>
      </c>
      <c r="I299" s="2">
        <v>3.0</v>
      </c>
      <c r="J299" s="6">
        <v>12.524526376648708</v>
      </c>
      <c r="K299" s="6">
        <v>275000.0</v>
      </c>
      <c r="L299" s="2">
        <v>0.0</v>
      </c>
      <c r="M299" s="2">
        <v>1.0</v>
      </c>
      <c r="N299" s="2"/>
      <c r="O299" s="2">
        <v>0.0</v>
      </c>
      <c r="P299" s="2">
        <v>0.0</v>
      </c>
      <c r="Q299" s="2">
        <v>0.0</v>
      </c>
      <c r="R299" s="2">
        <v>18.0</v>
      </c>
      <c r="S299" s="2">
        <v>1.0</v>
      </c>
      <c r="T299" s="6">
        <v>12.49559552266093</v>
      </c>
      <c r="U299" s="6">
        <v>0.0068648515110908154</v>
      </c>
      <c r="V299" s="6">
        <v>0.4513583721992229</v>
      </c>
      <c r="W299" s="6">
        <v>66894.0</v>
      </c>
      <c r="X299" s="6">
        <v>53690.0</v>
      </c>
      <c r="Y299" s="6">
        <v>267158.0</v>
      </c>
      <c r="Z299" s="6">
        <v>1834.0</v>
      </c>
      <c r="AA299" s="2" t="str">
        <f t="shared" si="3"/>
        <v/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1.0</v>
      </c>
      <c r="AI299" s="2">
        <v>0.0</v>
      </c>
      <c r="AJ299" s="2">
        <v>0.0</v>
      </c>
      <c r="AK299" s="2">
        <v>0.0</v>
      </c>
      <c r="AL299" s="2">
        <v>0.0</v>
      </c>
      <c r="AM299" s="2">
        <v>1.0</v>
      </c>
      <c r="AN299" s="2">
        <v>0.0</v>
      </c>
      <c r="AO299" s="2">
        <v>0.0</v>
      </c>
      <c r="AP299" s="2">
        <v>0.0</v>
      </c>
      <c r="AQ299" s="2">
        <v>0.0</v>
      </c>
      <c r="AR299" s="3">
        <v>0.0</v>
      </c>
      <c r="AS299" s="6" t="str">
        <f t="shared" si="4"/>
        <v/>
      </c>
      <c r="AT299" s="6" t="str">
        <f t="shared" si="5"/>
        <v/>
      </c>
      <c r="AU299" s="6" t="str">
        <f t="shared" si="6"/>
        <v/>
      </c>
      <c r="AV299" s="6" t="str">
        <f t="shared" si="7"/>
        <v/>
      </c>
      <c r="AW299" s="6" t="str">
        <f t="shared" si="8"/>
        <v/>
      </c>
      <c r="AX299" s="6" t="str">
        <f t="shared" si="9"/>
        <v/>
      </c>
      <c r="AY299" s="6" t="str">
        <f t="shared" si="10"/>
        <v/>
      </c>
      <c r="AZ299" s="6" t="str">
        <f t="shared" si="11"/>
        <v/>
      </c>
      <c r="BA299" s="6" t="str">
        <f t="shared" si="12"/>
        <v/>
      </c>
      <c r="BB299" s="6" t="str">
        <f t="shared" si="13"/>
        <v/>
      </c>
      <c r="BC299" s="2"/>
      <c r="BD299" s="2"/>
    </row>
    <row r="300" ht="15.75" customHeight="1">
      <c r="A300" s="2">
        <v>72.0</v>
      </c>
      <c r="B300" s="2">
        <v>2017.0</v>
      </c>
      <c r="C300" s="6" t="s">
        <v>127</v>
      </c>
      <c r="D300" s="2">
        <v>3395.0</v>
      </c>
      <c r="E300" s="2">
        <v>1.952674800015E13</v>
      </c>
      <c r="F300" s="2" t="str">
        <f t="array" ref="F300">IFERROR(INDEX(cnpj!$A:$B,MATCH(C300,cnpj!$B:$B,0),1),IF(G300=14,LEFT(E300,2)&amp;"."&amp;MID(E300,3,3)&amp;"."&amp;MID(E300,6,3)&amp;"/"&amp;MID(E300,9,4)&amp;"-"&amp;RIGHT(E300,2),IF(G300=13,0&amp;LEFT(E300,1)&amp;"."&amp;MID(E300,2,3)&amp;"."&amp;MID(E300,5,3)&amp;"/"&amp;MID(E300,8,4)&amp;"-"&amp;RIGHT(E300,2),IF(G300=12,"00"&amp;"."&amp;LEFT(E300,3)&amp;"."&amp;MID(E300,4,3)&amp;"/"&amp;MID(E300,7,4)&amp;"-"&amp;RIGHT(E300,2),IF(G300=11,"00.0"&amp;LEFT(E300,2)&amp;"."&amp;MID(E300,3,3)&amp;"/"&amp;MID(E300,6,4)&amp;"-"&amp;RIGHT(E300,2),"erro")))))</f>
        <v>19.526.748/0001-50</v>
      </c>
      <c r="G300" s="2">
        <f t="shared" si="2"/>
        <v>14</v>
      </c>
      <c r="H300" s="6" t="s">
        <v>62</v>
      </c>
      <c r="I300" s="2">
        <v>3.0</v>
      </c>
      <c r="J300" s="6">
        <v>12.216022976383341</v>
      </c>
      <c r="K300" s="6">
        <v>202000.0</v>
      </c>
      <c r="L300" s="2">
        <v>0.0</v>
      </c>
      <c r="M300" s="2">
        <v>1.0</v>
      </c>
      <c r="N300" s="2"/>
      <c r="O300" s="2">
        <v>0.0</v>
      </c>
      <c r="P300" s="2">
        <v>0.0</v>
      </c>
      <c r="Q300" s="2">
        <v>0.0</v>
      </c>
      <c r="R300" s="2">
        <v>18.0</v>
      </c>
      <c r="S300" s="2">
        <v>1.0</v>
      </c>
      <c r="T300" s="6">
        <v>12.402465567990559</v>
      </c>
      <c r="U300" s="6">
        <v>-0.044905320849133734</v>
      </c>
      <c r="V300" s="6">
        <v>0.44303433428786243</v>
      </c>
      <c r="W300" s="6">
        <v>62870.0</v>
      </c>
      <c r="X300" s="6">
        <v>44965.0</v>
      </c>
      <c r="Y300" s="6">
        <v>243401.0</v>
      </c>
      <c r="Z300" s="6">
        <v>-10930.0</v>
      </c>
      <c r="AA300" s="2">
        <f t="shared" si="3"/>
        <v>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1.0</v>
      </c>
      <c r="AI300" s="2">
        <v>0.0</v>
      </c>
      <c r="AJ300" s="2">
        <v>0.0</v>
      </c>
      <c r="AK300" s="2">
        <v>0.0</v>
      </c>
      <c r="AL300" s="2">
        <v>0.0</v>
      </c>
      <c r="AM300" s="2">
        <v>0.0</v>
      </c>
      <c r="AN300" s="2">
        <v>1.0</v>
      </c>
      <c r="AO300" s="2">
        <v>0.0</v>
      </c>
      <c r="AP300" s="2">
        <v>0.0</v>
      </c>
      <c r="AQ300" s="2">
        <v>0.0</v>
      </c>
      <c r="AR300" s="3">
        <v>0.0</v>
      </c>
      <c r="AS300" s="6">
        <f t="shared" si="4"/>
        <v>12.49559552</v>
      </c>
      <c r="AT300" s="6">
        <f t="shared" si="5"/>
        <v>0.006864851511</v>
      </c>
      <c r="AU300" s="6">
        <f t="shared" si="6"/>
        <v>0.4513583722</v>
      </c>
      <c r="AV300" s="6">
        <f t="shared" si="7"/>
        <v>0</v>
      </c>
      <c r="AW300" s="6">
        <f t="shared" si="8"/>
        <v>1</v>
      </c>
      <c r="AX300" s="6">
        <f t="shared" si="9"/>
        <v>0</v>
      </c>
      <c r="AY300" s="6">
        <f t="shared" si="10"/>
        <v>0</v>
      </c>
      <c r="AZ300" s="6">
        <f t="shared" si="11"/>
        <v>0</v>
      </c>
      <c r="BA300" s="6">
        <f t="shared" si="12"/>
        <v>18</v>
      </c>
      <c r="BB300" s="6">
        <f t="shared" si="13"/>
        <v>1</v>
      </c>
      <c r="BC300" s="2"/>
      <c r="BD300" s="2"/>
    </row>
    <row r="301" ht="15.75" customHeight="1">
      <c r="A301" s="2">
        <v>72.0</v>
      </c>
      <c r="B301" s="2">
        <v>2018.0</v>
      </c>
      <c r="C301" s="6" t="s">
        <v>127</v>
      </c>
      <c r="D301" s="2">
        <v>3395.0</v>
      </c>
      <c r="E301" s="2">
        <v>1.952674800015E13</v>
      </c>
      <c r="F301" s="2" t="str">
        <f t="array" ref="F301">IFERROR(INDEX(cnpj!$A:$B,MATCH(C301,cnpj!$B:$B,0),1),IF(G301=14,LEFT(E301,2)&amp;"."&amp;MID(E301,3,3)&amp;"."&amp;MID(E301,6,3)&amp;"/"&amp;MID(E301,9,4)&amp;"-"&amp;RIGHT(E301,2),IF(G301=13,0&amp;LEFT(E301,1)&amp;"."&amp;MID(E301,2,3)&amp;"."&amp;MID(E301,5,3)&amp;"/"&amp;MID(E301,8,4)&amp;"-"&amp;RIGHT(E301,2),IF(G301=12,"00"&amp;"."&amp;LEFT(E301,3)&amp;"."&amp;MID(E301,4,3)&amp;"/"&amp;MID(E301,7,4)&amp;"-"&amp;RIGHT(E301,2),IF(G301=11,"00.0"&amp;LEFT(E301,2)&amp;"."&amp;MID(E301,3,3)&amp;"/"&amp;MID(E301,6,4)&amp;"-"&amp;RIGHT(E301,2),"erro")))))</f>
        <v>19.526.748/0001-50</v>
      </c>
      <c r="G301" s="2">
        <f t="shared" si="2"/>
        <v>14</v>
      </c>
      <c r="H301" s="6" t="s">
        <v>62</v>
      </c>
      <c r="I301" s="2">
        <v>3.0</v>
      </c>
      <c r="J301" s="6">
        <v>12.216022976383341</v>
      </c>
      <c r="K301" s="6">
        <v>202000.0</v>
      </c>
      <c r="L301" s="2">
        <v>0.0</v>
      </c>
      <c r="M301" s="2">
        <v>1.0</v>
      </c>
      <c r="N301" s="2"/>
      <c r="O301" s="2">
        <v>0.0</v>
      </c>
      <c r="P301" s="2">
        <v>0.0</v>
      </c>
      <c r="Q301" s="2">
        <v>0.0</v>
      </c>
      <c r="R301" s="2">
        <v>19.0</v>
      </c>
      <c r="S301" s="2">
        <v>0.0</v>
      </c>
      <c r="T301" s="6">
        <v>12.322512557377244</v>
      </c>
      <c r="U301" s="6">
        <v>-0.018095399157980935</v>
      </c>
      <c r="V301" s="6">
        <v>0.4145252739232214</v>
      </c>
      <c r="W301" s="6">
        <v>49600.0</v>
      </c>
      <c r="X301" s="6">
        <v>43543.0</v>
      </c>
      <c r="Y301" s="6">
        <v>224698.0</v>
      </c>
      <c r="Z301" s="6">
        <v>-4066.0</v>
      </c>
      <c r="AA301" s="2">
        <f t="shared" si="3"/>
        <v>1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1.0</v>
      </c>
      <c r="AI301" s="2">
        <v>0.0</v>
      </c>
      <c r="AJ301" s="2">
        <v>0.0</v>
      </c>
      <c r="AK301" s="2">
        <v>0.0</v>
      </c>
      <c r="AL301" s="2">
        <v>0.0</v>
      </c>
      <c r="AM301" s="2">
        <v>0.0</v>
      </c>
      <c r="AN301" s="2">
        <v>0.0</v>
      </c>
      <c r="AO301" s="2">
        <v>1.0</v>
      </c>
      <c r="AP301" s="2">
        <v>0.0</v>
      </c>
      <c r="AQ301" s="2">
        <v>0.0</v>
      </c>
      <c r="AR301" s="3">
        <v>0.0</v>
      </c>
      <c r="AS301" s="6">
        <f t="shared" si="4"/>
        <v>12.40246557</v>
      </c>
      <c r="AT301" s="6">
        <f t="shared" si="5"/>
        <v>-0.04490532085</v>
      </c>
      <c r="AU301" s="6">
        <f t="shared" si="6"/>
        <v>0.4430343343</v>
      </c>
      <c r="AV301" s="6">
        <f t="shared" si="7"/>
        <v>0</v>
      </c>
      <c r="AW301" s="6">
        <f t="shared" si="8"/>
        <v>1</v>
      </c>
      <c r="AX301" s="6">
        <f t="shared" si="9"/>
        <v>0</v>
      </c>
      <c r="AY301" s="6">
        <f t="shared" si="10"/>
        <v>0</v>
      </c>
      <c r="AZ301" s="6">
        <f t="shared" si="11"/>
        <v>0</v>
      </c>
      <c r="BA301" s="6">
        <f t="shared" si="12"/>
        <v>18</v>
      </c>
      <c r="BB301" s="6">
        <f t="shared" si="13"/>
        <v>1</v>
      </c>
      <c r="BC301" s="2"/>
      <c r="BD301" s="2"/>
    </row>
    <row r="302" ht="15.75" customHeight="1">
      <c r="A302" s="2">
        <v>72.0</v>
      </c>
      <c r="B302" s="2">
        <v>2019.0</v>
      </c>
      <c r="C302" s="6" t="s">
        <v>127</v>
      </c>
      <c r="D302" s="2">
        <v>3395.0</v>
      </c>
      <c r="E302" s="2">
        <v>1.952674800015E13</v>
      </c>
      <c r="F302" s="2" t="str">
        <f t="array" ref="F302">IFERROR(INDEX(cnpj!$A:$B,MATCH(C302,cnpj!$B:$B,0),1),IF(G302=14,LEFT(E302,2)&amp;"."&amp;MID(E302,3,3)&amp;"."&amp;MID(E302,6,3)&amp;"/"&amp;MID(E302,9,4)&amp;"-"&amp;RIGHT(E302,2),IF(G302=13,0&amp;LEFT(E302,1)&amp;"."&amp;MID(E302,2,3)&amp;"."&amp;MID(E302,5,3)&amp;"/"&amp;MID(E302,8,4)&amp;"-"&amp;RIGHT(E302,2),IF(G302=12,"00"&amp;"."&amp;LEFT(E302,3)&amp;"."&amp;MID(E302,4,3)&amp;"/"&amp;MID(E302,7,4)&amp;"-"&amp;RIGHT(E302,2),IF(G302=11,"00.0"&amp;LEFT(E302,2)&amp;"."&amp;MID(E302,3,3)&amp;"/"&amp;MID(E302,6,4)&amp;"-"&amp;RIGHT(E302,2),"erro")))))</f>
        <v>19.526.748/0001-50</v>
      </c>
      <c r="G302" s="2">
        <f t="shared" si="2"/>
        <v>14</v>
      </c>
      <c r="H302" s="6" t="s">
        <v>62</v>
      </c>
      <c r="I302" s="2">
        <v>3.0</v>
      </c>
      <c r="J302" s="6">
        <v>12.216022976383341</v>
      </c>
      <c r="K302" s="6">
        <v>202000.0</v>
      </c>
      <c r="L302" s="2">
        <v>0.0</v>
      </c>
      <c r="M302" s="2">
        <v>0.0</v>
      </c>
      <c r="N302" s="2"/>
      <c r="O302" s="2">
        <v>0.0</v>
      </c>
      <c r="P302" s="2">
        <v>0.0</v>
      </c>
      <c r="Q302" s="2">
        <v>0.0</v>
      </c>
      <c r="R302" s="2">
        <v>15.0</v>
      </c>
      <c r="S302" s="2">
        <v>0.0</v>
      </c>
      <c r="T302" s="6">
        <v>12.348604660751967</v>
      </c>
      <c r="U302" s="6">
        <v>0.03161231020040063</v>
      </c>
      <c r="V302" s="6">
        <v>0.47594065158386734</v>
      </c>
      <c r="W302" s="6">
        <v>42876.0</v>
      </c>
      <c r="X302" s="6">
        <v>66894.0</v>
      </c>
      <c r="Y302" s="6">
        <v>230638.0</v>
      </c>
      <c r="Z302" s="6">
        <v>7291.0</v>
      </c>
      <c r="AA302" s="2">
        <f t="shared" si="3"/>
        <v>1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1.0</v>
      </c>
      <c r="AI302" s="2">
        <v>0.0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1.0</v>
      </c>
      <c r="AQ302" s="2">
        <v>0.0</v>
      </c>
      <c r="AR302" s="3">
        <v>0.0</v>
      </c>
      <c r="AS302" s="6">
        <f t="shared" si="4"/>
        <v>12.32251256</v>
      </c>
      <c r="AT302" s="6">
        <f t="shared" si="5"/>
        <v>-0.01809539916</v>
      </c>
      <c r="AU302" s="6">
        <f t="shared" si="6"/>
        <v>0.4145252739</v>
      </c>
      <c r="AV302" s="6">
        <f t="shared" si="7"/>
        <v>0</v>
      </c>
      <c r="AW302" s="6">
        <f t="shared" si="8"/>
        <v>1</v>
      </c>
      <c r="AX302" s="6">
        <f t="shared" si="9"/>
        <v>0</v>
      </c>
      <c r="AY302" s="6">
        <f t="shared" si="10"/>
        <v>0</v>
      </c>
      <c r="AZ302" s="6">
        <f t="shared" si="11"/>
        <v>0</v>
      </c>
      <c r="BA302" s="6">
        <f t="shared" si="12"/>
        <v>19</v>
      </c>
      <c r="BB302" s="6">
        <f t="shared" si="13"/>
        <v>0</v>
      </c>
      <c r="BC302" s="2"/>
      <c r="BD302" s="2"/>
    </row>
    <row r="303" ht="15.75" customHeight="1">
      <c r="A303" s="2">
        <v>72.0</v>
      </c>
      <c r="B303" s="2">
        <v>2020.0</v>
      </c>
      <c r="C303" s="6" t="s">
        <v>127</v>
      </c>
      <c r="D303" s="2">
        <v>3395.0</v>
      </c>
      <c r="E303" s="2">
        <v>1.952674800015E13</v>
      </c>
      <c r="F303" s="2" t="str">
        <f t="array" ref="F303">IFERROR(INDEX(cnpj!$A:$B,MATCH(C303,cnpj!$B:$B,0),1),IF(G303=14,LEFT(E303,2)&amp;"."&amp;MID(E303,3,3)&amp;"."&amp;MID(E303,6,3)&amp;"/"&amp;MID(E303,9,4)&amp;"-"&amp;RIGHT(E303,2),IF(G303=13,0&amp;LEFT(E303,1)&amp;"."&amp;MID(E303,2,3)&amp;"."&amp;MID(E303,5,3)&amp;"/"&amp;MID(E303,8,4)&amp;"-"&amp;RIGHT(E303,2),IF(G303=12,"00"&amp;"."&amp;LEFT(E303,3)&amp;"."&amp;MID(E303,4,3)&amp;"/"&amp;MID(E303,7,4)&amp;"-"&amp;RIGHT(E303,2),IF(G303=11,"00.0"&amp;LEFT(E303,2)&amp;"."&amp;MID(E303,3,3)&amp;"/"&amp;MID(E303,6,4)&amp;"-"&amp;RIGHT(E303,2),"erro")))))</f>
        <v>19.526.748/0001-50</v>
      </c>
      <c r="G303" s="2">
        <f t="shared" si="2"/>
        <v>14</v>
      </c>
      <c r="H303" s="6" t="s">
        <v>62</v>
      </c>
      <c r="I303" s="2">
        <v>3.0</v>
      </c>
      <c r="J303" s="6">
        <v>11.964001084330445</v>
      </c>
      <c r="K303" s="6">
        <v>157000.0</v>
      </c>
      <c r="L303" s="2">
        <v>0.0</v>
      </c>
      <c r="M303" s="2">
        <v>0.0</v>
      </c>
      <c r="N303" s="2"/>
      <c r="O303" s="2">
        <v>0.0</v>
      </c>
      <c r="P303" s="2">
        <v>0.0</v>
      </c>
      <c r="Q303" s="2">
        <v>0.0</v>
      </c>
      <c r="R303" s="2">
        <v>13.0</v>
      </c>
      <c r="S303" s="2">
        <v>0.0</v>
      </c>
      <c r="T303" s="6">
        <v>12.369810082346282</v>
      </c>
      <c r="U303" s="6">
        <v>-0.030040622970443288</v>
      </c>
      <c r="V303" s="6">
        <v>0.44048968295405827</v>
      </c>
      <c r="W303" s="6">
        <v>48981.0</v>
      </c>
      <c r="X303" s="6">
        <v>54790.0</v>
      </c>
      <c r="Y303" s="6">
        <v>235581.0</v>
      </c>
      <c r="Z303" s="6">
        <v>-7077.0</v>
      </c>
      <c r="AA303" s="2">
        <f t="shared" si="3"/>
        <v>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1.0</v>
      </c>
      <c r="AI303" s="2">
        <v>0.0</v>
      </c>
      <c r="AJ303" s="2">
        <v>0.0</v>
      </c>
      <c r="AK303" s="2">
        <v>0.0</v>
      </c>
      <c r="AL303" s="2">
        <v>0.0</v>
      </c>
      <c r="AM303" s="2">
        <v>0.0</v>
      </c>
      <c r="AN303" s="2">
        <v>0.0</v>
      </c>
      <c r="AO303" s="2">
        <v>0.0</v>
      </c>
      <c r="AP303" s="2">
        <v>0.0</v>
      </c>
      <c r="AQ303" s="2">
        <v>1.0</v>
      </c>
      <c r="AR303" s="3">
        <v>0.0</v>
      </c>
      <c r="AS303" s="6">
        <f t="shared" si="4"/>
        <v>12.34860466</v>
      </c>
      <c r="AT303" s="6">
        <f t="shared" si="5"/>
        <v>0.0316123102</v>
      </c>
      <c r="AU303" s="6">
        <f t="shared" si="6"/>
        <v>0.4759406516</v>
      </c>
      <c r="AV303" s="6">
        <f t="shared" si="7"/>
        <v>0</v>
      </c>
      <c r="AW303" s="6">
        <f t="shared" si="8"/>
        <v>0</v>
      </c>
      <c r="AX303" s="6">
        <f t="shared" si="9"/>
        <v>0</v>
      </c>
      <c r="AY303" s="6">
        <f t="shared" si="10"/>
        <v>0</v>
      </c>
      <c r="AZ303" s="6">
        <f t="shared" si="11"/>
        <v>0</v>
      </c>
      <c r="BA303" s="6">
        <f t="shared" si="12"/>
        <v>15</v>
      </c>
      <c r="BB303" s="6">
        <f t="shared" si="13"/>
        <v>0</v>
      </c>
      <c r="BC303" s="2"/>
      <c r="BD303" s="2"/>
    </row>
    <row r="304" ht="15.75" customHeight="1">
      <c r="A304" s="2">
        <v>73.0</v>
      </c>
      <c r="B304" s="2">
        <v>2017.0</v>
      </c>
      <c r="C304" s="6" t="s">
        <v>128</v>
      </c>
      <c r="D304" s="2">
        <v>3549.0</v>
      </c>
      <c r="E304" s="2">
        <v>8.2981929000103E13</v>
      </c>
      <c r="F304" s="2" t="str">
        <f t="array" ref="F304">IFERROR(INDEX(cnpj!$A:$B,MATCH(C304,cnpj!$B:$B,0),1),IF(G304=14,LEFT(E304,2)&amp;"."&amp;MID(E304,3,3)&amp;"."&amp;MID(E304,6,3)&amp;"/"&amp;MID(E304,9,4)&amp;"-"&amp;RIGHT(E304,2),IF(G304=13,0&amp;LEFT(E304,1)&amp;"."&amp;MID(E304,2,3)&amp;"."&amp;MID(E304,5,3)&amp;"/"&amp;MID(E304,8,4)&amp;"-"&amp;RIGHT(E304,2),IF(G304=12,"00"&amp;"."&amp;LEFT(E304,3)&amp;"."&amp;MID(E304,4,3)&amp;"/"&amp;MID(E304,7,4)&amp;"-"&amp;RIGHT(E304,2),IF(G304=11,"00.0"&amp;LEFT(E304,2)&amp;"."&amp;MID(E304,3,3)&amp;"/"&amp;MID(E304,6,4)&amp;"-"&amp;RIGHT(E304,2),"erro")))))</f>
        <v>82.981.929/0001-03</v>
      </c>
      <c r="G304" s="2">
        <f t="shared" si="2"/>
        <v>14</v>
      </c>
      <c r="H304" s="6" t="s">
        <v>62</v>
      </c>
      <c r="I304" s="2">
        <v>3.0</v>
      </c>
      <c r="J304" s="6">
        <v>10.181119289134408</v>
      </c>
      <c r="K304" s="6">
        <v>26400.0</v>
      </c>
      <c r="L304" s="2">
        <v>1.0</v>
      </c>
      <c r="M304" s="2">
        <v>0.0</v>
      </c>
      <c r="N304" s="2"/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6">
        <v>11.542309494658387</v>
      </c>
      <c r="U304" s="6">
        <v>-0.08618010914528752</v>
      </c>
      <c r="V304" s="6">
        <v>2.8120739546716904</v>
      </c>
      <c r="W304" s="6">
        <v>214472.0</v>
      </c>
      <c r="X304" s="6">
        <v>75121.0</v>
      </c>
      <c r="Y304" s="6">
        <v>102982.0</v>
      </c>
      <c r="Z304" s="6">
        <v>-8875.0</v>
      </c>
      <c r="AA304" s="2" t="str">
        <f t="shared" si="3"/>
        <v/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1.0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1.0</v>
      </c>
      <c r="AO304" s="2">
        <v>0.0</v>
      </c>
      <c r="AP304" s="2">
        <v>0.0</v>
      </c>
      <c r="AQ304" s="2">
        <v>0.0</v>
      </c>
      <c r="AR304" s="3">
        <v>0.0</v>
      </c>
      <c r="AS304" s="6" t="str">
        <f t="shared" si="4"/>
        <v/>
      </c>
      <c r="AT304" s="6" t="str">
        <f t="shared" si="5"/>
        <v/>
      </c>
      <c r="AU304" s="6" t="str">
        <f t="shared" si="6"/>
        <v/>
      </c>
      <c r="AV304" s="6" t="str">
        <f t="shared" si="7"/>
        <v/>
      </c>
      <c r="AW304" s="6" t="str">
        <f t="shared" si="8"/>
        <v/>
      </c>
      <c r="AX304" s="6" t="str">
        <f t="shared" si="9"/>
        <v/>
      </c>
      <c r="AY304" s="6" t="str">
        <f t="shared" si="10"/>
        <v/>
      </c>
      <c r="AZ304" s="6" t="str">
        <f t="shared" si="11"/>
        <v/>
      </c>
      <c r="BA304" s="6" t="str">
        <f t="shared" si="12"/>
        <v/>
      </c>
      <c r="BB304" s="6" t="str">
        <f t="shared" si="13"/>
        <v/>
      </c>
      <c r="BC304" s="2"/>
      <c r="BD304" s="2"/>
    </row>
    <row r="305" ht="15.75" customHeight="1">
      <c r="A305" s="2">
        <v>73.0</v>
      </c>
      <c r="B305" s="2">
        <v>2018.0</v>
      </c>
      <c r="C305" s="6" t="s">
        <v>128</v>
      </c>
      <c r="D305" s="2">
        <v>3549.0</v>
      </c>
      <c r="E305" s="2">
        <v>8.2981929000103E13</v>
      </c>
      <c r="F305" s="2" t="str">
        <f t="array" ref="F305">IFERROR(INDEX(cnpj!$A:$B,MATCH(C305,cnpj!$B:$B,0),1),IF(G305=14,LEFT(E305,2)&amp;"."&amp;MID(E305,3,3)&amp;"."&amp;MID(E305,6,3)&amp;"/"&amp;MID(E305,9,4)&amp;"-"&amp;RIGHT(E305,2),IF(G305=13,0&amp;LEFT(E305,1)&amp;"."&amp;MID(E305,2,3)&amp;"."&amp;MID(E305,5,3)&amp;"/"&amp;MID(E305,8,4)&amp;"-"&amp;RIGHT(E305,2),IF(G305=12,"00"&amp;"."&amp;LEFT(E305,3)&amp;"."&amp;MID(E305,4,3)&amp;"/"&amp;MID(E305,7,4)&amp;"-"&amp;RIGHT(E305,2),IF(G305=11,"00.0"&amp;LEFT(E305,2)&amp;"."&amp;MID(E305,3,3)&amp;"/"&amp;MID(E305,6,4)&amp;"-"&amp;RIGHT(E305,2),"erro")))))</f>
        <v>82.981.929/0001-03</v>
      </c>
      <c r="G305" s="2">
        <f t="shared" si="2"/>
        <v>14</v>
      </c>
      <c r="H305" s="6" t="s">
        <v>62</v>
      </c>
      <c r="I305" s="2">
        <v>3.0</v>
      </c>
      <c r="J305" s="6">
        <v>10.181119289134408</v>
      </c>
      <c r="K305" s="6">
        <v>26400.0</v>
      </c>
      <c r="L305" s="2">
        <v>1.0</v>
      </c>
      <c r="M305" s="2">
        <v>0.0</v>
      </c>
      <c r="N305" s="2"/>
      <c r="O305" s="2">
        <v>0.0</v>
      </c>
      <c r="P305" s="2">
        <v>0.0</v>
      </c>
      <c r="Q305" s="2">
        <v>0.0</v>
      </c>
      <c r="R305" s="2">
        <v>5.0</v>
      </c>
      <c r="S305" s="2">
        <v>0.0</v>
      </c>
      <c r="T305" s="6">
        <v>9.88180415770497</v>
      </c>
      <c r="U305" s="6">
        <v>1.6070716877011906</v>
      </c>
      <c r="V305" s="6">
        <v>8.928005722753053</v>
      </c>
      <c r="W305" s="6">
        <v>173244.0</v>
      </c>
      <c r="X305" s="6">
        <v>1486.0</v>
      </c>
      <c r="Y305" s="6">
        <v>19571.0</v>
      </c>
      <c r="Z305" s="6">
        <v>31452.0</v>
      </c>
      <c r="AA305" s="2">
        <f t="shared" si="3"/>
        <v>1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1.0</v>
      </c>
      <c r="AI305" s="2">
        <v>0.0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1.0</v>
      </c>
      <c r="AP305" s="2">
        <v>0.0</v>
      </c>
      <c r="AQ305" s="2">
        <v>0.0</v>
      </c>
      <c r="AR305" s="3">
        <v>0.0</v>
      </c>
      <c r="AS305" s="6">
        <f t="shared" si="4"/>
        <v>11.54230949</v>
      </c>
      <c r="AT305" s="6">
        <f t="shared" si="5"/>
        <v>-0.08618010915</v>
      </c>
      <c r="AU305" s="6">
        <f t="shared" si="6"/>
        <v>2.812073955</v>
      </c>
      <c r="AV305" s="6">
        <f t="shared" si="7"/>
        <v>1</v>
      </c>
      <c r="AW305" s="6">
        <f t="shared" si="8"/>
        <v>0</v>
      </c>
      <c r="AX305" s="6">
        <f t="shared" si="9"/>
        <v>0</v>
      </c>
      <c r="AY305" s="6">
        <f t="shared" si="10"/>
        <v>0</v>
      </c>
      <c r="AZ305" s="6">
        <f t="shared" si="11"/>
        <v>0</v>
      </c>
      <c r="BA305" s="6">
        <f t="shared" si="12"/>
        <v>0</v>
      </c>
      <c r="BB305" s="6">
        <f t="shared" si="13"/>
        <v>0</v>
      </c>
      <c r="BC305" s="2"/>
      <c r="BD305" s="2"/>
    </row>
    <row r="306" ht="15.75" customHeight="1">
      <c r="A306" s="2">
        <v>74.0</v>
      </c>
      <c r="B306" s="2">
        <v>2017.0</v>
      </c>
      <c r="C306" s="6" t="s">
        <v>129</v>
      </c>
      <c r="D306" s="2">
        <v>3654.0</v>
      </c>
      <c r="E306" s="2">
        <v>6.0730348000166E13</v>
      </c>
      <c r="F306" s="2" t="str">
        <f t="array" ref="F306">IFERROR(INDEX(cnpj!$A:$B,MATCH(C306,cnpj!$B:$B,0),1),IF(G306=14,LEFT(E306,2)&amp;"."&amp;MID(E306,3,3)&amp;"."&amp;MID(E306,6,3)&amp;"/"&amp;MID(E306,9,4)&amp;"-"&amp;RIGHT(E306,2),IF(G306=13,0&amp;LEFT(E306,1)&amp;"."&amp;MID(E306,2,3)&amp;"."&amp;MID(E306,5,3)&amp;"/"&amp;MID(E306,8,4)&amp;"-"&amp;RIGHT(E306,2),IF(G306=12,"00"&amp;"."&amp;LEFT(E306,3)&amp;"."&amp;MID(E306,4,3)&amp;"/"&amp;MID(E306,7,4)&amp;"-"&amp;RIGHT(E306,2),IF(G306=11,"00.0"&amp;LEFT(E306,2)&amp;"."&amp;MID(E306,3,3)&amp;"/"&amp;MID(E306,6,4)&amp;"-"&amp;RIGHT(E306,2),"erro")))))</f>
        <v>60.730.348/0001-66</v>
      </c>
      <c r="G306" s="2">
        <f t="shared" si="2"/>
        <v>14</v>
      </c>
      <c r="H306" s="6" t="s">
        <v>88</v>
      </c>
      <c r="I306" s="2">
        <v>5.0</v>
      </c>
      <c r="J306" s="6">
        <v>10.819778284410283</v>
      </c>
      <c r="K306" s="6">
        <v>50000.0</v>
      </c>
      <c r="L306" s="2">
        <v>0.0</v>
      </c>
      <c r="M306" s="2">
        <v>0.0</v>
      </c>
      <c r="N306" s="2"/>
      <c r="O306" s="2">
        <v>0.0</v>
      </c>
      <c r="P306" s="2">
        <v>0.0</v>
      </c>
      <c r="Q306" s="2">
        <v>0.0</v>
      </c>
      <c r="R306" s="2">
        <v>7.0</v>
      </c>
      <c r="S306" s="2">
        <v>0.0</v>
      </c>
      <c r="T306" s="6">
        <v>14.183564514674265</v>
      </c>
      <c r="U306" s="6">
        <v>0.02639384879439692</v>
      </c>
      <c r="V306" s="6">
        <v>0.35435387426293496</v>
      </c>
      <c r="W306" s="6">
        <v>76326.0</v>
      </c>
      <c r="X306" s="6">
        <v>435687.0</v>
      </c>
      <c r="Y306" s="6">
        <v>1444920.0</v>
      </c>
      <c r="Z306" s="6">
        <v>38137.0</v>
      </c>
      <c r="AA306" s="2" t="str">
        <f t="shared" si="3"/>
        <v/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1.0</v>
      </c>
      <c r="AK306" s="2">
        <v>0.0</v>
      </c>
      <c r="AL306" s="2">
        <v>0.0</v>
      </c>
      <c r="AM306" s="2">
        <v>0.0</v>
      </c>
      <c r="AN306" s="2">
        <v>1.0</v>
      </c>
      <c r="AO306" s="2">
        <v>0.0</v>
      </c>
      <c r="AP306" s="2">
        <v>0.0</v>
      </c>
      <c r="AQ306" s="2">
        <v>0.0</v>
      </c>
      <c r="AR306" s="3">
        <v>0.0</v>
      </c>
      <c r="AS306" s="6" t="str">
        <f t="shared" si="4"/>
        <v/>
      </c>
      <c r="AT306" s="6" t="str">
        <f t="shared" si="5"/>
        <v/>
      </c>
      <c r="AU306" s="6" t="str">
        <f t="shared" si="6"/>
        <v/>
      </c>
      <c r="AV306" s="6" t="str">
        <f t="shared" si="7"/>
        <v/>
      </c>
      <c r="AW306" s="6" t="str">
        <f t="shared" si="8"/>
        <v/>
      </c>
      <c r="AX306" s="6" t="str">
        <f t="shared" si="9"/>
        <v/>
      </c>
      <c r="AY306" s="6" t="str">
        <f t="shared" si="10"/>
        <v/>
      </c>
      <c r="AZ306" s="6" t="str">
        <f t="shared" si="11"/>
        <v/>
      </c>
      <c r="BA306" s="6" t="str">
        <f t="shared" si="12"/>
        <v/>
      </c>
      <c r="BB306" s="6" t="str">
        <f t="shared" si="13"/>
        <v/>
      </c>
      <c r="BC306" s="2"/>
      <c r="BD306" s="2"/>
    </row>
    <row r="307" ht="15.75" customHeight="1">
      <c r="A307" s="2">
        <v>74.0</v>
      </c>
      <c r="B307" s="2">
        <v>2018.0</v>
      </c>
      <c r="C307" s="6" t="s">
        <v>129</v>
      </c>
      <c r="D307" s="2">
        <v>3654.0</v>
      </c>
      <c r="E307" s="2">
        <v>6.0730348000166E13</v>
      </c>
      <c r="F307" s="2" t="str">
        <f t="array" ref="F307">IFERROR(INDEX(cnpj!$A:$B,MATCH(C307,cnpj!$B:$B,0),1),IF(G307=14,LEFT(E307,2)&amp;"."&amp;MID(E307,3,3)&amp;"."&amp;MID(E307,6,3)&amp;"/"&amp;MID(E307,9,4)&amp;"-"&amp;RIGHT(E307,2),IF(G307=13,0&amp;LEFT(E307,1)&amp;"."&amp;MID(E307,2,3)&amp;"."&amp;MID(E307,5,3)&amp;"/"&amp;MID(E307,8,4)&amp;"-"&amp;RIGHT(E307,2),IF(G307=12,"00"&amp;"."&amp;LEFT(E307,3)&amp;"."&amp;MID(E307,4,3)&amp;"/"&amp;MID(E307,7,4)&amp;"-"&amp;RIGHT(E307,2),IF(G307=11,"00.0"&amp;LEFT(E307,2)&amp;"."&amp;MID(E307,3,3)&amp;"/"&amp;MID(E307,6,4)&amp;"-"&amp;RIGHT(E307,2),"erro")))))</f>
        <v>60.730.348/0001-66</v>
      </c>
      <c r="G307" s="2">
        <f t="shared" si="2"/>
        <v>14</v>
      </c>
      <c r="H307" s="6" t="s">
        <v>88</v>
      </c>
      <c r="I307" s="2">
        <v>5.0</v>
      </c>
      <c r="J307" s="6">
        <v>10.82774645405946</v>
      </c>
      <c r="K307" s="6">
        <v>50400.0</v>
      </c>
      <c r="L307" s="2">
        <v>0.0</v>
      </c>
      <c r="M307" s="2">
        <v>0.0</v>
      </c>
      <c r="N307" s="2"/>
      <c r="O307" s="2">
        <v>0.0</v>
      </c>
      <c r="P307" s="2">
        <v>0.0</v>
      </c>
      <c r="Q307" s="2">
        <v>0.0</v>
      </c>
      <c r="R307" s="2">
        <v>12.0</v>
      </c>
      <c r="S307" s="2">
        <v>0.0</v>
      </c>
      <c r="T307" s="6">
        <v>14.16597586193376</v>
      </c>
      <c r="U307" s="6">
        <v>0.0033013365940518184</v>
      </c>
      <c r="V307" s="6">
        <v>0.3521421004586794</v>
      </c>
      <c r="W307" s="6">
        <v>65333.0</v>
      </c>
      <c r="X307" s="6">
        <v>434613.0</v>
      </c>
      <c r="Y307" s="6">
        <v>1419728.0</v>
      </c>
      <c r="Z307" s="6">
        <v>4687.0</v>
      </c>
      <c r="AA307" s="2">
        <f t="shared" si="3"/>
        <v>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  <c r="AI307" s="2">
        <v>0.0</v>
      </c>
      <c r="AJ307" s="2">
        <v>1.0</v>
      </c>
      <c r="AK307" s="2">
        <v>0.0</v>
      </c>
      <c r="AL307" s="2">
        <v>0.0</v>
      </c>
      <c r="AM307" s="2">
        <v>0.0</v>
      </c>
      <c r="AN307" s="2">
        <v>0.0</v>
      </c>
      <c r="AO307" s="2">
        <v>1.0</v>
      </c>
      <c r="AP307" s="2">
        <v>0.0</v>
      </c>
      <c r="AQ307" s="2">
        <v>0.0</v>
      </c>
      <c r="AR307" s="3">
        <v>0.0</v>
      </c>
      <c r="AS307" s="6">
        <f t="shared" si="4"/>
        <v>14.18356451</v>
      </c>
      <c r="AT307" s="6">
        <f t="shared" si="5"/>
        <v>0.02639384879</v>
      </c>
      <c r="AU307" s="6">
        <f t="shared" si="6"/>
        <v>0.3543538743</v>
      </c>
      <c r="AV307" s="6">
        <f t="shared" si="7"/>
        <v>0</v>
      </c>
      <c r="AW307" s="6">
        <f t="shared" si="8"/>
        <v>0</v>
      </c>
      <c r="AX307" s="6">
        <f t="shared" si="9"/>
        <v>0</v>
      </c>
      <c r="AY307" s="6">
        <f t="shared" si="10"/>
        <v>0</v>
      </c>
      <c r="AZ307" s="6">
        <f t="shared" si="11"/>
        <v>0</v>
      </c>
      <c r="BA307" s="6">
        <f t="shared" si="12"/>
        <v>7</v>
      </c>
      <c r="BB307" s="6">
        <f t="shared" si="13"/>
        <v>0</v>
      </c>
      <c r="BC307" s="2"/>
      <c r="BD307" s="2"/>
    </row>
    <row r="308" ht="15.75" customHeight="1">
      <c r="A308" s="2">
        <v>74.0</v>
      </c>
      <c r="B308" s="2">
        <v>2019.0</v>
      </c>
      <c r="C308" s="6" t="s">
        <v>129</v>
      </c>
      <c r="D308" s="2">
        <v>3654.0</v>
      </c>
      <c r="E308" s="2">
        <v>6.0730348000166E13</v>
      </c>
      <c r="F308" s="2" t="str">
        <f t="array" ref="F308">IFERROR(INDEX(cnpj!$A:$B,MATCH(C308,cnpj!$B:$B,0),1),IF(G308=14,LEFT(E308,2)&amp;"."&amp;MID(E308,3,3)&amp;"."&amp;MID(E308,6,3)&amp;"/"&amp;MID(E308,9,4)&amp;"-"&amp;RIGHT(E308,2),IF(G308=13,0&amp;LEFT(E308,1)&amp;"."&amp;MID(E308,2,3)&amp;"."&amp;MID(E308,5,3)&amp;"/"&amp;MID(E308,8,4)&amp;"-"&amp;RIGHT(E308,2),IF(G308=12,"00"&amp;"."&amp;LEFT(E308,3)&amp;"."&amp;MID(E308,4,3)&amp;"/"&amp;MID(E308,7,4)&amp;"-"&amp;RIGHT(E308,2),IF(G308=11,"00.0"&amp;LEFT(E308,2)&amp;"."&amp;MID(E308,3,3)&amp;"/"&amp;MID(E308,6,4)&amp;"-"&amp;RIGHT(E308,2),"erro")))))</f>
        <v>60.730.348/0001-66</v>
      </c>
      <c r="G308" s="2">
        <f t="shared" si="2"/>
        <v>14</v>
      </c>
      <c r="H308" s="6" t="s">
        <v>88</v>
      </c>
      <c r="I308" s="2">
        <v>5.0</v>
      </c>
      <c r="J308" s="6">
        <v>10.874266469694353</v>
      </c>
      <c r="K308" s="6">
        <v>52800.0</v>
      </c>
      <c r="L308" s="2">
        <v>0.0</v>
      </c>
      <c r="M308" s="2">
        <v>0.0</v>
      </c>
      <c r="N308" s="2"/>
      <c r="O308" s="2">
        <v>1.0</v>
      </c>
      <c r="P308" s="2">
        <v>3.0</v>
      </c>
      <c r="Q308" s="2">
        <v>0.0</v>
      </c>
      <c r="R308" s="2">
        <v>15.0</v>
      </c>
      <c r="S308" s="2">
        <v>0.0</v>
      </c>
      <c r="T308" s="6">
        <v>14.142031299445927</v>
      </c>
      <c r="U308" s="6">
        <v>-0.026392773585872102</v>
      </c>
      <c r="V308" s="6">
        <v>0.12273895004606326</v>
      </c>
      <c r="W308" s="6">
        <v>31268.0</v>
      </c>
      <c r="X308" s="6">
        <v>138865.0</v>
      </c>
      <c r="Y308" s="6">
        <v>1386137.0</v>
      </c>
      <c r="Z308" s="6">
        <v>-36584.0</v>
      </c>
      <c r="AA308" s="2">
        <f t="shared" si="3"/>
        <v>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0.0</v>
      </c>
      <c r="AI308" s="2">
        <v>0.0</v>
      </c>
      <c r="AJ308" s="2">
        <v>1.0</v>
      </c>
      <c r="AK308" s="2">
        <v>0.0</v>
      </c>
      <c r="AL308" s="2">
        <v>0.0</v>
      </c>
      <c r="AM308" s="2">
        <v>0.0</v>
      </c>
      <c r="AN308" s="2">
        <v>0.0</v>
      </c>
      <c r="AO308" s="2">
        <v>0.0</v>
      </c>
      <c r="AP308" s="2">
        <v>1.0</v>
      </c>
      <c r="AQ308" s="2">
        <v>0.0</v>
      </c>
      <c r="AR308" s="3">
        <v>0.0</v>
      </c>
      <c r="AS308" s="6">
        <f t="shared" si="4"/>
        <v>14.16597586</v>
      </c>
      <c r="AT308" s="6">
        <f t="shared" si="5"/>
        <v>0.003301336594</v>
      </c>
      <c r="AU308" s="6">
        <f t="shared" si="6"/>
        <v>0.3521421005</v>
      </c>
      <c r="AV308" s="6">
        <f t="shared" si="7"/>
        <v>0</v>
      </c>
      <c r="AW308" s="6">
        <f t="shared" si="8"/>
        <v>0</v>
      </c>
      <c r="AX308" s="6">
        <f t="shared" si="9"/>
        <v>0</v>
      </c>
      <c r="AY308" s="6">
        <f t="shared" si="10"/>
        <v>0</v>
      </c>
      <c r="AZ308" s="6">
        <f t="shared" si="11"/>
        <v>0</v>
      </c>
      <c r="BA308" s="6">
        <f t="shared" si="12"/>
        <v>12</v>
      </c>
      <c r="BB308" s="6">
        <f t="shared" si="13"/>
        <v>0</v>
      </c>
      <c r="BC308" s="2"/>
      <c r="BD308" s="2"/>
    </row>
    <row r="309" ht="15.75" customHeight="1">
      <c r="A309" s="2">
        <v>75.0</v>
      </c>
      <c r="B309" s="2">
        <v>2016.0</v>
      </c>
      <c r="C309" s="6" t="s">
        <v>130</v>
      </c>
      <c r="D309" s="2">
        <v>21709.0</v>
      </c>
      <c r="E309" s="2">
        <v>8.493364000162E12</v>
      </c>
      <c r="F309" s="2" t="str">
        <f t="array" ref="F309">IFERROR(INDEX(cnpj!$A:$B,MATCH(C309,cnpj!$B:$B,0),1),IF(G309=14,LEFT(E309,2)&amp;"."&amp;MID(E309,3,3)&amp;"."&amp;MID(E309,6,3)&amp;"/"&amp;MID(E309,9,4)&amp;"-"&amp;RIGHT(E309,2),IF(G309=13,0&amp;LEFT(E309,1)&amp;"."&amp;MID(E309,2,3)&amp;"."&amp;MID(E309,5,3)&amp;"/"&amp;MID(E309,8,4)&amp;"-"&amp;RIGHT(E309,2),IF(G309=12,"00"&amp;"."&amp;LEFT(E309,3)&amp;"."&amp;MID(E309,4,3)&amp;"/"&amp;MID(E309,7,4)&amp;"-"&amp;RIGHT(E309,2),IF(G309=11,"00.0"&amp;LEFT(E309,2)&amp;"."&amp;MID(E309,3,3)&amp;"/"&amp;MID(E309,6,4)&amp;"-"&amp;RIGHT(E309,2),"erro")))))</f>
        <v>08.493.364/0001-62</v>
      </c>
      <c r="G309" s="2">
        <f t="shared" si="2"/>
        <v>13</v>
      </c>
      <c r="H309" s="6" t="s">
        <v>50</v>
      </c>
      <c r="I309" s="2">
        <v>6.0</v>
      </c>
      <c r="J309" s="6">
        <v>12.77282544714273</v>
      </c>
      <c r="K309" s="6">
        <v>352506.89</v>
      </c>
      <c r="L309" s="2">
        <v>0.0</v>
      </c>
      <c r="M309" s="2">
        <v>1.0</v>
      </c>
      <c r="N309" s="2"/>
      <c r="O309" s="2">
        <v>0.0</v>
      </c>
      <c r="P309" s="2">
        <v>0.0</v>
      </c>
      <c r="Q309" s="2">
        <v>0.0</v>
      </c>
      <c r="R309" s="2">
        <v>10.0</v>
      </c>
      <c r="S309" s="2">
        <v>0.0</v>
      </c>
      <c r="T309" s="6">
        <v>11.828772164369175</v>
      </c>
      <c r="U309" s="6">
        <v>0.07806507124002858</v>
      </c>
      <c r="V309" s="6">
        <v>0.11456009100056876</v>
      </c>
      <c r="W309" s="6">
        <v>3622.0</v>
      </c>
      <c r="X309" s="6">
        <v>12089.0</v>
      </c>
      <c r="Y309" s="6">
        <v>137142.0</v>
      </c>
      <c r="Z309" s="6">
        <v>10706.0</v>
      </c>
      <c r="AA309" s="2" t="str">
        <f t="shared" si="3"/>
        <v/>
      </c>
      <c r="AB309" s="2">
        <v>0.0</v>
      </c>
      <c r="AC309" s="2">
        <v>1.0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  <c r="AM309" s="2">
        <v>1.0</v>
      </c>
      <c r="AN309" s="2">
        <v>0.0</v>
      </c>
      <c r="AO309" s="2">
        <v>0.0</v>
      </c>
      <c r="AP309" s="2">
        <v>0.0</v>
      </c>
      <c r="AQ309" s="2">
        <v>0.0</v>
      </c>
      <c r="AR309" s="3">
        <v>0.0</v>
      </c>
      <c r="AS309" s="6" t="str">
        <f t="shared" si="4"/>
        <v/>
      </c>
      <c r="AT309" s="6" t="str">
        <f t="shared" si="5"/>
        <v/>
      </c>
      <c r="AU309" s="6" t="str">
        <f t="shared" si="6"/>
        <v/>
      </c>
      <c r="AV309" s="6" t="str">
        <f t="shared" si="7"/>
        <v/>
      </c>
      <c r="AW309" s="6" t="str">
        <f t="shared" si="8"/>
        <v/>
      </c>
      <c r="AX309" s="6" t="str">
        <f t="shared" si="9"/>
        <v/>
      </c>
      <c r="AY309" s="6" t="str">
        <f t="shared" si="10"/>
        <v/>
      </c>
      <c r="AZ309" s="6" t="str">
        <f t="shared" si="11"/>
        <v/>
      </c>
      <c r="BA309" s="6" t="str">
        <f t="shared" si="12"/>
        <v/>
      </c>
      <c r="BB309" s="6" t="str">
        <f t="shared" si="13"/>
        <v/>
      </c>
      <c r="BC309" s="2"/>
      <c r="BD309" s="2"/>
    </row>
    <row r="310" ht="15.75" customHeight="1">
      <c r="A310" s="2">
        <v>75.0</v>
      </c>
      <c r="B310" s="2">
        <v>2017.0</v>
      </c>
      <c r="C310" s="6" t="s">
        <v>130</v>
      </c>
      <c r="D310" s="2">
        <v>21709.0</v>
      </c>
      <c r="E310" s="2">
        <v>8.493364000162E12</v>
      </c>
      <c r="F310" s="2" t="str">
        <f t="array" ref="F310">IFERROR(INDEX(cnpj!$A:$B,MATCH(C310,cnpj!$B:$B,0),1),IF(G310=14,LEFT(E310,2)&amp;"."&amp;MID(E310,3,3)&amp;"."&amp;MID(E310,6,3)&amp;"/"&amp;MID(E310,9,4)&amp;"-"&amp;RIGHT(E310,2),IF(G310=13,0&amp;LEFT(E310,1)&amp;"."&amp;MID(E310,2,3)&amp;"."&amp;MID(E310,5,3)&amp;"/"&amp;MID(E310,8,4)&amp;"-"&amp;RIGHT(E310,2),IF(G310=12,"00"&amp;"."&amp;LEFT(E310,3)&amp;"."&amp;MID(E310,4,3)&amp;"/"&amp;MID(E310,7,4)&amp;"-"&amp;RIGHT(E310,2),IF(G310=11,"00.0"&amp;LEFT(E310,2)&amp;"."&amp;MID(E310,3,3)&amp;"/"&amp;MID(E310,6,4)&amp;"-"&amp;RIGHT(E310,2),"erro")))))</f>
        <v>08.493.364/0001-62</v>
      </c>
      <c r="G310" s="2">
        <f t="shared" si="2"/>
        <v>13</v>
      </c>
      <c r="H310" s="6" t="s">
        <v>50</v>
      </c>
      <c r="I310" s="2">
        <v>6.0</v>
      </c>
      <c r="J310" s="6">
        <v>13.041236897661946</v>
      </c>
      <c r="K310" s="6">
        <v>461038.53</v>
      </c>
      <c r="L310" s="2">
        <v>0.0</v>
      </c>
      <c r="M310" s="2">
        <v>1.0</v>
      </c>
      <c r="N310" s="2"/>
      <c r="O310" s="2">
        <v>0.0</v>
      </c>
      <c r="P310" s="2">
        <v>0.0</v>
      </c>
      <c r="Q310" s="2">
        <v>0.0</v>
      </c>
      <c r="R310" s="2">
        <v>10.0</v>
      </c>
      <c r="S310" s="2">
        <v>0.0</v>
      </c>
      <c r="T310" s="6">
        <v>11.930734077609632</v>
      </c>
      <c r="U310" s="6">
        <v>0.5980719464253966</v>
      </c>
      <c r="V310" s="6">
        <v>0.13924392379974054</v>
      </c>
      <c r="W310" s="6">
        <v>3304.0</v>
      </c>
      <c r="X310" s="6">
        <v>17842.0</v>
      </c>
      <c r="Y310" s="6">
        <v>151863.0</v>
      </c>
      <c r="Z310" s="6">
        <v>90825.0</v>
      </c>
      <c r="AA310" s="2">
        <f t="shared" si="3"/>
        <v>0</v>
      </c>
      <c r="AB310" s="2">
        <v>0.0</v>
      </c>
      <c r="AC310" s="2">
        <v>1.0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1.0</v>
      </c>
      <c r="AO310" s="2">
        <v>0.0</v>
      </c>
      <c r="AP310" s="2">
        <v>0.0</v>
      </c>
      <c r="AQ310" s="2">
        <v>0.0</v>
      </c>
      <c r="AR310" s="3">
        <v>0.0</v>
      </c>
      <c r="AS310" s="6">
        <f t="shared" si="4"/>
        <v>11.82877216</v>
      </c>
      <c r="AT310" s="6">
        <f t="shared" si="5"/>
        <v>0.07806507124</v>
      </c>
      <c r="AU310" s="6">
        <f t="shared" si="6"/>
        <v>0.114560091</v>
      </c>
      <c r="AV310" s="6">
        <f t="shared" si="7"/>
        <v>0</v>
      </c>
      <c r="AW310" s="6">
        <f t="shared" si="8"/>
        <v>1</v>
      </c>
      <c r="AX310" s="6">
        <f t="shared" si="9"/>
        <v>0</v>
      </c>
      <c r="AY310" s="6">
        <f t="shared" si="10"/>
        <v>0</v>
      </c>
      <c r="AZ310" s="6">
        <f t="shared" si="11"/>
        <v>0</v>
      </c>
      <c r="BA310" s="6">
        <f t="shared" si="12"/>
        <v>10</v>
      </c>
      <c r="BB310" s="6">
        <f t="shared" si="13"/>
        <v>0</v>
      </c>
      <c r="BC310" s="2"/>
      <c r="BD310" s="2"/>
    </row>
    <row r="311" ht="15.75" customHeight="1">
      <c r="A311" s="2">
        <v>75.0</v>
      </c>
      <c r="B311" s="2">
        <v>2018.0</v>
      </c>
      <c r="C311" s="6" t="s">
        <v>130</v>
      </c>
      <c r="D311" s="2">
        <v>21709.0</v>
      </c>
      <c r="E311" s="2">
        <v>8.493364000162E12</v>
      </c>
      <c r="F311" s="2" t="str">
        <f t="array" ref="F311">IFERROR(INDEX(cnpj!$A:$B,MATCH(C311,cnpj!$B:$B,0),1),IF(G311=14,LEFT(E311,2)&amp;"."&amp;MID(E311,3,3)&amp;"."&amp;MID(E311,6,3)&amp;"/"&amp;MID(E311,9,4)&amp;"-"&amp;RIGHT(E311,2),IF(G311=13,0&amp;LEFT(E311,1)&amp;"."&amp;MID(E311,2,3)&amp;"."&amp;MID(E311,5,3)&amp;"/"&amp;MID(E311,8,4)&amp;"-"&amp;RIGHT(E311,2),IF(G311=12,"00"&amp;"."&amp;LEFT(E311,3)&amp;"."&amp;MID(E311,4,3)&amp;"/"&amp;MID(E311,7,4)&amp;"-"&amp;RIGHT(E311,2),IF(G311=11,"00.0"&amp;LEFT(E311,2)&amp;"."&amp;MID(E311,3,3)&amp;"/"&amp;MID(E311,6,4)&amp;"-"&amp;RIGHT(E311,2),"erro")))))</f>
        <v>08.493.364/0001-62</v>
      </c>
      <c r="G311" s="2">
        <f t="shared" si="2"/>
        <v>13</v>
      </c>
      <c r="H311" s="6" t="s">
        <v>50</v>
      </c>
      <c r="I311" s="2">
        <v>6.0</v>
      </c>
      <c r="J311" s="6">
        <v>13.07409182873063</v>
      </c>
      <c r="K311" s="6">
        <v>476437.5</v>
      </c>
      <c r="L311" s="2">
        <v>0.0</v>
      </c>
      <c r="M311" s="2">
        <v>1.0</v>
      </c>
      <c r="N311" s="2"/>
      <c r="O311" s="2">
        <v>0.0</v>
      </c>
      <c r="P311" s="2">
        <v>0.0</v>
      </c>
      <c r="Q311" s="2">
        <v>0.0</v>
      </c>
      <c r="R311" s="2">
        <v>10.0</v>
      </c>
      <c r="S311" s="2">
        <v>0.0</v>
      </c>
      <c r="T311" s="6">
        <v>12.319593276700106</v>
      </c>
      <c r="U311" s="6">
        <v>0.17355150573773784</v>
      </c>
      <c r="V311" s="6">
        <v>0.08578710336854979</v>
      </c>
      <c r="W311" s="6">
        <v>5458.0</v>
      </c>
      <c r="X311" s="6">
        <v>13762.0</v>
      </c>
      <c r="Y311" s="6">
        <v>224043.0</v>
      </c>
      <c r="Z311" s="6">
        <v>38883.0</v>
      </c>
      <c r="AA311" s="2">
        <f t="shared" si="3"/>
        <v>0</v>
      </c>
      <c r="AB311" s="2">
        <v>0.0</v>
      </c>
      <c r="AC311" s="2">
        <v>1.0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2">
        <v>0.0</v>
      </c>
      <c r="AM311" s="2">
        <v>0.0</v>
      </c>
      <c r="AN311" s="2">
        <v>0.0</v>
      </c>
      <c r="AO311" s="2">
        <v>1.0</v>
      </c>
      <c r="AP311" s="2">
        <v>0.0</v>
      </c>
      <c r="AQ311" s="2">
        <v>0.0</v>
      </c>
      <c r="AR311" s="3">
        <v>0.0</v>
      </c>
      <c r="AS311" s="6">
        <f t="shared" si="4"/>
        <v>11.93073408</v>
      </c>
      <c r="AT311" s="6">
        <f t="shared" si="5"/>
        <v>0.5980719464</v>
      </c>
      <c r="AU311" s="6">
        <f t="shared" si="6"/>
        <v>0.1392439238</v>
      </c>
      <c r="AV311" s="6">
        <f t="shared" si="7"/>
        <v>0</v>
      </c>
      <c r="AW311" s="6">
        <f t="shared" si="8"/>
        <v>1</v>
      </c>
      <c r="AX311" s="6">
        <f t="shared" si="9"/>
        <v>0</v>
      </c>
      <c r="AY311" s="6">
        <f t="shared" si="10"/>
        <v>0</v>
      </c>
      <c r="AZ311" s="6">
        <f t="shared" si="11"/>
        <v>0</v>
      </c>
      <c r="BA311" s="6">
        <f t="shared" si="12"/>
        <v>10</v>
      </c>
      <c r="BB311" s="6">
        <f t="shared" si="13"/>
        <v>0</v>
      </c>
      <c r="BC311" s="2"/>
      <c r="BD311" s="2"/>
    </row>
    <row r="312" ht="15.75" customHeight="1">
      <c r="A312" s="2">
        <v>75.0</v>
      </c>
      <c r="B312" s="2">
        <v>2019.0</v>
      </c>
      <c r="C312" s="6" t="s">
        <v>130</v>
      </c>
      <c r="D312" s="2">
        <v>21709.0</v>
      </c>
      <c r="E312" s="2">
        <v>8.493364000162E12</v>
      </c>
      <c r="F312" s="2" t="str">
        <f t="array" ref="F312">IFERROR(INDEX(cnpj!$A:$B,MATCH(C312,cnpj!$B:$B,0),1),IF(G312=14,LEFT(E312,2)&amp;"."&amp;MID(E312,3,3)&amp;"."&amp;MID(E312,6,3)&amp;"/"&amp;MID(E312,9,4)&amp;"-"&amp;RIGHT(E312,2),IF(G312=13,0&amp;LEFT(E312,1)&amp;"."&amp;MID(E312,2,3)&amp;"."&amp;MID(E312,5,3)&amp;"/"&amp;MID(E312,8,4)&amp;"-"&amp;RIGHT(E312,2),IF(G312=12,"00"&amp;"."&amp;LEFT(E312,3)&amp;"."&amp;MID(E312,4,3)&amp;"/"&amp;MID(E312,7,4)&amp;"-"&amp;RIGHT(E312,2),IF(G312=11,"00.0"&amp;LEFT(E312,2)&amp;"."&amp;MID(E312,3,3)&amp;"/"&amp;MID(E312,6,4)&amp;"-"&amp;RIGHT(E312,2),"erro")))))</f>
        <v>08.493.364/0001-62</v>
      </c>
      <c r="G312" s="2">
        <f t="shared" si="2"/>
        <v>13</v>
      </c>
      <c r="H312" s="6" t="s">
        <v>50</v>
      </c>
      <c r="I312" s="2">
        <v>6.0</v>
      </c>
      <c r="J312" s="6">
        <v>13.017002861746503</v>
      </c>
      <c r="K312" s="6">
        <v>450000.0</v>
      </c>
      <c r="L312" s="2">
        <v>0.0</v>
      </c>
      <c r="M312" s="2">
        <v>1.0</v>
      </c>
      <c r="N312" s="2"/>
      <c r="O312" s="2">
        <v>0.0</v>
      </c>
      <c r="P312" s="2">
        <v>0.0</v>
      </c>
      <c r="Q312" s="2">
        <v>0.0</v>
      </c>
      <c r="R312" s="2">
        <v>10.0</v>
      </c>
      <c r="S312" s="2">
        <v>0.0</v>
      </c>
      <c r="T312" s="6">
        <v>12.623644174300047</v>
      </c>
      <c r="U312" s="6">
        <v>0.21555125241228504</v>
      </c>
      <c r="V312" s="6">
        <v>0.029767432670078444</v>
      </c>
      <c r="W312" s="6">
        <v>5417.0</v>
      </c>
      <c r="X312" s="6">
        <v>3622.0</v>
      </c>
      <c r="Y312" s="6">
        <v>303654.0</v>
      </c>
      <c r="Z312" s="6">
        <v>65453.0</v>
      </c>
      <c r="AA312" s="2">
        <f t="shared" si="3"/>
        <v>0</v>
      </c>
      <c r="AB312" s="2">
        <v>0.0</v>
      </c>
      <c r="AC312" s="2">
        <v>1.0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2">
        <v>0.0</v>
      </c>
      <c r="AM312" s="2">
        <v>0.0</v>
      </c>
      <c r="AN312" s="2">
        <v>0.0</v>
      </c>
      <c r="AO312" s="2">
        <v>0.0</v>
      </c>
      <c r="AP312" s="2">
        <v>1.0</v>
      </c>
      <c r="AQ312" s="2">
        <v>0.0</v>
      </c>
      <c r="AR312" s="3">
        <v>0.0</v>
      </c>
      <c r="AS312" s="6">
        <f t="shared" si="4"/>
        <v>12.31959328</v>
      </c>
      <c r="AT312" s="6">
        <f t="shared" si="5"/>
        <v>0.1735515057</v>
      </c>
      <c r="AU312" s="6">
        <f t="shared" si="6"/>
        <v>0.08578710337</v>
      </c>
      <c r="AV312" s="6">
        <f t="shared" si="7"/>
        <v>0</v>
      </c>
      <c r="AW312" s="6">
        <f t="shared" si="8"/>
        <v>1</v>
      </c>
      <c r="AX312" s="6">
        <f t="shared" si="9"/>
        <v>0</v>
      </c>
      <c r="AY312" s="6">
        <f t="shared" si="10"/>
        <v>0</v>
      </c>
      <c r="AZ312" s="6">
        <f t="shared" si="11"/>
        <v>0</v>
      </c>
      <c r="BA312" s="6">
        <f t="shared" si="12"/>
        <v>10</v>
      </c>
      <c r="BB312" s="6">
        <f t="shared" si="13"/>
        <v>0</v>
      </c>
      <c r="BC312" s="2"/>
      <c r="BD312" s="2"/>
    </row>
    <row r="313" ht="15.75" customHeight="1">
      <c r="A313" s="2">
        <v>75.0</v>
      </c>
      <c r="B313" s="2">
        <v>2020.0</v>
      </c>
      <c r="C313" s="6" t="s">
        <v>130</v>
      </c>
      <c r="D313" s="2">
        <v>21709.0</v>
      </c>
      <c r="E313" s="2">
        <v>8.493364000162E12</v>
      </c>
      <c r="F313" s="2" t="str">
        <f t="array" ref="F313">IFERROR(INDEX(cnpj!$A:$B,MATCH(C313,cnpj!$B:$B,0),1),IF(G313=14,LEFT(E313,2)&amp;"."&amp;MID(E313,3,3)&amp;"."&amp;MID(E313,6,3)&amp;"/"&amp;MID(E313,9,4)&amp;"-"&amp;RIGHT(E313,2),IF(G313=13,0&amp;LEFT(E313,1)&amp;"."&amp;MID(E313,2,3)&amp;"."&amp;MID(E313,5,3)&amp;"/"&amp;MID(E313,8,4)&amp;"-"&amp;RIGHT(E313,2),IF(G313=12,"00"&amp;"."&amp;LEFT(E313,3)&amp;"."&amp;MID(E313,4,3)&amp;"/"&amp;MID(E313,7,4)&amp;"-"&amp;RIGHT(E313,2),IF(G313=11,"00.0"&amp;LEFT(E313,2)&amp;"."&amp;MID(E313,3,3)&amp;"/"&amp;MID(E313,6,4)&amp;"-"&amp;RIGHT(E313,2),"erro")))))</f>
        <v>08.493.364/0001-62</v>
      </c>
      <c r="G313" s="2">
        <f t="shared" si="2"/>
        <v>13</v>
      </c>
      <c r="H313" s="6" t="s">
        <v>50</v>
      </c>
      <c r="I313" s="2">
        <v>6.0</v>
      </c>
      <c r="J313" s="6">
        <v>13.017002861746503</v>
      </c>
      <c r="K313" s="6">
        <v>450000.0</v>
      </c>
      <c r="L313" s="2">
        <v>0.0</v>
      </c>
      <c r="M313" s="2">
        <v>1.0</v>
      </c>
      <c r="N313" s="2"/>
      <c r="O313" s="2">
        <v>0.0</v>
      </c>
      <c r="P313" s="2">
        <v>0.0</v>
      </c>
      <c r="Q313" s="2">
        <v>0.0</v>
      </c>
      <c r="R313" s="2">
        <v>10.0</v>
      </c>
      <c r="S313" s="2">
        <v>0.0</v>
      </c>
      <c r="T313" s="6">
        <v>12.563183994230494</v>
      </c>
      <c r="U313" s="6">
        <v>0.6162944874562254</v>
      </c>
      <c r="V313" s="6">
        <v>0.04410874653213872</v>
      </c>
      <c r="W313" s="6">
        <v>5394.0</v>
      </c>
      <c r="X313" s="6">
        <v>7214.0</v>
      </c>
      <c r="Y313" s="6">
        <v>285839.0</v>
      </c>
      <c r="Z313" s="6">
        <v>176161.0</v>
      </c>
      <c r="AA313" s="2">
        <f t="shared" si="3"/>
        <v>0</v>
      </c>
      <c r="AB313" s="2">
        <v>0.0</v>
      </c>
      <c r="AC313" s="2">
        <v>1.0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0.0</v>
      </c>
      <c r="AM313" s="2">
        <v>0.0</v>
      </c>
      <c r="AN313" s="2">
        <v>0.0</v>
      </c>
      <c r="AO313" s="2">
        <v>0.0</v>
      </c>
      <c r="AP313" s="2">
        <v>0.0</v>
      </c>
      <c r="AQ313" s="2">
        <v>1.0</v>
      </c>
      <c r="AR313" s="3">
        <v>0.0</v>
      </c>
      <c r="AS313" s="6">
        <f t="shared" si="4"/>
        <v>12.62364417</v>
      </c>
      <c r="AT313" s="6">
        <f t="shared" si="5"/>
        <v>0.2155512524</v>
      </c>
      <c r="AU313" s="6">
        <f t="shared" si="6"/>
        <v>0.02976743267</v>
      </c>
      <c r="AV313" s="6">
        <f t="shared" si="7"/>
        <v>0</v>
      </c>
      <c r="AW313" s="6">
        <f t="shared" si="8"/>
        <v>1</v>
      </c>
      <c r="AX313" s="6">
        <f t="shared" si="9"/>
        <v>0</v>
      </c>
      <c r="AY313" s="6">
        <f t="shared" si="10"/>
        <v>0</v>
      </c>
      <c r="AZ313" s="6">
        <f t="shared" si="11"/>
        <v>0</v>
      </c>
      <c r="BA313" s="6">
        <f t="shared" si="12"/>
        <v>10</v>
      </c>
      <c r="BB313" s="6">
        <f t="shared" si="13"/>
        <v>0</v>
      </c>
      <c r="BC313" s="2"/>
      <c r="BD313" s="2"/>
    </row>
    <row r="314" ht="15.75" customHeight="1">
      <c r="A314" s="2">
        <v>76.0</v>
      </c>
      <c r="B314" s="2">
        <v>2016.0</v>
      </c>
      <c r="C314" s="6" t="s">
        <v>131</v>
      </c>
      <c r="D314" s="2">
        <v>14311.0</v>
      </c>
      <c r="E314" s="2">
        <v>7.648381700012E13</v>
      </c>
      <c r="F314" s="2" t="str">
        <f t="array" ref="F314">IFERROR(INDEX(cnpj!$A:$B,MATCH(C314,cnpj!$B:$B,0),1),IF(G314=14,LEFT(E314,2)&amp;"."&amp;MID(E314,3,3)&amp;"."&amp;MID(E314,6,3)&amp;"/"&amp;MID(E314,9,4)&amp;"-"&amp;RIGHT(E314,2),IF(G314=13,0&amp;LEFT(E314,1)&amp;"."&amp;MID(E314,2,3)&amp;"."&amp;MID(E314,5,3)&amp;"/"&amp;MID(E314,8,4)&amp;"-"&amp;RIGHT(E314,2),IF(G314=12,"00"&amp;"."&amp;LEFT(E314,3)&amp;"."&amp;MID(E314,4,3)&amp;"/"&amp;MID(E314,7,4)&amp;"-"&amp;RIGHT(E314,2),IF(G314=11,"00.0"&amp;LEFT(E314,2)&amp;"."&amp;MID(E314,3,3)&amp;"/"&amp;MID(E314,6,4)&amp;"-"&amp;RIGHT(E314,2),"erro")))))</f>
        <v>76.483.817/0001-20</v>
      </c>
      <c r="G314" s="2">
        <f t="shared" si="2"/>
        <v>14</v>
      </c>
      <c r="H314" s="6" t="s">
        <v>55</v>
      </c>
      <c r="I314" s="2">
        <v>10.0</v>
      </c>
      <c r="J314" s="6">
        <v>14.690979295318174</v>
      </c>
      <c r="K314" s="6">
        <v>2400000.0</v>
      </c>
      <c r="L314" s="2">
        <v>0.0</v>
      </c>
      <c r="M314" s="2">
        <v>1.0</v>
      </c>
      <c r="N314" s="2"/>
      <c r="O314" s="2">
        <v>1.0</v>
      </c>
      <c r="P314" s="2">
        <v>3.0</v>
      </c>
      <c r="Q314" s="2">
        <v>0.0</v>
      </c>
      <c r="R314" s="2">
        <v>25.0</v>
      </c>
      <c r="S314" s="2">
        <v>0.0</v>
      </c>
      <c r="T314" s="6">
        <v>16.667404966343934</v>
      </c>
      <c r="U314" s="6">
        <v>0.0553475080457835</v>
      </c>
      <c r="V314" s="6">
        <v>0.14181975493521776</v>
      </c>
      <c r="W314" s="6">
        <v>1069839.0</v>
      </c>
      <c r="X314" s="6">
        <v>1386559.0</v>
      </c>
      <c r="Y314" s="6">
        <v>1.7320563E7</v>
      </c>
      <c r="Z314" s="6">
        <v>958650.0</v>
      </c>
      <c r="AA314" s="2" t="str">
        <f t="shared" si="3"/>
        <v/>
      </c>
      <c r="AB314" s="2">
        <v>0.0</v>
      </c>
      <c r="AC314" s="2">
        <v>0.0</v>
      </c>
      <c r="AD314" s="2">
        <v>1.0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1.0</v>
      </c>
      <c r="AN314" s="2">
        <v>0.0</v>
      </c>
      <c r="AO314" s="2">
        <v>0.0</v>
      </c>
      <c r="AP314" s="2">
        <v>0.0</v>
      </c>
      <c r="AQ314" s="2">
        <v>0.0</v>
      </c>
      <c r="AR314" s="3">
        <v>0.0</v>
      </c>
      <c r="AS314" s="6" t="str">
        <f t="shared" si="4"/>
        <v/>
      </c>
      <c r="AT314" s="6" t="str">
        <f t="shared" si="5"/>
        <v/>
      </c>
      <c r="AU314" s="6" t="str">
        <f t="shared" si="6"/>
        <v/>
      </c>
      <c r="AV314" s="6" t="str">
        <f t="shared" si="7"/>
        <v/>
      </c>
      <c r="AW314" s="6" t="str">
        <f t="shared" si="8"/>
        <v/>
      </c>
      <c r="AX314" s="6" t="str">
        <f t="shared" si="9"/>
        <v/>
      </c>
      <c r="AY314" s="6" t="str">
        <f t="shared" si="10"/>
        <v/>
      </c>
      <c r="AZ314" s="6" t="str">
        <f t="shared" si="11"/>
        <v/>
      </c>
      <c r="BA314" s="6" t="str">
        <f t="shared" si="12"/>
        <v/>
      </c>
      <c r="BB314" s="6" t="str">
        <f t="shared" si="13"/>
        <v/>
      </c>
      <c r="BC314" s="2"/>
      <c r="BD314" s="2"/>
    </row>
    <row r="315" ht="15.75" customHeight="1">
      <c r="A315" s="2">
        <v>76.0</v>
      </c>
      <c r="B315" s="2">
        <v>2017.0</v>
      </c>
      <c r="C315" s="6" t="s">
        <v>131</v>
      </c>
      <c r="D315" s="2">
        <v>14311.0</v>
      </c>
      <c r="E315" s="2">
        <v>7.648381700012E13</v>
      </c>
      <c r="F315" s="2" t="str">
        <f t="array" ref="F315">IFERROR(INDEX(cnpj!$A:$B,MATCH(C315,cnpj!$B:$B,0),1),IF(G315=14,LEFT(E315,2)&amp;"."&amp;MID(E315,3,3)&amp;"."&amp;MID(E315,6,3)&amp;"/"&amp;MID(E315,9,4)&amp;"-"&amp;RIGHT(E315,2),IF(G315=13,0&amp;LEFT(E315,1)&amp;"."&amp;MID(E315,2,3)&amp;"."&amp;MID(E315,5,3)&amp;"/"&amp;MID(E315,8,4)&amp;"-"&amp;RIGHT(E315,2),IF(G315=12,"00"&amp;"."&amp;LEFT(E315,3)&amp;"."&amp;MID(E315,4,3)&amp;"/"&amp;MID(E315,7,4)&amp;"-"&amp;RIGHT(E315,2),IF(G315=11,"00.0"&amp;LEFT(E315,2)&amp;"."&amp;MID(E315,3,3)&amp;"/"&amp;MID(E315,6,4)&amp;"-"&amp;RIGHT(E315,2),"erro")))))</f>
        <v>76.483.817/0001-20</v>
      </c>
      <c r="G315" s="2">
        <f t="shared" si="2"/>
        <v>14</v>
      </c>
      <c r="H315" s="6" t="s">
        <v>55</v>
      </c>
      <c r="I315" s="2">
        <v>10.0</v>
      </c>
      <c r="J315" s="6">
        <v>14.346138809026444</v>
      </c>
      <c r="K315" s="6">
        <v>1700000.0</v>
      </c>
      <c r="L315" s="2">
        <v>0.0</v>
      </c>
      <c r="M315" s="2">
        <v>1.0</v>
      </c>
      <c r="N315" s="2"/>
      <c r="O315" s="2">
        <v>1.0</v>
      </c>
      <c r="P315" s="2">
        <v>5.0</v>
      </c>
      <c r="Q315" s="2">
        <v>0.0</v>
      </c>
      <c r="R315" s="2">
        <v>23.0</v>
      </c>
      <c r="S315" s="2">
        <v>0.0</v>
      </c>
      <c r="T315" s="6">
        <v>16.703432985364678</v>
      </c>
      <c r="U315" s="6">
        <v>0.057564488593930284</v>
      </c>
      <c r="V315" s="6">
        <v>0.15304796188631678</v>
      </c>
      <c r="W315" s="6">
        <v>1057679.0</v>
      </c>
      <c r="X315" s="6">
        <v>1690445.0</v>
      </c>
      <c r="Y315" s="6">
        <v>1.7955966E7</v>
      </c>
      <c r="Z315" s="6">
        <v>1033626.0</v>
      </c>
      <c r="AA315" s="2">
        <f t="shared" si="3"/>
        <v>0</v>
      </c>
      <c r="AB315" s="2">
        <v>0.0</v>
      </c>
      <c r="AC315" s="2">
        <v>0.0</v>
      </c>
      <c r="AD315" s="2">
        <v>1.0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1.0</v>
      </c>
      <c r="AO315" s="2">
        <v>0.0</v>
      </c>
      <c r="AP315" s="2">
        <v>0.0</v>
      </c>
      <c r="AQ315" s="2">
        <v>0.0</v>
      </c>
      <c r="AR315" s="3">
        <v>0.0</v>
      </c>
      <c r="AS315" s="6">
        <f t="shared" si="4"/>
        <v>16.66740497</v>
      </c>
      <c r="AT315" s="6">
        <f t="shared" si="5"/>
        <v>0.05534750805</v>
      </c>
      <c r="AU315" s="6">
        <f t="shared" si="6"/>
        <v>0.1418197549</v>
      </c>
      <c r="AV315" s="6">
        <f t="shared" si="7"/>
        <v>0</v>
      </c>
      <c r="AW315" s="6">
        <f t="shared" si="8"/>
        <v>1</v>
      </c>
      <c r="AX315" s="6">
        <f t="shared" si="9"/>
        <v>1</v>
      </c>
      <c r="AY315" s="6">
        <f t="shared" si="10"/>
        <v>3</v>
      </c>
      <c r="AZ315" s="6">
        <f t="shared" si="11"/>
        <v>0</v>
      </c>
      <c r="BA315" s="6">
        <f t="shared" si="12"/>
        <v>25</v>
      </c>
      <c r="BB315" s="6">
        <f t="shared" si="13"/>
        <v>0</v>
      </c>
      <c r="BC315" s="2"/>
      <c r="BD315" s="2"/>
    </row>
    <row r="316" ht="15.75" customHeight="1">
      <c r="A316" s="2">
        <v>76.0</v>
      </c>
      <c r="B316" s="2">
        <v>2018.0</v>
      </c>
      <c r="C316" s="6" t="s">
        <v>131</v>
      </c>
      <c r="D316" s="2">
        <v>14311.0</v>
      </c>
      <c r="E316" s="2">
        <v>7.648381700012E13</v>
      </c>
      <c r="F316" s="2" t="str">
        <f t="array" ref="F316">IFERROR(INDEX(cnpj!$A:$B,MATCH(C316,cnpj!$B:$B,0),1),IF(G316=14,LEFT(E316,2)&amp;"."&amp;MID(E316,3,3)&amp;"."&amp;MID(E316,6,3)&amp;"/"&amp;MID(E316,9,4)&amp;"-"&amp;RIGHT(E316,2),IF(G316=13,0&amp;LEFT(E316,1)&amp;"."&amp;MID(E316,2,3)&amp;"."&amp;MID(E316,5,3)&amp;"/"&amp;MID(E316,8,4)&amp;"-"&amp;RIGHT(E316,2),IF(G316=12,"00"&amp;"."&amp;LEFT(E316,3)&amp;"."&amp;MID(E316,4,3)&amp;"/"&amp;MID(E316,7,4)&amp;"-"&amp;RIGHT(E316,2),IF(G316=11,"00.0"&amp;LEFT(E316,2)&amp;"."&amp;MID(E316,3,3)&amp;"/"&amp;MID(E316,6,4)&amp;"-"&amp;RIGHT(E316,2),"erro")))))</f>
        <v>76.483.817/0001-20</v>
      </c>
      <c r="G316" s="2">
        <f t="shared" si="2"/>
        <v>14</v>
      </c>
      <c r="H316" s="6" t="s">
        <v>55</v>
      </c>
      <c r="I316" s="2">
        <v>10.0</v>
      </c>
      <c r="J316" s="6">
        <v>14.9784247272728</v>
      </c>
      <c r="K316" s="6">
        <v>3199242.84</v>
      </c>
      <c r="L316" s="2">
        <v>0.0</v>
      </c>
      <c r="M316" s="2">
        <v>1.0</v>
      </c>
      <c r="N316" s="2"/>
      <c r="O316" s="2">
        <v>1.0</v>
      </c>
      <c r="P316" s="2">
        <v>5.0</v>
      </c>
      <c r="Q316" s="2">
        <v>0.0</v>
      </c>
      <c r="R316" s="2">
        <v>25.0</v>
      </c>
      <c r="S316" s="2">
        <v>0.0</v>
      </c>
      <c r="T316" s="6">
        <v>16.767437537214512</v>
      </c>
      <c r="U316" s="6">
        <v>0.0735034874197649</v>
      </c>
      <c r="V316" s="6">
        <v>0.16245690417590816</v>
      </c>
      <c r="W316" s="6">
        <v>1435888.0</v>
      </c>
      <c r="X316" s="6">
        <v>1673993.0</v>
      </c>
      <c r="Y316" s="6">
        <v>1.9142806E7</v>
      </c>
      <c r="Z316" s="6">
        <v>1407063.0</v>
      </c>
      <c r="AA316" s="2">
        <f t="shared" si="3"/>
        <v>0</v>
      </c>
      <c r="AB316" s="2">
        <v>0.0</v>
      </c>
      <c r="AC316" s="2">
        <v>0.0</v>
      </c>
      <c r="AD316" s="2">
        <v>1.0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  <c r="AM316" s="2">
        <v>0.0</v>
      </c>
      <c r="AN316" s="2">
        <v>0.0</v>
      </c>
      <c r="AO316" s="2">
        <v>1.0</v>
      </c>
      <c r="AP316" s="2">
        <v>0.0</v>
      </c>
      <c r="AQ316" s="2">
        <v>0.0</v>
      </c>
      <c r="AR316" s="3">
        <v>0.0</v>
      </c>
      <c r="AS316" s="6">
        <f t="shared" si="4"/>
        <v>16.70343299</v>
      </c>
      <c r="AT316" s="6">
        <f t="shared" si="5"/>
        <v>0.05756448859</v>
      </c>
      <c r="AU316" s="6">
        <f t="shared" si="6"/>
        <v>0.1530479619</v>
      </c>
      <c r="AV316" s="6">
        <f t="shared" si="7"/>
        <v>0</v>
      </c>
      <c r="AW316" s="6">
        <f t="shared" si="8"/>
        <v>1</v>
      </c>
      <c r="AX316" s="6">
        <f t="shared" si="9"/>
        <v>1</v>
      </c>
      <c r="AY316" s="6">
        <f t="shared" si="10"/>
        <v>5</v>
      </c>
      <c r="AZ316" s="6">
        <f t="shared" si="11"/>
        <v>0</v>
      </c>
      <c r="BA316" s="6">
        <f t="shared" si="12"/>
        <v>23</v>
      </c>
      <c r="BB316" s="6">
        <f t="shared" si="13"/>
        <v>0</v>
      </c>
      <c r="BC316" s="2"/>
      <c r="BD316" s="2"/>
    </row>
    <row r="317" ht="15.75" customHeight="1">
      <c r="A317" s="2">
        <v>76.0</v>
      </c>
      <c r="B317" s="2">
        <v>2019.0</v>
      </c>
      <c r="C317" s="6" t="s">
        <v>131</v>
      </c>
      <c r="D317" s="2">
        <v>14311.0</v>
      </c>
      <c r="E317" s="2">
        <v>7.648381700012E13</v>
      </c>
      <c r="F317" s="2" t="str">
        <f t="array" ref="F317">IFERROR(INDEX(cnpj!$A:$B,MATCH(C317,cnpj!$B:$B,0),1),IF(G317=14,LEFT(E317,2)&amp;"."&amp;MID(E317,3,3)&amp;"."&amp;MID(E317,6,3)&amp;"/"&amp;MID(E317,9,4)&amp;"-"&amp;RIGHT(E317,2),IF(G317=13,0&amp;LEFT(E317,1)&amp;"."&amp;MID(E317,2,3)&amp;"."&amp;MID(E317,5,3)&amp;"/"&amp;MID(E317,8,4)&amp;"-"&amp;RIGHT(E317,2),IF(G317=12,"00"&amp;"."&amp;LEFT(E317,3)&amp;"."&amp;MID(E317,4,3)&amp;"/"&amp;MID(E317,7,4)&amp;"-"&amp;RIGHT(E317,2),IF(G317=11,"00.0"&amp;LEFT(E317,2)&amp;"."&amp;MID(E317,3,3)&amp;"/"&amp;MID(E317,6,4)&amp;"-"&amp;RIGHT(E317,2),"erro")))))</f>
        <v>76.483.817/0001-20</v>
      </c>
      <c r="G317" s="2">
        <f t="shared" si="2"/>
        <v>14</v>
      </c>
      <c r="H317" s="6" t="s">
        <v>55</v>
      </c>
      <c r="I317" s="2">
        <v>10.0</v>
      </c>
      <c r="J317" s="6">
        <v>12.22255260200162</v>
      </c>
      <c r="K317" s="6">
        <v>203323.3</v>
      </c>
      <c r="L317" s="2">
        <v>0.0</v>
      </c>
      <c r="M317" s="2">
        <v>1.0</v>
      </c>
      <c r="N317" s="2"/>
      <c r="O317" s="2">
        <v>1.0</v>
      </c>
      <c r="P317" s="2">
        <v>5.0</v>
      </c>
      <c r="Q317" s="2">
        <v>0.0</v>
      </c>
      <c r="R317" s="2">
        <v>25.0</v>
      </c>
      <c r="S317" s="2">
        <v>0.0</v>
      </c>
      <c r="T317" s="6">
        <v>16.814892314048425</v>
      </c>
      <c r="U317" s="6">
        <v>0.09913484812502768</v>
      </c>
      <c r="V317" s="6">
        <v>0.10106598758947474</v>
      </c>
      <c r="W317" s="6">
        <v>958871.0</v>
      </c>
      <c r="X317" s="6">
        <v>1069839.0</v>
      </c>
      <c r="Y317" s="6">
        <v>2.0073123E7</v>
      </c>
      <c r="Z317" s="6">
        <v>1989946.0</v>
      </c>
      <c r="AA317" s="2">
        <f t="shared" si="3"/>
        <v>0</v>
      </c>
      <c r="AB317" s="2">
        <v>0.0</v>
      </c>
      <c r="AC317" s="2">
        <v>0.0</v>
      </c>
      <c r="AD317" s="2">
        <v>1.0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P317" s="2">
        <v>1.0</v>
      </c>
      <c r="AQ317" s="2">
        <v>0.0</v>
      </c>
      <c r="AR317" s="3">
        <v>0.0</v>
      </c>
      <c r="AS317" s="6">
        <f t="shared" si="4"/>
        <v>16.76743754</v>
      </c>
      <c r="AT317" s="6">
        <f t="shared" si="5"/>
        <v>0.07350348742</v>
      </c>
      <c r="AU317" s="6">
        <f t="shared" si="6"/>
        <v>0.1624569042</v>
      </c>
      <c r="AV317" s="6">
        <f t="shared" si="7"/>
        <v>0</v>
      </c>
      <c r="AW317" s="6">
        <f t="shared" si="8"/>
        <v>1</v>
      </c>
      <c r="AX317" s="6">
        <f t="shared" si="9"/>
        <v>1</v>
      </c>
      <c r="AY317" s="6">
        <f t="shared" si="10"/>
        <v>5</v>
      </c>
      <c r="AZ317" s="6">
        <f t="shared" si="11"/>
        <v>0</v>
      </c>
      <c r="BA317" s="6">
        <f t="shared" si="12"/>
        <v>25</v>
      </c>
      <c r="BB317" s="6">
        <f t="shared" si="13"/>
        <v>0</v>
      </c>
      <c r="BC317" s="2"/>
      <c r="BD317" s="2"/>
    </row>
    <row r="318" ht="15.75" customHeight="1">
      <c r="A318" s="2">
        <v>77.0</v>
      </c>
      <c r="B318" s="2">
        <v>2016.0</v>
      </c>
      <c r="C318" s="6" t="s">
        <v>132</v>
      </c>
      <c r="D318" s="2">
        <v>3824.0</v>
      </c>
      <c r="E318" s="2">
        <v>3.3050196000188E13</v>
      </c>
      <c r="F318" s="2" t="str">
        <f t="array" ref="F318">IFERROR(INDEX(cnpj!$A:$B,MATCH(C318,cnpj!$B:$B,0),1),IF(G318=14,LEFT(E318,2)&amp;"."&amp;MID(E318,3,3)&amp;"."&amp;MID(E318,6,3)&amp;"/"&amp;MID(E318,9,4)&amp;"-"&amp;RIGHT(E318,2),IF(G318=13,0&amp;LEFT(E318,1)&amp;"."&amp;MID(E318,2,3)&amp;"."&amp;MID(E318,5,3)&amp;"/"&amp;MID(E318,8,4)&amp;"-"&amp;RIGHT(E318,2),IF(G318=12,"00"&amp;"."&amp;LEFT(E318,3)&amp;"."&amp;MID(E318,4,3)&amp;"/"&amp;MID(E318,7,4)&amp;"-"&amp;RIGHT(E318,2),IF(G318=11,"00.0"&amp;LEFT(E318,2)&amp;"."&amp;MID(E318,3,3)&amp;"/"&amp;MID(E318,6,4)&amp;"-"&amp;RIGHT(E318,2),"erro")))))</f>
        <v>33.050.196/0001-88</v>
      </c>
      <c r="G318" s="2">
        <f t="shared" si="2"/>
        <v>14</v>
      </c>
      <c r="H318" s="6" t="s">
        <v>52</v>
      </c>
      <c r="I318" s="2">
        <v>10.0</v>
      </c>
      <c r="J318" s="6">
        <v>14.059240742886873</v>
      </c>
      <c r="K318" s="6">
        <v>1276000.0</v>
      </c>
      <c r="L318" s="2">
        <v>0.0</v>
      </c>
      <c r="M318" s="2">
        <v>1.0</v>
      </c>
      <c r="N318" s="2"/>
      <c r="O318" s="2">
        <v>0.0</v>
      </c>
      <c r="P318" s="2">
        <v>0.0</v>
      </c>
      <c r="Q318" s="2">
        <v>0.0</v>
      </c>
      <c r="R318" s="2">
        <v>7.0</v>
      </c>
      <c r="S318" s="2">
        <v>0.0</v>
      </c>
      <c r="T318" s="6">
        <v>16.038782060747366</v>
      </c>
      <c r="U318" s="6">
        <v>0.02764048116038297</v>
      </c>
      <c r="V318" s="6">
        <v>0.8848822982663495</v>
      </c>
      <c r="W318" s="6">
        <v>2897966.0</v>
      </c>
      <c r="X318" s="6">
        <v>5276136.0</v>
      </c>
      <c r="Y318" s="6">
        <v>9237502.0</v>
      </c>
      <c r="Z318" s="6">
        <v>255329.0</v>
      </c>
      <c r="AA318" s="2" t="str">
        <f t="shared" si="3"/>
        <v/>
      </c>
      <c r="AB318" s="2">
        <v>0.0</v>
      </c>
      <c r="AC318" s="2">
        <v>0.0</v>
      </c>
      <c r="AD318" s="2">
        <v>1.0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  <c r="AM318" s="2">
        <v>1.0</v>
      </c>
      <c r="AN318" s="2">
        <v>0.0</v>
      </c>
      <c r="AO318" s="2">
        <v>0.0</v>
      </c>
      <c r="AP318" s="2">
        <v>0.0</v>
      </c>
      <c r="AQ318" s="2">
        <v>0.0</v>
      </c>
      <c r="AR318" s="3">
        <v>0.0</v>
      </c>
      <c r="AS318" s="6" t="str">
        <f t="shared" si="4"/>
        <v/>
      </c>
      <c r="AT318" s="6" t="str">
        <f t="shared" si="5"/>
        <v/>
      </c>
      <c r="AU318" s="6" t="str">
        <f t="shared" si="6"/>
        <v/>
      </c>
      <c r="AV318" s="6" t="str">
        <f t="shared" si="7"/>
        <v/>
      </c>
      <c r="AW318" s="6" t="str">
        <f t="shared" si="8"/>
        <v/>
      </c>
      <c r="AX318" s="6" t="str">
        <f t="shared" si="9"/>
        <v/>
      </c>
      <c r="AY318" s="6" t="str">
        <f t="shared" si="10"/>
        <v/>
      </c>
      <c r="AZ318" s="6" t="str">
        <f t="shared" si="11"/>
        <v/>
      </c>
      <c r="BA318" s="6" t="str">
        <f t="shared" si="12"/>
        <v/>
      </c>
      <c r="BB318" s="6" t="str">
        <f t="shared" si="13"/>
        <v/>
      </c>
      <c r="BC318" s="2"/>
      <c r="BD318" s="2"/>
    </row>
    <row r="319" ht="15.75" customHeight="1">
      <c r="A319" s="2">
        <v>77.0</v>
      </c>
      <c r="B319" s="2">
        <v>2018.0</v>
      </c>
      <c r="C319" s="6" t="s">
        <v>132</v>
      </c>
      <c r="D319" s="2">
        <v>3824.0</v>
      </c>
      <c r="E319" s="2">
        <v>3.3050196000188E13</v>
      </c>
      <c r="F319" s="2" t="str">
        <f t="array" ref="F319">IFERROR(INDEX(cnpj!$A:$B,MATCH(C319,cnpj!$B:$B,0),1),IF(G319=14,LEFT(E319,2)&amp;"."&amp;MID(E319,3,3)&amp;"."&amp;MID(E319,6,3)&amp;"/"&amp;MID(E319,9,4)&amp;"-"&amp;RIGHT(E319,2),IF(G319=13,0&amp;LEFT(E319,1)&amp;"."&amp;MID(E319,2,3)&amp;"."&amp;MID(E319,5,3)&amp;"/"&amp;MID(E319,8,4)&amp;"-"&amp;RIGHT(E319,2),IF(G319=12,"00"&amp;"."&amp;LEFT(E319,3)&amp;"."&amp;MID(E319,4,3)&amp;"/"&amp;MID(E319,7,4)&amp;"-"&amp;RIGHT(E319,2),IF(G319=11,"00.0"&amp;LEFT(E319,2)&amp;"."&amp;MID(E319,3,3)&amp;"/"&amp;MID(E319,6,4)&amp;"-"&amp;RIGHT(E319,2),"erro")))))</f>
        <v>33.050.196/0001-88</v>
      </c>
      <c r="G319" s="2">
        <f t="shared" si="2"/>
        <v>14</v>
      </c>
      <c r="H319" s="6" t="s">
        <v>52</v>
      </c>
      <c r="I319" s="2">
        <v>10.0</v>
      </c>
      <c r="J319" s="6">
        <v>13.047639831208393</v>
      </c>
      <c r="K319" s="6">
        <v>464000.0</v>
      </c>
      <c r="L319" s="2">
        <v>0.0</v>
      </c>
      <c r="M319" s="2">
        <v>1.0</v>
      </c>
      <c r="N319" s="2"/>
      <c r="O319" s="2">
        <v>0.0</v>
      </c>
      <c r="P319" s="2">
        <v>0.0</v>
      </c>
      <c r="Q319" s="2">
        <v>0.0</v>
      </c>
      <c r="R319" s="2">
        <v>9.0</v>
      </c>
      <c r="S319" s="2">
        <v>0.0</v>
      </c>
      <c r="T319" s="6">
        <v>16.05126030747592</v>
      </c>
      <c r="U319" s="6">
        <v>0.06944101732272824</v>
      </c>
      <c r="V319" s="6">
        <v>0.7957056038536195</v>
      </c>
      <c r="W319" s="6">
        <v>2406582.0</v>
      </c>
      <c r="X319" s="6">
        <v>5036044.0</v>
      </c>
      <c r="Y319" s="6">
        <v>9353492.0</v>
      </c>
      <c r="Z319" s="6">
        <v>649516.0</v>
      </c>
      <c r="AA319" s="2">
        <f t="shared" si="3"/>
        <v>0</v>
      </c>
      <c r="AB319" s="2">
        <v>0.0</v>
      </c>
      <c r="AC319" s="2">
        <v>0.0</v>
      </c>
      <c r="AD319" s="2">
        <v>1.0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0.0</v>
      </c>
      <c r="AO319" s="2">
        <v>1.0</v>
      </c>
      <c r="AP319" s="2">
        <v>0.0</v>
      </c>
      <c r="AQ319" s="2">
        <v>0.0</v>
      </c>
      <c r="AR319" s="3">
        <v>0.0</v>
      </c>
      <c r="AS319" s="6">
        <f t="shared" si="4"/>
        <v>16.03878206</v>
      </c>
      <c r="AT319" s="6">
        <f t="shared" si="5"/>
        <v>0.02764048116</v>
      </c>
      <c r="AU319" s="6">
        <f t="shared" si="6"/>
        <v>0.8848822983</v>
      </c>
      <c r="AV319" s="6">
        <f t="shared" si="7"/>
        <v>0</v>
      </c>
      <c r="AW319" s="6">
        <f t="shared" si="8"/>
        <v>1</v>
      </c>
      <c r="AX319" s="6">
        <f t="shared" si="9"/>
        <v>0</v>
      </c>
      <c r="AY319" s="6">
        <f t="shared" si="10"/>
        <v>0</v>
      </c>
      <c r="AZ319" s="6">
        <f t="shared" si="11"/>
        <v>0</v>
      </c>
      <c r="BA319" s="6">
        <f t="shared" si="12"/>
        <v>7</v>
      </c>
      <c r="BB319" s="6">
        <f t="shared" si="13"/>
        <v>0</v>
      </c>
      <c r="BC319" s="2"/>
      <c r="BD319" s="2"/>
    </row>
    <row r="320" ht="15.75" customHeight="1">
      <c r="A320" s="2">
        <v>77.0</v>
      </c>
      <c r="B320" s="2">
        <v>2019.0</v>
      </c>
      <c r="C320" s="6" t="s">
        <v>132</v>
      </c>
      <c r="D320" s="2">
        <v>3824.0</v>
      </c>
      <c r="E320" s="2">
        <v>3.3050196000188E13</v>
      </c>
      <c r="F320" s="2" t="str">
        <f t="array" ref="F320">IFERROR(INDEX(cnpj!$A:$B,MATCH(C320,cnpj!$B:$B,0),1),IF(G320=14,LEFT(E320,2)&amp;"."&amp;MID(E320,3,3)&amp;"."&amp;MID(E320,6,3)&amp;"/"&amp;MID(E320,9,4)&amp;"-"&amp;RIGHT(E320,2),IF(G320=13,0&amp;LEFT(E320,1)&amp;"."&amp;MID(E320,2,3)&amp;"."&amp;MID(E320,5,3)&amp;"/"&amp;MID(E320,8,4)&amp;"-"&amp;RIGHT(E320,2),IF(G320=12,"00"&amp;"."&amp;LEFT(E320,3)&amp;"."&amp;MID(E320,4,3)&amp;"/"&amp;MID(E320,7,4)&amp;"-"&amp;RIGHT(E320,2),IF(G320=11,"00.0"&amp;LEFT(E320,2)&amp;"."&amp;MID(E320,3,3)&amp;"/"&amp;MID(E320,6,4)&amp;"-"&amp;RIGHT(E320,2),"erro")))))</f>
        <v>33.050.196/0001-88</v>
      </c>
      <c r="G320" s="2">
        <f t="shared" si="2"/>
        <v>14</v>
      </c>
      <c r="H320" s="6" t="s">
        <v>52</v>
      </c>
      <c r="I320" s="2">
        <v>10.0</v>
      </c>
      <c r="J320" s="6">
        <v>12.498742259492994</v>
      </c>
      <c r="K320" s="6">
        <v>268000.0</v>
      </c>
      <c r="L320" s="2">
        <v>0.0</v>
      </c>
      <c r="M320" s="2">
        <v>1.0</v>
      </c>
      <c r="N320" s="2"/>
      <c r="O320" s="2">
        <v>0.0</v>
      </c>
      <c r="P320" s="2">
        <v>0.0</v>
      </c>
      <c r="Q320" s="2">
        <v>0.0</v>
      </c>
      <c r="R320" s="2">
        <v>11.0</v>
      </c>
      <c r="S320" s="2">
        <v>0.0</v>
      </c>
      <c r="T320" s="6">
        <v>16.20583826885947</v>
      </c>
      <c r="U320" s="6">
        <v>0.07672424224409642</v>
      </c>
      <c r="V320" s="6">
        <v>0.6355636049266328</v>
      </c>
      <c r="W320" s="6">
        <v>4040527.0</v>
      </c>
      <c r="X320" s="6">
        <v>2897966.0</v>
      </c>
      <c r="Y320" s="6">
        <v>1.0917071E7</v>
      </c>
      <c r="Z320" s="6">
        <v>837604.0</v>
      </c>
      <c r="AA320" s="2">
        <f t="shared" si="3"/>
        <v>0</v>
      </c>
      <c r="AB320" s="2">
        <v>0.0</v>
      </c>
      <c r="AC320" s="2">
        <v>0.0</v>
      </c>
      <c r="AD320" s="2">
        <v>1.0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  <c r="AM320" s="2">
        <v>0.0</v>
      </c>
      <c r="AN320" s="2">
        <v>0.0</v>
      </c>
      <c r="AO320" s="2">
        <v>0.0</v>
      </c>
      <c r="AP320" s="2">
        <v>1.0</v>
      </c>
      <c r="AQ320" s="2">
        <v>0.0</v>
      </c>
      <c r="AR320" s="3">
        <v>0.0</v>
      </c>
      <c r="AS320" s="6">
        <f t="shared" si="4"/>
        <v>16.05126031</v>
      </c>
      <c r="AT320" s="6">
        <f t="shared" si="5"/>
        <v>0.06944101732</v>
      </c>
      <c r="AU320" s="6">
        <f t="shared" si="6"/>
        <v>0.7957056039</v>
      </c>
      <c r="AV320" s="6">
        <f t="shared" si="7"/>
        <v>0</v>
      </c>
      <c r="AW320" s="6">
        <f t="shared" si="8"/>
        <v>1</v>
      </c>
      <c r="AX320" s="6">
        <f t="shared" si="9"/>
        <v>0</v>
      </c>
      <c r="AY320" s="6">
        <f t="shared" si="10"/>
        <v>0</v>
      </c>
      <c r="AZ320" s="6">
        <f t="shared" si="11"/>
        <v>0</v>
      </c>
      <c r="BA320" s="6">
        <f t="shared" si="12"/>
        <v>9</v>
      </c>
      <c r="BB320" s="6">
        <f t="shared" si="13"/>
        <v>0</v>
      </c>
      <c r="BC320" s="2"/>
      <c r="BD320" s="2"/>
    </row>
    <row r="321" ht="15.75" customHeight="1">
      <c r="A321" s="2">
        <v>78.0</v>
      </c>
      <c r="B321" s="2">
        <v>2016.0</v>
      </c>
      <c r="C321" s="6" t="s">
        <v>133</v>
      </c>
      <c r="D321" s="2">
        <v>19275.0</v>
      </c>
      <c r="E321" s="2">
        <v>4.172213000151E12</v>
      </c>
      <c r="F321" s="2" t="str">
        <f t="array" ref="F321">IFERROR(INDEX(cnpj!$A:$B,MATCH(C321,cnpj!$B:$B,0),1),IF(G321=14,LEFT(E321,2)&amp;"."&amp;MID(E321,3,3)&amp;"."&amp;MID(E321,6,3)&amp;"/"&amp;MID(E321,9,4)&amp;"-"&amp;RIGHT(E321,2),IF(G321=13,0&amp;LEFT(E321,1)&amp;"."&amp;MID(E321,2,3)&amp;"."&amp;MID(E321,5,3)&amp;"/"&amp;MID(E321,8,4)&amp;"-"&amp;RIGHT(E321,2),IF(G321=12,"00"&amp;"."&amp;LEFT(E321,3)&amp;"."&amp;MID(E321,4,3)&amp;"/"&amp;MID(E321,7,4)&amp;"-"&amp;RIGHT(E321,2),IF(G321=11,"00.0"&amp;LEFT(E321,2)&amp;"."&amp;MID(E321,3,3)&amp;"/"&amp;MID(E321,6,4)&amp;"-"&amp;RIGHT(E321,2),"erro")))))</f>
        <v>04.172.213/0001-51</v>
      </c>
      <c r="G321" s="2">
        <f t="shared" si="2"/>
        <v>13</v>
      </c>
      <c r="H321" s="6" t="s">
        <v>52</v>
      </c>
      <c r="I321" s="2">
        <v>10.0</v>
      </c>
      <c r="J321" s="6">
        <v>13.732128949025222</v>
      </c>
      <c r="K321" s="6">
        <v>920000.0</v>
      </c>
      <c r="L321" s="2">
        <v>0.0</v>
      </c>
      <c r="M321" s="2">
        <v>1.0</v>
      </c>
      <c r="N321" s="2"/>
      <c r="O321" s="2">
        <v>0.0</v>
      </c>
      <c r="P321" s="2">
        <v>0.0</v>
      </c>
      <c r="Q321" s="2">
        <v>0.0</v>
      </c>
      <c r="R321" s="2">
        <v>7.0</v>
      </c>
      <c r="S321" s="2">
        <v>0.0</v>
      </c>
      <c r="T321" s="6">
        <v>15.111934367638945</v>
      </c>
      <c r="U321" s="6">
        <v>0.01862973504170179</v>
      </c>
      <c r="V321" s="6">
        <v>0.9026981033302901</v>
      </c>
      <c r="W321" s="6">
        <v>1314975.0</v>
      </c>
      <c r="X321" s="6">
        <v>1985468.0</v>
      </c>
      <c r="Y321" s="6">
        <v>3656198.0</v>
      </c>
      <c r="Z321" s="6">
        <v>68114.0</v>
      </c>
      <c r="AA321" s="2" t="str">
        <f t="shared" si="3"/>
        <v/>
      </c>
      <c r="AB321" s="2">
        <v>0.0</v>
      </c>
      <c r="AC321" s="2">
        <v>0.0</v>
      </c>
      <c r="AD321" s="2">
        <v>1.0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  <c r="AM321" s="2">
        <v>1.0</v>
      </c>
      <c r="AN321" s="2">
        <v>0.0</v>
      </c>
      <c r="AO321" s="2">
        <v>0.0</v>
      </c>
      <c r="AP321" s="2">
        <v>0.0</v>
      </c>
      <c r="AQ321" s="2">
        <v>0.0</v>
      </c>
      <c r="AR321" s="3">
        <v>0.0</v>
      </c>
      <c r="AS321" s="6" t="str">
        <f t="shared" si="4"/>
        <v/>
      </c>
      <c r="AT321" s="6" t="str">
        <f t="shared" si="5"/>
        <v/>
      </c>
      <c r="AU321" s="6" t="str">
        <f t="shared" si="6"/>
        <v/>
      </c>
      <c r="AV321" s="6" t="str">
        <f t="shared" si="7"/>
        <v/>
      </c>
      <c r="AW321" s="6" t="str">
        <f t="shared" si="8"/>
        <v/>
      </c>
      <c r="AX321" s="6" t="str">
        <f t="shared" si="9"/>
        <v/>
      </c>
      <c r="AY321" s="6" t="str">
        <f t="shared" si="10"/>
        <v/>
      </c>
      <c r="AZ321" s="6" t="str">
        <f t="shared" si="11"/>
        <v/>
      </c>
      <c r="BA321" s="6" t="str">
        <f t="shared" si="12"/>
        <v/>
      </c>
      <c r="BB321" s="6" t="str">
        <f t="shared" si="13"/>
        <v/>
      </c>
      <c r="BC321" s="2"/>
      <c r="BD321" s="2"/>
    </row>
    <row r="322" ht="15.75" customHeight="1">
      <c r="A322" s="2">
        <v>78.0</v>
      </c>
      <c r="B322" s="2">
        <v>2017.0</v>
      </c>
      <c r="C322" s="6" t="s">
        <v>133</v>
      </c>
      <c r="D322" s="2">
        <v>19275.0</v>
      </c>
      <c r="E322" s="2">
        <v>4.172213000151E12</v>
      </c>
      <c r="F322" s="2" t="str">
        <f t="array" ref="F322">IFERROR(INDEX(cnpj!$A:$B,MATCH(C322,cnpj!$B:$B,0),1),IF(G322=14,LEFT(E322,2)&amp;"."&amp;MID(E322,3,3)&amp;"."&amp;MID(E322,6,3)&amp;"/"&amp;MID(E322,9,4)&amp;"-"&amp;RIGHT(E322,2),IF(G322=13,0&amp;LEFT(E322,1)&amp;"."&amp;MID(E322,2,3)&amp;"."&amp;MID(E322,5,3)&amp;"/"&amp;MID(E322,8,4)&amp;"-"&amp;RIGHT(E322,2),IF(G322=12,"00"&amp;"."&amp;LEFT(E322,3)&amp;"."&amp;MID(E322,4,3)&amp;"/"&amp;MID(E322,7,4)&amp;"-"&amp;RIGHT(E322,2),IF(G322=11,"00.0"&amp;LEFT(E322,2)&amp;"."&amp;MID(E322,3,3)&amp;"/"&amp;MID(E322,6,4)&amp;"-"&amp;RIGHT(E322,2),"erro")))))</f>
        <v>04.172.213/0001-51</v>
      </c>
      <c r="G322" s="2">
        <f t="shared" si="2"/>
        <v>13</v>
      </c>
      <c r="H322" s="6" t="s">
        <v>52</v>
      </c>
      <c r="I322" s="2">
        <v>10.0</v>
      </c>
      <c r="J322" s="6">
        <v>12.031719258385396</v>
      </c>
      <c r="K322" s="6">
        <v>168000.0</v>
      </c>
      <c r="L322" s="2">
        <v>0.0</v>
      </c>
      <c r="M322" s="2">
        <v>1.0</v>
      </c>
      <c r="N322" s="2"/>
      <c r="O322" s="2">
        <v>0.0</v>
      </c>
      <c r="P322" s="2">
        <v>0.0</v>
      </c>
      <c r="Q322" s="2">
        <v>0.0</v>
      </c>
      <c r="R322" s="2">
        <v>7.0</v>
      </c>
      <c r="S322" s="2">
        <v>0.0</v>
      </c>
      <c r="T322" s="6">
        <v>15.100629522474495</v>
      </c>
      <c r="U322" s="6">
        <v>0.04206801586015096</v>
      </c>
      <c r="V322" s="6">
        <v>0.8724629318485971</v>
      </c>
      <c r="W322" s="6">
        <v>1480745.0</v>
      </c>
      <c r="X322" s="6">
        <v>1673294.0</v>
      </c>
      <c r="Y322" s="6">
        <v>3615098.0</v>
      </c>
      <c r="Z322" s="6">
        <v>152080.0</v>
      </c>
      <c r="AA322" s="2">
        <f t="shared" si="3"/>
        <v>0</v>
      </c>
      <c r="AB322" s="2">
        <v>0.0</v>
      </c>
      <c r="AC322" s="2">
        <v>0.0</v>
      </c>
      <c r="AD322" s="2">
        <v>1.0</v>
      </c>
      <c r="AE322" s="2">
        <v>0.0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2">
        <v>0.0</v>
      </c>
      <c r="AM322" s="2">
        <v>0.0</v>
      </c>
      <c r="AN322" s="2">
        <v>1.0</v>
      </c>
      <c r="AO322" s="2">
        <v>0.0</v>
      </c>
      <c r="AP322" s="2">
        <v>0.0</v>
      </c>
      <c r="AQ322" s="2">
        <v>0.0</v>
      </c>
      <c r="AR322" s="3">
        <v>0.0</v>
      </c>
      <c r="AS322" s="6">
        <f t="shared" si="4"/>
        <v>15.11193437</v>
      </c>
      <c r="AT322" s="6">
        <f t="shared" si="5"/>
        <v>0.01862973504</v>
      </c>
      <c r="AU322" s="6">
        <f t="shared" si="6"/>
        <v>0.9026981033</v>
      </c>
      <c r="AV322" s="6">
        <f t="shared" si="7"/>
        <v>0</v>
      </c>
      <c r="AW322" s="6">
        <f t="shared" si="8"/>
        <v>1</v>
      </c>
      <c r="AX322" s="6">
        <f t="shared" si="9"/>
        <v>0</v>
      </c>
      <c r="AY322" s="6">
        <f t="shared" si="10"/>
        <v>0</v>
      </c>
      <c r="AZ322" s="6">
        <f t="shared" si="11"/>
        <v>0</v>
      </c>
      <c r="BA322" s="6">
        <f t="shared" si="12"/>
        <v>7</v>
      </c>
      <c r="BB322" s="6">
        <f t="shared" si="13"/>
        <v>0</v>
      </c>
      <c r="BC322" s="2"/>
      <c r="BD322" s="2"/>
    </row>
    <row r="323" ht="15.75" customHeight="1">
      <c r="A323" s="2">
        <v>78.0</v>
      </c>
      <c r="B323" s="2">
        <v>2018.0</v>
      </c>
      <c r="C323" s="6" t="s">
        <v>133</v>
      </c>
      <c r="D323" s="2">
        <v>19275.0</v>
      </c>
      <c r="E323" s="2">
        <v>4.172213000151E12</v>
      </c>
      <c r="F323" s="2" t="str">
        <f t="array" ref="F323">IFERROR(INDEX(cnpj!$A:$B,MATCH(C323,cnpj!$B:$B,0),1),IF(G323=14,LEFT(E323,2)&amp;"."&amp;MID(E323,3,3)&amp;"."&amp;MID(E323,6,3)&amp;"/"&amp;MID(E323,9,4)&amp;"-"&amp;RIGHT(E323,2),IF(G323=13,0&amp;LEFT(E323,1)&amp;"."&amp;MID(E323,2,3)&amp;"."&amp;MID(E323,5,3)&amp;"/"&amp;MID(E323,8,4)&amp;"-"&amp;RIGHT(E323,2),IF(G323=12,"00"&amp;"."&amp;LEFT(E323,3)&amp;"."&amp;MID(E323,4,3)&amp;"/"&amp;MID(E323,7,4)&amp;"-"&amp;RIGHT(E323,2),IF(G323=11,"00.0"&amp;LEFT(E323,2)&amp;"."&amp;MID(E323,3,3)&amp;"/"&amp;MID(E323,6,4)&amp;"-"&amp;RIGHT(E323,2),"erro")))))</f>
        <v>04.172.213/0001-51</v>
      </c>
      <c r="G323" s="2">
        <f t="shared" si="2"/>
        <v>13</v>
      </c>
      <c r="H323" s="6" t="s">
        <v>52</v>
      </c>
      <c r="I323" s="2">
        <v>10.0</v>
      </c>
      <c r="J323" s="6">
        <v>12.269047444691562</v>
      </c>
      <c r="K323" s="6">
        <v>213000.0</v>
      </c>
      <c r="L323" s="2">
        <v>0.0</v>
      </c>
      <c r="M323" s="2">
        <v>1.0</v>
      </c>
      <c r="N323" s="2"/>
      <c r="O323" s="2">
        <v>0.0</v>
      </c>
      <c r="P323" s="2">
        <v>0.0</v>
      </c>
      <c r="Q323" s="2">
        <v>0.0</v>
      </c>
      <c r="R323" s="2">
        <v>9.0</v>
      </c>
      <c r="S323" s="2">
        <v>0.0</v>
      </c>
      <c r="T323" s="6">
        <v>15.179151251432092</v>
      </c>
      <c r="U323" s="6">
        <v>0.046709751728977365</v>
      </c>
      <c r="V323" s="6">
        <v>0.8679842287395368</v>
      </c>
      <c r="W323" s="6">
        <v>1253140.0</v>
      </c>
      <c r="X323" s="6">
        <v>2141029.0</v>
      </c>
      <c r="Y323" s="6">
        <v>3910404.0</v>
      </c>
      <c r="Z323" s="6">
        <v>182654.0</v>
      </c>
      <c r="AA323" s="2">
        <f t="shared" si="3"/>
        <v>0</v>
      </c>
      <c r="AB323" s="2">
        <v>0.0</v>
      </c>
      <c r="AC323" s="2">
        <v>0.0</v>
      </c>
      <c r="AD323" s="2">
        <v>1.0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2">
        <v>0.0</v>
      </c>
      <c r="AM323" s="2">
        <v>0.0</v>
      </c>
      <c r="AN323" s="2">
        <v>0.0</v>
      </c>
      <c r="AO323" s="2">
        <v>1.0</v>
      </c>
      <c r="AP323" s="2">
        <v>0.0</v>
      </c>
      <c r="AQ323" s="2">
        <v>0.0</v>
      </c>
      <c r="AR323" s="3">
        <v>0.0</v>
      </c>
      <c r="AS323" s="6">
        <f t="shared" si="4"/>
        <v>15.10062952</v>
      </c>
      <c r="AT323" s="6">
        <f t="shared" si="5"/>
        <v>0.04206801586</v>
      </c>
      <c r="AU323" s="6">
        <f t="shared" si="6"/>
        <v>0.8724629318</v>
      </c>
      <c r="AV323" s="6">
        <f t="shared" si="7"/>
        <v>0</v>
      </c>
      <c r="AW323" s="6">
        <f t="shared" si="8"/>
        <v>1</v>
      </c>
      <c r="AX323" s="6">
        <f t="shared" si="9"/>
        <v>0</v>
      </c>
      <c r="AY323" s="6">
        <f t="shared" si="10"/>
        <v>0</v>
      </c>
      <c r="AZ323" s="6">
        <f t="shared" si="11"/>
        <v>0</v>
      </c>
      <c r="BA323" s="6">
        <f t="shared" si="12"/>
        <v>7</v>
      </c>
      <c r="BB323" s="6">
        <f t="shared" si="13"/>
        <v>0</v>
      </c>
      <c r="BC323" s="2"/>
      <c r="BD323" s="2"/>
    </row>
    <row r="324" ht="15.75" customHeight="1">
      <c r="A324" s="2">
        <v>78.0</v>
      </c>
      <c r="B324" s="2">
        <v>2019.0</v>
      </c>
      <c r="C324" s="6" t="s">
        <v>133</v>
      </c>
      <c r="D324" s="2">
        <v>19275.0</v>
      </c>
      <c r="E324" s="2">
        <v>4.172213000151E12</v>
      </c>
      <c r="F324" s="2" t="str">
        <f t="array" ref="F324">IFERROR(INDEX(cnpj!$A:$B,MATCH(C324,cnpj!$B:$B,0),1),IF(G324=14,LEFT(E324,2)&amp;"."&amp;MID(E324,3,3)&amp;"."&amp;MID(E324,6,3)&amp;"/"&amp;MID(E324,9,4)&amp;"-"&amp;RIGHT(E324,2),IF(G324=13,0&amp;LEFT(E324,1)&amp;"."&amp;MID(E324,2,3)&amp;"."&amp;MID(E324,5,3)&amp;"/"&amp;MID(E324,8,4)&amp;"-"&amp;RIGHT(E324,2),IF(G324=12,"00"&amp;"."&amp;LEFT(E324,3)&amp;"."&amp;MID(E324,4,3)&amp;"/"&amp;MID(E324,7,4)&amp;"-"&amp;RIGHT(E324,2),IF(G324=11,"00.0"&amp;LEFT(E324,2)&amp;"."&amp;MID(E324,3,3)&amp;"/"&amp;MID(E324,6,4)&amp;"-"&amp;RIGHT(E324,2),"erro")))))</f>
        <v>04.172.213/0001-51</v>
      </c>
      <c r="G324" s="2">
        <f t="shared" si="2"/>
        <v>13</v>
      </c>
      <c r="H324" s="6" t="s">
        <v>52</v>
      </c>
      <c r="I324" s="2">
        <v>10.0</v>
      </c>
      <c r="J324" s="6">
        <v>13.14020329553266</v>
      </c>
      <c r="K324" s="6">
        <v>509000.0</v>
      </c>
      <c r="L324" s="2">
        <v>0.0</v>
      </c>
      <c r="M324" s="2">
        <v>1.0</v>
      </c>
      <c r="N324" s="2"/>
      <c r="O324" s="2">
        <v>0.0</v>
      </c>
      <c r="P324" s="2">
        <v>0.0</v>
      </c>
      <c r="Q324" s="2">
        <v>0.0</v>
      </c>
      <c r="R324" s="2">
        <v>11.0</v>
      </c>
      <c r="S324" s="2">
        <v>0.0</v>
      </c>
      <c r="T324" s="6">
        <v>15.21990069838686</v>
      </c>
      <c r="U324" s="6">
        <v>0.06914586198718305</v>
      </c>
      <c r="V324" s="6">
        <v>0.6625109684604283</v>
      </c>
      <c r="W324" s="6">
        <v>1383460.0</v>
      </c>
      <c r="X324" s="6">
        <v>1314975.0</v>
      </c>
      <c r="Y324" s="6">
        <v>4073042.0</v>
      </c>
      <c r="Z324" s="6">
        <v>281634.0</v>
      </c>
      <c r="AA324" s="2">
        <f t="shared" si="3"/>
        <v>0</v>
      </c>
      <c r="AB324" s="2">
        <v>0.0</v>
      </c>
      <c r="AC324" s="2">
        <v>0.0</v>
      </c>
      <c r="AD324" s="2">
        <v>1.0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2">
        <v>0.0</v>
      </c>
      <c r="AM324" s="2">
        <v>0.0</v>
      </c>
      <c r="AN324" s="2">
        <v>0.0</v>
      </c>
      <c r="AO324" s="2">
        <v>0.0</v>
      </c>
      <c r="AP324" s="2">
        <v>1.0</v>
      </c>
      <c r="AQ324" s="2">
        <v>0.0</v>
      </c>
      <c r="AR324" s="3">
        <v>0.0</v>
      </c>
      <c r="AS324" s="6">
        <f t="shared" si="4"/>
        <v>15.17915125</v>
      </c>
      <c r="AT324" s="6">
        <f t="shared" si="5"/>
        <v>0.04670975173</v>
      </c>
      <c r="AU324" s="6">
        <f t="shared" si="6"/>
        <v>0.8679842287</v>
      </c>
      <c r="AV324" s="6">
        <f t="shared" si="7"/>
        <v>0</v>
      </c>
      <c r="AW324" s="6">
        <f t="shared" si="8"/>
        <v>1</v>
      </c>
      <c r="AX324" s="6">
        <f t="shared" si="9"/>
        <v>0</v>
      </c>
      <c r="AY324" s="6">
        <f t="shared" si="10"/>
        <v>0</v>
      </c>
      <c r="AZ324" s="6">
        <f t="shared" si="11"/>
        <v>0</v>
      </c>
      <c r="BA324" s="6">
        <f t="shared" si="12"/>
        <v>9</v>
      </c>
      <c r="BB324" s="6">
        <f t="shared" si="13"/>
        <v>0</v>
      </c>
      <c r="BC324" s="2"/>
      <c r="BD324" s="2"/>
    </row>
    <row r="325" ht="15.75" customHeight="1">
      <c r="A325" s="2">
        <v>79.0</v>
      </c>
      <c r="B325" s="2">
        <v>2016.0</v>
      </c>
      <c r="C325" s="6" t="s">
        <v>134</v>
      </c>
      <c r="D325" s="2">
        <v>16748.0</v>
      </c>
      <c r="E325" s="2">
        <v>9.280278400019E13</v>
      </c>
      <c r="F325" s="2" t="str">
        <f t="array" ref="F325">IFERROR(INDEX(cnpj!$A:$B,MATCH(C325,cnpj!$B:$B,0),1),IF(G325=14,LEFT(E325,2)&amp;"."&amp;MID(E325,3,3)&amp;"."&amp;MID(E325,6,3)&amp;"/"&amp;MID(E325,9,4)&amp;"-"&amp;RIGHT(E325,2),IF(G325=13,0&amp;LEFT(E325,1)&amp;"."&amp;MID(E325,2,3)&amp;"."&amp;MID(E325,5,3)&amp;"/"&amp;MID(E325,8,4)&amp;"-"&amp;RIGHT(E325,2),IF(G325=12,"00"&amp;"."&amp;LEFT(E325,3)&amp;"."&amp;MID(E325,4,3)&amp;"/"&amp;MID(E325,7,4)&amp;"-"&amp;RIGHT(E325,2),IF(G325=11,"00.0"&amp;LEFT(E325,2)&amp;"."&amp;MID(E325,3,3)&amp;"/"&amp;MID(E325,6,4)&amp;"-"&amp;RIGHT(E325,2),"erro")))))</f>
        <v>92.802.784/0001-90</v>
      </c>
      <c r="G325" s="2">
        <f t="shared" si="2"/>
        <v>14</v>
      </c>
      <c r="H325" s="6" t="s">
        <v>55</v>
      </c>
      <c r="I325" s="2">
        <v>10.0</v>
      </c>
      <c r="J325" s="6">
        <v>12.771239824512389</v>
      </c>
      <c r="K325" s="6">
        <v>351948.39</v>
      </c>
      <c r="L325" s="2">
        <v>0.0</v>
      </c>
      <c r="M325" s="2">
        <v>1.0</v>
      </c>
      <c r="N325" s="2"/>
      <c r="O325" s="2">
        <v>0.0</v>
      </c>
      <c r="P325" s="2">
        <v>0.0</v>
      </c>
      <c r="Q325" s="2">
        <v>0.0</v>
      </c>
      <c r="R325" s="2">
        <v>21.0</v>
      </c>
      <c r="S325" s="2">
        <v>0.0</v>
      </c>
      <c r="T325" s="6">
        <v>15.267427383792585</v>
      </c>
      <c r="U325" s="6">
        <v>0.048667218880273755</v>
      </c>
      <c r="V325" s="6">
        <v>0.5530846155755141</v>
      </c>
      <c r="W325" s="6">
        <v>805680.0</v>
      </c>
      <c r="X325" s="6">
        <v>1556707.0</v>
      </c>
      <c r="Y325" s="6">
        <v>4271294.0</v>
      </c>
      <c r="Z325" s="6">
        <v>207872.0</v>
      </c>
      <c r="AA325" s="2" t="str">
        <f t="shared" si="3"/>
        <v/>
      </c>
      <c r="AB325" s="2">
        <v>0.0</v>
      </c>
      <c r="AC325" s="2">
        <v>0.0</v>
      </c>
      <c r="AD325" s="2">
        <v>1.0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2">
        <v>0.0</v>
      </c>
      <c r="AM325" s="2">
        <v>1.0</v>
      </c>
      <c r="AN325" s="2">
        <v>0.0</v>
      </c>
      <c r="AO325" s="2">
        <v>0.0</v>
      </c>
      <c r="AP325" s="2">
        <v>0.0</v>
      </c>
      <c r="AQ325" s="2">
        <v>0.0</v>
      </c>
      <c r="AR325" s="3">
        <v>0.0</v>
      </c>
      <c r="AS325" s="6" t="str">
        <f t="shared" si="4"/>
        <v/>
      </c>
      <c r="AT325" s="6" t="str">
        <f t="shared" si="5"/>
        <v/>
      </c>
      <c r="AU325" s="6" t="str">
        <f t="shared" si="6"/>
        <v/>
      </c>
      <c r="AV325" s="6" t="str">
        <f t="shared" si="7"/>
        <v/>
      </c>
      <c r="AW325" s="6" t="str">
        <f t="shared" si="8"/>
        <v/>
      </c>
      <c r="AX325" s="6" t="str">
        <f t="shared" si="9"/>
        <v/>
      </c>
      <c r="AY325" s="6" t="str">
        <f t="shared" si="10"/>
        <v/>
      </c>
      <c r="AZ325" s="6" t="str">
        <f t="shared" si="11"/>
        <v/>
      </c>
      <c r="BA325" s="6" t="str">
        <f t="shared" si="12"/>
        <v/>
      </c>
      <c r="BB325" s="6" t="str">
        <f t="shared" si="13"/>
        <v/>
      </c>
      <c r="BC325" s="2"/>
      <c r="BD325" s="2"/>
    </row>
    <row r="326" ht="15.75" customHeight="1">
      <c r="A326" s="2">
        <v>79.0</v>
      </c>
      <c r="B326" s="2">
        <v>2017.0</v>
      </c>
      <c r="C326" s="6" t="s">
        <v>134</v>
      </c>
      <c r="D326" s="2">
        <v>16748.0</v>
      </c>
      <c r="E326" s="2">
        <v>9.280278400019E13</v>
      </c>
      <c r="F326" s="2" t="str">
        <f t="array" ref="F326">IFERROR(INDEX(cnpj!$A:$B,MATCH(C326,cnpj!$B:$B,0),1),IF(G326=14,LEFT(E326,2)&amp;"."&amp;MID(E326,3,3)&amp;"."&amp;MID(E326,6,3)&amp;"/"&amp;MID(E326,9,4)&amp;"-"&amp;RIGHT(E326,2),IF(G326=13,0&amp;LEFT(E326,1)&amp;"."&amp;MID(E326,2,3)&amp;"."&amp;MID(E326,5,3)&amp;"/"&amp;MID(E326,8,4)&amp;"-"&amp;RIGHT(E326,2),IF(G326=12,"00"&amp;"."&amp;LEFT(E326,3)&amp;"."&amp;MID(E326,4,3)&amp;"/"&amp;MID(E326,7,4)&amp;"-"&amp;RIGHT(E326,2),IF(G326=11,"00.0"&amp;LEFT(E326,2)&amp;"."&amp;MID(E326,3,3)&amp;"/"&amp;MID(E326,6,4)&amp;"-"&amp;RIGHT(E326,2),"erro")))))</f>
        <v>92.802.784/0001-90</v>
      </c>
      <c r="G326" s="2">
        <f t="shared" si="2"/>
        <v>14</v>
      </c>
      <c r="H326" s="6" t="s">
        <v>55</v>
      </c>
      <c r="I326" s="2">
        <v>10.0</v>
      </c>
      <c r="J326" s="6">
        <v>12.771239824512389</v>
      </c>
      <c r="K326" s="6">
        <v>351948.39</v>
      </c>
      <c r="L326" s="2">
        <v>0.0</v>
      </c>
      <c r="M326" s="2">
        <v>1.0</v>
      </c>
      <c r="N326" s="2"/>
      <c r="O326" s="2">
        <v>0.0</v>
      </c>
      <c r="P326" s="2">
        <v>0.0</v>
      </c>
      <c r="Q326" s="2">
        <v>0.0</v>
      </c>
      <c r="R326" s="2">
        <v>19.0</v>
      </c>
      <c r="S326" s="2">
        <v>0.0</v>
      </c>
      <c r="T326" s="6">
        <v>15.38114913131668</v>
      </c>
      <c r="U326" s="6">
        <v>0.07996230460138788</v>
      </c>
      <c r="V326" s="6">
        <v>0.5791655609489044</v>
      </c>
      <c r="W326" s="6">
        <v>754557.0</v>
      </c>
      <c r="X326" s="6">
        <v>2017173.0</v>
      </c>
      <c r="Y326" s="6">
        <v>4785730.0</v>
      </c>
      <c r="Z326" s="6">
        <v>382678.0</v>
      </c>
      <c r="AA326" s="2">
        <f t="shared" si="3"/>
        <v>0</v>
      </c>
      <c r="AB326" s="2">
        <v>0.0</v>
      </c>
      <c r="AC326" s="2">
        <v>0.0</v>
      </c>
      <c r="AD326" s="2">
        <v>1.0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0.0</v>
      </c>
      <c r="AM326" s="2">
        <v>0.0</v>
      </c>
      <c r="AN326" s="2">
        <v>1.0</v>
      </c>
      <c r="AO326" s="2">
        <v>0.0</v>
      </c>
      <c r="AP326" s="2">
        <v>0.0</v>
      </c>
      <c r="AQ326" s="2">
        <v>0.0</v>
      </c>
      <c r="AR326" s="3">
        <v>0.0</v>
      </c>
      <c r="AS326" s="6">
        <f t="shared" si="4"/>
        <v>15.26742738</v>
      </c>
      <c r="AT326" s="6">
        <f t="shared" si="5"/>
        <v>0.04866721888</v>
      </c>
      <c r="AU326" s="6">
        <f t="shared" si="6"/>
        <v>0.5530846156</v>
      </c>
      <c r="AV326" s="6">
        <f t="shared" si="7"/>
        <v>0</v>
      </c>
      <c r="AW326" s="6">
        <f t="shared" si="8"/>
        <v>1</v>
      </c>
      <c r="AX326" s="6">
        <f t="shared" si="9"/>
        <v>0</v>
      </c>
      <c r="AY326" s="6">
        <f t="shared" si="10"/>
        <v>0</v>
      </c>
      <c r="AZ326" s="6">
        <f t="shared" si="11"/>
        <v>0</v>
      </c>
      <c r="BA326" s="6">
        <f t="shared" si="12"/>
        <v>21</v>
      </c>
      <c r="BB326" s="6">
        <f t="shared" si="13"/>
        <v>0</v>
      </c>
      <c r="BC326" s="2"/>
      <c r="BD326" s="2"/>
    </row>
    <row r="327" ht="15.75" customHeight="1">
      <c r="A327" s="2">
        <v>79.0</v>
      </c>
      <c r="B327" s="2">
        <v>2018.0</v>
      </c>
      <c r="C327" s="6" t="s">
        <v>134</v>
      </c>
      <c r="D327" s="2">
        <v>16748.0</v>
      </c>
      <c r="E327" s="2">
        <v>9.280278400019E13</v>
      </c>
      <c r="F327" s="2" t="str">
        <f t="array" ref="F327">IFERROR(INDEX(cnpj!$A:$B,MATCH(C327,cnpj!$B:$B,0),1),IF(G327=14,LEFT(E327,2)&amp;"."&amp;MID(E327,3,3)&amp;"."&amp;MID(E327,6,3)&amp;"/"&amp;MID(E327,9,4)&amp;"-"&amp;RIGHT(E327,2),IF(G327=13,0&amp;LEFT(E327,1)&amp;"."&amp;MID(E327,2,3)&amp;"."&amp;MID(E327,5,3)&amp;"/"&amp;MID(E327,8,4)&amp;"-"&amp;RIGHT(E327,2),IF(G327=12,"00"&amp;"."&amp;LEFT(E327,3)&amp;"."&amp;MID(E327,4,3)&amp;"/"&amp;MID(E327,7,4)&amp;"-"&amp;RIGHT(E327,2),IF(G327=11,"00.0"&amp;LEFT(E327,2)&amp;"."&amp;MID(E327,3,3)&amp;"/"&amp;MID(E327,6,4)&amp;"-"&amp;RIGHT(E327,2),"erro")))))</f>
        <v>92.802.784/0001-90</v>
      </c>
      <c r="G327" s="2">
        <f t="shared" si="2"/>
        <v>14</v>
      </c>
      <c r="H327" s="6" t="s">
        <v>55</v>
      </c>
      <c r="I327" s="2">
        <v>10.0</v>
      </c>
      <c r="J327" s="6">
        <v>12.771239824512389</v>
      </c>
      <c r="K327" s="6">
        <v>351948.39</v>
      </c>
      <c r="L327" s="2">
        <v>0.0</v>
      </c>
      <c r="M327" s="2">
        <v>1.0</v>
      </c>
      <c r="N327" s="2"/>
      <c r="O327" s="2">
        <v>1.0</v>
      </c>
      <c r="P327" s="2">
        <v>3.0</v>
      </c>
      <c r="Q327" s="2">
        <v>0.0</v>
      </c>
      <c r="R327" s="2">
        <v>17.0</v>
      </c>
      <c r="S327" s="2">
        <v>0.0</v>
      </c>
      <c r="T327" s="6">
        <v>15.467483684519486</v>
      </c>
      <c r="U327" s="6">
        <v>0.05598470769353439</v>
      </c>
      <c r="V327" s="6">
        <v>0.5893485551047446</v>
      </c>
      <c r="W327" s="6">
        <v>753818.0</v>
      </c>
      <c r="X327" s="6">
        <v>2320969.0</v>
      </c>
      <c r="Y327" s="6">
        <v>5217264.0</v>
      </c>
      <c r="Z327" s="6">
        <v>292087.0</v>
      </c>
      <c r="AA327" s="2">
        <f t="shared" si="3"/>
        <v>0</v>
      </c>
      <c r="AB327" s="2">
        <v>0.0</v>
      </c>
      <c r="AC327" s="2">
        <v>0.0</v>
      </c>
      <c r="AD327" s="2">
        <v>1.0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0.0</v>
      </c>
      <c r="AM327" s="2">
        <v>0.0</v>
      </c>
      <c r="AN327" s="2">
        <v>0.0</v>
      </c>
      <c r="AO327" s="2">
        <v>1.0</v>
      </c>
      <c r="AP327" s="2">
        <v>0.0</v>
      </c>
      <c r="AQ327" s="2">
        <v>0.0</v>
      </c>
      <c r="AR327" s="3">
        <v>0.0</v>
      </c>
      <c r="AS327" s="6">
        <f t="shared" si="4"/>
        <v>15.38114913</v>
      </c>
      <c r="AT327" s="6">
        <f t="shared" si="5"/>
        <v>0.0799623046</v>
      </c>
      <c r="AU327" s="6">
        <f t="shared" si="6"/>
        <v>0.5791655609</v>
      </c>
      <c r="AV327" s="6">
        <f t="shared" si="7"/>
        <v>0</v>
      </c>
      <c r="AW327" s="6">
        <f t="shared" si="8"/>
        <v>1</v>
      </c>
      <c r="AX327" s="6">
        <f t="shared" si="9"/>
        <v>0</v>
      </c>
      <c r="AY327" s="6">
        <f t="shared" si="10"/>
        <v>0</v>
      </c>
      <c r="AZ327" s="6">
        <f t="shared" si="11"/>
        <v>0</v>
      </c>
      <c r="BA327" s="6">
        <f t="shared" si="12"/>
        <v>19</v>
      </c>
      <c r="BB327" s="6">
        <f t="shared" si="13"/>
        <v>0</v>
      </c>
      <c r="BC327" s="2"/>
      <c r="BD327" s="2"/>
    </row>
    <row r="328" ht="15.75" customHeight="1">
      <c r="A328" s="2">
        <v>79.0</v>
      </c>
      <c r="B328" s="2">
        <v>2019.0</v>
      </c>
      <c r="C328" s="6" t="s">
        <v>134</v>
      </c>
      <c r="D328" s="2">
        <v>16748.0</v>
      </c>
      <c r="E328" s="2">
        <v>9.280278400019E13</v>
      </c>
      <c r="F328" s="2" t="str">
        <f t="array" ref="F328">IFERROR(INDEX(cnpj!$A:$B,MATCH(C328,cnpj!$B:$B,0),1),IF(G328=14,LEFT(E328,2)&amp;"."&amp;MID(E328,3,3)&amp;"."&amp;MID(E328,6,3)&amp;"/"&amp;MID(E328,9,4)&amp;"-"&amp;RIGHT(E328,2),IF(G328=13,0&amp;LEFT(E328,1)&amp;"."&amp;MID(E328,2,3)&amp;"."&amp;MID(E328,5,3)&amp;"/"&amp;MID(E328,8,4)&amp;"-"&amp;RIGHT(E328,2),IF(G328=12,"00"&amp;"."&amp;LEFT(E328,3)&amp;"."&amp;MID(E328,4,3)&amp;"/"&amp;MID(E328,7,4)&amp;"-"&amp;RIGHT(E328,2),IF(G328=11,"00.0"&amp;LEFT(E328,2)&amp;"."&amp;MID(E328,3,3)&amp;"/"&amp;MID(E328,6,4)&amp;"-"&amp;RIGHT(E328,2),"erro")))))</f>
        <v>92.802.784/0001-90</v>
      </c>
      <c r="G328" s="2">
        <f t="shared" si="2"/>
        <v>14</v>
      </c>
      <c r="H328" s="6" t="s">
        <v>55</v>
      </c>
      <c r="I328" s="2">
        <v>10.0</v>
      </c>
      <c r="J328" s="6">
        <v>12.988234320499801</v>
      </c>
      <c r="K328" s="6">
        <v>437238.6</v>
      </c>
      <c r="L328" s="2">
        <v>0.0</v>
      </c>
      <c r="M328" s="2">
        <v>1.0</v>
      </c>
      <c r="N328" s="2"/>
      <c r="O328" s="2">
        <v>1.0</v>
      </c>
      <c r="P328" s="2">
        <v>3.0</v>
      </c>
      <c r="Q328" s="2">
        <v>0.0</v>
      </c>
      <c r="R328" s="2">
        <v>19.0</v>
      </c>
      <c r="S328" s="2">
        <v>0.0</v>
      </c>
      <c r="T328" s="6">
        <v>15.514254845198076</v>
      </c>
      <c r="U328" s="6">
        <v>0.05508481861791619</v>
      </c>
      <c r="V328" s="6">
        <v>0.32577054872822375</v>
      </c>
      <c r="W328" s="6">
        <v>975333.0</v>
      </c>
      <c r="X328" s="6">
        <v>805680.0</v>
      </c>
      <c r="Y328" s="6">
        <v>5467078.0</v>
      </c>
      <c r="Z328" s="6">
        <v>301153.0</v>
      </c>
      <c r="AA328" s="2">
        <f t="shared" si="3"/>
        <v>0</v>
      </c>
      <c r="AB328" s="2">
        <v>0.0</v>
      </c>
      <c r="AC328" s="2">
        <v>0.0</v>
      </c>
      <c r="AD328" s="2">
        <v>1.0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0.0</v>
      </c>
      <c r="AP328" s="2">
        <v>1.0</v>
      </c>
      <c r="AQ328" s="2">
        <v>0.0</v>
      </c>
      <c r="AR328" s="3">
        <v>0.0</v>
      </c>
      <c r="AS328" s="6">
        <f t="shared" si="4"/>
        <v>15.46748368</v>
      </c>
      <c r="AT328" s="6">
        <f t="shared" si="5"/>
        <v>0.05598470769</v>
      </c>
      <c r="AU328" s="6">
        <f t="shared" si="6"/>
        <v>0.5893485551</v>
      </c>
      <c r="AV328" s="6">
        <f t="shared" si="7"/>
        <v>0</v>
      </c>
      <c r="AW328" s="6">
        <f t="shared" si="8"/>
        <v>1</v>
      </c>
      <c r="AX328" s="6">
        <f t="shared" si="9"/>
        <v>1</v>
      </c>
      <c r="AY328" s="6">
        <f t="shared" si="10"/>
        <v>3</v>
      </c>
      <c r="AZ328" s="6">
        <f t="shared" si="11"/>
        <v>0</v>
      </c>
      <c r="BA328" s="6">
        <f t="shared" si="12"/>
        <v>17</v>
      </c>
      <c r="BB328" s="6">
        <f t="shared" si="13"/>
        <v>0</v>
      </c>
      <c r="BC328" s="2"/>
      <c r="BD328" s="2"/>
    </row>
    <row r="329" ht="15.75" customHeight="1">
      <c r="A329" s="2">
        <v>79.0</v>
      </c>
      <c r="B329" s="2">
        <v>2020.0</v>
      </c>
      <c r="C329" s="6" t="s">
        <v>134</v>
      </c>
      <c r="D329" s="2">
        <v>16748.0</v>
      </c>
      <c r="E329" s="2">
        <v>9.280278400019E13</v>
      </c>
      <c r="F329" s="2" t="str">
        <f t="array" ref="F329">IFERROR(INDEX(cnpj!$A:$B,MATCH(C329,cnpj!$B:$B,0),1),IF(G329=14,LEFT(E329,2)&amp;"."&amp;MID(E329,3,3)&amp;"."&amp;MID(E329,6,3)&amp;"/"&amp;MID(E329,9,4)&amp;"-"&amp;RIGHT(E329,2),IF(G329=13,0&amp;LEFT(E329,1)&amp;"."&amp;MID(E329,2,3)&amp;"."&amp;MID(E329,5,3)&amp;"/"&amp;MID(E329,8,4)&amp;"-"&amp;RIGHT(E329,2),IF(G329=12,"00"&amp;"."&amp;LEFT(E329,3)&amp;"."&amp;MID(E329,4,3)&amp;"/"&amp;MID(E329,7,4)&amp;"-"&amp;RIGHT(E329,2),IF(G329=11,"00.0"&amp;LEFT(E329,2)&amp;"."&amp;MID(E329,3,3)&amp;"/"&amp;MID(E329,6,4)&amp;"-"&amp;RIGHT(E329,2),"erro")))))</f>
        <v>92.802.784/0001-90</v>
      </c>
      <c r="G329" s="2">
        <f t="shared" si="2"/>
        <v>14</v>
      </c>
      <c r="H329" s="6" t="s">
        <v>55</v>
      </c>
      <c r="I329" s="2">
        <v>10.0</v>
      </c>
      <c r="J329" s="6">
        <v>14.100892923115115</v>
      </c>
      <c r="K329" s="6">
        <v>1330270.58</v>
      </c>
      <c r="L329" s="2">
        <v>0.0</v>
      </c>
      <c r="M329" s="2">
        <v>1.0</v>
      </c>
      <c r="N329" s="2"/>
      <c r="O329" s="2">
        <v>1.0</v>
      </c>
      <c r="P329" s="2">
        <v>3.0</v>
      </c>
      <c r="Q329" s="2">
        <v>0.0</v>
      </c>
      <c r="R329" s="2">
        <v>19.0</v>
      </c>
      <c r="S329" s="2">
        <v>0.0</v>
      </c>
      <c r="T329" s="6">
        <v>15.751001183255495</v>
      </c>
      <c r="U329" s="6">
        <v>0.2619139936501814</v>
      </c>
      <c r="V329" s="6">
        <v>0.41630388244318756</v>
      </c>
      <c r="W329" s="6">
        <v>864436.0</v>
      </c>
      <c r="X329" s="6">
        <v>2019485.0</v>
      </c>
      <c r="Y329" s="6">
        <v>6927442.0</v>
      </c>
      <c r="Z329" s="6">
        <v>1814394.0</v>
      </c>
      <c r="AA329" s="2">
        <f t="shared" si="3"/>
        <v>0</v>
      </c>
      <c r="AB329" s="2">
        <v>0.0</v>
      </c>
      <c r="AC329" s="2">
        <v>0.0</v>
      </c>
      <c r="AD329" s="2">
        <v>1.0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0.0</v>
      </c>
      <c r="AM329" s="2">
        <v>0.0</v>
      </c>
      <c r="AN329" s="2">
        <v>0.0</v>
      </c>
      <c r="AO329" s="2">
        <v>0.0</v>
      </c>
      <c r="AP329" s="2">
        <v>0.0</v>
      </c>
      <c r="AQ329" s="2">
        <v>1.0</v>
      </c>
      <c r="AR329" s="3">
        <v>0.0</v>
      </c>
      <c r="AS329" s="6">
        <f t="shared" si="4"/>
        <v>15.51425485</v>
      </c>
      <c r="AT329" s="6">
        <f t="shared" si="5"/>
        <v>0.05508481862</v>
      </c>
      <c r="AU329" s="6">
        <f t="shared" si="6"/>
        <v>0.3257705487</v>
      </c>
      <c r="AV329" s="6">
        <f t="shared" si="7"/>
        <v>0</v>
      </c>
      <c r="AW329" s="6">
        <f t="shared" si="8"/>
        <v>1</v>
      </c>
      <c r="AX329" s="6">
        <f t="shared" si="9"/>
        <v>1</v>
      </c>
      <c r="AY329" s="6">
        <f t="shared" si="10"/>
        <v>3</v>
      </c>
      <c r="AZ329" s="6">
        <f t="shared" si="11"/>
        <v>0</v>
      </c>
      <c r="BA329" s="6">
        <f t="shared" si="12"/>
        <v>19</v>
      </c>
      <c r="BB329" s="6">
        <f t="shared" si="13"/>
        <v>0</v>
      </c>
      <c r="BC329" s="2"/>
      <c r="BD329" s="2"/>
    </row>
    <row r="330" ht="15.75" customHeight="1">
      <c r="A330" s="2">
        <v>80.0</v>
      </c>
      <c r="B330" s="2">
        <v>2016.0</v>
      </c>
      <c r="C330" s="6" t="s">
        <v>135</v>
      </c>
      <c r="D330" s="2">
        <v>14443.0</v>
      </c>
      <c r="E330" s="2">
        <v>4.377651700018E13</v>
      </c>
      <c r="F330" s="2" t="str">
        <f t="array" ref="F330">IFERROR(INDEX(cnpj!$A:$B,MATCH(C330,cnpj!$B:$B,0),1),IF(G330=14,LEFT(E330,2)&amp;"."&amp;MID(E330,3,3)&amp;"."&amp;MID(E330,6,3)&amp;"/"&amp;MID(E330,9,4)&amp;"-"&amp;RIGHT(E330,2),IF(G330=13,0&amp;LEFT(E330,1)&amp;"."&amp;MID(E330,2,3)&amp;"."&amp;MID(E330,5,3)&amp;"/"&amp;MID(E330,8,4)&amp;"-"&amp;RIGHT(E330,2),IF(G330=12,"00"&amp;"."&amp;LEFT(E330,3)&amp;"."&amp;MID(E330,4,3)&amp;"/"&amp;MID(E330,7,4)&amp;"-"&amp;RIGHT(E330,2),IF(G330=11,"00.0"&amp;LEFT(E330,2)&amp;"."&amp;MID(E330,3,3)&amp;"/"&amp;MID(E330,6,4)&amp;"-"&amp;RIGHT(E330,2),"erro")))))</f>
        <v>43.776.517/0001-80</v>
      </c>
      <c r="G330" s="2">
        <f t="shared" si="2"/>
        <v>14</v>
      </c>
      <c r="H330" s="6" t="s">
        <v>55</v>
      </c>
      <c r="I330" s="2">
        <v>10.0</v>
      </c>
      <c r="J330" s="6">
        <v>13.56335735372343</v>
      </c>
      <c r="K330" s="6">
        <v>777125.67</v>
      </c>
      <c r="L330" s="2">
        <v>0.0</v>
      </c>
      <c r="M330" s="2">
        <v>1.0</v>
      </c>
      <c r="N330" s="2"/>
      <c r="O330" s="2">
        <v>1.0</v>
      </c>
      <c r="P330" s="2">
        <v>3.0</v>
      </c>
      <c r="Q330" s="2">
        <v>0.0</v>
      </c>
      <c r="R330" s="2">
        <v>22.0</v>
      </c>
      <c r="S330" s="2">
        <v>0.0</v>
      </c>
      <c r="T330" s="6">
        <v>17.419513645240638</v>
      </c>
      <c r="U330" s="6">
        <v>0.08020398076104651</v>
      </c>
      <c r="V330" s="6">
        <v>0.5803729287609314</v>
      </c>
      <c r="W330" s="6">
        <v>4302508.0</v>
      </c>
      <c r="X330" s="6">
        <v>1.7023315E7</v>
      </c>
      <c r="Y330" s="6">
        <v>3.6745034E7</v>
      </c>
      <c r="Z330" s="6">
        <v>2947098.0</v>
      </c>
      <c r="AA330" s="2" t="str">
        <f t="shared" si="3"/>
        <v/>
      </c>
      <c r="AB330" s="2">
        <v>0.0</v>
      </c>
      <c r="AC330" s="2">
        <v>0.0</v>
      </c>
      <c r="AD330" s="2">
        <v>1.0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  <c r="AM330" s="2">
        <v>1.0</v>
      </c>
      <c r="AN330" s="2">
        <v>0.0</v>
      </c>
      <c r="AO330" s="2">
        <v>0.0</v>
      </c>
      <c r="AP330" s="2">
        <v>0.0</v>
      </c>
      <c r="AQ330" s="2">
        <v>0.0</v>
      </c>
      <c r="AR330" s="3">
        <v>0.0</v>
      </c>
      <c r="AS330" s="6" t="str">
        <f t="shared" si="4"/>
        <v/>
      </c>
      <c r="AT330" s="6" t="str">
        <f t="shared" si="5"/>
        <v/>
      </c>
      <c r="AU330" s="6" t="str">
        <f t="shared" si="6"/>
        <v/>
      </c>
      <c r="AV330" s="6" t="str">
        <f t="shared" si="7"/>
        <v/>
      </c>
      <c r="AW330" s="6" t="str">
        <f t="shared" si="8"/>
        <v/>
      </c>
      <c r="AX330" s="6" t="str">
        <f t="shared" si="9"/>
        <v/>
      </c>
      <c r="AY330" s="6" t="str">
        <f t="shared" si="10"/>
        <v/>
      </c>
      <c r="AZ330" s="6" t="str">
        <f t="shared" si="11"/>
        <v/>
      </c>
      <c r="BA330" s="6" t="str">
        <f t="shared" si="12"/>
        <v/>
      </c>
      <c r="BB330" s="6" t="str">
        <f t="shared" si="13"/>
        <v/>
      </c>
      <c r="BC330" s="2"/>
      <c r="BD330" s="2"/>
    </row>
    <row r="331" ht="15.75" customHeight="1">
      <c r="A331" s="2">
        <v>80.0</v>
      </c>
      <c r="B331" s="2">
        <v>2017.0</v>
      </c>
      <c r="C331" s="6" t="s">
        <v>135</v>
      </c>
      <c r="D331" s="2">
        <v>14443.0</v>
      </c>
      <c r="E331" s="2">
        <v>4.377651700018E13</v>
      </c>
      <c r="F331" s="2" t="str">
        <f t="array" ref="F331">IFERROR(INDEX(cnpj!$A:$B,MATCH(C331,cnpj!$B:$B,0),1),IF(G331=14,LEFT(E331,2)&amp;"."&amp;MID(E331,3,3)&amp;"."&amp;MID(E331,6,3)&amp;"/"&amp;MID(E331,9,4)&amp;"-"&amp;RIGHT(E331,2),IF(G331=13,0&amp;LEFT(E331,1)&amp;"."&amp;MID(E331,2,3)&amp;"."&amp;MID(E331,5,3)&amp;"/"&amp;MID(E331,8,4)&amp;"-"&amp;RIGHT(E331,2),IF(G331=12,"00"&amp;"."&amp;LEFT(E331,3)&amp;"."&amp;MID(E331,4,3)&amp;"/"&amp;MID(E331,7,4)&amp;"-"&amp;RIGHT(E331,2),IF(G331=11,"00.0"&amp;LEFT(E331,2)&amp;"."&amp;MID(E331,3,3)&amp;"/"&amp;MID(E331,6,4)&amp;"-"&amp;RIGHT(E331,2),"erro")))))</f>
        <v>43.776.517/0001-80</v>
      </c>
      <c r="G331" s="2">
        <f t="shared" si="2"/>
        <v>14</v>
      </c>
      <c r="H331" s="6" t="s">
        <v>55</v>
      </c>
      <c r="I331" s="2">
        <v>10.0</v>
      </c>
      <c r="J331" s="6">
        <v>11.820410164718188</v>
      </c>
      <c r="K331" s="6">
        <v>136000.0</v>
      </c>
      <c r="L331" s="2">
        <v>0.0</v>
      </c>
      <c r="M331" s="2">
        <v>1.0</v>
      </c>
      <c r="N331" s="2"/>
      <c r="O331" s="2">
        <v>1.0</v>
      </c>
      <c r="P331" s="2">
        <v>3.0</v>
      </c>
      <c r="Q331" s="2">
        <v>0.0</v>
      </c>
      <c r="R331" s="2">
        <v>22.0</v>
      </c>
      <c r="S331" s="2">
        <v>0.0</v>
      </c>
      <c r="T331" s="6">
        <v>17.49298633663123</v>
      </c>
      <c r="U331" s="6">
        <v>0.06370509570974321</v>
      </c>
      <c r="V331" s="6">
        <v>0.5571533814772321</v>
      </c>
      <c r="W331" s="6">
        <v>4771880.0</v>
      </c>
      <c r="X331" s="6">
        <v>1.7261555E7</v>
      </c>
      <c r="Y331" s="6">
        <v>3.9546444E7</v>
      </c>
      <c r="Z331" s="6">
        <v>2519310.0</v>
      </c>
      <c r="AA331" s="2">
        <f t="shared" si="3"/>
        <v>0</v>
      </c>
      <c r="AB331" s="2">
        <v>0.0</v>
      </c>
      <c r="AC331" s="2">
        <v>0.0</v>
      </c>
      <c r="AD331" s="2">
        <v>1.0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0.0</v>
      </c>
      <c r="AM331" s="2">
        <v>0.0</v>
      </c>
      <c r="AN331" s="2">
        <v>1.0</v>
      </c>
      <c r="AO331" s="2">
        <v>0.0</v>
      </c>
      <c r="AP331" s="2">
        <v>0.0</v>
      </c>
      <c r="AQ331" s="2">
        <v>0.0</v>
      </c>
      <c r="AR331" s="3">
        <v>0.0</v>
      </c>
      <c r="AS331" s="6">
        <f t="shared" si="4"/>
        <v>17.41951365</v>
      </c>
      <c r="AT331" s="6">
        <f t="shared" si="5"/>
        <v>0.08020398076</v>
      </c>
      <c r="AU331" s="6">
        <f t="shared" si="6"/>
        <v>0.5803729288</v>
      </c>
      <c r="AV331" s="6">
        <f t="shared" si="7"/>
        <v>0</v>
      </c>
      <c r="AW331" s="6">
        <f t="shared" si="8"/>
        <v>1</v>
      </c>
      <c r="AX331" s="6">
        <f t="shared" si="9"/>
        <v>1</v>
      </c>
      <c r="AY331" s="6">
        <f t="shared" si="10"/>
        <v>3</v>
      </c>
      <c r="AZ331" s="6">
        <f t="shared" si="11"/>
        <v>0</v>
      </c>
      <c r="BA331" s="6">
        <f t="shared" si="12"/>
        <v>22</v>
      </c>
      <c r="BB331" s="6">
        <f t="shared" si="13"/>
        <v>0</v>
      </c>
      <c r="BC331" s="2"/>
      <c r="BD331" s="2"/>
    </row>
    <row r="332" ht="15.75" customHeight="1">
      <c r="A332" s="2">
        <v>80.0</v>
      </c>
      <c r="B332" s="2">
        <v>2018.0</v>
      </c>
      <c r="C332" s="6" t="s">
        <v>135</v>
      </c>
      <c r="D332" s="2">
        <v>14443.0</v>
      </c>
      <c r="E332" s="2">
        <v>4.377651700018E13</v>
      </c>
      <c r="F332" s="2" t="str">
        <f t="array" ref="F332">IFERROR(INDEX(cnpj!$A:$B,MATCH(C332,cnpj!$B:$B,0),1),IF(G332=14,LEFT(E332,2)&amp;"."&amp;MID(E332,3,3)&amp;"."&amp;MID(E332,6,3)&amp;"/"&amp;MID(E332,9,4)&amp;"-"&amp;RIGHT(E332,2),IF(G332=13,0&amp;LEFT(E332,1)&amp;"."&amp;MID(E332,2,3)&amp;"."&amp;MID(E332,5,3)&amp;"/"&amp;MID(E332,8,4)&amp;"-"&amp;RIGHT(E332,2),IF(G332=12,"00"&amp;"."&amp;LEFT(E332,3)&amp;"."&amp;MID(E332,4,3)&amp;"/"&amp;MID(E332,7,4)&amp;"-"&amp;RIGHT(E332,2),IF(G332=11,"00.0"&amp;LEFT(E332,2)&amp;"."&amp;MID(E332,3,3)&amp;"/"&amp;MID(E332,6,4)&amp;"-"&amp;RIGHT(E332,2),"erro")))))</f>
        <v>43.776.517/0001-80</v>
      </c>
      <c r="G332" s="2">
        <f t="shared" si="2"/>
        <v>14</v>
      </c>
      <c r="H332" s="6" t="s">
        <v>55</v>
      </c>
      <c r="I332" s="2">
        <v>10.0</v>
      </c>
      <c r="J332" s="6">
        <v>14.70523825559958</v>
      </c>
      <c r="K332" s="6">
        <v>2434466.65</v>
      </c>
      <c r="L332" s="2">
        <v>0.0</v>
      </c>
      <c r="M332" s="2">
        <v>1.0</v>
      </c>
      <c r="N332" s="2"/>
      <c r="O332" s="2">
        <v>1.0</v>
      </c>
      <c r="P332" s="2">
        <v>3.0</v>
      </c>
      <c r="Q332" s="2">
        <v>0.0</v>
      </c>
      <c r="R332" s="2">
        <v>22.0</v>
      </c>
      <c r="S332" s="2">
        <v>0.0</v>
      </c>
      <c r="T332" s="6">
        <v>17.589767342240208</v>
      </c>
      <c r="U332" s="6">
        <v>0.0650765596457239</v>
      </c>
      <c r="V332" s="6">
        <v>0.5512077345916979</v>
      </c>
      <c r="W332" s="6">
        <v>5398632.0</v>
      </c>
      <c r="X332" s="6">
        <v>1.8614798E7</v>
      </c>
      <c r="Y332" s="6">
        <v>4.3565118E7</v>
      </c>
      <c r="Z332" s="6">
        <v>2835068.0</v>
      </c>
      <c r="AA332" s="2">
        <f t="shared" si="3"/>
        <v>0</v>
      </c>
      <c r="AB332" s="2">
        <v>0.0</v>
      </c>
      <c r="AC332" s="2">
        <v>0.0</v>
      </c>
      <c r="AD332" s="2">
        <v>1.0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0.0</v>
      </c>
      <c r="AM332" s="2">
        <v>0.0</v>
      </c>
      <c r="AN332" s="2">
        <v>0.0</v>
      </c>
      <c r="AO332" s="2">
        <v>1.0</v>
      </c>
      <c r="AP332" s="2">
        <v>0.0</v>
      </c>
      <c r="AQ332" s="2">
        <v>0.0</v>
      </c>
      <c r="AR332" s="3">
        <v>0.0</v>
      </c>
      <c r="AS332" s="6">
        <f t="shared" si="4"/>
        <v>17.49298634</v>
      </c>
      <c r="AT332" s="6">
        <f t="shared" si="5"/>
        <v>0.06370509571</v>
      </c>
      <c r="AU332" s="6">
        <f t="shared" si="6"/>
        <v>0.5571533815</v>
      </c>
      <c r="AV332" s="6">
        <f t="shared" si="7"/>
        <v>0</v>
      </c>
      <c r="AW332" s="6">
        <f t="shared" si="8"/>
        <v>1</v>
      </c>
      <c r="AX332" s="6">
        <f t="shared" si="9"/>
        <v>1</v>
      </c>
      <c r="AY332" s="6">
        <f t="shared" si="10"/>
        <v>3</v>
      </c>
      <c r="AZ332" s="6">
        <f t="shared" si="11"/>
        <v>0</v>
      </c>
      <c r="BA332" s="6">
        <f t="shared" si="12"/>
        <v>22</v>
      </c>
      <c r="BB332" s="6">
        <f t="shared" si="13"/>
        <v>0</v>
      </c>
      <c r="BC332" s="2"/>
      <c r="BD332" s="2"/>
    </row>
    <row r="333" ht="15.75" customHeight="1">
      <c r="A333" s="2">
        <v>80.0</v>
      </c>
      <c r="B333" s="2">
        <v>2019.0</v>
      </c>
      <c r="C333" s="6" t="s">
        <v>135</v>
      </c>
      <c r="D333" s="2">
        <v>14443.0</v>
      </c>
      <c r="E333" s="2">
        <v>4.377651700018E13</v>
      </c>
      <c r="F333" s="2" t="str">
        <f t="array" ref="F333">IFERROR(INDEX(cnpj!$A:$B,MATCH(C333,cnpj!$B:$B,0),1),IF(G333=14,LEFT(E333,2)&amp;"."&amp;MID(E333,3,3)&amp;"."&amp;MID(E333,6,3)&amp;"/"&amp;MID(E333,9,4)&amp;"-"&amp;RIGHT(E333,2),IF(G333=13,0&amp;LEFT(E333,1)&amp;"."&amp;MID(E333,2,3)&amp;"."&amp;MID(E333,5,3)&amp;"/"&amp;MID(E333,8,4)&amp;"-"&amp;RIGHT(E333,2),IF(G333=12,"00"&amp;"."&amp;LEFT(E333,3)&amp;"."&amp;MID(E333,4,3)&amp;"/"&amp;MID(E333,7,4)&amp;"-"&amp;RIGHT(E333,2),IF(G333=11,"00.0"&amp;LEFT(E333,2)&amp;"."&amp;MID(E333,3,3)&amp;"/"&amp;MID(E333,6,4)&amp;"-"&amp;RIGHT(E333,2),"erro")))))</f>
        <v>43.776.517/0001-80</v>
      </c>
      <c r="G333" s="2">
        <f t="shared" si="2"/>
        <v>14</v>
      </c>
      <c r="H333" s="6" t="s">
        <v>55</v>
      </c>
      <c r="I333" s="2">
        <v>10.0</v>
      </c>
      <c r="J333" s="6">
        <v>14.889407858625018</v>
      </c>
      <c r="K333" s="6">
        <v>2926763.78</v>
      </c>
      <c r="L333" s="2">
        <v>0.0</v>
      </c>
      <c r="M333" s="2">
        <v>1.0</v>
      </c>
      <c r="N333" s="2"/>
      <c r="O333" s="2">
        <v>1.0</v>
      </c>
      <c r="P333" s="2">
        <v>3.0</v>
      </c>
      <c r="Q333" s="2">
        <v>0.0</v>
      </c>
      <c r="R333" s="2">
        <v>25.0</v>
      </c>
      <c r="S333" s="2">
        <v>0.0</v>
      </c>
      <c r="T333" s="6">
        <v>17.654054931624025</v>
      </c>
      <c r="U333" s="6">
        <v>0.07248550297259018</v>
      </c>
      <c r="V333" s="6">
        <v>0.2315204766476243</v>
      </c>
      <c r="W333" s="6">
        <v>6453424.0</v>
      </c>
      <c r="X333" s="6">
        <v>4302508.0</v>
      </c>
      <c r="Y333" s="6">
        <v>4.64578E7</v>
      </c>
      <c r="Z333" s="6">
        <v>3367517.0</v>
      </c>
      <c r="AA333" s="2">
        <f t="shared" si="3"/>
        <v>0</v>
      </c>
      <c r="AB333" s="2">
        <v>0.0</v>
      </c>
      <c r="AC333" s="2">
        <v>0.0</v>
      </c>
      <c r="AD333" s="2">
        <v>1.0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0.0</v>
      </c>
      <c r="AM333" s="2">
        <v>0.0</v>
      </c>
      <c r="AN333" s="2">
        <v>0.0</v>
      </c>
      <c r="AO333" s="2">
        <v>0.0</v>
      </c>
      <c r="AP333" s="2">
        <v>1.0</v>
      </c>
      <c r="AQ333" s="2">
        <v>0.0</v>
      </c>
      <c r="AR333" s="3">
        <v>0.0</v>
      </c>
      <c r="AS333" s="6">
        <f t="shared" si="4"/>
        <v>17.58976734</v>
      </c>
      <c r="AT333" s="6">
        <f t="shared" si="5"/>
        <v>0.06507655965</v>
      </c>
      <c r="AU333" s="6">
        <f t="shared" si="6"/>
        <v>0.5512077346</v>
      </c>
      <c r="AV333" s="6">
        <f t="shared" si="7"/>
        <v>0</v>
      </c>
      <c r="AW333" s="6">
        <f t="shared" si="8"/>
        <v>1</v>
      </c>
      <c r="AX333" s="6">
        <f t="shared" si="9"/>
        <v>1</v>
      </c>
      <c r="AY333" s="6">
        <f t="shared" si="10"/>
        <v>3</v>
      </c>
      <c r="AZ333" s="6">
        <f t="shared" si="11"/>
        <v>0</v>
      </c>
      <c r="BA333" s="6">
        <f t="shared" si="12"/>
        <v>22</v>
      </c>
      <c r="BB333" s="6">
        <f t="shared" si="13"/>
        <v>0</v>
      </c>
      <c r="BC333" s="2"/>
      <c r="BD333" s="2"/>
    </row>
    <row r="334" ht="15.75" customHeight="1">
      <c r="A334" s="2">
        <v>80.0</v>
      </c>
      <c r="B334" s="2">
        <v>2020.0</v>
      </c>
      <c r="C334" s="6" t="s">
        <v>135</v>
      </c>
      <c r="D334" s="2">
        <v>14443.0</v>
      </c>
      <c r="E334" s="2">
        <v>4.377651700018E13</v>
      </c>
      <c r="F334" s="2" t="str">
        <f t="array" ref="F334">IFERROR(INDEX(cnpj!$A:$B,MATCH(C334,cnpj!$B:$B,0),1),IF(G334=14,LEFT(E334,2)&amp;"."&amp;MID(E334,3,3)&amp;"."&amp;MID(E334,6,3)&amp;"/"&amp;MID(E334,9,4)&amp;"-"&amp;RIGHT(E334,2),IF(G334=13,0&amp;LEFT(E334,1)&amp;"."&amp;MID(E334,2,3)&amp;"."&amp;MID(E334,5,3)&amp;"/"&amp;MID(E334,8,4)&amp;"-"&amp;RIGHT(E334,2),IF(G334=12,"00"&amp;"."&amp;LEFT(E334,3)&amp;"."&amp;MID(E334,4,3)&amp;"/"&amp;MID(E334,7,4)&amp;"-"&amp;RIGHT(E334,2),IF(G334=11,"00.0"&amp;LEFT(E334,2)&amp;"."&amp;MID(E334,3,3)&amp;"/"&amp;MID(E334,6,4)&amp;"-"&amp;RIGHT(E334,2),"erro")))))</f>
        <v>43.776.517/0001-80</v>
      </c>
      <c r="G334" s="2">
        <f t="shared" si="2"/>
        <v>14</v>
      </c>
      <c r="H334" s="6" t="s">
        <v>55</v>
      </c>
      <c r="I334" s="2">
        <v>10.0</v>
      </c>
      <c r="J334" s="6">
        <v>14.09634825603237</v>
      </c>
      <c r="K334" s="6">
        <v>1324238.66</v>
      </c>
      <c r="L334" s="2">
        <v>0.0</v>
      </c>
      <c r="M334" s="2">
        <v>1.0</v>
      </c>
      <c r="N334" s="2"/>
      <c r="O334" s="2">
        <v>1.0</v>
      </c>
      <c r="P334" s="2">
        <v>3.0</v>
      </c>
      <c r="Q334" s="2">
        <v>0.0</v>
      </c>
      <c r="R334" s="2">
        <v>24.0</v>
      </c>
      <c r="S334" s="2">
        <v>0.0</v>
      </c>
      <c r="T334" s="6">
        <v>17.735871426601275</v>
      </c>
      <c r="U334" s="6">
        <v>0.01930472692676573</v>
      </c>
      <c r="V334" s="6">
        <v>0.547911133494369</v>
      </c>
      <c r="W334" s="6">
        <v>5900130.0</v>
      </c>
      <c r="X334" s="6">
        <v>2.1724802E7</v>
      </c>
      <c r="Y334" s="6">
        <v>5.0418636E7</v>
      </c>
      <c r="Z334" s="6">
        <v>973318.0</v>
      </c>
      <c r="AA334" s="2">
        <f t="shared" si="3"/>
        <v>0</v>
      </c>
      <c r="AB334" s="2">
        <v>0.0</v>
      </c>
      <c r="AC334" s="2">
        <v>0.0</v>
      </c>
      <c r="AD334" s="2">
        <v>1.0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0.0</v>
      </c>
      <c r="AL334" s="2">
        <v>0.0</v>
      </c>
      <c r="AM334" s="2">
        <v>0.0</v>
      </c>
      <c r="AN334" s="2">
        <v>0.0</v>
      </c>
      <c r="AO334" s="2">
        <v>0.0</v>
      </c>
      <c r="AP334" s="2">
        <v>0.0</v>
      </c>
      <c r="AQ334" s="2">
        <v>1.0</v>
      </c>
      <c r="AR334" s="3">
        <v>0.0</v>
      </c>
      <c r="AS334" s="6">
        <f t="shared" si="4"/>
        <v>17.65405493</v>
      </c>
      <c r="AT334" s="6">
        <f t="shared" si="5"/>
        <v>0.07248550297</v>
      </c>
      <c r="AU334" s="6">
        <f t="shared" si="6"/>
        <v>0.2315204766</v>
      </c>
      <c r="AV334" s="6">
        <f t="shared" si="7"/>
        <v>0</v>
      </c>
      <c r="AW334" s="6">
        <f t="shared" si="8"/>
        <v>1</v>
      </c>
      <c r="AX334" s="6">
        <f t="shared" si="9"/>
        <v>1</v>
      </c>
      <c r="AY334" s="6">
        <f t="shared" si="10"/>
        <v>3</v>
      </c>
      <c r="AZ334" s="6">
        <f t="shared" si="11"/>
        <v>0</v>
      </c>
      <c r="BA334" s="6">
        <f t="shared" si="12"/>
        <v>25</v>
      </c>
      <c r="BB334" s="6">
        <f t="shared" si="13"/>
        <v>0</v>
      </c>
      <c r="BC334" s="2"/>
      <c r="BD334" s="2"/>
    </row>
    <row r="335" ht="15.75" customHeight="1">
      <c r="A335" s="2">
        <v>81.0</v>
      </c>
      <c r="B335" s="2">
        <v>2016.0</v>
      </c>
      <c r="C335" s="6" t="s">
        <v>136</v>
      </c>
      <c r="D335" s="2">
        <v>19445.0</v>
      </c>
      <c r="E335" s="2">
        <v>1.7281106000103E13</v>
      </c>
      <c r="F335" s="2" t="str">
        <f t="array" ref="F335">IFERROR(INDEX(cnpj!$A:$B,MATCH(C335,cnpj!$B:$B,0),1),IF(G335=14,LEFT(E335,2)&amp;"."&amp;MID(E335,3,3)&amp;"."&amp;MID(E335,6,3)&amp;"/"&amp;MID(E335,9,4)&amp;"-"&amp;RIGHT(E335,2),IF(G335=13,0&amp;LEFT(E335,1)&amp;"."&amp;MID(E335,2,3)&amp;"."&amp;MID(E335,5,3)&amp;"/"&amp;MID(E335,8,4)&amp;"-"&amp;RIGHT(E335,2),IF(G335=12,"00"&amp;"."&amp;LEFT(E335,3)&amp;"."&amp;MID(E335,4,3)&amp;"/"&amp;MID(E335,7,4)&amp;"-"&amp;RIGHT(E335,2),IF(G335=11,"00.0"&amp;LEFT(E335,2)&amp;"."&amp;MID(E335,3,3)&amp;"/"&amp;MID(E335,6,4)&amp;"-"&amp;RIGHT(E335,2),"erro")))))</f>
        <v>17.281.106/0001-03</v>
      </c>
      <c r="G335" s="2">
        <f t="shared" si="2"/>
        <v>14</v>
      </c>
      <c r="H335" s="6" t="s">
        <v>55</v>
      </c>
      <c r="I335" s="2">
        <v>10.0</v>
      </c>
      <c r="J335" s="6">
        <v>12.314755511066542</v>
      </c>
      <c r="K335" s="6">
        <v>222961.75</v>
      </c>
      <c r="L335" s="2">
        <v>1.0</v>
      </c>
      <c r="M335" s="2">
        <v>1.0</v>
      </c>
      <c r="N335" s="2"/>
      <c r="O335" s="2">
        <v>0.0</v>
      </c>
      <c r="P335" s="2">
        <v>0.0</v>
      </c>
      <c r="Q335" s="2">
        <v>0.0</v>
      </c>
      <c r="R335" s="2">
        <v>25.0</v>
      </c>
      <c r="S335" s="2">
        <v>0.0</v>
      </c>
      <c r="T335" s="6">
        <v>16.207946775379135</v>
      </c>
      <c r="U335" s="6">
        <v>0.03968523545549891</v>
      </c>
      <c r="V335" s="6">
        <v>0.4570726593891069</v>
      </c>
      <c r="W335" s="6">
        <v>1124297.0</v>
      </c>
      <c r="X335" s="6">
        <v>3876130.0</v>
      </c>
      <c r="Y335" s="6">
        <v>1.0940114E7</v>
      </c>
      <c r="Z335" s="6">
        <v>434161.0</v>
      </c>
      <c r="AA335" s="2" t="str">
        <f t="shared" si="3"/>
        <v/>
      </c>
      <c r="AB335" s="2">
        <v>0.0</v>
      </c>
      <c r="AC335" s="2">
        <v>0.0</v>
      </c>
      <c r="AD335" s="2">
        <v>1.0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  <c r="AM335" s="2">
        <v>1.0</v>
      </c>
      <c r="AN335" s="2">
        <v>0.0</v>
      </c>
      <c r="AO335" s="2">
        <v>0.0</v>
      </c>
      <c r="AP335" s="2">
        <v>0.0</v>
      </c>
      <c r="AQ335" s="2">
        <v>0.0</v>
      </c>
      <c r="AR335" s="3">
        <v>0.0</v>
      </c>
      <c r="AS335" s="6" t="str">
        <f t="shared" si="4"/>
        <v/>
      </c>
      <c r="AT335" s="6" t="str">
        <f t="shared" si="5"/>
        <v/>
      </c>
      <c r="AU335" s="6" t="str">
        <f t="shared" si="6"/>
        <v/>
      </c>
      <c r="AV335" s="6" t="str">
        <f t="shared" si="7"/>
        <v/>
      </c>
      <c r="AW335" s="6" t="str">
        <f t="shared" si="8"/>
        <v/>
      </c>
      <c r="AX335" s="6" t="str">
        <f t="shared" si="9"/>
        <v/>
      </c>
      <c r="AY335" s="6" t="str">
        <f t="shared" si="10"/>
        <v/>
      </c>
      <c r="AZ335" s="6" t="str">
        <f t="shared" si="11"/>
        <v/>
      </c>
      <c r="BA335" s="6" t="str">
        <f t="shared" si="12"/>
        <v/>
      </c>
      <c r="BB335" s="6" t="str">
        <f t="shared" si="13"/>
        <v/>
      </c>
      <c r="BC335" s="2"/>
      <c r="BD335" s="2"/>
    </row>
    <row r="336" ht="15.75" customHeight="1">
      <c r="A336" s="2">
        <v>81.0</v>
      </c>
      <c r="B336" s="2">
        <v>2017.0</v>
      </c>
      <c r="C336" s="6" t="s">
        <v>136</v>
      </c>
      <c r="D336" s="2">
        <v>19445.0</v>
      </c>
      <c r="E336" s="2">
        <v>1.7281106000103E13</v>
      </c>
      <c r="F336" s="2" t="str">
        <f t="array" ref="F336">IFERROR(INDEX(cnpj!$A:$B,MATCH(C336,cnpj!$B:$B,0),1),IF(G336=14,LEFT(E336,2)&amp;"."&amp;MID(E336,3,3)&amp;"."&amp;MID(E336,6,3)&amp;"/"&amp;MID(E336,9,4)&amp;"-"&amp;RIGHT(E336,2),IF(G336=13,0&amp;LEFT(E336,1)&amp;"."&amp;MID(E336,2,3)&amp;"."&amp;MID(E336,5,3)&amp;"/"&amp;MID(E336,8,4)&amp;"-"&amp;RIGHT(E336,2),IF(G336=12,"00"&amp;"."&amp;LEFT(E336,3)&amp;"."&amp;MID(E336,4,3)&amp;"/"&amp;MID(E336,7,4)&amp;"-"&amp;RIGHT(E336,2),IF(G336=11,"00.0"&amp;LEFT(E336,2)&amp;"."&amp;MID(E336,3,3)&amp;"/"&amp;MID(E336,6,4)&amp;"-"&amp;RIGHT(E336,2),"erro")))))</f>
        <v>17.281.106/0001-03</v>
      </c>
      <c r="G336" s="2">
        <f t="shared" si="2"/>
        <v>14</v>
      </c>
      <c r="H336" s="6" t="s">
        <v>55</v>
      </c>
      <c r="I336" s="2">
        <v>10.0</v>
      </c>
      <c r="J336" s="6">
        <v>12.346435320472864</v>
      </c>
      <c r="K336" s="6">
        <v>230138.21</v>
      </c>
      <c r="L336" s="2">
        <v>1.0</v>
      </c>
      <c r="M336" s="2">
        <v>1.0</v>
      </c>
      <c r="N336" s="2"/>
      <c r="O336" s="2">
        <v>0.0</v>
      </c>
      <c r="P336" s="2">
        <v>0.0</v>
      </c>
      <c r="Q336" s="2">
        <v>0.0</v>
      </c>
      <c r="R336" s="2">
        <v>22.0</v>
      </c>
      <c r="S336" s="2">
        <v>0.0</v>
      </c>
      <c r="T336" s="6">
        <v>16.195157890677404</v>
      </c>
      <c r="U336" s="6">
        <v>0.05188715623502177</v>
      </c>
      <c r="V336" s="6">
        <v>0.4218786006194003</v>
      </c>
      <c r="W336" s="6">
        <v>1246970.0</v>
      </c>
      <c r="X336" s="6">
        <v>3309780.0</v>
      </c>
      <c r="Y336" s="6">
        <v>1.0801093E7</v>
      </c>
      <c r="Z336" s="6">
        <v>560438.0</v>
      </c>
      <c r="AA336" s="2">
        <f t="shared" si="3"/>
        <v>0</v>
      </c>
      <c r="AB336" s="2">
        <v>0.0</v>
      </c>
      <c r="AC336" s="2">
        <v>0.0</v>
      </c>
      <c r="AD336" s="2">
        <v>1.0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0.0</v>
      </c>
      <c r="AM336" s="2">
        <v>0.0</v>
      </c>
      <c r="AN336" s="2">
        <v>1.0</v>
      </c>
      <c r="AO336" s="2">
        <v>0.0</v>
      </c>
      <c r="AP336" s="2">
        <v>0.0</v>
      </c>
      <c r="AQ336" s="2">
        <v>0.0</v>
      </c>
      <c r="AR336" s="3">
        <v>0.0</v>
      </c>
      <c r="AS336" s="6">
        <f t="shared" si="4"/>
        <v>16.20794678</v>
      </c>
      <c r="AT336" s="6">
        <f t="shared" si="5"/>
        <v>0.03968523546</v>
      </c>
      <c r="AU336" s="6">
        <f t="shared" si="6"/>
        <v>0.4570726594</v>
      </c>
      <c r="AV336" s="6">
        <f t="shared" si="7"/>
        <v>1</v>
      </c>
      <c r="AW336" s="6">
        <f t="shared" si="8"/>
        <v>1</v>
      </c>
      <c r="AX336" s="6">
        <f t="shared" si="9"/>
        <v>0</v>
      </c>
      <c r="AY336" s="6">
        <f t="shared" si="10"/>
        <v>0</v>
      </c>
      <c r="AZ336" s="6">
        <f t="shared" si="11"/>
        <v>0</v>
      </c>
      <c r="BA336" s="6">
        <f t="shared" si="12"/>
        <v>25</v>
      </c>
      <c r="BB336" s="6">
        <f t="shared" si="13"/>
        <v>0</v>
      </c>
      <c r="BC336" s="2"/>
      <c r="BD336" s="2"/>
    </row>
    <row r="337" ht="15.75" customHeight="1">
      <c r="A337" s="2">
        <v>81.0</v>
      </c>
      <c r="B337" s="2">
        <v>2018.0</v>
      </c>
      <c r="C337" s="6" t="s">
        <v>136</v>
      </c>
      <c r="D337" s="2">
        <v>19445.0</v>
      </c>
      <c r="E337" s="2">
        <v>1.7281106000103E13</v>
      </c>
      <c r="F337" s="2" t="str">
        <f t="array" ref="F337">IFERROR(INDEX(cnpj!$A:$B,MATCH(C337,cnpj!$B:$B,0),1),IF(G337=14,LEFT(E337,2)&amp;"."&amp;MID(E337,3,3)&amp;"."&amp;MID(E337,6,3)&amp;"/"&amp;MID(E337,9,4)&amp;"-"&amp;RIGHT(E337,2),IF(G337=13,0&amp;LEFT(E337,1)&amp;"."&amp;MID(E337,2,3)&amp;"."&amp;MID(E337,5,3)&amp;"/"&amp;MID(E337,8,4)&amp;"-"&amp;RIGHT(E337,2),IF(G337=12,"00"&amp;"."&amp;LEFT(E337,3)&amp;"."&amp;MID(E337,4,3)&amp;"/"&amp;MID(E337,7,4)&amp;"-"&amp;RIGHT(E337,2),IF(G337=11,"00.0"&amp;LEFT(E337,2)&amp;"."&amp;MID(E337,3,3)&amp;"/"&amp;MID(E337,6,4)&amp;"-"&amp;RIGHT(E337,2),"erro")))))</f>
        <v>17.281.106/0001-03</v>
      </c>
      <c r="G337" s="2">
        <f t="shared" si="2"/>
        <v>14</v>
      </c>
      <c r="H337" s="6" t="s">
        <v>55</v>
      </c>
      <c r="I337" s="2">
        <v>10.0</v>
      </c>
      <c r="J337" s="6">
        <v>12.459676379128616</v>
      </c>
      <c r="K337" s="6">
        <v>257732.21</v>
      </c>
      <c r="L337" s="2">
        <v>1.0</v>
      </c>
      <c r="M337" s="2">
        <v>1.0</v>
      </c>
      <c r="N337" s="2"/>
      <c r="O337" s="2">
        <v>1.0</v>
      </c>
      <c r="P337" s="2">
        <v>3.0</v>
      </c>
      <c r="Q337" s="2">
        <v>0.0</v>
      </c>
      <c r="R337" s="2">
        <v>23.0</v>
      </c>
      <c r="S337" s="2">
        <v>0.0</v>
      </c>
      <c r="T337" s="6">
        <v>16.2283806016584</v>
      </c>
      <c r="U337" s="6">
        <v>0.05182715112231261</v>
      </c>
      <c r="V337" s="6">
        <v>0.44235588478628174</v>
      </c>
      <c r="W337" s="6">
        <v>1328583.0</v>
      </c>
      <c r="X337" s="6">
        <v>3610746.0</v>
      </c>
      <c r="Y337" s="6">
        <v>1.1165962E7</v>
      </c>
      <c r="Z337" s="6">
        <v>578700.0</v>
      </c>
      <c r="AA337" s="2">
        <f t="shared" si="3"/>
        <v>0</v>
      </c>
      <c r="AB337" s="2">
        <v>0.0</v>
      </c>
      <c r="AC337" s="2">
        <v>0.0</v>
      </c>
      <c r="AD337" s="2">
        <v>1.0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0.0</v>
      </c>
      <c r="AM337" s="2">
        <v>0.0</v>
      </c>
      <c r="AN337" s="2">
        <v>0.0</v>
      </c>
      <c r="AO337" s="2">
        <v>1.0</v>
      </c>
      <c r="AP337" s="2">
        <v>0.0</v>
      </c>
      <c r="AQ337" s="2">
        <v>0.0</v>
      </c>
      <c r="AR337" s="3">
        <v>0.0</v>
      </c>
      <c r="AS337" s="6">
        <f t="shared" si="4"/>
        <v>16.19515789</v>
      </c>
      <c r="AT337" s="6">
        <f t="shared" si="5"/>
        <v>0.05188715624</v>
      </c>
      <c r="AU337" s="6">
        <f t="shared" si="6"/>
        <v>0.4218786006</v>
      </c>
      <c r="AV337" s="6">
        <f t="shared" si="7"/>
        <v>1</v>
      </c>
      <c r="AW337" s="6">
        <f t="shared" si="8"/>
        <v>1</v>
      </c>
      <c r="AX337" s="6">
        <f t="shared" si="9"/>
        <v>0</v>
      </c>
      <c r="AY337" s="6">
        <f t="shared" si="10"/>
        <v>0</v>
      </c>
      <c r="AZ337" s="6">
        <f t="shared" si="11"/>
        <v>0</v>
      </c>
      <c r="BA337" s="6">
        <f t="shared" si="12"/>
        <v>22</v>
      </c>
      <c r="BB337" s="6">
        <f t="shared" si="13"/>
        <v>0</v>
      </c>
      <c r="BC337" s="2"/>
      <c r="BD337" s="2"/>
    </row>
    <row r="338" ht="15.75" customHeight="1">
      <c r="A338" s="2">
        <v>81.0</v>
      </c>
      <c r="B338" s="2">
        <v>2020.0</v>
      </c>
      <c r="C338" s="6" t="s">
        <v>136</v>
      </c>
      <c r="D338" s="2">
        <v>19445.0</v>
      </c>
      <c r="E338" s="2">
        <v>1.7281106000103E13</v>
      </c>
      <c r="F338" s="2" t="str">
        <f t="array" ref="F338">IFERROR(INDEX(cnpj!$A:$B,MATCH(C338,cnpj!$B:$B,0),1),IF(G338=14,LEFT(E338,2)&amp;"."&amp;MID(E338,3,3)&amp;"."&amp;MID(E338,6,3)&amp;"/"&amp;MID(E338,9,4)&amp;"-"&amp;RIGHT(E338,2),IF(G338=13,0&amp;LEFT(E338,1)&amp;"."&amp;MID(E338,2,3)&amp;"."&amp;MID(E338,5,3)&amp;"/"&amp;MID(E338,8,4)&amp;"-"&amp;RIGHT(E338,2),IF(G338=12,"00"&amp;"."&amp;LEFT(E338,3)&amp;"."&amp;MID(E338,4,3)&amp;"/"&amp;MID(E338,7,4)&amp;"-"&amp;RIGHT(E338,2),IF(G338=11,"00.0"&amp;LEFT(E338,2)&amp;"."&amp;MID(E338,3,3)&amp;"/"&amp;MID(E338,6,4)&amp;"-"&amp;RIGHT(E338,2),"erro")))))</f>
        <v>17.281.106/0001-03</v>
      </c>
      <c r="G338" s="2">
        <f t="shared" si="2"/>
        <v>14</v>
      </c>
      <c r="H338" s="6" t="s">
        <v>55</v>
      </c>
      <c r="I338" s="2">
        <v>10.0</v>
      </c>
      <c r="J338" s="6">
        <v>12.89364838439254</v>
      </c>
      <c r="K338" s="6">
        <v>397777.62</v>
      </c>
      <c r="L338" s="2">
        <v>1.0</v>
      </c>
      <c r="M338" s="2">
        <v>1.0</v>
      </c>
      <c r="N338" s="2"/>
      <c r="O338" s="2">
        <v>1.0</v>
      </c>
      <c r="P338" s="2">
        <v>3.0</v>
      </c>
      <c r="Q338" s="2">
        <v>0.0</v>
      </c>
      <c r="R338" s="2">
        <v>21.0</v>
      </c>
      <c r="S338" s="2">
        <v>0.0</v>
      </c>
      <c r="T338" s="6">
        <v>16.28043165372602</v>
      </c>
      <c r="U338" s="6">
        <v>0.06941324137598008</v>
      </c>
      <c r="V338" s="6">
        <v>0.45108757842897046</v>
      </c>
      <c r="W338" s="6">
        <v>1378860.0</v>
      </c>
      <c r="X338" s="6">
        <v>3927082.0</v>
      </c>
      <c r="Y338" s="6">
        <v>1.1762554E7</v>
      </c>
      <c r="Z338" s="6">
        <v>816477.0</v>
      </c>
      <c r="AA338" s="2">
        <f t="shared" si="3"/>
        <v>0</v>
      </c>
      <c r="AB338" s="2">
        <v>0.0</v>
      </c>
      <c r="AC338" s="2">
        <v>0.0</v>
      </c>
      <c r="AD338" s="2">
        <v>1.0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  <c r="AM338" s="2">
        <v>0.0</v>
      </c>
      <c r="AN338" s="2">
        <v>0.0</v>
      </c>
      <c r="AO338" s="2">
        <v>0.0</v>
      </c>
      <c r="AP338" s="2">
        <v>0.0</v>
      </c>
      <c r="AQ338" s="2">
        <v>1.0</v>
      </c>
      <c r="AR338" s="3">
        <v>0.0</v>
      </c>
      <c r="AS338" s="6">
        <f t="shared" si="4"/>
        <v>16.2283806</v>
      </c>
      <c r="AT338" s="6">
        <f t="shared" si="5"/>
        <v>0.05182715112</v>
      </c>
      <c r="AU338" s="6">
        <f t="shared" si="6"/>
        <v>0.4423558848</v>
      </c>
      <c r="AV338" s="6">
        <f t="shared" si="7"/>
        <v>1</v>
      </c>
      <c r="AW338" s="6">
        <f t="shared" si="8"/>
        <v>1</v>
      </c>
      <c r="AX338" s="6">
        <f t="shared" si="9"/>
        <v>1</v>
      </c>
      <c r="AY338" s="6">
        <f t="shared" si="10"/>
        <v>3</v>
      </c>
      <c r="AZ338" s="6">
        <f t="shared" si="11"/>
        <v>0</v>
      </c>
      <c r="BA338" s="6">
        <f t="shared" si="12"/>
        <v>23</v>
      </c>
      <c r="BB338" s="6">
        <f t="shared" si="13"/>
        <v>0</v>
      </c>
      <c r="BC338" s="2"/>
      <c r="BD338" s="2"/>
    </row>
    <row r="339" ht="15.75" customHeight="1">
      <c r="A339" s="2">
        <v>82.0</v>
      </c>
      <c r="B339" s="2">
        <v>2016.0</v>
      </c>
      <c r="C339" s="6" t="s">
        <v>137</v>
      </c>
      <c r="D339" s="2">
        <v>18627.0</v>
      </c>
      <c r="E339" s="2">
        <v>7.6484013000145E13</v>
      </c>
      <c r="F339" s="2" t="str">
        <f t="array" ref="F339">IFERROR(INDEX(cnpj!$A:$B,MATCH(C339,cnpj!$B:$B,0),1),IF(G339=14,LEFT(E339,2)&amp;"."&amp;MID(E339,3,3)&amp;"."&amp;MID(E339,6,3)&amp;"/"&amp;MID(E339,9,4)&amp;"-"&amp;RIGHT(E339,2),IF(G339=13,0&amp;LEFT(E339,1)&amp;"."&amp;MID(E339,2,3)&amp;"."&amp;MID(E339,5,3)&amp;"/"&amp;MID(E339,8,4)&amp;"-"&amp;RIGHT(E339,2),IF(G339=12,"00"&amp;"."&amp;LEFT(E339,3)&amp;"."&amp;MID(E339,4,3)&amp;"/"&amp;MID(E339,7,4)&amp;"-"&amp;RIGHT(E339,2),IF(G339=11,"00.0"&amp;LEFT(E339,2)&amp;"."&amp;MID(E339,3,3)&amp;"/"&amp;MID(E339,6,4)&amp;"-"&amp;RIGHT(E339,2),"erro")))))</f>
        <v>76.484.013/0001-45</v>
      </c>
      <c r="G339" s="2">
        <f t="shared" si="2"/>
        <v>14</v>
      </c>
      <c r="H339" s="6" t="s">
        <v>55</v>
      </c>
      <c r="I339" s="2">
        <v>10.0</v>
      </c>
      <c r="J339" s="6">
        <v>11.88300474799994</v>
      </c>
      <c r="K339" s="6">
        <v>144784.94</v>
      </c>
      <c r="L339" s="2">
        <v>0.0</v>
      </c>
      <c r="M339" s="2">
        <v>1.0</v>
      </c>
      <c r="N339" s="2"/>
      <c r="O339" s="2">
        <v>0.0</v>
      </c>
      <c r="P339" s="2">
        <v>0.0</v>
      </c>
      <c r="Q339" s="2">
        <v>0.0</v>
      </c>
      <c r="R339" s="2">
        <v>36.0</v>
      </c>
      <c r="S339" s="2">
        <v>0.0</v>
      </c>
      <c r="T339" s="6">
        <v>16.06196107752075</v>
      </c>
      <c r="U339" s="6">
        <v>0.06630411569814174</v>
      </c>
      <c r="V339" s="6">
        <v>0.4913674135051611</v>
      </c>
      <c r="W339" s="6">
        <v>967318.0</v>
      </c>
      <c r="X339" s="6">
        <v>3678128.0</v>
      </c>
      <c r="Y339" s="6">
        <v>9454119.0</v>
      </c>
      <c r="Z339" s="6">
        <v>626847.0</v>
      </c>
      <c r="AA339" s="2" t="str">
        <f t="shared" si="3"/>
        <v/>
      </c>
      <c r="AB339" s="2">
        <v>0.0</v>
      </c>
      <c r="AC339" s="2">
        <v>0.0</v>
      </c>
      <c r="AD339" s="2">
        <v>1.0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1.0</v>
      </c>
      <c r="AN339" s="2">
        <v>0.0</v>
      </c>
      <c r="AO339" s="2">
        <v>0.0</v>
      </c>
      <c r="AP339" s="2">
        <v>0.0</v>
      </c>
      <c r="AQ339" s="2">
        <v>0.0</v>
      </c>
      <c r="AR339" s="3">
        <v>0.0</v>
      </c>
      <c r="AS339" s="6" t="str">
        <f t="shared" si="4"/>
        <v/>
      </c>
      <c r="AT339" s="6" t="str">
        <f t="shared" si="5"/>
        <v/>
      </c>
      <c r="AU339" s="6" t="str">
        <f t="shared" si="6"/>
        <v/>
      </c>
      <c r="AV339" s="6" t="str">
        <f t="shared" si="7"/>
        <v/>
      </c>
      <c r="AW339" s="6" t="str">
        <f t="shared" si="8"/>
        <v/>
      </c>
      <c r="AX339" s="6" t="str">
        <f t="shared" si="9"/>
        <v/>
      </c>
      <c r="AY339" s="6" t="str">
        <f t="shared" si="10"/>
        <v/>
      </c>
      <c r="AZ339" s="6" t="str">
        <f t="shared" si="11"/>
        <v/>
      </c>
      <c r="BA339" s="6" t="str">
        <f t="shared" si="12"/>
        <v/>
      </c>
      <c r="BB339" s="6" t="str">
        <f t="shared" si="13"/>
        <v/>
      </c>
      <c r="BC339" s="2"/>
      <c r="BD339" s="2"/>
    </row>
    <row r="340" ht="15.75" customHeight="1">
      <c r="A340" s="2">
        <v>82.0</v>
      </c>
      <c r="B340" s="2">
        <v>2018.0</v>
      </c>
      <c r="C340" s="6" t="s">
        <v>137</v>
      </c>
      <c r="D340" s="2">
        <v>18627.0</v>
      </c>
      <c r="E340" s="2">
        <v>7.6484013000145E13</v>
      </c>
      <c r="F340" s="2" t="str">
        <f t="array" ref="F340">IFERROR(INDEX(cnpj!$A:$B,MATCH(C340,cnpj!$B:$B,0),1),IF(G340=14,LEFT(E340,2)&amp;"."&amp;MID(E340,3,3)&amp;"."&amp;MID(E340,6,3)&amp;"/"&amp;MID(E340,9,4)&amp;"-"&amp;RIGHT(E340,2),IF(G340=13,0&amp;LEFT(E340,1)&amp;"."&amp;MID(E340,2,3)&amp;"."&amp;MID(E340,5,3)&amp;"/"&amp;MID(E340,8,4)&amp;"-"&amp;RIGHT(E340,2),IF(G340=12,"00"&amp;"."&amp;LEFT(E340,3)&amp;"."&amp;MID(E340,4,3)&amp;"/"&amp;MID(E340,7,4)&amp;"-"&amp;RIGHT(E340,2),IF(G340=11,"00.0"&amp;LEFT(E340,2)&amp;"."&amp;MID(E340,3,3)&amp;"/"&amp;MID(E340,6,4)&amp;"-"&amp;RIGHT(E340,2),"erro")))))</f>
        <v>76.484.013/0001-45</v>
      </c>
      <c r="G340" s="2">
        <f t="shared" si="2"/>
        <v>14</v>
      </c>
      <c r="H340" s="6" t="s">
        <v>55</v>
      </c>
      <c r="I340" s="2">
        <v>10.0</v>
      </c>
      <c r="J340" s="6">
        <v>11.138455990444564</v>
      </c>
      <c r="K340" s="6">
        <v>68765.4</v>
      </c>
      <c r="L340" s="2">
        <v>0.0</v>
      </c>
      <c r="M340" s="2">
        <v>1.0</v>
      </c>
      <c r="N340" s="2"/>
      <c r="O340" s="2">
        <v>1.0</v>
      </c>
      <c r="P340" s="2">
        <v>4.0</v>
      </c>
      <c r="Q340" s="2">
        <v>0.0</v>
      </c>
      <c r="R340" s="2">
        <v>28.0</v>
      </c>
      <c r="S340" s="2">
        <v>0.0</v>
      </c>
      <c r="T340" s="6">
        <v>16.19332575043448</v>
      </c>
      <c r="U340" s="6">
        <v>0.08278085006643898</v>
      </c>
      <c r="V340" s="6">
        <v>0.46971363994137266</v>
      </c>
      <c r="W340" s="6">
        <v>1358832.0</v>
      </c>
      <c r="X340" s="6">
        <v>3705302.0</v>
      </c>
      <c r="Y340" s="6">
        <v>1.0781322E7</v>
      </c>
      <c r="Z340" s="6">
        <v>892487.0</v>
      </c>
      <c r="AA340" s="2">
        <f t="shared" si="3"/>
        <v>0</v>
      </c>
      <c r="AB340" s="2">
        <v>0.0</v>
      </c>
      <c r="AC340" s="2">
        <v>0.0</v>
      </c>
      <c r="AD340" s="2">
        <v>1.0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1.0</v>
      </c>
      <c r="AP340" s="2">
        <v>0.0</v>
      </c>
      <c r="AQ340" s="2">
        <v>0.0</v>
      </c>
      <c r="AR340" s="3">
        <v>0.0</v>
      </c>
      <c r="AS340" s="6">
        <f t="shared" si="4"/>
        <v>16.06196108</v>
      </c>
      <c r="AT340" s="6">
        <f t="shared" si="5"/>
        <v>0.0663041157</v>
      </c>
      <c r="AU340" s="6">
        <f t="shared" si="6"/>
        <v>0.4913674135</v>
      </c>
      <c r="AV340" s="6">
        <f t="shared" si="7"/>
        <v>0</v>
      </c>
      <c r="AW340" s="6">
        <f t="shared" si="8"/>
        <v>1</v>
      </c>
      <c r="AX340" s="6">
        <f t="shared" si="9"/>
        <v>0</v>
      </c>
      <c r="AY340" s="6">
        <f t="shared" si="10"/>
        <v>0</v>
      </c>
      <c r="AZ340" s="6">
        <f t="shared" si="11"/>
        <v>0</v>
      </c>
      <c r="BA340" s="6">
        <f t="shared" si="12"/>
        <v>36</v>
      </c>
      <c r="BB340" s="6">
        <f t="shared" si="13"/>
        <v>0</v>
      </c>
      <c r="BC340" s="2"/>
      <c r="BD340" s="2"/>
    </row>
    <row r="341" ht="15.75" customHeight="1">
      <c r="A341" s="2">
        <v>82.0</v>
      </c>
      <c r="B341" s="2">
        <v>2019.0</v>
      </c>
      <c r="C341" s="6" t="s">
        <v>137</v>
      </c>
      <c r="D341" s="2">
        <v>18627.0</v>
      </c>
      <c r="E341" s="2">
        <v>7.6484013000145E13</v>
      </c>
      <c r="F341" s="2" t="str">
        <f t="array" ref="F341">IFERROR(INDEX(cnpj!$A:$B,MATCH(C341,cnpj!$B:$B,0),1),IF(G341=14,LEFT(E341,2)&amp;"."&amp;MID(E341,3,3)&amp;"."&amp;MID(E341,6,3)&amp;"/"&amp;MID(E341,9,4)&amp;"-"&amp;RIGHT(E341,2),IF(G341=13,0&amp;LEFT(E341,1)&amp;"."&amp;MID(E341,2,3)&amp;"."&amp;MID(E341,5,3)&amp;"/"&amp;MID(E341,8,4)&amp;"-"&amp;RIGHT(E341,2),IF(G341=12,"00"&amp;"."&amp;LEFT(E341,3)&amp;"."&amp;MID(E341,4,3)&amp;"/"&amp;MID(E341,7,4)&amp;"-"&amp;RIGHT(E341,2),IF(G341=11,"00.0"&amp;LEFT(E341,2)&amp;"."&amp;MID(E341,3,3)&amp;"/"&amp;MID(E341,6,4)&amp;"-"&amp;RIGHT(E341,2),"erro")))))</f>
        <v>76.484.013/0001-45</v>
      </c>
      <c r="G341" s="2">
        <f t="shared" si="2"/>
        <v>14</v>
      </c>
      <c r="H341" s="6" t="s">
        <v>55</v>
      </c>
      <c r="I341" s="2">
        <v>10.0</v>
      </c>
      <c r="J341" s="6">
        <v>11.111280052527425</v>
      </c>
      <c r="K341" s="6">
        <v>66921.8</v>
      </c>
      <c r="L341" s="2">
        <v>0.0</v>
      </c>
      <c r="M341" s="2">
        <v>1.0</v>
      </c>
      <c r="N341" s="2"/>
      <c r="O341" s="2">
        <v>1.0</v>
      </c>
      <c r="P341" s="2">
        <v>4.0</v>
      </c>
      <c r="Q341" s="2">
        <v>0.0</v>
      </c>
      <c r="R341" s="2">
        <v>28.0</v>
      </c>
      <c r="S341" s="2">
        <v>0.0</v>
      </c>
      <c r="T341" s="6">
        <v>16.295371499549585</v>
      </c>
      <c r="U341" s="6">
        <v>0.09045810899590975</v>
      </c>
      <c r="V341" s="6">
        <v>0.18917721224255007</v>
      </c>
      <c r="W341" s="6">
        <v>1291383.0</v>
      </c>
      <c r="X341" s="6">
        <v>967318.0</v>
      </c>
      <c r="Y341" s="6">
        <v>1.1939604E7</v>
      </c>
      <c r="Z341" s="6">
        <v>1080034.0</v>
      </c>
      <c r="AA341" s="2">
        <f t="shared" si="3"/>
        <v>0</v>
      </c>
      <c r="AB341" s="2">
        <v>0.0</v>
      </c>
      <c r="AC341" s="2">
        <v>0.0</v>
      </c>
      <c r="AD341" s="2">
        <v>1.0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0.0</v>
      </c>
      <c r="AM341" s="2">
        <v>0.0</v>
      </c>
      <c r="AN341" s="2">
        <v>0.0</v>
      </c>
      <c r="AO341" s="2">
        <v>0.0</v>
      </c>
      <c r="AP341" s="2">
        <v>1.0</v>
      </c>
      <c r="AQ341" s="2">
        <v>0.0</v>
      </c>
      <c r="AR341" s="3">
        <v>0.0</v>
      </c>
      <c r="AS341" s="6">
        <f t="shared" si="4"/>
        <v>16.19332575</v>
      </c>
      <c r="AT341" s="6">
        <f t="shared" si="5"/>
        <v>0.08278085007</v>
      </c>
      <c r="AU341" s="6">
        <f t="shared" si="6"/>
        <v>0.4697136399</v>
      </c>
      <c r="AV341" s="6">
        <f t="shared" si="7"/>
        <v>0</v>
      </c>
      <c r="AW341" s="6">
        <f t="shared" si="8"/>
        <v>1</v>
      </c>
      <c r="AX341" s="6">
        <f t="shared" si="9"/>
        <v>1</v>
      </c>
      <c r="AY341" s="6">
        <f t="shared" si="10"/>
        <v>4</v>
      </c>
      <c r="AZ341" s="6">
        <f t="shared" si="11"/>
        <v>0</v>
      </c>
      <c r="BA341" s="6">
        <f t="shared" si="12"/>
        <v>28</v>
      </c>
      <c r="BB341" s="6">
        <f t="shared" si="13"/>
        <v>0</v>
      </c>
      <c r="BC341" s="2"/>
      <c r="BD341" s="2"/>
    </row>
    <row r="342" ht="15.75" customHeight="1">
      <c r="A342" s="2">
        <v>82.0</v>
      </c>
      <c r="B342" s="2">
        <v>2020.0</v>
      </c>
      <c r="C342" s="6" t="s">
        <v>137</v>
      </c>
      <c r="D342" s="2">
        <v>18627.0</v>
      </c>
      <c r="E342" s="2">
        <v>7.6484013000145E13</v>
      </c>
      <c r="F342" s="2" t="str">
        <f t="array" ref="F342">IFERROR(INDEX(cnpj!$A:$B,MATCH(C342,cnpj!$B:$B,0),1),IF(G342=14,LEFT(E342,2)&amp;"."&amp;MID(E342,3,3)&amp;"."&amp;MID(E342,6,3)&amp;"/"&amp;MID(E342,9,4)&amp;"-"&amp;RIGHT(E342,2),IF(G342=13,0&amp;LEFT(E342,1)&amp;"."&amp;MID(E342,2,3)&amp;"."&amp;MID(E342,5,3)&amp;"/"&amp;MID(E342,8,4)&amp;"-"&amp;RIGHT(E342,2),IF(G342=12,"00"&amp;"."&amp;LEFT(E342,3)&amp;"."&amp;MID(E342,4,3)&amp;"/"&amp;MID(E342,7,4)&amp;"-"&amp;RIGHT(E342,2),IF(G342=11,"00.0"&amp;LEFT(E342,2)&amp;"."&amp;MID(E342,3,3)&amp;"/"&amp;MID(E342,6,4)&amp;"-"&amp;RIGHT(E342,2),"erro")))))</f>
        <v>76.484.013/0001-45</v>
      </c>
      <c r="G342" s="2">
        <f t="shared" si="2"/>
        <v>14</v>
      </c>
      <c r="H342" s="6" t="s">
        <v>55</v>
      </c>
      <c r="I342" s="2">
        <v>10.0</v>
      </c>
      <c r="J342" s="6">
        <v>12.525099594146345</v>
      </c>
      <c r="K342" s="6">
        <v>275157.68</v>
      </c>
      <c r="L342" s="2">
        <v>0.0</v>
      </c>
      <c r="M342" s="2">
        <v>1.0</v>
      </c>
      <c r="N342" s="2"/>
      <c r="O342" s="2">
        <v>1.0</v>
      </c>
      <c r="P342" s="2">
        <v>4.0</v>
      </c>
      <c r="Q342" s="2">
        <v>0.0</v>
      </c>
      <c r="R342" s="2">
        <v>27.0</v>
      </c>
      <c r="S342" s="2">
        <v>0.0</v>
      </c>
      <c r="T342" s="6">
        <v>16.395034571857643</v>
      </c>
      <c r="U342" s="6">
        <v>0.07553284251865952</v>
      </c>
      <c r="V342" s="6">
        <v>0.47363825764783457</v>
      </c>
      <c r="W342" s="6">
        <v>1448859.0</v>
      </c>
      <c r="X342" s="6">
        <v>4798836.0</v>
      </c>
      <c r="Y342" s="6">
        <v>1.3190858E7</v>
      </c>
      <c r="Z342" s="6">
        <v>996343.0</v>
      </c>
      <c r="AA342" s="2">
        <f t="shared" si="3"/>
        <v>0</v>
      </c>
      <c r="AB342" s="2">
        <v>0.0</v>
      </c>
      <c r="AC342" s="2">
        <v>0.0</v>
      </c>
      <c r="AD342" s="2">
        <v>1.0</v>
      </c>
      <c r="AE342" s="2">
        <v>0.0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0.0</v>
      </c>
      <c r="AP342" s="2">
        <v>0.0</v>
      </c>
      <c r="AQ342" s="2">
        <v>1.0</v>
      </c>
      <c r="AR342" s="3">
        <v>0.0</v>
      </c>
      <c r="AS342" s="6">
        <f t="shared" si="4"/>
        <v>16.2953715</v>
      </c>
      <c r="AT342" s="6">
        <f t="shared" si="5"/>
        <v>0.090458109</v>
      </c>
      <c r="AU342" s="6">
        <f t="shared" si="6"/>
        <v>0.1891772122</v>
      </c>
      <c r="AV342" s="6">
        <f t="shared" si="7"/>
        <v>0</v>
      </c>
      <c r="AW342" s="6">
        <f t="shared" si="8"/>
        <v>1</v>
      </c>
      <c r="AX342" s="6">
        <f t="shared" si="9"/>
        <v>1</v>
      </c>
      <c r="AY342" s="6">
        <f t="shared" si="10"/>
        <v>4</v>
      </c>
      <c r="AZ342" s="6">
        <f t="shared" si="11"/>
        <v>0</v>
      </c>
      <c r="BA342" s="6">
        <f t="shared" si="12"/>
        <v>28</v>
      </c>
      <c r="BB342" s="6">
        <f t="shared" si="13"/>
        <v>0</v>
      </c>
      <c r="BC342" s="2"/>
      <c r="BD342" s="2"/>
    </row>
    <row r="343" ht="15.75" customHeight="1">
      <c r="A343" s="2">
        <v>83.0</v>
      </c>
      <c r="B343" s="2">
        <v>2016.0</v>
      </c>
      <c r="C343" s="6" t="s">
        <v>138</v>
      </c>
      <c r="D343" s="2">
        <v>4030.0</v>
      </c>
      <c r="E343" s="2">
        <v>3.3042730000104E13</v>
      </c>
      <c r="F343" s="2" t="str">
        <f t="array" ref="F343">IFERROR(INDEX(cnpj!$A:$B,MATCH(C343,cnpj!$B:$B,0),1),IF(G343=14,LEFT(E343,2)&amp;"."&amp;MID(E343,3,3)&amp;"."&amp;MID(E343,6,3)&amp;"/"&amp;MID(E343,9,4)&amp;"-"&amp;RIGHT(E343,2),IF(G343=13,0&amp;LEFT(E343,1)&amp;"."&amp;MID(E343,2,3)&amp;"."&amp;MID(E343,5,3)&amp;"/"&amp;MID(E343,8,4)&amp;"-"&amp;RIGHT(E343,2),IF(G343=12,"00"&amp;"."&amp;LEFT(E343,3)&amp;"."&amp;MID(E343,4,3)&amp;"/"&amp;MID(E343,7,4)&amp;"-"&amp;RIGHT(E343,2),IF(G343=11,"00.0"&amp;LEFT(E343,2)&amp;"."&amp;MID(E343,3,3)&amp;"/"&amp;MID(E343,6,4)&amp;"-"&amp;RIGHT(E343,2),"erro")))))</f>
        <v>33.042.730/0001-04</v>
      </c>
      <c r="G343" s="2">
        <f t="shared" si="2"/>
        <v>14</v>
      </c>
      <c r="H343" s="6" t="s">
        <v>88</v>
      </c>
      <c r="I343" s="2">
        <v>5.0</v>
      </c>
      <c r="J343" s="6">
        <v>9.073259831427816</v>
      </c>
      <c r="K343" s="6">
        <v>8719.0</v>
      </c>
      <c r="L343" s="2">
        <v>0.0</v>
      </c>
      <c r="M343" s="2">
        <v>1.0</v>
      </c>
      <c r="N343" s="2"/>
      <c r="O343" s="2">
        <v>1.0</v>
      </c>
      <c r="P343" s="2">
        <v>3.0</v>
      </c>
      <c r="Q343" s="2">
        <v>0.0</v>
      </c>
      <c r="R343" s="2">
        <v>10.0</v>
      </c>
      <c r="S343" s="2">
        <v>1.0</v>
      </c>
      <c r="T343" s="6">
        <v>17.54641805502959</v>
      </c>
      <c r="U343" s="6">
        <v>-0.022406887905441025</v>
      </c>
      <c r="V343" s="6">
        <v>0.8515105215388594</v>
      </c>
      <c r="W343" s="6">
        <v>4108798.0</v>
      </c>
      <c r="X343" s="6">
        <v>3.1413623E7</v>
      </c>
      <c r="Y343" s="6">
        <v>4.1716949E7</v>
      </c>
      <c r="Z343" s="6">
        <v>-934747.0</v>
      </c>
      <c r="AA343" s="2" t="str">
        <f t="shared" si="3"/>
        <v/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1.0</v>
      </c>
      <c r="AK343" s="2">
        <v>0.0</v>
      </c>
      <c r="AL343" s="2">
        <v>0.0</v>
      </c>
      <c r="AM343" s="2">
        <v>1.0</v>
      </c>
      <c r="AN343" s="2">
        <v>0.0</v>
      </c>
      <c r="AO343" s="2">
        <v>0.0</v>
      </c>
      <c r="AP343" s="2">
        <v>0.0</v>
      </c>
      <c r="AQ343" s="2">
        <v>0.0</v>
      </c>
      <c r="AR343" s="3">
        <v>0.0</v>
      </c>
      <c r="AS343" s="6" t="str">
        <f t="shared" si="4"/>
        <v/>
      </c>
      <c r="AT343" s="6" t="str">
        <f t="shared" si="5"/>
        <v/>
      </c>
      <c r="AU343" s="6" t="str">
        <f t="shared" si="6"/>
        <v/>
      </c>
      <c r="AV343" s="6" t="str">
        <f t="shared" si="7"/>
        <v/>
      </c>
      <c r="AW343" s="6" t="str">
        <f t="shared" si="8"/>
        <v/>
      </c>
      <c r="AX343" s="6" t="str">
        <f t="shared" si="9"/>
        <v/>
      </c>
      <c r="AY343" s="6" t="str">
        <f t="shared" si="10"/>
        <v/>
      </c>
      <c r="AZ343" s="6" t="str">
        <f t="shared" si="11"/>
        <v/>
      </c>
      <c r="BA343" s="6" t="str">
        <f t="shared" si="12"/>
        <v/>
      </c>
      <c r="BB343" s="6" t="str">
        <f t="shared" si="13"/>
        <v/>
      </c>
      <c r="BC343" s="2"/>
      <c r="BD343" s="2"/>
    </row>
    <row r="344" ht="15.75" customHeight="1">
      <c r="A344" s="2">
        <v>83.0</v>
      </c>
      <c r="B344" s="2">
        <v>2017.0</v>
      </c>
      <c r="C344" s="6" t="s">
        <v>138</v>
      </c>
      <c r="D344" s="2">
        <v>4030.0</v>
      </c>
      <c r="E344" s="2">
        <v>3.3042730000104E13</v>
      </c>
      <c r="F344" s="2" t="str">
        <f t="array" ref="F344">IFERROR(INDEX(cnpj!$A:$B,MATCH(C344,cnpj!$B:$B,0),1),IF(G344=14,LEFT(E344,2)&amp;"."&amp;MID(E344,3,3)&amp;"."&amp;MID(E344,6,3)&amp;"/"&amp;MID(E344,9,4)&amp;"-"&amp;RIGHT(E344,2),IF(G344=13,0&amp;LEFT(E344,1)&amp;"."&amp;MID(E344,2,3)&amp;"."&amp;MID(E344,5,3)&amp;"/"&amp;MID(E344,8,4)&amp;"-"&amp;RIGHT(E344,2),IF(G344=12,"00"&amp;"."&amp;LEFT(E344,3)&amp;"."&amp;MID(E344,4,3)&amp;"/"&amp;MID(E344,7,4)&amp;"-"&amp;RIGHT(E344,2),IF(G344=11,"00.0"&amp;LEFT(E344,2)&amp;"."&amp;MID(E344,3,3)&amp;"/"&amp;MID(E344,6,4)&amp;"-"&amp;RIGHT(E344,2),"erro")))))</f>
        <v>33.042.730/0001-04</v>
      </c>
      <c r="G344" s="2">
        <f t="shared" si="2"/>
        <v>14</v>
      </c>
      <c r="H344" s="6" t="s">
        <v>88</v>
      </c>
      <c r="I344" s="2">
        <v>5.0</v>
      </c>
      <c r="J344" s="6">
        <v>15.588596761926707</v>
      </c>
      <c r="K344" s="6">
        <v>5889000.0</v>
      </c>
      <c r="L344" s="2">
        <v>0.0</v>
      </c>
      <c r="M344" s="2">
        <v>1.0</v>
      </c>
      <c r="N344" s="2"/>
      <c r="O344" s="2">
        <v>1.0</v>
      </c>
      <c r="P344" s="2">
        <v>3.0</v>
      </c>
      <c r="Q344" s="2">
        <v>0.0</v>
      </c>
      <c r="R344" s="2">
        <v>10.0</v>
      </c>
      <c r="S344" s="2">
        <v>0.0</v>
      </c>
      <c r="T344" s="6">
        <v>17.5618551774762</v>
      </c>
      <c r="U344" s="6">
        <v>2.4245894726506096E-4</v>
      </c>
      <c r="V344" s="6">
        <v>0.8341268049436417</v>
      </c>
      <c r="W344" s="6">
        <v>9175980.0</v>
      </c>
      <c r="X344" s="6">
        <v>2.6162582E7</v>
      </c>
      <c r="Y344" s="6">
        <v>4.2365935E7</v>
      </c>
      <c r="Z344" s="6">
        <v>10272.0</v>
      </c>
      <c r="AA344" s="2">
        <f t="shared" si="3"/>
        <v>1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1.0</v>
      </c>
      <c r="AK344" s="2">
        <v>0.0</v>
      </c>
      <c r="AL344" s="2">
        <v>0.0</v>
      </c>
      <c r="AM344" s="2">
        <v>0.0</v>
      </c>
      <c r="AN344" s="2">
        <v>1.0</v>
      </c>
      <c r="AO344" s="2">
        <v>0.0</v>
      </c>
      <c r="AP344" s="2">
        <v>0.0</v>
      </c>
      <c r="AQ344" s="2">
        <v>0.0</v>
      </c>
      <c r="AR344" s="3">
        <v>0.0</v>
      </c>
      <c r="AS344" s="6">
        <f t="shared" si="4"/>
        <v>17.54641806</v>
      </c>
      <c r="AT344" s="6">
        <f t="shared" si="5"/>
        <v>-0.02240688791</v>
      </c>
      <c r="AU344" s="6">
        <f t="shared" si="6"/>
        <v>0.8515105215</v>
      </c>
      <c r="AV344" s="6">
        <f t="shared" si="7"/>
        <v>0</v>
      </c>
      <c r="AW344" s="6">
        <f t="shared" si="8"/>
        <v>1</v>
      </c>
      <c r="AX344" s="6">
        <f t="shared" si="9"/>
        <v>1</v>
      </c>
      <c r="AY344" s="6">
        <f t="shared" si="10"/>
        <v>3</v>
      </c>
      <c r="AZ344" s="6">
        <f t="shared" si="11"/>
        <v>0</v>
      </c>
      <c r="BA344" s="6">
        <f t="shared" si="12"/>
        <v>10</v>
      </c>
      <c r="BB344" s="6">
        <f t="shared" si="13"/>
        <v>1</v>
      </c>
      <c r="BC344" s="2"/>
      <c r="BD344" s="2"/>
    </row>
    <row r="345" ht="15.75" customHeight="1">
      <c r="A345" s="2">
        <v>83.0</v>
      </c>
      <c r="B345" s="2">
        <v>2018.0</v>
      </c>
      <c r="C345" s="6" t="s">
        <v>138</v>
      </c>
      <c r="D345" s="2">
        <v>4030.0</v>
      </c>
      <c r="E345" s="2">
        <v>3.3042730000104E13</v>
      </c>
      <c r="F345" s="2" t="str">
        <f t="array" ref="F345">IFERROR(INDEX(cnpj!$A:$B,MATCH(C345,cnpj!$B:$B,0),1),IF(G345=14,LEFT(E345,2)&amp;"."&amp;MID(E345,3,3)&amp;"."&amp;MID(E345,6,3)&amp;"/"&amp;MID(E345,9,4)&amp;"-"&amp;RIGHT(E345,2),IF(G345=13,0&amp;LEFT(E345,1)&amp;"."&amp;MID(E345,2,3)&amp;"."&amp;MID(E345,5,3)&amp;"/"&amp;MID(E345,8,4)&amp;"-"&amp;RIGHT(E345,2),IF(G345=12,"00"&amp;"."&amp;LEFT(E345,3)&amp;"."&amp;MID(E345,4,3)&amp;"/"&amp;MID(E345,7,4)&amp;"-"&amp;RIGHT(E345,2),IF(G345=11,"00.0"&amp;LEFT(E345,2)&amp;"."&amp;MID(E345,3,3)&amp;"/"&amp;MID(E345,6,4)&amp;"-"&amp;RIGHT(E345,2),"erro")))))</f>
        <v>33.042.730/0001-04</v>
      </c>
      <c r="G345" s="2">
        <f t="shared" si="2"/>
        <v>14</v>
      </c>
      <c r="H345" s="6" t="s">
        <v>88</v>
      </c>
      <c r="I345" s="2">
        <v>5.0</v>
      </c>
      <c r="J345" s="6">
        <v>15.329318239383124</v>
      </c>
      <c r="K345" s="6">
        <v>4544000.0</v>
      </c>
      <c r="L345" s="2">
        <v>0.0</v>
      </c>
      <c r="M345" s="2">
        <v>1.0</v>
      </c>
      <c r="N345" s="2"/>
      <c r="O345" s="2">
        <v>1.0</v>
      </c>
      <c r="P345" s="2">
        <v>2.0</v>
      </c>
      <c r="Q345" s="2">
        <v>0.0</v>
      </c>
      <c r="R345" s="2">
        <v>15.0</v>
      </c>
      <c r="S345" s="2">
        <v>1.0</v>
      </c>
      <c r="T345" s="6">
        <v>17.5653874820252</v>
      </c>
      <c r="U345" s="6">
        <v>0.11934692871827633</v>
      </c>
      <c r="V345" s="6">
        <v>0.7953060986739322</v>
      </c>
      <c r="W345" s="6">
        <v>1.119123E7</v>
      </c>
      <c r="X345" s="6">
        <v>2.2621884E7</v>
      </c>
      <c r="Y345" s="6">
        <v>4.2515849E7</v>
      </c>
      <c r="Z345" s="6">
        <v>5074136.0</v>
      </c>
      <c r="AA345" s="2">
        <f t="shared" si="3"/>
        <v>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1.0</v>
      </c>
      <c r="AK345" s="2">
        <v>0.0</v>
      </c>
      <c r="AL345" s="2">
        <v>0.0</v>
      </c>
      <c r="AM345" s="2">
        <v>0.0</v>
      </c>
      <c r="AN345" s="2">
        <v>0.0</v>
      </c>
      <c r="AO345" s="2">
        <v>1.0</v>
      </c>
      <c r="AP345" s="2">
        <v>0.0</v>
      </c>
      <c r="AQ345" s="2">
        <v>0.0</v>
      </c>
      <c r="AR345" s="3">
        <v>0.0</v>
      </c>
      <c r="AS345" s="6">
        <f t="shared" si="4"/>
        <v>17.56185518</v>
      </c>
      <c r="AT345" s="6">
        <f t="shared" si="5"/>
        <v>0.0002424589473</v>
      </c>
      <c r="AU345" s="6">
        <f t="shared" si="6"/>
        <v>0.8341268049</v>
      </c>
      <c r="AV345" s="6">
        <f t="shared" si="7"/>
        <v>0</v>
      </c>
      <c r="AW345" s="6">
        <f t="shared" si="8"/>
        <v>1</v>
      </c>
      <c r="AX345" s="6">
        <f t="shared" si="9"/>
        <v>1</v>
      </c>
      <c r="AY345" s="6">
        <f t="shared" si="10"/>
        <v>3</v>
      </c>
      <c r="AZ345" s="6">
        <f t="shared" si="11"/>
        <v>0</v>
      </c>
      <c r="BA345" s="6">
        <f t="shared" si="12"/>
        <v>10</v>
      </c>
      <c r="BB345" s="6">
        <f t="shared" si="13"/>
        <v>0</v>
      </c>
      <c r="BC345" s="2"/>
      <c r="BD345" s="2"/>
    </row>
    <row r="346" ht="15.75" customHeight="1">
      <c r="A346" s="2">
        <v>83.0</v>
      </c>
      <c r="B346" s="2">
        <v>2019.0</v>
      </c>
      <c r="C346" s="6" t="s">
        <v>138</v>
      </c>
      <c r="D346" s="2">
        <v>4030.0</v>
      </c>
      <c r="E346" s="2">
        <v>3.3042730000104E13</v>
      </c>
      <c r="F346" s="2" t="str">
        <f t="array" ref="F346">IFERROR(INDEX(cnpj!$A:$B,MATCH(C346,cnpj!$B:$B,0),1),IF(G346=14,LEFT(E346,2)&amp;"."&amp;MID(E346,3,3)&amp;"."&amp;MID(E346,6,3)&amp;"/"&amp;MID(E346,9,4)&amp;"-"&amp;RIGHT(E346,2),IF(G346=13,0&amp;LEFT(E346,1)&amp;"."&amp;MID(E346,2,3)&amp;"."&amp;MID(E346,5,3)&amp;"/"&amp;MID(E346,8,4)&amp;"-"&amp;RIGHT(E346,2),IF(G346=12,"00"&amp;"."&amp;LEFT(E346,3)&amp;"."&amp;MID(E346,4,3)&amp;"/"&amp;MID(E346,7,4)&amp;"-"&amp;RIGHT(E346,2),IF(G346=11,"00.0"&amp;LEFT(E346,2)&amp;"."&amp;MID(E346,3,3)&amp;"/"&amp;MID(E346,6,4)&amp;"-"&amp;RIGHT(E346,2),"erro")))))</f>
        <v>33.042.730/0001-04</v>
      </c>
      <c r="G346" s="2">
        <f t="shared" si="2"/>
        <v>14</v>
      </c>
      <c r="H346" s="6" t="s">
        <v>88</v>
      </c>
      <c r="I346" s="2">
        <v>5.0</v>
      </c>
      <c r="J346" s="6">
        <v>15.363711160927185</v>
      </c>
      <c r="K346" s="6">
        <v>4703000.0</v>
      </c>
      <c r="L346" s="2">
        <v>0.0</v>
      </c>
      <c r="M346" s="2">
        <v>1.0</v>
      </c>
      <c r="N346" s="2"/>
      <c r="O346" s="2">
        <v>1.0</v>
      </c>
      <c r="P346" s="2">
        <v>3.0</v>
      </c>
      <c r="Q346" s="2">
        <v>0.0</v>
      </c>
      <c r="R346" s="2">
        <v>15.0</v>
      </c>
      <c r="S346" s="2">
        <v>1.0</v>
      </c>
      <c r="T346" s="6">
        <v>17.618044782606507</v>
      </c>
      <c r="U346" s="6">
        <v>0.03992151131246013</v>
      </c>
      <c r="V346" s="6">
        <v>0.2975232564218844</v>
      </c>
      <c r="W346" s="6">
        <v>9224591.0</v>
      </c>
      <c r="X346" s="6">
        <v>4108798.0</v>
      </c>
      <c r="Y346" s="6">
        <v>4.4814611E7</v>
      </c>
      <c r="Z346" s="6">
        <v>1789067.0</v>
      </c>
      <c r="AA346" s="2">
        <f t="shared" si="3"/>
        <v>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1.0</v>
      </c>
      <c r="AK346" s="2">
        <v>0.0</v>
      </c>
      <c r="AL346" s="2">
        <v>0.0</v>
      </c>
      <c r="AM346" s="2">
        <v>0.0</v>
      </c>
      <c r="AN346" s="2">
        <v>0.0</v>
      </c>
      <c r="AO346" s="2">
        <v>0.0</v>
      </c>
      <c r="AP346" s="2">
        <v>1.0</v>
      </c>
      <c r="AQ346" s="2">
        <v>0.0</v>
      </c>
      <c r="AR346" s="3">
        <v>0.0</v>
      </c>
      <c r="AS346" s="6">
        <f t="shared" si="4"/>
        <v>17.56538748</v>
      </c>
      <c r="AT346" s="6">
        <f t="shared" si="5"/>
        <v>0.1193469287</v>
      </c>
      <c r="AU346" s="6">
        <f t="shared" si="6"/>
        <v>0.7953060987</v>
      </c>
      <c r="AV346" s="6">
        <f t="shared" si="7"/>
        <v>0</v>
      </c>
      <c r="AW346" s="6">
        <f t="shared" si="8"/>
        <v>1</v>
      </c>
      <c r="AX346" s="6">
        <f t="shared" si="9"/>
        <v>1</v>
      </c>
      <c r="AY346" s="6">
        <f t="shared" si="10"/>
        <v>2</v>
      </c>
      <c r="AZ346" s="6">
        <f t="shared" si="11"/>
        <v>0</v>
      </c>
      <c r="BA346" s="6">
        <f t="shared" si="12"/>
        <v>15</v>
      </c>
      <c r="BB346" s="6">
        <f t="shared" si="13"/>
        <v>1</v>
      </c>
      <c r="BC346" s="2"/>
      <c r="BD346" s="2"/>
    </row>
    <row r="347" ht="15.75" customHeight="1">
      <c r="A347" s="2">
        <v>84.0</v>
      </c>
      <c r="B347" s="2">
        <v>2016.0</v>
      </c>
      <c r="C347" s="6" t="s">
        <v>139</v>
      </c>
      <c r="D347" s="2">
        <v>3158.0</v>
      </c>
      <c r="E347" s="2">
        <v>2.2677520000176E13</v>
      </c>
      <c r="F347" s="2" t="str">
        <f t="array" ref="F347">IFERROR(INDEX(cnpj!$A:$B,MATCH(C347,cnpj!$B:$B,0),1),IF(G347=14,LEFT(E347,2)&amp;"."&amp;MID(E347,3,3)&amp;"."&amp;MID(E347,6,3)&amp;"/"&amp;MID(E347,9,4)&amp;"-"&amp;RIGHT(E347,2),IF(G347=13,0&amp;LEFT(E347,1)&amp;"."&amp;MID(E347,2,3)&amp;"."&amp;MID(E347,5,3)&amp;"/"&amp;MID(E347,8,4)&amp;"-"&amp;RIGHT(E347,2),IF(G347=12,"00"&amp;"."&amp;LEFT(E347,3)&amp;"."&amp;MID(E347,4,3)&amp;"/"&amp;MID(E347,7,4)&amp;"-"&amp;RIGHT(E347,2),IF(G347=11,"00.0"&amp;LEFT(E347,2)&amp;"."&amp;MID(E347,3,3)&amp;"/"&amp;MID(E347,6,4)&amp;"-"&amp;RIGHT(E347,2),"erro")))))</f>
        <v>22.677.520/0001-76</v>
      </c>
      <c r="G347" s="2">
        <f t="shared" si="2"/>
        <v>14</v>
      </c>
      <c r="H347" s="6" t="s">
        <v>62</v>
      </c>
      <c r="I347" s="2">
        <v>3.0</v>
      </c>
      <c r="J347" s="6">
        <v>10.637944608583052</v>
      </c>
      <c r="K347" s="6">
        <v>41687.0</v>
      </c>
      <c r="L347" s="2">
        <v>0.0</v>
      </c>
      <c r="M347" s="2">
        <v>0.0</v>
      </c>
      <c r="N347" s="2"/>
      <c r="O347" s="2">
        <v>0.0</v>
      </c>
      <c r="P347" s="2">
        <v>0.0</v>
      </c>
      <c r="Q347" s="2">
        <v>0.0</v>
      </c>
      <c r="R347" s="2">
        <v>13.0</v>
      </c>
      <c r="S347" s="2">
        <v>1.0</v>
      </c>
      <c r="T347" s="6">
        <v>13.906406463726542</v>
      </c>
      <c r="U347" s="6">
        <v>-0.12858727759997443</v>
      </c>
      <c r="V347" s="6">
        <v>0.342361583520141</v>
      </c>
      <c r="W347" s="6">
        <v>154953.0</v>
      </c>
      <c r="X347" s="6">
        <v>219986.0</v>
      </c>
      <c r="Y347" s="6">
        <v>1095155.0</v>
      </c>
      <c r="Z347" s="6">
        <v>-140823.0</v>
      </c>
      <c r="AA347" s="2" t="str">
        <f t="shared" si="3"/>
        <v/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1.0</v>
      </c>
      <c r="AI347" s="2">
        <v>0.0</v>
      </c>
      <c r="AJ347" s="2">
        <v>0.0</v>
      </c>
      <c r="AK347" s="2">
        <v>0.0</v>
      </c>
      <c r="AL347" s="2">
        <v>0.0</v>
      </c>
      <c r="AM347" s="2">
        <v>1.0</v>
      </c>
      <c r="AN347" s="2">
        <v>0.0</v>
      </c>
      <c r="AO347" s="2">
        <v>0.0</v>
      </c>
      <c r="AP347" s="2">
        <v>0.0</v>
      </c>
      <c r="AQ347" s="2">
        <v>0.0</v>
      </c>
      <c r="AR347" s="3">
        <v>0.0</v>
      </c>
      <c r="AS347" s="6" t="str">
        <f t="shared" si="4"/>
        <v/>
      </c>
      <c r="AT347" s="6" t="str">
        <f t="shared" si="5"/>
        <v/>
      </c>
      <c r="AU347" s="6" t="str">
        <f t="shared" si="6"/>
        <v/>
      </c>
      <c r="AV347" s="6" t="str">
        <f t="shared" si="7"/>
        <v/>
      </c>
      <c r="AW347" s="6" t="str">
        <f t="shared" si="8"/>
        <v/>
      </c>
      <c r="AX347" s="6" t="str">
        <f t="shared" si="9"/>
        <v/>
      </c>
      <c r="AY347" s="6" t="str">
        <f t="shared" si="10"/>
        <v/>
      </c>
      <c r="AZ347" s="6" t="str">
        <f t="shared" si="11"/>
        <v/>
      </c>
      <c r="BA347" s="6" t="str">
        <f t="shared" si="12"/>
        <v/>
      </c>
      <c r="BB347" s="6" t="str">
        <f t="shared" si="13"/>
        <v/>
      </c>
      <c r="BC347" s="2"/>
      <c r="BD347" s="2"/>
    </row>
    <row r="348" ht="15.75" customHeight="1">
      <c r="A348" s="2">
        <v>84.0</v>
      </c>
      <c r="B348" s="2">
        <v>2017.0</v>
      </c>
      <c r="C348" s="6" t="s">
        <v>139</v>
      </c>
      <c r="D348" s="2">
        <v>3158.0</v>
      </c>
      <c r="E348" s="2">
        <v>2.2677520000176E13</v>
      </c>
      <c r="F348" s="2" t="str">
        <f t="array" ref="F348">IFERROR(INDEX(cnpj!$A:$B,MATCH(C348,cnpj!$B:$B,0),1),IF(G348=14,LEFT(E348,2)&amp;"."&amp;MID(E348,3,3)&amp;"."&amp;MID(E348,6,3)&amp;"/"&amp;MID(E348,9,4)&amp;"-"&amp;RIGHT(E348,2),IF(G348=13,0&amp;LEFT(E348,1)&amp;"."&amp;MID(E348,2,3)&amp;"."&amp;MID(E348,5,3)&amp;"/"&amp;MID(E348,8,4)&amp;"-"&amp;RIGHT(E348,2),IF(G348=12,"00"&amp;"."&amp;LEFT(E348,3)&amp;"."&amp;MID(E348,4,3)&amp;"/"&amp;MID(E348,7,4)&amp;"-"&amp;RIGHT(E348,2),IF(G348=11,"00.0"&amp;LEFT(E348,2)&amp;"."&amp;MID(E348,3,3)&amp;"/"&amp;MID(E348,6,4)&amp;"-"&amp;RIGHT(E348,2),"erro")))))</f>
        <v>22.677.520/0001-76</v>
      </c>
      <c r="G348" s="2">
        <f t="shared" si="2"/>
        <v>14</v>
      </c>
      <c r="H348" s="6" t="s">
        <v>62</v>
      </c>
      <c r="I348" s="2">
        <v>3.0</v>
      </c>
      <c r="J348" s="6">
        <v>11.225243392518447</v>
      </c>
      <c r="K348" s="6">
        <v>75000.0</v>
      </c>
      <c r="L348" s="2">
        <v>0.0</v>
      </c>
      <c r="M348" s="2">
        <v>0.0</v>
      </c>
      <c r="N348" s="2"/>
      <c r="O348" s="2">
        <v>0.0</v>
      </c>
      <c r="P348" s="2">
        <v>0.0</v>
      </c>
      <c r="Q348" s="2">
        <v>0.0</v>
      </c>
      <c r="R348" s="2">
        <v>14.0</v>
      </c>
      <c r="S348" s="2">
        <v>1.0</v>
      </c>
      <c r="T348" s="6">
        <v>14.059424895208789</v>
      </c>
      <c r="U348" s="6">
        <v>0.03902729512981543</v>
      </c>
      <c r="V348" s="6">
        <v>0.35283235454285455</v>
      </c>
      <c r="W348" s="6">
        <v>153500.0</v>
      </c>
      <c r="X348" s="6">
        <v>296797.0</v>
      </c>
      <c r="Y348" s="6">
        <v>1276235.0</v>
      </c>
      <c r="Z348" s="6">
        <v>49808.0</v>
      </c>
      <c r="AA348" s="2">
        <f t="shared" si="3"/>
        <v>1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1.0</v>
      </c>
      <c r="AI348" s="2">
        <v>0.0</v>
      </c>
      <c r="AJ348" s="2">
        <v>0.0</v>
      </c>
      <c r="AK348" s="2">
        <v>0.0</v>
      </c>
      <c r="AL348" s="2">
        <v>0.0</v>
      </c>
      <c r="AM348" s="2">
        <v>0.0</v>
      </c>
      <c r="AN348" s="2">
        <v>1.0</v>
      </c>
      <c r="AO348" s="2">
        <v>0.0</v>
      </c>
      <c r="AP348" s="2">
        <v>0.0</v>
      </c>
      <c r="AQ348" s="2">
        <v>0.0</v>
      </c>
      <c r="AR348" s="3">
        <v>0.0</v>
      </c>
      <c r="AS348" s="6">
        <f t="shared" si="4"/>
        <v>13.90640646</v>
      </c>
      <c r="AT348" s="6">
        <f t="shared" si="5"/>
        <v>-0.1285872776</v>
      </c>
      <c r="AU348" s="6">
        <f t="shared" si="6"/>
        <v>0.3423615835</v>
      </c>
      <c r="AV348" s="6">
        <f t="shared" si="7"/>
        <v>0</v>
      </c>
      <c r="AW348" s="6">
        <f t="shared" si="8"/>
        <v>0</v>
      </c>
      <c r="AX348" s="6">
        <f t="shared" si="9"/>
        <v>0</v>
      </c>
      <c r="AY348" s="6">
        <f t="shared" si="10"/>
        <v>0</v>
      </c>
      <c r="AZ348" s="6">
        <f t="shared" si="11"/>
        <v>0</v>
      </c>
      <c r="BA348" s="6">
        <f t="shared" si="12"/>
        <v>13</v>
      </c>
      <c r="BB348" s="6">
        <f t="shared" si="13"/>
        <v>1</v>
      </c>
      <c r="BC348" s="2"/>
      <c r="BD348" s="2"/>
    </row>
    <row r="349" ht="15.75" customHeight="1">
      <c r="A349" s="2">
        <v>84.0</v>
      </c>
      <c r="B349" s="2">
        <v>2018.0</v>
      </c>
      <c r="C349" s="6" t="s">
        <v>139</v>
      </c>
      <c r="D349" s="2">
        <v>3158.0</v>
      </c>
      <c r="E349" s="2">
        <v>2.2677520000176E13</v>
      </c>
      <c r="F349" s="2" t="str">
        <f t="array" ref="F349">IFERROR(INDEX(cnpj!$A:$B,MATCH(C349,cnpj!$B:$B,0),1),IF(G349=14,LEFT(E349,2)&amp;"."&amp;MID(E349,3,3)&amp;"."&amp;MID(E349,6,3)&amp;"/"&amp;MID(E349,9,4)&amp;"-"&amp;RIGHT(E349,2),IF(G349=13,0&amp;LEFT(E349,1)&amp;"."&amp;MID(E349,2,3)&amp;"."&amp;MID(E349,5,3)&amp;"/"&amp;MID(E349,8,4)&amp;"-"&amp;RIGHT(E349,2),IF(G349=12,"00"&amp;"."&amp;LEFT(E349,3)&amp;"."&amp;MID(E349,4,3)&amp;"/"&amp;MID(E349,7,4)&amp;"-"&amp;RIGHT(E349,2),IF(G349=11,"00.0"&amp;LEFT(E349,2)&amp;"."&amp;MID(E349,3,3)&amp;"/"&amp;MID(E349,6,4)&amp;"-"&amp;RIGHT(E349,2),"erro")))))</f>
        <v>22.677.520/0001-76</v>
      </c>
      <c r="G349" s="2">
        <f t="shared" si="2"/>
        <v>14</v>
      </c>
      <c r="H349" s="6" t="s">
        <v>62</v>
      </c>
      <c r="I349" s="2">
        <v>3.0</v>
      </c>
      <c r="J349" s="6">
        <v>11.151525088024165</v>
      </c>
      <c r="K349" s="6">
        <v>69670.0</v>
      </c>
      <c r="L349" s="2">
        <v>0.0</v>
      </c>
      <c r="M349" s="2">
        <v>0.0</v>
      </c>
      <c r="N349" s="2"/>
      <c r="O349" s="2">
        <v>0.0</v>
      </c>
      <c r="P349" s="2">
        <v>0.0</v>
      </c>
      <c r="Q349" s="2">
        <v>0.0</v>
      </c>
      <c r="R349" s="2">
        <v>14.0</v>
      </c>
      <c r="S349" s="2">
        <v>1.0</v>
      </c>
      <c r="T349" s="6">
        <v>14.106504141306457</v>
      </c>
      <c r="U349" s="6">
        <v>0.1098877523255362</v>
      </c>
      <c r="V349" s="6">
        <v>0.23145775462789925</v>
      </c>
      <c r="W349" s="6">
        <v>138933.0</v>
      </c>
      <c r="X349" s="6">
        <v>170701.0</v>
      </c>
      <c r="Y349" s="6">
        <v>1337756.0</v>
      </c>
      <c r="Z349" s="6">
        <v>147003.0</v>
      </c>
      <c r="AA349" s="2">
        <f t="shared" si="3"/>
        <v>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1.0</v>
      </c>
      <c r="AI349" s="2">
        <v>0.0</v>
      </c>
      <c r="AJ349" s="2">
        <v>0.0</v>
      </c>
      <c r="AK349" s="2">
        <v>0.0</v>
      </c>
      <c r="AL349" s="2">
        <v>0.0</v>
      </c>
      <c r="AM349" s="2">
        <v>0.0</v>
      </c>
      <c r="AN349" s="2">
        <v>0.0</v>
      </c>
      <c r="AO349" s="2">
        <v>1.0</v>
      </c>
      <c r="AP349" s="2">
        <v>0.0</v>
      </c>
      <c r="AQ349" s="2">
        <v>0.0</v>
      </c>
      <c r="AR349" s="3">
        <v>0.0</v>
      </c>
      <c r="AS349" s="6">
        <f t="shared" si="4"/>
        <v>14.0594249</v>
      </c>
      <c r="AT349" s="6">
        <f t="shared" si="5"/>
        <v>0.03902729513</v>
      </c>
      <c r="AU349" s="6">
        <f t="shared" si="6"/>
        <v>0.3528323545</v>
      </c>
      <c r="AV349" s="6">
        <f t="shared" si="7"/>
        <v>0</v>
      </c>
      <c r="AW349" s="6">
        <f t="shared" si="8"/>
        <v>0</v>
      </c>
      <c r="AX349" s="6">
        <f t="shared" si="9"/>
        <v>0</v>
      </c>
      <c r="AY349" s="6">
        <f t="shared" si="10"/>
        <v>0</v>
      </c>
      <c r="AZ349" s="6">
        <f t="shared" si="11"/>
        <v>0</v>
      </c>
      <c r="BA349" s="6">
        <f t="shared" si="12"/>
        <v>14</v>
      </c>
      <c r="BB349" s="6">
        <f t="shared" si="13"/>
        <v>1</v>
      </c>
      <c r="BC349" s="2"/>
      <c r="BD349" s="2"/>
    </row>
    <row r="350" ht="15.75" customHeight="1">
      <c r="A350" s="2">
        <v>84.0</v>
      </c>
      <c r="B350" s="2">
        <v>2020.0</v>
      </c>
      <c r="C350" s="6" t="s">
        <v>139</v>
      </c>
      <c r="D350" s="2">
        <v>3158.0</v>
      </c>
      <c r="E350" s="2">
        <v>2.2677520000176E13</v>
      </c>
      <c r="F350" s="2" t="str">
        <f t="array" ref="F350">IFERROR(INDEX(cnpj!$A:$B,MATCH(C350,cnpj!$B:$B,0),1),IF(G350=14,LEFT(E350,2)&amp;"."&amp;MID(E350,3,3)&amp;"."&amp;MID(E350,6,3)&amp;"/"&amp;MID(E350,9,4)&amp;"-"&amp;RIGHT(E350,2),IF(G350=13,0&amp;LEFT(E350,1)&amp;"."&amp;MID(E350,2,3)&amp;"."&amp;MID(E350,5,3)&amp;"/"&amp;MID(E350,8,4)&amp;"-"&amp;RIGHT(E350,2),IF(G350=12,"00"&amp;"."&amp;LEFT(E350,3)&amp;"."&amp;MID(E350,4,3)&amp;"/"&amp;MID(E350,7,4)&amp;"-"&amp;RIGHT(E350,2),IF(G350=11,"00.0"&amp;LEFT(E350,2)&amp;"."&amp;MID(E350,3,3)&amp;"/"&amp;MID(E350,6,4)&amp;"-"&amp;RIGHT(E350,2),"erro")))))</f>
        <v>22.677.520/0001-76</v>
      </c>
      <c r="G350" s="2">
        <f t="shared" si="2"/>
        <v>14</v>
      </c>
      <c r="H350" s="6" t="s">
        <v>62</v>
      </c>
      <c r="I350" s="2">
        <v>3.0</v>
      </c>
      <c r="J350" s="6">
        <v>11.289781913656018</v>
      </c>
      <c r="K350" s="6">
        <v>80000.0</v>
      </c>
      <c r="L350" s="2">
        <v>0.0</v>
      </c>
      <c r="M350" s="2">
        <v>0.0</v>
      </c>
      <c r="N350" s="2"/>
      <c r="O350" s="2">
        <v>0.0</v>
      </c>
      <c r="P350" s="2">
        <v>0.0</v>
      </c>
      <c r="Q350" s="2">
        <v>0.0</v>
      </c>
      <c r="R350" s="2">
        <v>14.0</v>
      </c>
      <c r="S350" s="2">
        <v>1.0</v>
      </c>
      <c r="T350" s="6">
        <v>14.191259138059506</v>
      </c>
      <c r="U350" s="6">
        <v>-0.14394734908291504</v>
      </c>
      <c r="V350" s="6">
        <v>0.4274384460754587</v>
      </c>
      <c r="W350" s="6">
        <v>162191.0</v>
      </c>
      <c r="X350" s="6">
        <v>460194.0</v>
      </c>
      <c r="Y350" s="6">
        <v>1456081.0</v>
      </c>
      <c r="Z350" s="6">
        <v>-209599.0</v>
      </c>
      <c r="AA350" s="2">
        <f t="shared" si="3"/>
        <v>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1.0</v>
      </c>
      <c r="AI350" s="2">
        <v>0.0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0.0</v>
      </c>
      <c r="AQ350" s="2">
        <v>1.0</v>
      </c>
      <c r="AR350" s="3">
        <v>0.0</v>
      </c>
      <c r="AS350" s="6">
        <f t="shared" si="4"/>
        <v>14.10650414</v>
      </c>
      <c r="AT350" s="6">
        <f t="shared" si="5"/>
        <v>0.1098877523</v>
      </c>
      <c r="AU350" s="6">
        <f t="shared" si="6"/>
        <v>0.2314577546</v>
      </c>
      <c r="AV350" s="6">
        <f t="shared" si="7"/>
        <v>0</v>
      </c>
      <c r="AW350" s="6">
        <f t="shared" si="8"/>
        <v>0</v>
      </c>
      <c r="AX350" s="6">
        <f t="shared" si="9"/>
        <v>0</v>
      </c>
      <c r="AY350" s="6">
        <f t="shared" si="10"/>
        <v>0</v>
      </c>
      <c r="AZ350" s="6">
        <f t="shared" si="11"/>
        <v>0</v>
      </c>
      <c r="BA350" s="6">
        <f t="shared" si="12"/>
        <v>14</v>
      </c>
      <c r="BB350" s="6">
        <f t="shared" si="13"/>
        <v>1</v>
      </c>
      <c r="BC350" s="2"/>
      <c r="BD350" s="2"/>
    </row>
    <row r="351" ht="15.75" customHeight="1">
      <c r="A351" s="2">
        <v>85.0</v>
      </c>
      <c r="B351" s="2">
        <v>2017.0</v>
      </c>
      <c r="C351" s="6" t="s">
        <v>140</v>
      </c>
      <c r="D351" s="2">
        <v>4081.0</v>
      </c>
      <c r="E351" s="2">
        <v>2.1255567000189E13</v>
      </c>
      <c r="F351" s="2" t="str">
        <f t="array" ref="F351">IFERROR(INDEX(cnpj!$A:$B,MATCH(C351,cnpj!$B:$B,0),1),IF(G351=14,LEFT(E351,2)&amp;"."&amp;MID(E351,3,3)&amp;"."&amp;MID(E351,6,3)&amp;"/"&amp;MID(E351,9,4)&amp;"-"&amp;RIGHT(E351,2),IF(G351=13,0&amp;LEFT(E351,1)&amp;"."&amp;MID(E351,2,3)&amp;"."&amp;MID(E351,5,3)&amp;"/"&amp;MID(E351,8,4)&amp;"-"&amp;RIGHT(E351,2),IF(G351=12,"00"&amp;"."&amp;LEFT(E351,3)&amp;"."&amp;MID(E351,4,3)&amp;"/"&amp;MID(E351,7,4)&amp;"-"&amp;RIGHT(E351,2),IF(G351=11,"00.0"&amp;LEFT(E351,2)&amp;"."&amp;MID(E351,3,3)&amp;"/"&amp;MID(E351,6,4)&amp;"-"&amp;RIGHT(E351,2),"erro")))))</f>
        <v>21.255.567/0001-89</v>
      </c>
      <c r="G351" s="2">
        <f t="shared" si="2"/>
        <v>14</v>
      </c>
      <c r="H351" s="6" t="s">
        <v>62</v>
      </c>
      <c r="I351" s="2">
        <v>3.0</v>
      </c>
      <c r="J351" s="6">
        <v>12.000277732550577</v>
      </c>
      <c r="K351" s="6">
        <v>162800.0</v>
      </c>
      <c r="L351" s="2">
        <v>0.0</v>
      </c>
      <c r="M351" s="2">
        <v>1.0</v>
      </c>
      <c r="N351" s="2"/>
      <c r="O351" s="2">
        <v>0.0</v>
      </c>
      <c r="P351" s="2">
        <v>0.0</v>
      </c>
      <c r="Q351" s="2">
        <v>0.0</v>
      </c>
      <c r="R351" s="2">
        <v>5.0</v>
      </c>
      <c r="S351" s="2">
        <v>0.0</v>
      </c>
      <c r="T351" s="6">
        <v>13.15285572433992</v>
      </c>
      <c r="U351" s="6">
        <v>0.03869007781082135</v>
      </c>
      <c r="V351" s="6">
        <v>0.49049334505054504</v>
      </c>
      <c r="W351" s="6">
        <v>182266.0</v>
      </c>
      <c r="X351" s="6">
        <v>70574.0</v>
      </c>
      <c r="Y351" s="6">
        <v>515481.0</v>
      </c>
      <c r="Z351" s="6">
        <v>19944.0</v>
      </c>
      <c r="AA351" s="2" t="str">
        <f t="shared" si="3"/>
        <v/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1.0</v>
      </c>
      <c r="AI351" s="2">
        <v>0.0</v>
      </c>
      <c r="AJ351" s="2">
        <v>0.0</v>
      </c>
      <c r="AK351" s="2">
        <v>0.0</v>
      </c>
      <c r="AL351" s="2">
        <v>0.0</v>
      </c>
      <c r="AM351" s="2">
        <v>0.0</v>
      </c>
      <c r="AN351" s="2">
        <v>1.0</v>
      </c>
      <c r="AO351" s="2">
        <v>0.0</v>
      </c>
      <c r="AP351" s="2">
        <v>0.0</v>
      </c>
      <c r="AQ351" s="2">
        <v>0.0</v>
      </c>
      <c r="AR351" s="3">
        <v>0.0</v>
      </c>
      <c r="AS351" s="6" t="str">
        <f t="shared" si="4"/>
        <v/>
      </c>
      <c r="AT351" s="6" t="str">
        <f t="shared" si="5"/>
        <v/>
      </c>
      <c r="AU351" s="6" t="str">
        <f t="shared" si="6"/>
        <v/>
      </c>
      <c r="AV351" s="6" t="str">
        <f t="shared" si="7"/>
        <v/>
      </c>
      <c r="AW351" s="6" t="str">
        <f t="shared" si="8"/>
        <v/>
      </c>
      <c r="AX351" s="6" t="str">
        <f t="shared" si="9"/>
        <v/>
      </c>
      <c r="AY351" s="6" t="str">
        <f t="shared" si="10"/>
        <v/>
      </c>
      <c r="AZ351" s="6" t="str">
        <f t="shared" si="11"/>
        <v/>
      </c>
      <c r="BA351" s="6" t="str">
        <f t="shared" si="12"/>
        <v/>
      </c>
      <c r="BB351" s="6" t="str">
        <f t="shared" si="13"/>
        <v/>
      </c>
      <c r="BC351" s="2"/>
      <c r="BD351" s="2"/>
    </row>
    <row r="352" ht="15.75" customHeight="1">
      <c r="A352" s="2">
        <v>85.0</v>
      </c>
      <c r="B352" s="2">
        <v>2018.0</v>
      </c>
      <c r="C352" s="6" t="s">
        <v>140</v>
      </c>
      <c r="D352" s="2">
        <v>4081.0</v>
      </c>
      <c r="E352" s="2">
        <v>2.1255567000189E13</v>
      </c>
      <c r="F352" s="2" t="str">
        <f t="array" ref="F352">IFERROR(INDEX(cnpj!$A:$B,MATCH(C352,cnpj!$B:$B,0),1),IF(G352=14,LEFT(E352,2)&amp;"."&amp;MID(E352,3,3)&amp;"."&amp;MID(E352,6,3)&amp;"/"&amp;MID(E352,9,4)&amp;"-"&amp;RIGHT(E352,2),IF(G352=13,0&amp;LEFT(E352,1)&amp;"."&amp;MID(E352,2,3)&amp;"."&amp;MID(E352,5,3)&amp;"/"&amp;MID(E352,8,4)&amp;"-"&amp;RIGHT(E352,2),IF(G352=12,"00"&amp;"."&amp;LEFT(E352,3)&amp;"."&amp;MID(E352,4,3)&amp;"/"&amp;MID(E352,7,4)&amp;"-"&amp;RIGHT(E352,2),IF(G352=11,"00.0"&amp;LEFT(E352,2)&amp;"."&amp;MID(E352,3,3)&amp;"/"&amp;MID(E352,6,4)&amp;"-"&amp;RIGHT(E352,2),"erro")))))</f>
        <v>21.255.567/0001-89</v>
      </c>
      <c r="G352" s="2">
        <f t="shared" si="2"/>
        <v>14</v>
      </c>
      <c r="H352" s="6" t="s">
        <v>62</v>
      </c>
      <c r="I352" s="2">
        <v>3.0</v>
      </c>
      <c r="J352" s="6">
        <v>12.154010634703203</v>
      </c>
      <c r="K352" s="6">
        <v>189854.0</v>
      </c>
      <c r="L352" s="2">
        <v>0.0</v>
      </c>
      <c r="M352" s="2">
        <v>1.0</v>
      </c>
      <c r="N352" s="2"/>
      <c r="O352" s="2">
        <v>0.0</v>
      </c>
      <c r="P352" s="2">
        <v>0.0</v>
      </c>
      <c r="Q352" s="2">
        <v>0.0</v>
      </c>
      <c r="R352" s="2">
        <v>19.0</v>
      </c>
      <c r="S352" s="2">
        <v>1.0</v>
      </c>
      <c r="T352" s="6">
        <v>13.35023493406542</v>
      </c>
      <c r="U352" s="6">
        <v>0.11431901930371582</v>
      </c>
      <c r="V352" s="6">
        <v>0.5579143323959093</v>
      </c>
      <c r="W352" s="6">
        <v>224671.0</v>
      </c>
      <c r="X352" s="6">
        <v>125678.0</v>
      </c>
      <c r="Y352" s="6">
        <v>627962.0</v>
      </c>
      <c r="Z352" s="6">
        <v>71788.0</v>
      </c>
      <c r="AA352" s="2">
        <f t="shared" si="3"/>
        <v>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1.0</v>
      </c>
      <c r="AI352" s="2">
        <v>0.0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1.0</v>
      </c>
      <c r="AP352" s="2">
        <v>0.0</v>
      </c>
      <c r="AQ352" s="2">
        <v>0.0</v>
      </c>
      <c r="AR352" s="3">
        <v>0.0</v>
      </c>
      <c r="AS352" s="6">
        <f t="shared" si="4"/>
        <v>13.15285572</v>
      </c>
      <c r="AT352" s="6">
        <f t="shared" si="5"/>
        <v>0.03869007781</v>
      </c>
      <c r="AU352" s="6">
        <f t="shared" si="6"/>
        <v>0.4904933451</v>
      </c>
      <c r="AV352" s="6">
        <f t="shared" si="7"/>
        <v>0</v>
      </c>
      <c r="AW352" s="6">
        <f t="shared" si="8"/>
        <v>1</v>
      </c>
      <c r="AX352" s="6">
        <f t="shared" si="9"/>
        <v>0</v>
      </c>
      <c r="AY352" s="6">
        <f t="shared" si="10"/>
        <v>0</v>
      </c>
      <c r="AZ352" s="6">
        <f t="shared" si="11"/>
        <v>0</v>
      </c>
      <c r="BA352" s="6">
        <f t="shared" si="12"/>
        <v>5</v>
      </c>
      <c r="BB352" s="6">
        <f t="shared" si="13"/>
        <v>0</v>
      </c>
      <c r="BC352" s="2"/>
      <c r="BD352" s="2"/>
    </row>
    <row r="353" ht="15.75" customHeight="1">
      <c r="A353" s="2">
        <v>85.0</v>
      </c>
      <c r="B353" s="2">
        <v>2020.0</v>
      </c>
      <c r="C353" s="6" t="s">
        <v>140</v>
      </c>
      <c r="D353" s="2">
        <v>4081.0</v>
      </c>
      <c r="E353" s="2">
        <v>2.1255567000189E13</v>
      </c>
      <c r="F353" s="2" t="str">
        <f t="array" ref="F353">IFERROR(INDEX(cnpj!$A:$B,MATCH(C353,cnpj!$B:$B,0),1),IF(G353=14,LEFT(E353,2)&amp;"."&amp;MID(E353,3,3)&amp;"."&amp;MID(E353,6,3)&amp;"/"&amp;MID(E353,9,4)&amp;"-"&amp;RIGHT(E353,2),IF(G353=13,0&amp;LEFT(E353,1)&amp;"."&amp;MID(E353,2,3)&amp;"."&amp;MID(E353,5,3)&amp;"/"&amp;MID(E353,8,4)&amp;"-"&amp;RIGHT(E353,2),IF(G353=12,"00"&amp;"."&amp;LEFT(E353,3)&amp;"."&amp;MID(E353,4,3)&amp;"/"&amp;MID(E353,7,4)&amp;"-"&amp;RIGHT(E353,2),IF(G353=11,"00.0"&amp;LEFT(E353,2)&amp;"."&amp;MID(E353,3,3)&amp;"/"&amp;MID(E353,6,4)&amp;"-"&amp;RIGHT(E353,2),"erro")))))</f>
        <v>21.255.567/0001-89</v>
      </c>
      <c r="G353" s="2">
        <f t="shared" si="2"/>
        <v>14</v>
      </c>
      <c r="H353" s="6" t="s">
        <v>62</v>
      </c>
      <c r="I353" s="2">
        <v>3.0</v>
      </c>
      <c r="J353" s="6">
        <v>11.608235644774552</v>
      </c>
      <c r="K353" s="6">
        <v>110000.0</v>
      </c>
      <c r="L353" s="2">
        <v>0.0</v>
      </c>
      <c r="M353" s="2">
        <v>1.0</v>
      </c>
      <c r="N353" s="2"/>
      <c r="O353" s="2">
        <v>0.0</v>
      </c>
      <c r="P353" s="2">
        <v>0.0</v>
      </c>
      <c r="Q353" s="2">
        <v>0.0</v>
      </c>
      <c r="R353" s="2">
        <v>19.0</v>
      </c>
      <c r="S353" s="2">
        <v>1.0</v>
      </c>
      <c r="T353" s="6">
        <v>13.383599313240728</v>
      </c>
      <c r="U353" s="6">
        <v>-0.005783445023387913</v>
      </c>
      <c r="V353" s="6">
        <v>0.5636725723007637</v>
      </c>
      <c r="W353" s="6">
        <v>263213.0</v>
      </c>
      <c r="X353" s="6">
        <v>102761.0</v>
      </c>
      <c r="Y353" s="6">
        <v>649267.0</v>
      </c>
      <c r="Z353" s="6">
        <v>-3755.0</v>
      </c>
      <c r="AA353" s="2">
        <f t="shared" si="3"/>
        <v>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1.0</v>
      </c>
      <c r="AI353" s="2">
        <v>0.0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  <c r="AP353" s="2">
        <v>0.0</v>
      </c>
      <c r="AQ353" s="2">
        <v>1.0</v>
      </c>
      <c r="AR353" s="3">
        <v>0.0</v>
      </c>
      <c r="AS353" s="6">
        <f t="shared" si="4"/>
        <v>13.35023493</v>
      </c>
      <c r="AT353" s="6">
        <f t="shared" si="5"/>
        <v>0.1143190193</v>
      </c>
      <c r="AU353" s="6">
        <f t="shared" si="6"/>
        <v>0.5579143324</v>
      </c>
      <c r="AV353" s="6">
        <f t="shared" si="7"/>
        <v>0</v>
      </c>
      <c r="AW353" s="6">
        <f t="shared" si="8"/>
        <v>1</v>
      </c>
      <c r="AX353" s="6">
        <f t="shared" si="9"/>
        <v>0</v>
      </c>
      <c r="AY353" s="6">
        <f t="shared" si="10"/>
        <v>0</v>
      </c>
      <c r="AZ353" s="6">
        <f t="shared" si="11"/>
        <v>0</v>
      </c>
      <c r="BA353" s="6">
        <f t="shared" si="12"/>
        <v>19</v>
      </c>
      <c r="BB353" s="6">
        <f t="shared" si="13"/>
        <v>1</v>
      </c>
      <c r="BC353" s="2"/>
      <c r="BD353" s="2"/>
    </row>
    <row r="354" ht="15.75" customHeight="1">
      <c r="A354" s="2">
        <v>86.0</v>
      </c>
      <c r="B354" s="2">
        <v>2016.0</v>
      </c>
      <c r="C354" s="6" t="s">
        <v>141</v>
      </c>
      <c r="D354" s="2">
        <v>14818.0</v>
      </c>
      <c r="E354" s="2">
        <v>2.72185000193E11</v>
      </c>
      <c r="F354" s="2" t="str">
        <f t="array" ref="F354">IFERROR(INDEX(cnpj!$A:$B,MATCH(C354,cnpj!$B:$B,0),1),IF(G354=14,LEFT(E354,2)&amp;"."&amp;MID(E354,3,3)&amp;"."&amp;MID(E354,6,3)&amp;"/"&amp;MID(E354,9,4)&amp;"-"&amp;RIGHT(E354,2),IF(G354=13,0&amp;LEFT(E354,1)&amp;"."&amp;MID(E354,2,3)&amp;"."&amp;MID(E354,5,3)&amp;"/"&amp;MID(E354,8,4)&amp;"-"&amp;RIGHT(E354,2),IF(G354=12,"00"&amp;"."&amp;LEFT(E354,3)&amp;"."&amp;MID(E354,4,3)&amp;"/"&amp;MID(E354,7,4)&amp;"-"&amp;RIGHT(E354,2),IF(G354=11,"00.0"&amp;LEFT(E354,2)&amp;"."&amp;MID(E354,3,3)&amp;"/"&amp;MID(E354,6,4)&amp;"-"&amp;RIGHT(E354,2),"erro")))))</f>
        <v>00.272.185/0001-93</v>
      </c>
      <c r="G354" s="2">
        <f t="shared" si="2"/>
        <v>12</v>
      </c>
      <c r="H354" s="6" t="s">
        <v>50</v>
      </c>
      <c r="I354" s="2">
        <v>6.0</v>
      </c>
      <c r="J354" s="6">
        <v>10.691194631509694</v>
      </c>
      <c r="K354" s="6">
        <v>43967.0</v>
      </c>
      <c r="L354" s="2">
        <v>0.0</v>
      </c>
      <c r="M354" s="2">
        <v>0.0</v>
      </c>
      <c r="N354" s="2"/>
      <c r="O354" s="2">
        <v>0.0</v>
      </c>
      <c r="P354" s="2">
        <v>0.0</v>
      </c>
      <c r="Q354" s="2">
        <v>0.0</v>
      </c>
      <c r="R354" s="2">
        <v>4.0</v>
      </c>
      <c r="S354" s="2">
        <v>0.0</v>
      </c>
      <c r="T354" s="6">
        <v>12.020471717471334</v>
      </c>
      <c r="U354" s="6">
        <v>-0.0010334936582370683</v>
      </c>
      <c r="V354" s="6">
        <v>0.18301117859873225</v>
      </c>
      <c r="W354" s="6">
        <v>30402.0</v>
      </c>
      <c r="X354" s="6">
        <v>0.0</v>
      </c>
      <c r="Y354" s="6">
        <v>166121.0</v>
      </c>
      <c r="Z354" s="6">
        <v>-171.685</v>
      </c>
      <c r="AA354" s="2" t="str">
        <f t="shared" si="3"/>
        <v/>
      </c>
      <c r="AB354" s="2">
        <v>0.0</v>
      </c>
      <c r="AC354" s="2">
        <v>1.0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2">
        <v>0.0</v>
      </c>
      <c r="AM354" s="2">
        <v>1.0</v>
      </c>
      <c r="AN354" s="2">
        <v>0.0</v>
      </c>
      <c r="AO354" s="2">
        <v>0.0</v>
      </c>
      <c r="AP354" s="2">
        <v>0.0</v>
      </c>
      <c r="AQ354" s="2">
        <v>0.0</v>
      </c>
      <c r="AR354" s="3">
        <v>0.0</v>
      </c>
      <c r="AS354" s="6" t="str">
        <f t="shared" si="4"/>
        <v/>
      </c>
      <c r="AT354" s="6" t="str">
        <f t="shared" si="5"/>
        <v/>
      </c>
      <c r="AU354" s="6" t="str">
        <f t="shared" si="6"/>
        <v/>
      </c>
      <c r="AV354" s="6" t="str">
        <f t="shared" si="7"/>
        <v/>
      </c>
      <c r="AW354" s="6" t="str">
        <f t="shared" si="8"/>
        <v/>
      </c>
      <c r="AX354" s="6" t="str">
        <f t="shared" si="9"/>
        <v/>
      </c>
      <c r="AY354" s="6" t="str">
        <f t="shared" si="10"/>
        <v/>
      </c>
      <c r="AZ354" s="6" t="str">
        <f t="shared" si="11"/>
        <v/>
      </c>
      <c r="BA354" s="6" t="str">
        <f t="shared" si="12"/>
        <v/>
      </c>
      <c r="BB354" s="6" t="str">
        <f t="shared" si="13"/>
        <v/>
      </c>
      <c r="BC354" s="2"/>
      <c r="BD354" s="2"/>
    </row>
    <row r="355" ht="15.75" customHeight="1">
      <c r="A355" s="2">
        <v>86.0</v>
      </c>
      <c r="B355" s="2">
        <v>2017.0</v>
      </c>
      <c r="C355" s="6" t="s">
        <v>141</v>
      </c>
      <c r="D355" s="2">
        <v>14818.0</v>
      </c>
      <c r="E355" s="2">
        <v>2.72185000193E11</v>
      </c>
      <c r="F355" s="2" t="str">
        <f t="array" ref="F355">IFERROR(INDEX(cnpj!$A:$B,MATCH(C355,cnpj!$B:$B,0),1),IF(G355=14,LEFT(E355,2)&amp;"."&amp;MID(E355,3,3)&amp;"."&amp;MID(E355,6,3)&amp;"/"&amp;MID(E355,9,4)&amp;"-"&amp;RIGHT(E355,2),IF(G355=13,0&amp;LEFT(E355,1)&amp;"."&amp;MID(E355,2,3)&amp;"."&amp;MID(E355,5,3)&amp;"/"&amp;MID(E355,8,4)&amp;"-"&amp;RIGHT(E355,2),IF(G355=12,"00"&amp;"."&amp;LEFT(E355,3)&amp;"."&amp;MID(E355,4,3)&amp;"/"&amp;MID(E355,7,4)&amp;"-"&amp;RIGHT(E355,2),IF(G355=11,"00.0"&amp;LEFT(E355,2)&amp;"."&amp;MID(E355,3,3)&amp;"/"&amp;MID(E355,6,4)&amp;"-"&amp;RIGHT(E355,2),"erro")))))</f>
        <v>00.272.185/0001-93</v>
      </c>
      <c r="G355" s="2">
        <f t="shared" si="2"/>
        <v>12</v>
      </c>
      <c r="H355" s="6" t="s">
        <v>50</v>
      </c>
      <c r="I355" s="2">
        <v>6.0</v>
      </c>
      <c r="J355" s="6">
        <v>10.691194631509694</v>
      </c>
      <c r="K355" s="6">
        <v>43967.0</v>
      </c>
      <c r="L355" s="2">
        <v>0.0</v>
      </c>
      <c r="M355" s="2">
        <v>1.0</v>
      </c>
      <c r="N355" s="2"/>
      <c r="O355" s="2">
        <v>0.0</v>
      </c>
      <c r="P355" s="2">
        <v>0.0</v>
      </c>
      <c r="Q355" s="2">
        <v>0.0</v>
      </c>
      <c r="R355" s="2">
        <v>4.0</v>
      </c>
      <c r="S355" s="2">
        <v>0.0</v>
      </c>
      <c r="T355" s="6">
        <v>12.092982331810406</v>
      </c>
      <c r="U355" s="6">
        <v>-8.816274200230665E-4</v>
      </c>
      <c r="V355" s="6">
        <v>0.0020491114918203502</v>
      </c>
      <c r="W355" s="6">
        <v>366.0</v>
      </c>
      <c r="X355" s="6">
        <v>0.0</v>
      </c>
      <c r="Y355" s="6">
        <v>178614.0</v>
      </c>
      <c r="Z355" s="6">
        <v>-157.471</v>
      </c>
      <c r="AA355" s="2">
        <f t="shared" si="3"/>
        <v>1</v>
      </c>
      <c r="AB355" s="2">
        <v>0.0</v>
      </c>
      <c r="AC355" s="2">
        <v>1.0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0.0</v>
      </c>
      <c r="AM355" s="2">
        <v>0.0</v>
      </c>
      <c r="AN355" s="2">
        <v>1.0</v>
      </c>
      <c r="AO355" s="2">
        <v>0.0</v>
      </c>
      <c r="AP355" s="2">
        <v>0.0</v>
      </c>
      <c r="AQ355" s="2">
        <v>0.0</v>
      </c>
      <c r="AR355" s="3">
        <v>0.0</v>
      </c>
      <c r="AS355" s="6">
        <f t="shared" si="4"/>
        <v>12.02047172</v>
      </c>
      <c r="AT355" s="6">
        <f t="shared" si="5"/>
        <v>-0.001033493658</v>
      </c>
      <c r="AU355" s="6">
        <f t="shared" si="6"/>
        <v>0.1830111786</v>
      </c>
      <c r="AV355" s="6">
        <f t="shared" si="7"/>
        <v>0</v>
      </c>
      <c r="AW355" s="6">
        <f t="shared" si="8"/>
        <v>0</v>
      </c>
      <c r="AX355" s="6">
        <f t="shared" si="9"/>
        <v>0</v>
      </c>
      <c r="AY355" s="6">
        <f t="shared" si="10"/>
        <v>0</v>
      </c>
      <c r="AZ355" s="6">
        <f t="shared" si="11"/>
        <v>0</v>
      </c>
      <c r="BA355" s="6">
        <f t="shared" si="12"/>
        <v>4</v>
      </c>
      <c r="BB355" s="6">
        <f t="shared" si="13"/>
        <v>0</v>
      </c>
      <c r="BC355" s="2"/>
      <c r="BD355" s="2"/>
    </row>
    <row r="356" ht="15.75" customHeight="1">
      <c r="A356" s="2">
        <v>86.0</v>
      </c>
      <c r="B356" s="2">
        <v>2018.0</v>
      </c>
      <c r="C356" s="6" t="s">
        <v>141</v>
      </c>
      <c r="D356" s="2">
        <v>14818.0</v>
      </c>
      <c r="E356" s="2">
        <v>2.72185000193E11</v>
      </c>
      <c r="F356" s="2" t="str">
        <f t="array" ref="F356">IFERROR(INDEX(cnpj!$A:$B,MATCH(C356,cnpj!$B:$B,0),1),IF(G356=14,LEFT(E356,2)&amp;"."&amp;MID(E356,3,3)&amp;"."&amp;MID(E356,6,3)&amp;"/"&amp;MID(E356,9,4)&amp;"-"&amp;RIGHT(E356,2),IF(G356=13,0&amp;LEFT(E356,1)&amp;"."&amp;MID(E356,2,3)&amp;"."&amp;MID(E356,5,3)&amp;"/"&amp;MID(E356,8,4)&amp;"-"&amp;RIGHT(E356,2),IF(G356=12,"00"&amp;"."&amp;LEFT(E356,3)&amp;"."&amp;MID(E356,4,3)&amp;"/"&amp;MID(E356,7,4)&amp;"-"&amp;RIGHT(E356,2),IF(G356=11,"00.0"&amp;LEFT(E356,2)&amp;"."&amp;MID(E356,3,3)&amp;"/"&amp;MID(E356,6,4)&amp;"-"&amp;RIGHT(E356,2),"erro")))))</f>
        <v>00.272.185/0001-93</v>
      </c>
      <c r="G356" s="2">
        <f t="shared" si="2"/>
        <v>12</v>
      </c>
      <c r="H356" s="6" t="s">
        <v>50</v>
      </c>
      <c r="I356" s="2">
        <v>6.0</v>
      </c>
      <c r="J356" s="6">
        <v>10.691194631509694</v>
      </c>
      <c r="K356" s="6">
        <v>43967.0</v>
      </c>
      <c r="L356" s="2">
        <v>0.0</v>
      </c>
      <c r="M356" s="2">
        <v>1.0</v>
      </c>
      <c r="N356" s="2"/>
      <c r="O356" s="2">
        <v>0.0</v>
      </c>
      <c r="P356" s="2">
        <v>0.0</v>
      </c>
      <c r="Q356" s="2">
        <v>0.0</v>
      </c>
      <c r="R356" s="2">
        <v>4.0</v>
      </c>
      <c r="S356" s="2">
        <v>0.0</v>
      </c>
      <c r="T356" s="6">
        <v>9.71631424501115</v>
      </c>
      <c r="U356" s="6">
        <v>-0.009781140721090075</v>
      </c>
      <c r="V356" s="6">
        <v>0.03424574942722778</v>
      </c>
      <c r="W356" s="6">
        <v>568.0</v>
      </c>
      <c r="X356" s="6">
        <v>0.0</v>
      </c>
      <c r="Y356" s="6">
        <v>16586.0</v>
      </c>
      <c r="Z356" s="6">
        <v>-162.23</v>
      </c>
      <c r="AA356" s="2">
        <f t="shared" si="3"/>
        <v>1</v>
      </c>
      <c r="AB356" s="2">
        <v>0.0</v>
      </c>
      <c r="AC356" s="2">
        <v>1.0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1.0</v>
      </c>
      <c r="AP356" s="2">
        <v>0.0</v>
      </c>
      <c r="AQ356" s="2">
        <v>0.0</v>
      </c>
      <c r="AR356" s="3">
        <v>0.0</v>
      </c>
      <c r="AS356" s="6">
        <f t="shared" si="4"/>
        <v>12.09298233</v>
      </c>
      <c r="AT356" s="6">
        <f t="shared" si="5"/>
        <v>-0.00088162742</v>
      </c>
      <c r="AU356" s="6">
        <f t="shared" si="6"/>
        <v>0.002049111492</v>
      </c>
      <c r="AV356" s="6">
        <f t="shared" si="7"/>
        <v>0</v>
      </c>
      <c r="AW356" s="6">
        <f t="shared" si="8"/>
        <v>1</v>
      </c>
      <c r="AX356" s="6">
        <f t="shared" si="9"/>
        <v>0</v>
      </c>
      <c r="AY356" s="6">
        <f t="shared" si="10"/>
        <v>0</v>
      </c>
      <c r="AZ356" s="6">
        <f t="shared" si="11"/>
        <v>0</v>
      </c>
      <c r="BA356" s="6">
        <f t="shared" si="12"/>
        <v>4</v>
      </c>
      <c r="BB356" s="6">
        <f t="shared" si="13"/>
        <v>0</v>
      </c>
      <c r="BC356" s="2"/>
      <c r="BD356" s="2"/>
    </row>
    <row r="357" ht="15.75" customHeight="1">
      <c r="A357" s="2">
        <v>86.0</v>
      </c>
      <c r="B357" s="2">
        <v>2019.0</v>
      </c>
      <c r="C357" s="6" t="s">
        <v>141</v>
      </c>
      <c r="D357" s="2">
        <v>14818.0</v>
      </c>
      <c r="E357" s="2">
        <v>2.72185000193E11</v>
      </c>
      <c r="F357" s="2" t="str">
        <f t="array" ref="F357">IFERROR(INDEX(cnpj!$A:$B,MATCH(C357,cnpj!$B:$B,0),1),IF(G357=14,LEFT(E357,2)&amp;"."&amp;MID(E357,3,3)&amp;"."&amp;MID(E357,6,3)&amp;"/"&amp;MID(E357,9,4)&amp;"-"&amp;RIGHT(E357,2),IF(G357=13,0&amp;LEFT(E357,1)&amp;"."&amp;MID(E357,2,3)&amp;"."&amp;MID(E357,5,3)&amp;"/"&amp;MID(E357,8,4)&amp;"-"&amp;RIGHT(E357,2),IF(G357=12,"00"&amp;"."&amp;LEFT(E357,3)&amp;"."&amp;MID(E357,4,3)&amp;"/"&amp;MID(E357,7,4)&amp;"-"&amp;RIGHT(E357,2),IF(G357=11,"00.0"&amp;LEFT(E357,2)&amp;"."&amp;MID(E357,3,3)&amp;"/"&amp;MID(E357,6,4)&amp;"-"&amp;RIGHT(E357,2),"erro")))))</f>
        <v>00.272.185/0001-93</v>
      </c>
      <c r="G357" s="2">
        <f t="shared" si="2"/>
        <v>12</v>
      </c>
      <c r="H357" s="6" t="s">
        <v>50</v>
      </c>
      <c r="I357" s="2">
        <v>6.0</v>
      </c>
      <c r="J357" s="6">
        <v>10.691194631509694</v>
      </c>
      <c r="K357" s="6">
        <v>43967.0</v>
      </c>
      <c r="L357" s="2">
        <v>0.0</v>
      </c>
      <c r="M357" s="2">
        <v>1.0</v>
      </c>
      <c r="N357" s="2"/>
      <c r="O357" s="2">
        <v>0.0</v>
      </c>
      <c r="P357" s="2">
        <v>0.0</v>
      </c>
      <c r="Q357" s="2">
        <v>0.0</v>
      </c>
      <c r="R357" s="2">
        <v>4.0</v>
      </c>
      <c r="S357" s="2">
        <v>0.0</v>
      </c>
      <c r="T357" s="6">
        <v>10.874815561340181</v>
      </c>
      <c r="U357" s="6">
        <v>-0.003101232277726249</v>
      </c>
      <c r="V357" s="6">
        <v>0.5877075091332412</v>
      </c>
      <c r="W357" s="6">
        <v>646.0</v>
      </c>
      <c r="X357" s="6">
        <v>30402.0</v>
      </c>
      <c r="Y357" s="6">
        <v>52829.0</v>
      </c>
      <c r="Z357" s="6">
        <v>-163.835</v>
      </c>
      <c r="AA357" s="2">
        <f t="shared" si="3"/>
        <v>1</v>
      </c>
      <c r="AB357" s="2">
        <v>0.0</v>
      </c>
      <c r="AC357" s="2">
        <v>1.0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0.0</v>
      </c>
      <c r="AM357" s="2">
        <v>0.0</v>
      </c>
      <c r="AN357" s="2">
        <v>0.0</v>
      </c>
      <c r="AO357" s="2">
        <v>0.0</v>
      </c>
      <c r="AP357" s="2">
        <v>1.0</v>
      </c>
      <c r="AQ357" s="2">
        <v>0.0</v>
      </c>
      <c r="AR357" s="3">
        <v>0.0</v>
      </c>
      <c r="AS357" s="6">
        <f t="shared" si="4"/>
        <v>9.716314245</v>
      </c>
      <c r="AT357" s="6">
        <f t="shared" si="5"/>
        <v>-0.009781140721</v>
      </c>
      <c r="AU357" s="6">
        <f t="shared" si="6"/>
        <v>0.03424574943</v>
      </c>
      <c r="AV357" s="6">
        <f t="shared" si="7"/>
        <v>0</v>
      </c>
      <c r="AW357" s="6">
        <f t="shared" si="8"/>
        <v>1</v>
      </c>
      <c r="AX357" s="6">
        <f t="shared" si="9"/>
        <v>0</v>
      </c>
      <c r="AY357" s="6">
        <f t="shared" si="10"/>
        <v>0</v>
      </c>
      <c r="AZ357" s="6">
        <f t="shared" si="11"/>
        <v>0</v>
      </c>
      <c r="BA357" s="6">
        <f t="shared" si="12"/>
        <v>4</v>
      </c>
      <c r="BB357" s="6">
        <f t="shared" si="13"/>
        <v>0</v>
      </c>
      <c r="BC357" s="2"/>
      <c r="BD357" s="2"/>
    </row>
    <row r="358" ht="15.75" customHeight="1">
      <c r="A358" s="2">
        <v>86.0</v>
      </c>
      <c r="B358" s="2">
        <v>2020.0</v>
      </c>
      <c r="C358" s="6" t="s">
        <v>141</v>
      </c>
      <c r="D358" s="2">
        <v>14818.0</v>
      </c>
      <c r="E358" s="2">
        <v>2.72185000193E11</v>
      </c>
      <c r="F358" s="2" t="str">
        <f t="array" ref="F358">IFERROR(INDEX(cnpj!$A:$B,MATCH(C358,cnpj!$B:$B,0),1),IF(G358=14,LEFT(E358,2)&amp;"."&amp;MID(E358,3,3)&amp;"."&amp;MID(E358,6,3)&amp;"/"&amp;MID(E358,9,4)&amp;"-"&amp;RIGHT(E358,2),IF(G358=13,0&amp;LEFT(E358,1)&amp;"."&amp;MID(E358,2,3)&amp;"."&amp;MID(E358,5,3)&amp;"/"&amp;MID(E358,8,4)&amp;"-"&amp;RIGHT(E358,2),IF(G358=12,"00"&amp;"."&amp;LEFT(E358,3)&amp;"."&amp;MID(E358,4,3)&amp;"/"&amp;MID(E358,7,4)&amp;"-"&amp;RIGHT(E358,2),IF(G358=11,"00.0"&amp;LEFT(E358,2)&amp;"."&amp;MID(E358,3,3)&amp;"/"&amp;MID(E358,6,4)&amp;"-"&amp;RIGHT(E358,2),"erro")))))</f>
        <v>00.272.185/0001-93</v>
      </c>
      <c r="G358" s="2">
        <f t="shared" si="2"/>
        <v>12</v>
      </c>
      <c r="H358" s="6" t="s">
        <v>50</v>
      </c>
      <c r="I358" s="2">
        <v>6.0</v>
      </c>
      <c r="J358" s="6">
        <v>10.691194631509694</v>
      </c>
      <c r="K358" s="6">
        <v>43967.0</v>
      </c>
      <c r="L358" s="2">
        <v>0.0</v>
      </c>
      <c r="M358" s="2">
        <v>0.0</v>
      </c>
      <c r="N358" s="2"/>
      <c r="O358" s="2">
        <v>0.0</v>
      </c>
      <c r="P358" s="2">
        <v>0.0</v>
      </c>
      <c r="Q358" s="2">
        <v>0.0</v>
      </c>
      <c r="R358" s="2">
        <v>5.0</v>
      </c>
      <c r="S358" s="2">
        <v>0.0</v>
      </c>
      <c r="T358" s="6">
        <v>10.156849882434335</v>
      </c>
      <c r="U358" s="6">
        <v>-0.006882058446850623</v>
      </c>
      <c r="V358" s="6">
        <v>0.03547172740326775</v>
      </c>
      <c r="W358" s="6">
        <v>914.0</v>
      </c>
      <c r="X358" s="6">
        <v>0.0</v>
      </c>
      <c r="Y358" s="6">
        <v>25767.0</v>
      </c>
      <c r="Z358" s="6">
        <v>-177.33</v>
      </c>
      <c r="AA358" s="2">
        <f t="shared" si="3"/>
        <v>1</v>
      </c>
      <c r="AB358" s="2">
        <v>0.0</v>
      </c>
      <c r="AC358" s="2">
        <v>1.0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  <c r="AM358" s="2">
        <v>0.0</v>
      </c>
      <c r="AN358" s="2">
        <v>0.0</v>
      </c>
      <c r="AO358" s="2">
        <v>0.0</v>
      </c>
      <c r="AP358" s="2">
        <v>0.0</v>
      </c>
      <c r="AQ358" s="2">
        <v>1.0</v>
      </c>
      <c r="AR358" s="3">
        <v>0.0</v>
      </c>
      <c r="AS358" s="6">
        <f t="shared" si="4"/>
        <v>10.87481556</v>
      </c>
      <c r="AT358" s="6">
        <f t="shared" si="5"/>
        <v>-0.003101232278</v>
      </c>
      <c r="AU358" s="6">
        <f t="shared" si="6"/>
        <v>0.5877075091</v>
      </c>
      <c r="AV358" s="6">
        <f t="shared" si="7"/>
        <v>0</v>
      </c>
      <c r="AW358" s="6">
        <f t="shared" si="8"/>
        <v>1</v>
      </c>
      <c r="AX358" s="6">
        <f t="shared" si="9"/>
        <v>0</v>
      </c>
      <c r="AY358" s="6">
        <f t="shared" si="10"/>
        <v>0</v>
      </c>
      <c r="AZ358" s="6">
        <f t="shared" si="11"/>
        <v>0</v>
      </c>
      <c r="BA358" s="6">
        <f t="shared" si="12"/>
        <v>4</v>
      </c>
      <c r="BB358" s="6">
        <f t="shared" si="13"/>
        <v>0</v>
      </c>
      <c r="BC358" s="2"/>
      <c r="BD358" s="2"/>
    </row>
    <row r="359" ht="15.75" customHeight="1">
      <c r="A359" s="2">
        <v>87.0</v>
      </c>
      <c r="B359" s="2">
        <v>2016.0</v>
      </c>
      <c r="C359" s="6" t="s">
        <v>142</v>
      </c>
      <c r="D359" s="2">
        <v>4448.0</v>
      </c>
      <c r="E359" s="2">
        <v>6.1080313000191E13</v>
      </c>
      <c r="F359" s="2" t="str">
        <f t="array" ref="F359">IFERROR(INDEX(cnpj!$A:$B,MATCH(C359,cnpj!$B:$B,0),1),IF(G359=14,LEFT(E359,2)&amp;"."&amp;MID(E359,3,3)&amp;"."&amp;MID(E359,6,3)&amp;"/"&amp;MID(E359,9,4)&amp;"-"&amp;RIGHT(E359,2),IF(G359=13,0&amp;LEFT(E359,1)&amp;"."&amp;MID(E359,2,3)&amp;"."&amp;MID(E359,5,3)&amp;"/"&amp;MID(E359,8,4)&amp;"-"&amp;RIGHT(E359,2),IF(G359=12,"00"&amp;"."&amp;LEFT(E359,3)&amp;"."&amp;MID(E359,4,3)&amp;"/"&amp;MID(E359,7,4)&amp;"-"&amp;RIGHT(E359,2),IF(G359=11,"00.0"&amp;LEFT(E359,2)&amp;"."&amp;MID(E359,3,3)&amp;"/"&amp;MID(E359,6,4)&amp;"-"&amp;RIGHT(E359,2),"erro")))))</f>
        <v>61.080.313/0001-91</v>
      </c>
      <c r="G359" s="2">
        <f t="shared" si="2"/>
        <v>14</v>
      </c>
      <c r="H359" s="6" t="s">
        <v>60</v>
      </c>
      <c r="I359" s="2">
        <v>1.0</v>
      </c>
      <c r="J359" s="6">
        <v>10.126631103850338</v>
      </c>
      <c r="K359" s="6">
        <v>25000.0</v>
      </c>
      <c r="L359" s="2">
        <v>1.0</v>
      </c>
      <c r="M359" s="2">
        <v>0.0</v>
      </c>
      <c r="N359" s="2"/>
      <c r="O359" s="2">
        <v>0.0</v>
      </c>
      <c r="P359" s="2">
        <v>0.0</v>
      </c>
      <c r="Q359" s="2">
        <v>0.0</v>
      </c>
      <c r="R359" s="2">
        <v>1.0</v>
      </c>
      <c r="S359" s="2">
        <v>1.0</v>
      </c>
      <c r="T359" s="6">
        <v>11.982610293404385</v>
      </c>
      <c r="U359" s="6">
        <v>-6.466079812940375</v>
      </c>
      <c r="V359" s="6">
        <v>49.3128434688557</v>
      </c>
      <c r="W359" s="6">
        <v>5093.0</v>
      </c>
      <c r="X359" s="6">
        <v>7882447.0</v>
      </c>
      <c r="Y359" s="6">
        <v>159949.0</v>
      </c>
      <c r="Z359" s="6">
        <v>-1034243.0</v>
      </c>
      <c r="AA359" s="2" t="str">
        <f t="shared" si="3"/>
        <v/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1.0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1.0</v>
      </c>
      <c r="AN359" s="2">
        <v>0.0</v>
      </c>
      <c r="AO359" s="2">
        <v>0.0</v>
      </c>
      <c r="AP359" s="2">
        <v>0.0</v>
      </c>
      <c r="AQ359" s="2">
        <v>0.0</v>
      </c>
      <c r="AR359" s="3">
        <v>0.0</v>
      </c>
      <c r="AS359" s="6" t="str">
        <f t="shared" si="4"/>
        <v/>
      </c>
      <c r="AT359" s="6" t="str">
        <f t="shared" si="5"/>
        <v/>
      </c>
      <c r="AU359" s="6" t="str">
        <f t="shared" si="6"/>
        <v/>
      </c>
      <c r="AV359" s="6" t="str">
        <f t="shared" si="7"/>
        <v/>
      </c>
      <c r="AW359" s="6" t="str">
        <f t="shared" si="8"/>
        <v/>
      </c>
      <c r="AX359" s="6" t="str">
        <f t="shared" si="9"/>
        <v/>
      </c>
      <c r="AY359" s="6" t="str">
        <f t="shared" si="10"/>
        <v/>
      </c>
      <c r="AZ359" s="6" t="str">
        <f t="shared" si="11"/>
        <v/>
      </c>
      <c r="BA359" s="6" t="str">
        <f t="shared" si="12"/>
        <v/>
      </c>
      <c r="BB359" s="6" t="str">
        <f t="shared" si="13"/>
        <v/>
      </c>
      <c r="BC359" s="2"/>
      <c r="BD359" s="2"/>
    </row>
    <row r="360" ht="15.75" customHeight="1">
      <c r="A360" s="2">
        <v>87.0</v>
      </c>
      <c r="B360" s="2">
        <v>2017.0</v>
      </c>
      <c r="C360" s="6" t="s">
        <v>142</v>
      </c>
      <c r="D360" s="2">
        <v>4448.0</v>
      </c>
      <c r="E360" s="2">
        <v>6.1080313000191E13</v>
      </c>
      <c r="F360" s="2" t="str">
        <f t="array" ref="F360">IFERROR(INDEX(cnpj!$A:$B,MATCH(C360,cnpj!$B:$B,0),1),IF(G360=14,LEFT(E360,2)&amp;"."&amp;MID(E360,3,3)&amp;"."&amp;MID(E360,6,3)&amp;"/"&amp;MID(E360,9,4)&amp;"-"&amp;RIGHT(E360,2),IF(G360=13,0&amp;LEFT(E360,1)&amp;"."&amp;MID(E360,2,3)&amp;"."&amp;MID(E360,5,3)&amp;"/"&amp;MID(E360,8,4)&amp;"-"&amp;RIGHT(E360,2),IF(G360=12,"00"&amp;"."&amp;LEFT(E360,3)&amp;"."&amp;MID(E360,4,3)&amp;"/"&amp;MID(E360,7,4)&amp;"-"&amp;RIGHT(E360,2),IF(G360=11,"00.0"&amp;LEFT(E360,2)&amp;"."&amp;MID(E360,3,3)&amp;"/"&amp;MID(E360,6,4)&amp;"-"&amp;RIGHT(E360,2),"erro")))))</f>
        <v>61.080.313/0001-91</v>
      </c>
      <c r="G360" s="2">
        <f t="shared" si="2"/>
        <v>14</v>
      </c>
      <c r="H360" s="6" t="s">
        <v>60</v>
      </c>
      <c r="I360" s="2">
        <v>1.0</v>
      </c>
      <c r="J360" s="6">
        <v>10.126631103850338</v>
      </c>
      <c r="K360" s="6">
        <v>25000.0</v>
      </c>
      <c r="L360" s="2">
        <v>1.0</v>
      </c>
      <c r="M360" s="2">
        <v>0.0</v>
      </c>
      <c r="N360" s="2"/>
      <c r="O360" s="2">
        <v>0.0</v>
      </c>
      <c r="P360" s="2">
        <v>0.0</v>
      </c>
      <c r="Q360" s="2">
        <v>0.0</v>
      </c>
      <c r="R360" s="2">
        <v>1.0</v>
      </c>
      <c r="S360" s="2">
        <v>1.0</v>
      </c>
      <c r="T360" s="6">
        <v>11.9681960946139</v>
      </c>
      <c r="U360" s="6">
        <v>-5.917493340098947</v>
      </c>
      <c r="V360" s="6">
        <v>55.93177089940378</v>
      </c>
      <c r="W360" s="6">
        <v>5327.0</v>
      </c>
      <c r="X360" s="6">
        <v>8812876.0</v>
      </c>
      <c r="Y360" s="6">
        <v>157660.0</v>
      </c>
      <c r="Z360" s="6">
        <v>-932952.0</v>
      </c>
      <c r="AA360" s="2">
        <f t="shared" si="3"/>
        <v>1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1.0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  <c r="AM360" s="2">
        <v>0.0</v>
      </c>
      <c r="AN360" s="2">
        <v>1.0</v>
      </c>
      <c r="AO360" s="2">
        <v>0.0</v>
      </c>
      <c r="AP360" s="2">
        <v>0.0</v>
      </c>
      <c r="AQ360" s="2">
        <v>0.0</v>
      </c>
      <c r="AR360" s="3">
        <v>0.0</v>
      </c>
      <c r="AS360" s="6">
        <f t="shared" si="4"/>
        <v>11.98261029</v>
      </c>
      <c r="AT360" s="6">
        <f t="shared" si="5"/>
        <v>-6.466079813</v>
      </c>
      <c r="AU360" s="6">
        <f t="shared" si="6"/>
        <v>49.31284347</v>
      </c>
      <c r="AV360" s="6">
        <f t="shared" si="7"/>
        <v>1</v>
      </c>
      <c r="AW360" s="6">
        <f t="shared" si="8"/>
        <v>0</v>
      </c>
      <c r="AX360" s="6">
        <f t="shared" si="9"/>
        <v>0</v>
      </c>
      <c r="AY360" s="6">
        <f t="shared" si="10"/>
        <v>0</v>
      </c>
      <c r="AZ360" s="6">
        <f t="shared" si="11"/>
        <v>0</v>
      </c>
      <c r="BA360" s="6">
        <f t="shared" si="12"/>
        <v>1</v>
      </c>
      <c r="BB360" s="6">
        <f t="shared" si="13"/>
        <v>1</v>
      </c>
      <c r="BC360" s="2"/>
      <c r="BD360" s="2"/>
    </row>
    <row r="361" ht="15.75" customHeight="1">
      <c r="A361" s="2">
        <v>87.0</v>
      </c>
      <c r="B361" s="2">
        <v>2018.0</v>
      </c>
      <c r="C361" s="6" t="s">
        <v>142</v>
      </c>
      <c r="D361" s="2">
        <v>4448.0</v>
      </c>
      <c r="E361" s="2">
        <v>6.1080313000191E13</v>
      </c>
      <c r="F361" s="2" t="str">
        <f t="array" ref="F361">IFERROR(INDEX(cnpj!$A:$B,MATCH(C361,cnpj!$B:$B,0),1),IF(G361=14,LEFT(E361,2)&amp;"."&amp;MID(E361,3,3)&amp;"."&amp;MID(E361,6,3)&amp;"/"&amp;MID(E361,9,4)&amp;"-"&amp;RIGHT(E361,2),IF(G361=13,0&amp;LEFT(E361,1)&amp;"."&amp;MID(E361,2,3)&amp;"."&amp;MID(E361,5,3)&amp;"/"&amp;MID(E361,8,4)&amp;"-"&amp;RIGHT(E361,2),IF(G361=12,"00"&amp;"."&amp;LEFT(E361,3)&amp;"."&amp;MID(E361,4,3)&amp;"/"&amp;MID(E361,7,4)&amp;"-"&amp;RIGHT(E361,2),IF(G361=11,"00.0"&amp;LEFT(E361,2)&amp;"."&amp;MID(E361,3,3)&amp;"/"&amp;MID(E361,6,4)&amp;"-"&amp;RIGHT(E361,2),"erro")))))</f>
        <v>61.080.313/0001-91</v>
      </c>
      <c r="G361" s="2">
        <f t="shared" si="2"/>
        <v>14</v>
      </c>
      <c r="H361" s="6" t="s">
        <v>60</v>
      </c>
      <c r="I361" s="2">
        <v>1.0</v>
      </c>
      <c r="J361" s="6">
        <v>10.126631103850338</v>
      </c>
      <c r="K361" s="6">
        <v>25000.0</v>
      </c>
      <c r="L361" s="2">
        <v>1.0</v>
      </c>
      <c r="M361" s="2">
        <v>0.0</v>
      </c>
      <c r="N361" s="2"/>
      <c r="O361" s="2">
        <v>0.0</v>
      </c>
      <c r="P361" s="2">
        <v>0.0</v>
      </c>
      <c r="Q361" s="2">
        <v>0.0</v>
      </c>
      <c r="R361" s="2">
        <v>1.0</v>
      </c>
      <c r="S361" s="2">
        <v>1.0</v>
      </c>
      <c r="T361" s="6">
        <v>11.950489834938393</v>
      </c>
      <c r="U361" s="6">
        <v>-7.410121826034747</v>
      </c>
      <c r="V361" s="6">
        <v>64.32358466812573</v>
      </c>
      <c r="W361" s="6">
        <v>4913.0</v>
      </c>
      <c r="X361" s="6">
        <v>9958360.0</v>
      </c>
      <c r="Y361" s="6">
        <v>154893.0</v>
      </c>
      <c r="Z361" s="6">
        <v>-1147776.0</v>
      </c>
      <c r="AA361" s="2">
        <f t="shared" si="3"/>
        <v>1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1.0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1.0</v>
      </c>
      <c r="AP361" s="2">
        <v>0.0</v>
      </c>
      <c r="AQ361" s="2">
        <v>0.0</v>
      </c>
      <c r="AR361" s="3">
        <v>0.0</v>
      </c>
      <c r="AS361" s="6">
        <f t="shared" si="4"/>
        <v>11.96819609</v>
      </c>
      <c r="AT361" s="6">
        <f t="shared" si="5"/>
        <v>-5.91749334</v>
      </c>
      <c r="AU361" s="6">
        <f t="shared" si="6"/>
        <v>55.9317709</v>
      </c>
      <c r="AV361" s="6">
        <f t="shared" si="7"/>
        <v>1</v>
      </c>
      <c r="AW361" s="6">
        <f t="shared" si="8"/>
        <v>0</v>
      </c>
      <c r="AX361" s="6">
        <f t="shared" si="9"/>
        <v>0</v>
      </c>
      <c r="AY361" s="6">
        <f t="shared" si="10"/>
        <v>0</v>
      </c>
      <c r="AZ361" s="6">
        <f t="shared" si="11"/>
        <v>0</v>
      </c>
      <c r="BA361" s="6">
        <f t="shared" si="12"/>
        <v>1</v>
      </c>
      <c r="BB361" s="6">
        <f t="shared" si="13"/>
        <v>1</v>
      </c>
      <c r="BC361" s="2"/>
      <c r="BD361" s="2"/>
    </row>
    <row r="362" ht="15.75" customHeight="1">
      <c r="A362" s="2">
        <v>87.0</v>
      </c>
      <c r="B362" s="2">
        <v>2019.0</v>
      </c>
      <c r="C362" s="6" t="s">
        <v>142</v>
      </c>
      <c r="D362" s="2">
        <v>4448.0</v>
      </c>
      <c r="E362" s="2">
        <v>6.1080313000191E13</v>
      </c>
      <c r="F362" s="2" t="str">
        <f t="array" ref="F362">IFERROR(INDEX(cnpj!$A:$B,MATCH(C362,cnpj!$B:$B,0),1),IF(G362=14,LEFT(E362,2)&amp;"."&amp;MID(E362,3,3)&amp;"."&amp;MID(E362,6,3)&amp;"/"&amp;MID(E362,9,4)&amp;"-"&amp;RIGHT(E362,2),IF(G362=13,0&amp;LEFT(E362,1)&amp;"."&amp;MID(E362,2,3)&amp;"."&amp;MID(E362,5,3)&amp;"/"&amp;MID(E362,8,4)&amp;"-"&amp;RIGHT(E362,2),IF(G362=12,"00"&amp;"."&amp;LEFT(E362,3)&amp;"."&amp;MID(E362,4,3)&amp;"/"&amp;MID(E362,7,4)&amp;"-"&amp;RIGHT(E362,2),IF(G362=11,"00.0"&amp;LEFT(E362,2)&amp;"."&amp;MID(E362,3,3)&amp;"/"&amp;MID(E362,6,4)&amp;"-"&amp;RIGHT(E362,2),"erro")))))</f>
        <v>61.080.313/0001-91</v>
      </c>
      <c r="G362" s="2">
        <f t="shared" si="2"/>
        <v>14</v>
      </c>
      <c r="H362" s="6" t="s">
        <v>60</v>
      </c>
      <c r="I362" s="2">
        <v>1.0</v>
      </c>
      <c r="J362" s="6">
        <v>10.404020386816686</v>
      </c>
      <c r="K362" s="6">
        <v>32992.0</v>
      </c>
      <c r="L362" s="2">
        <v>1.0</v>
      </c>
      <c r="M362" s="2">
        <v>0.0</v>
      </c>
      <c r="N362" s="2"/>
      <c r="O362" s="2">
        <v>0.0</v>
      </c>
      <c r="P362" s="2">
        <v>0.0</v>
      </c>
      <c r="Q362" s="2">
        <v>0.0</v>
      </c>
      <c r="R362" s="2">
        <v>1.0</v>
      </c>
      <c r="S362" s="2">
        <v>1.0</v>
      </c>
      <c r="T362" s="6">
        <v>11.933128106836845</v>
      </c>
      <c r="U362" s="6">
        <v>-13.275338803234643</v>
      </c>
      <c r="V362" s="6">
        <v>0.06280751772024673</v>
      </c>
      <c r="W362" s="6">
        <v>4468.0</v>
      </c>
      <c r="X362" s="6">
        <v>5093.0</v>
      </c>
      <c r="Y362" s="6">
        <v>152227.0</v>
      </c>
      <c r="Z362" s="6">
        <v>-2020865.0</v>
      </c>
      <c r="AA362" s="2">
        <f t="shared" si="3"/>
        <v>1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1.0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  <c r="AM362" s="2">
        <v>0.0</v>
      </c>
      <c r="AN362" s="2">
        <v>0.0</v>
      </c>
      <c r="AO362" s="2">
        <v>0.0</v>
      </c>
      <c r="AP362" s="2">
        <v>1.0</v>
      </c>
      <c r="AQ362" s="2">
        <v>0.0</v>
      </c>
      <c r="AR362" s="3">
        <v>0.0</v>
      </c>
      <c r="AS362" s="6">
        <f t="shared" si="4"/>
        <v>11.95048983</v>
      </c>
      <c r="AT362" s="6">
        <f t="shared" si="5"/>
        <v>-7.410121826</v>
      </c>
      <c r="AU362" s="6">
        <f t="shared" si="6"/>
        <v>64.32358467</v>
      </c>
      <c r="AV362" s="6">
        <f t="shared" si="7"/>
        <v>1</v>
      </c>
      <c r="AW362" s="6">
        <f t="shared" si="8"/>
        <v>0</v>
      </c>
      <c r="AX362" s="6">
        <f t="shared" si="9"/>
        <v>0</v>
      </c>
      <c r="AY362" s="6">
        <f t="shared" si="10"/>
        <v>0</v>
      </c>
      <c r="AZ362" s="6">
        <f t="shared" si="11"/>
        <v>0</v>
      </c>
      <c r="BA362" s="6">
        <f t="shared" si="12"/>
        <v>1</v>
      </c>
      <c r="BB362" s="6">
        <f t="shared" si="13"/>
        <v>1</v>
      </c>
      <c r="BC362" s="2"/>
      <c r="BD362" s="2"/>
    </row>
    <row r="363" ht="15.75" customHeight="1">
      <c r="A363" s="2">
        <v>87.0</v>
      </c>
      <c r="B363" s="2">
        <v>2020.0</v>
      </c>
      <c r="C363" s="6" t="s">
        <v>142</v>
      </c>
      <c r="D363" s="2">
        <v>4448.0</v>
      </c>
      <c r="E363" s="2">
        <v>6.1080313000191E13</v>
      </c>
      <c r="F363" s="2" t="str">
        <f t="array" ref="F363">IFERROR(INDEX(cnpj!$A:$B,MATCH(C363,cnpj!$B:$B,0),1),IF(G363=14,LEFT(E363,2)&amp;"."&amp;MID(E363,3,3)&amp;"."&amp;MID(E363,6,3)&amp;"/"&amp;MID(E363,9,4)&amp;"-"&amp;RIGHT(E363,2),IF(G363=13,0&amp;LEFT(E363,1)&amp;"."&amp;MID(E363,2,3)&amp;"."&amp;MID(E363,5,3)&amp;"/"&amp;MID(E363,8,4)&amp;"-"&amp;RIGHT(E363,2),IF(G363=12,"00"&amp;"."&amp;LEFT(E363,3)&amp;"."&amp;MID(E363,4,3)&amp;"/"&amp;MID(E363,7,4)&amp;"-"&amp;RIGHT(E363,2),IF(G363=11,"00.0"&amp;LEFT(E363,2)&amp;"."&amp;MID(E363,3,3)&amp;"/"&amp;MID(E363,6,4)&amp;"-"&amp;RIGHT(E363,2),"erro")))))</f>
        <v>61.080.313/0001-91</v>
      </c>
      <c r="G363" s="2">
        <f t="shared" si="2"/>
        <v>14</v>
      </c>
      <c r="H363" s="6" t="s">
        <v>60</v>
      </c>
      <c r="I363" s="2">
        <v>1.0</v>
      </c>
      <c r="J363" s="6">
        <v>10.778956289890028</v>
      </c>
      <c r="K363" s="6">
        <v>48000.0</v>
      </c>
      <c r="L363" s="2">
        <v>1.0</v>
      </c>
      <c r="M363" s="2">
        <v>0.0</v>
      </c>
      <c r="N363" s="2"/>
      <c r="O363" s="2">
        <v>0.0</v>
      </c>
      <c r="P363" s="2">
        <v>0.0</v>
      </c>
      <c r="Q363" s="2">
        <v>0.0</v>
      </c>
      <c r="R363" s="2">
        <v>1.0</v>
      </c>
      <c r="S363" s="2">
        <v>1.0</v>
      </c>
      <c r="T363" s="6">
        <v>11.905413399287855</v>
      </c>
      <c r="U363" s="6">
        <v>-16.69121202706901</v>
      </c>
      <c r="V363" s="6">
        <v>97.5829157267705</v>
      </c>
      <c r="W363" s="6">
        <v>3748.0</v>
      </c>
      <c r="X363" s="6">
        <v>1.4444964E7</v>
      </c>
      <c r="Y363" s="6">
        <v>148066.0</v>
      </c>
      <c r="Z363" s="6">
        <v>-2471401.0</v>
      </c>
      <c r="AA363" s="2">
        <f t="shared" si="3"/>
        <v>1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1.0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  <c r="AP363" s="2">
        <v>0.0</v>
      </c>
      <c r="AQ363" s="2">
        <v>1.0</v>
      </c>
      <c r="AR363" s="3">
        <v>0.0</v>
      </c>
      <c r="AS363" s="6">
        <f t="shared" si="4"/>
        <v>11.93312811</v>
      </c>
      <c r="AT363" s="6">
        <f t="shared" si="5"/>
        <v>-13.2753388</v>
      </c>
      <c r="AU363" s="6">
        <f t="shared" si="6"/>
        <v>0.06280751772</v>
      </c>
      <c r="AV363" s="6">
        <f t="shared" si="7"/>
        <v>1</v>
      </c>
      <c r="AW363" s="6">
        <f t="shared" si="8"/>
        <v>0</v>
      </c>
      <c r="AX363" s="6">
        <f t="shared" si="9"/>
        <v>0</v>
      </c>
      <c r="AY363" s="6">
        <f t="shared" si="10"/>
        <v>0</v>
      </c>
      <c r="AZ363" s="6">
        <f t="shared" si="11"/>
        <v>0</v>
      </c>
      <c r="BA363" s="6">
        <f t="shared" si="12"/>
        <v>1</v>
      </c>
      <c r="BB363" s="6">
        <f t="shared" si="13"/>
        <v>1</v>
      </c>
      <c r="BC363" s="2"/>
      <c r="BD363" s="2"/>
    </row>
    <row r="364" ht="15.75" customHeight="1">
      <c r="A364" s="2">
        <v>88.0</v>
      </c>
      <c r="B364" s="2">
        <v>2016.0</v>
      </c>
      <c r="C364" s="6" t="s">
        <v>143</v>
      </c>
      <c r="D364" s="2">
        <v>17973.0</v>
      </c>
      <c r="E364" s="2">
        <v>2.80002600014E12</v>
      </c>
      <c r="F364" s="2" t="str">
        <f t="array" ref="F364">IFERROR(INDEX(cnpj!$A:$B,MATCH(C364,cnpj!$B:$B,0),1),IF(G364=14,LEFT(E364,2)&amp;"."&amp;MID(E364,3,3)&amp;"."&amp;MID(E364,6,3)&amp;"/"&amp;MID(E364,9,4)&amp;"-"&amp;RIGHT(E364,2),IF(G364=13,0&amp;LEFT(E364,1)&amp;"."&amp;MID(E364,2,3)&amp;"."&amp;MID(E364,5,3)&amp;"/"&amp;MID(E364,8,4)&amp;"-"&amp;RIGHT(E364,2),IF(G364=12,"00"&amp;"."&amp;LEFT(E364,3)&amp;"."&amp;MID(E364,4,3)&amp;"/"&amp;MID(E364,7,4)&amp;"-"&amp;RIGHT(E364,2),IF(G364=11,"00.0"&amp;LEFT(E364,2)&amp;"."&amp;MID(E364,3,3)&amp;"/"&amp;MID(E364,6,4)&amp;"-"&amp;RIGHT(E364,2),"erro")))))</f>
        <v>02.800.026/0001-40</v>
      </c>
      <c r="G364" s="2">
        <f t="shared" si="2"/>
        <v>13</v>
      </c>
      <c r="H364" s="6" t="s">
        <v>62</v>
      </c>
      <c r="I364" s="2">
        <v>3.0</v>
      </c>
      <c r="J364" s="6">
        <v>14.164273510483802</v>
      </c>
      <c r="K364" s="6">
        <v>1417313.18</v>
      </c>
      <c r="L364" s="2">
        <v>0.0</v>
      </c>
      <c r="M364" s="2">
        <v>1.0</v>
      </c>
      <c r="N364" s="2"/>
      <c r="O364" s="2">
        <v>1.0</v>
      </c>
      <c r="P364" s="2">
        <v>2.0</v>
      </c>
      <c r="Q364" s="2">
        <v>0.0</v>
      </c>
      <c r="R364" s="2">
        <v>20.0</v>
      </c>
      <c r="S364" s="2">
        <v>0.0</v>
      </c>
      <c r="T364" s="6">
        <v>16.522875991333233</v>
      </c>
      <c r="U364" s="6">
        <v>0.12439415194347704</v>
      </c>
      <c r="V364" s="6">
        <v>0.07607661030897683</v>
      </c>
      <c r="W364" s="6">
        <v>209386.0</v>
      </c>
      <c r="X364" s="6">
        <v>930982.0</v>
      </c>
      <c r="Y364" s="6">
        <v>1.4989732E7</v>
      </c>
      <c r="Z364" s="6">
        <v>1864635.0</v>
      </c>
      <c r="AA364" s="2" t="str">
        <f t="shared" si="3"/>
        <v/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1.0</v>
      </c>
      <c r="AI364" s="2">
        <v>0.0</v>
      </c>
      <c r="AJ364" s="2">
        <v>0.0</v>
      </c>
      <c r="AK364" s="2">
        <v>0.0</v>
      </c>
      <c r="AL364" s="2">
        <v>0.0</v>
      </c>
      <c r="AM364" s="2">
        <v>1.0</v>
      </c>
      <c r="AN364" s="2">
        <v>0.0</v>
      </c>
      <c r="AO364" s="2">
        <v>0.0</v>
      </c>
      <c r="AP364" s="2">
        <v>0.0</v>
      </c>
      <c r="AQ364" s="2">
        <v>0.0</v>
      </c>
      <c r="AR364" s="3">
        <v>0.0</v>
      </c>
      <c r="AS364" s="6" t="str">
        <f t="shared" si="4"/>
        <v/>
      </c>
      <c r="AT364" s="6" t="str">
        <f t="shared" si="5"/>
        <v/>
      </c>
      <c r="AU364" s="6" t="str">
        <f t="shared" si="6"/>
        <v/>
      </c>
      <c r="AV364" s="6" t="str">
        <f t="shared" si="7"/>
        <v/>
      </c>
      <c r="AW364" s="6" t="str">
        <f t="shared" si="8"/>
        <v/>
      </c>
      <c r="AX364" s="6" t="str">
        <f t="shared" si="9"/>
        <v/>
      </c>
      <c r="AY364" s="6" t="str">
        <f t="shared" si="10"/>
        <v/>
      </c>
      <c r="AZ364" s="6" t="str">
        <f t="shared" si="11"/>
        <v/>
      </c>
      <c r="BA364" s="6" t="str">
        <f t="shared" si="12"/>
        <v/>
      </c>
      <c r="BB364" s="6" t="str">
        <f t="shared" si="13"/>
        <v/>
      </c>
      <c r="BC364" s="2"/>
      <c r="BD364" s="2"/>
    </row>
    <row r="365" ht="15.75" customHeight="1">
      <c r="A365" s="2">
        <v>88.0</v>
      </c>
      <c r="B365" s="2">
        <v>2017.0</v>
      </c>
      <c r="C365" s="6" t="s">
        <v>143</v>
      </c>
      <c r="D365" s="2">
        <v>17973.0</v>
      </c>
      <c r="E365" s="2">
        <v>2.80002600014E12</v>
      </c>
      <c r="F365" s="2" t="str">
        <f t="array" ref="F365">IFERROR(INDEX(cnpj!$A:$B,MATCH(C365,cnpj!$B:$B,0),1),IF(G365=14,LEFT(E365,2)&amp;"."&amp;MID(E365,3,3)&amp;"."&amp;MID(E365,6,3)&amp;"/"&amp;MID(E365,9,4)&amp;"-"&amp;RIGHT(E365,2),IF(G365=13,0&amp;LEFT(E365,1)&amp;"."&amp;MID(E365,2,3)&amp;"."&amp;MID(E365,5,3)&amp;"/"&amp;MID(E365,8,4)&amp;"-"&amp;RIGHT(E365,2),IF(G365=12,"00"&amp;"."&amp;LEFT(E365,3)&amp;"."&amp;MID(E365,4,3)&amp;"/"&amp;MID(E365,7,4)&amp;"-"&amp;RIGHT(E365,2),IF(G365=11,"00.0"&amp;LEFT(E365,2)&amp;"."&amp;MID(E365,3,3)&amp;"/"&amp;MID(E365,6,4)&amp;"-"&amp;RIGHT(E365,2),"erro")))))</f>
        <v>02.800.026/0001-40</v>
      </c>
      <c r="G365" s="2">
        <f t="shared" si="2"/>
        <v>13</v>
      </c>
      <c r="H365" s="6" t="s">
        <v>62</v>
      </c>
      <c r="I365" s="2">
        <v>3.0</v>
      </c>
      <c r="J365" s="6">
        <v>15.267290647729032</v>
      </c>
      <c r="K365" s="6">
        <v>4270710.0</v>
      </c>
      <c r="L365" s="2">
        <v>0.0</v>
      </c>
      <c r="M365" s="2">
        <v>1.0</v>
      </c>
      <c r="N365" s="2"/>
      <c r="O365" s="2">
        <v>1.0</v>
      </c>
      <c r="P365" s="2">
        <v>2.0</v>
      </c>
      <c r="Q365" s="2">
        <v>0.0</v>
      </c>
      <c r="R365" s="2">
        <v>22.0</v>
      </c>
      <c r="S365" s="2">
        <v>0.0</v>
      </c>
      <c r="T365" s="6">
        <v>16.59991420824859</v>
      </c>
      <c r="U365" s="6">
        <v>0.11626296466495699</v>
      </c>
      <c r="V365" s="6">
        <v>0.0606809321217332</v>
      </c>
      <c r="W365" s="6">
        <v>178870.0</v>
      </c>
      <c r="X365" s="6">
        <v>803564.0</v>
      </c>
      <c r="Y365" s="6">
        <v>1.619016E7</v>
      </c>
      <c r="Z365" s="6">
        <v>1882316.0</v>
      </c>
      <c r="AA365" s="2">
        <f t="shared" si="3"/>
        <v>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1.0</v>
      </c>
      <c r="AI365" s="2">
        <v>0.0</v>
      </c>
      <c r="AJ365" s="2">
        <v>0.0</v>
      </c>
      <c r="AK365" s="2">
        <v>0.0</v>
      </c>
      <c r="AL365" s="2">
        <v>0.0</v>
      </c>
      <c r="AM365" s="2">
        <v>0.0</v>
      </c>
      <c r="AN365" s="2">
        <v>1.0</v>
      </c>
      <c r="AO365" s="2">
        <v>0.0</v>
      </c>
      <c r="AP365" s="2">
        <v>0.0</v>
      </c>
      <c r="AQ365" s="2">
        <v>0.0</v>
      </c>
      <c r="AR365" s="3">
        <v>0.0</v>
      </c>
      <c r="AS365" s="6">
        <f t="shared" si="4"/>
        <v>16.52287599</v>
      </c>
      <c r="AT365" s="6">
        <f t="shared" si="5"/>
        <v>0.1243941519</v>
      </c>
      <c r="AU365" s="6">
        <f t="shared" si="6"/>
        <v>0.07607661031</v>
      </c>
      <c r="AV365" s="6">
        <f t="shared" si="7"/>
        <v>0</v>
      </c>
      <c r="AW365" s="6">
        <f t="shared" si="8"/>
        <v>1</v>
      </c>
      <c r="AX365" s="6">
        <f t="shared" si="9"/>
        <v>1</v>
      </c>
      <c r="AY365" s="6">
        <f t="shared" si="10"/>
        <v>2</v>
      </c>
      <c r="AZ365" s="6">
        <f t="shared" si="11"/>
        <v>0</v>
      </c>
      <c r="BA365" s="6">
        <f t="shared" si="12"/>
        <v>20</v>
      </c>
      <c r="BB365" s="6">
        <f t="shared" si="13"/>
        <v>0</v>
      </c>
      <c r="BC365" s="2"/>
      <c r="BD365" s="2"/>
    </row>
    <row r="366" ht="15.75" customHeight="1">
      <c r="A366" s="2">
        <v>88.0</v>
      </c>
      <c r="B366" s="2">
        <v>2018.0</v>
      </c>
      <c r="C366" s="6" t="s">
        <v>143</v>
      </c>
      <c r="D366" s="2">
        <v>17973.0</v>
      </c>
      <c r="E366" s="2">
        <v>2.80002600014E12</v>
      </c>
      <c r="F366" s="2" t="str">
        <f t="array" ref="F366">IFERROR(INDEX(cnpj!$A:$B,MATCH(C366,cnpj!$B:$B,0),1),IF(G366=14,LEFT(E366,2)&amp;"."&amp;MID(E366,3,3)&amp;"."&amp;MID(E366,6,3)&amp;"/"&amp;MID(E366,9,4)&amp;"-"&amp;RIGHT(E366,2),IF(G366=13,0&amp;LEFT(E366,1)&amp;"."&amp;MID(E366,2,3)&amp;"."&amp;MID(E366,5,3)&amp;"/"&amp;MID(E366,8,4)&amp;"-"&amp;RIGHT(E366,2),IF(G366=12,"00"&amp;"."&amp;LEFT(E366,3)&amp;"."&amp;MID(E366,4,3)&amp;"/"&amp;MID(E366,7,4)&amp;"-"&amp;RIGHT(E366,2),IF(G366=11,"00.0"&amp;LEFT(E366,2)&amp;"."&amp;MID(E366,3,3)&amp;"/"&amp;MID(E366,6,4)&amp;"-"&amp;RIGHT(E366,2),"erro")))))</f>
        <v>02.800.026/0001-40</v>
      </c>
      <c r="G366" s="2">
        <f t="shared" si="2"/>
        <v>13</v>
      </c>
      <c r="H366" s="6" t="s">
        <v>62</v>
      </c>
      <c r="I366" s="2">
        <v>3.0</v>
      </c>
      <c r="J366" s="6">
        <v>15.267290647729032</v>
      </c>
      <c r="K366" s="6">
        <v>4270710.0</v>
      </c>
      <c r="L366" s="2">
        <v>0.0</v>
      </c>
      <c r="M366" s="2">
        <v>1.0</v>
      </c>
      <c r="N366" s="2"/>
      <c r="O366" s="2">
        <v>1.0</v>
      </c>
      <c r="P366" s="2">
        <v>2.0</v>
      </c>
      <c r="Q366" s="2">
        <v>0.0</v>
      </c>
      <c r="R366" s="2">
        <v>20.0</v>
      </c>
      <c r="S366" s="2">
        <v>0.0</v>
      </c>
      <c r="T366" s="6">
        <v>16.628937734588845</v>
      </c>
      <c r="U366" s="6">
        <v>0.08422343368228159</v>
      </c>
      <c r="V366" s="6">
        <v>0.04585706519270693</v>
      </c>
      <c r="W366" s="6">
        <v>30419.0</v>
      </c>
      <c r="X366" s="6">
        <v>733878.0</v>
      </c>
      <c r="Y366" s="6">
        <v>1.6666941E7</v>
      </c>
      <c r="Z366" s="6">
        <v>1403747.0</v>
      </c>
      <c r="AA366" s="2">
        <f t="shared" si="3"/>
        <v>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1.0</v>
      </c>
      <c r="AI366" s="2">
        <v>0.0</v>
      </c>
      <c r="AJ366" s="2">
        <v>0.0</v>
      </c>
      <c r="AK366" s="2">
        <v>0.0</v>
      </c>
      <c r="AL366" s="2">
        <v>0.0</v>
      </c>
      <c r="AM366" s="2">
        <v>0.0</v>
      </c>
      <c r="AN366" s="2">
        <v>0.0</v>
      </c>
      <c r="AO366" s="2">
        <v>1.0</v>
      </c>
      <c r="AP366" s="2">
        <v>0.0</v>
      </c>
      <c r="AQ366" s="2">
        <v>0.0</v>
      </c>
      <c r="AR366" s="3">
        <v>0.0</v>
      </c>
      <c r="AS366" s="6">
        <f t="shared" si="4"/>
        <v>16.59991421</v>
      </c>
      <c r="AT366" s="6">
        <f t="shared" si="5"/>
        <v>0.1162629647</v>
      </c>
      <c r="AU366" s="6">
        <f t="shared" si="6"/>
        <v>0.06068093212</v>
      </c>
      <c r="AV366" s="6">
        <f t="shared" si="7"/>
        <v>0</v>
      </c>
      <c r="AW366" s="6">
        <f t="shared" si="8"/>
        <v>1</v>
      </c>
      <c r="AX366" s="6">
        <f t="shared" si="9"/>
        <v>1</v>
      </c>
      <c r="AY366" s="6">
        <f t="shared" si="10"/>
        <v>2</v>
      </c>
      <c r="AZ366" s="6">
        <f t="shared" si="11"/>
        <v>0</v>
      </c>
      <c r="BA366" s="6">
        <f t="shared" si="12"/>
        <v>22</v>
      </c>
      <c r="BB366" s="6">
        <f t="shared" si="13"/>
        <v>0</v>
      </c>
      <c r="BC366" s="2"/>
      <c r="BD366" s="2"/>
    </row>
    <row r="367" ht="15.75" customHeight="1">
      <c r="A367" s="2">
        <v>88.0</v>
      </c>
      <c r="B367" s="2">
        <v>2019.0</v>
      </c>
      <c r="C367" s="6" t="s">
        <v>143</v>
      </c>
      <c r="D367" s="2">
        <v>17973.0</v>
      </c>
      <c r="E367" s="2">
        <v>2.80002600014E12</v>
      </c>
      <c r="F367" s="2" t="str">
        <f t="array" ref="F367">IFERROR(INDEX(cnpj!$A:$B,MATCH(C367,cnpj!$B:$B,0),1),IF(G367=14,LEFT(E367,2)&amp;"."&amp;MID(E367,3,3)&amp;"."&amp;MID(E367,6,3)&amp;"/"&amp;MID(E367,9,4)&amp;"-"&amp;RIGHT(E367,2),IF(G367=13,0&amp;LEFT(E367,1)&amp;"."&amp;MID(E367,2,3)&amp;"."&amp;MID(E367,5,3)&amp;"/"&amp;MID(E367,8,4)&amp;"-"&amp;RIGHT(E367,2),IF(G367=12,"00"&amp;"."&amp;LEFT(E367,3)&amp;"."&amp;MID(E367,4,3)&amp;"/"&amp;MID(E367,7,4)&amp;"-"&amp;RIGHT(E367,2),IF(G367=11,"00.0"&amp;LEFT(E367,2)&amp;"."&amp;MID(E367,3,3)&amp;"/"&amp;MID(E367,6,4)&amp;"-"&amp;RIGHT(E367,2),"erro")))))</f>
        <v>02.800.026/0001-40</v>
      </c>
      <c r="G367" s="2">
        <f t="shared" si="2"/>
        <v>13</v>
      </c>
      <c r="H367" s="6" t="s">
        <v>62</v>
      </c>
      <c r="I367" s="2">
        <v>3.0</v>
      </c>
      <c r="J367" s="6">
        <v>15.267290647729032</v>
      </c>
      <c r="K367" s="6">
        <v>4270710.0</v>
      </c>
      <c r="L367" s="2">
        <v>0.0</v>
      </c>
      <c r="M367" s="2">
        <v>1.0</v>
      </c>
      <c r="N367" s="2"/>
      <c r="O367" s="2">
        <v>0.0</v>
      </c>
      <c r="P367" s="2">
        <v>0.0</v>
      </c>
      <c r="Q367" s="2">
        <v>0.0</v>
      </c>
      <c r="R367" s="2">
        <v>19.0</v>
      </c>
      <c r="S367" s="2">
        <v>0.0</v>
      </c>
      <c r="T367" s="6">
        <v>17.0162725535139</v>
      </c>
      <c r="U367" s="6">
        <v>0.009581759871836976</v>
      </c>
      <c r="V367" s="6">
        <v>0.03914703910366042</v>
      </c>
      <c r="W367" s="6">
        <v>751722.0</v>
      </c>
      <c r="X367" s="6">
        <v>209386.0</v>
      </c>
      <c r="Y367" s="6">
        <v>2.4551231E7</v>
      </c>
      <c r="Z367" s="6">
        <v>235244.0</v>
      </c>
      <c r="AA367" s="2">
        <f t="shared" si="3"/>
        <v>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1.0</v>
      </c>
      <c r="AI367" s="2">
        <v>0.0</v>
      </c>
      <c r="AJ367" s="2">
        <v>0.0</v>
      </c>
      <c r="AK367" s="2">
        <v>0.0</v>
      </c>
      <c r="AL367" s="2">
        <v>0.0</v>
      </c>
      <c r="AM367" s="2">
        <v>0.0</v>
      </c>
      <c r="AN367" s="2">
        <v>0.0</v>
      </c>
      <c r="AO367" s="2">
        <v>0.0</v>
      </c>
      <c r="AP367" s="2">
        <v>1.0</v>
      </c>
      <c r="AQ367" s="2">
        <v>0.0</v>
      </c>
      <c r="AR367" s="3">
        <v>0.0</v>
      </c>
      <c r="AS367" s="6">
        <f t="shared" si="4"/>
        <v>16.62893773</v>
      </c>
      <c r="AT367" s="6">
        <f t="shared" si="5"/>
        <v>0.08422343368</v>
      </c>
      <c r="AU367" s="6">
        <f t="shared" si="6"/>
        <v>0.04585706519</v>
      </c>
      <c r="AV367" s="6">
        <f t="shared" si="7"/>
        <v>0</v>
      </c>
      <c r="AW367" s="6">
        <f t="shared" si="8"/>
        <v>1</v>
      </c>
      <c r="AX367" s="6">
        <f t="shared" si="9"/>
        <v>1</v>
      </c>
      <c r="AY367" s="6">
        <f t="shared" si="10"/>
        <v>2</v>
      </c>
      <c r="AZ367" s="6">
        <f t="shared" si="11"/>
        <v>0</v>
      </c>
      <c r="BA367" s="6">
        <f t="shared" si="12"/>
        <v>20</v>
      </c>
      <c r="BB367" s="6">
        <f t="shared" si="13"/>
        <v>0</v>
      </c>
      <c r="BC367" s="2"/>
      <c r="BD367" s="2"/>
    </row>
    <row r="368" ht="15.75" customHeight="1">
      <c r="A368" s="2">
        <v>88.0</v>
      </c>
      <c r="B368" s="2">
        <v>2020.0</v>
      </c>
      <c r="C368" s="6" t="s">
        <v>143</v>
      </c>
      <c r="D368" s="2">
        <v>17973.0</v>
      </c>
      <c r="E368" s="2">
        <v>2.80002600014E12</v>
      </c>
      <c r="F368" s="2" t="str">
        <f t="array" ref="F368">IFERROR(INDEX(cnpj!$A:$B,MATCH(C368,cnpj!$B:$B,0),1),IF(G368=14,LEFT(E368,2)&amp;"."&amp;MID(E368,3,3)&amp;"."&amp;MID(E368,6,3)&amp;"/"&amp;MID(E368,9,4)&amp;"-"&amp;RIGHT(E368,2),IF(G368=13,0&amp;LEFT(E368,1)&amp;"."&amp;MID(E368,2,3)&amp;"."&amp;MID(E368,5,3)&amp;"/"&amp;MID(E368,8,4)&amp;"-"&amp;RIGHT(E368,2),IF(G368=12,"00"&amp;"."&amp;LEFT(E368,3)&amp;"."&amp;MID(E368,4,3)&amp;"/"&amp;MID(E368,7,4)&amp;"-"&amp;RIGHT(E368,2),IF(G368=11,"00.0"&amp;LEFT(E368,2)&amp;"."&amp;MID(E368,3,3)&amp;"/"&amp;MID(E368,6,4)&amp;"-"&amp;RIGHT(E368,2),"erro")))))</f>
        <v>02.800.026/0001-40</v>
      </c>
      <c r="G368" s="2">
        <f t="shared" si="2"/>
        <v>13</v>
      </c>
      <c r="H368" s="6" t="s">
        <v>62</v>
      </c>
      <c r="I368" s="2">
        <v>3.0</v>
      </c>
      <c r="J368" s="6">
        <v>14.900874196232058</v>
      </c>
      <c r="K368" s="6">
        <v>2960516.18</v>
      </c>
      <c r="L368" s="2">
        <v>0.0</v>
      </c>
      <c r="M368" s="2">
        <v>1.0</v>
      </c>
      <c r="N368" s="2"/>
      <c r="O368" s="2">
        <v>0.0</v>
      </c>
      <c r="P368" s="2">
        <v>0.0</v>
      </c>
      <c r="Q368" s="2">
        <v>0.0</v>
      </c>
      <c r="R368" s="2">
        <v>15.0</v>
      </c>
      <c r="S368" s="2">
        <v>0.0</v>
      </c>
      <c r="T368" s="6">
        <v>16.860973886244654</v>
      </c>
      <c r="U368" s="6">
        <v>-0.2762083292260885</v>
      </c>
      <c r="V368" s="6">
        <v>0.37158759316468193</v>
      </c>
      <c r="W368" s="6">
        <v>1982898.0</v>
      </c>
      <c r="X368" s="6">
        <v>5827787.0</v>
      </c>
      <c r="Y368" s="6">
        <v>2.1019768E7</v>
      </c>
      <c r="Z368" s="6">
        <v>-5805835.0</v>
      </c>
      <c r="AA368" s="2">
        <f t="shared" si="3"/>
        <v>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1.0</v>
      </c>
      <c r="AI368" s="2">
        <v>0.0</v>
      </c>
      <c r="AJ368" s="2">
        <v>0.0</v>
      </c>
      <c r="AK368" s="2">
        <v>0.0</v>
      </c>
      <c r="AL368" s="2">
        <v>0.0</v>
      </c>
      <c r="AM368" s="2">
        <v>0.0</v>
      </c>
      <c r="AN368" s="2">
        <v>0.0</v>
      </c>
      <c r="AO368" s="2">
        <v>0.0</v>
      </c>
      <c r="AP368" s="2">
        <v>0.0</v>
      </c>
      <c r="AQ368" s="2">
        <v>1.0</v>
      </c>
      <c r="AR368" s="3">
        <v>0.0</v>
      </c>
      <c r="AS368" s="6">
        <f t="shared" si="4"/>
        <v>17.01627255</v>
      </c>
      <c r="AT368" s="6">
        <f t="shared" si="5"/>
        <v>0.009581759872</v>
      </c>
      <c r="AU368" s="6">
        <f t="shared" si="6"/>
        <v>0.0391470391</v>
      </c>
      <c r="AV368" s="6">
        <f t="shared" si="7"/>
        <v>0</v>
      </c>
      <c r="AW368" s="6">
        <f t="shared" si="8"/>
        <v>1</v>
      </c>
      <c r="AX368" s="6">
        <f t="shared" si="9"/>
        <v>0</v>
      </c>
      <c r="AY368" s="6">
        <f t="shared" si="10"/>
        <v>0</v>
      </c>
      <c r="AZ368" s="6">
        <f t="shared" si="11"/>
        <v>0</v>
      </c>
      <c r="BA368" s="6">
        <f t="shared" si="12"/>
        <v>19</v>
      </c>
      <c r="BB368" s="6">
        <f t="shared" si="13"/>
        <v>0</v>
      </c>
      <c r="BC368" s="2"/>
      <c r="BD368" s="2"/>
    </row>
    <row r="369" ht="15.75" customHeight="1">
      <c r="A369" s="2">
        <v>89.0</v>
      </c>
      <c r="B369" s="2">
        <v>2016.0</v>
      </c>
      <c r="C369" s="6" t="s">
        <v>144</v>
      </c>
      <c r="D369" s="2">
        <v>22268.0</v>
      </c>
      <c r="E369" s="2">
        <v>1.0531501000158E13</v>
      </c>
      <c r="F369" s="2" t="str">
        <f t="array" ref="F369">IFERROR(INDEX(cnpj!$A:$B,MATCH(C369,cnpj!$B:$B,0),1),IF(G369=14,LEFT(E369,2)&amp;"."&amp;MID(E369,3,3)&amp;"."&amp;MID(E369,6,3)&amp;"/"&amp;MID(E369,9,4)&amp;"-"&amp;RIGHT(E369,2),IF(G369=13,0&amp;LEFT(E369,1)&amp;"."&amp;MID(E369,2,3)&amp;"."&amp;MID(E369,5,3)&amp;"/"&amp;MID(E369,8,4)&amp;"-"&amp;RIGHT(E369,2),IF(G369=12,"00"&amp;"."&amp;LEFT(E369,3)&amp;"."&amp;MID(E369,4,3)&amp;"/"&amp;MID(E369,7,4)&amp;"-"&amp;RIGHT(E369,2),IF(G369=11,"00.0"&amp;LEFT(E369,2)&amp;"."&amp;MID(E369,3,3)&amp;"/"&amp;MID(E369,6,4)&amp;"-"&amp;RIGHT(E369,2),"erro")))))</f>
        <v>10.531.501/0001-58</v>
      </c>
      <c r="G369" s="2">
        <f t="shared" si="2"/>
        <v>14</v>
      </c>
      <c r="H369" s="6" t="s">
        <v>145</v>
      </c>
      <c r="I369" s="2">
        <v>1.0</v>
      </c>
      <c r="J369" s="6">
        <v>11.695247021764184</v>
      </c>
      <c r="K369" s="6">
        <v>120000.0</v>
      </c>
      <c r="L369" s="2">
        <v>0.0</v>
      </c>
      <c r="M369" s="2">
        <v>0.0</v>
      </c>
      <c r="N369" s="2"/>
      <c r="O369" s="2">
        <v>0.0</v>
      </c>
      <c r="P369" s="2">
        <v>0.0</v>
      </c>
      <c r="Q369" s="2">
        <v>0.0</v>
      </c>
      <c r="R369" s="2">
        <v>7.0</v>
      </c>
      <c r="S369" s="2">
        <v>0.0</v>
      </c>
      <c r="T369" s="6">
        <v>14.652950271820632</v>
      </c>
      <c r="U369" s="6">
        <v>-0.06172406688930786</v>
      </c>
      <c r="V369" s="6">
        <v>0.7780409306609466</v>
      </c>
      <c r="W369" s="6">
        <v>191150.0</v>
      </c>
      <c r="X369" s="6">
        <v>1606470.0</v>
      </c>
      <c r="Y369" s="6">
        <v>2310444.0</v>
      </c>
      <c r="Z369" s="6">
        <v>-142610.0</v>
      </c>
      <c r="AA369" s="2" t="str">
        <f t="shared" si="3"/>
        <v/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1.0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>
        <v>1.0</v>
      </c>
      <c r="AN369" s="2">
        <v>0.0</v>
      </c>
      <c r="AO369" s="2">
        <v>0.0</v>
      </c>
      <c r="AP369" s="2">
        <v>0.0</v>
      </c>
      <c r="AQ369" s="2">
        <v>0.0</v>
      </c>
      <c r="AR369" s="3">
        <v>0.0</v>
      </c>
      <c r="AS369" s="6" t="str">
        <f t="shared" si="4"/>
        <v/>
      </c>
      <c r="AT369" s="6" t="str">
        <f t="shared" si="5"/>
        <v/>
      </c>
      <c r="AU369" s="6" t="str">
        <f t="shared" si="6"/>
        <v/>
      </c>
      <c r="AV369" s="6" t="str">
        <f t="shared" si="7"/>
        <v/>
      </c>
      <c r="AW369" s="6" t="str">
        <f t="shared" si="8"/>
        <v/>
      </c>
      <c r="AX369" s="6" t="str">
        <f t="shared" si="9"/>
        <v/>
      </c>
      <c r="AY369" s="6" t="str">
        <f t="shared" si="10"/>
        <v/>
      </c>
      <c r="AZ369" s="6" t="str">
        <f t="shared" si="11"/>
        <v/>
      </c>
      <c r="BA369" s="6" t="str">
        <f t="shared" si="12"/>
        <v/>
      </c>
      <c r="BB369" s="6" t="str">
        <f t="shared" si="13"/>
        <v/>
      </c>
      <c r="BC369" s="2"/>
      <c r="BD369" s="2"/>
    </row>
    <row r="370" ht="15.75" customHeight="1">
      <c r="A370" s="2">
        <v>89.0</v>
      </c>
      <c r="B370" s="2">
        <v>2017.0</v>
      </c>
      <c r="C370" s="6" t="s">
        <v>144</v>
      </c>
      <c r="D370" s="2">
        <v>22268.0</v>
      </c>
      <c r="E370" s="2">
        <v>1.0531501000158E13</v>
      </c>
      <c r="F370" s="2" t="str">
        <f t="array" ref="F370">IFERROR(INDEX(cnpj!$A:$B,MATCH(C370,cnpj!$B:$B,0),1),IF(G370=14,LEFT(E370,2)&amp;"."&amp;MID(E370,3,3)&amp;"."&amp;MID(E370,6,3)&amp;"/"&amp;MID(E370,9,4)&amp;"-"&amp;RIGHT(E370,2),IF(G370=13,0&amp;LEFT(E370,1)&amp;"."&amp;MID(E370,2,3)&amp;"."&amp;MID(E370,5,3)&amp;"/"&amp;MID(E370,8,4)&amp;"-"&amp;RIGHT(E370,2),IF(G370=12,"00"&amp;"."&amp;LEFT(E370,3)&amp;"."&amp;MID(E370,4,3)&amp;"/"&amp;MID(E370,7,4)&amp;"-"&amp;RIGHT(E370,2),IF(G370=11,"00.0"&amp;LEFT(E370,2)&amp;"."&amp;MID(E370,3,3)&amp;"/"&amp;MID(E370,6,4)&amp;"-"&amp;RIGHT(E370,2),"erro")))))</f>
        <v>10.531.501/0001-58</v>
      </c>
      <c r="G370" s="2">
        <f t="shared" si="2"/>
        <v>14</v>
      </c>
      <c r="H370" s="6" t="s">
        <v>145</v>
      </c>
      <c r="I370" s="2">
        <v>1.0</v>
      </c>
      <c r="J370" s="6">
        <v>11.238378481624594</v>
      </c>
      <c r="K370" s="6">
        <v>75991.63</v>
      </c>
      <c r="L370" s="2">
        <v>0.0</v>
      </c>
      <c r="M370" s="2">
        <v>0.0</v>
      </c>
      <c r="N370" s="2"/>
      <c r="O370" s="2">
        <v>0.0</v>
      </c>
      <c r="P370" s="2">
        <v>0.0</v>
      </c>
      <c r="Q370" s="2">
        <v>0.0</v>
      </c>
      <c r="R370" s="2">
        <v>8.0</v>
      </c>
      <c r="S370" s="2">
        <v>0.0</v>
      </c>
      <c r="T370" s="6">
        <v>14.642312373554084</v>
      </c>
      <c r="U370" s="6">
        <v>-0.09007277353066234</v>
      </c>
      <c r="V370" s="6">
        <v>0.7684081686932086</v>
      </c>
      <c r="W370" s="6">
        <v>224482.0</v>
      </c>
      <c r="X370" s="6">
        <v>1532096.0</v>
      </c>
      <c r="Y370" s="6">
        <v>2285996.0</v>
      </c>
      <c r="Z370" s="6">
        <v>-205906.0</v>
      </c>
      <c r="AA370" s="2">
        <f t="shared" si="3"/>
        <v>1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1.0</v>
      </c>
      <c r="AH370" s="2">
        <v>0.0</v>
      </c>
      <c r="AI370" s="2">
        <v>0.0</v>
      </c>
      <c r="AJ370" s="2">
        <v>0.0</v>
      </c>
      <c r="AK370" s="2">
        <v>0.0</v>
      </c>
      <c r="AL370" s="2">
        <v>0.0</v>
      </c>
      <c r="AM370" s="2">
        <v>0.0</v>
      </c>
      <c r="AN370" s="2">
        <v>1.0</v>
      </c>
      <c r="AO370" s="2">
        <v>0.0</v>
      </c>
      <c r="AP370" s="2">
        <v>0.0</v>
      </c>
      <c r="AQ370" s="2">
        <v>0.0</v>
      </c>
      <c r="AR370" s="3">
        <v>0.0</v>
      </c>
      <c r="AS370" s="6">
        <f t="shared" si="4"/>
        <v>14.65295027</v>
      </c>
      <c r="AT370" s="6">
        <f t="shared" si="5"/>
        <v>-0.06172406689</v>
      </c>
      <c r="AU370" s="6">
        <f t="shared" si="6"/>
        <v>0.7780409307</v>
      </c>
      <c r="AV370" s="6">
        <f t="shared" si="7"/>
        <v>0</v>
      </c>
      <c r="AW370" s="6">
        <f t="shared" si="8"/>
        <v>0</v>
      </c>
      <c r="AX370" s="6">
        <f t="shared" si="9"/>
        <v>0</v>
      </c>
      <c r="AY370" s="6">
        <f t="shared" si="10"/>
        <v>0</v>
      </c>
      <c r="AZ370" s="6">
        <f t="shared" si="11"/>
        <v>0</v>
      </c>
      <c r="BA370" s="6">
        <f t="shared" si="12"/>
        <v>7</v>
      </c>
      <c r="BB370" s="6">
        <f t="shared" si="13"/>
        <v>0</v>
      </c>
      <c r="BC370" s="2"/>
      <c r="BD370" s="2"/>
    </row>
    <row r="371" ht="15.75" customHeight="1">
      <c r="A371" s="2">
        <v>89.0</v>
      </c>
      <c r="B371" s="2">
        <v>2018.0</v>
      </c>
      <c r="C371" s="6" t="s">
        <v>144</v>
      </c>
      <c r="D371" s="2">
        <v>22268.0</v>
      </c>
      <c r="E371" s="2">
        <v>1.0531501000158E13</v>
      </c>
      <c r="F371" s="2" t="str">
        <f t="array" ref="F371">IFERROR(INDEX(cnpj!$A:$B,MATCH(C371,cnpj!$B:$B,0),1),IF(G371=14,LEFT(E371,2)&amp;"."&amp;MID(E371,3,3)&amp;"."&amp;MID(E371,6,3)&amp;"/"&amp;MID(E371,9,4)&amp;"-"&amp;RIGHT(E371,2),IF(G371=13,0&amp;LEFT(E371,1)&amp;"."&amp;MID(E371,2,3)&amp;"."&amp;MID(E371,5,3)&amp;"/"&amp;MID(E371,8,4)&amp;"-"&amp;RIGHT(E371,2),IF(G371=12,"00"&amp;"."&amp;LEFT(E371,3)&amp;"."&amp;MID(E371,4,3)&amp;"/"&amp;MID(E371,7,4)&amp;"-"&amp;RIGHT(E371,2),IF(G371=11,"00.0"&amp;LEFT(E371,2)&amp;"."&amp;MID(E371,3,3)&amp;"/"&amp;MID(E371,6,4)&amp;"-"&amp;RIGHT(E371,2),"erro")))))</f>
        <v>10.531.501/0001-58</v>
      </c>
      <c r="G371" s="2">
        <f t="shared" si="2"/>
        <v>14</v>
      </c>
      <c r="H371" s="6" t="s">
        <v>145</v>
      </c>
      <c r="I371" s="2">
        <v>1.0</v>
      </c>
      <c r="J371" s="6">
        <v>12.205497480154277</v>
      </c>
      <c r="K371" s="6">
        <v>199885.0</v>
      </c>
      <c r="L371" s="2">
        <v>0.0</v>
      </c>
      <c r="M371" s="2">
        <v>0.0</v>
      </c>
      <c r="N371" s="2"/>
      <c r="O371" s="2">
        <v>0.0</v>
      </c>
      <c r="P371" s="2">
        <v>0.0</v>
      </c>
      <c r="Q371" s="2">
        <v>0.0</v>
      </c>
      <c r="R371" s="2">
        <v>7.0</v>
      </c>
      <c r="S371" s="2">
        <v>0.0</v>
      </c>
      <c r="T371" s="6">
        <v>14.674203956157847</v>
      </c>
      <c r="U371" s="6">
        <v>-0.038155567090028916</v>
      </c>
      <c r="V371" s="6">
        <v>0.7394709913879856</v>
      </c>
      <c r="W371" s="6">
        <v>226053.0</v>
      </c>
      <c r="X371" s="6">
        <v>1519154.0</v>
      </c>
      <c r="Y371" s="6">
        <v>2360075.0</v>
      </c>
      <c r="Z371" s="6">
        <v>-90050.0</v>
      </c>
      <c r="AA371" s="2">
        <f t="shared" si="3"/>
        <v>1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1.0</v>
      </c>
      <c r="AH371" s="2">
        <v>0.0</v>
      </c>
      <c r="AI371" s="2">
        <v>0.0</v>
      </c>
      <c r="AJ371" s="2">
        <v>0.0</v>
      </c>
      <c r="AK371" s="2">
        <v>0.0</v>
      </c>
      <c r="AL371" s="2">
        <v>0.0</v>
      </c>
      <c r="AM371" s="2">
        <v>0.0</v>
      </c>
      <c r="AN371" s="2">
        <v>0.0</v>
      </c>
      <c r="AO371" s="2">
        <v>1.0</v>
      </c>
      <c r="AP371" s="2">
        <v>0.0</v>
      </c>
      <c r="AQ371" s="2">
        <v>0.0</v>
      </c>
      <c r="AR371" s="3">
        <v>0.0</v>
      </c>
      <c r="AS371" s="6">
        <f t="shared" si="4"/>
        <v>14.64231237</v>
      </c>
      <c r="AT371" s="6">
        <f t="shared" si="5"/>
        <v>-0.09007277353</v>
      </c>
      <c r="AU371" s="6">
        <f t="shared" si="6"/>
        <v>0.7684081687</v>
      </c>
      <c r="AV371" s="6">
        <f t="shared" si="7"/>
        <v>0</v>
      </c>
      <c r="AW371" s="6">
        <f t="shared" si="8"/>
        <v>0</v>
      </c>
      <c r="AX371" s="6">
        <f t="shared" si="9"/>
        <v>0</v>
      </c>
      <c r="AY371" s="6">
        <f t="shared" si="10"/>
        <v>0</v>
      </c>
      <c r="AZ371" s="6">
        <f t="shared" si="11"/>
        <v>0</v>
      </c>
      <c r="BA371" s="6">
        <f t="shared" si="12"/>
        <v>8</v>
      </c>
      <c r="BB371" s="6">
        <f t="shared" si="13"/>
        <v>0</v>
      </c>
      <c r="BC371" s="2"/>
      <c r="BD371" s="2"/>
    </row>
    <row r="372" ht="15.75" customHeight="1">
      <c r="A372" s="2">
        <v>89.0</v>
      </c>
      <c r="B372" s="2">
        <v>2019.0</v>
      </c>
      <c r="C372" s="6" t="s">
        <v>144</v>
      </c>
      <c r="D372" s="2">
        <v>22268.0</v>
      </c>
      <c r="E372" s="2">
        <v>1.0531501000158E13</v>
      </c>
      <c r="F372" s="2" t="str">
        <f t="array" ref="F372">IFERROR(INDEX(cnpj!$A:$B,MATCH(C372,cnpj!$B:$B,0),1),IF(G372=14,LEFT(E372,2)&amp;"."&amp;MID(E372,3,3)&amp;"."&amp;MID(E372,6,3)&amp;"/"&amp;MID(E372,9,4)&amp;"-"&amp;RIGHT(E372,2),IF(G372=13,0&amp;LEFT(E372,1)&amp;"."&amp;MID(E372,2,3)&amp;"."&amp;MID(E372,5,3)&amp;"/"&amp;MID(E372,8,4)&amp;"-"&amp;RIGHT(E372,2),IF(G372=12,"00"&amp;"."&amp;LEFT(E372,3)&amp;"."&amp;MID(E372,4,3)&amp;"/"&amp;MID(E372,7,4)&amp;"-"&amp;RIGHT(E372,2),IF(G372=11,"00.0"&amp;LEFT(E372,2)&amp;"."&amp;MID(E372,3,3)&amp;"/"&amp;MID(E372,6,4)&amp;"-"&amp;RIGHT(E372,2),"erro")))))</f>
        <v>10.531.501/0001-58</v>
      </c>
      <c r="G372" s="2">
        <f t="shared" si="2"/>
        <v>14</v>
      </c>
      <c r="H372" s="6" t="s">
        <v>145</v>
      </c>
      <c r="I372" s="2">
        <v>1.0</v>
      </c>
      <c r="J372" s="6">
        <v>12.200482047216928</v>
      </c>
      <c r="K372" s="6">
        <v>198885.0</v>
      </c>
      <c r="L372" s="2">
        <v>0.0</v>
      </c>
      <c r="M372" s="2">
        <v>0.0</v>
      </c>
      <c r="N372" s="2"/>
      <c r="O372" s="2">
        <v>0.0</v>
      </c>
      <c r="P372" s="2">
        <v>0.0</v>
      </c>
      <c r="Q372" s="2">
        <v>0.0</v>
      </c>
      <c r="R372" s="2">
        <v>6.0</v>
      </c>
      <c r="S372" s="2">
        <v>0.0</v>
      </c>
      <c r="T372" s="6">
        <v>14.722940549166227</v>
      </c>
      <c r="U372" s="6">
        <v>0.0033794118193051824</v>
      </c>
      <c r="V372" s="6">
        <v>0.18261132405629502</v>
      </c>
      <c r="W372" s="6">
        <v>261351.0</v>
      </c>
      <c r="X372" s="6">
        <v>191150.0</v>
      </c>
      <c r="Y372" s="6">
        <v>2477946.0</v>
      </c>
      <c r="Z372" s="6">
        <v>8374.0</v>
      </c>
      <c r="AA372" s="2">
        <f t="shared" si="3"/>
        <v>1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1.0</v>
      </c>
      <c r="AH372" s="2">
        <v>0.0</v>
      </c>
      <c r="AI372" s="2">
        <v>0.0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0.0</v>
      </c>
      <c r="AP372" s="2">
        <v>1.0</v>
      </c>
      <c r="AQ372" s="2">
        <v>0.0</v>
      </c>
      <c r="AR372" s="3">
        <v>0.0</v>
      </c>
      <c r="AS372" s="6">
        <f t="shared" si="4"/>
        <v>14.67420396</v>
      </c>
      <c r="AT372" s="6">
        <f t="shared" si="5"/>
        <v>-0.03815556709</v>
      </c>
      <c r="AU372" s="6">
        <f t="shared" si="6"/>
        <v>0.7394709914</v>
      </c>
      <c r="AV372" s="6">
        <f t="shared" si="7"/>
        <v>0</v>
      </c>
      <c r="AW372" s="6">
        <f t="shared" si="8"/>
        <v>0</v>
      </c>
      <c r="AX372" s="6">
        <f t="shared" si="9"/>
        <v>0</v>
      </c>
      <c r="AY372" s="6">
        <f t="shared" si="10"/>
        <v>0</v>
      </c>
      <c r="AZ372" s="6">
        <f t="shared" si="11"/>
        <v>0</v>
      </c>
      <c r="BA372" s="6">
        <f t="shared" si="12"/>
        <v>7</v>
      </c>
      <c r="BB372" s="6">
        <f t="shared" si="13"/>
        <v>0</v>
      </c>
      <c r="BC372" s="2"/>
      <c r="BD372" s="2"/>
    </row>
    <row r="373" ht="15.75" customHeight="1">
      <c r="A373" s="2">
        <v>89.0</v>
      </c>
      <c r="B373" s="2">
        <v>2020.0</v>
      </c>
      <c r="C373" s="6" t="s">
        <v>144</v>
      </c>
      <c r="D373" s="2">
        <v>22268.0</v>
      </c>
      <c r="E373" s="2">
        <v>1.0531501000158E13</v>
      </c>
      <c r="F373" s="2" t="str">
        <f t="array" ref="F373">IFERROR(INDEX(cnpj!$A:$B,MATCH(C373,cnpj!$B:$B,0),1),IF(G373=14,LEFT(E373,2)&amp;"."&amp;MID(E373,3,3)&amp;"."&amp;MID(E373,6,3)&amp;"/"&amp;MID(E373,9,4)&amp;"-"&amp;RIGHT(E373,2),IF(G373=13,0&amp;LEFT(E373,1)&amp;"."&amp;MID(E373,2,3)&amp;"."&amp;MID(E373,5,3)&amp;"/"&amp;MID(E373,8,4)&amp;"-"&amp;RIGHT(E373,2),IF(G373=12,"00"&amp;"."&amp;LEFT(E373,3)&amp;"."&amp;MID(E373,4,3)&amp;"/"&amp;MID(E373,7,4)&amp;"-"&amp;RIGHT(E373,2),IF(G373=11,"00.0"&amp;LEFT(E373,2)&amp;"."&amp;MID(E373,3,3)&amp;"/"&amp;MID(E373,6,4)&amp;"-"&amp;RIGHT(E373,2),"erro")))))</f>
        <v>10.531.501/0001-58</v>
      </c>
      <c r="G373" s="2">
        <f t="shared" si="2"/>
        <v>14</v>
      </c>
      <c r="H373" s="6" t="s">
        <v>145</v>
      </c>
      <c r="I373" s="2">
        <v>1.0</v>
      </c>
      <c r="J373" s="6">
        <v>12.181616005096183</v>
      </c>
      <c r="K373" s="6">
        <v>195168.0</v>
      </c>
      <c r="L373" s="2">
        <v>0.0</v>
      </c>
      <c r="M373" s="2">
        <v>0.0</v>
      </c>
      <c r="N373" s="2"/>
      <c r="O373" s="2">
        <v>0.0</v>
      </c>
      <c r="P373" s="2">
        <v>0.0</v>
      </c>
      <c r="Q373" s="2">
        <v>0.0</v>
      </c>
      <c r="R373" s="2">
        <v>6.0</v>
      </c>
      <c r="S373" s="2">
        <v>0.0</v>
      </c>
      <c r="T373" s="6">
        <v>14.949962530027921</v>
      </c>
      <c r="U373" s="6">
        <v>0.0653143671797339</v>
      </c>
      <c r="V373" s="6">
        <v>0.5219328444824503</v>
      </c>
      <c r="W373" s="6">
        <v>309309.0</v>
      </c>
      <c r="X373" s="6">
        <v>1313625.0</v>
      </c>
      <c r="Y373" s="6">
        <v>3109469.0</v>
      </c>
      <c r="Z373" s="6">
        <v>203093.0</v>
      </c>
      <c r="AA373" s="2">
        <f t="shared" si="3"/>
        <v>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1.0</v>
      </c>
      <c r="AH373" s="2">
        <v>0.0</v>
      </c>
      <c r="AI373" s="2">
        <v>0.0</v>
      </c>
      <c r="AJ373" s="2">
        <v>0.0</v>
      </c>
      <c r="AK373" s="2">
        <v>0.0</v>
      </c>
      <c r="AL373" s="2">
        <v>0.0</v>
      </c>
      <c r="AM373" s="2">
        <v>0.0</v>
      </c>
      <c r="AN373" s="2">
        <v>0.0</v>
      </c>
      <c r="AO373" s="2">
        <v>0.0</v>
      </c>
      <c r="AP373" s="2">
        <v>0.0</v>
      </c>
      <c r="AQ373" s="2">
        <v>1.0</v>
      </c>
      <c r="AR373" s="3">
        <v>0.0</v>
      </c>
      <c r="AS373" s="6">
        <f t="shared" si="4"/>
        <v>14.72294055</v>
      </c>
      <c r="AT373" s="6">
        <f t="shared" si="5"/>
        <v>0.003379411819</v>
      </c>
      <c r="AU373" s="6">
        <f t="shared" si="6"/>
        <v>0.1826113241</v>
      </c>
      <c r="AV373" s="6">
        <f t="shared" si="7"/>
        <v>0</v>
      </c>
      <c r="AW373" s="6">
        <f t="shared" si="8"/>
        <v>0</v>
      </c>
      <c r="AX373" s="6">
        <f t="shared" si="9"/>
        <v>0</v>
      </c>
      <c r="AY373" s="6">
        <f t="shared" si="10"/>
        <v>0</v>
      </c>
      <c r="AZ373" s="6">
        <f t="shared" si="11"/>
        <v>0</v>
      </c>
      <c r="BA373" s="6">
        <f t="shared" si="12"/>
        <v>6</v>
      </c>
      <c r="BB373" s="6">
        <f t="shared" si="13"/>
        <v>0</v>
      </c>
      <c r="BC373" s="2"/>
      <c r="BD373" s="2"/>
    </row>
    <row r="374" ht="15.75" customHeight="1">
      <c r="A374" s="2">
        <v>90.0</v>
      </c>
      <c r="B374" s="2">
        <v>2016.0</v>
      </c>
      <c r="C374" s="6" t="s">
        <v>146</v>
      </c>
      <c r="D374" s="2">
        <v>20397.0</v>
      </c>
      <c r="E374" s="2">
        <v>2.509491000126E12</v>
      </c>
      <c r="F374" s="2" t="str">
        <f t="array" ref="F374">IFERROR(INDEX(cnpj!$A:$B,MATCH(C374,cnpj!$B:$B,0),1),IF(G374=14,LEFT(E374,2)&amp;"."&amp;MID(E374,3,3)&amp;"."&amp;MID(E374,6,3)&amp;"/"&amp;MID(E374,9,4)&amp;"-"&amp;RIGHT(E374,2),IF(G374=13,0&amp;LEFT(E374,1)&amp;"."&amp;MID(E374,2,3)&amp;"."&amp;MID(E374,5,3)&amp;"/"&amp;MID(E374,8,4)&amp;"-"&amp;RIGHT(E374,2),IF(G374=12,"00"&amp;"."&amp;LEFT(E374,3)&amp;"."&amp;MID(E374,4,3)&amp;"/"&amp;MID(E374,7,4)&amp;"-"&amp;RIGHT(E374,2),IF(G374=11,"00.0"&amp;LEFT(E374,2)&amp;"."&amp;MID(E374,3,3)&amp;"/"&amp;MID(E374,6,4)&amp;"-"&amp;RIGHT(E374,2),"erro")))))</f>
        <v>02.509.491/0001-26</v>
      </c>
      <c r="G374" s="2">
        <f t="shared" si="2"/>
        <v>13</v>
      </c>
      <c r="H374" s="6" t="s">
        <v>145</v>
      </c>
      <c r="I374" s="2">
        <v>1.0</v>
      </c>
      <c r="J374" s="6">
        <v>12.463037745319895</v>
      </c>
      <c r="K374" s="6">
        <v>258600.0</v>
      </c>
      <c r="L374" s="2">
        <v>0.0</v>
      </c>
      <c r="M374" s="2">
        <v>1.0</v>
      </c>
      <c r="N374" s="2"/>
      <c r="O374" s="2">
        <v>0.0</v>
      </c>
      <c r="P374" s="2">
        <v>0.0</v>
      </c>
      <c r="Q374" s="2">
        <v>0.0</v>
      </c>
      <c r="R374" s="2">
        <v>7.0</v>
      </c>
      <c r="S374" s="2">
        <v>0.0</v>
      </c>
      <c r="T374" s="6">
        <v>14.422672743715053</v>
      </c>
      <c r="U374" s="6">
        <v>0.1526468818929216</v>
      </c>
      <c r="V374" s="6">
        <v>0.7815733951752818</v>
      </c>
      <c r="W374" s="6">
        <v>135896.0</v>
      </c>
      <c r="X374" s="6">
        <v>1298460.0</v>
      </c>
      <c r="Y374" s="6">
        <v>1835216.0</v>
      </c>
      <c r="Z374" s="6">
        <v>280140.0</v>
      </c>
      <c r="AA374" s="2" t="str">
        <f t="shared" si="3"/>
        <v/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1.0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  <c r="AM374" s="2">
        <v>1.0</v>
      </c>
      <c r="AN374" s="2">
        <v>0.0</v>
      </c>
      <c r="AO374" s="2">
        <v>0.0</v>
      </c>
      <c r="AP374" s="2">
        <v>0.0</v>
      </c>
      <c r="AQ374" s="2">
        <v>0.0</v>
      </c>
      <c r="AR374" s="3">
        <v>0.0</v>
      </c>
      <c r="AS374" s="6" t="str">
        <f t="shared" si="4"/>
        <v/>
      </c>
      <c r="AT374" s="6" t="str">
        <f t="shared" si="5"/>
        <v/>
      </c>
      <c r="AU374" s="6" t="str">
        <f t="shared" si="6"/>
        <v/>
      </c>
      <c r="AV374" s="6" t="str">
        <f t="shared" si="7"/>
        <v/>
      </c>
      <c r="AW374" s="6" t="str">
        <f t="shared" si="8"/>
        <v/>
      </c>
      <c r="AX374" s="6" t="str">
        <f t="shared" si="9"/>
        <v/>
      </c>
      <c r="AY374" s="6" t="str">
        <f t="shared" si="10"/>
        <v/>
      </c>
      <c r="AZ374" s="6" t="str">
        <f t="shared" si="11"/>
        <v/>
      </c>
      <c r="BA374" s="6" t="str">
        <f t="shared" si="12"/>
        <v/>
      </c>
      <c r="BB374" s="6" t="str">
        <f t="shared" si="13"/>
        <v/>
      </c>
      <c r="BC374" s="2"/>
      <c r="BD374" s="2"/>
    </row>
    <row r="375" ht="15.75" customHeight="1">
      <c r="A375" s="2">
        <v>90.0</v>
      </c>
      <c r="B375" s="2">
        <v>2017.0</v>
      </c>
      <c r="C375" s="6" t="s">
        <v>146</v>
      </c>
      <c r="D375" s="2">
        <v>20397.0</v>
      </c>
      <c r="E375" s="2">
        <v>2.509491000126E12</v>
      </c>
      <c r="F375" s="2" t="str">
        <f t="array" ref="F375">IFERROR(INDEX(cnpj!$A:$B,MATCH(C375,cnpj!$B:$B,0),1),IF(G375=14,LEFT(E375,2)&amp;"."&amp;MID(E375,3,3)&amp;"."&amp;MID(E375,6,3)&amp;"/"&amp;MID(E375,9,4)&amp;"-"&amp;RIGHT(E375,2),IF(G375=13,0&amp;LEFT(E375,1)&amp;"."&amp;MID(E375,2,3)&amp;"."&amp;MID(E375,5,3)&amp;"/"&amp;MID(E375,8,4)&amp;"-"&amp;RIGHT(E375,2),IF(G375=12,"00"&amp;"."&amp;LEFT(E375,3)&amp;"."&amp;MID(E375,4,3)&amp;"/"&amp;MID(E375,7,4)&amp;"-"&amp;RIGHT(E375,2),IF(G375=11,"00.0"&amp;LEFT(E375,2)&amp;"."&amp;MID(E375,3,3)&amp;"/"&amp;MID(E375,6,4)&amp;"-"&amp;RIGHT(E375,2),"erro")))))</f>
        <v>02.509.491/0001-26</v>
      </c>
      <c r="G375" s="2">
        <f t="shared" si="2"/>
        <v>13</v>
      </c>
      <c r="H375" s="6" t="s">
        <v>145</v>
      </c>
      <c r="I375" s="2">
        <v>1.0</v>
      </c>
      <c r="J375" s="6">
        <v>12.463037745319895</v>
      </c>
      <c r="K375" s="6">
        <v>258600.0</v>
      </c>
      <c r="L375" s="2">
        <v>0.0</v>
      </c>
      <c r="M375" s="2">
        <v>1.0</v>
      </c>
      <c r="N375" s="2"/>
      <c r="O375" s="2">
        <v>0.0</v>
      </c>
      <c r="P375" s="2">
        <v>0.0</v>
      </c>
      <c r="Q375" s="2">
        <v>0.0</v>
      </c>
      <c r="R375" s="2">
        <v>6.0</v>
      </c>
      <c r="S375" s="2">
        <v>0.0</v>
      </c>
      <c r="T375" s="6">
        <v>14.448154265618959</v>
      </c>
      <c r="U375" s="6">
        <v>0.19140955953555253</v>
      </c>
      <c r="V375" s="6">
        <v>0.7771022867010768</v>
      </c>
      <c r="W375" s="6">
        <v>130483.0</v>
      </c>
      <c r="X375" s="6">
        <v>1332475.0</v>
      </c>
      <c r="Y375" s="6">
        <v>1882581.0</v>
      </c>
      <c r="Z375" s="6">
        <v>360344.0</v>
      </c>
      <c r="AA375" s="2">
        <f t="shared" si="3"/>
        <v>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1.0</v>
      </c>
      <c r="AH375" s="2">
        <v>0.0</v>
      </c>
      <c r="AI375" s="2">
        <v>0.0</v>
      </c>
      <c r="AJ375" s="2">
        <v>0.0</v>
      </c>
      <c r="AK375" s="2">
        <v>0.0</v>
      </c>
      <c r="AL375" s="2">
        <v>0.0</v>
      </c>
      <c r="AM375" s="2">
        <v>0.0</v>
      </c>
      <c r="AN375" s="2">
        <v>1.0</v>
      </c>
      <c r="AO375" s="2">
        <v>0.0</v>
      </c>
      <c r="AP375" s="2">
        <v>0.0</v>
      </c>
      <c r="AQ375" s="2">
        <v>0.0</v>
      </c>
      <c r="AR375" s="3">
        <v>0.0</v>
      </c>
      <c r="AS375" s="6">
        <f t="shared" si="4"/>
        <v>14.42267274</v>
      </c>
      <c r="AT375" s="6">
        <f t="shared" si="5"/>
        <v>0.1526468819</v>
      </c>
      <c r="AU375" s="6">
        <f t="shared" si="6"/>
        <v>0.7815733952</v>
      </c>
      <c r="AV375" s="6">
        <f t="shared" si="7"/>
        <v>0</v>
      </c>
      <c r="AW375" s="6">
        <f t="shared" si="8"/>
        <v>1</v>
      </c>
      <c r="AX375" s="6">
        <f t="shared" si="9"/>
        <v>0</v>
      </c>
      <c r="AY375" s="6">
        <f t="shared" si="10"/>
        <v>0</v>
      </c>
      <c r="AZ375" s="6">
        <f t="shared" si="11"/>
        <v>0</v>
      </c>
      <c r="BA375" s="6">
        <f t="shared" si="12"/>
        <v>7</v>
      </c>
      <c r="BB375" s="6">
        <f t="shared" si="13"/>
        <v>0</v>
      </c>
      <c r="BC375" s="2"/>
      <c r="BD375" s="2"/>
    </row>
    <row r="376" ht="15.75" customHeight="1">
      <c r="A376" s="2">
        <v>90.0</v>
      </c>
      <c r="B376" s="2">
        <v>2018.0</v>
      </c>
      <c r="C376" s="6" t="s">
        <v>146</v>
      </c>
      <c r="D376" s="2">
        <v>20397.0</v>
      </c>
      <c r="E376" s="2">
        <v>2.509491000126E12</v>
      </c>
      <c r="F376" s="2" t="str">
        <f t="array" ref="F376">IFERROR(INDEX(cnpj!$A:$B,MATCH(C376,cnpj!$B:$B,0),1),IF(G376=14,LEFT(E376,2)&amp;"."&amp;MID(E376,3,3)&amp;"."&amp;MID(E376,6,3)&amp;"/"&amp;MID(E376,9,4)&amp;"-"&amp;RIGHT(E376,2),IF(G376=13,0&amp;LEFT(E376,1)&amp;"."&amp;MID(E376,2,3)&amp;"."&amp;MID(E376,5,3)&amp;"/"&amp;MID(E376,8,4)&amp;"-"&amp;RIGHT(E376,2),IF(G376=12,"00"&amp;"."&amp;LEFT(E376,3)&amp;"."&amp;MID(E376,4,3)&amp;"/"&amp;MID(E376,7,4)&amp;"-"&amp;RIGHT(E376,2),IF(G376=11,"00.0"&amp;LEFT(E376,2)&amp;"."&amp;MID(E376,3,3)&amp;"/"&amp;MID(E376,6,4)&amp;"-"&amp;RIGHT(E376,2),"erro")))))</f>
        <v>02.509.491/0001-26</v>
      </c>
      <c r="G376" s="2">
        <f t="shared" si="2"/>
        <v>13</v>
      </c>
      <c r="H376" s="6" t="s">
        <v>145</v>
      </c>
      <c r="I376" s="2">
        <v>1.0</v>
      </c>
      <c r="J376" s="6">
        <v>12.261507352418274</v>
      </c>
      <c r="K376" s="6">
        <v>211400.0</v>
      </c>
      <c r="L376" s="2">
        <v>0.0</v>
      </c>
      <c r="M376" s="2">
        <v>1.0</v>
      </c>
      <c r="N376" s="2"/>
      <c r="O376" s="2">
        <v>0.0</v>
      </c>
      <c r="P376" s="2">
        <v>0.0</v>
      </c>
      <c r="Q376" s="2">
        <v>0.0</v>
      </c>
      <c r="R376" s="2">
        <v>5.0</v>
      </c>
      <c r="S376" s="2">
        <v>0.0</v>
      </c>
      <c r="T376" s="6">
        <v>14.479303075444859</v>
      </c>
      <c r="U376" s="6">
        <v>0.188169878237659</v>
      </c>
      <c r="V376" s="6">
        <v>0.7688106546167535</v>
      </c>
      <c r="W376" s="6">
        <v>259523.0</v>
      </c>
      <c r="X376" s="6">
        <v>1233618.0</v>
      </c>
      <c r="Y376" s="6">
        <v>1942144.0</v>
      </c>
      <c r="Z376" s="6">
        <v>365453.0</v>
      </c>
      <c r="AA376" s="2">
        <f t="shared" si="3"/>
        <v>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1.0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1.0</v>
      </c>
      <c r="AP376" s="2">
        <v>0.0</v>
      </c>
      <c r="AQ376" s="2">
        <v>0.0</v>
      </c>
      <c r="AR376" s="3">
        <v>0.0</v>
      </c>
      <c r="AS376" s="6">
        <f t="shared" si="4"/>
        <v>14.44815427</v>
      </c>
      <c r="AT376" s="6">
        <f t="shared" si="5"/>
        <v>0.1914095595</v>
      </c>
      <c r="AU376" s="6">
        <f t="shared" si="6"/>
        <v>0.7771022867</v>
      </c>
      <c r="AV376" s="6">
        <f t="shared" si="7"/>
        <v>0</v>
      </c>
      <c r="AW376" s="6">
        <f t="shared" si="8"/>
        <v>1</v>
      </c>
      <c r="AX376" s="6">
        <f t="shared" si="9"/>
        <v>0</v>
      </c>
      <c r="AY376" s="6">
        <f t="shared" si="10"/>
        <v>0</v>
      </c>
      <c r="AZ376" s="6">
        <f t="shared" si="11"/>
        <v>0</v>
      </c>
      <c r="BA376" s="6">
        <f t="shared" si="12"/>
        <v>6</v>
      </c>
      <c r="BB376" s="6">
        <f t="shared" si="13"/>
        <v>0</v>
      </c>
      <c r="BC376" s="2"/>
      <c r="BD376" s="2"/>
    </row>
    <row r="377" ht="15.75" customHeight="1">
      <c r="A377" s="2">
        <v>90.0</v>
      </c>
      <c r="B377" s="2">
        <v>2019.0</v>
      </c>
      <c r="C377" s="6" t="s">
        <v>146</v>
      </c>
      <c r="D377" s="2">
        <v>20397.0</v>
      </c>
      <c r="E377" s="2">
        <v>2.509491000126E12</v>
      </c>
      <c r="F377" s="2" t="str">
        <f t="array" ref="F377">IFERROR(INDEX(cnpj!$A:$B,MATCH(C377,cnpj!$B:$B,0),1),IF(G377=14,LEFT(E377,2)&amp;"."&amp;MID(E377,3,3)&amp;"."&amp;MID(E377,6,3)&amp;"/"&amp;MID(E377,9,4)&amp;"-"&amp;RIGHT(E377,2),IF(G377=13,0&amp;LEFT(E377,1)&amp;"."&amp;MID(E377,2,3)&amp;"."&amp;MID(E377,5,3)&amp;"/"&amp;MID(E377,8,4)&amp;"-"&amp;RIGHT(E377,2),IF(G377=12,"00"&amp;"."&amp;LEFT(E377,3)&amp;"."&amp;MID(E377,4,3)&amp;"/"&amp;MID(E377,7,4)&amp;"-"&amp;RIGHT(E377,2),IF(G377=11,"00.0"&amp;LEFT(E377,2)&amp;"."&amp;MID(E377,3,3)&amp;"/"&amp;MID(E377,6,4)&amp;"-"&amp;RIGHT(E377,2),"erro")))))</f>
        <v>02.509.491/0001-26</v>
      </c>
      <c r="G377" s="2">
        <f t="shared" si="2"/>
        <v>13</v>
      </c>
      <c r="H377" s="6" t="s">
        <v>145</v>
      </c>
      <c r="I377" s="2">
        <v>1.0</v>
      </c>
      <c r="J377" s="6">
        <v>12.347572207803873</v>
      </c>
      <c r="K377" s="6">
        <v>230400.0</v>
      </c>
      <c r="L377" s="2">
        <v>0.0</v>
      </c>
      <c r="M377" s="2">
        <v>1.0</v>
      </c>
      <c r="N377" s="2"/>
      <c r="O377" s="2">
        <v>0.0</v>
      </c>
      <c r="P377" s="2">
        <v>0.0</v>
      </c>
      <c r="Q377" s="2">
        <v>0.0</v>
      </c>
      <c r="R377" s="2">
        <v>5.0</v>
      </c>
      <c r="S377" s="2">
        <v>0.0</v>
      </c>
      <c r="T377" s="6">
        <v>14.476438219713643</v>
      </c>
      <c r="U377" s="6">
        <v>0.19200366830735294</v>
      </c>
      <c r="V377" s="6">
        <v>0.2013339956666054</v>
      </c>
      <c r="W377" s="6">
        <v>254005.0</v>
      </c>
      <c r="X377" s="6">
        <v>135896.0</v>
      </c>
      <c r="Y377" s="6">
        <v>1936588.0</v>
      </c>
      <c r="Z377" s="6">
        <v>371832.0</v>
      </c>
      <c r="AA377" s="2">
        <f t="shared" si="3"/>
        <v>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1.0</v>
      </c>
      <c r="AH377" s="2">
        <v>0.0</v>
      </c>
      <c r="AI377" s="2">
        <v>0.0</v>
      </c>
      <c r="AJ377" s="2">
        <v>0.0</v>
      </c>
      <c r="AK377" s="2">
        <v>0.0</v>
      </c>
      <c r="AL377" s="2">
        <v>0.0</v>
      </c>
      <c r="AM377" s="2">
        <v>0.0</v>
      </c>
      <c r="AN377" s="2">
        <v>0.0</v>
      </c>
      <c r="AO377" s="2">
        <v>0.0</v>
      </c>
      <c r="AP377" s="2">
        <v>1.0</v>
      </c>
      <c r="AQ377" s="2">
        <v>0.0</v>
      </c>
      <c r="AR377" s="3">
        <v>0.0</v>
      </c>
      <c r="AS377" s="6">
        <f t="shared" si="4"/>
        <v>14.47930308</v>
      </c>
      <c r="AT377" s="6">
        <f t="shared" si="5"/>
        <v>0.1881698782</v>
      </c>
      <c r="AU377" s="6">
        <f t="shared" si="6"/>
        <v>0.7688106546</v>
      </c>
      <c r="AV377" s="6">
        <f t="shared" si="7"/>
        <v>0</v>
      </c>
      <c r="AW377" s="6">
        <f t="shared" si="8"/>
        <v>1</v>
      </c>
      <c r="AX377" s="6">
        <f t="shared" si="9"/>
        <v>0</v>
      </c>
      <c r="AY377" s="6">
        <f t="shared" si="10"/>
        <v>0</v>
      </c>
      <c r="AZ377" s="6">
        <f t="shared" si="11"/>
        <v>0</v>
      </c>
      <c r="BA377" s="6">
        <f t="shared" si="12"/>
        <v>5</v>
      </c>
      <c r="BB377" s="6">
        <f t="shared" si="13"/>
        <v>0</v>
      </c>
      <c r="BC377" s="2"/>
      <c r="BD377" s="2"/>
    </row>
    <row r="378" ht="15.75" customHeight="1">
      <c r="A378" s="2">
        <v>90.0</v>
      </c>
      <c r="B378" s="2">
        <v>2020.0</v>
      </c>
      <c r="C378" s="6" t="s">
        <v>146</v>
      </c>
      <c r="D378" s="2">
        <v>20397.0</v>
      </c>
      <c r="E378" s="2">
        <v>2.509491000126E12</v>
      </c>
      <c r="F378" s="2" t="str">
        <f t="array" ref="F378">IFERROR(INDEX(cnpj!$A:$B,MATCH(C378,cnpj!$B:$B,0),1),IF(G378=14,LEFT(E378,2)&amp;"."&amp;MID(E378,3,3)&amp;"."&amp;MID(E378,6,3)&amp;"/"&amp;MID(E378,9,4)&amp;"-"&amp;RIGHT(E378,2),IF(G378=13,0&amp;LEFT(E378,1)&amp;"."&amp;MID(E378,2,3)&amp;"."&amp;MID(E378,5,3)&amp;"/"&amp;MID(E378,8,4)&amp;"-"&amp;RIGHT(E378,2),IF(G378=12,"00"&amp;"."&amp;LEFT(E378,3)&amp;"."&amp;MID(E378,4,3)&amp;"/"&amp;MID(E378,7,4)&amp;"-"&amp;RIGHT(E378,2),IF(G378=11,"00.0"&amp;LEFT(E378,2)&amp;"."&amp;MID(E378,3,3)&amp;"/"&amp;MID(E378,6,4)&amp;"-"&amp;RIGHT(E378,2),"erro")))))</f>
        <v>02.509.491/0001-26</v>
      </c>
      <c r="G378" s="2">
        <f t="shared" si="2"/>
        <v>13</v>
      </c>
      <c r="H378" s="6" t="s">
        <v>145</v>
      </c>
      <c r="I378" s="2">
        <v>1.0</v>
      </c>
      <c r="J378" s="6">
        <v>12.244331357647264</v>
      </c>
      <c r="K378" s="6">
        <v>207800.0</v>
      </c>
      <c r="L378" s="2">
        <v>0.0</v>
      </c>
      <c r="M378" s="2">
        <v>1.0</v>
      </c>
      <c r="N378" s="2"/>
      <c r="O378" s="2">
        <v>0.0</v>
      </c>
      <c r="P378" s="2">
        <v>0.0</v>
      </c>
      <c r="Q378" s="2">
        <v>0.0</v>
      </c>
      <c r="R378" s="2">
        <v>5.0</v>
      </c>
      <c r="S378" s="2">
        <v>0.0</v>
      </c>
      <c r="T378" s="6">
        <v>14.480222255123756</v>
      </c>
      <c r="U378" s="6">
        <v>0.19315613216525288</v>
      </c>
      <c r="V378" s="6">
        <v>0.6965616045845272</v>
      </c>
      <c r="W378" s="6">
        <v>196025.0</v>
      </c>
      <c r="X378" s="6">
        <v>1158042.0</v>
      </c>
      <c r="Y378" s="6">
        <v>1943930.0</v>
      </c>
      <c r="Z378" s="6">
        <v>375482.0</v>
      </c>
      <c r="AA378" s="2">
        <f t="shared" si="3"/>
        <v>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1.0</v>
      </c>
      <c r="AH378" s="2">
        <v>0.0</v>
      </c>
      <c r="AI378" s="2">
        <v>0.0</v>
      </c>
      <c r="AJ378" s="2">
        <v>0.0</v>
      </c>
      <c r="AK378" s="2">
        <v>0.0</v>
      </c>
      <c r="AL378" s="2">
        <v>0.0</v>
      </c>
      <c r="AM378" s="2">
        <v>0.0</v>
      </c>
      <c r="AN378" s="2">
        <v>0.0</v>
      </c>
      <c r="AO378" s="2">
        <v>0.0</v>
      </c>
      <c r="AP378" s="2">
        <v>0.0</v>
      </c>
      <c r="AQ378" s="2">
        <v>1.0</v>
      </c>
      <c r="AR378" s="3">
        <v>0.0</v>
      </c>
      <c r="AS378" s="6">
        <f t="shared" si="4"/>
        <v>14.47643822</v>
      </c>
      <c r="AT378" s="6">
        <f t="shared" si="5"/>
        <v>0.1920036683</v>
      </c>
      <c r="AU378" s="6">
        <f t="shared" si="6"/>
        <v>0.2013339957</v>
      </c>
      <c r="AV378" s="6">
        <f t="shared" si="7"/>
        <v>0</v>
      </c>
      <c r="AW378" s="6">
        <f t="shared" si="8"/>
        <v>1</v>
      </c>
      <c r="AX378" s="6">
        <f t="shared" si="9"/>
        <v>0</v>
      </c>
      <c r="AY378" s="6">
        <f t="shared" si="10"/>
        <v>0</v>
      </c>
      <c r="AZ378" s="6">
        <f t="shared" si="11"/>
        <v>0</v>
      </c>
      <c r="BA378" s="6">
        <f t="shared" si="12"/>
        <v>5</v>
      </c>
      <c r="BB378" s="6">
        <f t="shared" si="13"/>
        <v>0</v>
      </c>
      <c r="BC378" s="2"/>
      <c r="BD378" s="2"/>
    </row>
    <row r="379" ht="15.75" customHeight="1">
      <c r="A379" s="2">
        <v>91.0</v>
      </c>
      <c r="B379" s="2">
        <v>2016.0</v>
      </c>
      <c r="C379" s="6" t="s">
        <v>147</v>
      </c>
      <c r="D379" s="2">
        <v>19208.0</v>
      </c>
      <c r="E379" s="2">
        <v>9.38574000105E11</v>
      </c>
      <c r="F379" s="2" t="str">
        <f t="array" ref="F379">IFERROR(INDEX(cnpj!$A:$B,MATCH(C379,cnpj!$B:$B,0),1),IF(G379=14,LEFT(E379,2)&amp;"."&amp;MID(E379,3,3)&amp;"."&amp;MID(E379,6,3)&amp;"/"&amp;MID(E379,9,4)&amp;"-"&amp;RIGHT(E379,2),IF(G379=13,0&amp;LEFT(E379,1)&amp;"."&amp;MID(E379,2,3)&amp;"."&amp;MID(E379,5,3)&amp;"/"&amp;MID(E379,8,4)&amp;"-"&amp;RIGHT(E379,2),IF(G379=12,"00"&amp;"."&amp;LEFT(E379,3)&amp;"."&amp;MID(E379,4,3)&amp;"/"&amp;MID(E379,7,4)&amp;"-"&amp;RIGHT(E379,2),IF(G379=11,"00.0"&amp;LEFT(E379,2)&amp;"."&amp;MID(E379,3,3)&amp;"/"&amp;MID(E379,6,4)&amp;"-"&amp;RIGHT(E379,2),"erro")))))</f>
        <v>00.938.574/0001-05</v>
      </c>
      <c r="G379" s="2">
        <f t="shared" si="2"/>
        <v>12</v>
      </c>
      <c r="H379" s="6" t="s">
        <v>60</v>
      </c>
      <c r="I379" s="2">
        <v>1.0</v>
      </c>
      <c r="J379" s="6">
        <v>11.474101473112647</v>
      </c>
      <c r="K379" s="6">
        <v>96192.0</v>
      </c>
      <c r="L379" s="2">
        <v>0.0</v>
      </c>
      <c r="M379" s="2">
        <v>1.0</v>
      </c>
      <c r="N379" s="2"/>
      <c r="O379" s="2">
        <v>0.0</v>
      </c>
      <c r="P379" s="2">
        <v>0.0</v>
      </c>
      <c r="Q379" s="2">
        <v>0.0</v>
      </c>
      <c r="R379" s="2">
        <v>16.0</v>
      </c>
      <c r="S379" s="2">
        <v>0.0</v>
      </c>
      <c r="T379" s="6">
        <v>12.455410120926858</v>
      </c>
      <c r="U379" s="6">
        <v>0.13945486780836597</v>
      </c>
      <c r="V379" s="6">
        <v>0.317672959650866</v>
      </c>
      <c r="W379" s="6">
        <v>41439.0</v>
      </c>
      <c r="X379" s="6">
        <v>40087.0</v>
      </c>
      <c r="Y379" s="6">
        <v>256635.0</v>
      </c>
      <c r="Z379" s="6">
        <v>35789.0</v>
      </c>
      <c r="AA379" s="2" t="str">
        <f t="shared" si="3"/>
        <v/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1.0</v>
      </c>
      <c r="AH379" s="2">
        <v>0.0</v>
      </c>
      <c r="AI379" s="2">
        <v>0.0</v>
      </c>
      <c r="AJ379" s="2">
        <v>0.0</v>
      </c>
      <c r="AK379" s="2">
        <v>0.0</v>
      </c>
      <c r="AL379" s="2">
        <v>0.0</v>
      </c>
      <c r="AM379" s="2">
        <v>1.0</v>
      </c>
      <c r="AN379" s="2">
        <v>0.0</v>
      </c>
      <c r="AO379" s="2">
        <v>0.0</v>
      </c>
      <c r="AP379" s="2">
        <v>0.0</v>
      </c>
      <c r="AQ379" s="2">
        <v>0.0</v>
      </c>
      <c r="AR379" s="3">
        <v>0.0</v>
      </c>
      <c r="AS379" s="6" t="str">
        <f t="shared" si="4"/>
        <v/>
      </c>
      <c r="AT379" s="6" t="str">
        <f t="shared" si="5"/>
        <v/>
      </c>
      <c r="AU379" s="6" t="str">
        <f t="shared" si="6"/>
        <v/>
      </c>
      <c r="AV379" s="6" t="str">
        <f t="shared" si="7"/>
        <v/>
      </c>
      <c r="AW379" s="6" t="str">
        <f t="shared" si="8"/>
        <v/>
      </c>
      <c r="AX379" s="6" t="str">
        <f t="shared" si="9"/>
        <v/>
      </c>
      <c r="AY379" s="6" t="str">
        <f t="shared" si="10"/>
        <v/>
      </c>
      <c r="AZ379" s="6" t="str">
        <f t="shared" si="11"/>
        <v/>
      </c>
      <c r="BA379" s="6" t="str">
        <f t="shared" si="12"/>
        <v/>
      </c>
      <c r="BB379" s="6" t="str">
        <f t="shared" si="13"/>
        <v/>
      </c>
      <c r="BC379" s="2"/>
      <c r="BD379" s="2"/>
    </row>
    <row r="380" ht="15.75" customHeight="1">
      <c r="A380" s="2">
        <v>91.0</v>
      </c>
      <c r="B380" s="2">
        <v>2017.0</v>
      </c>
      <c r="C380" s="6" t="s">
        <v>147</v>
      </c>
      <c r="D380" s="2">
        <v>19208.0</v>
      </c>
      <c r="E380" s="2">
        <v>9.38574000105E11</v>
      </c>
      <c r="F380" s="2" t="str">
        <f t="array" ref="F380">IFERROR(INDEX(cnpj!$A:$B,MATCH(C380,cnpj!$B:$B,0),1),IF(G380=14,LEFT(E380,2)&amp;"."&amp;MID(E380,3,3)&amp;"."&amp;MID(E380,6,3)&amp;"/"&amp;MID(E380,9,4)&amp;"-"&amp;RIGHT(E380,2),IF(G380=13,0&amp;LEFT(E380,1)&amp;"."&amp;MID(E380,2,3)&amp;"."&amp;MID(E380,5,3)&amp;"/"&amp;MID(E380,8,4)&amp;"-"&amp;RIGHT(E380,2),IF(G380=12,"00"&amp;"."&amp;LEFT(E380,3)&amp;"."&amp;MID(E380,4,3)&amp;"/"&amp;MID(E380,7,4)&amp;"-"&amp;RIGHT(E380,2),IF(G380=11,"00.0"&amp;LEFT(E380,2)&amp;"."&amp;MID(E380,3,3)&amp;"/"&amp;MID(E380,6,4)&amp;"-"&amp;RIGHT(E380,2),"erro")))))</f>
        <v>00.938.574/0001-05</v>
      </c>
      <c r="G380" s="2">
        <f t="shared" si="2"/>
        <v>12</v>
      </c>
      <c r="H380" s="6" t="s">
        <v>60</v>
      </c>
      <c r="I380" s="2">
        <v>1.0</v>
      </c>
      <c r="J380" s="6">
        <v>11.474101473112647</v>
      </c>
      <c r="K380" s="6">
        <v>96192.0</v>
      </c>
      <c r="L380" s="2">
        <v>0.0</v>
      </c>
      <c r="M380" s="2">
        <v>1.0</v>
      </c>
      <c r="N380" s="2"/>
      <c r="O380" s="2">
        <v>0.0</v>
      </c>
      <c r="P380" s="2">
        <v>0.0</v>
      </c>
      <c r="Q380" s="2">
        <v>0.0</v>
      </c>
      <c r="R380" s="2">
        <v>16.0</v>
      </c>
      <c r="S380" s="2">
        <v>0.0</v>
      </c>
      <c r="T380" s="6">
        <v>12.321497346945591</v>
      </c>
      <c r="U380" s="6">
        <v>0.18762418140508755</v>
      </c>
      <c r="V380" s="6">
        <v>0.28569073818327617</v>
      </c>
      <c r="W380" s="6">
        <v>31852.0</v>
      </c>
      <c r="X380" s="6">
        <v>32277.0</v>
      </c>
      <c r="Y380" s="6">
        <v>224470.0</v>
      </c>
      <c r="Z380" s="6">
        <v>42116.0</v>
      </c>
      <c r="AA380" s="2">
        <f t="shared" si="3"/>
        <v>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1.0</v>
      </c>
      <c r="AH380" s="2">
        <v>0.0</v>
      </c>
      <c r="AI380" s="2">
        <v>0.0</v>
      </c>
      <c r="AJ380" s="2">
        <v>0.0</v>
      </c>
      <c r="AK380" s="2">
        <v>0.0</v>
      </c>
      <c r="AL380" s="2">
        <v>0.0</v>
      </c>
      <c r="AM380" s="2">
        <v>0.0</v>
      </c>
      <c r="AN380" s="2">
        <v>1.0</v>
      </c>
      <c r="AO380" s="2">
        <v>0.0</v>
      </c>
      <c r="AP380" s="2">
        <v>0.0</v>
      </c>
      <c r="AQ380" s="2">
        <v>0.0</v>
      </c>
      <c r="AR380" s="3">
        <v>0.0</v>
      </c>
      <c r="AS380" s="6">
        <f t="shared" si="4"/>
        <v>12.45541012</v>
      </c>
      <c r="AT380" s="6">
        <f t="shared" si="5"/>
        <v>0.1394548678</v>
      </c>
      <c r="AU380" s="6">
        <f t="shared" si="6"/>
        <v>0.3176729597</v>
      </c>
      <c r="AV380" s="6">
        <f t="shared" si="7"/>
        <v>0</v>
      </c>
      <c r="AW380" s="6">
        <f t="shared" si="8"/>
        <v>1</v>
      </c>
      <c r="AX380" s="6">
        <f t="shared" si="9"/>
        <v>0</v>
      </c>
      <c r="AY380" s="6">
        <f t="shared" si="10"/>
        <v>0</v>
      </c>
      <c r="AZ380" s="6">
        <f t="shared" si="11"/>
        <v>0</v>
      </c>
      <c r="BA380" s="6">
        <f t="shared" si="12"/>
        <v>16</v>
      </c>
      <c r="BB380" s="6">
        <f t="shared" si="13"/>
        <v>0</v>
      </c>
      <c r="BC380" s="2"/>
      <c r="BD380" s="2"/>
    </row>
    <row r="381" ht="15.75" customHeight="1">
      <c r="A381" s="2">
        <v>91.0</v>
      </c>
      <c r="B381" s="2">
        <v>2018.0</v>
      </c>
      <c r="C381" s="6" t="s">
        <v>147</v>
      </c>
      <c r="D381" s="2">
        <v>19208.0</v>
      </c>
      <c r="E381" s="2">
        <v>9.38574000105E11</v>
      </c>
      <c r="F381" s="2" t="str">
        <f t="array" ref="F381">IFERROR(INDEX(cnpj!$A:$B,MATCH(C381,cnpj!$B:$B,0),1),IF(G381=14,LEFT(E381,2)&amp;"."&amp;MID(E381,3,3)&amp;"."&amp;MID(E381,6,3)&amp;"/"&amp;MID(E381,9,4)&amp;"-"&amp;RIGHT(E381,2),IF(G381=13,0&amp;LEFT(E381,1)&amp;"."&amp;MID(E381,2,3)&amp;"."&amp;MID(E381,5,3)&amp;"/"&amp;MID(E381,8,4)&amp;"-"&amp;RIGHT(E381,2),IF(G381=12,"00"&amp;"."&amp;LEFT(E381,3)&amp;"."&amp;MID(E381,4,3)&amp;"/"&amp;MID(E381,7,4)&amp;"-"&amp;RIGHT(E381,2),IF(G381=11,"00.0"&amp;LEFT(E381,2)&amp;"."&amp;MID(E381,3,3)&amp;"/"&amp;MID(E381,6,4)&amp;"-"&amp;RIGHT(E381,2),"erro")))))</f>
        <v>00.938.574/0001-05</v>
      </c>
      <c r="G381" s="2">
        <f t="shared" si="2"/>
        <v>12</v>
      </c>
      <c r="H381" s="6" t="s">
        <v>60</v>
      </c>
      <c r="I381" s="2">
        <v>1.0</v>
      </c>
      <c r="J381" s="6">
        <v>12.380025952653611</v>
      </c>
      <c r="K381" s="6">
        <v>238000.0</v>
      </c>
      <c r="L381" s="2">
        <v>0.0</v>
      </c>
      <c r="M381" s="2">
        <v>1.0</v>
      </c>
      <c r="N381" s="2"/>
      <c r="O381" s="2">
        <v>0.0</v>
      </c>
      <c r="P381" s="2">
        <v>0.0</v>
      </c>
      <c r="Q381" s="2">
        <v>0.0</v>
      </c>
      <c r="R381" s="2">
        <v>16.0</v>
      </c>
      <c r="S381" s="2">
        <v>0.0</v>
      </c>
      <c r="T381" s="6">
        <v>12.22092677467076</v>
      </c>
      <c r="U381" s="6">
        <v>0.19453872793643132</v>
      </c>
      <c r="V381" s="6">
        <v>0.3049858862128251</v>
      </c>
      <c r="W381" s="6">
        <v>34756.0</v>
      </c>
      <c r="X381" s="6">
        <v>27154.0</v>
      </c>
      <c r="Y381" s="6">
        <v>202993.0</v>
      </c>
      <c r="Z381" s="6">
        <v>39490.0</v>
      </c>
      <c r="AA381" s="2">
        <f t="shared" si="3"/>
        <v>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1.0</v>
      </c>
      <c r="AH381" s="2">
        <v>0.0</v>
      </c>
      <c r="AI381" s="2">
        <v>0.0</v>
      </c>
      <c r="AJ381" s="2">
        <v>0.0</v>
      </c>
      <c r="AK381" s="2">
        <v>0.0</v>
      </c>
      <c r="AL381" s="2">
        <v>0.0</v>
      </c>
      <c r="AM381" s="2">
        <v>0.0</v>
      </c>
      <c r="AN381" s="2">
        <v>0.0</v>
      </c>
      <c r="AO381" s="2">
        <v>1.0</v>
      </c>
      <c r="AP381" s="2">
        <v>0.0</v>
      </c>
      <c r="AQ381" s="2">
        <v>0.0</v>
      </c>
      <c r="AR381" s="3">
        <v>0.0</v>
      </c>
      <c r="AS381" s="6">
        <f t="shared" si="4"/>
        <v>12.32149735</v>
      </c>
      <c r="AT381" s="6">
        <f t="shared" si="5"/>
        <v>0.1876241814</v>
      </c>
      <c r="AU381" s="6">
        <f t="shared" si="6"/>
        <v>0.2856907382</v>
      </c>
      <c r="AV381" s="6">
        <f t="shared" si="7"/>
        <v>0</v>
      </c>
      <c r="AW381" s="6">
        <f t="shared" si="8"/>
        <v>1</v>
      </c>
      <c r="AX381" s="6">
        <f t="shared" si="9"/>
        <v>0</v>
      </c>
      <c r="AY381" s="6">
        <f t="shared" si="10"/>
        <v>0</v>
      </c>
      <c r="AZ381" s="6">
        <f t="shared" si="11"/>
        <v>0</v>
      </c>
      <c r="BA381" s="6">
        <f t="shared" si="12"/>
        <v>16</v>
      </c>
      <c r="BB381" s="6">
        <f t="shared" si="13"/>
        <v>0</v>
      </c>
      <c r="BC381" s="2"/>
      <c r="BD381" s="2"/>
    </row>
    <row r="382" ht="15.75" customHeight="1">
      <c r="A382" s="2">
        <v>91.0</v>
      </c>
      <c r="B382" s="2">
        <v>2019.0</v>
      </c>
      <c r="C382" s="6" t="s">
        <v>147</v>
      </c>
      <c r="D382" s="2">
        <v>19208.0</v>
      </c>
      <c r="E382" s="2">
        <v>9.38574000105E11</v>
      </c>
      <c r="F382" s="2" t="str">
        <f t="array" ref="F382">IFERROR(INDEX(cnpj!$A:$B,MATCH(C382,cnpj!$B:$B,0),1),IF(G382=14,LEFT(E382,2)&amp;"."&amp;MID(E382,3,3)&amp;"."&amp;MID(E382,6,3)&amp;"/"&amp;MID(E382,9,4)&amp;"-"&amp;RIGHT(E382,2),IF(G382=13,0&amp;LEFT(E382,1)&amp;"."&amp;MID(E382,2,3)&amp;"."&amp;MID(E382,5,3)&amp;"/"&amp;MID(E382,8,4)&amp;"-"&amp;RIGHT(E382,2),IF(G382=12,"00"&amp;"."&amp;LEFT(E382,3)&amp;"."&amp;MID(E382,4,3)&amp;"/"&amp;MID(E382,7,4)&amp;"-"&amp;RIGHT(E382,2),IF(G382=11,"00.0"&amp;LEFT(E382,2)&amp;"."&amp;MID(E382,3,3)&amp;"/"&amp;MID(E382,6,4)&amp;"-"&amp;RIGHT(E382,2),"erro")))))</f>
        <v>00.938.574/0001-05</v>
      </c>
      <c r="G382" s="2">
        <f t="shared" si="2"/>
        <v>12</v>
      </c>
      <c r="H382" s="6" t="s">
        <v>60</v>
      </c>
      <c r="I382" s="2">
        <v>1.0</v>
      </c>
      <c r="J382" s="6">
        <v>12.380025952653611</v>
      </c>
      <c r="K382" s="6">
        <v>238000.0</v>
      </c>
      <c r="L382" s="2">
        <v>0.0</v>
      </c>
      <c r="M382" s="2">
        <v>1.0</v>
      </c>
      <c r="N382" s="2"/>
      <c r="O382" s="2">
        <v>0.0</v>
      </c>
      <c r="P382" s="2">
        <v>0.0</v>
      </c>
      <c r="Q382" s="2">
        <v>0.0</v>
      </c>
      <c r="R382" s="2">
        <v>16.0</v>
      </c>
      <c r="S382" s="2">
        <v>0.0</v>
      </c>
      <c r="T382" s="6">
        <v>12.164291858181606</v>
      </c>
      <c r="U382" s="6">
        <v>0.2523668515660842</v>
      </c>
      <c r="V382" s="6">
        <v>0.37562559953288566</v>
      </c>
      <c r="W382" s="6">
        <v>30612.0</v>
      </c>
      <c r="X382" s="6">
        <v>41439.0</v>
      </c>
      <c r="Y382" s="6">
        <v>191816.0</v>
      </c>
      <c r="Z382" s="6">
        <v>48408.0</v>
      </c>
      <c r="AA382" s="2">
        <f t="shared" si="3"/>
        <v>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1.0</v>
      </c>
      <c r="AH382" s="2">
        <v>0.0</v>
      </c>
      <c r="AI382" s="2">
        <v>0.0</v>
      </c>
      <c r="AJ382" s="2">
        <v>0.0</v>
      </c>
      <c r="AK382" s="2">
        <v>0.0</v>
      </c>
      <c r="AL382" s="2">
        <v>0.0</v>
      </c>
      <c r="AM382" s="2">
        <v>0.0</v>
      </c>
      <c r="AN382" s="2">
        <v>0.0</v>
      </c>
      <c r="AO382" s="2">
        <v>0.0</v>
      </c>
      <c r="AP382" s="2">
        <v>1.0</v>
      </c>
      <c r="AQ382" s="2">
        <v>0.0</v>
      </c>
      <c r="AR382" s="3">
        <v>0.0</v>
      </c>
      <c r="AS382" s="6">
        <f t="shared" si="4"/>
        <v>12.22092677</v>
      </c>
      <c r="AT382" s="6">
        <f t="shared" si="5"/>
        <v>0.1945387279</v>
      </c>
      <c r="AU382" s="6">
        <f t="shared" si="6"/>
        <v>0.3049858862</v>
      </c>
      <c r="AV382" s="6">
        <f t="shared" si="7"/>
        <v>0</v>
      </c>
      <c r="AW382" s="6">
        <f t="shared" si="8"/>
        <v>1</v>
      </c>
      <c r="AX382" s="6">
        <f t="shared" si="9"/>
        <v>0</v>
      </c>
      <c r="AY382" s="6">
        <f t="shared" si="10"/>
        <v>0</v>
      </c>
      <c r="AZ382" s="6">
        <f t="shared" si="11"/>
        <v>0</v>
      </c>
      <c r="BA382" s="6">
        <f t="shared" si="12"/>
        <v>16</v>
      </c>
      <c r="BB382" s="6">
        <f t="shared" si="13"/>
        <v>0</v>
      </c>
      <c r="BC382" s="2"/>
      <c r="BD382" s="2"/>
    </row>
    <row r="383" ht="15.75" customHeight="1">
      <c r="A383" s="2">
        <v>91.0</v>
      </c>
      <c r="B383" s="2">
        <v>2020.0</v>
      </c>
      <c r="C383" s="6" t="s">
        <v>147</v>
      </c>
      <c r="D383" s="2">
        <v>19208.0</v>
      </c>
      <c r="E383" s="2">
        <v>9.38574000105E11</v>
      </c>
      <c r="F383" s="2" t="str">
        <f t="array" ref="F383">IFERROR(INDEX(cnpj!$A:$B,MATCH(C383,cnpj!$B:$B,0),1),IF(G383=14,LEFT(E383,2)&amp;"."&amp;MID(E383,3,3)&amp;"."&amp;MID(E383,6,3)&amp;"/"&amp;MID(E383,9,4)&amp;"-"&amp;RIGHT(E383,2),IF(G383=13,0&amp;LEFT(E383,1)&amp;"."&amp;MID(E383,2,3)&amp;"."&amp;MID(E383,5,3)&amp;"/"&amp;MID(E383,8,4)&amp;"-"&amp;RIGHT(E383,2),IF(G383=12,"00"&amp;"."&amp;LEFT(E383,3)&amp;"."&amp;MID(E383,4,3)&amp;"/"&amp;MID(E383,7,4)&amp;"-"&amp;RIGHT(E383,2),IF(G383=11,"00.0"&amp;LEFT(E383,2)&amp;"."&amp;MID(E383,3,3)&amp;"/"&amp;MID(E383,6,4)&amp;"-"&amp;RIGHT(E383,2),"erro")))))</f>
        <v>00.938.574/0001-05</v>
      </c>
      <c r="G383" s="2">
        <f t="shared" si="2"/>
        <v>12</v>
      </c>
      <c r="H383" s="6" t="s">
        <v>60</v>
      </c>
      <c r="I383" s="2">
        <v>1.0</v>
      </c>
      <c r="J383" s="6">
        <v>12.380025952653611</v>
      </c>
      <c r="K383" s="6">
        <v>238000.0</v>
      </c>
      <c r="L383" s="2">
        <v>0.0</v>
      </c>
      <c r="M383" s="2">
        <v>1.0</v>
      </c>
      <c r="N383" s="2"/>
      <c r="O383" s="2">
        <v>0.0</v>
      </c>
      <c r="P383" s="2">
        <v>0.0</v>
      </c>
      <c r="Q383" s="2">
        <v>0.0</v>
      </c>
      <c r="R383" s="2">
        <v>16.0</v>
      </c>
      <c r="S383" s="2">
        <v>0.0</v>
      </c>
      <c r="T383" s="6">
        <v>12.11538178024567</v>
      </c>
      <c r="U383" s="6">
        <v>0.13543742472353004</v>
      </c>
      <c r="V383" s="6">
        <v>0.25276469944158547</v>
      </c>
      <c r="W383" s="6">
        <v>37258.0</v>
      </c>
      <c r="X383" s="6">
        <v>8912.0</v>
      </c>
      <c r="Y383" s="6">
        <v>182660.0</v>
      </c>
      <c r="Z383" s="6">
        <v>24739.0</v>
      </c>
      <c r="AA383" s="2">
        <f t="shared" si="3"/>
        <v>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1.0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  <c r="AM383" s="2">
        <v>0.0</v>
      </c>
      <c r="AN383" s="2">
        <v>0.0</v>
      </c>
      <c r="AO383" s="2">
        <v>0.0</v>
      </c>
      <c r="AP383" s="2">
        <v>0.0</v>
      </c>
      <c r="AQ383" s="2">
        <v>1.0</v>
      </c>
      <c r="AR383" s="3">
        <v>0.0</v>
      </c>
      <c r="AS383" s="6">
        <f t="shared" si="4"/>
        <v>12.16429186</v>
      </c>
      <c r="AT383" s="6">
        <f t="shared" si="5"/>
        <v>0.2523668516</v>
      </c>
      <c r="AU383" s="6">
        <f t="shared" si="6"/>
        <v>0.3756255995</v>
      </c>
      <c r="AV383" s="6">
        <f t="shared" si="7"/>
        <v>0</v>
      </c>
      <c r="AW383" s="6">
        <f t="shared" si="8"/>
        <v>1</v>
      </c>
      <c r="AX383" s="6">
        <f t="shared" si="9"/>
        <v>0</v>
      </c>
      <c r="AY383" s="6">
        <f t="shared" si="10"/>
        <v>0</v>
      </c>
      <c r="AZ383" s="6">
        <f t="shared" si="11"/>
        <v>0</v>
      </c>
      <c r="BA383" s="6">
        <f t="shared" si="12"/>
        <v>16</v>
      </c>
      <c r="BB383" s="6">
        <f t="shared" si="13"/>
        <v>0</v>
      </c>
      <c r="BC383" s="2"/>
      <c r="BD383" s="2"/>
    </row>
    <row r="384" ht="15.75" customHeight="1">
      <c r="A384" s="2">
        <v>92.0</v>
      </c>
      <c r="B384" s="2">
        <v>2016.0</v>
      </c>
      <c r="C384" s="6" t="s">
        <v>148</v>
      </c>
      <c r="D384" s="2">
        <v>22411.0</v>
      </c>
      <c r="E384" s="2">
        <v>1.0841050000155E13</v>
      </c>
      <c r="F384" s="2" t="str">
        <f t="array" ref="F384">IFERROR(INDEX(cnpj!$A:$B,MATCH(C384,cnpj!$B:$B,0),1),IF(G384=14,LEFT(E384,2)&amp;"."&amp;MID(E384,3,3)&amp;"."&amp;MID(E384,6,3)&amp;"/"&amp;MID(E384,9,4)&amp;"-"&amp;RIGHT(E384,2),IF(G384=13,0&amp;LEFT(E384,1)&amp;"."&amp;MID(E384,2,3)&amp;"."&amp;MID(E384,5,3)&amp;"/"&amp;MID(E384,8,4)&amp;"-"&amp;RIGHT(E384,2),IF(G384=12,"00"&amp;"."&amp;LEFT(E384,3)&amp;"."&amp;MID(E384,4,3)&amp;"/"&amp;MID(E384,7,4)&amp;"-"&amp;RIGHT(E384,2),IF(G384=11,"00.0"&amp;LEFT(E384,2)&amp;"."&amp;MID(E384,3,3)&amp;"/"&amp;MID(E384,6,4)&amp;"-"&amp;RIGHT(E384,2),"erro")))))</f>
        <v>10.841.050/0001-55</v>
      </c>
      <c r="G384" s="2">
        <f t="shared" si="2"/>
        <v>14</v>
      </c>
      <c r="H384" s="6" t="s">
        <v>145</v>
      </c>
      <c r="I384" s="2">
        <v>1.0</v>
      </c>
      <c r="J384" s="6">
        <v>10.891168280496956</v>
      </c>
      <c r="K384" s="6">
        <v>53700.0</v>
      </c>
      <c r="L384" s="2">
        <v>0.0</v>
      </c>
      <c r="M384" s="2">
        <v>1.0</v>
      </c>
      <c r="N384" s="2"/>
      <c r="O384" s="2">
        <v>0.0</v>
      </c>
      <c r="P384" s="2">
        <v>0.0</v>
      </c>
      <c r="Q384" s="2">
        <v>0.0</v>
      </c>
      <c r="R384" s="2">
        <v>7.0</v>
      </c>
      <c r="S384" s="2">
        <v>0.0</v>
      </c>
      <c r="T384" s="6">
        <v>14.14644965783586</v>
      </c>
      <c r="U384" s="6">
        <v>0.01589772135533569</v>
      </c>
      <c r="V384" s="6">
        <v>0.6419931407229176</v>
      </c>
      <c r="W384" s="6">
        <v>168855.0</v>
      </c>
      <c r="X384" s="6">
        <v>724976.0</v>
      </c>
      <c r="Y384" s="6">
        <v>1392275.0</v>
      </c>
      <c r="Z384" s="6">
        <v>22134.0</v>
      </c>
      <c r="AA384" s="2" t="str">
        <f t="shared" si="3"/>
        <v/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1.0</v>
      </c>
      <c r="AH384" s="2">
        <v>0.0</v>
      </c>
      <c r="AI384" s="2">
        <v>0.0</v>
      </c>
      <c r="AJ384" s="2">
        <v>0.0</v>
      </c>
      <c r="AK384" s="2">
        <v>0.0</v>
      </c>
      <c r="AL384" s="2">
        <v>0.0</v>
      </c>
      <c r="AM384" s="2">
        <v>1.0</v>
      </c>
      <c r="AN384" s="2">
        <v>0.0</v>
      </c>
      <c r="AO384" s="2">
        <v>0.0</v>
      </c>
      <c r="AP384" s="2">
        <v>0.0</v>
      </c>
      <c r="AQ384" s="2">
        <v>0.0</v>
      </c>
      <c r="AR384" s="3">
        <v>0.0</v>
      </c>
      <c r="AS384" s="6" t="str">
        <f t="shared" si="4"/>
        <v/>
      </c>
      <c r="AT384" s="6" t="str">
        <f t="shared" si="5"/>
        <v/>
      </c>
      <c r="AU384" s="6" t="str">
        <f t="shared" si="6"/>
        <v/>
      </c>
      <c r="AV384" s="6" t="str">
        <f t="shared" si="7"/>
        <v/>
      </c>
      <c r="AW384" s="6" t="str">
        <f t="shared" si="8"/>
        <v/>
      </c>
      <c r="AX384" s="6" t="str">
        <f t="shared" si="9"/>
        <v/>
      </c>
      <c r="AY384" s="6" t="str">
        <f t="shared" si="10"/>
        <v/>
      </c>
      <c r="AZ384" s="6" t="str">
        <f t="shared" si="11"/>
        <v/>
      </c>
      <c r="BA384" s="6" t="str">
        <f t="shared" si="12"/>
        <v/>
      </c>
      <c r="BB384" s="6" t="str">
        <f t="shared" si="13"/>
        <v/>
      </c>
      <c r="BC384" s="2"/>
      <c r="BD384" s="2"/>
    </row>
    <row r="385" ht="15.75" customHeight="1">
      <c r="A385" s="2">
        <v>92.0</v>
      </c>
      <c r="B385" s="2">
        <v>2017.0</v>
      </c>
      <c r="C385" s="6" t="s">
        <v>148</v>
      </c>
      <c r="D385" s="2">
        <v>22411.0</v>
      </c>
      <c r="E385" s="2">
        <v>1.0841050000155E13</v>
      </c>
      <c r="F385" s="2" t="str">
        <f t="array" ref="F385">IFERROR(INDEX(cnpj!$A:$B,MATCH(C385,cnpj!$B:$B,0),1),IF(G385=14,LEFT(E385,2)&amp;"."&amp;MID(E385,3,3)&amp;"."&amp;MID(E385,6,3)&amp;"/"&amp;MID(E385,9,4)&amp;"-"&amp;RIGHT(E385,2),IF(G385=13,0&amp;LEFT(E385,1)&amp;"."&amp;MID(E385,2,3)&amp;"."&amp;MID(E385,5,3)&amp;"/"&amp;MID(E385,8,4)&amp;"-"&amp;RIGHT(E385,2),IF(G385=12,"00"&amp;"."&amp;LEFT(E385,3)&amp;"."&amp;MID(E385,4,3)&amp;"/"&amp;MID(E385,7,4)&amp;"-"&amp;RIGHT(E385,2),IF(G385=11,"00.0"&amp;LEFT(E385,2)&amp;"."&amp;MID(E385,3,3)&amp;"/"&amp;MID(E385,6,4)&amp;"-"&amp;RIGHT(E385,2),"erro")))))</f>
        <v>10.841.050/0001-55</v>
      </c>
      <c r="G385" s="2">
        <f t="shared" si="2"/>
        <v>14</v>
      </c>
      <c r="H385" s="6" t="s">
        <v>145</v>
      </c>
      <c r="I385" s="2">
        <v>1.0</v>
      </c>
      <c r="J385" s="6">
        <v>10.891168280496956</v>
      </c>
      <c r="K385" s="6">
        <v>53700.0</v>
      </c>
      <c r="L385" s="2">
        <v>0.0</v>
      </c>
      <c r="M385" s="2">
        <v>1.0</v>
      </c>
      <c r="N385" s="2"/>
      <c r="O385" s="2">
        <v>0.0</v>
      </c>
      <c r="P385" s="2">
        <v>0.0</v>
      </c>
      <c r="Q385" s="2">
        <v>0.0</v>
      </c>
      <c r="R385" s="2">
        <v>6.0</v>
      </c>
      <c r="S385" s="2">
        <v>0.0</v>
      </c>
      <c r="T385" s="6">
        <v>14.307067731735982</v>
      </c>
      <c r="U385" s="6">
        <v>0.02090148391911234</v>
      </c>
      <c r="V385" s="6">
        <v>0.6605385170595647</v>
      </c>
      <c r="W385" s="6">
        <v>164099.0</v>
      </c>
      <c r="X385" s="6">
        <v>915789.0</v>
      </c>
      <c r="Y385" s="6">
        <v>1634860.0</v>
      </c>
      <c r="Z385" s="6">
        <v>34171.0</v>
      </c>
      <c r="AA385" s="2">
        <f t="shared" si="3"/>
        <v>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1.0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  <c r="AM385" s="2">
        <v>0.0</v>
      </c>
      <c r="AN385" s="2">
        <v>1.0</v>
      </c>
      <c r="AO385" s="2">
        <v>0.0</v>
      </c>
      <c r="AP385" s="2">
        <v>0.0</v>
      </c>
      <c r="AQ385" s="2">
        <v>0.0</v>
      </c>
      <c r="AR385" s="3">
        <v>0.0</v>
      </c>
      <c r="AS385" s="6">
        <f t="shared" si="4"/>
        <v>14.14644966</v>
      </c>
      <c r="AT385" s="6">
        <f t="shared" si="5"/>
        <v>0.01589772136</v>
      </c>
      <c r="AU385" s="6">
        <f t="shared" si="6"/>
        <v>0.6419931407</v>
      </c>
      <c r="AV385" s="6">
        <f t="shared" si="7"/>
        <v>0</v>
      </c>
      <c r="AW385" s="6">
        <f t="shared" si="8"/>
        <v>1</v>
      </c>
      <c r="AX385" s="6">
        <f t="shared" si="9"/>
        <v>0</v>
      </c>
      <c r="AY385" s="6">
        <f t="shared" si="10"/>
        <v>0</v>
      </c>
      <c r="AZ385" s="6">
        <f t="shared" si="11"/>
        <v>0</v>
      </c>
      <c r="BA385" s="6">
        <f t="shared" si="12"/>
        <v>7</v>
      </c>
      <c r="BB385" s="6">
        <f t="shared" si="13"/>
        <v>0</v>
      </c>
      <c r="BC385" s="2"/>
      <c r="BD385" s="2"/>
    </row>
    <row r="386" ht="15.75" customHeight="1">
      <c r="A386" s="2">
        <v>92.0</v>
      </c>
      <c r="B386" s="2">
        <v>2018.0</v>
      </c>
      <c r="C386" s="6" t="s">
        <v>148</v>
      </c>
      <c r="D386" s="2">
        <v>22411.0</v>
      </c>
      <c r="E386" s="2">
        <v>1.0841050000155E13</v>
      </c>
      <c r="F386" s="2" t="str">
        <f t="array" ref="F386">IFERROR(INDEX(cnpj!$A:$B,MATCH(C386,cnpj!$B:$B,0),1),IF(G386=14,LEFT(E386,2)&amp;"."&amp;MID(E386,3,3)&amp;"."&amp;MID(E386,6,3)&amp;"/"&amp;MID(E386,9,4)&amp;"-"&amp;RIGHT(E386,2),IF(G386=13,0&amp;LEFT(E386,1)&amp;"."&amp;MID(E386,2,3)&amp;"."&amp;MID(E386,5,3)&amp;"/"&amp;MID(E386,8,4)&amp;"-"&amp;RIGHT(E386,2),IF(G386=12,"00"&amp;"."&amp;LEFT(E386,3)&amp;"."&amp;MID(E386,4,3)&amp;"/"&amp;MID(E386,7,4)&amp;"-"&amp;RIGHT(E386,2),IF(G386=11,"00.0"&amp;LEFT(E386,2)&amp;"."&amp;MID(E386,3,3)&amp;"/"&amp;MID(E386,6,4)&amp;"-"&amp;RIGHT(E386,2),"erro")))))</f>
        <v>10.841.050/0001-55</v>
      </c>
      <c r="G386" s="2">
        <f t="shared" si="2"/>
        <v>14</v>
      </c>
      <c r="H386" s="6" t="s">
        <v>145</v>
      </c>
      <c r="I386" s="2">
        <v>1.0</v>
      </c>
      <c r="J386" s="6">
        <v>11.479368681441386</v>
      </c>
      <c r="K386" s="6">
        <v>96700.0</v>
      </c>
      <c r="L386" s="2">
        <v>0.0</v>
      </c>
      <c r="M386" s="2">
        <v>1.0</v>
      </c>
      <c r="N386" s="2"/>
      <c r="O386" s="2">
        <v>0.0</v>
      </c>
      <c r="P386" s="2">
        <v>0.0</v>
      </c>
      <c r="Q386" s="2">
        <v>0.0</v>
      </c>
      <c r="R386" s="2">
        <v>5.0</v>
      </c>
      <c r="S386" s="2">
        <v>0.0</v>
      </c>
      <c r="T386" s="6">
        <v>14.29397516695596</v>
      </c>
      <c r="U386" s="6">
        <v>0.0243127922434068</v>
      </c>
      <c r="V386" s="6">
        <v>0.6393704740036998</v>
      </c>
      <c r="W386" s="6">
        <v>175144.0</v>
      </c>
      <c r="X386" s="6">
        <v>856541.0</v>
      </c>
      <c r="Y386" s="6">
        <v>1613595.0</v>
      </c>
      <c r="Z386" s="6">
        <v>39231.0</v>
      </c>
      <c r="AA386" s="2">
        <f t="shared" si="3"/>
        <v>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1.0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  <c r="AM386" s="2">
        <v>0.0</v>
      </c>
      <c r="AN386" s="2">
        <v>0.0</v>
      </c>
      <c r="AO386" s="2">
        <v>1.0</v>
      </c>
      <c r="AP386" s="2">
        <v>0.0</v>
      </c>
      <c r="AQ386" s="2">
        <v>0.0</v>
      </c>
      <c r="AR386" s="3">
        <v>0.0</v>
      </c>
      <c r="AS386" s="6">
        <f t="shared" si="4"/>
        <v>14.30706773</v>
      </c>
      <c r="AT386" s="6">
        <f t="shared" si="5"/>
        <v>0.02090148392</v>
      </c>
      <c r="AU386" s="6">
        <f t="shared" si="6"/>
        <v>0.6605385171</v>
      </c>
      <c r="AV386" s="6">
        <f t="shared" si="7"/>
        <v>0</v>
      </c>
      <c r="AW386" s="6">
        <f t="shared" si="8"/>
        <v>1</v>
      </c>
      <c r="AX386" s="6">
        <f t="shared" si="9"/>
        <v>0</v>
      </c>
      <c r="AY386" s="6">
        <f t="shared" si="10"/>
        <v>0</v>
      </c>
      <c r="AZ386" s="6">
        <f t="shared" si="11"/>
        <v>0</v>
      </c>
      <c r="BA386" s="6">
        <f t="shared" si="12"/>
        <v>6</v>
      </c>
      <c r="BB386" s="6">
        <f t="shared" si="13"/>
        <v>0</v>
      </c>
      <c r="BC386" s="2"/>
      <c r="BD386" s="2"/>
    </row>
    <row r="387" ht="15.75" customHeight="1">
      <c r="A387" s="2">
        <v>92.0</v>
      </c>
      <c r="B387" s="2">
        <v>2019.0</v>
      </c>
      <c r="C387" s="6" t="s">
        <v>148</v>
      </c>
      <c r="D387" s="2">
        <v>22411.0</v>
      </c>
      <c r="E387" s="2">
        <v>1.0841050000155E13</v>
      </c>
      <c r="F387" s="2" t="str">
        <f t="array" ref="F387">IFERROR(INDEX(cnpj!$A:$B,MATCH(C387,cnpj!$B:$B,0),1),IF(G387=14,LEFT(E387,2)&amp;"."&amp;MID(E387,3,3)&amp;"."&amp;MID(E387,6,3)&amp;"/"&amp;MID(E387,9,4)&amp;"-"&amp;RIGHT(E387,2),IF(G387=13,0&amp;LEFT(E387,1)&amp;"."&amp;MID(E387,2,3)&amp;"."&amp;MID(E387,5,3)&amp;"/"&amp;MID(E387,8,4)&amp;"-"&amp;RIGHT(E387,2),IF(G387=12,"00"&amp;"."&amp;LEFT(E387,3)&amp;"."&amp;MID(E387,4,3)&amp;"/"&amp;MID(E387,7,4)&amp;"-"&amp;RIGHT(E387,2),IF(G387=11,"00.0"&amp;LEFT(E387,2)&amp;"."&amp;MID(E387,3,3)&amp;"/"&amp;MID(E387,6,4)&amp;"-"&amp;RIGHT(E387,2),"erro")))))</f>
        <v>10.841.050/0001-55</v>
      </c>
      <c r="G387" s="2">
        <f t="shared" si="2"/>
        <v>14</v>
      </c>
      <c r="H387" s="6" t="s">
        <v>145</v>
      </c>
      <c r="I387" s="2">
        <v>1.0</v>
      </c>
      <c r="J387" s="6">
        <v>11.5655179150894</v>
      </c>
      <c r="K387" s="6">
        <v>105400.0</v>
      </c>
      <c r="L387" s="2">
        <v>0.0</v>
      </c>
      <c r="M387" s="2">
        <v>1.0</v>
      </c>
      <c r="N387" s="2"/>
      <c r="O387" s="2">
        <v>0.0</v>
      </c>
      <c r="P387" s="2">
        <v>0.0</v>
      </c>
      <c r="Q387" s="2">
        <v>0.0</v>
      </c>
      <c r="R387" s="2">
        <v>5.0</v>
      </c>
      <c r="S387" s="2">
        <v>0.0</v>
      </c>
      <c r="T387" s="6">
        <v>14.305137876929189</v>
      </c>
      <c r="U387" s="6">
        <v>0.01933924452169138</v>
      </c>
      <c r="V387" s="6">
        <v>0.23362206963500823</v>
      </c>
      <c r="W387" s="6">
        <v>212348.0</v>
      </c>
      <c r="X387" s="6">
        <v>168855.0</v>
      </c>
      <c r="Y387" s="6">
        <v>1631708.0</v>
      </c>
      <c r="Z387" s="6">
        <v>31556.0</v>
      </c>
      <c r="AA387" s="2">
        <f t="shared" si="3"/>
        <v>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1.0</v>
      </c>
      <c r="AH387" s="2">
        <v>0.0</v>
      </c>
      <c r="AI387" s="2">
        <v>0.0</v>
      </c>
      <c r="AJ387" s="2">
        <v>0.0</v>
      </c>
      <c r="AK387" s="2">
        <v>0.0</v>
      </c>
      <c r="AL387" s="2">
        <v>0.0</v>
      </c>
      <c r="AM387" s="2">
        <v>0.0</v>
      </c>
      <c r="AN387" s="2">
        <v>0.0</v>
      </c>
      <c r="AO387" s="2">
        <v>0.0</v>
      </c>
      <c r="AP387" s="2">
        <v>1.0</v>
      </c>
      <c r="AQ387" s="2">
        <v>0.0</v>
      </c>
      <c r="AR387" s="3">
        <v>0.0</v>
      </c>
      <c r="AS387" s="6">
        <f t="shared" si="4"/>
        <v>14.29397517</v>
      </c>
      <c r="AT387" s="6">
        <f t="shared" si="5"/>
        <v>0.02431279224</v>
      </c>
      <c r="AU387" s="6">
        <f t="shared" si="6"/>
        <v>0.639370474</v>
      </c>
      <c r="AV387" s="6">
        <f t="shared" si="7"/>
        <v>0</v>
      </c>
      <c r="AW387" s="6">
        <f t="shared" si="8"/>
        <v>1</v>
      </c>
      <c r="AX387" s="6">
        <f t="shared" si="9"/>
        <v>0</v>
      </c>
      <c r="AY387" s="6">
        <f t="shared" si="10"/>
        <v>0</v>
      </c>
      <c r="AZ387" s="6">
        <f t="shared" si="11"/>
        <v>0</v>
      </c>
      <c r="BA387" s="6">
        <f t="shared" si="12"/>
        <v>5</v>
      </c>
      <c r="BB387" s="6">
        <f t="shared" si="13"/>
        <v>0</v>
      </c>
      <c r="BC387" s="2"/>
      <c r="BD387" s="2"/>
    </row>
    <row r="388" ht="15.75" customHeight="1">
      <c r="A388" s="2">
        <v>92.0</v>
      </c>
      <c r="B388" s="2">
        <v>2020.0</v>
      </c>
      <c r="C388" s="6" t="s">
        <v>148</v>
      </c>
      <c r="D388" s="2">
        <v>22411.0</v>
      </c>
      <c r="E388" s="2">
        <v>1.0841050000155E13</v>
      </c>
      <c r="F388" s="2" t="str">
        <f t="array" ref="F388">IFERROR(INDEX(cnpj!$A:$B,MATCH(C388,cnpj!$B:$B,0),1),IF(G388=14,LEFT(E388,2)&amp;"."&amp;MID(E388,3,3)&amp;"."&amp;MID(E388,6,3)&amp;"/"&amp;MID(E388,9,4)&amp;"-"&amp;RIGHT(E388,2),IF(G388=13,0&amp;LEFT(E388,1)&amp;"."&amp;MID(E388,2,3)&amp;"."&amp;MID(E388,5,3)&amp;"/"&amp;MID(E388,8,4)&amp;"-"&amp;RIGHT(E388,2),IF(G388=12,"00"&amp;"."&amp;LEFT(E388,3)&amp;"."&amp;MID(E388,4,3)&amp;"/"&amp;MID(E388,7,4)&amp;"-"&amp;RIGHT(E388,2),IF(G388=11,"00.0"&amp;LEFT(E388,2)&amp;"."&amp;MID(E388,3,3)&amp;"/"&amp;MID(E388,6,4)&amp;"-"&amp;RIGHT(E388,2),"erro")))))</f>
        <v>10.841.050/0001-55</v>
      </c>
      <c r="G388" s="2">
        <f t="shared" si="2"/>
        <v>14</v>
      </c>
      <c r="H388" s="6" t="s">
        <v>145</v>
      </c>
      <c r="I388" s="2">
        <v>1.0</v>
      </c>
      <c r="J388" s="6">
        <v>11.462684248533481</v>
      </c>
      <c r="K388" s="6">
        <v>95100.0</v>
      </c>
      <c r="L388" s="2">
        <v>0.0</v>
      </c>
      <c r="M388" s="2">
        <v>1.0</v>
      </c>
      <c r="N388" s="2"/>
      <c r="O388" s="2">
        <v>0.0</v>
      </c>
      <c r="P388" s="2">
        <v>0.0</v>
      </c>
      <c r="Q388" s="2">
        <v>0.0</v>
      </c>
      <c r="R388" s="2">
        <v>5.0</v>
      </c>
      <c r="S388" s="2">
        <v>0.0</v>
      </c>
      <c r="T388" s="6">
        <v>14.264815821359807</v>
      </c>
      <c r="U388" s="6">
        <v>0.024450891800337285</v>
      </c>
      <c r="V388" s="6">
        <v>0.605874211902199</v>
      </c>
      <c r="W388" s="6">
        <v>256842.0</v>
      </c>
      <c r="X388" s="6">
        <v>692698.0</v>
      </c>
      <c r="Y388" s="6">
        <v>1567223.0</v>
      </c>
      <c r="Z388" s="6">
        <v>38320.0</v>
      </c>
      <c r="AA388" s="2">
        <f t="shared" si="3"/>
        <v>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1.0</v>
      </c>
      <c r="AH388" s="2">
        <v>0.0</v>
      </c>
      <c r="AI388" s="2">
        <v>0.0</v>
      </c>
      <c r="AJ388" s="2">
        <v>0.0</v>
      </c>
      <c r="AK388" s="2">
        <v>0.0</v>
      </c>
      <c r="AL388" s="2">
        <v>0.0</v>
      </c>
      <c r="AM388" s="2">
        <v>0.0</v>
      </c>
      <c r="AN388" s="2">
        <v>0.0</v>
      </c>
      <c r="AO388" s="2">
        <v>0.0</v>
      </c>
      <c r="AP388" s="2">
        <v>0.0</v>
      </c>
      <c r="AQ388" s="2">
        <v>1.0</v>
      </c>
      <c r="AR388" s="3">
        <v>0.0</v>
      </c>
      <c r="AS388" s="6">
        <f t="shared" si="4"/>
        <v>14.30513788</v>
      </c>
      <c r="AT388" s="6">
        <f t="shared" si="5"/>
        <v>0.01933924452</v>
      </c>
      <c r="AU388" s="6">
        <f t="shared" si="6"/>
        <v>0.2336220696</v>
      </c>
      <c r="AV388" s="6">
        <f t="shared" si="7"/>
        <v>0</v>
      </c>
      <c r="AW388" s="6">
        <f t="shared" si="8"/>
        <v>1</v>
      </c>
      <c r="AX388" s="6">
        <f t="shared" si="9"/>
        <v>0</v>
      </c>
      <c r="AY388" s="6">
        <f t="shared" si="10"/>
        <v>0</v>
      </c>
      <c r="AZ388" s="6">
        <f t="shared" si="11"/>
        <v>0</v>
      </c>
      <c r="BA388" s="6">
        <f t="shared" si="12"/>
        <v>5</v>
      </c>
      <c r="BB388" s="6">
        <f t="shared" si="13"/>
        <v>0</v>
      </c>
      <c r="BC388" s="2"/>
      <c r="BD388" s="2"/>
    </row>
    <row r="389" ht="15.75" customHeight="1">
      <c r="A389" s="2">
        <v>93.0</v>
      </c>
      <c r="B389" s="2">
        <v>2016.0</v>
      </c>
      <c r="C389" s="6" t="s">
        <v>149</v>
      </c>
      <c r="D389" s="2">
        <v>21024.0</v>
      </c>
      <c r="E389" s="2">
        <v>2.41540800015E12</v>
      </c>
      <c r="F389" s="2" t="str">
        <f t="array" ref="F389">IFERROR(INDEX(cnpj!$A:$B,MATCH(C389,cnpj!$B:$B,0),1),IF(G389=14,LEFT(E389,2)&amp;"."&amp;MID(E389,3,3)&amp;"."&amp;MID(E389,6,3)&amp;"/"&amp;MID(E389,9,4)&amp;"-"&amp;RIGHT(E389,2),IF(G389=13,0&amp;LEFT(E389,1)&amp;"."&amp;MID(E389,2,3)&amp;"."&amp;MID(E389,5,3)&amp;"/"&amp;MID(E389,8,4)&amp;"-"&amp;RIGHT(E389,2),IF(G389=12,"00"&amp;"."&amp;LEFT(E389,3)&amp;"."&amp;MID(E389,4,3)&amp;"/"&amp;MID(E389,7,4)&amp;"-"&amp;RIGHT(E389,2),IF(G389=11,"00.0"&amp;LEFT(E389,2)&amp;"."&amp;MID(E389,3,3)&amp;"/"&amp;MID(E389,6,4)&amp;"-"&amp;RIGHT(E389,2),"erro")))))</f>
        <v>02.415.408/0001-50</v>
      </c>
      <c r="G389" s="2">
        <f t="shared" si="2"/>
        <v>13</v>
      </c>
      <c r="H389" s="6" t="s">
        <v>145</v>
      </c>
      <c r="I389" s="2">
        <v>1.0</v>
      </c>
      <c r="J389" s="6">
        <v>12.428796668854822</v>
      </c>
      <c r="K389" s="6">
        <v>249895.14</v>
      </c>
      <c r="L389" s="2">
        <v>0.0</v>
      </c>
      <c r="M389" s="2">
        <v>1.0</v>
      </c>
      <c r="N389" s="2"/>
      <c r="O389" s="2">
        <v>0.0</v>
      </c>
      <c r="P389" s="2">
        <v>0.0</v>
      </c>
      <c r="Q389" s="2">
        <v>0.0</v>
      </c>
      <c r="R389" s="2">
        <v>8.0</v>
      </c>
      <c r="S389" s="2">
        <v>0.0</v>
      </c>
      <c r="T389" s="6">
        <v>14.170794735235233</v>
      </c>
      <c r="U389" s="6">
        <v>0.19040212086758176</v>
      </c>
      <c r="V389" s="6">
        <v>0.8343261464783757</v>
      </c>
      <c r="W389" s="6">
        <v>487309.0</v>
      </c>
      <c r="X389" s="6">
        <v>702929.0</v>
      </c>
      <c r="Y389" s="6">
        <v>1426586.0</v>
      </c>
      <c r="Z389" s="6">
        <v>271625.0</v>
      </c>
      <c r="AA389" s="2" t="str">
        <f t="shared" si="3"/>
        <v/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1.0</v>
      </c>
      <c r="AH389" s="2">
        <v>0.0</v>
      </c>
      <c r="AI389" s="2">
        <v>0.0</v>
      </c>
      <c r="AJ389" s="2">
        <v>0.0</v>
      </c>
      <c r="AK389" s="2">
        <v>0.0</v>
      </c>
      <c r="AL389" s="2">
        <v>0.0</v>
      </c>
      <c r="AM389" s="2">
        <v>1.0</v>
      </c>
      <c r="AN389" s="2">
        <v>0.0</v>
      </c>
      <c r="AO389" s="2">
        <v>0.0</v>
      </c>
      <c r="AP389" s="2">
        <v>0.0</v>
      </c>
      <c r="AQ389" s="2">
        <v>0.0</v>
      </c>
      <c r="AR389" s="3">
        <v>0.0</v>
      </c>
      <c r="AS389" s="6" t="str">
        <f t="shared" si="4"/>
        <v/>
      </c>
      <c r="AT389" s="6" t="str">
        <f t="shared" si="5"/>
        <v/>
      </c>
      <c r="AU389" s="6" t="str">
        <f t="shared" si="6"/>
        <v/>
      </c>
      <c r="AV389" s="6" t="str">
        <f t="shared" si="7"/>
        <v/>
      </c>
      <c r="AW389" s="6" t="str">
        <f t="shared" si="8"/>
        <v/>
      </c>
      <c r="AX389" s="6" t="str">
        <f t="shared" si="9"/>
        <v/>
      </c>
      <c r="AY389" s="6" t="str">
        <f t="shared" si="10"/>
        <v/>
      </c>
      <c r="AZ389" s="6" t="str">
        <f t="shared" si="11"/>
        <v/>
      </c>
      <c r="BA389" s="6" t="str">
        <f t="shared" si="12"/>
        <v/>
      </c>
      <c r="BB389" s="6" t="str">
        <f t="shared" si="13"/>
        <v/>
      </c>
      <c r="BC389" s="2"/>
      <c r="BD389" s="2"/>
    </row>
    <row r="390" ht="15.75" customHeight="1">
      <c r="A390" s="2">
        <v>93.0</v>
      </c>
      <c r="B390" s="2">
        <v>2017.0</v>
      </c>
      <c r="C390" s="6" t="s">
        <v>149</v>
      </c>
      <c r="D390" s="2">
        <v>21024.0</v>
      </c>
      <c r="E390" s="2">
        <v>2.41540800015E12</v>
      </c>
      <c r="F390" s="2" t="str">
        <f t="array" ref="F390">IFERROR(INDEX(cnpj!$A:$B,MATCH(C390,cnpj!$B:$B,0),1),IF(G390=14,LEFT(E390,2)&amp;"."&amp;MID(E390,3,3)&amp;"."&amp;MID(E390,6,3)&amp;"/"&amp;MID(E390,9,4)&amp;"-"&amp;RIGHT(E390,2),IF(G390=13,0&amp;LEFT(E390,1)&amp;"."&amp;MID(E390,2,3)&amp;"."&amp;MID(E390,5,3)&amp;"/"&amp;MID(E390,8,4)&amp;"-"&amp;RIGHT(E390,2),IF(G390=12,"00"&amp;"."&amp;LEFT(E390,3)&amp;"."&amp;MID(E390,4,3)&amp;"/"&amp;MID(E390,7,4)&amp;"-"&amp;RIGHT(E390,2),IF(G390=11,"00.0"&amp;LEFT(E390,2)&amp;"."&amp;MID(E390,3,3)&amp;"/"&amp;MID(E390,6,4)&amp;"-"&amp;RIGHT(E390,2),"erro")))))</f>
        <v>02.415.408/0001-50</v>
      </c>
      <c r="G390" s="2">
        <f t="shared" si="2"/>
        <v>13</v>
      </c>
      <c r="H390" s="6" t="s">
        <v>145</v>
      </c>
      <c r="I390" s="2">
        <v>1.0</v>
      </c>
      <c r="J390" s="6">
        <v>12.299919482443086</v>
      </c>
      <c r="K390" s="6">
        <v>219678.3</v>
      </c>
      <c r="L390" s="2">
        <v>0.0</v>
      </c>
      <c r="M390" s="2">
        <v>1.0</v>
      </c>
      <c r="N390" s="2"/>
      <c r="O390" s="2">
        <v>0.0</v>
      </c>
      <c r="P390" s="2">
        <v>0.0</v>
      </c>
      <c r="Q390" s="2">
        <v>0.0</v>
      </c>
      <c r="R390" s="2">
        <v>6.0</v>
      </c>
      <c r="S390" s="2">
        <v>0.0</v>
      </c>
      <c r="T390" s="6">
        <v>14.199196887474843</v>
      </c>
      <c r="U390" s="6">
        <v>0.23921618058370836</v>
      </c>
      <c r="V390" s="6">
        <v>0.8240208219066081</v>
      </c>
      <c r="W390" s="6">
        <v>147350.0</v>
      </c>
      <c r="X390" s="6">
        <v>1062053.0</v>
      </c>
      <c r="Y390" s="6">
        <v>1467685.0</v>
      </c>
      <c r="Z390" s="6">
        <v>351094.0</v>
      </c>
      <c r="AA390" s="2">
        <f t="shared" si="3"/>
        <v>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1.0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  <c r="AM390" s="2">
        <v>0.0</v>
      </c>
      <c r="AN390" s="2">
        <v>1.0</v>
      </c>
      <c r="AO390" s="2">
        <v>0.0</v>
      </c>
      <c r="AP390" s="2">
        <v>0.0</v>
      </c>
      <c r="AQ390" s="2">
        <v>0.0</v>
      </c>
      <c r="AR390" s="3">
        <v>0.0</v>
      </c>
      <c r="AS390" s="6">
        <f t="shared" si="4"/>
        <v>14.17079474</v>
      </c>
      <c r="AT390" s="6">
        <f t="shared" si="5"/>
        <v>0.1904021209</v>
      </c>
      <c r="AU390" s="6">
        <f t="shared" si="6"/>
        <v>0.8343261465</v>
      </c>
      <c r="AV390" s="6">
        <f t="shared" si="7"/>
        <v>0</v>
      </c>
      <c r="AW390" s="6">
        <f t="shared" si="8"/>
        <v>1</v>
      </c>
      <c r="AX390" s="6">
        <f t="shared" si="9"/>
        <v>0</v>
      </c>
      <c r="AY390" s="6">
        <f t="shared" si="10"/>
        <v>0</v>
      </c>
      <c r="AZ390" s="6">
        <f t="shared" si="11"/>
        <v>0</v>
      </c>
      <c r="BA390" s="6">
        <f t="shared" si="12"/>
        <v>8</v>
      </c>
      <c r="BB390" s="6">
        <f t="shared" si="13"/>
        <v>0</v>
      </c>
      <c r="BC390" s="2"/>
      <c r="BD390" s="2"/>
    </row>
    <row r="391" ht="15.75" customHeight="1">
      <c r="A391" s="2">
        <v>93.0</v>
      </c>
      <c r="B391" s="2">
        <v>2018.0</v>
      </c>
      <c r="C391" s="6" t="s">
        <v>149</v>
      </c>
      <c r="D391" s="2">
        <v>21024.0</v>
      </c>
      <c r="E391" s="2">
        <v>2.41540800015E12</v>
      </c>
      <c r="F391" s="2" t="str">
        <f t="array" ref="F391">IFERROR(INDEX(cnpj!$A:$B,MATCH(C391,cnpj!$B:$B,0),1),IF(G391=14,LEFT(E391,2)&amp;"."&amp;MID(E391,3,3)&amp;"."&amp;MID(E391,6,3)&amp;"/"&amp;MID(E391,9,4)&amp;"-"&amp;RIGHT(E391,2),IF(G391=13,0&amp;LEFT(E391,1)&amp;"."&amp;MID(E391,2,3)&amp;"."&amp;MID(E391,5,3)&amp;"/"&amp;MID(E391,8,4)&amp;"-"&amp;RIGHT(E391,2),IF(G391=12,"00"&amp;"."&amp;LEFT(E391,3)&amp;"."&amp;MID(E391,4,3)&amp;"/"&amp;MID(E391,7,4)&amp;"-"&amp;RIGHT(E391,2),IF(G391=11,"00.0"&amp;LEFT(E391,2)&amp;"."&amp;MID(E391,3,3)&amp;"/"&amp;MID(E391,6,4)&amp;"-"&amp;RIGHT(E391,2),"erro")))))</f>
        <v>02.415.408/0001-50</v>
      </c>
      <c r="G391" s="2">
        <f t="shared" si="2"/>
        <v>13</v>
      </c>
      <c r="H391" s="6" t="s">
        <v>145</v>
      </c>
      <c r="I391" s="2">
        <v>1.0</v>
      </c>
      <c r="J391" s="6">
        <v>12.149949918710632</v>
      </c>
      <c r="K391" s="6">
        <v>189084.62</v>
      </c>
      <c r="L391" s="2">
        <v>0.0</v>
      </c>
      <c r="M391" s="2">
        <v>1.0</v>
      </c>
      <c r="N391" s="2"/>
      <c r="O391" s="2">
        <v>0.0</v>
      </c>
      <c r="P391" s="2">
        <v>0.0</v>
      </c>
      <c r="Q391" s="2">
        <v>0.0</v>
      </c>
      <c r="R391" s="2">
        <v>5.0</v>
      </c>
      <c r="S391" s="2">
        <v>0.0</v>
      </c>
      <c r="T391" s="6">
        <v>14.038994051491581</v>
      </c>
      <c r="U391" s="6">
        <v>0.24118599676110122</v>
      </c>
      <c r="V391" s="6">
        <v>0.8037483255693064</v>
      </c>
      <c r="W391" s="6">
        <v>328948.0</v>
      </c>
      <c r="X391" s="6">
        <v>676079.0</v>
      </c>
      <c r="Y391" s="6">
        <v>1250425.0</v>
      </c>
      <c r="Z391" s="6">
        <v>301585.0</v>
      </c>
      <c r="AA391" s="2">
        <f t="shared" si="3"/>
        <v>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1.0</v>
      </c>
      <c r="AH391" s="2">
        <v>0.0</v>
      </c>
      <c r="AI391" s="2">
        <v>0.0</v>
      </c>
      <c r="AJ391" s="2">
        <v>0.0</v>
      </c>
      <c r="AK391" s="2">
        <v>0.0</v>
      </c>
      <c r="AL391" s="2">
        <v>0.0</v>
      </c>
      <c r="AM391" s="2">
        <v>0.0</v>
      </c>
      <c r="AN391" s="2">
        <v>0.0</v>
      </c>
      <c r="AO391" s="2">
        <v>1.0</v>
      </c>
      <c r="AP391" s="2">
        <v>0.0</v>
      </c>
      <c r="AQ391" s="2">
        <v>0.0</v>
      </c>
      <c r="AR391" s="3">
        <v>0.0</v>
      </c>
      <c r="AS391" s="6">
        <f t="shared" si="4"/>
        <v>14.19919689</v>
      </c>
      <c r="AT391" s="6">
        <f t="shared" si="5"/>
        <v>0.2392161806</v>
      </c>
      <c r="AU391" s="6">
        <f t="shared" si="6"/>
        <v>0.8240208219</v>
      </c>
      <c r="AV391" s="6">
        <f t="shared" si="7"/>
        <v>0</v>
      </c>
      <c r="AW391" s="6">
        <f t="shared" si="8"/>
        <v>1</v>
      </c>
      <c r="AX391" s="6">
        <f t="shared" si="9"/>
        <v>0</v>
      </c>
      <c r="AY391" s="6">
        <f t="shared" si="10"/>
        <v>0</v>
      </c>
      <c r="AZ391" s="6">
        <f t="shared" si="11"/>
        <v>0</v>
      </c>
      <c r="BA391" s="6">
        <f t="shared" si="12"/>
        <v>6</v>
      </c>
      <c r="BB391" s="6">
        <f t="shared" si="13"/>
        <v>0</v>
      </c>
      <c r="BC391" s="2"/>
      <c r="BD391" s="2"/>
    </row>
    <row r="392" ht="15.75" customHeight="1">
      <c r="A392" s="2">
        <v>93.0</v>
      </c>
      <c r="B392" s="2">
        <v>2019.0</v>
      </c>
      <c r="C392" s="6" t="s">
        <v>149</v>
      </c>
      <c r="D392" s="2">
        <v>21024.0</v>
      </c>
      <c r="E392" s="2">
        <v>2.41540800015E12</v>
      </c>
      <c r="F392" s="2" t="str">
        <f t="array" ref="F392">IFERROR(INDEX(cnpj!$A:$B,MATCH(C392,cnpj!$B:$B,0),1),IF(G392=14,LEFT(E392,2)&amp;"."&amp;MID(E392,3,3)&amp;"."&amp;MID(E392,6,3)&amp;"/"&amp;MID(E392,9,4)&amp;"-"&amp;RIGHT(E392,2),IF(G392=13,0&amp;LEFT(E392,1)&amp;"."&amp;MID(E392,2,3)&amp;"."&amp;MID(E392,5,3)&amp;"/"&amp;MID(E392,8,4)&amp;"-"&amp;RIGHT(E392,2),IF(G392=12,"00"&amp;"."&amp;LEFT(E392,3)&amp;"."&amp;MID(E392,4,3)&amp;"/"&amp;MID(E392,7,4)&amp;"-"&amp;RIGHT(E392,2),IF(G392=11,"00.0"&amp;LEFT(E392,2)&amp;"."&amp;MID(E392,3,3)&amp;"/"&amp;MID(E392,6,4)&amp;"-"&amp;RIGHT(E392,2),"erro")))))</f>
        <v>02.415.408/0001-50</v>
      </c>
      <c r="G392" s="2">
        <f t="shared" si="2"/>
        <v>13</v>
      </c>
      <c r="H392" s="6" t="s">
        <v>145</v>
      </c>
      <c r="I392" s="2">
        <v>1.0</v>
      </c>
      <c r="J392" s="6">
        <v>12.222642749927642</v>
      </c>
      <c r="K392" s="6">
        <v>203341.63</v>
      </c>
      <c r="L392" s="2">
        <v>1.0</v>
      </c>
      <c r="M392" s="2">
        <v>1.0</v>
      </c>
      <c r="N392" s="2"/>
      <c r="O392" s="2">
        <v>0.0</v>
      </c>
      <c r="P392" s="2">
        <v>0.0</v>
      </c>
      <c r="Q392" s="2">
        <v>0.0</v>
      </c>
      <c r="R392" s="2">
        <v>4.0</v>
      </c>
      <c r="S392" s="2">
        <v>0.0</v>
      </c>
      <c r="T392" s="6">
        <v>13.82980293363087</v>
      </c>
      <c r="U392" s="6">
        <v>0.3122393150597154</v>
      </c>
      <c r="V392" s="6">
        <v>0.9069376327761868</v>
      </c>
      <c r="W392" s="6">
        <v>432684.0</v>
      </c>
      <c r="X392" s="6">
        <v>487309.0</v>
      </c>
      <c r="Y392" s="6">
        <v>1014395.0</v>
      </c>
      <c r="Z392" s="6">
        <v>316734.0</v>
      </c>
      <c r="AA392" s="2">
        <f t="shared" si="3"/>
        <v>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1.0</v>
      </c>
      <c r="AH392" s="2">
        <v>0.0</v>
      </c>
      <c r="AI392" s="2">
        <v>0.0</v>
      </c>
      <c r="AJ392" s="2">
        <v>0.0</v>
      </c>
      <c r="AK392" s="2">
        <v>0.0</v>
      </c>
      <c r="AL392" s="2">
        <v>0.0</v>
      </c>
      <c r="AM392" s="2">
        <v>0.0</v>
      </c>
      <c r="AN392" s="2">
        <v>0.0</v>
      </c>
      <c r="AO392" s="2">
        <v>0.0</v>
      </c>
      <c r="AP392" s="2">
        <v>1.0</v>
      </c>
      <c r="AQ392" s="2">
        <v>0.0</v>
      </c>
      <c r="AR392" s="3">
        <v>0.0</v>
      </c>
      <c r="AS392" s="6">
        <f t="shared" si="4"/>
        <v>14.03899405</v>
      </c>
      <c r="AT392" s="6">
        <f t="shared" si="5"/>
        <v>0.2411859968</v>
      </c>
      <c r="AU392" s="6">
        <f t="shared" si="6"/>
        <v>0.8037483256</v>
      </c>
      <c r="AV392" s="6">
        <f t="shared" si="7"/>
        <v>0</v>
      </c>
      <c r="AW392" s="6">
        <f t="shared" si="8"/>
        <v>1</v>
      </c>
      <c r="AX392" s="6">
        <f t="shared" si="9"/>
        <v>0</v>
      </c>
      <c r="AY392" s="6">
        <f t="shared" si="10"/>
        <v>0</v>
      </c>
      <c r="AZ392" s="6">
        <f t="shared" si="11"/>
        <v>0</v>
      </c>
      <c r="BA392" s="6">
        <f t="shared" si="12"/>
        <v>5</v>
      </c>
      <c r="BB392" s="6">
        <f t="shared" si="13"/>
        <v>0</v>
      </c>
      <c r="BC392" s="2"/>
      <c r="BD392" s="2"/>
    </row>
    <row r="393" ht="15.75" customHeight="1">
      <c r="A393" s="2">
        <v>93.0</v>
      </c>
      <c r="B393" s="2">
        <v>2020.0</v>
      </c>
      <c r="C393" s="6" t="s">
        <v>149</v>
      </c>
      <c r="D393" s="2">
        <v>21024.0</v>
      </c>
      <c r="E393" s="2">
        <v>2.41540800015E12</v>
      </c>
      <c r="F393" s="2" t="str">
        <f t="array" ref="F393">IFERROR(INDEX(cnpj!$A:$B,MATCH(C393,cnpj!$B:$B,0),1),IF(G393=14,LEFT(E393,2)&amp;"."&amp;MID(E393,3,3)&amp;"."&amp;MID(E393,6,3)&amp;"/"&amp;MID(E393,9,4)&amp;"-"&amp;RIGHT(E393,2),IF(G393=13,0&amp;LEFT(E393,1)&amp;"."&amp;MID(E393,2,3)&amp;"."&amp;MID(E393,5,3)&amp;"/"&amp;MID(E393,8,4)&amp;"-"&amp;RIGHT(E393,2),IF(G393=12,"00"&amp;"."&amp;LEFT(E393,3)&amp;"."&amp;MID(E393,4,3)&amp;"/"&amp;MID(E393,7,4)&amp;"-"&amp;RIGHT(E393,2),IF(G393=11,"00.0"&amp;LEFT(E393,2)&amp;"."&amp;MID(E393,3,3)&amp;"/"&amp;MID(E393,6,4)&amp;"-"&amp;RIGHT(E393,2),"erro")))))</f>
        <v>02.415.408/0001-50</v>
      </c>
      <c r="G393" s="2">
        <f t="shared" si="2"/>
        <v>13</v>
      </c>
      <c r="H393" s="6" t="s">
        <v>145</v>
      </c>
      <c r="I393" s="2">
        <v>1.0</v>
      </c>
      <c r="J393" s="6">
        <v>12.984114980041822</v>
      </c>
      <c r="K393" s="6">
        <v>435441.17</v>
      </c>
      <c r="L393" s="2">
        <v>0.0</v>
      </c>
      <c r="M393" s="2">
        <v>1.0</v>
      </c>
      <c r="N393" s="2"/>
      <c r="O393" s="2">
        <v>0.0</v>
      </c>
      <c r="P393" s="2">
        <v>0.0</v>
      </c>
      <c r="Q393" s="2">
        <v>0.0</v>
      </c>
      <c r="R393" s="2">
        <v>4.0</v>
      </c>
      <c r="S393" s="2">
        <v>0.0</v>
      </c>
      <c r="T393" s="6">
        <v>13.435603541469977</v>
      </c>
      <c r="U393" s="6">
        <v>0.3977117373981065</v>
      </c>
      <c r="V393" s="6">
        <v>0.6393171765910005</v>
      </c>
      <c r="W393" s="6">
        <v>410658.0</v>
      </c>
      <c r="X393" s="6">
        <v>26587.0</v>
      </c>
      <c r="Y393" s="6">
        <v>683925.0</v>
      </c>
      <c r="Z393" s="6">
        <v>272005.0</v>
      </c>
      <c r="AA393" s="2">
        <f t="shared" si="3"/>
        <v>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1.0</v>
      </c>
      <c r="AH393" s="2">
        <v>0.0</v>
      </c>
      <c r="AI393" s="2">
        <v>0.0</v>
      </c>
      <c r="AJ393" s="2">
        <v>0.0</v>
      </c>
      <c r="AK393" s="2">
        <v>0.0</v>
      </c>
      <c r="AL393" s="2">
        <v>0.0</v>
      </c>
      <c r="AM393" s="2">
        <v>0.0</v>
      </c>
      <c r="AN393" s="2">
        <v>0.0</v>
      </c>
      <c r="AO393" s="2">
        <v>0.0</v>
      </c>
      <c r="AP393" s="2">
        <v>0.0</v>
      </c>
      <c r="AQ393" s="2">
        <v>1.0</v>
      </c>
      <c r="AR393" s="3">
        <v>0.0</v>
      </c>
      <c r="AS393" s="6">
        <f t="shared" si="4"/>
        <v>13.82980293</v>
      </c>
      <c r="AT393" s="6">
        <f t="shared" si="5"/>
        <v>0.3122393151</v>
      </c>
      <c r="AU393" s="6">
        <f t="shared" si="6"/>
        <v>0.9069376328</v>
      </c>
      <c r="AV393" s="6">
        <f t="shared" si="7"/>
        <v>1</v>
      </c>
      <c r="AW393" s="6">
        <f t="shared" si="8"/>
        <v>1</v>
      </c>
      <c r="AX393" s="6">
        <f t="shared" si="9"/>
        <v>0</v>
      </c>
      <c r="AY393" s="6">
        <f t="shared" si="10"/>
        <v>0</v>
      </c>
      <c r="AZ393" s="6">
        <f t="shared" si="11"/>
        <v>0</v>
      </c>
      <c r="BA393" s="6">
        <f t="shared" si="12"/>
        <v>4</v>
      </c>
      <c r="BB393" s="6">
        <f t="shared" si="13"/>
        <v>0</v>
      </c>
      <c r="BC393" s="2"/>
      <c r="BD393" s="2"/>
    </row>
    <row r="394" ht="15.75" customHeight="1">
      <c r="A394" s="2">
        <v>94.0</v>
      </c>
      <c r="B394" s="2">
        <v>2016.0</v>
      </c>
      <c r="C394" s="6" t="s">
        <v>150</v>
      </c>
      <c r="D394" s="2">
        <v>19577.0</v>
      </c>
      <c r="E394" s="2">
        <v>8.61626000192E11</v>
      </c>
      <c r="F394" s="2" t="str">
        <f t="array" ref="F394">IFERROR(INDEX(cnpj!$A:$B,MATCH(C394,cnpj!$B:$B,0),1),IF(G394=14,LEFT(E394,2)&amp;"."&amp;MID(E394,3,3)&amp;"."&amp;MID(E394,6,3)&amp;"/"&amp;MID(E394,9,4)&amp;"-"&amp;RIGHT(E394,2),IF(G394=13,0&amp;LEFT(E394,1)&amp;"."&amp;MID(E394,2,3)&amp;"."&amp;MID(E394,5,3)&amp;"/"&amp;MID(E394,8,4)&amp;"-"&amp;RIGHT(E394,2),IF(G394=12,"00"&amp;"."&amp;LEFT(E394,3)&amp;"."&amp;MID(E394,4,3)&amp;"/"&amp;MID(E394,7,4)&amp;"-"&amp;RIGHT(E394,2),IF(G394=11,"00.0"&amp;LEFT(E394,2)&amp;"."&amp;MID(E394,3,3)&amp;"/"&amp;MID(E394,6,4)&amp;"-"&amp;RIGHT(E394,2),"erro")))))</f>
        <v>00.861.626/0001-92</v>
      </c>
      <c r="G394" s="2">
        <f t="shared" si="2"/>
        <v>12</v>
      </c>
      <c r="H394" s="6" t="s">
        <v>145</v>
      </c>
      <c r="I394" s="2">
        <v>1.0</v>
      </c>
      <c r="J394" s="6">
        <v>12.23099601198263</v>
      </c>
      <c r="K394" s="6">
        <v>205047.31</v>
      </c>
      <c r="L394" s="2">
        <v>1.0</v>
      </c>
      <c r="M394" s="2">
        <v>1.0</v>
      </c>
      <c r="N394" s="2"/>
      <c r="O394" s="2">
        <v>0.0</v>
      </c>
      <c r="P394" s="2">
        <v>0.0</v>
      </c>
      <c r="Q394" s="2">
        <v>0.0</v>
      </c>
      <c r="R394" s="2">
        <v>8.0</v>
      </c>
      <c r="S394" s="2">
        <v>0.0</v>
      </c>
      <c r="T394" s="6">
        <v>14.363127214830824</v>
      </c>
      <c r="U394" s="6">
        <v>11.651956225825145</v>
      </c>
      <c r="V394" s="6">
        <v>0.7243765206372927</v>
      </c>
      <c r="W394" s="6">
        <v>544915.0</v>
      </c>
      <c r="X394" s="6">
        <v>707624.0</v>
      </c>
      <c r="Y394" s="6">
        <v>1729127.0</v>
      </c>
      <c r="Z394" s="6">
        <v>148398.0</v>
      </c>
      <c r="AA394" s="2" t="str">
        <f t="shared" si="3"/>
        <v/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1.0</v>
      </c>
      <c r="AH394" s="2">
        <v>0.0</v>
      </c>
      <c r="AI394" s="2">
        <v>0.0</v>
      </c>
      <c r="AJ394" s="2">
        <v>0.0</v>
      </c>
      <c r="AK394" s="2">
        <v>0.0</v>
      </c>
      <c r="AL394" s="2">
        <v>0.0</v>
      </c>
      <c r="AM394" s="2">
        <v>1.0</v>
      </c>
      <c r="AN394" s="2">
        <v>0.0</v>
      </c>
      <c r="AO394" s="2">
        <v>0.0</v>
      </c>
      <c r="AP394" s="2">
        <v>0.0</v>
      </c>
      <c r="AQ394" s="2">
        <v>0.0</v>
      </c>
      <c r="AR394" s="3">
        <v>0.0</v>
      </c>
      <c r="AS394" s="6" t="str">
        <f t="shared" si="4"/>
        <v/>
      </c>
      <c r="AT394" s="6" t="str">
        <f t="shared" si="5"/>
        <v/>
      </c>
      <c r="AU394" s="6" t="str">
        <f t="shared" si="6"/>
        <v/>
      </c>
      <c r="AV394" s="6" t="str">
        <f t="shared" si="7"/>
        <v/>
      </c>
      <c r="AW394" s="6" t="str">
        <f t="shared" si="8"/>
        <v/>
      </c>
      <c r="AX394" s="6" t="str">
        <f t="shared" si="9"/>
        <v/>
      </c>
      <c r="AY394" s="6" t="str">
        <f t="shared" si="10"/>
        <v/>
      </c>
      <c r="AZ394" s="6" t="str">
        <f t="shared" si="11"/>
        <v/>
      </c>
      <c r="BA394" s="6" t="str">
        <f t="shared" si="12"/>
        <v/>
      </c>
      <c r="BB394" s="6" t="str">
        <f t="shared" si="13"/>
        <v/>
      </c>
      <c r="BC394" s="2"/>
      <c r="BD394" s="2"/>
    </row>
    <row r="395" ht="15.75" customHeight="1">
      <c r="A395" s="2">
        <v>94.0</v>
      </c>
      <c r="B395" s="2">
        <v>2018.0</v>
      </c>
      <c r="C395" s="6" t="s">
        <v>150</v>
      </c>
      <c r="D395" s="2">
        <v>19577.0</v>
      </c>
      <c r="E395" s="2">
        <v>8.61626000192E11</v>
      </c>
      <c r="F395" s="2" t="str">
        <f t="array" ref="F395">IFERROR(INDEX(cnpj!$A:$B,MATCH(C395,cnpj!$B:$B,0),1),IF(G395=14,LEFT(E395,2)&amp;"."&amp;MID(E395,3,3)&amp;"."&amp;MID(E395,6,3)&amp;"/"&amp;MID(E395,9,4)&amp;"-"&amp;RIGHT(E395,2),IF(G395=13,0&amp;LEFT(E395,1)&amp;"."&amp;MID(E395,2,3)&amp;"."&amp;MID(E395,5,3)&amp;"/"&amp;MID(E395,8,4)&amp;"-"&amp;RIGHT(E395,2),IF(G395=12,"00"&amp;"."&amp;LEFT(E395,3)&amp;"."&amp;MID(E395,4,3)&amp;"/"&amp;MID(E395,7,4)&amp;"-"&amp;RIGHT(E395,2),IF(G395=11,"00.0"&amp;LEFT(E395,2)&amp;"."&amp;MID(E395,3,3)&amp;"/"&amp;MID(E395,6,4)&amp;"-"&amp;RIGHT(E395,2),"erro")))))</f>
        <v>00.861.626/0001-92</v>
      </c>
      <c r="G395" s="2">
        <f t="shared" si="2"/>
        <v>12</v>
      </c>
      <c r="H395" s="6" t="s">
        <v>145</v>
      </c>
      <c r="I395" s="2">
        <v>1.0</v>
      </c>
      <c r="J395" s="6">
        <v>12.133556037254248</v>
      </c>
      <c r="K395" s="6">
        <v>186010.06</v>
      </c>
      <c r="L395" s="2">
        <v>1.0</v>
      </c>
      <c r="M395" s="2">
        <v>1.0</v>
      </c>
      <c r="N395" s="2"/>
      <c r="O395" s="2">
        <v>0.0</v>
      </c>
      <c r="P395" s="2">
        <v>0.0</v>
      </c>
      <c r="Q395" s="2">
        <v>0.0</v>
      </c>
      <c r="R395" s="2">
        <v>5.0</v>
      </c>
      <c r="S395" s="2">
        <v>0.0</v>
      </c>
      <c r="T395" s="6">
        <v>14.060425777133466</v>
      </c>
      <c r="U395" s="6">
        <v>6.232439578881636</v>
      </c>
      <c r="V395" s="6">
        <v>0.6381735450050214</v>
      </c>
      <c r="W395" s="6">
        <v>524840.0</v>
      </c>
      <c r="X395" s="6">
        <v>290435.0</v>
      </c>
      <c r="Y395" s="6">
        <v>1277513.0</v>
      </c>
      <c r="Z395" s="6">
        <v>204978.0</v>
      </c>
      <c r="AA395" s="2">
        <f t="shared" si="3"/>
        <v>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1.0</v>
      </c>
      <c r="AH395" s="2">
        <v>0.0</v>
      </c>
      <c r="AI395" s="2">
        <v>0.0</v>
      </c>
      <c r="AJ395" s="2">
        <v>0.0</v>
      </c>
      <c r="AK395" s="2">
        <v>0.0</v>
      </c>
      <c r="AL395" s="2">
        <v>0.0</v>
      </c>
      <c r="AM395" s="2">
        <v>0.0</v>
      </c>
      <c r="AN395" s="2">
        <v>0.0</v>
      </c>
      <c r="AO395" s="2">
        <v>1.0</v>
      </c>
      <c r="AP395" s="2">
        <v>0.0</v>
      </c>
      <c r="AQ395" s="2">
        <v>0.0</v>
      </c>
      <c r="AR395" s="3">
        <v>0.0</v>
      </c>
      <c r="AS395" s="6">
        <f t="shared" si="4"/>
        <v>14.36312721</v>
      </c>
      <c r="AT395" s="6">
        <f t="shared" si="5"/>
        <v>11.65195623</v>
      </c>
      <c r="AU395" s="6">
        <f t="shared" si="6"/>
        <v>0.7243765206</v>
      </c>
      <c r="AV395" s="6">
        <f t="shared" si="7"/>
        <v>1</v>
      </c>
      <c r="AW395" s="6">
        <f t="shared" si="8"/>
        <v>1</v>
      </c>
      <c r="AX395" s="6">
        <f t="shared" si="9"/>
        <v>0</v>
      </c>
      <c r="AY395" s="6">
        <f t="shared" si="10"/>
        <v>0</v>
      </c>
      <c r="AZ395" s="6">
        <f t="shared" si="11"/>
        <v>0</v>
      </c>
      <c r="BA395" s="6">
        <f t="shared" si="12"/>
        <v>8</v>
      </c>
      <c r="BB395" s="6">
        <f t="shared" si="13"/>
        <v>0</v>
      </c>
      <c r="BC395" s="2"/>
      <c r="BD395" s="2"/>
    </row>
    <row r="396" ht="15.75" customHeight="1">
      <c r="A396" s="2">
        <v>94.0</v>
      </c>
      <c r="B396" s="2">
        <v>2019.0</v>
      </c>
      <c r="C396" s="6" t="s">
        <v>150</v>
      </c>
      <c r="D396" s="2">
        <v>19577.0</v>
      </c>
      <c r="E396" s="2">
        <v>8.61626000192E11</v>
      </c>
      <c r="F396" s="2" t="str">
        <f t="array" ref="F396">IFERROR(INDEX(cnpj!$A:$B,MATCH(C396,cnpj!$B:$B,0),1),IF(G396=14,LEFT(E396,2)&amp;"."&amp;MID(E396,3,3)&amp;"."&amp;MID(E396,6,3)&amp;"/"&amp;MID(E396,9,4)&amp;"-"&amp;RIGHT(E396,2),IF(G396=13,0&amp;LEFT(E396,1)&amp;"."&amp;MID(E396,2,3)&amp;"."&amp;MID(E396,5,3)&amp;"/"&amp;MID(E396,8,4)&amp;"-"&amp;RIGHT(E396,2),IF(G396=12,"00"&amp;"."&amp;LEFT(E396,3)&amp;"."&amp;MID(E396,4,3)&amp;"/"&amp;MID(E396,7,4)&amp;"-"&amp;RIGHT(E396,2),IF(G396=11,"00.0"&amp;LEFT(E396,2)&amp;"."&amp;MID(E396,3,3)&amp;"/"&amp;MID(E396,6,4)&amp;"-"&amp;RIGHT(E396,2),"erro")))))</f>
        <v>00.861.626/0001-92</v>
      </c>
      <c r="G396" s="2">
        <f t="shared" si="2"/>
        <v>12</v>
      </c>
      <c r="H396" s="6" t="s">
        <v>145</v>
      </c>
      <c r="I396" s="2">
        <v>1.0</v>
      </c>
      <c r="J396" s="6">
        <v>12.001646880834246</v>
      </c>
      <c r="K396" s="6">
        <v>163023.05</v>
      </c>
      <c r="L396" s="2">
        <v>0.0</v>
      </c>
      <c r="M396" s="2">
        <v>1.0</v>
      </c>
      <c r="N396" s="2"/>
      <c r="O396" s="2">
        <v>0.0</v>
      </c>
      <c r="P396" s="2">
        <v>0.0</v>
      </c>
      <c r="Q396" s="2">
        <v>0.0</v>
      </c>
      <c r="R396" s="2">
        <v>5.0</v>
      </c>
      <c r="S396" s="2">
        <v>0.0</v>
      </c>
      <c r="T396" s="6">
        <v>13.682315108904392</v>
      </c>
      <c r="U396" s="6">
        <v>4.1581267636412</v>
      </c>
      <c r="V396" s="6">
        <v>1.0516009477958264</v>
      </c>
      <c r="W396" s="6">
        <v>375545.0</v>
      </c>
      <c r="X396" s="6">
        <v>544915.0</v>
      </c>
      <c r="Y396" s="6">
        <v>875294.0</v>
      </c>
      <c r="Z396" s="6">
        <v>210502.0</v>
      </c>
      <c r="AA396" s="2">
        <f t="shared" si="3"/>
        <v>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1.0</v>
      </c>
      <c r="AH396" s="2">
        <v>0.0</v>
      </c>
      <c r="AI396" s="2">
        <v>0.0</v>
      </c>
      <c r="AJ396" s="2">
        <v>0.0</v>
      </c>
      <c r="AK396" s="2">
        <v>0.0</v>
      </c>
      <c r="AL396" s="2">
        <v>0.0</v>
      </c>
      <c r="AM396" s="2">
        <v>0.0</v>
      </c>
      <c r="AN396" s="2">
        <v>0.0</v>
      </c>
      <c r="AO396" s="2">
        <v>0.0</v>
      </c>
      <c r="AP396" s="2">
        <v>1.0</v>
      </c>
      <c r="AQ396" s="2">
        <v>0.0</v>
      </c>
      <c r="AR396" s="3">
        <v>0.0</v>
      </c>
      <c r="AS396" s="6">
        <f t="shared" si="4"/>
        <v>14.06042578</v>
      </c>
      <c r="AT396" s="6">
        <f t="shared" si="5"/>
        <v>6.232439579</v>
      </c>
      <c r="AU396" s="6">
        <f t="shared" si="6"/>
        <v>0.638173545</v>
      </c>
      <c r="AV396" s="6">
        <f t="shared" si="7"/>
        <v>1</v>
      </c>
      <c r="AW396" s="6">
        <f t="shared" si="8"/>
        <v>1</v>
      </c>
      <c r="AX396" s="6">
        <f t="shared" si="9"/>
        <v>0</v>
      </c>
      <c r="AY396" s="6">
        <f t="shared" si="10"/>
        <v>0</v>
      </c>
      <c r="AZ396" s="6">
        <f t="shared" si="11"/>
        <v>0</v>
      </c>
      <c r="BA396" s="6">
        <f t="shared" si="12"/>
        <v>5</v>
      </c>
      <c r="BB396" s="6">
        <f t="shared" si="13"/>
        <v>0</v>
      </c>
      <c r="BC396" s="2"/>
      <c r="BD396" s="2"/>
    </row>
    <row r="397" ht="15.75" customHeight="1">
      <c r="A397" s="2">
        <v>95.0</v>
      </c>
      <c r="B397" s="2">
        <v>2016.0</v>
      </c>
      <c r="C397" s="6" t="s">
        <v>151</v>
      </c>
      <c r="D397" s="2">
        <v>22071.0</v>
      </c>
      <c r="E397" s="2">
        <v>1.0647979000148E13</v>
      </c>
      <c r="F397" s="2" t="str">
        <f t="array" ref="F397">IFERROR(INDEX(cnpj!$A:$B,MATCH(C397,cnpj!$B:$B,0),1),IF(G397=14,LEFT(E397,2)&amp;"."&amp;MID(E397,3,3)&amp;"."&amp;MID(E397,6,3)&amp;"/"&amp;MID(E397,9,4)&amp;"-"&amp;RIGHT(E397,2),IF(G397=13,0&amp;LEFT(E397,1)&amp;"."&amp;MID(E397,2,3)&amp;"."&amp;MID(E397,5,3)&amp;"/"&amp;MID(E397,8,4)&amp;"-"&amp;RIGHT(E397,2),IF(G397=12,"00"&amp;"."&amp;LEFT(E397,3)&amp;"."&amp;MID(E397,4,3)&amp;"/"&amp;MID(E397,7,4)&amp;"-"&amp;RIGHT(E397,2),IF(G397=11,"00.0"&amp;LEFT(E397,2)&amp;"."&amp;MID(E397,3,3)&amp;"/"&amp;MID(E397,6,4)&amp;"-"&amp;RIGHT(E397,2),"erro")))))</f>
        <v>10.647.979/0001-48</v>
      </c>
      <c r="G397" s="2">
        <f t="shared" si="2"/>
        <v>14</v>
      </c>
      <c r="H397" s="6" t="s">
        <v>145</v>
      </c>
      <c r="I397" s="2">
        <v>1.0</v>
      </c>
      <c r="J397" s="6">
        <v>11.594505451962652</v>
      </c>
      <c r="K397" s="6">
        <v>108500.0</v>
      </c>
      <c r="L397" s="2">
        <v>0.0</v>
      </c>
      <c r="M397" s="2">
        <v>0.0</v>
      </c>
      <c r="N397" s="2"/>
      <c r="O397" s="2">
        <v>0.0</v>
      </c>
      <c r="P397" s="2">
        <v>0.0</v>
      </c>
      <c r="Q397" s="2">
        <v>0.0</v>
      </c>
      <c r="R397" s="2">
        <v>10.0</v>
      </c>
      <c r="S397" s="2">
        <v>0.0</v>
      </c>
      <c r="T397" s="6">
        <v>15.019215026291326</v>
      </c>
      <c r="U397" s="6">
        <v>0.00783120111125815</v>
      </c>
      <c r="V397" s="6">
        <v>0.767396492478932</v>
      </c>
      <c r="W397" s="6">
        <v>334896.0</v>
      </c>
      <c r="X397" s="6">
        <v>2222406.0</v>
      </c>
      <c r="Y397" s="6">
        <v>3332439.0</v>
      </c>
      <c r="Z397" s="6">
        <v>26097.0</v>
      </c>
      <c r="AA397" s="2" t="str">
        <f t="shared" si="3"/>
        <v/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1.0</v>
      </c>
      <c r="AH397" s="2">
        <v>0.0</v>
      </c>
      <c r="AI397" s="2">
        <v>0.0</v>
      </c>
      <c r="AJ397" s="2">
        <v>0.0</v>
      </c>
      <c r="AK397" s="2">
        <v>0.0</v>
      </c>
      <c r="AL397" s="2">
        <v>0.0</v>
      </c>
      <c r="AM397" s="2">
        <v>1.0</v>
      </c>
      <c r="AN397" s="2">
        <v>0.0</v>
      </c>
      <c r="AO397" s="2">
        <v>0.0</v>
      </c>
      <c r="AP397" s="2">
        <v>0.0</v>
      </c>
      <c r="AQ397" s="2">
        <v>0.0</v>
      </c>
      <c r="AR397" s="3">
        <v>0.0</v>
      </c>
      <c r="AS397" s="6" t="str">
        <f t="shared" si="4"/>
        <v/>
      </c>
      <c r="AT397" s="6" t="str">
        <f t="shared" si="5"/>
        <v/>
      </c>
      <c r="AU397" s="6" t="str">
        <f t="shared" si="6"/>
        <v/>
      </c>
      <c r="AV397" s="6" t="str">
        <f t="shared" si="7"/>
        <v/>
      </c>
      <c r="AW397" s="6" t="str">
        <f t="shared" si="8"/>
        <v/>
      </c>
      <c r="AX397" s="6" t="str">
        <f t="shared" si="9"/>
        <v/>
      </c>
      <c r="AY397" s="6" t="str">
        <f t="shared" si="10"/>
        <v/>
      </c>
      <c r="AZ397" s="6" t="str">
        <f t="shared" si="11"/>
        <v/>
      </c>
      <c r="BA397" s="6" t="str">
        <f t="shared" si="12"/>
        <v/>
      </c>
      <c r="BB397" s="6" t="str">
        <f t="shared" si="13"/>
        <v/>
      </c>
      <c r="BC397" s="2"/>
      <c r="BD397" s="2"/>
    </row>
    <row r="398" ht="15.75" customHeight="1">
      <c r="A398" s="2">
        <v>95.0</v>
      </c>
      <c r="B398" s="2">
        <v>2017.0</v>
      </c>
      <c r="C398" s="6" t="s">
        <v>151</v>
      </c>
      <c r="D398" s="2">
        <v>22071.0</v>
      </c>
      <c r="E398" s="2">
        <v>1.0647979000148E13</v>
      </c>
      <c r="F398" s="2" t="str">
        <f t="array" ref="F398">IFERROR(INDEX(cnpj!$A:$B,MATCH(C398,cnpj!$B:$B,0),1),IF(G398=14,LEFT(E398,2)&amp;"."&amp;MID(E398,3,3)&amp;"."&amp;MID(E398,6,3)&amp;"/"&amp;MID(E398,9,4)&amp;"-"&amp;RIGHT(E398,2),IF(G398=13,0&amp;LEFT(E398,1)&amp;"."&amp;MID(E398,2,3)&amp;"."&amp;MID(E398,5,3)&amp;"/"&amp;MID(E398,8,4)&amp;"-"&amp;RIGHT(E398,2),IF(G398=12,"00"&amp;"."&amp;LEFT(E398,3)&amp;"."&amp;MID(E398,4,3)&amp;"/"&amp;MID(E398,7,4)&amp;"-"&amp;RIGHT(E398,2),IF(G398=11,"00.0"&amp;LEFT(E398,2)&amp;"."&amp;MID(E398,3,3)&amp;"/"&amp;MID(E398,6,4)&amp;"-"&amp;RIGHT(E398,2),"erro")))))</f>
        <v>10.647.979/0001-48</v>
      </c>
      <c r="G398" s="2">
        <f t="shared" si="2"/>
        <v>14</v>
      </c>
      <c r="H398" s="6" t="s">
        <v>145</v>
      </c>
      <c r="I398" s="2">
        <v>1.0</v>
      </c>
      <c r="J398" s="6">
        <v>12.027543886974914</v>
      </c>
      <c r="K398" s="6">
        <v>167300.0</v>
      </c>
      <c r="L398" s="2">
        <v>0.0</v>
      </c>
      <c r="M398" s="2">
        <v>0.0</v>
      </c>
      <c r="N398" s="2"/>
      <c r="O398" s="2">
        <v>0.0</v>
      </c>
      <c r="P398" s="2">
        <v>0.0</v>
      </c>
      <c r="Q398" s="2">
        <v>0.0</v>
      </c>
      <c r="R398" s="2">
        <v>10.0</v>
      </c>
      <c r="S398" s="2">
        <v>0.0</v>
      </c>
      <c r="T398" s="6">
        <v>15.060026469925132</v>
      </c>
      <c r="U398" s="6">
        <v>0.015979815939715158</v>
      </c>
      <c r="V398" s="6">
        <v>0.7607184608213631</v>
      </c>
      <c r="W398" s="6">
        <v>450336.0</v>
      </c>
      <c r="X398" s="6">
        <v>2190311.0</v>
      </c>
      <c r="Y398" s="6">
        <v>3471254.0</v>
      </c>
      <c r="Z398" s="6">
        <v>55470.0</v>
      </c>
      <c r="AA398" s="2">
        <f t="shared" si="3"/>
        <v>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1.0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  <c r="AM398" s="2">
        <v>0.0</v>
      </c>
      <c r="AN398" s="2">
        <v>1.0</v>
      </c>
      <c r="AO398" s="2">
        <v>0.0</v>
      </c>
      <c r="AP398" s="2">
        <v>0.0</v>
      </c>
      <c r="AQ398" s="2">
        <v>0.0</v>
      </c>
      <c r="AR398" s="3">
        <v>0.0</v>
      </c>
      <c r="AS398" s="6">
        <f t="shared" si="4"/>
        <v>15.01921503</v>
      </c>
      <c r="AT398" s="6">
        <f t="shared" si="5"/>
        <v>0.007831201111</v>
      </c>
      <c r="AU398" s="6">
        <f t="shared" si="6"/>
        <v>0.7673964925</v>
      </c>
      <c r="AV398" s="6">
        <f t="shared" si="7"/>
        <v>0</v>
      </c>
      <c r="AW398" s="6">
        <f t="shared" si="8"/>
        <v>0</v>
      </c>
      <c r="AX398" s="6">
        <f t="shared" si="9"/>
        <v>0</v>
      </c>
      <c r="AY398" s="6">
        <f t="shared" si="10"/>
        <v>0</v>
      </c>
      <c r="AZ398" s="6">
        <f t="shared" si="11"/>
        <v>0</v>
      </c>
      <c r="BA398" s="6">
        <f t="shared" si="12"/>
        <v>10</v>
      </c>
      <c r="BB398" s="6">
        <f t="shared" si="13"/>
        <v>0</v>
      </c>
      <c r="BC398" s="2"/>
      <c r="BD398" s="2"/>
    </row>
    <row r="399" ht="15.75" customHeight="1">
      <c r="A399" s="2">
        <v>95.0</v>
      </c>
      <c r="B399" s="2">
        <v>2019.0</v>
      </c>
      <c r="C399" s="6" t="s">
        <v>151</v>
      </c>
      <c r="D399" s="2">
        <v>22071.0</v>
      </c>
      <c r="E399" s="2">
        <v>1.0647979000148E13</v>
      </c>
      <c r="F399" s="2" t="str">
        <f t="array" ref="F399">IFERROR(INDEX(cnpj!$A:$B,MATCH(C399,cnpj!$B:$B,0),1),IF(G399=14,LEFT(E399,2)&amp;"."&amp;MID(E399,3,3)&amp;"."&amp;MID(E399,6,3)&amp;"/"&amp;MID(E399,9,4)&amp;"-"&amp;RIGHT(E399,2),IF(G399=13,0&amp;LEFT(E399,1)&amp;"."&amp;MID(E399,2,3)&amp;"."&amp;MID(E399,5,3)&amp;"/"&amp;MID(E399,8,4)&amp;"-"&amp;RIGHT(E399,2),IF(G399=12,"00"&amp;"."&amp;LEFT(E399,3)&amp;"."&amp;MID(E399,4,3)&amp;"/"&amp;MID(E399,7,4)&amp;"-"&amp;RIGHT(E399,2),IF(G399=11,"00.0"&amp;LEFT(E399,2)&amp;"."&amp;MID(E399,3,3)&amp;"/"&amp;MID(E399,6,4)&amp;"-"&amp;RIGHT(E399,2),"erro")))))</f>
        <v>10.647.979/0001-48</v>
      </c>
      <c r="G399" s="2">
        <f t="shared" si="2"/>
        <v>14</v>
      </c>
      <c r="H399" s="6" t="s">
        <v>145</v>
      </c>
      <c r="I399" s="2">
        <v>1.0</v>
      </c>
      <c r="J399" s="6">
        <v>11.84939770159144</v>
      </c>
      <c r="K399" s="6">
        <v>140000.0</v>
      </c>
      <c r="L399" s="2">
        <v>0.0</v>
      </c>
      <c r="M399" s="2">
        <v>0.0</v>
      </c>
      <c r="N399" s="2"/>
      <c r="O399" s="2">
        <v>0.0</v>
      </c>
      <c r="P399" s="2">
        <v>0.0</v>
      </c>
      <c r="Q399" s="2">
        <v>0.0</v>
      </c>
      <c r="R399" s="2">
        <v>12.0</v>
      </c>
      <c r="S399" s="2">
        <v>0.0</v>
      </c>
      <c r="T399" s="6">
        <v>15.017936165999073</v>
      </c>
      <c r="U399" s="6">
        <v>0.00916567012601482</v>
      </c>
      <c r="V399" s="6">
        <v>0.22251290495105433</v>
      </c>
      <c r="W399" s="6">
        <v>405667.0</v>
      </c>
      <c r="X399" s="6">
        <v>334896.0</v>
      </c>
      <c r="Y399" s="6">
        <v>3328180.0</v>
      </c>
      <c r="Z399" s="6">
        <v>30505.0</v>
      </c>
      <c r="AA399" s="2">
        <f t="shared" si="3"/>
        <v>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1.0</v>
      </c>
      <c r="AH399" s="2">
        <v>0.0</v>
      </c>
      <c r="AI399" s="2">
        <v>0.0</v>
      </c>
      <c r="AJ399" s="2">
        <v>0.0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1.0</v>
      </c>
      <c r="AQ399" s="2">
        <v>0.0</v>
      </c>
      <c r="AR399" s="3">
        <v>0.0</v>
      </c>
      <c r="AS399" s="6">
        <f t="shared" si="4"/>
        <v>15.06002647</v>
      </c>
      <c r="AT399" s="6">
        <f t="shared" si="5"/>
        <v>0.01597981594</v>
      </c>
      <c r="AU399" s="6">
        <f t="shared" si="6"/>
        <v>0.7607184608</v>
      </c>
      <c r="AV399" s="6">
        <f t="shared" si="7"/>
        <v>0</v>
      </c>
      <c r="AW399" s="6">
        <f t="shared" si="8"/>
        <v>0</v>
      </c>
      <c r="AX399" s="6">
        <f t="shared" si="9"/>
        <v>0</v>
      </c>
      <c r="AY399" s="6">
        <f t="shared" si="10"/>
        <v>0</v>
      </c>
      <c r="AZ399" s="6">
        <f t="shared" si="11"/>
        <v>0</v>
      </c>
      <c r="BA399" s="6">
        <f t="shared" si="12"/>
        <v>10</v>
      </c>
      <c r="BB399" s="6">
        <f t="shared" si="13"/>
        <v>0</v>
      </c>
      <c r="BC399" s="2"/>
      <c r="BD399" s="2"/>
    </row>
    <row r="400" ht="15.75" customHeight="1">
      <c r="A400" s="2">
        <v>95.0</v>
      </c>
      <c r="B400" s="2">
        <v>2020.0</v>
      </c>
      <c r="C400" s="6" t="s">
        <v>151</v>
      </c>
      <c r="D400" s="2">
        <v>22071.0</v>
      </c>
      <c r="E400" s="2">
        <v>1.0647979000148E13</v>
      </c>
      <c r="F400" s="2" t="str">
        <f t="array" ref="F400">IFERROR(INDEX(cnpj!$A:$B,MATCH(C400,cnpj!$B:$B,0),1),IF(G400=14,LEFT(E400,2)&amp;"."&amp;MID(E400,3,3)&amp;"."&amp;MID(E400,6,3)&amp;"/"&amp;MID(E400,9,4)&amp;"-"&amp;RIGHT(E400,2),IF(G400=13,0&amp;LEFT(E400,1)&amp;"."&amp;MID(E400,2,3)&amp;"."&amp;MID(E400,5,3)&amp;"/"&amp;MID(E400,8,4)&amp;"-"&amp;RIGHT(E400,2),IF(G400=12,"00"&amp;"."&amp;LEFT(E400,3)&amp;"."&amp;MID(E400,4,3)&amp;"/"&amp;MID(E400,7,4)&amp;"-"&amp;RIGHT(E400,2),IF(G400=11,"00.0"&amp;LEFT(E400,2)&amp;"."&amp;MID(E400,3,3)&amp;"/"&amp;MID(E400,6,4)&amp;"-"&amp;RIGHT(E400,2),"erro")))))</f>
        <v>10.647.979/0001-48</v>
      </c>
      <c r="G400" s="2">
        <f t="shared" si="2"/>
        <v>14</v>
      </c>
      <c r="H400" s="6" t="s">
        <v>145</v>
      </c>
      <c r="I400" s="2">
        <v>1.0</v>
      </c>
      <c r="J400" s="6">
        <v>11.867097278690842</v>
      </c>
      <c r="K400" s="6">
        <v>142500.0</v>
      </c>
      <c r="L400" s="2">
        <v>0.0</v>
      </c>
      <c r="M400" s="2">
        <v>0.0</v>
      </c>
      <c r="N400" s="2"/>
      <c r="O400" s="2">
        <v>0.0</v>
      </c>
      <c r="P400" s="2">
        <v>0.0</v>
      </c>
      <c r="Q400" s="2">
        <v>0.0</v>
      </c>
      <c r="R400" s="2">
        <v>12.0</v>
      </c>
      <c r="S400" s="2">
        <v>0.0</v>
      </c>
      <c r="T400" s="6">
        <v>15.05131395100168</v>
      </c>
      <c r="U400" s="6">
        <v>0.007481818535823282</v>
      </c>
      <c r="V400" s="6">
        <v>0.7421629214952478</v>
      </c>
      <c r="W400" s="6">
        <v>332220.0</v>
      </c>
      <c r="X400" s="6">
        <v>2221668.0</v>
      </c>
      <c r="Y400" s="6">
        <v>3441142.0</v>
      </c>
      <c r="Z400" s="6">
        <v>25746.0</v>
      </c>
      <c r="AA400" s="2">
        <f t="shared" si="3"/>
        <v>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1.0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0.0</v>
      </c>
      <c r="AQ400" s="2">
        <v>1.0</v>
      </c>
      <c r="AR400" s="3">
        <v>0.0</v>
      </c>
      <c r="AS400" s="6">
        <f t="shared" si="4"/>
        <v>15.01793617</v>
      </c>
      <c r="AT400" s="6">
        <f t="shared" si="5"/>
        <v>0.009165670126</v>
      </c>
      <c r="AU400" s="6">
        <f t="shared" si="6"/>
        <v>0.222512905</v>
      </c>
      <c r="AV400" s="6">
        <f t="shared" si="7"/>
        <v>0</v>
      </c>
      <c r="AW400" s="6">
        <f t="shared" si="8"/>
        <v>0</v>
      </c>
      <c r="AX400" s="6">
        <f t="shared" si="9"/>
        <v>0</v>
      </c>
      <c r="AY400" s="6">
        <f t="shared" si="10"/>
        <v>0</v>
      </c>
      <c r="AZ400" s="6">
        <f t="shared" si="11"/>
        <v>0</v>
      </c>
      <c r="BA400" s="6">
        <f t="shared" si="12"/>
        <v>12</v>
      </c>
      <c r="BB400" s="6">
        <f t="shared" si="13"/>
        <v>0</v>
      </c>
      <c r="BC400" s="2"/>
      <c r="BD400" s="2"/>
    </row>
    <row r="401" ht="15.75" customHeight="1">
      <c r="A401" s="2">
        <v>96.0</v>
      </c>
      <c r="B401" s="2">
        <v>2016.0</v>
      </c>
      <c r="C401" s="6" t="s">
        <v>152</v>
      </c>
      <c r="D401" s="2">
        <v>20192.0</v>
      </c>
      <c r="E401" s="2">
        <v>2.451848000162E12</v>
      </c>
      <c r="F401" s="2" t="str">
        <f t="array" ref="F401">IFERROR(INDEX(cnpj!$A:$B,MATCH(C401,cnpj!$B:$B,0),1),IF(G401=14,LEFT(E401,2)&amp;"."&amp;MID(E401,3,3)&amp;"."&amp;MID(E401,6,3)&amp;"/"&amp;MID(E401,9,4)&amp;"-"&amp;RIGHT(E401,2),IF(G401=13,0&amp;LEFT(E401,1)&amp;"."&amp;MID(E401,2,3)&amp;"."&amp;MID(E401,5,3)&amp;"/"&amp;MID(E401,8,4)&amp;"-"&amp;RIGHT(E401,2),IF(G401=12,"00"&amp;"."&amp;LEFT(E401,3)&amp;"."&amp;MID(E401,4,3)&amp;"/"&amp;MID(E401,7,4)&amp;"-"&amp;RIGHT(E401,2),IF(G401=11,"00.0"&amp;LEFT(E401,2)&amp;"."&amp;MID(E401,3,3)&amp;"/"&amp;MID(E401,6,4)&amp;"-"&amp;RIGHT(E401,2),"erro")))))</f>
        <v>02.451.848/0001-62</v>
      </c>
      <c r="G401" s="2">
        <f t="shared" si="2"/>
        <v>13</v>
      </c>
      <c r="H401" s="6" t="s">
        <v>145</v>
      </c>
      <c r="I401" s="2">
        <v>1.0</v>
      </c>
      <c r="J401" s="6">
        <v>13.412496059657556</v>
      </c>
      <c r="K401" s="6">
        <v>668302.41</v>
      </c>
      <c r="L401" s="2">
        <v>0.0</v>
      </c>
      <c r="M401" s="2">
        <v>1.0</v>
      </c>
      <c r="N401" s="2"/>
      <c r="O401" s="2">
        <v>0.0</v>
      </c>
      <c r="P401" s="2">
        <v>0.0</v>
      </c>
      <c r="Q401" s="2">
        <v>0.0</v>
      </c>
      <c r="R401" s="2">
        <v>10.0</v>
      </c>
      <c r="S401" s="2">
        <v>0.0</v>
      </c>
      <c r="T401" s="6">
        <v>15.194729195086875</v>
      </c>
      <c r="U401" s="6">
        <v>0.14679577027728255</v>
      </c>
      <c r="V401" s="6">
        <v>0.877288793964042</v>
      </c>
      <c r="W401" s="6">
        <v>882885.0</v>
      </c>
      <c r="X401" s="6">
        <v>2601528.0</v>
      </c>
      <c r="Y401" s="6">
        <v>3971797.0</v>
      </c>
      <c r="Z401" s="6">
        <v>583043.0</v>
      </c>
      <c r="AA401" s="2" t="str">
        <f t="shared" si="3"/>
        <v/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1.0</v>
      </c>
      <c r="AH401" s="2">
        <v>0.0</v>
      </c>
      <c r="AI401" s="2">
        <v>0.0</v>
      </c>
      <c r="AJ401" s="2">
        <v>0.0</v>
      </c>
      <c r="AK401" s="2">
        <v>0.0</v>
      </c>
      <c r="AL401" s="2">
        <v>0.0</v>
      </c>
      <c r="AM401" s="2">
        <v>1.0</v>
      </c>
      <c r="AN401" s="2">
        <v>0.0</v>
      </c>
      <c r="AO401" s="2">
        <v>0.0</v>
      </c>
      <c r="AP401" s="2">
        <v>0.0</v>
      </c>
      <c r="AQ401" s="2">
        <v>0.0</v>
      </c>
      <c r="AR401" s="3">
        <v>0.0</v>
      </c>
      <c r="AS401" s="6" t="str">
        <f t="shared" si="4"/>
        <v/>
      </c>
      <c r="AT401" s="6" t="str">
        <f t="shared" si="5"/>
        <v/>
      </c>
      <c r="AU401" s="6" t="str">
        <f t="shared" si="6"/>
        <v/>
      </c>
      <c r="AV401" s="6" t="str">
        <f t="shared" si="7"/>
        <v/>
      </c>
      <c r="AW401" s="6" t="str">
        <f t="shared" si="8"/>
        <v/>
      </c>
      <c r="AX401" s="6" t="str">
        <f t="shared" si="9"/>
        <v/>
      </c>
      <c r="AY401" s="6" t="str">
        <f t="shared" si="10"/>
        <v/>
      </c>
      <c r="AZ401" s="6" t="str">
        <f t="shared" si="11"/>
        <v/>
      </c>
      <c r="BA401" s="6" t="str">
        <f t="shared" si="12"/>
        <v/>
      </c>
      <c r="BB401" s="6" t="str">
        <f t="shared" si="13"/>
        <v/>
      </c>
      <c r="BC401" s="2"/>
      <c r="BD401" s="2"/>
    </row>
    <row r="402" ht="15.75" customHeight="1">
      <c r="A402" s="2">
        <v>96.0</v>
      </c>
      <c r="B402" s="2">
        <v>2017.0</v>
      </c>
      <c r="C402" s="6" t="s">
        <v>152</v>
      </c>
      <c r="D402" s="2">
        <v>20192.0</v>
      </c>
      <c r="E402" s="2">
        <v>2.451848000162E12</v>
      </c>
      <c r="F402" s="2" t="str">
        <f t="array" ref="F402">IFERROR(INDEX(cnpj!$A:$B,MATCH(C402,cnpj!$B:$B,0),1),IF(G402=14,LEFT(E402,2)&amp;"."&amp;MID(E402,3,3)&amp;"."&amp;MID(E402,6,3)&amp;"/"&amp;MID(E402,9,4)&amp;"-"&amp;RIGHT(E402,2),IF(G402=13,0&amp;LEFT(E402,1)&amp;"."&amp;MID(E402,2,3)&amp;"."&amp;MID(E402,5,3)&amp;"/"&amp;MID(E402,8,4)&amp;"-"&amp;RIGHT(E402,2),IF(G402=12,"00"&amp;"."&amp;LEFT(E402,3)&amp;"."&amp;MID(E402,4,3)&amp;"/"&amp;MID(E402,7,4)&amp;"-"&amp;RIGHT(E402,2),IF(G402=11,"00.0"&amp;LEFT(E402,2)&amp;"."&amp;MID(E402,3,3)&amp;"/"&amp;MID(E402,6,4)&amp;"-"&amp;RIGHT(E402,2),"erro")))))</f>
        <v>02.451.848/0001-62</v>
      </c>
      <c r="G402" s="2">
        <f t="shared" si="2"/>
        <v>13</v>
      </c>
      <c r="H402" s="6" t="s">
        <v>145</v>
      </c>
      <c r="I402" s="2">
        <v>1.0</v>
      </c>
      <c r="J402" s="6">
        <v>13.220049459788225</v>
      </c>
      <c r="K402" s="6">
        <v>551308.3</v>
      </c>
      <c r="L402" s="2">
        <v>0.0</v>
      </c>
      <c r="M402" s="2">
        <v>1.0</v>
      </c>
      <c r="N402" s="2"/>
      <c r="O402" s="2">
        <v>0.0</v>
      </c>
      <c r="P402" s="2">
        <v>0.0</v>
      </c>
      <c r="Q402" s="2">
        <v>0.0</v>
      </c>
      <c r="R402" s="2">
        <v>6.0</v>
      </c>
      <c r="S402" s="2">
        <v>0.0</v>
      </c>
      <c r="T402" s="6">
        <v>15.219558635068907</v>
      </c>
      <c r="U402" s="6">
        <v>0.17512486955530793</v>
      </c>
      <c r="V402" s="6">
        <v>0.8809239205049355</v>
      </c>
      <c r="W402" s="6">
        <v>1029597.0</v>
      </c>
      <c r="X402" s="6">
        <v>2557216.0</v>
      </c>
      <c r="Y402" s="6">
        <v>4071649.0</v>
      </c>
      <c r="Z402" s="6">
        <v>713047.0</v>
      </c>
      <c r="AA402" s="2">
        <f t="shared" si="3"/>
        <v>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1.0</v>
      </c>
      <c r="AH402" s="2">
        <v>0.0</v>
      </c>
      <c r="AI402" s="2">
        <v>0.0</v>
      </c>
      <c r="AJ402" s="2">
        <v>0.0</v>
      </c>
      <c r="AK402" s="2">
        <v>0.0</v>
      </c>
      <c r="AL402" s="2">
        <v>0.0</v>
      </c>
      <c r="AM402" s="2">
        <v>0.0</v>
      </c>
      <c r="AN402" s="2">
        <v>1.0</v>
      </c>
      <c r="AO402" s="2">
        <v>0.0</v>
      </c>
      <c r="AP402" s="2">
        <v>0.0</v>
      </c>
      <c r="AQ402" s="2">
        <v>0.0</v>
      </c>
      <c r="AR402" s="3">
        <v>0.0</v>
      </c>
      <c r="AS402" s="6">
        <f t="shared" si="4"/>
        <v>15.1947292</v>
      </c>
      <c r="AT402" s="6">
        <f t="shared" si="5"/>
        <v>0.1467957703</v>
      </c>
      <c r="AU402" s="6">
        <f t="shared" si="6"/>
        <v>0.877288794</v>
      </c>
      <c r="AV402" s="6">
        <f t="shared" si="7"/>
        <v>0</v>
      </c>
      <c r="AW402" s="6">
        <f t="shared" si="8"/>
        <v>1</v>
      </c>
      <c r="AX402" s="6">
        <f t="shared" si="9"/>
        <v>0</v>
      </c>
      <c r="AY402" s="6">
        <f t="shared" si="10"/>
        <v>0</v>
      </c>
      <c r="AZ402" s="6">
        <f t="shared" si="11"/>
        <v>0</v>
      </c>
      <c r="BA402" s="6">
        <f t="shared" si="12"/>
        <v>10</v>
      </c>
      <c r="BB402" s="6">
        <f t="shared" si="13"/>
        <v>0</v>
      </c>
      <c r="BC402" s="2"/>
      <c r="BD402" s="2"/>
    </row>
    <row r="403" ht="15.75" customHeight="1">
      <c r="A403" s="2">
        <v>96.0</v>
      </c>
      <c r="B403" s="2">
        <v>2018.0</v>
      </c>
      <c r="C403" s="6" t="s">
        <v>152</v>
      </c>
      <c r="D403" s="2">
        <v>20192.0</v>
      </c>
      <c r="E403" s="2">
        <v>2.451848000162E12</v>
      </c>
      <c r="F403" s="2" t="str">
        <f t="array" ref="F403">IFERROR(INDEX(cnpj!$A:$B,MATCH(C403,cnpj!$B:$B,0),1),IF(G403=14,LEFT(E403,2)&amp;"."&amp;MID(E403,3,3)&amp;"."&amp;MID(E403,6,3)&amp;"/"&amp;MID(E403,9,4)&amp;"-"&amp;RIGHT(E403,2),IF(G403=13,0&amp;LEFT(E403,1)&amp;"."&amp;MID(E403,2,3)&amp;"."&amp;MID(E403,5,3)&amp;"/"&amp;MID(E403,8,4)&amp;"-"&amp;RIGHT(E403,2),IF(G403=12,"00"&amp;"."&amp;LEFT(E403,3)&amp;"."&amp;MID(E403,4,3)&amp;"/"&amp;MID(E403,7,4)&amp;"-"&amp;RIGHT(E403,2),IF(G403=11,"00.0"&amp;LEFT(E403,2)&amp;"."&amp;MID(E403,3,3)&amp;"/"&amp;MID(E403,6,4)&amp;"-"&amp;RIGHT(E403,2),"erro")))))</f>
        <v>02.451.848/0001-62</v>
      </c>
      <c r="G403" s="2">
        <f t="shared" si="2"/>
        <v>13</v>
      </c>
      <c r="H403" s="6" t="s">
        <v>145</v>
      </c>
      <c r="I403" s="2">
        <v>1.0</v>
      </c>
      <c r="J403" s="6">
        <v>12.149949918710632</v>
      </c>
      <c r="K403" s="6">
        <v>189084.62</v>
      </c>
      <c r="L403" s="2">
        <v>0.0</v>
      </c>
      <c r="M403" s="2">
        <v>1.0</v>
      </c>
      <c r="N403" s="2"/>
      <c r="O403" s="2">
        <v>0.0</v>
      </c>
      <c r="P403" s="2">
        <v>0.0</v>
      </c>
      <c r="Q403" s="2">
        <v>0.0</v>
      </c>
      <c r="R403" s="2">
        <v>5.0</v>
      </c>
      <c r="S403" s="2">
        <v>0.0</v>
      </c>
      <c r="T403" s="6">
        <v>15.115343300040848</v>
      </c>
      <c r="U403" s="6">
        <v>0.1874032179940322</v>
      </c>
      <c r="V403" s="6">
        <v>0.8706162402148128</v>
      </c>
      <c r="W403" s="6">
        <v>1202337.0</v>
      </c>
      <c r="X403" s="6">
        <v>1991678.0</v>
      </c>
      <c r="Y403" s="6">
        <v>3668683.0</v>
      </c>
      <c r="Z403" s="6">
        <v>687523.0</v>
      </c>
      <c r="AA403" s="2">
        <f t="shared" si="3"/>
        <v>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1.0</v>
      </c>
      <c r="AH403" s="2">
        <v>0.0</v>
      </c>
      <c r="AI403" s="2">
        <v>0.0</v>
      </c>
      <c r="AJ403" s="2">
        <v>0.0</v>
      </c>
      <c r="AK403" s="2">
        <v>0.0</v>
      </c>
      <c r="AL403" s="2">
        <v>0.0</v>
      </c>
      <c r="AM403" s="2">
        <v>0.0</v>
      </c>
      <c r="AN403" s="2">
        <v>0.0</v>
      </c>
      <c r="AO403" s="2">
        <v>1.0</v>
      </c>
      <c r="AP403" s="2">
        <v>0.0</v>
      </c>
      <c r="AQ403" s="2">
        <v>0.0</v>
      </c>
      <c r="AR403" s="3">
        <v>0.0</v>
      </c>
      <c r="AS403" s="6">
        <f t="shared" si="4"/>
        <v>15.21955864</v>
      </c>
      <c r="AT403" s="6">
        <f t="shared" si="5"/>
        <v>0.1751248696</v>
      </c>
      <c r="AU403" s="6">
        <f t="shared" si="6"/>
        <v>0.8809239205</v>
      </c>
      <c r="AV403" s="6">
        <f t="shared" si="7"/>
        <v>0</v>
      </c>
      <c r="AW403" s="6">
        <f t="shared" si="8"/>
        <v>1</v>
      </c>
      <c r="AX403" s="6">
        <f t="shared" si="9"/>
        <v>0</v>
      </c>
      <c r="AY403" s="6">
        <f t="shared" si="10"/>
        <v>0</v>
      </c>
      <c r="AZ403" s="6">
        <f t="shared" si="11"/>
        <v>0</v>
      </c>
      <c r="BA403" s="6">
        <f t="shared" si="12"/>
        <v>6</v>
      </c>
      <c r="BB403" s="6">
        <f t="shared" si="13"/>
        <v>0</v>
      </c>
      <c r="BC403" s="2"/>
      <c r="BD403" s="2"/>
    </row>
    <row r="404" ht="15.75" customHeight="1">
      <c r="A404" s="2">
        <v>96.0</v>
      </c>
      <c r="B404" s="2">
        <v>2019.0</v>
      </c>
      <c r="C404" s="6" t="s">
        <v>152</v>
      </c>
      <c r="D404" s="2">
        <v>20192.0</v>
      </c>
      <c r="E404" s="2">
        <v>2.451848000162E12</v>
      </c>
      <c r="F404" s="2" t="str">
        <f t="array" ref="F404">IFERROR(INDEX(cnpj!$A:$B,MATCH(C404,cnpj!$B:$B,0),1),IF(G404=14,LEFT(E404,2)&amp;"."&amp;MID(E404,3,3)&amp;"."&amp;MID(E404,6,3)&amp;"/"&amp;MID(E404,9,4)&amp;"-"&amp;RIGHT(E404,2),IF(G404=13,0&amp;LEFT(E404,1)&amp;"."&amp;MID(E404,2,3)&amp;"."&amp;MID(E404,5,3)&amp;"/"&amp;MID(E404,8,4)&amp;"-"&amp;RIGHT(E404,2),IF(G404=12,"00"&amp;"."&amp;LEFT(E404,3)&amp;"."&amp;MID(E404,4,3)&amp;"/"&amp;MID(E404,7,4)&amp;"-"&amp;RIGHT(E404,2),IF(G404=11,"00.0"&amp;LEFT(E404,2)&amp;"."&amp;MID(E404,3,3)&amp;"/"&amp;MID(E404,6,4)&amp;"-"&amp;RIGHT(E404,2),"erro")))))</f>
        <v>02.451.848/0001-62</v>
      </c>
      <c r="G404" s="2">
        <f t="shared" si="2"/>
        <v>13</v>
      </c>
      <c r="H404" s="6" t="s">
        <v>145</v>
      </c>
      <c r="I404" s="2">
        <v>1.0</v>
      </c>
      <c r="J404" s="6">
        <v>12.247004442021971</v>
      </c>
      <c r="K404" s="6">
        <v>208356.21</v>
      </c>
      <c r="L404" s="2">
        <v>1.0</v>
      </c>
      <c r="M404" s="2">
        <v>1.0</v>
      </c>
      <c r="N404" s="2"/>
      <c r="O404" s="2">
        <v>0.0</v>
      </c>
      <c r="P404" s="2">
        <v>0.0</v>
      </c>
      <c r="Q404" s="2">
        <v>0.0</v>
      </c>
      <c r="R404" s="2">
        <v>4.0</v>
      </c>
      <c r="S404" s="2">
        <v>0.0</v>
      </c>
      <c r="T404" s="6">
        <v>15.085993033185009</v>
      </c>
      <c r="U404" s="6">
        <v>0.21490069952290072</v>
      </c>
      <c r="V404" s="6">
        <v>0.5710395666500401</v>
      </c>
      <c r="W404" s="6">
        <v>1151484.0</v>
      </c>
      <c r="X404" s="6">
        <v>882885.0</v>
      </c>
      <c r="Y404" s="6">
        <v>3562571.0</v>
      </c>
      <c r="Z404" s="6">
        <v>765599.0</v>
      </c>
      <c r="AA404" s="2">
        <f t="shared" si="3"/>
        <v>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1.0</v>
      </c>
      <c r="AH404" s="2">
        <v>0.0</v>
      </c>
      <c r="AI404" s="2">
        <v>0.0</v>
      </c>
      <c r="AJ404" s="2">
        <v>0.0</v>
      </c>
      <c r="AK404" s="2">
        <v>0.0</v>
      </c>
      <c r="AL404" s="2">
        <v>0.0</v>
      </c>
      <c r="AM404" s="2">
        <v>0.0</v>
      </c>
      <c r="AN404" s="2">
        <v>0.0</v>
      </c>
      <c r="AO404" s="2">
        <v>0.0</v>
      </c>
      <c r="AP404" s="2">
        <v>1.0</v>
      </c>
      <c r="AQ404" s="2">
        <v>0.0</v>
      </c>
      <c r="AR404" s="3">
        <v>0.0</v>
      </c>
      <c r="AS404" s="6">
        <f t="shared" si="4"/>
        <v>15.1153433</v>
      </c>
      <c r="AT404" s="6">
        <f t="shared" si="5"/>
        <v>0.187403218</v>
      </c>
      <c r="AU404" s="6">
        <f t="shared" si="6"/>
        <v>0.8706162402</v>
      </c>
      <c r="AV404" s="6">
        <f t="shared" si="7"/>
        <v>0</v>
      </c>
      <c r="AW404" s="6">
        <f t="shared" si="8"/>
        <v>1</v>
      </c>
      <c r="AX404" s="6">
        <f t="shared" si="9"/>
        <v>0</v>
      </c>
      <c r="AY404" s="6">
        <f t="shared" si="10"/>
        <v>0</v>
      </c>
      <c r="AZ404" s="6">
        <f t="shared" si="11"/>
        <v>0</v>
      </c>
      <c r="BA404" s="6">
        <f t="shared" si="12"/>
        <v>5</v>
      </c>
      <c r="BB404" s="6">
        <f t="shared" si="13"/>
        <v>0</v>
      </c>
      <c r="BC404" s="2"/>
      <c r="BD404" s="2"/>
    </row>
    <row r="405" ht="15.75" customHeight="1">
      <c r="A405" s="2">
        <v>96.0</v>
      </c>
      <c r="B405" s="2">
        <v>2020.0</v>
      </c>
      <c r="C405" s="6" t="s">
        <v>152</v>
      </c>
      <c r="D405" s="2">
        <v>20192.0</v>
      </c>
      <c r="E405" s="2">
        <v>2.451848000162E12</v>
      </c>
      <c r="F405" s="2" t="str">
        <f t="array" ref="F405">IFERROR(INDEX(cnpj!$A:$B,MATCH(C405,cnpj!$B:$B,0),1),IF(G405=14,LEFT(E405,2)&amp;"."&amp;MID(E405,3,3)&amp;"."&amp;MID(E405,6,3)&amp;"/"&amp;MID(E405,9,4)&amp;"-"&amp;RIGHT(E405,2),IF(G405=13,0&amp;LEFT(E405,1)&amp;"."&amp;MID(E405,2,3)&amp;"."&amp;MID(E405,5,3)&amp;"/"&amp;MID(E405,8,4)&amp;"-"&amp;RIGHT(E405,2),IF(G405=12,"00"&amp;"."&amp;LEFT(E405,3)&amp;"."&amp;MID(E405,4,3)&amp;"/"&amp;MID(E405,7,4)&amp;"-"&amp;RIGHT(E405,2),IF(G405=11,"00.0"&amp;LEFT(E405,2)&amp;"."&amp;MID(E405,3,3)&amp;"/"&amp;MID(E405,6,4)&amp;"-"&amp;RIGHT(E405,2),"erro")))))</f>
        <v>02.451.848/0001-62</v>
      </c>
      <c r="G405" s="2">
        <f t="shared" si="2"/>
        <v>13</v>
      </c>
      <c r="H405" s="6" t="s">
        <v>145</v>
      </c>
      <c r="I405" s="2">
        <v>1.0</v>
      </c>
      <c r="J405" s="6">
        <v>12.984114980041822</v>
      </c>
      <c r="K405" s="6">
        <v>435441.17</v>
      </c>
      <c r="L405" s="2">
        <v>1.0</v>
      </c>
      <c r="M405" s="2">
        <v>1.0</v>
      </c>
      <c r="N405" s="2"/>
      <c r="O405" s="2">
        <v>0.0</v>
      </c>
      <c r="P405" s="2">
        <v>0.0</v>
      </c>
      <c r="Q405" s="2">
        <v>0.0</v>
      </c>
      <c r="R405" s="2">
        <v>4.0</v>
      </c>
      <c r="S405" s="2">
        <v>1.0</v>
      </c>
      <c r="T405" s="6">
        <v>14.946356708486098</v>
      </c>
      <c r="U405" s="6">
        <v>0.23556576768313486</v>
      </c>
      <c r="V405" s="6">
        <v>0.8385486513955983</v>
      </c>
      <c r="W405" s="6">
        <v>711922.0</v>
      </c>
      <c r="X405" s="6">
        <v>1886134.0</v>
      </c>
      <c r="Y405" s="6">
        <v>3098277.0</v>
      </c>
      <c r="Z405" s="6">
        <v>729848.0</v>
      </c>
      <c r="AA405" s="2">
        <f t="shared" si="3"/>
        <v>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1.0</v>
      </c>
      <c r="AH405" s="2">
        <v>0.0</v>
      </c>
      <c r="AI405" s="2">
        <v>0.0</v>
      </c>
      <c r="AJ405" s="2">
        <v>0.0</v>
      </c>
      <c r="AK405" s="2">
        <v>0.0</v>
      </c>
      <c r="AL405" s="2">
        <v>0.0</v>
      </c>
      <c r="AM405" s="2">
        <v>0.0</v>
      </c>
      <c r="AN405" s="2">
        <v>0.0</v>
      </c>
      <c r="AO405" s="2">
        <v>0.0</v>
      </c>
      <c r="AP405" s="2">
        <v>0.0</v>
      </c>
      <c r="AQ405" s="2">
        <v>1.0</v>
      </c>
      <c r="AR405" s="3">
        <v>0.0</v>
      </c>
      <c r="AS405" s="6">
        <f t="shared" si="4"/>
        <v>15.08599303</v>
      </c>
      <c r="AT405" s="6">
        <f t="shared" si="5"/>
        <v>0.2149006995</v>
      </c>
      <c r="AU405" s="6">
        <f t="shared" si="6"/>
        <v>0.5710395667</v>
      </c>
      <c r="AV405" s="6">
        <f t="shared" si="7"/>
        <v>1</v>
      </c>
      <c r="AW405" s="6">
        <f t="shared" si="8"/>
        <v>1</v>
      </c>
      <c r="AX405" s="6">
        <f t="shared" si="9"/>
        <v>0</v>
      </c>
      <c r="AY405" s="6">
        <f t="shared" si="10"/>
        <v>0</v>
      </c>
      <c r="AZ405" s="6">
        <f t="shared" si="11"/>
        <v>0</v>
      </c>
      <c r="BA405" s="6">
        <f t="shared" si="12"/>
        <v>4</v>
      </c>
      <c r="BB405" s="6">
        <f t="shared" si="13"/>
        <v>0</v>
      </c>
      <c r="BC405" s="2"/>
      <c r="BD405" s="2"/>
    </row>
    <row r="406" ht="15.75" customHeight="1">
      <c r="A406" s="2">
        <v>97.0</v>
      </c>
      <c r="B406" s="2">
        <v>2016.0</v>
      </c>
      <c r="C406" s="6" t="s">
        <v>153</v>
      </c>
      <c r="D406" s="2">
        <v>17590.0</v>
      </c>
      <c r="E406" s="2">
        <v>1.654604000114E12</v>
      </c>
      <c r="F406" s="2" t="str">
        <f t="array" ref="F406">IFERROR(INDEX(cnpj!$A:$B,MATCH(C406,cnpj!$B:$B,0),1),IF(G406=14,LEFT(E406,2)&amp;"."&amp;MID(E406,3,3)&amp;"."&amp;MID(E406,6,3)&amp;"/"&amp;MID(E406,9,4)&amp;"-"&amp;RIGHT(E406,2),IF(G406=13,0&amp;LEFT(E406,1)&amp;"."&amp;MID(E406,2,3)&amp;"."&amp;MID(E406,5,3)&amp;"/"&amp;MID(E406,8,4)&amp;"-"&amp;RIGHT(E406,2),IF(G406=12,"00"&amp;"."&amp;LEFT(E406,3)&amp;"."&amp;MID(E406,4,3)&amp;"/"&amp;MID(E406,7,4)&amp;"-"&amp;RIGHT(E406,2),IF(G406=11,"00.0"&amp;LEFT(E406,2)&amp;"."&amp;MID(E406,3,3)&amp;"/"&amp;MID(E406,6,4)&amp;"-"&amp;RIGHT(E406,2),"erro")))))</f>
        <v>01.654.604/0001-14</v>
      </c>
      <c r="G406" s="2">
        <f t="shared" si="2"/>
        <v>13</v>
      </c>
      <c r="H406" s="6" t="s">
        <v>145</v>
      </c>
      <c r="I406" s="2">
        <v>1.0</v>
      </c>
      <c r="J406" s="6">
        <v>10.489554684332662</v>
      </c>
      <c r="K406" s="6">
        <v>35938.15</v>
      </c>
      <c r="L406" s="2">
        <v>0.0</v>
      </c>
      <c r="M406" s="2">
        <v>1.0</v>
      </c>
      <c r="N406" s="2"/>
      <c r="O406" s="2">
        <v>0.0</v>
      </c>
      <c r="P406" s="2">
        <v>0.0</v>
      </c>
      <c r="Q406" s="2">
        <v>0.0</v>
      </c>
      <c r="R406" s="2">
        <v>5.0</v>
      </c>
      <c r="S406" s="2">
        <v>0.0</v>
      </c>
      <c r="T406" s="6">
        <v>12.450088839704966</v>
      </c>
      <c r="U406" s="6">
        <v>16.329111494914603</v>
      </c>
      <c r="V406" s="6">
        <v>0.5298327672726846</v>
      </c>
      <c r="W406" s="6">
        <v>114202.0</v>
      </c>
      <c r="X406" s="6">
        <v>21050.0</v>
      </c>
      <c r="Y406" s="6">
        <v>255273.0</v>
      </c>
      <c r="Z406" s="6">
        <v>15633.0</v>
      </c>
      <c r="AA406" s="2" t="str">
        <f t="shared" si="3"/>
        <v/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1.0</v>
      </c>
      <c r="AH406" s="2">
        <v>0.0</v>
      </c>
      <c r="AI406" s="2">
        <v>0.0</v>
      </c>
      <c r="AJ406" s="2">
        <v>0.0</v>
      </c>
      <c r="AK406" s="2">
        <v>0.0</v>
      </c>
      <c r="AL406" s="2">
        <v>0.0</v>
      </c>
      <c r="AM406" s="2">
        <v>1.0</v>
      </c>
      <c r="AN406" s="2">
        <v>0.0</v>
      </c>
      <c r="AO406" s="2">
        <v>0.0</v>
      </c>
      <c r="AP406" s="2">
        <v>0.0</v>
      </c>
      <c r="AQ406" s="2">
        <v>0.0</v>
      </c>
      <c r="AR406" s="3">
        <v>0.0</v>
      </c>
      <c r="AS406" s="6" t="str">
        <f t="shared" si="4"/>
        <v/>
      </c>
      <c r="AT406" s="6" t="str">
        <f t="shared" si="5"/>
        <v/>
      </c>
      <c r="AU406" s="6" t="str">
        <f t="shared" si="6"/>
        <v/>
      </c>
      <c r="AV406" s="6" t="str">
        <f t="shared" si="7"/>
        <v/>
      </c>
      <c r="AW406" s="6" t="str">
        <f t="shared" si="8"/>
        <v/>
      </c>
      <c r="AX406" s="6" t="str">
        <f t="shared" si="9"/>
        <v/>
      </c>
      <c r="AY406" s="6" t="str">
        <f t="shared" si="10"/>
        <v/>
      </c>
      <c r="AZ406" s="6" t="str">
        <f t="shared" si="11"/>
        <v/>
      </c>
      <c r="BA406" s="6" t="str">
        <f t="shared" si="12"/>
        <v/>
      </c>
      <c r="BB406" s="6" t="str">
        <f t="shared" si="13"/>
        <v/>
      </c>
      <c r="BC406" s="2"/>
      <c r="BD406" s="2"/>
    </row>
    <row r="407" ht="15.75" customHeight="1">
      <c r="A407" s="2">
        <v>98.0</v>
      </c>
      <c r="B407" s="2">
        <v>2016.0</v>
      </c>
      <c r="C407" s="6" t="s">
        <v>154</v>
      </c>
      <c r="D407" s="2">
        <v>22144.0</v>
      </c>
      <c r="E407" s="2">
        <v>1.0324624000118E13</v>
      </c>
      <c r="F407" s="2" t="str">
        <f t="array" ref="F407">IFERROR(INDEX(cnpj!$A:$B,MATCH(C407,cnpj!$B:$B,0),1),IF(G407=14,LEFT(E407,2)&amp;"."&amp;MID(E407,3,3)&amp;"."&amp;MID(E407,6,3)&amp;"/"&amp;MID(E407,9,4)&amp;"-"&amp;RIGHT(E407,2),IF(G407=13,0&amp;LEFT(E407,1)&amp;"."&amp;MID(E407,2,3)&amp;"."&amp;MID(E407,5,3)&amp;"/"&amp;MID(E407,8,4)&amp;"-"&amp;RIGHT(E407,2),IF(G407=12,"00"&amp;"."&amp;LEFT(E407,3)&amp;"."&amp;MID(E407,4,3)&amp;"/"&amp;MID(E407,7,4)&amp;"-"&amp;RIGHT(E407,2),IF(G407=11,"00.0"&amp;LEFT(E407,2)&amp;"."&amp;MID(E407,3,3)&amp;"/"&amp;MID(E407,6,4)&amp;"-"&amp;RIGHT(E407,2),"erro")))))</f>
        <v>10.324.624/0001-18</v>
      </c>
      <c r="G407" s="2">
        <f t="shared" si="2"/>
        <v>14</v>
      </c>
      <c r="H407" s="6" t="s">
        <v>145</v>
      </c>
      <c r="I407" s="2">
        <v>1.0</v>
      </c>
      <c r="J407" s="6">
        <v>11.99028323610296</v>
      </c>
      <c r="K407" s="6">
        <v>161181.0</v>
      </c>
      <c r="L407" s="2">
        <v>0.0</v>
      </c>
      <c r="M407" s="2">
        <v>1.0</v>
      </c>
      <c r="N407" s="2"/>
      <c r="O407" s="2">
        <v>0.0</v>
      </c>
      <c r="P407" s="2">
        <v>0.0</v>
      </c>
      <c r="Q407" s="2">
        <v>0.0</v>
      </c>
      <c r="R407" s="2">
        <v>8.0</v>
      </c>
      <c r="S407" s="2">
        <v>0.0</v>
      </c>
      <c r="T407" s="6">
        <v>14.781719198816951</v>
      </c>
      <c r="U407" s="6">
        <v>0.012064481906511586</v>
      </c>
      <c r="V407" s="6">
        <v>0.48632324211689515</v>
      </c>
      <c r="W407" s="6">
        <v>346880.0</v>
      </c>
      <c r="X407" s="6">
        <v>931159.0</v>
      </c>
      <c r="Y407" s="6">
        <v>2627962.0</v>
      </c>
      <c r="Z407" s="6">
        <v>31705.0</v>
      </c>
      <c r="AA407" s="2" t="str">
        <f t="shared" si="3"/>
        <v/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1.0</v>
      </c>
      <c r="AH407" s="2">
        <v>0.0</v>
      </c>
      <c r="AI407" s="2">
        <v>0.0</v>
      </c>
      <c r="AJ407" s="2">
        <v>0.0</v>
      </c>
      <c r="AK407" s="2">
        <v>0.0</v>
      </c>
      <c r="AL407" s="2">
        <v>0.0</v>
      </c>
      <c r="AM407" s="2">
        <v>1.0</v>
      </c>
      <c r="AN407" s="2">
        <v>0.0</v>
      </c>
      <c r="AO407" s="2">
        <v>0.0</v>
      </c>
      <c r="AP407" s="2">
        <v>0.0</v>
      </c>
      <c r="AQ407" s="2">
        <v>0.0</v>
      </c>
      <c r="AR407" s="3">
        <v>0.0</v>
      </c>
      <c r="AS407" s="6" t="str">
        <f t="shared" si="4"/>
        <v/>
      </c>
      <c r="AT407" s="6" t="str">
        <f t="shared" si="5"/>
        <v/>
      </c>
      <c r="AU407" s="6" t="str">
        <f t="shared" si="6"/>
        <v/>
      </c>
      <c r="AV407" s="6" t="str">
        <f t="shared" si="7"/>
        <v/>
      </c>
      <c r="AW407" s="6" t="str">
        <f t="shared" si="8"/>
        <v/>
      </c>
      <c r="AX407" s="6" t="str">
        <f t="shared" si="9"/>
        <v/>
      </c>
      <c r="AY407" s="6" t="str">
        <f t="shared" si="10"/>
        <v/>
      </c>
      <c r="AZ407" s="6" t="str">
        <f t="shared" si="11"/>
        <v/>
      </c>
      <c r="BA407" s="6" t="str">
        <f t="shared" si="12"/>
        <v/>
      </c>
      <c r="BB407" s="6" t="str">
        <f t="shared" si="13"/>
        <v/>
      </c>
      <c r="BC407" s="2"/>
      <c r="BD407" s="2"/>
    </row>
    <row r="408" ht="15.75" customHeight="1">
      <c r="A408" s="2">
        <v>98.0</v>
      </c>
      <c r="B408" s="2">
        <v>2017.0</v>
      </c>
      <c r="C408" s="6" t="s">
        <v>154</v>
      </c>
      <c r="D408" s="2">
        <v>22144.0</v>
      </c>
      <c r="E408" s="2">
        <v>1.0324624000118E13</v>
      </c>
      <c r="F408" s="2" t="str">
        <f t="array" ref="F408">IFERROR(INDEX(cnpj!$A:$B,MATCH(C408,cnpj!$B:$B,0),1),IF(G408=14,LEFT(E408,2)&amp;"."&amp;MID(E408,3,3)&amp;"."&amp;MID(E408,6,3)&amp;"/"&amp;MID(E408,9,4)&amp;"-"&amp;RIGHT(E408,2),IF(G408=13,0&amp;LEFT(E408,1)&amp;"."&amp;MID(E408,2,3)&amp;"."&amp;MID(E408,5,3)&amp;"/"&amp;MID(E408,8,4)&amp;"-"&amp;RIGHT(E408,2),IF(G408=12,"00"&amp;"."&amp;LEFT(E408,3)&amp;"."&amp;MID(E408,4,3)&amp;"/"&amp;MID(E408,7,4)&amp;"-"&amp;RIGHT(E408,2),IF(G408=11,"00.0"&amp;LEFT(E408,2)&amp;"."&amp;MID(E408,3,3)&amp;"/"&amp;MID(E408,6,4)&amp;"-"&amp;RIGHT(E408,2),"erro")))))</f>
        <v>10.324.624/0001-18</v>
      </c>
      <c r="G408" s="2">
        <f t="shared" si="2"/>
        <v>14</v>
      </c>
      <c r="H408" s="6" t="s">
        <v>145</v>
      </c>
      <c r="I408" s="2">
        <v>1.0</v>
      </c>
      <c r="J408" s="6">
        <v>12.732462574640342</v>
      </c>
      <c r="K408" s="6">
        <v>338562.02</v>
      </c>
      <c r="L408" s="2">
        <v>0.0</v>
      </c>
      <c r="M408" s="2">
        <v>1.0</v>
      </c>
      <c r="N408" s="2"/>
      <c r="O408" s="2">
        <v>0.0</v>
      </c>
      <c r="P408" s="2">
        <v>0.0</v>
      </c>
      <c r="Q408" s="2">
        <v>0.0</v>
      </c>
      <c r="R408" s="2">
        <v>10.0</v>
      </c>
      <c r="S408" s="2">
        <v>0.0</v>
      </c>
      <c r="T408" s="6">
        <v>14.757879478659923</v>
      </c>
      <c r="U408" s="6">
        <v>-0.0023655006346322543</v>
      </c>
      <c r="V408" s="6">
        <v>0.4762956961528074</v>
      </c>
      <c r="W408" s="6">
        <v>605855.0</v>
      </c>
      <c r="X408" s="6">
        <v>616345.0</v>
      </c>
      <c r="Y408" s="6">
        <v>2566053.0</v>
      </c>
      <c r="Z408" s="6">
        <v>-6070.0</v>
      </c>
      <c r="AA408" s="2">
        <f t="shared" si="3"/>
        <v>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1.0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1.0</v>
      </c>
      <c r="AO408" s="2">
        <v>0.0</v>
      </c>
      <c r="AP408" s="2">
        <v>0.0</v>
      </c>
      <c r="AQ408" s="2">
        <v>0.0</v>
      </c>
      <c r="AR408" s="3">
        <v>0.0</v>
      </c>
      <c r="AS408" s="6">
        <f t="shared" si="4"/>
        <v>14.7817192</v>
      </c>
      <c r="AT408" s="6">
        <f t="shared" si="5"/>
        <v>0.01206448191</v>
      </c>
      <c r="AU408" s="6">
        <f t="shared" si="6"/>
        <v>0.4863232421</v>
      </c>
      <c r="AV408" s="6">
        <f t="shared" si="7"/>
        <v>0</v>
      </c>
      <c r="AW408" s="6">
        <f t="shared" si="8"/>
        <v>1</v>
      </c>
      <c r="AX408" s="6">
        <f t="shared" si="9"/>
        <v>0</v>
      </c>
      <c r="AY408" s="6">
        <f t="shared" si="10"/>
        <v>0</v>
      </c>
      <c r="AZ408" s="6">
        <f t="shared" si="11"/>
        <v>0</v>
      </c>
      <c r="BA408" s="6">
        <f t="shared" si="12"/>
        <v>8</v>
      </c>
      <c r="BB408" s="6">
        <f t="shared" si="13"/>
        <v>0</v>
      </c>
      <c r="BC408" s="2"/>
      <c r="BD408" s="2"/>
    </row>
    <row r="409" ht="15.75" customHeight="1">
      <c r="A409" s="2">
        <v>98.0</v>
      </c>
      <c r="B409" s="2">
        <v>2018.0</v>
      </c>
      <c r="C409" s="6" t="s">
        <v>154</v>
      </c>
      <c r="D409" s="2">
        <v>22144.0</v>
      </c>
      <c r="E409" s="2">
        <v>1.0324624000118E13</v>
      </c>
      <c r="F409" s="2" t="str">
        <f t="array" ref="F409">IFERROR(INDEX(cnpj!$A:$B,MATCH(C409,cnpj!$B:$B,0),1),IF(G409=14,LEFT(E409,2)&amp;"."&amp;MID(E409,3,3)&amp;"."&amp;MID(E409,6,3)&amp;"/"&amp;MID(E409,9,4)&amp;"-"&amp;RIGHT(E409,2),IF(G409=13,0&amp;LEFT(E409,1)&amp;"."&amp;MID(E409,2,3)&amp;"."&amp;MID(E409,5,3)&amp;"/"&amp;MID(E409,8,4)&amp;"-"&amp;RIGHT(E409,2),IF(G409=12,"00"&amp;"."&amp;LEFT(E409,3)&amp;"."&amp;MID(E409,4,3)&amp;"/"&amp;MID(E409,7,4)&amp;"-"&amp;RIGHT(E409,2),IF(G409=11,"00.0"&amp;LEFT(E409,2)&amp;"."&amp;MID(E409,3,3)&amp;"/"&amp;MID(E409,6,4)&amp;"-"&amp;RIGHT(E409,2),"erro")))))</f>
        <v>10.324.624/0001-18</v>
      </c>
      <c r="G409" s="2">
        <f t="shared" si="2"/>
        <v>14</v>
      </c>
      <c r="H409" s="6" t="s">
        <v>145</v>
      </c>
      <c r="I409" s="2">
        <v>1.0</v>
      </c>
      <c r="J409" s="6">
        <v>12.675054940891975</v>
      </c>
      <c r="K409" s="6">
        <v>319673.34</v>
      </c>
      <c r="L409" s="2">
        <v>0.0</v>
      </c>
      <c r="M409" s="2">
        <v>1.0</v>
      </c>
      <c r="N409" s="2"/>
      <c r="O409" s="2">
        <v>0.0</v>
      </c>
      <c r="P409" s="2">
        <v>0.0</v>
      </c>
      <c r="Q409" s="2">
        <v>0.0</v>
      </c>
      <c r="R409" s="2">
        <v>9.0</v>
      </c>
      <c r="S409" s="2">
        <v>0.0</v>
      </c>
      <c r="T409" s="6">
        <v>14.796113410349312</v>
      </c>
      <c r="U409" s="6">
        <v>0.004148439102901919</v>
      </c>
      <c r="V409" s="6">
        <v>0.4927505464049424</v>
      </c>
      <c r="W409" s="6">
        <v>265529.0</v>
      </c>
      <c r="X409" s="6">
        <v>1048175.0</v>
      </c>
      <c r="Y409" s="6">
        <v>2666063.0</v>
      </c>
      <c r="Z409" s="6">
        <v>11060.0</v>
      </c>
      <c r="AA409" s="2">
        <f t="shared" si="3"/>
        <v>1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1.0</v>
      </c>
      <c r="AH409" s="2">
        <v>0.0</v>
      </c>
      <c r="AI409" s="2">
        <v>0.0</v>
      </c>
      <c r="AJ409" s="2">
        <v>0.0</v>
      </c>
      <c r="AK409" s="2">
        <v>0.0</v>
      </c>
      <c r="AL409" s="2">
        <v>0.0</v>
      </c>
      <c r="AM409" s="2">
        <v>0.0</v>
      </c>
      <c r="AN409" s="2">
        <v>0.0</v>
      </c>
      <c r="AO409" s="2">
        <v>1.0</v>
      </c>
      <c r="AP409" s="2">
        <v>0.0</v>
      </c>
      <c r="AQ409" s="2">
        <v>0.0</v>
      </c>
      <c r="AR409" s="3">
        <v>0.0</v>
      </c>
      <c r="AS409" s="6">
        <f t="shared" si="4"/>
        <v>14.75787948</v>
      </c>
      <c r="AT409" s="6">
        <f t="shared" si="5"/>
        <v>-0.002365500635</v>
      </c>
      <c r="AU409" s="6">
        <f t="shared" si="6"/>
        <v>0.4762956962</v>
      </c>
      <c r="AV409" s="6">
        <f t="shared" si="7"/>
        <v>0</v>
      </c>
      <c r="AW409" s="6">
        <f t="shared" si="8"/>
        <v>1</v>
      </c>
      <c r="AX409" s="6">
        <f t="shared" si="9"/>
        <v>0</v>
      </c>
      <c r="AY409" s="6">
        <f t="shared" si="10"/>
        <v>0</v>
      </c>
      <c r="AZ409" s="6">
        <f t="shared" si="11"/>
        <v>0</v>
      </c>
      <c r="BA409" s="6">
        <f t="shared" si="12"/>
        <v>10</v>
      </c>
      <c r="BB409" s="6">
        <f t="shared" si="13"/>
        <v>0</v>
      </c>
      <c r="BC409" s="2"/>
      <c r="BD409" s="2"/>
    </row>
    <row r="410" ht="15.75" customHeight="1">
      <c r="A410" s="2">
        <v>98.0</v>
      </c>
      <c r="B410" s="2">
        <v>2019.0</v>
      </c>
      <c r="C410" s="6" t="s">
        <v>154</v>
      </c>
      <c r="D410" s="2">
        <v>22144.0</v>
      </c>
      <c r="E410" s="2">
        <v>1.0324624000118E13</v>
      </c>
      <c r="F410" s="2" t="str">
        <f t="array" ref="F410">IFERROR(INDEX(cnpj!$A:$B,MATCH(C410,cnpj!$B:$B,0),1),IF(G410=14,LEFT(E410,2)&amp;"."&amp;MID(E410,3,3)&amp;"."&amp;MID(E410,6,3)&amp;"/"&amp;MID(E410,9,4)&amp;"-"&amp;RIGHT(E410,2),IF(G410=13,0&amp;LEFT(E410,1)&amp;"."&amp;MID(E410,2,3)&amp;"."&amp;MID(E410,5,3)&amp;"/"&amp;MID(E410,8,4)&amp;"-"&amp;RIGHT(E410,2),IF(G410=12,"00"&amp;"."&amp;LEFT(E410,3)&amp;"."&amp;MID(E410,4,3)&amp;"/"&amp;MID(E410,7,4)&amp;"-"&amp;RIGHT(E410,2),IF(G410=11,"00.0"&amp;LEFT(E410,2)&amp;"."&amp;MID(E410,3,3)&amp;"/"&amp;MID(E410,6,4)&amp;"-"&amp;RIGHT(E410,2),"erro")))))</f>
        <v>10.324.624/0001-18</v>
      </c>
      <c r="G410" s="2">
        <f t="shared" si="2"/>
        <v>14</v>
      </c>
      <c r="H410" s="6" t="s">
        <v>145</v>
      </c>
      <c r="I410" s="2">
        <v>1.0</v>
      </c>
      <c r="J410" s="6">
        <v>12.467173881944202</v>
      </c>
      <c r="K410" s="6">
        <v>259671.82</v>
      </c>
      <c r="L410" s="2">
        <v>0.0</v>
      </c>
      <c r="M410" s="2">
        <v>0.0</v>
      </c>
      <c r="N410" s="2"/>
      <c r="O410" s="2">
        <v>0.0</v>
      </c>
      <c r="P410" s="2">
        <v>0.0</v>
      </c>
      <c r="Q410" s="2">
        <v>0.0</v>
      </c>
      <c r="R410" s="2">
        <v>8.0</v>
      </c>
      <c r="S410" s="2">
        <v>0.0</v>
      </c>
      <c r="T410" s="6">
        <v>14.790405990634339</v>
      </c>
      <c r="U410" s="6">
        <v>-0.002334687595486799</v>
      </c>
      <c r="V410" s="6">
        <v>0.285353220993704</v>
      </c>
      <c r="W410" s="6">
        <v>409560.0</v>
      </c>
      <c r="X410" s="6">
        <v>346880.0</v>
      </c>
      <c r="Y410" s="6">
        <v>2650890.0</v>
      </c>
      <c r="Z410" s="6">
        <v>-6189.0</v>
      </c>
      <c r="AA410" s="2">
        <f t="shared" si="3"/>
        <v>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1.0</v>
      </c>
      <c r="AH410" s="2">
        <v>0.0</v>
      </c>
      <c r="AI410" s="2">
        <v>0.0</v>
      </c>
      <c r="AJ410" s="2">
        <v>0.0</v>
      </c>
      <c r="AK410" s="2">
        <v>0.0</v>
      </c>
      <c r="AL410" s="2">
        <v>0.0</v>
      </c>
      <c r="AM410" s="2">
        <v>0.0</v>
      </c>
      <c r="AN410" s="2">
        <v>0.0</v>
      </c>
      <c r="AO410" s="2">
        <v>0.0</v>
      </c>
      <c r="AP410" s="2">
        <v>1.0</v>
      </c>
      <c r="AQ410" s="2">
        <v>0.0</v>
      </c>
      <c r="AR410" s="3">
        <v>0.0</v>
      </c>
      <c r="AS410" s="6">
        <f t="shared" si="4"/>
        <v>14.79611341</v>
      </c>
      <c r="AT410" s="6">
        <f t="shared" si="5"/>
        <v>0.004148439103</v>
      </c>
      <c r="AU410" s="6">
        <f t="shared" si="6"/>
        <v>0.4927505464</v>
      </c>
      <c r="AV410" s="6">
        <f t="shared" si="7"/>
        <v>0</v>
      </c>
      <c r="AW410" s="6">
        <f t="shared" si="8"/>
        <v>1</v>
      </c>
      <c r="AX410" s="6">
        <f t="shared" si="9"/>
        <v>0</v>
      </c>
      <c r="AY410" s="6">
        <f t="shared" si="10"/>
        <v>0</v>
      </c>
      <c r="AZ410" s="6">
        <f t="shared" si="11"/>
        <v>0</v>
      </c>
      <c r="BA410" s="6">
        <f t="shared" si="12"/>
        <v>9</v>
      </c>
      <c r="BB410" s="6">
        <f t="shared" si="13"/>
        <v>0</v>
      </c>
      <c r="BC410" s="2"/>
      <c r="BD410" s="2"/>
    </row>
    <row r="411" ht="15.75" customHeight="1">
      <c r="A411" s="2">
        <v>98.0</v>
      </c>
      <c r="B411" s="2">
        <v>2020.0</v>
      </c>
      <c r="C411" s="6" t="s">
        <v>154</v>
      </c>
      <c r="D411" s="2">
        <v>22144.0</v>
      </c>
      <c r="E411" s="2">
        <v>1.0324624000118E13</v>
      </c>
      <c r="F411" s="2" t="str">
        <f t="array" ref="F411">IFERROR(INDEX(cnpj!$A:$B,MATCH(C411,cnpj!$B:$B,0),1),IF(G411=14,LEFT(E411,2)&amp;"."&amp;MID(E411,3,3)&amp;"."&amp;MID(E411,6,3)&amp;"/"&amp;MID(E411,9,4)&amp;"-"&amp;RIGHT(E411,2),IF(G411=13,0&amp;LEFT(E411,1)&amp;"."&amp;MID(E411,2,3)&amp;"."&amp;MID(E411,5,3)&amp;"/"&amp;MID(E411,8,4)&amp;"-"&amp;RIGHT(E411,2),IF(G411=12,"00"&amp;"."&amp;LEFT(E411,3)&amp;"."&amp;MID(E411,4,3)&amp;"/"&amp;MID(E411,7,4)&amp;"-"&amp;RIGHT(E411,2),IF(G411=11,"00.0"&amp;LEFT(E411,2)&amp;"."&amp;MID(E411,3,3)&amp;"/"&amp;MID(E411,6,4)&amp;"-"&amp;RIGHT(E411,2),"erro")))))</f>
        <v>10.324.624/0001-18</v>
      </c>
      <c r="G411" s="2">
        <f t="shared" si="2"/>
        <v>14</v>
      </c>
      <c r="H411" s="6" t="s">
        <v>145</v>
      </c>
      <c r="I411" s="2">
        <v>1.0</v>
      </c>
      <c r="J411" s="6">
        <v>12.973139743062573</v>
      </c>
      <c r="K411" s="6">
        <v>430688.23</v>
      </c>
      <c r="L411" s="2">
        <v>0.0</v>
      </c>
      <c r="M411" s="2">
        <v>0.0</v>
      </c>
      <c r="N411" s="2"/>
      <c r="O411" s="2">
        <v>0.0</v>
      </c>
      <c r="P411" s="2">
        <v>0.0</v>
      </c>
      <c r="Q411" s="2">
        <v>0.0</v>
      </c>
      <c r="R411" s="2">
        <v>5.0</v>
      </c>
      <c r="S411" s="2">
        <v>0.0</v>
      </c>
      <c r="T411" s="6">
        <v>14.728095632362866</v>
      </c>
      <c r="U411" s="6">
        <v>-0.09296786955591341</v>
      </c>
      <c r="V411" s="6">
        <v>0.5432666346281626</v>
      </c>
      <c r="W411" s="6">
        <v>1120642.0</v>
      </c>
      <c r="X411" s="6">
        <v>232501.0</v>
      </c>
      <c r="Y411" s="6">
        <v>2490753.0</v>
      </c>
      <c r="Z411" s="6">
        <v>-231560.0</v>
      </c>
      <c r="AA411" s="2">
        <f t="shared" si="3"/>
        <v>1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1.0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  <c r="AM411" s="2">
        <v>0.0</v>
      </c>
      <c r="AN411" s="2">
        <v>0.0</v>
      </c>
      <c r="AO411" s="2">
        <v>0.0</v>
      </c>
      <c r="AP411" s="2">
        <v>0.0</v>
      </c>
      <c r="AQ411" s="2">
        <v>1.0</v>
      </c>
      <c r="AR411" s="3">
        <v>0.0</v>
      </c>
      <c r="AS411" s="6">
        <f t="shared" si="4"/>
        <v>14.79040599</v>
      </c>
      <c r="AT411" s="6">
        <f t="shared" si="5"/>
        <v>-0.002334687595</v>
      </c>
      <c r="AU411" s="6">
        <f t="shared" si="6"/>
        <v>0.285353221</v>
      </c>
      <c r="AV411" s="6">
        <f t="shared" si="7"/>
        <v>0</v>
      </c>
      <c r="AW411" s="6">
        <f t="shared" si="8"/>
        <v>0</v>
      </c>
      <c r="AX411" s="6">
        <f t="shared" si="9"/>
        <v>0</v>
      </c>
      <c r="AY411" s="6">
        <f t="shared" si="10"/>
        <v>0</v>
      </c>
      <c r="AZ411" s="6">
        <f t="shared" si="11"/>
        <v>0</v>
      </c>
      <c r="BA411" s="6">
        <f t="shared" si="12"/>
        <v>8</v>
      </c>
      <c r="BB411" s="6">
        <f t="shared" si="13"/>
        <v>0</v>
      </c>
      <c r="BC411" s="2"/>
      <c r="BD411" s="2"/>
    </row>
    <row r="412" ht="15.75" customHeight="1">
      <c r="A412" s="2">
        <v>99.0</v>
      </c>
      <c r="B412" s="2">
        <v>2016.0</v>
      </c>
      <c r="C412" s="6" t="s">
        <v>155</v>
      </c>
      <c r="D412" s="2">
        <v>21849.0</v>
      </c>
      <c r="E412" s="2">
        <v>3.207703000183E12</v>
      </c>
      <c r="F412" s="2" t="str">
        <f t="array" ref="F412">IFERROR(INDEX(cnpj!$A:$B,MATCH(C412,cnpj!$B:$B,0),1),IF(G412=14,LEFT(E412,2)&amp;"."&amp;MID(E412,3,3)&amp;"."&amp;MID(E412,6,3)&amp;"/"&amp;MID(E412,9,4)&amp;"-"&amp;RIGHT(E412,2),IF(G412=13,0&amp;LEFT(E412,1)&amp;"."&amp;MID(E412,2,3)&amp;"."&amp;MID(E412,5,3)&amp;"/"&amp;MID(E412,8,4)&amp;"-"&amp;RIGHT(E412,2),IF(G412=12,"00"&amp;"."&amp;LEFT(E412,3)&amp;"."&amp;MID(E412,4,3)&amp;"/"&amp;MID(E412,7,4)&amp;"-"&amp;RIGHT(E412,2),IF(G412=11,"00.0"&amp;LEFT(E412,2)&amp;"."&amp;MID(E412,3,3)&amp;"/"&amp;MID(E412,6,4)&amp;"-"&amp;RIGHT(E412,2),"erro")))))</f>
        <v>03.207.703/0001-83</v>
      </c>
      <c r="G412" s="2">
        <f t="shared" si="2"/>
        <v>13</v>
      </c>
      <c r="H412" s="6" t="s">
        <v>60</v>
      </c>
      <c r="I412" s="2">
        <v>1.0</v>
      </c>
      <c r="J412" s="6">
        <v>12.2019957462586</v>
      </c>
      <c r="K412" s="6">
        <v>199186.28</v>
      </c>
      <c r="L412" s="2">
        <v>0.0</v>
      </c>
      <c r="M412" s="2">
        <v>1.0</v>
      </c>
      <c r="N412" s="2"/>
      <c r="O412" s="2">
        <v>0.0</v>
      </c>
      <c r="P412" s="2">
        <v>0.0</v>
      </c>
      <c r="Q412" s="2">
        <v>0.0</v>
      </c>
      <c r="R412" s="2">
        <v>6.0</v>
      </c>
      <c r="S412" s="2">
        <v>0.0</v>
      </c>
      <c r="T412" s="6">
        <v>13.973331921154136</v>
      </c>
      <c r="U412" s="6">
        <v>0.11794882305669636</v>
      </c>
      <c r="V412" s="6">
        <v>0.8573440356904651</v>
      </c>
      <c r="W412" s="6">
        <v>380290.0</v>
      </c>
      <c r="X412" s="6">
        <v>623623.0</v>
      </c>
      <c r="Y412" s="6">
        <v>1170957.0</v>
      </c>
      <c r="Z412" s="6">
        <v>138113.0</v>
      </c>
      <c r="AA412" s="2" t="str">
        <f t="shared" si="3"/>
        <v/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1.0</v>
      </c>
      <c r="AH412" s="2">
        <v>0.0</v>
      </c>
      <c r="AI412" s="2">
        <v>0.0</v>
      </c>
      <c r="AJ412" s="2">
        <v>0.0</v>
      </c>
      <c r="AK412" s="2">
        <v>0.0</v>
      </c>
      <c r="AL412" s="2">
        <v>0.0</v>
      </c>
      <c r="AM412" s="2">
        <v>1.0</v>
      </c>
      <c r="AN412" s="2">
        <v>0.0</v>
      </c>
      <c r="AO412" s="2">
        <v>0.0</v>
      </c>
      <c r="AP412" s="2">
        <v>0.0</v>
      </c>
      <c r="AQ412" s="2">
        <v>0.0</v>
      </c>
      <c r="AR412" s="3">
        <v>0.0</v>
      </c>
      <c r="AS412" s="6" t="str">
        <f t="shared" si="4"/>
        <v/>
      </c>
      <c r="AT412" s="6" t="str">
        <f t="shared" si="5"/>
        <v/>
      </c>
      <c r="AU412" s="6" t="str">
        <f t="shared" si="6"/>
        <v/>
      </c>
      <c r="AV412" s="6" t="str">
        <f t="shared" si="7"/>
        <v/>
      </c>
      <c r="AW412" s="6" t="str">
        <f t="shared" si="8"/>
        <v/>
      </c>
      <c r="AX412" s="6" t="str">
        <f t="shared" si="9"/>
        <v/>
      </c>
      <c r="AY412" s="6" t="str">
        <f t="shared" si="10"/>
        <v/>
      </c>
      <c r="AZ412" s="6" t="str">
        <f t="shared" si="11"/>
        <v/>
      </c>
      <c r="BA412" s="6" t="str">
        <f t="shared" si="12"/>
        <v/>
      </c>
      <c r="BB412" s="6" t="str">
        <f t="shared" si="13"/>
        <v/>
      </c>
      <c r="BC412" s="2"/>
      <c r="BD412" s="2"/>
    </row>
    <row r="413" ht="15.75" customHeight="1">
      <c r="A413" s="2">
        <v>99.0</v>
      </c>
      <c r="B413" s="2">
        <v>2017.0</v>
      </c>
      <c r="C413" s="6" t="s">
        <v>155</v>
      </c>
      <c r="D413" s="2">
        <v>21849.0</v>
      </c>
      <c r="E413" s="2">
        <v>3.207703000183E12</v>
      </c>
      <c r="F413" s="2" t="str">
        <f t="array" ref="F413">IFERROR(INDEX(cnpj!$A:$B,MATCH(C413,cnpj!$B:$B,0),1),IF(G413=14,LEFT(E413,2)&amp;"."&amp;MID(E413,3,3)&amp;"."&amp;MID(E413,6,3)&amp;"/"&amp;MID(E413,9,4)&amp;"-"&amp;RIGHT(E413,2),IF(G413=13,0&amp;LEFT(E413,1)&amp;"."&amp;MID(E413,2,3)&amp;"."&amp;MID(E413,5,3)&amp;"/"&amp;MID(E413,8,4)&amp;"-"&amp;RIGHT(E413,2),IF(G413=12,"00"&amp;"."&amp;LEFT(E413,3)&amp;"."&amp;MID(E413,4,3)&amp;"/"&amp;MID(E413,7,4)&amp;"-"&amp;RIGHT(E413,2),IF(G413=11,"00.0"&amp;LEFT(E413,2)&amp;"."&amp;MID(E413,3,3)&amp;"/"&amp;MID(E413,6,4)&amp;"-"&amp;RIGHT(E413,2),"erro")))))</f>
        <v>03.207.703/0001-83</v>
      </c>
      <c r="G413" s="2">
        <f t="shared" si="2"/>
        <v>13</v>
      </c>
      <c r="H413" s="6" t="s">
        <v>60</v>
      </c>
      <c r="I413" s="2">
        <v>1.0</v>
      </c>
      <c r="J413" s="6">
        <v>12.739133787652575</v>
      </c>
      <c r="K413" s="6">
        <v>340828.19</v>
      </c>
      <c r="L413" s="2">
        <v>0.0</v>
      </c>
      <c r="M413" s="2">
        <v>1.0</v>
      </c>
      <c r="N413" s="2"/>
      <c r="O413" s="2">
        <v>0.0</v>
      </c>
      <c r="P413" s="2">
        <v>0.0</v>
      </c>
      <c r="Q413" s="2">
        <v>0.0</v>
      </c>
      <c r="R413" s="2">
        <v>7.0</v>
      </c>
      <c r="S413" s="2">
        <v>0.0</v>
      </c>
      <c r="T413" s="6">
        <v>13.786431840463607</v>
      </c>
      <c r="U413" s="6">
        <v>0.16095599892931414</v>
      </c>
      <c r="V413" s="6">
        <v>0.7279799040500752</v>
      </c>
      <c r="W413" s="6">
        <v>353194.0</v>
      </c>
      <c r="X413" s="6">
        <v>353922.0</v>
      </c>
      <c r="Y413" s="6">
        <v>971340.0</v>
      </c>
      <c r="Z413" s="6">
        <v>156343.0</v>
      </c>
      <c r="AA413" s="2">
        <f t="shared" si="3"/>
        <v>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1.0</v>
      </c>
      <c r="AH413" s="2">
        <v>0.0</v>
      </c>
      <c r="AI413" s="2">
        <v>0.0</v>
      </c>
      <c r="AJ413" s="2">
        <v>0.0</v>
      </c>
      <c r="AK413" s="2">
        <v>0.0</v>
      </c>
      <c r="AL413" s="2">
        <v>0.0</v>
      </c>
      <c r="AM413" s="2">
        <v>0.0</v>
      </c>
      <c r="AN413" s="2">
        <v>1.0</v>
      </c>
      <c r="AO413" s="2">
        <v>0.0</v>
      </c>
      <c r="AP413" s="2">
        <v>0.0</v>
      </c>
      <c r="AQ413" s="2">
        <v>0.0</v>
      </c>
      <c r="AR413" s="3">
        <v>0.0</v>
      </c>
      <c r="AS413" s="6">
        <f t="shared" si="4"/>
        <v>13.97333192</v>
      </c>
      <c r="AT413" s="6">
        <f t="shared" si="5"/>
        <v>0.1179488231</v>
      </c>
      <c r="AU413" s="6">
        <f t="shared" si="6"/>
        <v>0.8573440357</v>
      </c>
      <c r="AV413" s="6">
        <f t="shared" si="7"/>
        <v>0</v>
      </c>
      <c r="AW413" s="6">
        <f t="shared" si="8"/>
        <v>1</v>
      </c>
      <c r="AX413" s="6">
        <f t="shared" si="9"/>
        <v>0</v>
      </c>
      <c r="AY413" s="6">
        <f t="shared" si="10"/>
        <v>0</v>
      </c>
      <c r="AZ413" s="6">
        <f t="shared" si="11"/>
        <v>0</v>
      </c>
      <c r="BA413" s="6">
        <f t="shared" si="12"/>
        <v>6</v>
      </c>
      <c r="BB413" s="6">
        <f t="shared" si="13"/>
        <v>0</v>
      </c>
      <c r="BC413" s="2"/>
      <c r="BD413" s="2"/>
    </row>
    <row r="414" ht="15.75" customHeight="1">
      <c r="A414" s="2">
        <v>99.0</v>
      </c>
      <c r="B414" s="2">
        <v>2018.0</v>
      </c>
      <c r="C414" s="6" t="s">
        <v>155</v>
      </c>
      <c r="D414" s="2">
        <v>21849.0</v>
      </c>
      <c r="E414" s="2">
        <v>3.207703000183E12</v>
      </c>
      <c r="F414" s="2" t="str">
        <f t="array" ref="F414">IFERROR(INDEX(cnpj!$A:$B,MATCH(C414,cnpj!$B:$B,0),1),IF(G414=14,LEFT(E414,2)&amp;"."&amp;MID(E414,3,3)&amp;"."&amp;MID(E414,6,3)&amp;"/"&amp;MID(E414,9,4)&amp;"-"&amp;RIGHT(E414,2),IF(G414=13,0&amp;LEFT(E414,1)&amp;"."&amp;MID(E414,2,3)&amp;"."&amp;MID(E414,5,3)&amp;"/"&amp;MID(E414,8,4)&amp;"-"&amp;RIGHT(E414,2),IF(G414=12,"00"&amp;"."&amp;LEFT(E414,3)&amp;"."&amp;MID(E414,4,3)&amp;"/"&amp;MID(E414,7,4)&amp;"-"&amp;RIGHT(E414,2),IF(G414=11,"00.0"&amp;LEFT(E414,2)&amp;"."&amp;MID(E414,3,3)&amp;"/"&amp;MID(E414,6,4)&amp;"-"&amp;RIGHT(E414,2),"erro")))))</f>
        <v>03.207.703/0001-83</v>
      </c>
      <c r="G414" s="2">
        <f t="shared" si="2"/>
        <v>13</v>
      </c>
      <c r="H414" s="6" t="s">
        <v>60</v>
      </c>
      <c r="I414" s="2">
        <v>1.0</v>
      </c>
      <c r="J414" s="6">
        <v>12.283663118162359</v>
      </c>
      <c r="K414" s="6">
        <v>216136.0</v>
      </c>
      <c r="L414" s="2">
        <v>0.0</v>
      </c>
      <c r="M414" s="2">
        <v>1.0</v>
      </c>
      <c r="N414" s="2"/>
      <c r="O414" s="2">
        <v>0.0</v>
      </c>
      <c r="P414" s="2">
        <v>0.0</v>
      </c>
      <c r="Q414" s="2">
        <v>0.0</v>
      </c>
      <c r="R414" s="2">
        <v>6.0</v>
      </c>
      <c r="S414" s="2">
        <v>0.0</v>
      </c>
      <c r="T414" s="6">
        <v>14.207904610820348</v>
      </c>
      <c r="U414" s="6">
        <v>0.06694737865926927</v>
      </c>
      <c r="V414" s="6">
        <v>0.8671623030000926</v>
      </c>
      <c r="W414" s="6">
        <v>476183.0</v>
      </c>
      <c r="X414" s="6">
        <v>807669.0</v>
      </c>
      <c r="Y414" s="6">
        <v>1480521.0</v>
      </c>
      <c r="Z414" s="6">
        <v>99117.0</v>
      </c>
      <c r="AA414" s="2">
        <f t="shared" si="3"/>
        <v>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1.0</v>
      </c>
      <c r="AH414" s="2">
        <v>0.0</v>
      </c>
      <c r="AI414" s="2">
        <v>0.0</v>
      </c>
      <c r="AJ414" s="2">
        <v>0.0</v>
      </c>
      <c r="AK414" s="2">
        <v>0.0</v>
      </c>
      <c r="AL414" s="2">
        <v>0.0</v>
      </c>
      <c r="AM414" s="2">
        <v>0.0</v>
      </c>
      <c r="AN414" s="2">
        <v>0.0</v>
      </c>
      <c r="AO414" s="2">
        <v>1.0</v>
      </c>
      <c r="AP414" s="2">
        <v>0.0</v>
      </c>
      <c r="AQ414" s="2">
        <v>0.0</v>
      </c>
      <c r="AR414" s="3">
        <v>0.0</v>
      </c>
      <c r="AS414" s="6">
        <f t="shared" si="4"/>
        <v>13.78643184</v>
      </c>
      <c r="AT414" s="6">
        <f t="shared" si="5"/>
        <v>0.1609559989</v>
      </c>
      <c r="AU414" s="6">
        <f t="shared" si="6"/>
        <v>0.7279799041</v>
      </c>
      <c r="AV414" s="6">
        <f t="shared" si="7"/>
        <v>0</v>
      </c>
      <c r="AW414" s="6">
        <f t="shared" si="8"/>
        <v>1</v>
      </c>
      <c r="AX414" s="6">
        <f t="shared" si="9"/>
        <v>0</v>
      </c>
      <c r="AY414" s="6">
        <f t="shared" si="10"/>
        <v>0</v>
      </c>
      <c r="AZ414" s="6">
        <f t="shared" si="11"/>
        <v>0</v>
      </c>
      <c r="BA414" s="6">
        <f t="shared" si="12"/>
        <v>7</v>
      </c>
      <c r="BB414" s="6">
        <f t="shared" si="13"/>
        <v>0</v>
      </c>
      <c r="BC414" s="2"/>
      <c r="BD414" s="2"/>
    </row>
    <row r="415" ht="15.75" customHeight="1">
      <c r="A415" s="2">
        <v>99.0</v>
      </c>
      <c r="B415" s="2">
        <v>2019.0</v>
      </c>
      <c r="C415" s="6" t="s">
        <v>155</v>
      </c>
      <c r="D415" s="2">
        <v>21849.0</v>
      </c>
      <c r="E415" s="2">
        <v>3.207703000183E12</v>
      </c>
      <c r="F415" s="2" t="str">
        <f t="array" ref="F415">IFERROR(INDEX(cnpj!$A:$B,MATCH(C415,cnpj!$B:$B,0),1),IF(G415=14,LEFT(E415,2)&amp;"."&amp;MID(E415,3,3)&amp;"."&amp;MID(E415,6,3)&amp;"/"&amp;MID(E415,9,4)&amp;"-"&amp;RIGHT(E415,2),IF(G415=13,0&amp;LEFT(E415,1)&amp;"."&amp;MID(E415,2,3)&amp;"."&amp;MID(E415,5,3)&amp;"/"&amp;MID(E415,8,4)&amp;"-"&amp;RIGHT(E415,2),IF(G415=12,"00"&amp;"."&amp;LEFT(E415,3)&amp;"."&amp;MID(E415,4,3)&amp;"/"&amp;MID(E415,7,4)&amp;"-"&amp;RIGHT(E415,2),IF(G415=11,"00.0"&amp;LEFT(E415,2)&amp;"."&amp;MID(E415,3,3)&amp;"/"&amp;MID(E415,6,4)&amp;"-"&amp;RIGHT(E415,2),"erro")))))</f>
        <v>03.207.703/0001-83</v>
      </c>
      <c r="G415" s="2">
        <f t="shared" si="2"/>
        <v>13</v>
      </c>
      <c r="H415" s="6" t="s">
        <v>60</v>
      </c>
      <c r="I415" s="2">
        <v>1.0</v>
      </c>
      <c r="J415" s="6">
        <v>12.619575365320806</v>
      </c>
      <c r="K415" s="6">
        <v>302421.0</v>
      </c>
      <c r="L415" s="2">
        <v>0.0</v>
      </c>
      <c r="M415" s="2">
        <v>1.0</v>
      </c>
      <c r="N415" s="2"/>
      <c r="O415" s="2">
        <v>0.0</v>
      </c>
      <c r="P415" s="2">
        <v>0.0</v>
      </c>
      <c r="Q415" s="2">
        <v>0.0</v>
      </c>
      <c r="R415" s="2">
        <v>9.0</v>
      </c>
      <c r="S415" s="2">
        <v>0.0</v>
      </c>
      <c r="T415" s="6">
        <v>14.230985401101737</v>
      </c>
      <c r="U415" s="6">
        <v>0.09822980813021008</v>
      </c>
      <c r="V415" s="6">
        <v>0.43113940425981295</v>
      </c>
      <c r="W415" s="6">
        <v>272925.0</v>
      </c>
      <c r="X415" s="6">
        <v>380290.0</v>
      </c>
      <c r="Y415" s="6">
        <v>1515090.0</v>
      </c>
      <c r="Z415" s="6">
        <v>148827.0</v>
      </c>
      <c r="AA415" s="2">
        <f t="shared" si="3"/>
        <v>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1.0</v>
      </c>
      <c r="AH415" s="2">
        <v>0.0</v>
      </c>
      <c r="AI415" s="2">
        <v>0.0</v>
      </c>
      <c r="AJ415" s="2">
        <v>0.0</v>
      </c>
      <c r="AK415" s="2">
        <v>0.0</v>
      </c>
      <c r="AL415" s="2">
        <v>0.0</v>
      </c>
      <c r="AM415" s="2">
        <v>0.0</v>
      </c>
      <c r="AN415" s="2">
        <v>0.0</v>
      </c>
      <c r="AO415" s="2">
        <v>0.0</v>
      </c>
      <c r="AP415" s="2">
        <v>1.0</v>
      </c>
      <c r="AQ415" s="2">
        <v>0.0</v>
      </c>
      <c r="AR415" s="3">
        <v>0.0</v>
      </c>
      <c r="AS415" s="6">
        <f t="shared" si="4"/>
        <v>14.20790461</v>
      </c>
      <c r="AT415" s="6">
        <f t="shared" si="5"/>
        <v>0.06694737866</v>
      </c>
      <c r="AU415" s="6">
        <f t="shared" si="6"/>
        <v>0.867162303</v>
      </c>
      <c r="AV415" s="6">
        <f t="shared" si="7"/>
        <v>0</v>
      </c>
      <c r="AW415" s="6">
        <f t="shared" si="8"/>
        <v>1</v>
      </c>
      <c r="AX415" s="6">
        <f t="shared" si="9"/>
        <v>0</v>
      </c>
      <c r="AY415" s="6">
        <f t="shared" si="10"/>
        <v>0</v>
      </c>
      <c r="AZ415" s="6">
        <f t="shared" si="11"/>
        <v>0</v>
      </c>
      <c r="BA415" s="6">
        <f t="shared" si="12"/>
        <v>6</v>
      </c>
      <c r="BB415" s="6">
        <f t="shared" si="13"/>
        <v>0</v>
      </c>
      <c r="BC415" s="2"/>
      <c r="BD415" s="2"/>
    </row>
    <row r="416" ht="15.75" customHeight="1">
      <c r="A416" s="2">
        <v>99.0</v>
      </c>
      <c r="B416" s="2">
        <v>2020.0</v>
      </c>
      <c r="C416" s="6" t="s">
        <v>155</v>
      </c>
      <c r="D416" s="2">
        <v>21849.0</v>
      </c>
      <c r="E416" s="2">
        <v>3.207703000183E12</v>
      </c>
      <c r="F416" s="2" t="str">
        <f t="array" ref="F416">IFERROR(INDEX(cnpj!$A:$B,MATCH(C416,cnpj!$B:$B,0),1),IF(G416=14,LEFT(E416,2)&amp;"."&amp;MID(E416,3,3)&amp;"."&amp;MID(E416,6,3)&amp;"/"&amp;MID(E416,9,4)&amp;"-"&amp;RIGHT(E416,2),IF(G416=13,0&amp;LEFT(E416,1)&amp;"."&amp;MID(E416,2,3)&amp;"."&amp;MID(E416,5,3)&amp;"/"&amp;MID(E416,8,4)&amp;"-"&amp;RIGHT(E416,2),IF(G416=12,"00"&amp;"."&amp;LEFT(E416,3)&amp;"."&amp;MID(E416,4,3)&amp;"/"&amp;MID(E416,7,4)&amp;"-"&amp;RIGHT(E416,2),IF(G416=11,"00.0"&amp;LEFT(E416,2)&amp;"."&amp;MID(E416,3,3)&amp;"/"&amp;MID(E416,6,4)&amp;"-"&amp;RIGHT(E416,2),"erro")))))</f>
        <v>03.207.703/0001-83</v>
      </c>
      <c r="G416" s="2">
        <f t="shared" si="2"/>
        <v>13</v>
      </c>
      <c r="H416" s="6" t="s">
        <v>60</v>
      </c>
      <c r="I416" s="2">
        <v>1.0</v>
      </c>
      <c r="J416" s="6">
        <v>12.14100064878646</v>
      </c>
      <c r="K416" s="6">
        <v>187400.0</v>
      </c>
      <c r="L416" s="2">
        <v>0.0</v>
      </c>
      <c r="M416" s="2">
        <v>1.0</v>
      </c>
      <c r="N416" s="2"/>
      <c r="O416" s="2">
        <v>0.0</v>
      </c>
      <c r="P416" s="2">
        <v>0.0</v>
      </c>
      <c r="Q416" s="2">
        <v>0.0</v>
      </c>
      <c r="R416" s="2">
        <v>9.0</v>
      </c>
      <c r="S416" s="2">
        <v>0.0</v>
      </c>
      <c r="T416" s="6">
        <v>14.262755281926985</v>
      </c>
      <c r="U416" s="6">
        <v>0.09050656746784042</v>
      </c>
      <c r="V416" s="6">
        <v>0.8431525124408806</v>
      </c>
      <c r="W416" s="6">
        <v>272309.0</v>
      </c>
      <c r="X416" s="6">
        <v>1046379.0</v>
      </c>
      <c r="Y416" s="6">
        <v>1563997.0</v>
      </c>
      <c r="Z416" s="6">
        <v>141552.0</v>
      </c>
      <c r="AA416" s="2">
        <f t="shared" si="3"/>
        <v>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1.0</v>
      </c>
      <c r="AH416" s="2">
        <v>0.0</v>
      </c>
      <c r="AI416" s="2">
        <v>0.0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  <c r="AP416" s="2">
        <v>0.0</v>
      </c>
      <c r="AQ416" s="2">
        <v>1.0</v>
      </c>
      <c r="AR416" s="3">
        <v>0.0</v>
      </c>
      <c r="AS416" s="6">
        <f t="shared" si="4"/>
        <v>14.2309854</v>
      </c>
      <c r="AT416" s="6">
        <f t="shared" si="5"/>
        <v>0.09822980813</v>
      </c>
      <c r="AU416" s="6">
        <f t="shared" si="6"/>
        <v>0.4311394043</v>
      </c>
      <c r="AV416" s="6">
        <f t="shared" si="7"/>
        <v>0</v>
      </c>
      <c r="AW416" s="6">
        <f t="shared" si="8"/>
        <v>1</v>
      </c>
      <c r="AX416" s="6">
        <f t="shared" si="9"/>
        <v>0</v>
      </c>
      <c r="AY416" s="6">
        <f t="shared" si="10"/>
        <v>0</v>
      </c>
      <c r="AZ416" s="6">
        <f t="shared" si="11"/>
        <v>0</v>
      </c>
      <c r="BA416" s="6">
        <f t="shared" si="12"/>
        <v>9</v>
      </c>
      <c r="BB416" s="6">
        <f t="shared" si="13"/>
        <v>0</v>
      </c>
      <c r="BC416" s="2"/>
      <c r="BD416" s="2"/>
    </row>
    <row r="417" ht="15.75" customHeight="1">
      <c r="A417" s="2">
        <v>100.0</v>
      </c>
      <c r="B417" s="2">
        <v>2016.0</v>
      </c>
      <c r="C417" s="6" t="s">
        <v>156</v>
      </c>
      <c r="D417" s="2">
        <v>4685.0</v>
      </c>
      <c r="E417" s="2">
        <v>9.116278000101E12</v>
      </c>
      <c r="F417" s="2" t="str">
        <f t="array" ref="F417">IFERROR(INDEX(cnpj!$A:$B,MATCH(C417,cnpj!$B:$B,0),1),IF(G417=14,LEFT(E417,2)&amp;"."&amp;MID(E417,3,3)&amp;"."&amp;MID(E417,6,3)&amp;"/"&amp;MID(E417,9,4)&amp;"-"&amp;RIGHT(E417,2),IF(G417=13,0&amp;LEFT(E417,1)&amp;"."&amp;MID(E417,2,3)&amp;"."&amp;MID(E417,5,3)&amp;"/"&amp;MID(E417,8,4)&amp;"-"&amp;RIGHT(E417,2),IF(G417=12,"00"&amp;"."&amp;LEFT(E417,3)&amp;"."&amp;MID(E417,4,3)&amp;"/"&amp;MID(E417,7,4)&amp;"-"&amp;RIGHT(E417,2),IF(G417=11,"00.0"&amp;LEFT(E417,2)&amp;"."&amp;MID(E417,3,3)&amp;"/"&amp;MID(E417,6,4)&amp;"-"&amp;RIGHT(E417,2),"erro")))))</f>
        <v>09.116.278/0001-01</v>
      </c>
      <c r="G417" s="2">
        <f t="shared" si="2"/>
        <v>13</v>
      </c>
      <c r="H417" s="6" t="s">
        <v>88</v>
      </c>
      <c r="I417" s="2">
        <v>5.0</v>
      </c>
      <c r="J417" s="6">
        <v>10.992133676892388</v>
      </c>
      <c r="K417" s="6">
        <v>59405.0</v>
      </c>
      <c r="L417" s="2">
        <v>1.0</v>
      </c>
      <c r="M417" s="2">
        <v>0.0</v>
      </c>
      <c r="N417" s="2"/>
      <c r="O417" s="2">
        <v>0.0</v>
      </c>
      <c r="P417" s="2">
        <v>0.0</v>
      </c>
      <c r="Q417" s="2">
        <v>0.0</v>
      </c>
      <c r="R417" s="2">
        <v>6.0</v>
      </c>
      <c r="S417" s="2">
        <v>0.0</v>
      </c>
      <c r="T417" s="6">
        <v>11.109637984109838</v>
      </c>
      <c r="U417" s="6">
        <v>-0.8266479075615158</v>
      </c>
      <c r="V417" s="6">
        <v>3.151409926360534</v>
      </c>
      <c r="W417" s="6">
        <v>187018.0</v>
      </c>
      <c r="X417" s="6">
        <v>23534.0</v>
      </c>
      <c r="Y417" s="6">
        <v>66812.0</v>
      </c>
      <c r="Z417" s="6">
        <v>-55230.0</v>
      </c>
      <c r="AA417" s="2" t="str">
        <f t="shared" si="3"/>
        <v/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>
        <v>0.0</v>
      </c>
      <c r="AJ417" s="2">
        <v>1.0</v>
      </c>
      <c r="AK417" s="2">
        <v>0.0</v>
      </c>
      <c r="AL417" s="2">
        <v>0.0</v>
      </c>
      <c r="AM417" s="2">
        <v>1.0</v>
      </c>
      <c r="AN417" s="2">
        <v>0.0</v>
      </c>
      <c r="AO417" s="2">
        <v>0.0</v>
      </c>
      <c r="AP417" s="2">
        <v>0.0</v>
      </c>
      <c r="AQ417" s="2">
        <v>0.0</v>
      </c>
      <c r="AR417" s="3">
        <v>0.0</v>
      </c>
      <c r="AS417" s="6" t="str">
        <f t="shared" si="4"/>
        <v/>
      </c>
      <c r="AT417" s="6" t="str">
        <f t="shared" si="5"/>
        <v/>
      </c>
      <c r="AU417" s="6" t="str">
        <f t="shared" si="6"/>
        <v/>
      </c>
      <c r="AV417" s="6" t="str">
        <f t="shared" si="7"/>
        <v/>
      </c>
      <c r="AW417" s="6" t="str">
        <f t="shared" si="8"/>
        <v/>
      </c>
      <c r="AX417" s="6" t="str">
        <f t="shared" si="9"/>
        <v/>
      </c>
      <c r="AY417" s="6" t="str">
        <f t="shared" si="10"/>
        <v/>
      </c>
      <c r="AZ417" s="6" t="str">
        <f t="shared" si="11"/>
        <v/>
      </c>
      <c r="BA417" s="6" t="str">
        <f t="shared" si="12"/>
        <v/>
      </c>
      <c r="BB417" s="6" t="str">
        <f t="shared" si="13"/>
        <v/>
      </c>
      <c r="BC417" s="2"/>
      <c r="BD417" s="2"/>
    </row>
    <row r="418" ht="15.75" customHeight="1">
      <c r="A418" s="2">
        <v>100.0</v>
      </c>
      <c r="B418" s="2">
        <v>2017.0</v>
      </c>
      <c r="C418" s="6" t="s">
        <v>156</v>
      </c>
      <c r="D418" s="2">
        <v>4685.0</v>
      </c>
      <c r="E418" s="2">
        <v>9.116278000101E12</v>
      </c>
      <c r="F418" s="2" t="str">
        <f t="array" ref="F418">IFERROR(INDEX(cnpj!$A:$B,MATCH(C418,cnpj!$B:$B,0),1),IF(G418=14,LEFT(E418,2)&amp;"."&amp;MID(E418,3,3)&amp;"."&amp;MID(E418,6,3)&amp;"/"&amp;MID(E418,9,4)&amp;"-"&amp;RIGHT(E418,2),IF(G418=13,0&amp;LEFT(E418,1)&amp;"."&amp;MID(E418,2,3)&amp;"."&amp;MID(E418,5,3)&amp;"/"&amp;MID(E418,8,4)&amp;"-"&amp;RIGHT(E418,2),IF(G418=12,"00"&amp;"."&amp;LEFT(E418,3)&amp;"."&amp;MID(E418,4,3)&amp;"/"&amp;MID(E418,7,4)&amp;"-"&amp;RIGHT(E418,2),IF(G418=11,"00.0"&amp;LEFT(E418,2)&amp;"."&amp;MID(E418,3,3)&amp;"/"&amp;MID(E418,6,4)&amp;"-"&amp;RIGHT(E418,2),"erro")))))</f>
        <v>09.116.278/0001-01</v>
      </c>
      <c r="G418" s="2">
        <f t="shared" si="2"/>
        <v>13</v>
      </c>
      <c r="H418" s="6" t="s">
        <v>88</v>
      </c>
      <c r="I418" s="2">
        <v>5.0</v>
      </c>
      <c r="J418" s="6">
        <v>10.85321306049652</v>
      </c>
      <c r="K418" s="6">
        <v>51700.0</v>
      </c>
      <c r="L418" s="2">
        <v>1.0</v>
      </c>
      <c r="M418" s="2">
        <v>0.0</v>
      </c>
      <c r="N418" s="2"/>
      <c r="O418" s="2">
        <v>0.0</v>
      </c>
      <c r="P418" s="2">
        <v>0.0</v>
      </c>
      <c r="Q418" s="2">
        <v>0.0</v>
      </c>
      <c r="R418" s="2">
        <v>6.0</v>
      </c>
      <c r="S418" s="2">
        <v>0.0</v>
      </c>
      <c r="T418" s="6">
        <v>11.035228316355475</v>
      </c>
      <c r="U418" s="6">
        <v>-0.45426549072088485</v>
      </c>
      <c r="V418" s="6">
        <v>3.77186759323455</v>
      </c>
      <c r="W418" s="6">
        <v>201979.0</v>
      </c>
      <c r="X418" s="6">
        <v>31956.0</v>
      </c>
      <c r="Y418" s="6">
        <v>62021.0</v>
      </c>
      <c r="Z418" s="6">
        <v>-28174.0</v>
      </c>
      <c r="AA418" s="2">
        <f t="shared" si="3"/>
        <v>1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1.0</v>
      </c>
      <c r="AK418" s="2">
        <v>0.0</v>
      </c>
      <c r="AL418" s="2">
        <v>0.0</v>
      </c>
      <c r="AM418" s="2">
        <v>0.0</v>
      </c>
      <c r="AN418" s="2">
        <v>1.0</v>
      </c>
      <c r="AO418" s="2">
        <v>0.0</v>
      </c>
      <c r="AP418" s="2">
        <v>0.0</v>
      </c>
      <c r="AQ418" s="2">
        <v>0.0</v>
      </c>
      <c r="AR418" s="3">
        <v>0.0</v>
      </c>
      <c r="AS418" s="6">
        <f t="shared" si="4"/>
        <v>11.10963798</v>
      </c>
      <c r="AT418" s="6">
        <f t="shared" si="5"/>
        <v>-0.8266479076</v>
      </c>
      <c r="AU418" s="6">
        <f t="shared" si="6"/>
        <v>3.151409926</v>
      </c>
      <c r="AV418" s="6">
        <f t="shared" si="7"/>
        <v>1</v>
      </c>
      <c r="AW418" s="6">
        <f t="shared" si="8"/>
        <v>0</v>
      </c>
      <c r="AX418" s="6">
        <f t="shared" si="9"/>
        <v>0</v>
      </c>
      <c r="AY418" s="6">
        <f t="shared" si="10"/>
        <v>0</v>
      </c>
      <c r="AZ418" s="6">
        <f t="shared" si="11"/>
        <v>0</v>
      </c>
      <c r="BA418" s="6">
        <f t="shared" si="12"/>
        <v>6</v>
      </c>
      <c r="BB418" s="6">
        <f t="shared" si="13"/>
        <v>0</v>
      </c>
      <c r="BC418" s="2"/>
      <c r="BD418" s="2"/>
    </row>
    <row r="419" ht="15.75" customHeight="1">
      <c r="A419" s="2">
        <v>100.0</v>
      </c>
      <c r="B419" s="2">
        <v>2018.0</v>
      </c>
      <c r="C419" s="6" t="s">
        <v>156</v>
      </c>
      <c r="D419" s="2">
        <v>4685.0</v>
      </c>
      <c r="E419" s="2">
        <v>9.116278000101E12</v>
      </c>
      <c r="F419" s="2" t="str">
        <f t="array" ref="F419">IFERROR(INDEX(cnpj!$A:$B,MATCH(C419,cnpj!$B:$B,0),1),IF(G419=14,LEFT(E419,2)&amp;"."&amp;MID(E419,3,3)&amp;"."&amp;MID(E419,6,3)&amp;"/"&amp;MID(E419,9,4)&amp;"-"&amp;RIGHT(E419,2),IF(G419=13,0&amp;LEFT(E419,1)&amp;"."&amp;MID(E419,2,3)&amp;"."&amp;MID(E419,5,3)&amp;"/"&amp;MID(E419,8,4)&amp;"-"&amp;RIGHT(E419,2),IF(G419=12,"00"&amp;"."&amp;LEFT(E419,3)&amp;"."&amp;MID(E419,4,3)&amp;"/"&amp;MID(E419,7,4)&amp;"-"&amp;RIGHT(E419,2),IF(G419=11,"00.0"&amp;LEFT(E419,2)&amp;"."&amp;MID(E419,3,3)&amp;"/"&amp;MID(E419,6,4)&amp;"-"&amp;RIGHT(E419,2),"erro")))))</f>
        <v>09.116.278/0001-01</v>
      </c>
      <c r="G419" s="2">
        <f t="shared" si="2"/>
        <v>13</v>
      </c>
      <c r="H419" s="6" t="s">
        <v>88</v>
      </c>
      <c r="I419" s="2">
        <v>5.0</v>
      </c>
      <c r="J419" s="6">
        <v>10.92520079814619</v>
      </c>
      <c r="K419" s="6">
        <v>55559.0</v>
      </c>
      <c r="L419" s="2">
        <v>1.0</v>
      </c>
      <c r="M419" s="2">
        <v>0.0</v>
      </c>
      <c r="N419" s="2"/>
      <c r="O419" s="2">
        <v>0.0</v>
      </c>
      <c r="P419" s="2">
        <v>0.0</v>
      </c>
      <c r="Q419" s="2">
        <v>0.0</v>
      </c>
      <c r="R419" s="2">
        <v>6.0</v>
      </c>
      <c r="S419" s="2">
        <v>0.0</v>
      </c>
      <c r="T419" s="6">
        <v>10.984003756934829</v>
      </c>
      <c r="U419" s="6">
        <v>-0.36353608037471996</v>
      </c>
      <c r="V419" s="6">
        <v>4.283263186477496</v>
      </c>
      <c r="W419" s="6">
        <v>220061.0</v>
      </c>
      <c r="X419" s="6">
        <v>32326.0</v>
      </c>
      <c r="Y419" s="6">
        <v>58924.0</v>
      </c>
      <c r="Z419" s="6">
        <v>-21421.0</v>
      </c>
      <c r="AA419" s="2">
        <f t="shared" si="3"/>
        <v>1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1.0</v>
      </c>
      <c r="AK419" s="2">
        <v>0.0</v>
      </c>
      <c r="AL419" s="2">
        <v>0.0</v>
      </c>
      <c r="AM419" s="2">
        <v>0.0</v>
      </c>
      <c r="AN419" s="2">
        <v>0.0</v>
      </c>
      <c r="AO419" s="2">
        <v>1.0</v>
      </c>
      <c r="AP419" s="2">
        <v>0.0</v>
      </c>
      <c r="AQ419" s="2">
        <v>0.0</v>
      </c>
      <c r="AR419" s="3">
        <v>0.0</v>
      </c>
      <c r="AS419" s="6">
        <f t="shared" si="4"/>
        <v>11.03522832</v>
      </c>
      <c r="AT419" s="6">
        <f t="shared" si="5"/>
        <v>-0.4542654907</v>
      </c>
      <c r="AU419" s="6">
        <f t="shared" si="6"/>
        <v>3.771867593</v>
      </c>
      <c r="AV419" s="6">
        <f t="shared" si="7"/>
        <v>1</v>
      </c>
      <c r="AW419" s="6">
        <f t="shared" si="8"/>
        <v>0</v>
      </c>
      <c r="AX419" s="6">
        <f t="shared" si="9"/>
        <v>0</v>
      </c>
      <c r="AY419" s="6">
        <f t="shared" si="10"/>
        <v>0</v>
      </c>
      <c r="AZ419" s="6">
        <f t="shared" si="11"/>
        <v>0</v>
      </c>
      <c r="BA419" s="6">
        <f t="shared" si="12"/>
        <v>6</v>
      </c>
      <c r="BB419" s="6">
        <f t="shared" si="13"/>
        <v>0</v>
      </c>
      <c r="BC419" s="2"/>
      <c r="BD419" s="2"/>
    </row>
    <row r="420" ht="15.75" customHeight="1">
      <c r="A420" s="2">
        <v>100.0</v>
      </c>
      <c r="B420" s="2">
        <v>2020.0</v>
      </c>
      <c r="C420" s="6" t="s">
        <v>156</v>
      </c>
      <c r="D420" s="2">
        <v>4685.0</v>
      </c>
      <c r="E420" s="2">
        <v>9.116278000101E12</v>
      </c>
      <c r="F420" s="2" t="str">
        <f t="array" ref="F420">IFERROR(INDEX(cnpj!$A:$B,MATCH(C420,cnpj!$B:$B,0),1),IF(G420=14,LEFT(E420,2)&amp;"."&amp;MID(E420,3,3)&amp;"."&amp;MID(E420,6,3)&amp;"/"&amp;MID(E420,9,4)&amp;"-"&amp;RIGHT(E420,2),IF(G420=13,0&amp;LEFT(E420,1)&amp;"."&amp;MID(E420,2,3)&amp;"."&amp;MID(E420,5,3)&amp;"/"&amp;MID(E420,8,4)&amp;"-"&amp;RIGHT(E420,2),IF(G420=12,"00"&amp;"."&amp;LEFT(E420,3)&amp;"."&amp;MID(E420,4,3)&amp;"/"&amp;MID(E420,7,4)&amp;"-"&amp;RIGHT(E420,2),IF(G420=11,"00.0"&amp;LEFT(E420,2)&amp;"."&amp;MID(E420,3,3)&amp;"/"&amp;MID(E420,6,4)&amp;"-"&amp;RIGHT(E420,2),"erro")))))</f>
        <v>09.116.278/0001-01</v>
      </c>
      <c r="G420" s="2">
        <f t="shared" si="2"/>
        <v>13</v>
      </c>
      <c r="H420" s="6" t="s">
        <v>88</v>
      </c>
      <c r="I420" s="2">
        <v>5.0</v>
      </c>
      <c r="J420" s="6">
        <v>10.929672507268652</v>
      </c>
      <c r="K420" s="6">
        <v>55808.0</v>
      </c>
      <c r="L420" s="2">
        <v>1.0</v>
      </c>
      <c r="M420" s="2">
        <v>0.0</v>
      </c>
      <c r="N420" s="2"/>
      <c r="O420" s="2">
        <v>0.0</v>
      </c>
      <c r="P420" s="2">
        <v>0.0</v>
      </c>
      <c r="Q420" s="2">
        <v>0.0</v>
      </c>
      <c r="R420" s="2">
        <v>6.0</v>
      </c>
      <c r="S420" s="2">
        <v>0.0</v>
      </c>
      <c r="T420" s="6">
        <v>11.510312052982076</v>
      </c>
      <c r="U420" s="6">
        <v>-0.12062483080840995</v>
      </c>
      <c r="V420" s="6">
        <v>3.1959113285675613</v>
      </c>
      <c r="W420" s="6">
        <v>274971.0</v>
      </c>
      <c r="X420" s="6">
        <v>43786.0</v>
      </c>
      <c r="Y420" s="6">
        <v>99739.0</v>
      </c>
      <c r="Z420" s="6">
        <v>-12031.0</v>
      </c>
      <c r="AA420" s="2">
        <f t="shared" si="3"/>
        <v>1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1.0</v>
      </c>
      <c r="AK420" s="2">
        <v>0.0</v>
      </c>
      <c r="AL420" s="2">
        <v>0.0</v>
      </c>
      <c r="AM420" s="2">
        <v>0.0</v>
      </c>
      <c r="AN420" s="2">
        <v>0.0</v>
      </c>
      <c r="AO420" s="2">
        <v>0.0</v>
      </c>
      <c r="AP420" s="2">
        <v>0.0</v>
      </c>
      <c r="AQ420" s="2">
        <v>1.0</v>
      </c>
      <c r="AR420" s="3">
        <v>0.0</v>
      </c>
      <c r="AS420" s="6">
        <f t="shared" si="4"/>
        <v>10.98400376</v>
      </c>
      <c r="AT420" s="6">
        <f t="shared" si="5"/>
        <v>-0.3635360804</v>
      </c>
      <c r="AU420" s="6">
        <f t="shared" si="6"/>
        <v>4.283263186</v>
      </c>
      <c r="AV420" s="6">
        <f t="shared" si="7"/>
        <v>1</v>
      </c>
      <c r="AW420" s="6">
        <f t="shared" si="8"/>
        <v>0</v>
      </c>
      <c r="AX420" s="6">
        <f t="shared" si="9"/>
        <v>0</v>
      </c>
      <c r="AY420" s="6">
        <f t="shared" si="10"/>
        <v>0</v>
      </c>
      <c r="AZ420" s="6">
        <f t="shared" si="11"/>
        <v>0</v>
      </c>
      <c r="BA420" s="6">
        <f t="shared" si="12"/>
        <v>6</v>
      </c>
      <c r="BB420" s="6">
        <f t="shared" si="13"/>
        <v>0</v>
      </c>
      <c r="BC420" s="2"/>
      <c r="BD420" s="2"/>
    </row>
    <row r="421" ht="15.75" customHeight="1">
      <c r="A421" s="2">
        <v>101.0</v>
      </c>
      <c r="B421" s="2">
        <v>2016.0</v>
      </c>
      <c r="C421" s="6" t="s">
        <v>157</v>
      </c>
      <c r="D421" s="2">
        <v>4693.0</v>
      </c>
      <c r="E421" s="2">
        <v>9.7191902000194E13</v>
      </c>
      <c r="F421" s="2" t="str">
        <f t="array" ref="F421">IFERROR(INDEX(cnpj!$A:$B,MATCH(C421,cnpj!$B:$B,0),1),IF(G421=14,LEFT(E421,2)&amp;"."&amp;MID(E421,3,3)&amp;"."&amp;MID(E421,6,3)&amp;"/"&amp;MID(E421,9,4)&amp;"-"&amp;RIGHT(E421,2),IF(G421=13,0&amp;LEFT(E421,1)&amp;"."&amp;MID(E421,2,3)&amp;"."&amp;MID(E421,5,3)&amp;"/"&amp;MID(E421,8,4)&amp;"-"&amp;RIGHT(E421,2),IF(G421=12,"00"&amp;"."&amp;LEFT(E421,3)&amp;"."&amp;MID(E421,4,3)&amp;"/"&amp;MID(E421,7,4)&amp;"-"&amp;RIGHT(E421,2),IF(G421=11,"00.0"&amp;LEFT(E421,2)&amp;"."&amp;MID(E421,3,3)&amp;"/"&amp;MID(E421,6,4)&amp;"-"&amp;RIGHT(E421,2),"erro")))))</f>
        <v>97.191.902/0001-94</v>
      </c>
      <c r="G421" s="2">
        <f t="shared" si="2"/>
        <v>14</v>
      </c>
      <c r="H421" s="6" t="s">
        <v>86</v>
      </c>
      <c r="I421" s="2">
        <v>4.0</v>
      </c>
      <c r="J421" s="6">
        <v>10.248492921067367</v>
      </c>
      <c r="K421" s="6">
        <v>28239.95</v>
      </c>
      <c r="L421" s="2">
        <v>0.0</v>
      </c>
      <c r="M421" s="2">
        <v>0.0</v>
      </c>
      <c r="N421" s="2"/>
      <c r="O421" s="2">
        <v>0.0</v>
      </c>
      <c r="P421" s="2">
        <v>0.0</v>
      </c>
      <c r="Q421" s="2">
        <v>0.0</v>
      </c>
      <c r="R421" s="2">
        <v>4.0</v>
      </c>
      <c r="S421" s="2">
        <v>1.0</v>
      </c>
      <c r="T421" s="6">
        <v>12.88771641483169</v>
      </c>
      <c r="U421" s="6">
        <v>0.11195549092748308</v>
      </c>
      <c r="V421" s="6">
        <v>0.625888600872479</v>
      </c>
      <c r="W421" s="6">
        <v>166018.0</v>
      </c>
      <c r="X421" s="6">
        <v>81474.0</v>
      </c>
      <c r="Y421" s="6">
        <v>395425.0</v>
      </c>
      <c r="Z421" s="6">
        <v>44270.0</v>
      </c>
      <c r="AA421" s="2" t="str">
        <f t="shared" si="3"/>
        <v/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1.0</v>
      </c>
      <c r="AJ421" s="2">
        <v>0.0</v>
      </c>
      <c r="AK421" s="2">
        <v>0.0</v>
      </c>
      <c r="AL421" s="2">
        <v>0.0</v>
      </c>
      <c r="AM421" s="2">
        <v>1.0</v>
      </c>
      <c r="AN421" s="2">
        <v>0.0</v>
      </c>
      <c r="AO421" s="2">
        <v>0.0</v>
      </c>
      <c r="AP421" s="2">
        <v>0.0</v>
      </c>
      <c r="AQ421" s="2">
        <v>0.0</v>
      </c>
      <c r="AR421" s="3">
        <v>0.0</v>
      </c>
      <c r="AS421" s="6" t="str">
        <f t="shared" si="4"/>
        <v/>
      </c>
      <c r="AT421" s="6" t="str">
        <f t="shared" si="5"/>
        <v/>
      </c>
      <c r="AU421" s="6" t="str">
        <f t="shared" si="6"/>
        <v/>
      </c>
      <c r="AV421" s="6" t="str">
        <f t="shared" si="7"/>
        <v/>
      </c>
      <c r="AW421" s="6" t="str">
        <f t="shared" si="8"/>
        <v/>
      </c>
      <c r="AX421" s="6" t="str">
        <f t="shared" si="9"/>
        <v/>
      </c>
      <c r="AY421" s="6" t="str">
        <f t="shared" si="10"/>
        <v/>
      </c>
      <c r="AZ421" s="6" t="str">
        <f t="shared" si="11"/>
        <v/>
      </c>
      <c r="BA421" s="6" t="str">
        <f t="shared" si="12"/>
        <v/>
      </c>
      <c r="BB421" s="6" t="str">
        <f t="shared" si="13"/>
        <v/>
      </c>
      <c r="BC421" s="2"/>
      <c r="BD421" s="2"/>
    </row>
    <row r="422" ht="15.75" customHeight="1">
      <c r="A422" s="2">
        <v>101.0</v>
      </c>
      <c r="B422" s="2">
        <v>2017.0</v>
      </c>
      <c r="C422" s="6" t="s">
        <v>157</v>
      </c>
      <c r="D422" s="2">
        <v>4693.0</v>
      </c>
      <c r="E422" s="2">
        <v>9.7191902000194E13</v>
      </c>
      <c r="F422" s="2" t="str">
        <f t="array" ref="F422">IFERROR(INDEX(cnpj!$A:$B,MATCH(C422,cnpj!$B:$B,0),1),IF(G422=14,LEFT(E422,2)&amp;"."&amp;MID(E422,3,3)&amp;"."&amp;MID(E422,6,3)&amp;"/"&amp;MID(E422,9,4)&amp;"-"&amp;RIGHT(E422,2),IF(G422=13,0&amp;LEFT(E422,1)&amp;"."&amp;MID(E422,2,3)&amp;"."&amp;MID(E422,5,3)&amp;"/"&amp;MID(E422,8,4)&amp;"-"&amp;RIGHT(E422,2),IF(G422=12,"00"&amp;"."&amp;LEFT(E422,3)&amp;"."&amp;MID(E422,4,3)&amp;"/"&amp;MID(E422,7,4)&amp;"-"&amp;RIGHT(E422,2),IF(G422=11,"00.0"&amp;LEFT(E422,2)&amp;"."&amp;MID(E422,3,3)&amp;"/"&amp;MID(E422,6,4)&amp;"-"&amp;RIGHT(E422,2),"erro")))))</f>
        <v>97.191.902/0001-94</v>
      </c>
      <c r="G422" s="2">
        <f t="shared" si="2"/>
        <v>14</v>
      </c>
      <c r="H422" s="6" t="s">
        <v>86</v>
      </c>
      <c r="I422" s="2">
        <v>4.0</v>
      </c>
      <c r="J422" s="6">
        <v>11.183634421746932</v>
      </c>
      <c r="K422" s="6">
        <v>71943.36</v>
      </c>
      <c r="L422" s="2">
        <v>0.0</v>
      </c>
      <c r="M422" s="2">
        <v>0.0</v>
      </c>
      <c r="N422" s="2"/>
      <c r="O422" s="2">
        <v>0.0</v>
      </c>
      <c r="P422" s="2">
        <v>0.0</v>
      </c>
      <c r="Q422" s="2">
        <v>0.0</v>
      </c>
      <c r="R422" s="2">
        <v>4.0</v>
      </c>
      <c r="S422" s="2">
        <v>1.0</v>
      </c>
      <c r="T422" s="6">
        <v>12.855638820663858</v>
      </c>
      <c r="U422" s="6">
        <v>0.04477701584051893</v>
      </c>
      <c r="V422" s="6">
        <v>0.5799076622569476</v>
      </c>
      <c r="W422" s="6">
        <v>155482.0</v>
      </c>
      <c r="X422" s="6">
        <v>66589.0</v>
      </c>
      <c r="Y422" s="6">
        <v>382942.0</v>
      </c>
      <c r="Z422" s="6">
        <v>17147.0</v>
      </c>
      <c r="AA422" s="2">
        <f t="shared" si="3"/>
        <v>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0.0</v>
      </c>
      <c r="AI422" s="2">
        <v>1.0</v>
      </c>
      <c r="AJ422" s="2">
        <v>0.0</v>
      </c>
      <c r="AK422" s="2">
        <v>0.0</v>
      </c>
      <c r="AL422" s="2">
        <v>0.0</v>
      </c>
      <c r="AM422" s="2">
        <v>0.0</v>
      </c>
      <c r="AN422" s="2">
        <v>1.0</v>
      </c>
      <c r="AO422" s="2">
        <v>0.0</v>
      </c>
      <c r="AP422" s="2">
        <v>0.0</v>
      </c>
      <c r="AQ422" s="2">
        <v>0.0</v>
      </c>
      <c r="AR422" s="3">
        <v>0.0</v>
      </c>
      <c r="AS422" s="6">
        <f t="shared" si="4"/>
        <v>12.88771641</v>
      </c>
      <c r="AT422" s="6">
        <f t="shared" si="5"/>
        <v>0.1119554909</v>
      </c>
      <c r="AU422" s="6">
        <f t="shared" si="6"/>
        <v>0.6258886009</v>
      </c>
      <c r="AV422" s="6">
        <f t="shared" si="7"/>
        <v>0</v>
      </c>
      <c r="AW422" s="6">
        <f t="shared" si="8"/>
        <v>0</v>
      </c>
      <c r="AX422" s="6">
        <f t="shared" si="9"/>
        <v>0</v>
      </c>
      <c r="AY422" s="6">
        <f t="shared" si="10"/>
        <v>0</v>
      </c>
      <c r="AZ422" s="6">
        <f t="shared" si="11"/>
        <v>0</v>
      </c>
      <c r="BA422" s="6">
        <f t="shared" si="12"/>
        <v>4</v>
      </c>
      <c r="BB422" s="6">
        <f t="shared" si="13"/>
        <v>1</v>
      </c>
      <c r="BC422" s="2"/>
      <c r="BD422" s="2"/>
    </row>
    <row r="423" ht="15.75" customHeight="1">
      <c r="A423" s="2">
        <v>101.0</v>
      </c>
      <c r="B423" s="2">
        <v>2018.0</v>
      </c>
      <c r="C423" s="6" t="s">
        <v>157</v>
      </c>
      <c r="D423" s="2">
        <v>4693.0</v>
      </c>
      <c r="E423" s="2">
        <v>9.7191902000194E13</v>
      </c>
      <c r="F423" s="2" t="str">
        <f t="array" ref="F423">IFERROR(INDEX(cnpj!$A:$B,MATCH(C423,cnpj!$B:$B,0),1),IF(G423=14,LEFT(E423,2)&amp;"."&amp;MID(E423,3,3)&amp;"."&amp;MID(E423,6,3)&amp;"/"&amp;MID(E423,9,4)&amp;"-"&amp;RIGHT(E423,2),IF(G423=13,0&amp;LEFT(E423,1)&amp;"."&amp;MID(E423,2,3)&amp;"."&amp;MID(E423,5,3)&amp;"/"&amp;MID(E423,8,4)&amp;"-"&amp;RIGHT(E423,2),IF(G423=12,"00"&amp;"."&amp;LEFT(E423,3)&amp;"."&amp;MID(E423,4,3)&amp;"/"&amp;MID(E423,7,4)&amp;"-"&amp;RIGHT(E423,2),IF(G423=11,"00.0"&amp;LEFT(E423,2)&amp;"."&amp;MID(E423,3,3)&amp;"/"&amp;MID(E423,6,4)&amp;"-"&amp;RIGHT(E423,2),"erro")))))</f>
        <v>97.191.902/0001-94</v>
      </c>
      <c r="G423" s="2">
        <f t="shared" si="2"/>
        <v>14</v>
      </c>
      <c r="H423" s="6" t="s">
        <v>86</v>
      </c>
      <c r="I423" s="2">
        <v>4.0</v>
      </c>
      <c r="J423" s="6">
        <v>11.331135686756978</v>
      </c>
      <c r="K423" s="6">
        <v>83377.66</v>
      </c>
      <c r="L423" s="2">
        <v>0.0</v>
      </c>
      <c r="M423" s="2">
        <v>0.0</v>
      </c>
      <c r="N423" s="2"/>
      <c r="O423" s="2">
        <v>0.0</v>
      </c>
      <c r="P423" s="2">
        <v>0.0</v>
      </c>
      <c r="Q423" s="2">
        <v>0.0</v>
      </c>
      <c r="R423" s="2">
        <v>4.0</v>
      </c>
      <c r="S423" s="2">
        <v>1.0</v>
      </c>
      <c r="T423" s="6">
        <v>12.937021263316868</v>
      </c>
      <c r="U423" s="6">
        <v>0.03832358392913026</v>
      </c>
      <c r="V423" s="6">
        <v>0.5793216340482896</v>
      </c>
      <c r="W423" s="6">
        <v>151228.0</v>
      </c>
      <c r="X423" s="6">
        <v>89428.0</v>
      </c>
      <c r="Y423" s="6">
        <v>415410.0</v>
      </c>
      <c r="Z423" s="6">
        <v>15920.0</v>
      </c>
      <c r="AA423" s="2">
        <f t="shared" si="3"/>
        <v>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1.0</v>
      </c>
      <c r="AJ423" s="2">
        <v>0.0</v>
      </c>
      <c r="AK423" s="2">
        <v>0.0</v>
      </c>
      <c r="AL423" s="2">
        <v>0.0</v>
      </c>
      <c r="AM423" s="2">
        <v>0.0</v>
      </c>
      <c r="AN423" s="2">
        <v>0.0</v>
      </c>
      <c r="AO423" s="2">
        <v>1.0</v>
      </c>
      <c r="AP423" s="2">
        <v>0.0</v>
      </c>
      <c r="AQ423" s="2">
        <v>0.0</v>
      </c>
      <c r="AR423" s="3">
        <v>0.0</v>
      </c>
      <c r="AS423" s="6">
        <f t="shared" si="4"/>
        <v>12.85563882</v>
      </c>
      <c r="AT423" s="6">
        <f t="shared" si="5"/>
        <v>0.04477701584</v>
      </c>
      <c r="AU423" s="6">
        <f t="shared" si="6"/>
        <v>0.5799076623</v>
      </c>
      <c r="AV423" s="6">
        <f t="shared" si="7"/>
        <v>0</v>
      </c>
      <c r="AW423" s="6">
        <f t="shared" si="8"/>
        <v>0</v>
      </c>
      <c r="AX423" s="6">
        <f t="shared" si="9"/>
        <v>0</v>
      </c>
      <c r="AY423" s="6">
        <f t="shared" si="10"/>
        <v>0</v>
      </c>
      <c r="AZ423" s="6">
        <f t="shared" si="11"/>
        <v>0</v>
      </c>
      <c r="BA423" s="6">
        <f t="shared" si="12"/>
        <v>4</v>
      </c>
      <c r="BB423" s="6">
        <f t="shared" si="13"/>
        <v>1</v>
      </c>
      <c r="BC423" s="2"/>
      <c r="BD423" s="2"/>
    </row>
    <row r="424" ht="15.75" customHeight="1">
      <c r="A424" s="2">
        <v>101.0</v>
      </c>
      <c r="B424" s="2">
        <v>2020.0</v>
      </c>
      <c r="C424" s="6" t="s">
        <v>157</v>
      </c>
      <c r="D424" s="2">
        <v>4693.0</v>
      </c>
      <c r="E424" s="2">
        <v>9.7191902000194E13</v>
      </c>
      <c r="F424" s="2" t="str">
        <f t="array" ref="F424">IFERROR(INDEX(cnpj!$A:$B,MATCH(C424,cnpj!$B:$B,0),1),IF(G424=14,LEFT(E424,2)&amp;"."&amp;MID(E424,3,3)&amp;"."&amp;MID(E424,6,3)&amp;"/"&amp;MID(E424,9,4)&amp;"-"&amp;RIGHT(E424,2),IF(G424=13,0&amp;LEFT(E424,1)&amp;"."&amp;MID(E424,2,3)&amp;"."&amp;MID(E424,5,3)&amp;"/"&amp;MID(E424,8,4)&amp;"-"&amp;RIGHT(E424,2),IF(G424=12,"00"&amp;"."&amp;LEFT(E424,3)&amp;"."&amp;MID(E424,4,3)&amp;"/"&amp;MID(E424,7,4)&amp;"-"&amp;RIGHT(E424,2),IF(G424=11,"00.0"&amp;LEFT(E424,2)&amp;"."&amp;MID(E424,3,3)&amp;"/"&amp;MID(E424,6,4)&amp;"-"&amp;RIGHT(E424,2),"erro")))))</f>
        <v>97.191.902/0001-94</v>
      </c>
      <c r="G424" s="2">
        <f t="shared" si="2"/>
        <v>14</v>
      </c>
      <c r="H424" s="6" t="s">
        <v>86</v>
      </c>
      <c r="I424" s="2">
        <v>4.0</v>
      </c>
      <c r="J424" s="6">
        <v>11.48747995652489</v>
      </c>
      <c r="K424" s="6">
        <v>97487.55</v>
      </c>
      <c r="L424" s="2">
        <v>0.0</v>
      </c>
      <c r="M424" s="2">
        <v>0.0</v>
      </c>
      <c r="N424" s="2"/>
      <c r="O424" s="2">
        <v>0.0</v>
      </c>
      <c r="P424" s="2">
        <v>0.0</v>
      </c>
      <c r="Q424" s="2">
        <v>0.0</v>
      </c>
      <c r="R424" s="2">
        <v>4.0</v>
      </c>
      <c r="S424" s="2">
        <v>1.0</v>
      </c>
      <c r="T424" s="6">
        <v>13.28053738136918</v>
      </c>
      <c r="U424" s="6">
        <v>0.20282745844609304</v>
      </c>
      <c r="V424" s="6">
        <v>0.5146435370549015</v>
      </c>
      <c r="W424" s="6">
        <v>211818.0</v>
      </c>
      <c r="X424" s="6">
        <v>89601.0</v>
      </c>
      <c r="Y424" s="6">
        <v>585685.0</v>
      </c>
      <c r="Z424" s="6">
        <v>118793.0</v>
      </c>
      <c r="AA424" s="2">
        <f t="shared" si="3"/>
        <v>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  <c r="AH424" s="2">
        <v>0.0</v>
      </c>
      <c r="AI424" s="2">
        <v>1.0</v>
      </c>
      <c r="AJ424" s="2">
        <v>0.0</v>
      </c>
      <c r="AK424" s="2">
        <v>0.0</v>
      </c>
      <c r="AL424" s="2">
        <v>0.0</v>
      </c>
      <c r="AM424" s="2">
        <v>0.0</v>
      </c>
      <c r="AN424" s="2">
        <v>0.0</v>
      </c>
      <c r="AO424" s="2">
        <v>0.0</v>
      </c>
      <c r="AP424" s="2">
        <v>0.0</v>
      </c>
      <c r="AQ424" s="2">
        <v>1.0</v>
      </c>
      <c r="AR424" s="3">
        <v>0.0</v>
      </c>
      <c r="AS424" s="6">
        <f t="shared" si="4"/>
        <v>12.93702126</v>
      </c>
      <c r="AT424" s="6">
        <f t="shared" si="5"/>
        <v>0.03832358393</v>
      </c>
      <c r="AU424" s="6">
        <f t="shared" si="6"/>
        <v>0.579321634</v>
      </c>
      <c r="AV424" s="6">
        <f t="shared" si="7"/>
        <v>0</v>
      </c>
      <c r="AW424" s="6">
        <f t="shared" si="8"/>
        <v>0</v>
      </c>
      <c r="AX424" s="6">
        <f t="shared" si="9"/>
        <v>0</v>
      </c>
      <c r="AY424" s="6">
        <f t="shared" si="10"/>
        <v>0</v>
      </c>
      <c r="AZ424" s="6">
        <f t="shared" si="11"/>
        <v>0</v>
      </c>
      <c r="BA424" s="6">
        <f t="shared" si="12"/>
        <v>4</v>
      </c>
      <c r="BB424" s="6">
        <f t="shared" si="13"/>
        <v>1</v>
      </c>
      <c r="BC424" s="2"/>
      <c r="BD424" s="2"/>
    </row>
    <row r="425" ht="15.75" customHeight="1">
      <c r="A425" s="2">
        <v>102.0</v>
      </c>
      <c r="B425" s="2">
        <v>2016.0</v>
      </c>
      <c r="C425" s="6" t="s">
        <v>158</v>
      </c>
      <c r="D425" s="2">
        <v>4723.0</v>
      </c>
      <c r="E425" s="2">
        <v>6.1022042000118E13</v>
      </c>
      <c r="F425" s="2" t="str">
        <f t="array" ref="F425">IFERROR(INDEX(cnpj!$A:$B,MATCH(C425,cnpj!$B:$B,0),1),IF(G425=14,LEFT(E425,2)&amp;"."&amp;MID(E425,3,3)&amp;"."&amp;MID(E425,6,3)&amp;"/"&amp;MID(E425,9,4)&amp;"-"&amp;RIGHT(E425,2),IF(G425=13,0&amp;LEFT(E425,1)&amp;"."&amp;MID(E425,2,3)&amp;"."&amp;MID(E425,5,3)&amp;"/"&amp;MID(E425,8,4)&amp;"-"&amp;RIGHT(E425,2),IF(G425=12,"00"&amp;"."&amp;LEFT(E425,3)&amp;"."&amp;MID(E425,4,3)&amp;"/"&amp;MID(E425,7,4)&amp;"-"&amp;RIGHT(E425,2),IF(G425=11,"00.0"&amp;LEFT(E425,2)&amp;"."&amp;MID(E425,3,3)&amp;"/"&amp;MID(E425,6,4)&amp;"-"&amp;RIGHT(E425,2),"erro")))))</f>
        <v>61.022.042/0001-18</v>
      </c>
      <c r="G425" s="2">
        <f t="shared" si="2"/>
        <v>14</v>
      </c>
      <c r="H425" s="6" t="s">
        <v>62</v>
      </c>
      <c r="I425" s="2">
        <v>3.0</v>
      </c>
      <c r="J425" s="6">
        <v>11.695247021764184</v>
      </c>
      <c r="K425" s="6">
        <v>120000.0</v>
      </c>
      <c r="L425" s="2">
        <v>0.0</v>
      </c>
      <c r="M425" s="2">
        <v>1.0</v>
      </c>
      <c r="N425" s="2"/>
      <c r="O425" s="2">
        <v>0.0</v>
      </c>
      <c r="P425" s="2">
        <v>0.0</v>
      </c>
      <c r="Q425" s="2">
        <v>0.0</v>
      </c>
      <c r="R425" s="2">
        <v>4.0</v>
      </c>
      <c r="S425" s="2">
        <v>0.0</v>
      </c>
      <c r="T425" s="6">
        <v>10.464530892462736</v>
      </c>
      <c r="U425" s="6">
        <v>0.12</v>
      </c>
      <c r="V425" s="6">
        <v>0.362453637660485</v>
      </c>
      <c r="W425" s="6">
        <v>1890.0</v>
      </c>
      <c r="X425" s="6">
        <v>10814.0</v>
      </c>
      <c r="Y425" s="6">
        <v>35050.0</v>
      </c>
      <c r="Z425" s="6">
        <v>4206.0</v>
      </c>
      <c r="AA425" s="2" t="str">
        <f t="shared" si="3"/>
        <v/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1.0</v>
      </c>
      <c r="AI425" s="2">
        <v>0.0</v>
      </c>
      <c r="AJ425" s="2">
        <v>0.0</v>
      </c>
      <c r="AK425" s="2">
        <v>0.0</v>
      </c>
      <c r="AL425" s="2">
        <v>0.0</v>
      </c>
      <c r="AM425" s="2">
        <v>1.0</v>
      </c>
      <c r="AN425" s="2">
        <v>0.0</v>
      </c>
      <c r="AO425" s="2">
        <v>0.0</v>
      </c>
      <c r="AP425" s="2">
        <v>0.0</v>
      </c>
      <c r="AQ425" s="2">
        <v>0.0</v>
      </c>
      <c r="AR425" s="3">
        <v>0.0</v>
      </c>
      <c r="AS425" s="6" t="str">
        <f t="shared" si="4"/>
        <v/>
      </c>
      <c r="AT425" s="6" t="str">
        <f t="shared" si="5"/>
        <v/>
      </c>
      <c r="AU425" s="6" t="str">
        <f t="shared" si="6"/>
        <v/>
      </c>
      <c r="AV425" s="6" t="str">
        <f t="shared" si="7"/>
        <v/>
      </c>
      <c r="AW425" s="6" t="str">
        <f t="shared" si="8"/>
        <v/>
      </c>
      <c r="AX425" s="6" t="str">
        <f t="shared" si="9"/>
        <v/>
      </c>
      <c r="AY425" s="6" t="str">
        <f t="shared" si="10"/>
        <v/>
      </c>
      <c r="AZ425" s="6" t="str">
        <f t="shared" si="11"/>
        <v/>
      </c>
      <c r="BA425" s="6" t="str">
        <f t="shared" si="12"/>
        <v/>
      </c>
      <c r="BB425" s="6" t="str">
        <f t="shared" si="13"/>
        <v/>
      </c>
      <c r="BC425" s="2"/>
      <c r="BD425" s="2"/>
    </row>
    <row r="426" ht="15.75" customHeight="1">
      <c r="A426" s="2">
        <v>102.0</v>
      </c>
      <c r="B426" s="2">
        <v>2017.0</v>
      </c>
      <c r="C426" s="6" t="s">
        <v>158</v>
      </c>
      <c r="D426" s="2">
        <v>4723.0</v>
      </c>
      <c r="E426" s="2">
        <v>6.1022042000118E13</v>
      </c>
      <c r="F426" s="2" t="str">
        <f t="array" ref="F426">IFERROR(INDEX(cnpj!$A:$B,MATCH(C426,cnpj!$B:$B,0),1),IF(G426=14,LEFT(E426,2)&amp;"."&amp;MID(E426,3,3)&amp;"."&amp;MID(E426,6,3)&amp;"/"&amp;MID(E426,9,4)&amp;"-"&amp;RIGHT(E426,2),IF(G426=13,0&amp;LEFT(E426,1)&amp;"."&amp;MID(E426,2,3)&amp;"."&amp;MID(E426,5,3)&amp;"/"&amp;MID(E426,8,4)&amp;"-"&amp;RIGHT(E426,2),IF(G426=12,"00"&amp;"."&amp;LEFT(E426,3)&amp;"."&amp;MID(E426,4,3)&amp;"/"&amp;MID(E426,7,4)&amp;"-"&amp;RIGHT(E426,2),IF(G426=11,"00.0"&amp;LEFT(E426,2)&amp;"."&amp;MID(E426,3,3)&amp;"/"&amp;MID(E426,6,4)&amp;"-"&amp;RIGHT(E426,2),"erro")))))</f>
        <v>61.022.042/0001-18</v>
      </c>
      <c r="G426" s="2">
        <f t="shared" si="2"/>
        <v>14</v>
      </c>
      <c r="H426" s="6" t="s">
        <v>62</v>
      </c>
      <c r="I426" s="2">
        <v>3.0</v>
      </c>
      <c r="J426" s="6">
        <v>11.661345470088502</v>
      </c>
      <c r="K426" s="6">
        <v>116000.0</v>
      </c>
      <c r="L426" s="2">
        <v>0.0</v>
      </c>
      <c r="M426" s="2">
        <v>1.0</v>
      </c>
      <c r="N426" s="2"/>
      <c r="O426" s="2">
        <v>0.0</v>
      </c>
      <c r="P426" s="2">
        <v>0.0</v>
      </c>
      <c r="Q426" s="2">
        <v>0.0</v>
      </c>
      <c r="R426" s="2">
        <v>4.0</v>
      </c>
      <c r="S426" s="2">
        <v>0.0</v>
      </c>
      <c r="T426" s="6">
        <v>10.676554356271946</v>
      </c>
      <c r="U426" s="6">
        <v>0.1062823116691285</v>
      </c>
      <c r="V426" s="6">
        <v>0.4410542836041359</v>
      </c>
      <c r="W426" s="6">
        <v>2480.0</v>
      </c>
      <c r="X426" s="6">
        <v>16630.0</v>
      </c>
      <c r="Y426" s="6">
        <v>43328.0</v>
      </c>
      <c r="Z426" s="6">
        <v>4605.0</v>
      </c>
      <c r="AA426" s="2">
        <f t="shared" si="3"/>
        <v>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1.0</v>
      </c>
      <c r="AI426" s="2">
        <v>0.0</v>
      </c>
      <c r="AJ426" s="2">
        <v>0.0</v>
      </c>
      <c r="AK426" s="2">
        <v>0.0</v>
      </c>
      <c r="AL426" s="2">
        <v>0.0</v>
      </c>
      <c r="AM426" s="2">
        <v>0.0</v>
      </c>
      <c r="AN426" s="2">
        <v>1.0</v>
      </c>
      <c r="AO426" s="2">
        <v>0.0</v>
      </c>
      <c r="AP426" s="2">
        <v>0.0</v>
      </c>
      <c r="AQ426" s="2">
        <v>0.0</v>
      </c>
      <c r="AR426" s="3">
        <v>0.0</v>
      </c>
      <c r="AS426" s="6">
        <f t="shared" si="4"/>
        <v>10.46453089</v>
      </c>
      <c r="AT426" s="6">
        <f t="shared" si="5"/>
        <v>0.12</v>
      </c>
      <c r="AU426" s="6">
        <f t="shared" si="6"/>
        <v>0.3624536377</v>
      </c>
      <c r="AV426" s="6">
        <f t="shared" si="7"/>
        <v>0</v>
      </c>
      <c r="AW426" s="6">
        <f t="shared" si="8"/>
        <v>1</v>
      </c>
      <c r="AX426" s="6">
        <f t="shared" si="9"/>
        <v>0</v>
      </c>
      <c r="AY426" s="6">
        <f t="shared" si="10"/>
        <v>0</v>
      </c>
      <c r="AZ426" s="6">
        <f t="shared" si="11"/>
        <v>0</v>
      </c>
      <c r="BA426" s="6">
        <f t="shared" si="12"/>
        <v>4</v>
      </c>
      <c r="BB426" s="6">
        <f t="shared" si="13"/>
        <v>0</v>
      </c>
      <c r="BC426" s="2"/>
      <c r="BD426" s="2"/>
    </row>
    <row r="427" ht="15.75" customHeight="1">
      <c r="A427" s="2">
        <v>102.0</v>
      </c>
      <c r="B427" s="2">
        <v>2018.0</v>
      </c>
      <c r="C427" s="6" t="s">
        <v>158</v>
      </c>
      <c r="D427" s="2">
        <v>4723.0</v>
      </c>
      <c r="E427" s="2">
        <v>6.1022042000118E13</v>
      </c>
      <c r="F427" s="2" t="str">
        <f t="array" ref="F427">IFERROR(INDEX(cnpj!$A:$B,MATCH(C427,cnpj!$B:$B,0),1),IF(G427=14,LEFT(E427,2)&amp;"."&amp;MID(E427,3,3)&amp;"."&amp;MID(E427,6,3)&amp;"/"&amp;MID(E427,9,4)&amp;"-"&amp;RIGHT(E427,2),IF(G427=13,0&amp;LEFT(E427,1)&amp;"."&amp;MID(E427,2,3)&amp;"."&amp;MID(E427,5,3)&amp;"/"&amp;MID(E427,8,4)&amp;"-"&amp;RIGHT(E427,2),IF(G427=12,"00"&amp;"."&amp;LEFT(E427,3)&amp;"."&amp;MID(E427,4,3)&amp;"/"&amp;MID(E427,7,4)&amp;"-"&amp;RIGHT(E427,2),IF(G427=11,"00.0"&amp;LEFT(E427,2)&amp;"."&amp;MID(E427,3,3)&amp;"/"&amp;MID(E427,6,4)&amp;"-"&amp;RIGHT(E427,2),"erro")))))</f>
        <v>61.022.042/0001-18</v>
      </c>
      <c r="G427" s="2">
        <f t="shared" si="2"/>
        <v>14</v>
      </c>
      <c r="H427" s="6" t="s">
        <v>62</v>
      </c>
      <c r="I427" s="2">
        <v>3.0</v>
      </c>
      <c r="J427" s="6">
        <v>11.661345470088502</v>
      </c>
      <c r="K427" s="6">
        <v>116000.0</v>
      </c>
      <c r="L427" s="2">
        <v>0.0</v>
      </c>
      <c r="M427" s="2">
        <v>1.0</v>
      </c>
      <c r="N427" s="2"/>
      <c r="O427" s="2">
        <v>0.0</v>
      </c>
      <c r="P427" s="2">
        <v>0.0</v>
      </c>
      <c r="Q427" s="2">
        <v>0.0</v>
      </c>
      <c r="R427" s="2">
        <v>5.0</v>
      </c>
      <c r="S427" s="2">
        <v>0.0</v>
      </c>
      <c r="T427" s="6">
        <v>10.75579427616868</v>
      </c>
      <c r="U427" s="6">
        <v>0.05330376751028763</v>
      </c>
      <c r="V427" s="6">
        <v>0.4451077802179058</v>
      </c>
      <c r="W427" s="6">
        <v>1469.0</v>
      </c>
      <c r="X427" s="6">
        <v>19407.0</v>
      </c>
      <c r="Y427" s="6">
        <v>46901.0</v>
      </c>
      <c r="Z427" s="6">
        <v>2500.0</v>
      </c>
      <c r="AA427" s="2">
        <f t="shared" si="3"/>
        <v>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1.0</v>
      </c>
      <c r="AI427" s="2">
        <v>0.0</v>
      </c>
      <c r="AJ427" s="2">
        <v>0.0</v>
      </c>
      <c r="AK427" s="2">
        <v>0.0</v>
      </c>
      <c r="AL427" s="2">
        <v>0.0</v>
      </c>
      <c r="AM427" s="2">
        <v>0.0</v>
      </c>
      <c r="AN427" s="2">
        <v>0.0</v>
      </c>
      <c r="AO427" s="2">
        <v>1.0</v>
      </c>
      <c r="AP427" s="2">
        <v>0.0</v>
      </c>
      <c r="AQ427" s="2">
        <v>0.0</v>
      </c>
      <c r="AR427" s="3">
        <v>0.0</v>
      </c>
      <c r="AS427" s="6">
        <f t="shared" si="4"/>
        <v>10.67655436</v>
      </c>
      <c r="AT427" s="6">
        <f t="shared" si="5"/>
        <v>0.1062823117</v>
      </c>
      <c r="AU427" s="6">
        <f t="shared" si="6"/>
        <v>0.4410542836</v>
      </c>
      <c r="AV427" s="6">
        <f t="shared" si="7"/>
        <v>0</v>
      </c>
      <c r="AW427" s="6">
        <f t="shared" si="8"/>
        <v>1</v>
      </c>
      <c r="AX427" s="6">
        <f t="shared" si="9"/>
        <v>0</v>
      </c>
      <c r="AY427" s="6">
        <f t="shared" si="10"/>
        <v>0</v>
      </c>
      <c r="AZ427" s="6">
        <f t="shared" si="11"/>
        <v>0</v>
      </c>
      <c r="BA427" s="6">
        <f t="shared" si="12"/>
        <v>4</v>
      </c>
      <c r="BB427" s="6">
        <f t="shared" si="13"/>
        <v>0</v>
      </c>
      <c r="BC427" s="2"/>
      <c r="BD427" s="2"/>
    </row>
    <row r="428" ht="15.75" customHeight="1">
      <c r="A428" s="2">
        <v>102.0</v>
      </c>
      <c r="B428" s="2">
        <v>2019.0</v>
      </c>
      <c r="C428" s="6" t="s">
        <v>158</v>
      </c>
      <c r="D428" s="2">
        <v>4723.0</v>
      </c>
      <c r="E428" s="2">
        <v>6.1022042000118E13</v>
      </c>
      <c r="F428" s="2" t="str">
        <f t="array" ref="F428">IFERROR(INDEX(cnpj!$A:$B,MATCH(C428,cnpj!$B:$B,0),1),IF(G428=14,LEFT(E428,2)&amp;"."&amp;MID(E428,3,3)&amp;"."&amp;MID(E428,6,3)&amp;"/"&amp;MID(E428,9,4)&amp;"-"&amp;RIGHT(E428,2),IF(G428=13,0&amp;LEFT(E428,1)&amp;"."&amp;MID(E428,2,3)&amp;"."&amp;MID(E428,5,3)&amp;"/"&amp;MID(E428,8,4)&amp;"-"&amp;RIGHT(E428,2),IF(G428=12,"00"&amp;"."&amp;LEFT(E428,3)&amp;"."&amp;MID(E428,4,3)&amp;"/"&amp;MID(E428,7,4)&amp;"-"&amp;RIGHT(E428,2),IF(G428=11,"00.0"&amp;LEFT(E428,2)&amp;"."&amp;MID(E428,3,3)&amp;"/"&amp;MID(E428,6,4)&amp;"-"&amp;RIGHT(E428,2),"erro")))))</f>
        <v>61.022.042/0001-18</v>
      </c>
      <c r="G428" s="2">
        <f t="shared" si="2"/>
        <v>14</v>
      </c>
      <c r="H428" s="6" t="s">
        <v>62</v>
      </c>
      <c r="I428" s="2">
        <v>3.0</v>
      </c>
      <c r="J428" s="6">
        <v>11.661345470088502</v>
      </c>
      <c r="K428" s="6">
        <v>116000.0</v>
      </c>
      <c r="L428" s="2">
        <v>0.0</v>
      </c>
      <c r="M428" s="2">
        <v>1.0</v>
      </c>
      <c r="N428" s="2"/>
      <c r="O428" s="2">
        <v>0.0</v>
      </c>
      <c r="P428" s="2">
        <v>0.0</v>
      </c>
      <c r="Q428" s="2">
        <v>0.0</v>
      </c>
      <c r="R428" s="2">
        <v>5.0</v>
      </c>
      <c r="S428" s="2">
        <v>0.0</v>
      </c>
      <c r="T428" s="6">
        <v>10.470986472491525</v>
      </c>
      <c r="U428" s="6">
        <v>-0.6992091164214644</v>
      </c>
      <c r="V428" s="6">
        <v>0.0624769679961448</v>
      </c>
      <c r="W428" s="6">
        <v>314.0</v>
      </c>
      <c r="X428" s="6">
        <v>1890.0</v>
      </c>
      <c r="Y428" s="6">
        <v>35277.0</v>
      </c>
      <c r="Z428" s="6">
        <v>-24666.0</v>
      </c>
      <c r="AA428" s="2">
        <f t="shared" si="3"/>
        <v>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1.0</v>
      </c>
      <c r="AI428" s="2">
        <v>0.0</v>
      </c>
      <c r="AJ428" s="2">
        <v>0.0</v>
      </c>
      <c r="AK428" s="2">
        <v>0.0</v>
      </c>
      <c r="AL428" s="2">
        <v>0.0</v>
      </c>
      <c r="AM428" s="2">
        <v>0.0</v>
      </c>
      <c r="AN428" s="2">
        <v>0.0</v>
      </c>
      <c r="AO428" s="2">
        <v>0.0</v>
      </c>
      <c r="AP428" s="2">
        <v>1.0</v>
      </c>
      <c r="AQ428" s="2">
        <v>0.0</v>
      </c>
      <c r="AR428" s="3">
        <v>0.0</v>
      </c>
      <c r="AS428" s="6">
        <f t="shared" si="4"/>
        <v>10.75579428</v>
      </c>
      <c r="AT428" s="6">
        <f t="shared" si="5"/>
        <v>0.05330376751</v>
      </c>
      <c r="AU428" s="6">
        <f t="shared" si="6"/>
        <v>0.4451077802</v>
      </c>
      <c r="AV428" s="6">
        <f t="shared" si="7"/>
        <v>0</v>
      </c>
      <c r="AW428" s="6">
        <f t="shared" si="8"/>
        <v>1</v>
      </c>
      <c r="AX428" s="6">
        <f t="shared" si="9"/>
        <v>0</v>
      </c>
      <c r="AY428" s="6">
        <f t="shared" si="10"/>
        <v>0</v>
      </c>
      <c r="AZ428" s="6">
        <f t="shared" si="11"/>
        <v>0</v>
      </c>
      <c r="BA428" s="6">
        <f t="shared" si="12"/>
        <v>5</v>
      </c>
      <c r="BB428" s="6">
        <f t="shared" si="13"/>
        <v>0</v>
      </c>
      <c r="BC428" s="2"/>
      <c r="BD428" s="2"/>
    </row>
    <row r="429" ht="15.75" customHeight="1">
      <c r="A429" s="2">
        <v>102.0</v>
      </c>
      <c r="B429" s="2">
        <v>2020.0</v>
      </c>
      <c r="C429" s="6" t="s">
        <v>158</v>
      </c>
      <c r="D429" s="2">
        <v>4723.0</v>
      </c>
      <c r="E429" s="2">
        <v>6.1022042000118E13</v>
      </c>
      <c r="F429" s="2" t="str">
        <f t="array" ref="F429">IFERROR(INDEX(cnpj!$A:$B,MATCH(C429,cnpj!$B:$B,0),1),IF(G429=14,LEFT(E429,2)&amp;"."&amp;MID(E429,3,3)&amp;"."&amp;MID(E429,6,3)&amp;"/"&amp;MID(E429,9,4)&amp;"-"&amp;RIGHT(E429,2),IF(G429=13,0&amp;LEFT(E429,1)&amp;"."&amp;MID(E429,2,3)&amp;"."&amp;MID(E429,5,3)&amp;"/"&amp;MID(E429,8,4)&amp;"-"&amp;RIGHT(E429,2),IF(G429=12,"00"&amp;"."&amp;LEFT(E429,3)&amp;"."&amp;MID(E429,4,3)&amp;"/"&amp;MID(E429,7,4)&amp;"-"&amp;RIGHT(E429,2),IF(G429=11,"00.0"&amp;LEFT(E429,2)&amp;"."&amp;MID(E429,3,3)&amp;"/"&amp;MID(E429,6,4)&amp;"-"&amp;RIGHT(E429,2),"erro")))))</f>
        <v>61.022.042/0001-18</v>
      </c>
      <c r="G429" s="2">
        <f t="shared" si="2"/>
        <v>14</v>
      </c>
      <c r="H429" s="6" t="s">
        <v>62</v>
      </c>
      <c r="I429" s="2">
        <v>3.0</v>
      </c>
      <c r="J429" s="6">
        <v>11.918390573078392</v>
      </c>
      <c r="K429" s="6">
        <v>150000.0</v>
      </c>
      <c r="L429" s="2">
        <v>0.0</v>
      </c>
      <c r="M429" s="2">
        <v>1.0</v>
      </c>
      <c r="N429" s="2"/>
      <c r="O429" s="2">
        <v>0.0</v>
      </c>
      <c r="P429" s="2">
        <v>0.0</v>
      </c>
      <c r="Q429" s="2">
        <v>0.0</v>
      </c>
      <c r="R429" s="2">
        <v>5.0</v>
      </c>
      <c r="S429" s="2">
        <v>0.0</v>
      </c>
      <c r="T429" s="6">
        <v>11.266602842583593</v>
      </c>
      <c r="U429" s="6">
        <v>0.024857036856985683</v>
      </c>
      <c r="V429" s="6">
        <v>0.9577571097777835</v>
      </c>
      <c r="W429" s="6">
        <v>375.0</v>
      </c>
      <c r="X429" s="6">
        <v>74490.0</v>
      </c>
      <c r="Y429" s="6">
        <v>78167.0</v>
      </c>
      <c r="Z429" s="6">
        <v>1943.0</v>
      </c>
      <c r="AA429" s="2">
        <f t="shared" si="3"/>
        <v>1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1.0</v>
      </c>
      <c r="AI429" s="2">
        <v>0.0</v>
      </c>
      <c r="AJ429" s="2">
        <v>0.0</v>
      </c>
      <c r="AK429" s="2">
        <v>0.0</v>
      </c>
      <c r="AL429" s="2">
        <v>0.0</v>
      </c>
      <c r="AM429" s="2">
        <v>0.0</v>
      </c>
      <c r="AN429" s="2">
        <v>0.0</v>
      </c>
      <c r="AO429" s="2">
        <v>0.0</v>
      </c>
      <c r="AP429" s="2">
        <v>0.0</v>
      </c>
      <c r="AQ429" s="2">
        <v>1.0</v>
      </c>
      <c r="AR429" s="3">
        <v>0.0</v>
      </c>
      <c r="AS429" s="6">
        <f t="shared" si="4"/>
        <v>10.47098647</v>
      </c>
      <c r="AT429" s="6">
        <f t="shared" si="5"/>
        <v>-0.6992091164</v>
      </c>
      <c r="AU429" s="6">
        <f t="shared" si="6"/>
        <v>0.062476968</v>
      </c>
      <c r="AV429" s="6">
        <f t="shared" si="7"/>
        <v>0</v>
      </c>
      <c r="AW429" s="6">
        <f t="shared" si="8"/>
        <v>1</v>
      </c>
      <c r="AX429" s="6">
        <f t="shared" si="9"/>
        <v>0</v>
      </c>
      <c r="AY429" s="6">
        <f t="shared" si="10"/>
        <v>0</v>
      </c>
      <c r="AZ429" s="6">
        <f t="shared" si="11"/>
        <v>0</v>
      </c>
      <c r="BA429" s="6">
        <f t="shared" si="12"/>
        <v>5</v>
      </c>
      <c r="BB429" s="6">
        <f t="shared" si="13"/>
        <v>0</v>
      </c>
      <c r="BC429" s="2"/>
      <c r="BD429" s="2"/>
    </row>
    <row r="430" ht="15.75" customHeight="1">
      <c r="A430" s="2">
        <v>103.0</v>
      </c>
      <c r="B430" s="2">
        <v>2016.0</v>
      </c>
      <c r="C430" s="6" t="s">
        <v>159</v>
      </c>
      <c r="D430" s="2">
        <v>4774.0</v>
      </c>
      <c r="E430" s="2">
        <v>4.6014635000149E13</v>
      </c>
      <c r="F430" s="2" t="str">
        <f t="array" ref="F430">IFERROR(INDEX(cnpj!$A:$B,MATCH(C430,cnpj!$B:$B,0),1),IF(G430=14,LEFT(E430,2)&amp;"."&amp;MID(E430,3,3)&amp;"."&amp;MID(E430,6,3)&amp;"/"&amp;MID(E430,9,4)&amp;"-"&amp;RIGHT(E430,2),IF(G430=13,0&amp;LEFT(E430,1)&amp;"."&amp;MID(E430,2,3)&amp;"."&amp;MID(E430,5,3)&amp;"/"&amp;MID(E430,8,4)&amp;"-"&amp;RIGHT(E430,2),IF(G430=12,"00"&amp;"."&amp;LEFT(E430,3)&amp;"."&amp;MID(E430,4,3)&amp;"/"&amp;MID(E430,7,4)&amp;"-"&amp;RIGHT(E430,2),IF(G430=11,"00.0"&amp;LEFT(E430,2)&amp;"."&amp;MID(E430,3,3)&amp;"/"&amp;MID(E430,6,4)&amp;"-"&amp;RIGHT(E430,2),"erro")))))</f>
        <v>46.014.635/0001-49</v>
      </c>
      <c r="G430" s="2">
        <f t="shared" si="2"/>
        <v>14</v>
      </c>
      <c r="H430" s="6" t="s">
        <v>50</v>
      </c>
      <c r="I430" s="2">
        <v>6.0</v>
      </c>
      <c r="J430" s="6">
        <v>12.196022309676673</v>
      </c>
      <c r="K430" s="6">
        <v>198000.0</v>
      </c>
      <c r="L430" s="2">
        <v>1.0</v>
      </c>
      <c r="M430" s="2">
        <v>0.0</v>
      </c>
      <c r="N430" s="2"/>
      <c r="O430" s="2">
        <v>0.0</v>
      </c>
      <c r="P430" s="2">
        <v>0.0</v>
      </c>
      <c r="Q430" s="2">
        <v>0.0</v>
      </c>
      <c r="R430" s="2">
        <v>7.0</v>
      </c>
      <c r="S430" s="2">
        <v>0.0</v>
      </c>
      <c r="T430" s="6">
        <v>12.850890555692834</v>
      </c>
      <c r="U430" s="6">
        <v>-21.508352144469526</v>
      </c>
      <c r="V430" s="6">
        <v>0.9392986083415545</v>
      </c>
      <c r="W430" s="6">
        <v>325584.0</v>
      </c>
      <c r="X430" s="6">
        <v>32409.0</v>
      </c>
      <c r="Y430" s="6">
        <v>381128.0</v>
      </c>
      <c r="Z430" s="6">
        <v>-17720.0</v>
      </c>
      <c r="AA430" s="2" t="str">
        <f t="shared" si="3"/>
        <v/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0.0</v>
      </c>
      <c r="AL430" s="2">
        <v>0.0</v>
      </c>
      <c r="AM430" s="2">
        <v>1.0</v>
      </c>
      <c r="AN430" s="2">
        <v>0.0</v>
      </c>
      <c r="AO430" s="2">
        <v>0.0</v>
      </c>
      <c r="AP430" s="2">
        <v>0.0</v>
      </c>
      <c r="AQ430" s="2">
        <v>0.0</v>
      </c>
      <c r="AR430" s="3">
        <v>0.0</v>
      </c>
      <c r="AS430" s="6" t="str">
        <f t="shared" si="4"/>
        <v/>
      </c>
      <c r="AT430" s="6" t="str">
        <f t="shared" si="5"/>
        <v/>
      </c>
      <c r="AU430" s="6" t="str">
        <f t="shared" si="6"/>
        <v/>
      </c>
      <c r="AV430" s="6" t="str">
        <f t="shared" si="7"/>
        <v/>
      </c>
      <c r="AW430" s="6" t="str">
        <f t="shared" si="8"/>
        <v/>
      </c>
      <c r="AX430" s="6" t="str">
        <f t="shared" si="9"/>
        <v/>
      </c>
      <c r="AY430" s="6" t="str">
        <f t="shared" si="10"/>
        <v/>
      </c>
      <c r="AZ430" s="6" t="str">
        <f t="shared" si="11"/>
        <v/>
      </c>
      <c r="BA430" s="6" t="str">
        <f t="shared" si="12"/>
        <v/>
      </c>
      <c r="BB430" s="6" t="str">
        <f t="shared" si="13"/>
        <v/>
      </c>
      <c r="BC430" s="2"/>
      <c r="BD430" s="2"/>
    </row>
    <row r="431" ht="15.75" customHeight="1">
      <c r="A431" s="2">
        <v>104.0</v>
      </c>
      <c r="B431" s="2">
        <v>2016.0</v>
      </c>
      <c r="C431" s="6" t="s">
        <v>160</v>
      </c>
      <c r="D431" s="2">
        <v>13030.0</v>
      </c>
      <c r="E431" s="2">
        <v>8.9723993000133E13</v>
      </c>
      <c r="F431" s="2" t="str">
        <f t="array" ref="F431">IFERROR(INDEX(cnpj!$A:$B,MATCH(C431,cnpj!$B:$B,0),1),IF(G431=14,LEFT(E431,2)&amp;"."&amp;MID(E431,3,3)&amp;"."&amp;MID(E431,6,3)&amp;"/"&amp;MID(E431,9,4)&amp;"-"&amp;RIGHT(E431,2),IF(G431=13,0&amp;LEFT(E431,1)&amp;"."&amp;MID(E431,2,3)&amp;"."&amp;MID(E431,5,3)&amp;"/"&amp;MID(E431,8,4)&amp;"-"&amp;RIGHT(E431,2),IF(G431=12,"00"&amp;"."&amp;LEFT(E431,3)&amp;"."&amp;MID(E431,4,3)&amp;"/"&amp;MID(E431,7,4)&amp;"-"&amp;RIGHT(E431,2),IF(G431=11,"00.0"&amp;LEFT(E431,2)&amp;"."&amp;MID(E431,3,3)&amp;"/"&amp;MID(E431,6,4)&amp;"-"&amp;RIGHT(E431,2),"erro")))))</f>
        <v>89.723.993/0001-33</v>
      </c>
      <c r="G431" s="2">
        <f t="shared" si="2"/>
        <v>14</v>
      </c>
      <c r="H431" s="6" t="s">
        <v>60</v>
      </c>
      <c r="I431" s="2">
        <v>1.0</v>
      </c>
      <c r="J431" s="6">
        <v>9.104979856318357</v>
      </c>
      <c r="K431" s="6">
        <v>9000.0</v>
      </c>
      <c r="L431" s="2">
        <v>0.0</v>
      </c>
      <c r="M431" s="2">
        <v>0.0</v>
      </c>
      <c r="N431" s="2"/>
      <c r="O431" s="2">
        <v>0.0</v>
      </c>
      <c r="P431" s="2">
        <v>0.0</v>
      </c>
      <c r="Q431" s="2">
        <v>0.0</v>
      </c>
      <c r="R431" s="2">
        <v>6.0</v>
      </c>
      <c r="S431" s="2">
        <v>1.0</v>
      </c>
      <c r="T431" s="6">
        <v>13.808739687266563</v>
      </c>
      <c r="U431" s="6">
        <v>0.02878020884931518</v>
      </c>
      <c r="V431" s="6">
        <v>0.7577009661193735</v>
      </c>
      <c r="W431" s="6">
        <v>118426.0</v>
      </c>
      <c r="X431" s="6">
        <v>634162.0</v>
      </c>
      <c r="Y431" s="6">
        <v>993252.0</v>
      </c>
      <c r="Z431" s="6">
        <v>28586.0</v>
      </c>
      <c r="AA431" s="2" t="str">
        <f t="shared" si="3"/>
        <v/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1.0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  <c r="AM431" s="2">
        <v>1.0</v>
      </c>
      <c r="AN431" s="2">
        <v>0.0</v>
      </c>
      <c r="AO431" s="2">
        <v>0.0</v>
      </c>
      <c r="AP431" s="2">
        <v>0.0</v>
      </c>
      <c r="AQ431" s="2">
        <v>0.0</v>
      </c>
      <c r="AR431" s="3">
        <v>0.0</v>
      </c>
      <c r="AS431" s="6" t="str">
        <f t="shared" si="4"/>
        <v/>
      </c>
      <c r="AT431" s="6" t="str">
        <f t="shared" si="5"/>
        <v/>
      </c>
      <c r="AU431" s="6" t="str">
        <f t="shared" si="6"/>
        <v/>
      </c>
      <c r="AV431" s="6" t="str">
        <f t="shared" si="7"/>
        <v/>
      </c>
      <c r="AW431" s="6" t="str">
        <f t="shared" si="8"/>
        <v/>
      </c>
      <c r="AX431" s="6" t="str">
        <f t="shared" si="9"/>
        <v/>
      </c>
      <c r="AY431" s="6" t="str">
        <f t="shared" si="10"/>
        <v/>
      </c>
      <c r="AZ431" s="6" t="str">
        <f t="shared" si="11"/>
        <v/>
      </c>
      <c r="BA431" s="6" t="str">
        <f t="shared" si="12"/>
        <v/>
      </c>
      <c r="BB431" s="6" t="str">
        <f t="shared" si="13"/>
        <v/>
      </c>
      <c r="BC431" s="2"/>
      <c r="BD431" s="2"/>
    </row>
    <row r="432" ht="15.75" customHeight="1">
      <c r="A432" s="2">
        <v>104.0</v>
      </c>
      <c r="B432" s="2">
        <v>2017.0</v>
      </c>
      <c r="C432" s="6" t="s">
        <v>160</v>
      </c>
      <c r="D432" s="2">
        <v>13030.0</v>
      </c>
      <c r="E432" s="2">
        <v>8.9723993000133E13</v>
      </c>
      <c r="F432" s="2" t="str">
        <f t="array" ref="F432">IFERROR(INDEX(cnpj!$A:$B,MATCH(C432,cnpj!$B:$B,0),1),IF(G432=14,LEFT(E432,2)&amp;"."&amp;MID(E432,3,3)&amp;"."&amp;MID(E432,6,3)&amp;"/"&amp;MID(E432,9,4)&amp;"-"&amp;RIGHT(E432,2),IF(G432=13,0&amp;LEFT(E432,1)&amp;"."&amp;MID(E432,2,3)&amp;"."&amp;MID(E432,5,3)&amp;"/"&amp;MID(E432,8,4)&amp;"-"&amp;RIGHT(E432,2),IF(G432=12,"00"&amp;"."&amp;LEFT(E432,3)&amp;"."&amp;MID(E432,4,3)&amp;"/"&amp;MID(E432,7,4)&amp;"-"&amp;RIGHT(E432,2),IF(G432=11,"00.0"&amp;LEFT(E432,2)&amp;"."&amp;MID(E432,3,3)&amp;"/"&amp;MID(E432,6,4)&amp;"-"&amp;RIGHT(E432,2),"erro")))))</f>
        <v>89.723.993/0001-33</v>
      </c>
      <c r="G432" s="2">
        <f t="shared" si="2"/>
        <v>14</v>
      </c>
      <c r="H432" s="6" t="s">
        <v>60</v>
      </c>
      <c r="I432" s="2">
        <v>1.0</v>
      </c>
      <c r="J432" s="6">
        <v>9.104979856318357</v>
      </c>
      <c r="K432" s="6">
        <v>9000.0</v>
      </c>
      <c r="L432" s="2">
        <v>0.0</v>
      </c>
      <c r="M432" s="2">
        <v>0.0</v>
      </c>
      <c r="N432" s="2"/>
      <c r="O432" s="2">
        <v>0.0</v>
      </c>
      <c r="P432" s="2">
        <v>0.0</v>
      </c>
      <c r="Q432" s="2">
        <v>0.0</v>
      </c>
      <c r="R432" s="2">
        <v>6.0</v>
      </c>
      <c r="S432" s="2">
        <v>0.0</v>
      </c>
      <c r="T432" s="6">
        <v>13.86588137700224</v>
      </c>
      <c r="U432" s="6">
        <v>-0.0414344546388998</v>
      </c>
      <c r="V432" s="6">
        <v>0.8125926510539042</v>
      </c>
      <c r="W432" s="6">
        <v>88885.0</v>
      </c>
      <c r="X432" s="6">
        <v>765687.0</v>
      </c>
      <c r="Y432" s="6">
        <v>1051661.0</v>
      </c>
      <c r="Z432" s="6">
        <v>-43575.0</v>
      </c>
      <c r="AA432" s="2">
        <f t="shared" si="3"/>
        <v>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1.0</v>
      </c>
      <c r="AH432" s="2">
        <v>0.0</v>
      </c>
      <c r="AI432" s="2">
        <v>0.0</v>
      </c>
      <c r="AJ432" s="2">
        <v>0.0</v>
      </c>
      <c r="AK432" s="2">
        <v>0.0</v>
      </c>
      <c r="AL432" s="2">
        <v>0.0</v>
      </c>
      <c r="AM432" s="2">
        <v>0.0</v>
      </c>
      <c r="AN432" s="2">
        <v>1.0</v>
      </c>
      <c r="AO432" s="2">
        <v>0.0</v>
      </c>
      <c r="AP432" s="2">
        <v>0.0</v>
      </c>
      <c r="AQ432" s="2">
        <v>0.0</v>
      </c>
      <c r="AR432" s="3">
        <v>0.0</v>
      </c>
      <c r="AS432" s="6">
        <f t="shared" si="4"/>
        <v>13.80873969</v>
      </c>
      <c r="AT432" s="6">
        <f t="shared" si="5"/>
        <v>0.02878020885</v>
      </c>
      <c r="AU432" s="6">
        <f t="shared" si="6"/>
        <v>0.7577009661</v>
      </c>
      <c r="AV432" s="6">
        <f t="shared" si="7"/>
        <v>0</v>
      </c>
      <c r="AW432" s="6">
        <f t="shared" si="8"/>
        <v>0</v>
      </c>
      <c r="AX432" s="6">
        <f t="shared" si="9"/>
        <v>0</v>
      </c>
      <c r="AY432" s="6">
        <f t="shared" si="10"/>
        <v>0</v>
      </c>
      <c r="AZ432" s="6">
        <f t="shared" si="11"/>
        <v>0</v>
      </c>
      <c r="BA432" s="6">
        <f t="shared" si="12"/>
        <v>6</v>
      </c>
      <c r="BB432" s="6">
        <f t="shared" si="13"/>
        <v>1</v>
      </c>
      <c r="BC432" s="2"/>
      <c r="BD432" s="2"/>
    </row>
    <row r="433" ht="15.75" customHeight="1">
      <c r="A433" s="2">
        <v>104.0</v>
      </c>
      <c r="B433" s="2">
        <v>2018.0</v>
      </c>
      <c r="C433" s="6" t="s">
        <v>160</v>
      </c>
      <c r="D433" s="2">
        <v>13030.0</v>
      </c>
      <c r="E433" s="2">
        <v>8.9723993000133E13</v>
      </c>
      <c r="F433" s="2" t="str">
        <f t="array" ref="F433">IFERROR(INDEX(cnpj!$A:$B,MATCH(C433,cnpj!$B:$B,0),1),IF(G433=14,LEFT(E433,2)&amp;"."&amp;MID(E433,3,3)&amp;"."&amp;MID(E433,6,3)&amp;"/"&amp;MID(E433,9,4)&amp;"-"&amp;RIGHT(E433,2),IF(G433=13,0&amp;LEFT(E433,1)&amp;"."&amp;MID(E433,2,3)&amp;"."&amp;MID(E433,5,3)&amp;"/"&amp;MID(E433,8,4)&amp;"-"&amp;RIGHT(E433,2),IF(G433=12,"00"&amp;"."&amp;LEFT(E433,3)&amp;"."&amp;MID(E433,4,3)&amp;"/"&amp;MID(E433,7,4)&amp;"-"&amp;RIGHT(E433,2),IF(G433=11,"00.0"&amp;LEFT(E433,2)&amp;"."&amp;MID(E433,3,3)&amp;"/"&amp;MID(E433,6,4)&amp;"-"&amp;RIGHT(E433,2),"erro")))))</f>
        <v>89.723.993/0001-33</v>
      </c>
      <c r="G433" s="2">
        <f t="shared" si="2"/>
        <v>14</v>
      </c>
      <c r="H433" s="6" t="s">
        <v>60</v>
      </c>
      <c r="I433" s="2">
        <v>1.0</v>
      </c>
      <c r="J433" s="6">
        <v>9.104979856318357</v>
      </c>
      <c r="K433" s="6">
        <v>9000.0</v>
      </c>
      <c r="L433" s="2">
        <v>0.0</v>
      </c>
      <c r="M433" s="2">
        <v>0.0</v>
      </c>
      <c r="N433" s="2"/>
      <c r="O433" s="2">
        <v>0.0</v>
      </c>
      <c r="P433" s="2">
        <v>0.0</v>
      </c>
      <c r="Q433" s="2">
        <v>0.0</v>
      </c>
      <c r="R433" s="2">
        <v>4.0</v>
      </c>
      <c r="S433" s="2">
        <v>1.0</v>
      </c>
      <c r="T433" s="6">
        <v>13.933531787472472</v>
      </c>
      <c r="U433" s="6">
        <v>0.03719736098422776</v>
      </c>
      <c r="V433" s="6">
        <v>0.7876541410579524</v>
      </c>
      <c r="W433" s="6">
        <v>45070.0</v>
      </c>
      <c r="X433" s="6">
        <v>841252.0</v>
      </c>
      <c r="Y433" s="6">
        <v>1125268.0</v>
      </c>
      <c r="Z433" s="6">
        <v>41857.0</v>
      </c>
      <c r="AA433" s="2">
        <f t="shared" si="3"/>
        <v>1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1.0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  <c r="AM433" s="2">
        <v>0.0</v>
      </c>
      <c r="AN433" s="2">
        <v>0.0</v>
      </c>
      <c r="AO433" s="2">
        <v>1.0</v>
      </c>
      <c r="AP433" s="2">
        <v>0.0</v>
      </c>
      <c r="AQ433" s="2">
        <v>0.0</v>
      </c>
      <c r="AR433" s="3">
        <v>0.0</v>
      </c>
      <c r="AS433" s="6">
        <f t="shared" si="4"/>
        <v>13.86588138</v>
      </c>
      <c r="AT433" s="6">
        <f t="shared" si="5"/>
        <v>-0.04143445464</v>
      </c>
      <c r="AU433" s="6">
        <f t="shared" si="6"/>
        <v>0.8125926511</v>
      </c>
      <c r="AV433" s="6">
        <f t="shared" si="7"/>
        <v>0</v>
      </c>
      <c r="AW433" s="6">
        <f t="shared" si="8"/>
        <v>0</v>
      </c>
      <c r="AX433" s="6">
        <f t="shared" si="9"/>
        <v>0</v>
      </c>
      <c r="AY433" s="6">
        <f t="shared" si="10"/>
        <v>0</v>
      </c>
      <c r="AZ433" s="6">
        <f t="shared" si="11"/>
        <v>0</v>
      </c>
      <c r="BA433" s="6">
        <f t="shared" si="12"/>
        <v>6</v>
      </c>
      <c r="BB433" s="6">
        <f t="shared" si="13"/>
        <v>0</v>
      </c>
      <c r="BC433" s="2"/>
      <c r="BD433" s="2"/>
    </row>
    <row r="434" ht="15.75" customHeight="1">
      <c r="A434" s="2">
        <v>104.0</v>
      </c>
      <c r="B434" s="2">
        <v>2019.0</v>
      </c>
      <c r="C434" s="6" t="s">
        <v>160</v>
      </c>
      <c r="D434" s="2">
        <v>13030.0</v>
      </c>
      <c r="E434" s="2">
        <v>8.9723993000133E13</v>
      </c>
      <c r="F434" s="2" t="str">
        <f t="array" ref="F434">IFERROR(INDEX(cnpj!$A:$B,MATCH(C434,cnpj!$B:$B,0),1),IF(G434=14,LEFT(E434,2)&amp;"."&amp;MID(E434,3,3)&amp;"."&amp;MID(E434,6,3)&amp;"/"&amp;MID(E434,9,4)&amp;"-"&amp;RIGHT(E434,2),IF(G434=13,0&amp;LEFT(E434,1)&amp;"."&amp;MID(E434,2,3)&amp;"."&amp;MID(E434,5,3)&amp;"/"&amp;MID(E434,8,4)&amp;"-"&amp;RIGHT(E434,2),IF(G434=12,"00"&amp;"."&amp;LEFT(E434,3)&amp;"."&amp;MID(E434,4,3)&amp;"/"&amp;MID(E434,7,4)&amp;"-"&amp;RIGHT(E434,2),IF(G434=11,"00.0"&amp;LEFT(E434,2)&amp;"."&amp;MID(E434,3,3)&amp;"/"&amp;MID(E434,6,4)&amp;"-"&amp;RIGHT(E434,2),"erro")))))</f>
        <v>89.723.993/0001-33</v>
      </c>
      <c r="G434" s="2">
        <f t="shared" si="2"/>
        <v>14</v>
      </c>
      <c r="H434" s="6" t="s">
        <v>60</v>
      </c>
      <c r="I434" s="2">
        <v>1.0</v>
      </c>
      <c r="J434" s="6">
        <v>9.392661928770137</v>
      </c>
      <c r="K434" s="6">
        <v>12000.0</v>
      </c>
      <c r="L434" s="2">
        <v>0.0</v>
      </c>
      <c r="M434" s="2">
        <v>0.0</v>
      </c>
      <c r="N434" s="2"/>
      <c r="O434" s="2">
        <v>0.0</v>
      </c>
      <c r="P434" s="2">
        <v>0.0</v>
      </c>
      <c r="Q434" s="2">
        <v>0.0</v>
      </c>
      <c r="R434" s="2">
        <v>4.0</v>
      </c>
      <c r="S434" s="2">
        <v>1.0</v>
      </c>
      <c r="T434" s="6">
        <v>13.996769884124308</v>
      </c>
      <c r="U434" s="6">
        <v>-0.06559630808041204</v>
      </c>
      <c r="V434" s="6">
        <v>0.39790744507085024</v>
      </c>
      <c r="W434" s="6">
        <v>358556.0</v>
      </c>
      <c r="X434" s="6">
        <v>118426.0</v>
      </c>
      <c r="Y434" s="6">
        <v>1198726.0</v>
      </c>
      <c r="Z434" s="6">
        <v>-78632.0</v>
      </c>
      <c r="AA434" s="2">
        <f t="shared" si="3"/>
        <v>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1.0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0.0</v>
      </c>
      <c r="AP434" s="2">
        <v>1.0</v>
      </c>
      <c r="AQ434" s="2">
        <v>0.0</v>
      </c>
      <c r="AR434" s="3">
        <v>0.0</v>
      </c>
      <c r="AS434" s="6">
        <f t="shared" si="4"/>
        <v>13.93353179</v>
      </c>
      <c r="AT434" s="6">
        <f t="shared" si="5"/>
        <v>0.03719736098</v>
      </c>
      <c r="AU434" s="6">
        <f t="shared" si="6"/>
        <v>0.7876541411</v>
      </c>
      <c r="AV434" s="6">
        <f t="shared" si="7"/>
        <v>0</v>
      </c>
      <c r="AW434" s="6">
        <f t="shared" si="8"/>
        <v>0</v>
      </c>
      <c r="AX434" s="6">
        <f t="shared" si="9"/>
        <v>0</v>
      </c>
      <c r="AY434" s="6">
        <f t="shared" si="10"/>
        <v>0</v>
      </c>
      <c r="AZ434" s="6">
        <f t="shared" si="11"/>
        <v>0</v>
      </c>
      <c r="BA434" s="6">
        <f t="shared" si="12"/>
        <v>4</v>
      </c>
      <c r="BB434" s="6">
        <f t="shared" si="13"/>
        <v>1</v>
      </c>
      <c r="BC434" s="2"/>
      <c r="BD434" s="2"/>
    </row>
    <row r="435" ht="15.75" customHeight="1">
      <c r="A435" s="2">
        <v>104.0</v>
      </c>
      <c r="B435" s="2">
        <v>2020.0</v>
      </c>
      <c r="C435" s="6" t="s">
        <v>160</v>
      </c>
      <c r="D435" s="2">
        <v>13030.0</v>
      </c>
      <c r="E435" s="2">
        <v>8.9723993000133E13</v>
      </c>
      <c r="F435" s="2" t="str">
        <f t="array" ref="F435">IFERROR(INDEX(cnpj!$A:$B,MATCH(C435,cnpj!$B:$B,0),1),IF(G435=14,LEFT(E435,2)&amp;"."&amp;MID(E435,3,3)&amp;"."&amp;MID(E435,6,3)&amp;"/"&amp;MID(E435,9,4)&amp;"-"&amp;RIGHT(E435,2),IF(G435=13,0&amp;LEFT(E435,1)&amp;"."&amp;MID(E435,2,3)&amp;"."&amp;MID(E435,5,3)&amp;"/"&amp;MID(E435,8,4)&amp;"-"&amp;RIGHT(E435,2),IF(G435=12,"00"&amp;"."&amp;LEFT(E435,3)&amp;"."&amp;MID(E435,4,3)&amp;"/"&amp;MID(E435,7,4)&amp;"-"&amp;RIGHT(E435,2),IF(G435=11,"00.0"&amp;LEFT(E435,2)&amp;"."&amp;MID(E435,3,3)&amp;"/"&amp;MID(E435,6,4)&amp;"-"&amp;RIGHT(E435,2),"erro")))))</f>
        <v>89.723.993/0001-33</v>
      </c>
      <c r="G435" s="2">
        <f t="shared" si="2"/>
        <v>14</v>
      </c>
      <c r="H435" s="6" t="s">
        <v>60</v>
      </c>
      <c r="I435" s="2">
        <v>1.0</v>
      </c>
      <c r="J435" s="6">
        <v>11.719939634354555</v>
      </c>
      <c r="K435" s="6">
        <v>123000.0</v>
      </c>
      <c r="L435" s="2">
        <v>0.0</v>
      </c>
      <c r="M435" s="2">
        <v>0.0</v>
      </c>
      <c r="N435" s="2"/>
      <c r="O435" s="2">
        <v>0.0</v>
      </c>
      <c r="P435" s="2">
        <v>0.0</v>
      </c>
      <c r="Q435" s="2">
        <v>0.0</v>
      </c>
      <c r="R435" s="2">
        <v>4.0</v>
      </c>
      <c r="S435" s="2">
        <v>1.0</v>
      </c>
      <c r="T435" s="6">
        <v>14.047272067769157</v>
      </c>
      <c r="U435" s="6">
        <v>0.04674739197299533</v>
      </c>
      <c r="V435" s="6">
        <v>0.5969040758427657</v>
      </c>
      <c r="W435" s="6">
        <v>118426.0</v>
      </c>
      <c r="X435" s="6">
        <v>634162.0</v>
      </c>
      <c r="Y435" s="6">
        <v>1260819.0</v>
      </c>
      <c r="Z435" s="6">
        <v>58940.0</v>
      </c>
      <c r="AA435" s="2">
        <f t="shared" si="3"/>
        <v>1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1.0</v>
      </c>
      <c r="AH435" s="2">
        <v>0.0</v>
      </c>
      <c r="AI435" s="2">
        <v>0.0</v>
      </c>
      <c r="AJ435" s="2">
        <v>0.0</v>
      </c>
      <c r="AK435" s="2">
        <v>0.0</v>
      </c>
      <c r="AL435" s="2">
        <v>0.0</v>
      </c>
      <c r="AM435" s="2">
        <v>0.0</v>
      </c>
      <c r="AN435" s="2">
        <v>0.0</v>
      </c>
      <c r="AO435" s="2">
        <v>0.0</v>
      </c>
      <c r="AP435" s="2">
        <v>0.0</v>
      </c>
      <c r="AQ435" s="2">
        <v>1.0</v>
      </c>
      <c r="AR435" s="3">
        <v>0.0</v>
      </c>
      <c r="AS435" s="6">
        <f t="shared" si="4"/>
        <v>13.99676988</v>
      </c>
      <c r="AT435" s="6">
        <f t="shared" si="5"/>
        <v>-0.06559630808</v>
      </c>
      <c r="AU435" s="6">
        <f t="shared" si="6"/>
        <v>0.3979074451</v>
      </c>
      <c r="AV435" s="6">
        <f t="shared" si="7"/>
        <v>0</v>
      </c>
      <c r="AW435" s="6">
        <f t="shared" si="8"/>
        <v>0</v>
      </c>
      <c r="AX435" s="6">
        <f t="shared" si="9"/>
        <v>0</v>
      </c>
      <c r="AY435" s="6">
        <f t="shared" si="10"/>
        <v>0</v>
      </c>
      <c r="AZ435" s="6">
        <f t="shared" si="11"/>
        <v>0</v>
      </c>
      <c r="BA435" s="6">
        <f t="shared" si="12"/>
        <v>4</v>
      </c>
      <c r="BB435" s="6">
        <f t="shared" si="13"/>
        <v>1</v>
      </c>
      <c r="BC435" s="2"/>
      <c r="BD435" s="2"/>
    </row>
    <row r="436" ht="15.75" customHeight="1">
      <c r="A436" s="2">
        <v>105.0</v>
      </c>
      <c r="B436" s="2">
        <v>2016.0</v>
      </c>
      <c r="C436" s="6" t="s">
        <v>161</v>
      </c>
      <c r="D436" s="2">
        <v>18660.0</v>
      </c>
      <c r="E436" s="2">
        <v>2.429144000193E12</v>
      </c>
      <c r="F436" s="2" t="str">
        <f t="array" ref="F436">IFERROR(INDEX(cnpj!$A:$B,MATCH(C436,cnpj!$B:$B,0),1),IF(G436=14,LEFT(E436,2)&amp;"."&amp;MID(E436,3,3)&amp;"."&amp;MID(E436,6,3)&amp;"/"&amp;MID(E436,9,4)&amp;"-"&amp;RIGHT(E436,2),IF(G436=13,0&amp;LEFT(E436,1)&amp;"."&amp;MID(E436,2,3)&amp;"."&amp;MID(E436,5,3)&amp;"/"&amp;MID(E436,8,4)&amp;"-"&amp;RIGHT(E436,2),IF(G436=12,"00"&amp;"."&amp;LEFT(E436,3)&amp;"."&amp;MID(E436,4,3)&amp;"/"&amp;MID(E436,7,4)&amp;"-"&amp;RIGHT(E436,2),IF(G436=11,"00.0"&amp;LEFT(E436,2)&amp;"."&amp;MID(E436,3,3)&amp;"/"&amp;MID(E436,6,4)&amp;"-"&amp;RIGHT(E436,2),"erro")))))</f>
        <v>02.429.144/0001-93</v>
      </c>
      <c r="G436" s="2">
        <f t="shared" si="2"/>
        <v>13</v>
      </c>
      <c r="H436" s="6" t="s">
        <v>55</v>
      </c>
      <c r="I436" s="2">
        <v>10.0</v>
      </c>
      <c r="J436" s="6">
        <v>15.748624903073532</v>
      </c>
      <c r="K436" s="6">
        <v>6911000.0</v>
      </c>
      <c r="L436" s="2">
        <v>0.0</v>
      </c>
      <c r="M436" s="2">
        <v>1.0</v>
      </c>
      <c r="N436" s="2"/>
      <c r="O436" s="2">
        <v>0.0</v>
      </c>
      <c r="P436" s="2">
        <v>0.0</v>
      </c>
      <c r="Q436" s="2">
        <v>0.0</v>
      </c>
      <c r="R436" s="2">
        <v>18.0</v>
      </c>
      <c r="S436" s="2">
        <v>0.0</v>
      </c>
      <c r="T436" s="6">
        <v>16.002568518837055</v>
      </c>
      <c r="U436" s="6">
        <v>0.10112118535892613</v>
      </c>
      <c r="V436" s="6">
        <v>0.10539306253791125</v>
      </c>
      <c r="W436" s="6">
        <v>255755.0</v>
      </c>
      <c r="X436" s="6">
        <v>683188.0</v>
      </c>
      <c r="Y436" s="6">
        <v>8908964.0</v>
      </c>
      <c r="Z436" s="6">
        <v>900885.0</v>
      </c>
      <c r="AA436" s="2" t="str">
        <f t="shared" si="3"/>
        <v/>
      </c>
      <c r="AB436" s="2">
        <v>0.0</v>
      </c>
      <c r="AC436" s="2">
        <v>0.0</v>
      </c>
      <c r="AD436" s="2">
        <v>1.0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2">
        <v>0.0</v>
      </c>
      <c r="AM436" s="2">
        <v>1.0</v>
      </c>
      <c r="AN436" s="2">
        <v>0.0</v>
      </c>
      <c r="AO436" s="2">
        <v>0.0</v>
      </c>
      <c r="AP436" s="2">
        <v>0.0</v>
      </c>
      <c r="AQ436" s="2">
        <v>0.0</v>
      </c>
      <c r="AR436" s="3">
        <v>0.0</v>
      </c>
      <c r="AS436" s="6" t="str">
        <f t="shared" si="4"/>
        <v/>
      </c>
      <c r="AT436" s="6" t="str">
        <f t="shared" si="5"/>
        <v/>
      </c>
      <c r="AU436" s="6" t="str">
        <f t="shared" si="6"/>
        <v/>
      </c>
      <c r="AV436" s="6" t="str">
        <f t="shared" si="7"/>
        <v/>
      </c>
      <c r="AW436" s="6" t="str">
        <f t="shared" si="8"/>
        <v/>
      </c>
      <c r="AX436" s="6" t="str">
        <f t="shared" si="9"/>
        <v/>
      </c>
      <c r="AY436" s="6" t="str">
        <f t="shared" si="10"/>
        <v/>
      </c>
      <c r="AZ436" s="6" t="str">
        <f t="shared" si="11"/>
        <v/>
      </c>
      <c r="BA436" s="6" t="str">
        <f t="shared" si="12"/>
        <v/>
      </c>
      <c r="BB436" s="6" t="str">
        <f t="shared" si="13"/>
        <v/>
      </c>
      <c r="BC436" s="2"/>
      <c r="BD436" s="2"/>
    </row>
    <row r="437" ht="15.75" customHeight="1">
      <c r="A437" s="2">
        <v>105.0</v>
      </c>
      <c r="B437" s="2">
        <v>2017.0</v>
      </c>
      <c r="C437" s="6" t="s">
        <v>161</v>
      </c>
      <c r="D437" s="2">
        <v>18660.0</v>
      </c>
      <c r="E437" s="2">
        <v>2.429144000193E12</v>
      </c>
      <c r="F437" s="2" t="str">
        <f t="array" ref="F437">IFERROR(INDEX(cnpj!$A:$B,MATCH(C437,cnpj!$B:$B,0),1),IF(G437=14,LEFT(E437,2)&amp;"."&amp;MID(E437,3,3)&amp;"."&amp;MID(E437,6,3)&amp;"/"&amp;MID(E437,9,4)&amp;"-"&amp;RIGHT(E437,2),IF(G437=13,0&amp;LEFT(E437,1)&amp;"."&amp;MID(E437,2,3)&amp;"."&amp;MID(E437,5,3)&amp;"/"&amp;MID(E437,8,4)&amp;"-"&amp;RIGHT(E437,2),IF(G437=12,"00"&amp;"."&amp;LEFT(E437,3)&amp;"."&amp;MID(E437,4,3)&amp;"/"&amp;MID(E437,7,4)&amp;"-"&amp;RIGHT(E437,2),IF(G437=11,"00.0"&amp;LEFT(E437,2)&amp;"."&amp;MID(E437,3,3)&amp;"/"&amp;MID(E437,6,4)&amp;"-"&amp;RIGHT(E437,2),"erro")))))</f>
        <v>02.429.144/0001-93</v>
      </c>
      <c r="G437" s="2">
        <f t="shared" si="2"/>
        <v>13</v>
      </c>
      <c r="H437" s="6" t="s">
        <v>55</v>
      </c>
      <c r="I437" s="2">
        <v>10.0</v>
      </c>
      <c r="J437" s="6">
        <v>15.71851320600831</v>
      </c>
      <c r="K437" s="6">
        <v>6706000.0</v>
      </c>
      <c r="L437" s="2">
        <v>0.0</v>
      </c>
      <c r="M437" s="2">
        <v>1.0</v>
      </c>
      <c r="N437" s="2"/>
      <c r="O437" s="2">
        <v>0.0</v>
      </c>
      <c r="P437" s="2">
        <v>0.0</v>
      </c>
      <c r="Q437" s="2">
        <v>0.0</v>
      </c>
      <c r="R437" s="2">
        <v>21.0</v>
      </c>
      <c r="S437" s="2">
        <v>0.0</v>
      </c>
      <c r="T437" s="6">
        <v>16.062968490373006</v>
      </c>
      <c r="U437" s="6">
        <v>0.1246612300034828</v>
      </c>
      <c r="V437" s="6">
        <v>0.0530577637714336</v>
      </c>
      <c r="W437" s="6">
        <v>303812.0</v>
      </c>
      <c r="X437" s="6">
        <v>198308.0</v>
      </c>
      <c r="Y437" s="6">
        <v>9463648.0</v>
      </c>
      <c r="Z437" s="6">
        <v>1179750.0</v>
      </c>
      <c r="AA437" s="2">
        <f t="shared" si="3"/>
        <v>0</v>
      </c>
      <c r="AB437" s="2">
        <v>0.0</v>
      </c>
      <c r="AC437" s="2">
        <v>0.0</v>
      </c>
      <c r="AD437" s="2">
        <v>1.0</v>
      </c>
      <c r="AE437" s="2">
        <v>0.0</v>
      </c>
      <c r="AF437" s="2">
        <v>0.0</v>
      </c>
      <c r="AG437" s="2">
        <v>0.0</v>
      </c>
      <c r="AH437" s="2">
        <v>0.0</v>
      </c>
      <c r="AI437" s="2">
        <v>0.0</v>
      </c>
      <c r="AJ437" s="2">
        <v>0.0</v>
      </c>
      <c r="AK437" s="2">
        <v>0.0</v>
      </c>
      <c r="AL437" s="2">
        <v>0.0</v>
      </c>
      <c r="AM437" s="2">
        <v>0.0</v>
      </c>
      <c r="AN437" s="2">
        <v>1.0</v>
      </c>
      <c r="AO437" s="2">
        <v>0.0</v>
      </c>
      <c r="AP437" s="2">
        <v>0.0</v>
      </c>
      <c r="AQ437" s="2">
        <v>0.0</v>
      </c>
      <c r="AR437" s="3">
        <v>0.0</v>
      </c>
      <c r="AS437" s="6">
        <f t="shared" si="4"/>
        <v>16.00256852</v>
      </c>
      <c r="AT437" s="6">
        <f t="shared" si="5"/>
        <v>0.1011211854</v>
      </c>
      <c r="AU437" s="6">
        <f t="shared" si="6"/>
        <v>0.1053930625</v>
      </c>
      <c r="AV437" s="6">
        <f t="shared" si="7"/>
        <v>0</v>
      </c>
      <c r="AW437" s="6">
        <f t="shared" si="8"/>
        <v>1</v>
      </c>
      <c r="AX437" s="6">
        <f t="shared" si="9"/>
        <v>0</v>
      </c>
      <c r="AY437" s="6">
        <f t="shared" si="10"/>
        <v>0</v>
      </c>
      <c r="AZ437" s="6">
        <f t="shared" si="11"/>
        <v>0</v>
      </c>
      <c r="BA437" s="6">
        <f t="shared" si="12"/>
        <v>18</v>
      </c>
      <c r="BB437" s="6">
        <f t="shared" si="13"/>
        <v>0</v>
      </c>
      <c r="BC437" s="2"/>
      <c r="BD437" s="2"/>
    </row>
    <row r="438" ht="15.75" customHeight="1">
      <c r="A438" s="2">
        <v>105.0</v>
      </c>
      <c r="B438" s="2">
        <v>2018.0</v>
      </c>
      <c r="C438" s="6" t="s">
        <v>161</v>
      </c>
      <c r="D438" s="2">
        <v>18660.0</v>
      </c>
      <c r="E438" s="2">
        <v>2.429144000193E12</v>
      </c>
      <c r="F438" s="2" t="str">
        <f t="array" ref="F438">IFERROR(INDEX(cnpj!$A:$B,MATCH(C438,cnpj!$B:$B,0),1),IF(G438=14,LEFT(E438,2)&amp;"."&amp;MID(E438,3,3)&amp;"."&amp;MID(E438,6,3)&amp;"/"&amp;MID(E438,9,4)&amp;"-"&amp;RIGHT(E438,2),IF(G438=13,0&amp;LEFT(E438,1)&amp;"."&amp;MID(E438,2,3)&amp;"."&amp;MID(E438,5,3)&amp;"/"&amp;MID(E438,8,4)&amp;"-"&amp;RIGHT(E438,2),IF(G438=12,"00"&amp;"."&amp;LEFT(E438,3)&amp;"."&amp;MID(E438,4,3)&amp;"/"&amp;MID(E438,7,4)&amp;"-"&amp;RIGHT(E438,2),IF(G438=11,"00.0"&amp;LEFT(E438,2)&amp;"."&amp;MID(E438,3,3)&amp;"/"&amp;MID(E438,6,4)&amp;"-"&amp;RIGHT(E438,2),"erro")))))</f>
        <v>02.429.144/0001-93</v>
      </c>
      <c r="G438" s="2">
        <f t="shared" si="2"/>
        <v>13</v>
      </c>
      <c r="H438" s="6" t="s">
        <v>55</v>
      </c>
      <c r="I438" s="2">
        <v>10.0</v>
      </c>
      <c r="J438" s="6">
        <v>15.768963616190316</v>
      </c>
      <c r="K438" s="6">
        <v>7053000.0</v>
      </c>
      <c r="L438" s="2">
        <v>0.0</v>
      </c>
      <c r="M438" s="2">
        <v>1.0</v>
      </c>
      <c r="N438" s="2"/>
      <c r="O438" s="2">
        <v>0.0</v>
      </c>
      <c r="P438" s="2">
        <v>0.0</v>
      </c>
      <c r="Q438" s="2">
        <v>0.0</v>
      </c>
      <c r="R438" s="2">
        <v>21.0</v>
      </c>
      <c r="S438" s="2">
        <v>0.0</v>
      </c>
      <c r="T438" s="6">
        <v>16.195792902506525</v>
      </c>
      <c r="U438" s="6">
        <v>0.19041901917791285</v>
      </c>
      <c r="V438" s="6">
        <v>0.050444792788718384</v>
      </c>
      <c r="W438" s="6">
        <v>531380.0</v>
      </c>
      <c r="X438" s="6">
        <v>13825.0</v>
      </c>
      <c r="Y438" s="6">
        <v>1.0807954E7</v>
      </c>
      <c r="Z438" s="6">
        <v>2058040.0</v>
      </c>
      <c r="AA438" s="2">
        <f t="shared" si="3"/>
        <v>0</v>
      </c>
      <c r="AB438" s="2">
        <v>0.0</v>
      </c>
      <c r="AC438" s="2">
        <v>0.0</v>
      </c>
      <c r="AD438" s="2">
        <v>1.0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0.0</v>
      </c>
      <c r="AM438" s="2">
        <v>0.0</v>
      </c>
      <c r="AN438" s="2">
        <v>0.0</v>
      </c>
      <c r="AO438" s="2">
        <v>1.0</v>
      </c>
      <c r="AP438" s="2">
        <v>0.0</v>
      </c>
      <c r="AQ438" s="2">
        <v>0.0</v>
      </c>
      <c r="AR438" s="3">
        <v>0.0</v>
      </c>
      <c r="AS438" s="6">
        <f t="shared" si="4"/>
        <v>16.06296849</v>
      </c>
      <c r="AT438" s="6">
        <f t="shared" si="5"/>
        <v>0.12466123</v>
      </c>
      <c r="AU438" s="6">
        <f t="shared" si="6"/>
        <v>0.05305776377</v>
      </c>
      <c r="AV438" s="6">
        <f t="shared" si="7"/>
        <v>0</v>
      </c>
      <c r="AW438" s="6">
        <f t="shared" si="8"/>
        <v>1</v>
      </c>
      <c r="AX438" s="6">
        <f t="shared" si="9"/>
        <v>0</v>
      </c>
      <c r="AY438" s="6">
        <f t="shared" si="10"/>
        <v>0</v>
      </c>
      <c r="AZ438" s="6">
        <f t="shared" si="11"/>
        <v>0</v>
      </c>
      <c r="BA438" s="6">
        <f t="shared" si="12"/>
        <v>21</v>
      </c>
      <c r="BB438" s="6">
        <f t="shared" si="13"/>
        <v>0</v>
      </c>
      <c r="BC438" s="2"/>
      <c r="BD438" s="2"/>
    </row>
    <row r="439" ht="15.75" customHeight="1">
      <c r="A439" s="2">
        <v>105.0</v>
      </c>
      <c r="B439" s="2">
        <v>2019.0</v>
      </c>
      <c r="C439" s="6" t="s">
        <v>161</v>
      </c>
      <c r="D439" s="2">
        <v>18660.0</v>
      </c>
      <c r="E439" s="2">
        <v>2.429144000193E12</v>
      </c>
      <c r="F439" s="2" t="str">
        <f t="array" ref="F439">IFERROR(INDEX(cnpj!$A:$B,MATCH(C439,cnpj!$B:$B,0),1),IF(G439=14,LEFT(E439,2)&amp;"."&amp;MID(E439,3,3)&amp;"."&amp;MID(E439,6,3)&amp;"/"&amp;MID(E439,9,4)&amp;"-"&amp;RIGHT(E439,2),IF(G439=13,0&amp;LEFT(E439,1)&amp;"."&amp;MID(E439,2,3)&amp;"."&amp;MID(E439,5,3)&amp;"/"&amp;MID(E439,8,4)&amp;"-"&amp;RIGHT(E439,2),IF(G439=12,"00"&amp;"."&amp;LEFT(E439,3)&amp;"."&amp;MID(E439,4,3)&amp;"/"&amp;MID(E439,7,4)&amp;"-"&amp;RIGHT(E439,2),IF(G439=11,"00.0"&amp;LEFT(E439,2)&amp;"."&amp;MID(E439,3,3)&amp;"/"&amp;MID(E439,6,4)&amp;"-"&amp;RIGHT(E439,2),"erro")))))</f>
        <v>02.429.144/0001-93</v>
      </c>
      <c r="G439" s="2">
        <f t="shared" si="2"/>
        <v>13</v>
      </c>
      <c r="H439" s="6" t="s">
        <v>55</v>
      </c>
      <c r="I439" s="2">
        <v>10.0</v>
      </c>
      <c r="J439" s="6">
        <v>15.935013805217956</v>
      </c>
      <c r="K439" s="6">
        <v>8327000.0</v>
      </c>
      <c r="L439" s="2">
        <v>0.0</v>
      </c>
      <c r="M439" s="2">
        <v>1.0</v>
      </c>
      <c r="N439" s="2"/>
      <c r="O439" s="2">
        <v>0.0</v>
      </c>
      <c r="P439" s="2">
        <v>0.0</v>
      </c>
      <c r="Q439" s="2">
        <v>0.0</v>
      </c>
      <c r="R439" s="2">
        <v>23.0</v>
      </c>
      <c r="S439" s="2">
        <v>0.0</v>
      </c>
      <c r="T439" s="6">
        <v>16.436788698892848</v>
      </c>
      <c r="U439" s="6">
        <v>0.1965108569287162</v>
      </c>
      <c r="V439" s="6">
        <v>0.07230647559191469</v>
      </c>
      <c r="W439" s="6">
        <v>738697.0</v>
      </c>
      <c r="X439" s="6">
        <v>255755.0</v>
      </c>
      <c r="Y439" s="6">
        <v>1.3753291E7</v>
      </c>
      <c r="Z439" s="6">
        <v>2702671.0</v>
      </c>
      <c r="AA439" s="2">
        <f t="shared" si="3"/>
        <v>0</v>
      </c>
      <c r="AB439" s="2">
        <v>0.0</v>
      </c>
      <c r="AC439" s="2">
        <v>0.0</v>
      </c>
      <c r="AD439" s="2">
        <v>1.0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0.0</v>
      </c>
      <c r="AP439" s="2">
        <v>1.0</v>
      </c>
      <c r="AQ439" s="2">
        <v>0.0</v>
      </c>
      <c r="AR439" s="3">
        <v>0.0</v>
      </c>
      <c r="AS439" s="6">
        <f t="shared" si="4"/>
        <v>16.1957929</v>
      </c>
      <c r="AT439" s="6">
        <f t="shared" si="5"/>
        <v>0.1904190192</v>
      </c>
      <c r="AU439" s="6">
        <f t="shared" si="6"/>
        <v>0.05044479279</v>
      </c>
      <c r="AV439" s="6">
        <f t="shared" si="7"/>
        <v>0</v>
      </c>
      <c r="AW439" s="6">
        <f t="shared" si="8"/>
        <v>1</v>
      </c>
      <c r="AX439" s="6">
        <f t="shared" si="9"/>
        <v>0</v>
      </c>
      <c r="AY439" s="6">
        <f t="shared" si="10"/>
        <v>0</v>
      </c>
      <c r="AZ439" s="6">
        <f t="shared" si="11"/>
        <v>0</v>
      </c>
      <c r="BA439" s="6">
        <f t="shared" si="12"/>
        <v>21</v>
      </c>
      <c r="BB439" s="6">
        <f t="shared" si="13"/>
        <v>0</v>
      </c>
      <c r="BC439" s="2"/>
      <c r="BD439" s="2"/>
    </row>
    <row r="440" ht="15.75" customHeight="1">
      <c r="A440" s="2">
        <v>106.0</v>
      </c>
      <c r="B440" s="2">
        <v>2016.0</v>
      </c>
      <c r="C440" s="6" t="s">
        <v>162</v>
      </c>
      <c r="D440" s="2">
        <v>20540.0</v>
      </c>
      <c r="E440" s="2">
        <v>8.43965900015E12</v>
      </c>
      <c r="F440" s="2" t="str">
        <f t="array" ref="F440">IFERROR(INDEX(cnpj!$A:$B,MATCH(C440,cnpj!$B:$B,0),1),IF(G440=14,LEFT(E440,2)&amp;"."&amp;MID(E440,3,3)&amp;"."&amp;MID(E440,6,3)&amp;"/"&amp;MID(E440,9,4)&amp;"-"&amp;RIGHT(E440,2),IF(G440=13,0&amp;LEFT(E440,1)&amp;"."&amp;MID(E440,2,3)&amp;"."&amp;MID(E440,5,3)&amp;"/"&amp;MID(E440,8,4)&amp;"-"&amp;RIGHT(E440,2),IF(G440=12,"00"&amp;"."&amp;LEFT(E440,3)&amp;"."&amp;MID(E440,4,3)&amp;"/"&amp;MID(E440,7,4)&amp;"-"&amp;RIGHT(E440,2),IF(G440=11,"00.0"&amp;LEFT(E440,2)&amp;"."&amp;MID(E440,3,3)&amp;"/"&amp;MID(E440,6,4)&amp;"-"&amp;RIGHT(E440,2),"erro")))))</f>
        <v>08.439.659/0001-50</v>
      </c>
      <c r="G440" s="2">
        <f t="shared" si="2"/>
        <v>13</v>
      </c>
      <c r="H440" s="6" t="s">
        <v>55</v>
      </c>
      <c r="I440" s="2">
        <v>10.0</v>
      </c>
      <c r="J440" s="6">
        <v>14.851360524896068</v>
      </c>
      <c r="K440" s="6">
        <v>2817500.0</v>
      </c>
      <c r="L440" s="2">
        <v>0.0</v>
      </c>
      <c r="M440" s="2">
        <v>1.0</v>
      </c>
      <c r="N440" s="2"/>
      <c r="O440" s="2">
        <v>0.0</v>
      </c>
      <c r="P440" s="2">
        <v>0.0</v>
      </c>
      <c r="Q440" s="2">
        <v>0.0</v>
      </c>
      <c r="R440" s="2">
        <v>26.0</v>
      </c>
      <c r="S440" s="2">
        <v>0.0</v>
      </c>
      <c r="T440" s="6">
        <v>15.842211442542828</v>
      </c>
      <c r="U440" s="6">
        <v>-0.020015923029729314</v>
      </c>
      <c r="V440" s="6">
        <v>0.4301510816696991</v>
      </c>
      <c r="W440" s="6">
        <v>1399886.0</v>
      </c>
      <c r="X440" s="6">
        <v>1864534.0</v>
      </c>
      <c r="Y440" s="6">
        <v>7589008.0</v>
      </c>
      <c r="Z440" s="6">
        <v>-151901.0</v>
      </c>
      <c r="AA440" s="2" t="str">
        <f t="shared" si="3"/>
        <v/>
      </c>
      <c r="AB440" s="2">
        <v>0.0</v>
      </c>
      <c r="AC440" s="2">
        <v>0.0</v>
      </c>
      <c r="AD440" s="2">
        <v>1.0</v>
      </c>
      <c r="AE440" s="2">
        <v>0.0</v>
      </c>
      <c r="AF440" s="2">
        <v>0.0</v>
      </c>
      <c r="AG440" s="2">
        <v>0.0</v>
      </c>
      <c r="AH440" s="2">
        <v>0.0</v>
      </c>
      <c r="AI440" s="2">
        <v>0.0</v>
      </c>
      <c r="AJ440" s="2">
        <v>0.0</v>
      </c>
      <c r="AK440" s="2">
        <v>0.0</v>
      </c>
      <c r="AL440" s="2">
        <v>0.0</v>
      </c>
      <c r="AM440" s="2">
        <v>1.0</v>
      </c>
      <c r="AN440" s="2">
        <v>0.0</v>
      </c>
      <c r="AO440" s="2">
        <v>0.0</v>
      </c>
      <c r="AP440" s="2">
        <v>0.0</v>
      </c>
      <c r="AQ440" s="2">
        <v>0.0</v>
      </c>
      <c r="AR440" s="3">
        <v>0.0</v>
      </c>
      <c r="AS440" s="6" t="str">
        <f t="shared" si="4"/>
        <v/>
      </c>
      <c r="AT440" s="6" t="str">
        <f t="shared" si="5"/>
        <v/>
      </c>
      <c r="AU440" s="6" t="str">
        <f t="shared" si="6"/>
        <v/>
      </c>
      <c r="AV440" s="6" t="str">
        <f t="shared" si="7"/>
        <v/>
      </c>
      <c r="AW440" s="6" t="str">
        <f t="shared" si="8"/>
        <v/>
      </c>
      <c r="AX440" s="6" t="str">
        <f t="shared" si="9"/>
        <v/>
      </c>
      <c r="AY440" s="6" t="str">
        <f t="shared" si="10"/>
        <v/>
      </c>
      <c r="AZ440" s="6" t="str">
        <f t="shared" si="11"/>
        <v/>
      </c>
      <c r="BA440" s="6" t="str">
        <f t="shared" si="12"/>
        <v/>
      </c>
      <c r="BB440" s="6" t="str">
        <f t="shared" si="13"/>
        <v/>
      </c>
      <c r="BC440" s="2"/>
      <c r="BD440" s="2"/>
    </row>
    <row r="441" ht="15.75" customHeight="1">
      <c r="A441" s="2">
        <v>106.0</v>
      </c>
      <c r="B441" s="2">
        <v>2017.0</v>
      </c>
      <c r="C441" s="6" t="s">
        <v>162</v>
      </c>
      <c r="D441" s="2">
        <v>20540.0</v>
      </c>
      <c r="E441" s="2">
        <v>8.43965900015E12</v>
      </c>
      <c r="F441" s="2" t="str">
        <f t="array" ref="F441">IFERROR(INDEX(cnpj!$A:$B,MATCH(C441,cnpj!$B:$B,0),1),IF(G441=14,LEFT(E441,2)&amp;"."&amp;MID(E441,3,3)&amp;"."&amp;MID(E441,6,3)&amp;"/"&amp;MID(E441,9,4)&amp;"-"&amp;RIGHT(E441,2),IF(G441=13,0&amp;LEFT(E441,1)&amp;"."&amp;MID(E441,2,3)&amp;"."&amp;MID(E441,5,3)&amp;"/"&amp;MID(E441,8,4)&amp;"-"&amp;RIGHT(E441,2),IF(G441=12,"00"&amp;"."&amp;LEFT(E441,3)&amp;"."&amp;MID(E441,4,3)&amp;"/"&amp;MID(E441,7,4)&amp;"-"&amp;RIGHT(E441,2),IF(G441=11,"00.0"&amp;LEFT(E441,2)&amp;"."&amp;MID(E441,3,3)&amp;"/"&amp;MID(E441,6,4)&amp;"-"&amp;RIGHT(E441,2),"erro")))))</f>
        <v>08.439.659/0001-50</v>
      </c>
      <c r="G441" s="2">
        <f t="shared" si="2"/>
        <v>13</v>
      </c>
      <c r="H441" s="6" t="s">
        <v>55</v>
      </c>
      <c r="I441" s="2">
        <v>10.0</v>
      </c>
      <c r="J441" s="6">
        <v>14.416432794481702</v>
      </c>
      <c r="K441" s="6">
        <v>1823800.0</v>
      </c>
      <c r="L441" s="2">
        <v>0.0</v>
      </c>
      <c r="M441" s="2">
        <v>1.0</v>
      </c>
      <c r="N441" s="2"/>
      <c r="O441" s="2">
        <v>0.0</v>
      </c>
      <c r="P441" s="2">
        <v>0.0</v>
      </c>
      <c r="Q441" s="2">
        <v>0.0</v>
      </c>
      <c r="R441" s="2">
        <v>25.0</v>
      </c>
      <c r="S441" s="2">
        <v>0.0</v>
      </c>
      <c r="T441" s="6">
        <v>15.898126680326405</v>
      </c>
      <c r="U441" s="6">
        <v>0.0014309501152398305</v>
      </c>
      <c r="V441" s="6">
        <v>0.49754162919726364</v>
      </c>
      <c r="W441" s="6">
        <v>1219326.0</v>
      </c>
      <c r="X441" s="6">
        <v>2773663.0</v>
      </c>
      <c r="Y441" s="6">
        <v>8025437.0</v>
      </c>
      <c r="Z441" s="6">
        <v>11484.0</v>
      </c>
      <c r="AA441" s="2">
        <f t="shared" si="3"/>
        <v>1</v>
      </c>
      <c r="AB441" s="2">
        <v>0.0</v>
      </c>
      <c r="AC441" s="2">
        <v>0.0</v>
      </c>
      <c r="AD441" s="2">
        <v>1.0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0.0</v>
      </c>
      <c r="AM441" s="2">
        <v>0.0</v>
      </c>
      <c r="AN441" s="2">
        <v>1.0</v>
      </c>
      <c r="AO441" s="2">
        <v>0.0</v>
      </c>
      <c r="AP441" s="2">
        <v>0.0</v>
      </c>
      <c r="AQ441" s="2">
        <v>0.0</v>
      </c>
      <c r="AR441" s="3">
        <v>0.0</v>
      </c>
      <c r="AS441" s="6">
        <f t="shared" si="4"/>
        <v>15.84221144</v>
      </c>
      <c r="AT441" s="6">
        <f t="shared" si="5"/>
        <v>-0.02001592303</v>
      </c>
      <c r="AU441" s="6">
        <f t="shared" si="6"/>
        <v>0.4301510817</v>
      </c>
      <c r="AV441" s="6">
        <f t="shared" si="7"/>
        <v>0</v>
      </c>
      <c r="AW441" s="6">
        <f t="shared" si="8"/>
        <v>1</v>
      </c>
      <c r="AX441" s="6">
        <f t="shared" si="9"/>
        <v>0</v>
      </c>
      <c r="AY441" s="6">
        <f t="shared" si="10"/>
        <v>0</v>
      </c>
      <c r="AZ441" s="6">
        <f t="shared" si="11"/>
        <v>0</v>
      </c>
      <c r="BA441" s="6">
        <f t="shared" si="12"/>
        <v>26</v>
      </c>
      <c r="BB441" s="6">
        <f t="shared" si="13"/>
        <v>0</v>
      </c>
      <c r="BC441" s="2"/>
      <c r="BD441" s="2"/>
    </row>
    <row r="442" ht="15.75" customHeight="1">
      <c r="A442" s="2">
        <v>106.0</v>
      </c>
      <c r="B442" s="2">
        <v>2018.0</v>
      </c>
      <c r="C442" s="6" t="s">
        <v>162</v>
      </c>
      <c r="D442" s="2">
        <v>20540.0</v>
      </c>
      <c r="E442" s="2">
        <v>8.43965900015E12</v>
      </c>
      <c r="F442" s="2" t="str">
        <f t="array" ref="F442">IFERROR(INDEX(cnpj!$A:$B,MATCH(C442,cnpj!$B:$B,0),1),IF(G442=14,LEFT(E442,2)&amp;"."&amp;MID(E442,3,3)&amp;"."&amp;MID(E442,6,3)&amp;"/"&amp;MID(E442,9,4)&amp;"-"&amp;RIGHT(E442,2),IF(G442=13,0&amp;LEFT(E442,1)&amp;"."&amp;MID(E442,2,3)&amp;"."&amp;MID(E442,5,3)&amp;"/"&amp;MID(E442,8,4)&amp;"-"&amp;RIGHT(E442,2),IF(G442=12,"00"&amp;"."&amp;LEFT(E442,3)&amp;"."&amp;MID(E442,4,3)&amp;"/"&amp;MID(E442,7,4)&amp;"-"&amp;RIGHT(E442,2),IF(G442=11,"00.0"&amp;LEFT(E442,2)&amp;"."&amp;MID(E442,3,3)&amp;"/"&amp;MID(E442,6,4)&amp;"-"&amp;RIGHT(E442,2),"erro")))))</f>
        <v>08.439.659/0001-50</v>
      </c>
      <c r="G442" s="2">
        <f t="shared" si="2"/>
        <v>13</v>
      </c>
      <c r="H442" s="6" t="s">
        <v>55</v>
      </c>
      <c r="I442" s="2">
        <v>10.0</v>
      </c>
      <c r="J442" s="6">
        <v>14.607824110018718</v>
      </c>
      <c r="K442" s="6">
        <v>2208500.0</v>
      </c>
      <c r="L442" s="2">
        <v>0.0</v>
      </c>
      <c r="M442" s="2">
        <v>1.0</v>
      </c>
      <c r="N442" s="2"/>
      <c r="O442" s="2">
        <v>0.0</v>
      </c>
      <c r="P442" s="2">
        <v>0.0</v>
      </c>
      <c r="Q442" s="2">
        <v>0.0</v>
      </c>
      <c r="R442" s="2">
        <v>22.0</v>
      </c>
      <c r="S442" s="2">
        <v>0.0</v>
      </c>
      <c r="T442" s="6">
        <v>15.987578909702663</v>
      </c>
      <c r="U442" s="6">
        <v>0.012449726072755423</v>
      </c>
      <c r="V442" s="6">
        <v>0.5273932941662532</v>
      </c>
      <c r="W442" s="6">
        <v>917134.0</v>
      </c>
      <c r="X442" s="6">
        <v>3711490.0</v>
      </c>
      <c r="Y442" s="6">
        <v>8776418.0</v>
      </c>
      <c r="Z442" s="6">
        <v>109264.0</v>
      </c>
      <c r="AA442" s="2">
        <f t="shared" si="3"/>
        <v>0</v>
      </c>
      <c r="AB442" s="2">
        <v>0.0</v>
      </c>
      <c r="AC442" s="2">
        <v>0.0</v>
      </c>
      <c r="AD442" s="2">
        <v>1.0</v>
      </c>
      <c r="AE442" s="2">
        <v>0.0</v>
      </c>
      <c r="AF442" s="2">
        <v>0.0</v>
      </c>
      <c r="AG442" s="2">
        <v>0.0</v>
      </c>
      <c r="AH442" s="2">
        <v>0.0</v>
      </c>
      <c r="AI442" s="2">
        <v>0.0</v>
      </c>
      <c r="AJ442" s="2">
        <v>0.0</v>
      </c>
      <c r="AK442" s="2">
        <v>0.0</v>
      </c>
      <c r="AL442" s="2">
        <v>0.0</v>
      </c>
      <c r="AM442" s="2">
        <v>0.0</v>
      </c>
      <c r="AN442" s="2">
        <v>0.0</v>
      </c>
      <c r="AO442" s="2">
        <v>1.0</v>
      </c>
      <c r="AP442" s="2">
        <v>0.0</v>
      </c>
      <c r="AQ442" s="2">
        <v>0.0</v>
      </c>
      <c r="AR442" s="3">
        <v>0.0</v>
      </c>
      <c r="AS442" s="6">
        <f t="shared" si="4"/>
        <v>15.89812668</v>
      </c>
      <c r="AT442" s="6">
        <f t="shared" si="5"/>
        <v>0.001430950115</v>
      </c>
      <c r="AU442" s="6">
        <f t="shared" si="6"/>
        <v>0.4975416292</v>
      </c>
      <c r="AV442" s="6">
        <f t="shared" si="7"/>
        <v>0</v>
      </c>
      <c r="AW442" s="6">
        <f t="shared" si="8"/>
        <v>1</v>
      </c>
      <c r="AX442" s="6">
        <f t="shared" si="9"/>
        <v>0</v>
      </c>
      <c r="AY442" s="6">
        <f t="shared" si="10"/>
        <v>0</v>
      </c>
      <c r="AZ442" s="6">
        <f t="shared" si="11"/>
        <v>0</v>
      </c>
      <c r="BA442" s="6">
        <f t="shared" si="12"/>
        <v>25</v>
      </c>
      <c r="BB442" s="6">
        <f t="shared" si="13"/>
        <v>0</v>
      </c>
      <c r="BC442" s="2"/>
      <c r="BD442" s="2"/>
    </row>
    <row r="443" ht="15.75" customHeight="1">
      <c r="A443" s="2">
        <v>106.0</v>
      </c>
      <c r="B443" s="2">
        <v>2019.0</v>
      </c>
      <c r="C443" s="6" t="s">
        <v>162</v>
      </c>
      <c r="D443" s="2">
        <v>20540.0</v>
      </c>
      <c r="E443" s="2">
        <v>8.43965900015E12</v>
      </c>
      <c r="F443" s="2" t="str">
        <f t="array" ref="F443">IFERROR(INDEX(cnpj!$A:$B,MATCH(C443,cnpj!$B:$B,0),1),IF(G443=14,LEFT(E443,2)&amp;"."&amp;MID(E443,3,3)&amp;"."&amp;MID(E443,6,3)&amp;"/"&amp;MID(E443,9,4)&amp;"-"&amp;RIGHT(E443,2),IF(G443=13,0&amp;LEFT(E443,1)&amp;"."&amp;MID(E443,2,3)&amp;"."&amp;MID(E443,5,3)&amp;"/"&amp;MID(E443,8,4)&amp;"-"&amp;RIGHT(E443,2),IF(G443=12,"00"&amp;"."&amp;LEFT(E443,3)&amp;"."&amp;MID(E443,4,3)&amp;"/"&amp;MID(E443,7,4)&amp;"-"&amp;RIGHT(E443,2),IF(G443=11,"00.0"&amp;LEFT(E443,2)&amp;"."&amp;MID(E443,3,3)&amp;"/"&amp;MID(E443,6,4)&amp;"-"&amp;RIGHT(E443,2),"erro")))))</f>
        <v>08.439.659/0001-50</v>
      </c>
      <c r="G443" s="2">
        <f t="shared" si="2"/>
        <v>13</v>
      </c>
      <c r="H443" s="6" t="s">
        <v>55</v>
      </c>
      <c r="I443" s="2">
        <v>10.0</v>
      </c>
      <c r="J443" s="6">
        <v>14.142653699296968</v>
      </c>
      <c r="K443" s="6">
        <v>1387000.0</v>
      </c>
      <c r="L443" s="2">
        <v>0.0</v>
      </c>
      <c r="M443" s="2">
        <v>1.0</v>
      </c>
      <c r="N443" s="2"/>
      <c r="O443" s="2">
        <v>0.0</v>
      </c>
      <c r="P443" s="2">
        <v>0.0</v>
      </c>
      <c r="Q443" s="2">
        <v>0.0</v>
      </c>
      <c r="R443" s="2">
        <v>25.0</v>
      </c>
      <c r="S443" s="2">
        <v>0.0</v>
      </c>
      <c r="T443" s="6">
        <v>15.974506649726576</v>
      </c>
      <c r="U443" s="6">
        <v>0.011154828600773662</v>
      </c>
      <c r="V443" s="6">
        <v>0.28441742202569553</v>
      </c>
      <c r="W443" s="6">
        <v>1063862.0</v>
      </c>
      <c r="X443" s="6">
        <v>1399886.0</v>
      </c>
      <c r="Y443" s="6">
        <v>8662437.0</v>
      </c>
      <c r="Z443" s="6">
        <v>96628.0</v>
      </c>
      <c r="AA443" s="2">
        <f t="shared" si="3"/>
        <v>0</v>
      </c>
      <c r="AB443" s="2">
        <v>0.0</v>
      </c>
      <c r="AC443" s="2">
        <v>0.0</v>
      </c>
      <c r="AD443" s="2">
        <v>1.0</v>
      </c>
      <c r="AE443" s="2">
        <v>0.0</v>
      </c>
      <c r="AF443" s="2">
        <v>0.0</v>
      </c>
      <c r="AG443" s="2">
        <v>0.0</v>
      </c>
      <c r="AH443" s="2">
        <v>0.0</v>
      </c>
      <c r="AI443" s="2">
        <v>0.0</v>
      </c>
      <c r="AJ443" s="2">
        <v>0.0</v>
      </c>
      <c r="AK443" s="2">
        <v>0.0</v>
      </c>
      <c r="AL443" s="2">
        <v>0.0</v>
      </c>
      <c r="AM443" s="2">
        <v>0.0</v>
      </c>
      <c r="AN443" s="2">
        <v>0.0</v>
      </c>
      <c r="AO443" s="2">
        <v>0.0</v>
      </c>
      <c r="AP443" s="2">
        <v>1.0</v>
      </c>
      <c r="AQ443" s="2">
        <v>0.0</v>
      </c>
      <c r="AR443" s="3">
        <v>0.0</v>
      </c>
      <c r="AS443" s="6">
        <f t="shared" si="4"/>
        <v>15.98757891</v>
      </c>
      <c r="AT443" s="6">
        <f t="shared" si="5"/>
        <v>0.01244972607</v>
      </c>
      <c r="AU443" s="6">
        <f t="shared" si="6"/>
        <v>0.5273932942</v>
      </c>
      <c r="AV443" s="6">
        <f t="shared" si="7"/>
        <v>0</v>
      </c>
      <c r="AW443" s="6">
        <f t="shared" si="8"/>
        <v>1</v>
      </c>
      <c r="AX443" s="6">
        <f t="shared" si="9"/>
        <v>0</v>
      </c>
      <c r="AY443" s="6">
        <f t="shared" si="10"/>
        <v>0</v>
      </c>
      <c r="AZ443" s="6">
        <f t="shared" si="11"/>
        <v>0</v>
      </c>
      <c r="BA443" s="6">
        <f t="shared" si="12"/>
        <v>22</v>
      </c>
      <c r="BB443" s="6">
        <f t="shared" si="13"/>
        <v>0</v>
      </c>
      <c r="BC443" s="2"/>
      <c r="BD443" s="2"/>
    </row>
    <row r="444" ht="15.75" customHeight="1">
      <c r="A444" s="2">
        <v>107.0</v>
      </c>
      <c r="B444" s="2">
        <v>2016.0</v>
      </c>
      <c r="C444" s="6" t="s">
        <v>163</v>
      </c>
      <c r="D444" s="2">
        <v>18953.0</v>
      </c>
      <c r="E444" s="2">
        <v>3.953509000147E12</v>
      </c>
      <c r="F444" s="2" t="str">
        <f t="array" ref="F444">IFERROR(INDEX(cnpj!$A:$B,MATCH(C444,cnpj!$B:$B,0),1),IF(G444=14,LEFT(E444,2)&amp;"."&amp;MID(E444,3,3)&amp;"."&amp;MID(E444,6,3)&amp;"/"&amp;MID(E444,9,4)&amp;"-"&amp;RIGHT(E444,2),IF(G444=13,0&amp;LEFT(E444,1)&amp;"."&amp;MID(E444,2,3)&amp;"."&amp;MID(E444,5,3)&amp;"/"&amp;MID(E444,8,4)&amp;"-"&amp;RIGHT(E444,2),IF(G444=12,"00"&amp;"."&amp;LEFT(E444,3)&amp;"."&amp;MID(E444,4,3)&amp;"/"&amp;MID(E444,7,4)&amp;"-"&amp;RIGHT(E444,2),IF(G444=11,"00.0"&amp;LEFT(E444,2)&amp;"."&amp;MID(E444,3,3)&amp;"/"&amp;MID(E444,6,4)&amp;"-"&amp;RIGHT(E444,2),"erro")))))</f>
        <v>03.953.509/0001-47</v>
      </c>
      <c r="G444" s="2">
        <f t="shared" si="2"/>
        <v>13</v>
      </c>
      <c r="H444" s="6" t="s">
        <v>52</v>
      </c>
      <c r="I444" s="2">
        <v>10.0</v>
      </c>
      <c r="J444" s="6">
        <v>12.992254692057308</v>
      </c>
      <c r="K444" s="6">
        <v>439000.0</v>
      </c>
      <c r="L444" s="2">
        <v>0.0</v>
      </c>
      <c r="M444" s="2">
        <v>1.0</v>
      </c>
      <c r="N444" s="2"/>
      <c r="O444" s="2">
        <v>0.0</v>
      </c>
      <c r="P444" s="2">
        <v>0.0</v>
      </c>
      <c r="Q444" s="2">
        <v>0.0</v>
      </c>
      <c r="R444" s="2">
        <v>6.0</v>
      </c>
      <c r="S444" s="2">
        <v>0.0</v>
      </c>
      <c r="T444" s="6">
        <v>15.766722342765743</v>
      </c>
      <c r="U444" s="6">
        <v>0.05700384101085516</v>
      </c>
      <c r="V444" s="6">
        <v>0.6932898122977714</v>
      </c>
      <c r="W444" s="6">
        <v>1424129.0</v>
      </c>
      <c r="X444" s="6">
        <v>3454697.0</v>
      </c>
      <c r="Y444" s="6">
        <v>7037210.0</v>
      </c>
      <c r="Z444" s="6">
        <v>401148.0</v>
      </c>
      <c r="AA444" s="2" t="str">
        <f t="shared" si="3"/>
        <v/>
      </c>
      <c r="AB444" s="2">
        <v>0.0</v>
      </c>
      <c r="AC444" s="2">
        <v>0.0</v>
      </c>
      <c r="AD444" s="2">
        <v>1.0</v>
      </c>
      <c r="AE444" s="2">
        <v>0.0</v>
      </c>
      <c r="AF444" s="2">
        <v>0.0</v>
      </c>
      <c r="AG444" s="2">
        <v>0.0</v>
      </c>
      <c r="AH444" s="2">
        <v>0.0</v>
      </c>
      <c r="AI444" s="2">
        <v>0.0</v>
      </c>
      <c r="AJ444" s="2">
        <v>0.0</v>
      </c>
      <c r="AK444" s="2">
        <v>0.0</v>
      </c>
      <c r="AL444" s="2">
        <v>0.0</v>
      </c>
      <c r="AM444" s="2">
        <v>1.0</v>
      </c>
      <c r="AN444" s="2">
        <v>0.0</v>
      </c>
      <c r="AO444" s="2">
        <v>0.0</v>
      </c>
      <c r="AP444" s="2">
        <v>0.0</v>
      </c>
      <c r="AQ444" s="2">
        <v>0.0</v>
      </c>
      <c r="AR444" s="3">
        <v>0.0</v>
      </c>
      <c r="AS444" s="6" t="str">
        <f t="shared" si="4"/>
        <v/>
      </c>
      <c r="AT444" s="6" t="str">
        <f t="shared" si="5"/>
        <v/>
      </c>
      <c r="AU444" s="6" t="str">
        <f t="shared" si="6"/>
        <v/>
      </c>
      <c r="AV444" s="6" t="str">
        <f t="shared" si="7"/>
        <v/>
      </c>
      <c r="AW444" s="6" t="str">
        <f t="shared" si="8"/>
        <v/>
      </c>
      <c r="AX444" s="6" t="str">
        <f t="shared" si="9"/>
        <v/>
      </c>
      <c r="AY444" s="6" t="str">
        <f t="shared" si="10"/>
        <v/>
      </c>
      <c r="AZ444" s="6" t="str">
        <f t="shared" si="11"/>
        <v/>
      </c>
      <c r="BA444" s="6" t="str">
        <f t="shared" si="12"/>
        <v/>
      </c>
      <c r="BB444" s="6" t="str">
        <f t="shared" si="13"/>
        <v/>
      </c>
      <c r="BC444" s="2"/>
      <c r="BD444" s="2"/>
    </row>
    <row r="445" ht="15.75" customHeight="1">
      <c r="A445" s="2">
        <v>107.0</v>
      </c>
      <c r="B445" s="2">
        <v>2017.0</v>
      </c>
      <c r="C445" s="6" t="s">
        <v>163</v>
      </c>
      <c r="D445" s="2">
        <v>18953.0</v>
      </c>
      <c r="E445" s="2">
        <v>3.953509000147E12</v>
      </c>
      <c r="F445" s="2" t="str">
        <f t="array" ref="F445">IFERROR(INDEX(cnpj!$A:$B,MATCH(C445,cnpj!$B:$B,0),1),IF(G445=14,LEFT(E445,2)&amp;"."&amp;MID(E445,3,3)&amp;"."&amp;MID(E445,6,3)&amp;"/"&amp;MID(E445,9,4)&amp;"-"&amp;RIGHT(E445,2),IF(G445=13,0&amp;LEFT(E445,1)&amp;"."&amp;MID(E445,2,3)&amp;"."&amp;MID(E445,5,3)&amp;"/"&amp;MID(E445,8,4)&amp;"-"&amp;RIGHT(E445,2),IF(G445=12,"00"&amp;"."&amp;LEFT(E445,3)&amp;"."&amp;MID(E445,4,3)&amp;"/"&amp;MID(E445,7,4)&amp;"-"&amp;RIGHT(E445,2),IF(G445=11,"00.0"&amp;LEFT(E445,2)&amp;"."&amp;MID(E445,3,3)&amp;"/"&amp;MID(E445,6,4)&amp;"-"&amp;RIGHT(E445,2),"erro")))))</f>
        <v>03.953.509/0001-47</v>
      </c>
      <c r="G445" s="2">
        <f t="shared" si="2"/>
        <v>13</v>
      </c>
      <c r="H445" s="6" t="s">
        <v>52</v>
      </c>
      <c r="I445" s="2">
        <v>10.0</v>
      </c>
      <c r="J445" s="6">
        <v>13.463112170792803</v>
      </c>
      <c r="K445" s="6">
        <v>703000.0</v>
      </c>
      <c r="L445" s="2">
        <v>0.0</v>
      </c>
      <c r="M445" s="2">
        <v>1.0</v>
      </c>
      <c r="N445" s="2"/>
      <c r="O445" s="2">
        <v>0.0</v>
      </c>
      <c r="P445" s="2">
        <v>0.0</v>
      </c>
      <c r="Q445" s="2">
        <v>0.0</v>
      </c>
      <c r="R445" s="2">
        <v>6.0</v>
      </c>
      <c r="S445" s="2">
        <v>1.0</v>
      </c>
      <c r="T445" s="6">
        <v>15.58849164517782</v>
      </c>
      <c r="U445" s="6">
        <v>0.10088087031053188</v>
      </c>
      <c r="V445" s="6">
        <v>0.6002101426521144</v>
      </c>
      <c r="W445" s="6">
        <v>923857.0</v>
      </c>
      <c r="X445" s="6">
        <v>2610409.0</v>
      </c>
      <c r="Y445" s="6">
        <v>5888381.0</v>
      </c>
      <c r="Z445" s="6">
        <v>594025.0</v>
      </c>
      <c r="AA445" s="2">
        <f t="shared" si="3"/>
        <v>0</v>
      </c>
      <c r="AB445" s="2">
        <v>0.0</v>
      </c>
      <c r="AC445" s="2">
        <v>0.0</v>
      </c>
      <c r="AD445" s="2">
        <v>1.0</v>
      </c>
      <c r="AE445" s="2">
        <v>0.0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2">
        <v>0.0</v>
      </c>
      <c r="AM445" s="2">
        <v>0.0</v>
      </c>
      <c r="AN445" s="2">
        <v>1.0</v>
      </c>
      <c r="AO445" s="2">
        <v>0.0</v>
      </c>
      <c r="AP445" s="2">
        <v>0.0</v>
      </c>
      <c r="AQ445" s="2">
        <v>0.0</v>
      </c>
      <c r="AR445" s="3">
        <v>0.0</v>
      </c>
      <c r="AS445" s="6">
        <f t="shared" si="4"/>
        <v>15.76672234</v>
      </c>
      <c r="AT445" s="6">
        <f t="shared" si="5"/>
        <v>0.05700384101</v>
      </c>
      <c r="AU445" s="6">
        <f t="shared" si="6"/>
        <v>0.6932898123</v>
      </c>
      <c r="AV445" s="6">
        <f t="shared" si="7"/>
        <v>0</v>
      </c>
      <c r="AW445" s="6">
        <f t="shared" si="8"/>
        <v>1</v>
      </c>
      <c r="AX445" s="6">
        <f t="shared" si="9"/>
        <v>0</v>
      </c>
      <c r="AY445" s="6">
        <f t="shared" si="10"/>
        <v>0</v>
      </c>
      <c r="AZ445" s="6">
        <f t="shared" si="11"/>
        <v>0</v>
      </c>
      <c r="BA445" s="6">
        <f t="shared" si="12"/>
        <v>6</v>
      </c>
      <c r="BB445" s="6">
        <f t="shared" si="13"/>
        <v>0</v>
      </c>
      <c r="BC445" s="2"/>
      <c r="BD445" s="2"/>
    </row>
    <row r="446" ht="15.75" customHeight="1">
      <c r="A446" s="2">
        <v>107.0</v>
      </c>
      <c r="B446" s="2">
        <v>2018.0</v>
      </c>
      <c r="C446" s="6" t="s">
        <v>163</v>
      </c>
      <c r="D446" s="2">
        <v>18953.0</v>
      </c>
      <c r="E446" s="2">
        <v>3.953509000147E12</v>
      </c>
      <c r="F446" s="2" t="str">
        <f t="array" ref="F446">IFERROR(INDEX(cnpj!$A:$B,MATCH(C446,cnpj!$B:$B,0),1),IF(G446=14,LEFT(E446,2)&amp;"."&amp;MID(E446,3,3)&amp;"."&amp;MID(E446,6,3)&amp;"/"&amp;MID(E446,9,4)&amp;"-"&amp;RIGHT(E446,2),IF(G446=13,0&amp;LEFT(E446,1)&amp;"."&amp;MID(E446,2,3)&amp;"."&amp;MID(E446,5,3)&amp;"/"&amp;MID(E446,8,4)&amp;"-"&amp;RIGHT(E446,2),IF(G446=12,"00"&amp;"."&amp;LEFT(E446,3)&amp;"."&amp;MID(E446,4,3)&amp;"/"&amp;MID(E446,7,4)&amp;"-"&amp;RIGHT(E446,2),IF(G446=11,"00.0"&amp;LEFT(E446,2)&amp;"."&amp;MID(E446,3,3)&amp;"/"&amp;MID(E446,6,4)&amp;"-"&amp;RIGHT(E446,2),"erro")))))</f>
        <v>03.953.509/0001-47</v>
      </c>
      <c r="G446" s="2">
        <f t="shared" si="2"/>
        <v>13</v>
      </c>
      <c r="H446" s="6" t="s">
        <v>52</v>
      </c>
      <c r="I446" s="2">
        <v>10.0</v>
      </c>
      <c r="J446" s="6">
        <v>13.61339437384214</v>
      </c>
      <c r="K446" s="6">
        <v>817000.0</v>
      </c>
      <c r="L446" s="2">
        <v>0.0</v>
      </c>
      <c r="M446" s="2">
        <v>1.0</v>
      </c>
      <c r="N446" s="2"/>
      <c r="O446" s="2">
        <v>0.0</v>
      </c>
      <c r="P446" s="2">
        <v>0.0</v>
      </c>
      <c r="Q446" s="2">
        <v>0.0</v>
      </c>
      <c r="R446" s="2">
        <v>7.0</v>
      </c>
      <c r="S446" s="2">
        <v>1.0</v>
      </c>
      <c r="T446" s="6">
        <v>15.584828420852</v>
      </c>
      <c r="U446" s="6">
        <v>0.13064114473695423</v>
      </c>
      <c r="V446" s="6">
        <v>0.5524915414575112</v>
      </c>
      <c r="W446" s="6">
        <v>1120159.0</v>
      </c>
      <c r="X446" s="6">
        <v>2121226.0</v>
      </c>
      <c r="Y446" s="6">
        <v>5866850.0</v>
      </c>
      <c r="Z446" s="6">
        <v>766452.0</v>
      </c>
      <c r="AA446" s="2">
        <f t="shared" si="3"/>
        <v>0</v>
      </c>
      <c r="AB446" s="2">
        <v>0.0</v>
      </c>
      <c r="AC446" s="2">
        <v>0.0</v>
      </c>
      <c r="AD446" s="2">
        <v>1.0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0.0</v>
      </c>
      <c r="AM446" s="2">
        <v>0.0</v>
      </c>
      <c r="AN446" s="2">
        <v>0.0</v>
      </c>
      <c r="AO446" s="2">
        <v>1.0</v>
      </c>
      <c r="AP446" s="2">
        <v>0.0</v>
      </c>
      <c r="AQ446" s="2">
        <v>0.0</v>
      </c>
      <c r="AR446" s="3">
        <v>0.0</v>
      </c>
      <c r="AS446" s="6">
        <f t="shared" si="4"/>
        <v>15.58849165</v>
      </c>
      <c r="AT446" s="6">
        <f t="shared" si="5"/>
        <v>0.1008808703</v>
      </c>
      <c r="AU446" s="6">
        <f t="shared" si="6"/>
        <v>0.6002101427</v>
      </c>
      <c r="AV446" s="6">
        <f t="shared" si="7"/>
        <v>0</v>
      </c>
      <c r="AW446" s="6">
        <f t="shared" si="8"/>
        <v>1</v>
      </c>
      <c r="AX446" s="6">
        <f t="shared" si="9"/>
        <v>0</v>
      </c>
      <c r="AY446" s="6">
        <f t="shared" si="10"/>
        <v>0</v>
      </c>
      <c r="AZ446" s="6">
        <f t="shared" si="11"/>
        <v>0</v>
      </c>
      <c r="BA446" s="6">
        <f t="shared" si="12"/>
        <v>6</v>
      </c>
      <c r="BB446" s="6">
        <f t="shared" si="13"/>
        <v>1</v>
      </c>
      <c r="BC446" s="2"/>
      <c r="BD446" s="2"/>
    </row>
    <row r="447" ht="15.75" customHeight="1">
      <c r="A447" s="2">
        <v>107.0</v>
      </c>
      <c r="B447" s="2">
        <v>2019.0</v>
      </c>
      <c r="C447" s="6" t="s">
        <v>163</v>
      </c>
      <c r="D447" s="2">
        <v>18953.0</v>
      </c>
      <c r="E447" s="2">
        <v>3.953509000147E12</v>
      </c>
      <c r="F447" s="2" t="str">
        <f t="array" ref="F447">IFERROR(INDEX(cnpj!$A:$B,MATCH(C447,cnpj!$B:$B,0),1),IF(G447=14,LEFT(E447,2)&amp;"."&amp;MID(E447,3,3)&amp;"."&amp;MID(E447,6,3)&amp;"/"&amp;MID(E447,9,4)&amp;"-"&amp;RIGHT(E447,2),IF(G447=13,0&amp;LEFT(E447,1)&amp;"."&amp;MID(E447,2,3)&amp;"."&amp;MID(E447,5,3)&amp;"/"&amp;MID(E447,8,4)&amp;"-"&amp;RIGHT(E447,2),IF(G447=12,"00"&amp;"."&amp;LEFT(E447,3)&amp;"."&amp;MID(E447,4,3)&amp;"/"&amp;MID(E447,7,4)&amp;"-"&amp;RIGHT(E447,2),IF(G447=11,"00.0"&amp;LEFT(E447,2)&amp;"."&amp;MID(E447,3,3)&amp;"/"&amp;MID(E447,6,4)&amp;"-"&amp;RIGHT(E447,2),"erro")))))</f>
        <v>03.953.509/0001-47</v>
      </c>
      <c r="G447" s="2">
        <f t="shared" si="2"/>
        <v>13</v>
      </c>
      <c r="H447" s="6" t="s">
        <v>52</v>
      </c>
      <c r="I447" s="2">
        <v>10.0</v>
      </c>
      <c r="J447" s="6">
        <v>13.233904752137237</v>
      </c>
      <c r="K447" s="6">
        <v>559000.0</v>
      </c>
      <c r="L447" s="2">
        <v>0.0</v>
      </c>
      <c r="M447" s="2">
        <v>1.0</v>
      </c>
      <c r="N447" s="2"/>
      <c r="O447" s="2">
        <v>0.0</v>
      </c>
      <c r="P447" s="2">
        <v>0.0</v>
      </c>
      <c r="Q447" s="2">
        <v>0.0</v>
      </c>
      <c r="R447" s="2">
        <v>9.0</v>
      </c>
      <c r="S447" s="2">
        <v>1.0</v>
      </c>
      <c r="T447" s="6">
        <v>15.5021530004072</v>
      </c>
      <c r="U447" s="6">
        <v>0.1597251780353488</v>
      </c>
      <c r="V447" s="6">
        <v>0.3628555268485545</v>
      </c>
      <c r="W447" s="6">
        <v>535768.0</v>
      </c>
      <c r="X447" s="6">
        <v>1424129.0</v>
      </c>
      <c r="Y447" s="6">
        <v>5401315.0</v>
      </c>
      <c r="Z447" s="6">
        <v>862726.0</v>
      </c>
      <c r="AA447" s="2">
        <f t="shared" si="3"/>
        <v>0</v>
      </c>
      <c r="AB447" s="2">
        <v>0.0</v>
      </c>
      <c r="AC447" s="2">
        <v>0.0</v>
      </c>
      <c r="AD447" s="2">
        <v>1.0</v>
      </c>
      <c r="AE447" s="2">
        <v>0.0</v>
      </c>
      <c r="AF447" s="2">
        <v>0.0</v>
      </c>
      <c r="AG447" s="2">
        <v>0.0</v>
      </c>
      <c r="AH447" s="2">
        <v>0.0</v>
      </c>
      <c r="AI447" s="2">
        <v>0.0</v>
      </c>
      <c r="AJ447" s="2">
        <v>0.0</v>
      </c>
      <c r="AK447" s="2">
        <v>0.0</v>
      </c>
      <c r="AL447" s="2">
        <v>0.0</v>
      </c>
      <c r="AM447" s="2">
        <v>0.0</v>
      </c>
      <c r="AN447" s="2">
        <v>0.0</v>
      </c>
      <c r="AO447" s="2">
        <v>0.0</v>
      </c>
      <c r="AP447" s="2">
        <v>1.0</v>
      </c>
      <c r="AQ447" s="2">
        <v>0.0</v>
      </c>
      <c r="AR447" s="3">
        <v>0.0</v>
      </c>
      <c r="AS447" s="6">
        <f t="shared" si="4"/>
        <v>15.58482842</v>
      </c>
      <c r="AT447" s="6">
        <f t="shared" si="5"/>
        <v>0.1306411447</v>
      </c>
      <c r="AU447" s="6">
        <f t="shared" si="6"/>
        <v>0.5524915415</v>
      </c>
      <c r="AV447" s="6">
        <f t="shared" si="7"/>
        <v>0</v>
      </c>
      <c r="AW447" s="6">
        <f t="shared" si="8"/>
        <v>1</v>
      </c>
      <c r="AX447" s="6">
        <f t="shared" si="9"/>
        <v>0</v>
      </c>
      <c r="AY447" s="6">
        <f t="shared" si="10"/>
        <v>0</v>
      </c>
      <c r="AZ447" s="6">
        <f t="shared" si="11"/>
        <v>0</v>
      </c>
      <c r="BA447" s="6">
        <f t="shared" si="12"/>
        <v>7</v>
      </c>
      <c r="BB447" s="6">
        <f t="shared" si="13"/>
        <v>1</v>
      </c>
      <c r="BC447" s="2"/>
      <c r="BD447" s="2"/>
    </row>
    <row r="448" ht="15.75" customHeight="1">
      <c r="A448" s="2">
        <v>108.0</v>
      </c>
      <c r="B448" s="2">
        <v>2016.0</v>
      </c>
      <c r="C448" s="6" t="s">
        <v>164</v>
      </c>
      <c r="D448" s="2">
        <v>20630.0</v>
      </c>
      <c r="E448" s="2">
        <v>7.820907000146E12</v>
      </c>
      <c r="F448" s="2" t="str">
        <f t="array" ref="F448">IFERROR(INDEX(cnpj!$A:$B,MATCH(C448,cnpj!$B:$B,0),1),IF(G448=14,LEFT(E448,2)&amp;"."&amp;MID(E448,3,3)&amp;"."&amp;MID(E448,6,3)&amp;"/"&amp;MID(E448,9,4)&amp;"-"&amp;RIGHT(E448,2),IF(G448=13,0&amp;LEFT(E448,1)&amp;"."&amp;MID(E448,2,3)&amp;"."&amp;MID(E448,5,3)&amp;"/"&amp;MID(E448,8,4)&amp;"-"&amp;RIGHT(E448,2),IF(G448=12,"00"&amp;"."&amp;LEFT(E448,3)&amp;"."&amp;MID(E448,4,3)&amp;"/"&amp;MID(E448,7,4)&amp;"-"&amp;RIGHT(E448,2),IF(G448=11,"00.0"&amp;LEFT(E448,2)&amp;"."&amp;MID(E448,3,3)&amp;"/"&amp;MID(E448,6,4)&amp;"-"&amp;RIGHT(E448,2),"erro")))))</f>
        <v>07.820.907/0001-46</v>
      </c>
      <c r="G448" s="2">
        <f t="shared" si="2"/>
        <v>13</v>
      </c>
      <c r="H448" s="6" t="s">
        <v>62</v>
      </c>
      <c r="I448" s="2">
        <v>3.0</v>
      </c>
      <c r="J448" s="6">
        <v>12.544537966068003</v>
      </c>
      <c r="K448" s="6">
        <v>280558.62</v>
      </c>
      <c r="L448" s="2">
        <v>0.0</v>
      </c>
      <c r="M448" s="2">
        <v>0.0</v>
      </c>
      <c r="N448" s="2"/>
      <c r="O448" s="2">
        <v>0.0</v>
      </c>
      <c r="P448" s="2">
        <v>0.0</v>
      </c>
      <c r="Q448" s="2">
        <v>0.0</v>
      </c>
      <c r="R448" s="2">
        <v>8.0</v>
      </c>
      <c r="S448" s="2">
        <v>0.0</v>
      </c>
      <c r="T448" s="6">
        <v>12.15260857566085</v>
      </c>
      <c r="U448" s="6">
        <v>-0.2495041880287782</v>
      </c>
      <c r="V448" s="6">
        <v>0.004362090427664198</v>
      </c>
      <c r="W448" s="6">
        <v>827.0</v>
      </c>
      <c r="X448" s="6">
        <v>0.0</v>
      </c>
      <c r="Y448" s="6">
        <v>189588.0</v>
      </c>
      <c r="Z448" s="6">
        <v>-47303.0</v>
      </c>
      <c r="AA448" s="2" t="str">
        <f t="shared" si="3"/>
        <v/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1.0</v>
      </c>
      <c r="AI448" s="2">
        <v>0.0</v>
      </c>
      <c r="AJ448" s="2">
        <v>0.0</v>
      </c>
      <c r="AK448" s="2">
        <v>0.0</v>
      </c>
      <c r="AL448" s="2">
        <v>0.0</v>
      </c>
      <c r="AM448" s="2">
        <v>1.0</v>
      </c>
      <c r="AN448" s="2">
        <v>0.0</v>
      </c>
      <c r="AO448" s="2">
        <v>0.0</v>
      </c>
      <c r="AP448" s="2">
        <v>0.0</v>
      </c>
      <c r="AQ448" s="2">
        <v>0.0</v>
      </c>
      <c r="AR448" s="3">
        <v>0.0</v>
      </c>
      <c r="AS448" s="6" t="str">
        <f t="shared" si="4"/>
        <v/>
      </c>
      <c r="AT448" s="6" t="str">
        <f t="shared" si="5"/>
        <v/>
      </c>
      <c r="AU448" s="6" t="str">
        <f t="shared" si="6"/>
        <v/>
      </c>
      <c r="AV448" s="6" t="str">
        <f t="shared" si="7"/>
        <v/>
      </c>
      <c r="AW448" s="6" t="str">
        <f t="shared" si="8"/>
        <v/>
      </c>
      <c r="AX448" s="6" t="str">
        <f t="shared" si="9"/>
        <v/>
      </c>
      <c r="AY448" s="6" t="str">
        <f t="shared" si="10"/>
        <v/>
      </c>
      <c r="AZ448" s="6" t="str">
        <f t="shared" si="11"/>
        <v/>
      </c>
      <c r="BA448" s="6" t="str">
        <f t="shared" si="12"/>
        <v/>
      </c>
      <c r="BB448" s="6" t="str">
        <f t="shared" si="13"/>
        <v/>
      </c>
      <c r="BC448" s="2"/>
      <c r="BD448" s="2"/>
    </row>
    <row r="449" ht="15.75" customHeight="1">
      <c r="A449" s="2">
        <v>108.0</v>
      </c>
      <c r="B449" s="2">
        <v>2017.0</v>
      </c>
      <c r="C449" s="6" t="s">
        <v>164</v>
      </c>
      <c r="D449" s="2">
        <v>20630.0</v>
      </c>
      <c r="E449" s="2">
        <v>7.820907000146E12</v>
      </c>
      <c r="F449" s="2" t="str">
        <f t="array" ref="F449">IFERROR(INDEX(cnpj!$A:$B,MATCH(C449,cnpj!$B:$B,0),1),IF(G449=14,LEFT(E449,2)&amp;"."&amp;MID(E449,3,3)&amp;"."&amp;MID(E449,6,3)&amp;"/"&amp;MID(E449,9,4)&amp;"-"&amp;RIGHT(E449,2),IF(G449=13,0&amp;LEFT(E449,1)&amp;"."&amp;MID(E449,2,3)&amp;"."&amp;MID(E449,5,3)&amp;"/"&amp;MID(E449,8,4)&amp;"-"&amp;RIGHT(E449,2),IF(G449=12,"00"&amp;"."&amp;LEFT(E449,3)&amp;"."&amp;MID(E449,4,3)&amp;"/"&amp;MID(E449,7,4)&amp;"-"&amp;RIGHT(E449,2),IF(G449=11,"00.0"&amp;LEFT(E449,2)&amp;"."&amp;MID(E449,3,3)&amp;"/"&amp;MID(E449,6,4)&amp;"-"&amp;RIGHT(E449,2),"erro")))))</f>
        <v>07.820.907/0001-46</v>
      </c>
      <c r="G449" s="2">
        <f t="shared" si="2"/>
        <v>13</v>
      </c>
      <c r="H449" s="6" t="s">
        <v>62</v>
      </c>
      <c r="I449" s="2">
        <v>3.0</v>
      </c>
      <c r="J449" s="6">
        <v>12.369758379047308</v>
      </c>
      <c r="K449" s="6">
        <v>235568.82</v>
      </c>
      <c r="L449" s="2">
        <v>0.0</v>
      </c>
      <c r="M449" s="2">
        <v>0.0</v>
      </c>
      <c r="N449" s="2"/>
      <c r="O449" s="2">
        <v>0.0</v>
      </c>
      <c r="P449" s="2">
        <v>0.0</v>
      </c>
      <c r="Q449" s="2">
        <v>0.0</v>
      </c>
      <c r="R449" s="2">
        <v>8.0</v>
      </c>
      <c r="S449" s="2">
        <v>0.0</v>
      </c>
      <c r="T449" s="6">
        <v>12.127602866821686</v>
      </c>
      <c r="U449" s="6">
        <v>-0.02428260846051507</v>
      </c>
      <c r="V449" s="6">
        <v>0.003434177365796675</v>
      </c>
      <c r="W449" s="6">
        <v>320.0</v>
      </c>
      <c r="X449" s="6">
        <v>315.0</v>
      </c>
      <c r="Y449" s="6">
        <v>184906.0</v>
      </c>
      <c r="Z449" s="6">
        <v>-4490.0</v>
      </c>
      <c r="AA449" s="2">
        <f t="shared" si="3"/>
        <v>1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1.0</v>
      </c>
      <c r="AI449" s="2">
        <v>0.0</v>
      </c>
      <c r="AJ449" s="2">
        <v>0.0</v>
      </c>
      <c r="AK449" s="2">
        <v>0.0</v>
      </c>
      <c r="AL449" s="2">
        <v>0.0</v>
      </c>
      <c r="AM449" s="2">
        <v>0.0</v>
      </c>
      <c r="AN449" s="2">
        <v>1.0</v>
      </c>
      <c r="AO449" s="2">
        <v>0.0</v>
      </c>
      <c r="AP449" s="2">
        <v>0.0</v>
      </c>
      <c r="AQ449" s="2">
        <v>0.0</v>
      </c>
      <c r="AR449" s="3">
        <v>0.0</v>
      </c>
      <c r="AS449" s="6">
        <f t="shared" si="4"/>
        <v>12.15260858</v>
      </c>
      <c r="AT449" s="6">
        <f t="shared" si="5"/>
        <v>-0.249504188</v>
      </c>
      <c r="AU449" s="6">
        <f t="shared" si="6"/>
        <v>0.004362090428</v>
      </c>
      <c r="AV449" s="6">
        <f t="shared" si="7"/>
        <v>0</v>
      </c>
      <c r="AW449" s="6">
        <f t="shared" si="8"/>
        <v>0</v>
      </c>
      <c r="AX449" s="6">
        <f t="shared" si="9"/>
        <v>0</v>
      </c>
      <c r="AY449" s="6">
        <f t="shared" si="10"/>
        <v>0</v>
      </c>
      <c r="AZ449" s="6">
        <f t="shared" si="11"/>
        <v>0</v>
      </c>
      <c r="BA449" s="6">
        <f t="shared" si="12"/>
        <v>8</v>
      </c>
      <c r="BB449" s="6">
        <f t="shared" si="13"/>
        <v>0</v>
      </c>
      <c r="BC449" s="2"/>
      <c r="BD449" s="2"/>
    </row>
    <row r="450" ht="15.75" customHeight="1">
      <c r="A450" s="2">
        <v>108.0</v>
      </c>
      <c r="B450" s="2">
        <v>2018.0</v>
      </c>
      <c r="C450" s="6" t="s">
        <v>164</v>
      </c>
      <c r="D450" s="2">
        <v>20630.0</v>
      </c>
      <c r="E450" s="2">
        <v>7.820907000146E12</v>
      </c>
      <c r="F450" s="2" t="str">
        <f t="array" ref="F450">IFERROR(INDEX(cnpj!$A:$B,MATCH(C450,cnpj!$B:$B,0),1),IF(G450=14,LEFT(E450,2)&amp;"."&amp;MID(E450,3,3)&amp;"."&amp;MID(E450,6,3)&amp;"/"&amp;MID(E450,9,4)&amp;"-"&amp;RIGHT(E450,2),IF(G450=13,0&amp;LEFT(E450,1)&amp;"."&amp;MID(E450,2,3)&amp;"."&amp;MID(E450,5,3)&amp;"/"&amp;MID(E450,8,4)&amp;"-"&amp;RIGHT(E450,2),IF(G450=12,"00"&amp;"."&amp;LEFT(E450,3)&amp;"."&amp;MID(E450,4,3)&amp;"/"&amp;MID(E450,7,4)&amp;"-"&amp;RIGHT(E450,2),IF(G450=11,"00.0"&amp;LEFT(E450,2)&amp;"."&amp;MID(E450,3,3)&amp;"/"&amp;MID(E450,6,4)&amp;"-"&amp;RIGHT(E450,2),"erro")))))</f>
        <v>07.820.907/0001-46</v>
      </c>
      <c r="G450" s="2">
        <f t="shared" si="2"/>
        <v>13</v>
      </c>
      <c r="H450" s="6" t="s">
        <v>62</v>
      </c>
      <c r="I450" s="2">
        <v>3.0</v>
      </c>
      <c r="J450" s="6">
        <v>12.308513252400434</v>
      </c>
      <c r="K450" s="6">
        <v>221574.3</v>
      </c>
      <c r="L450" s="2">
        <v>0.0</v>
      </c>
      <c r="M450" s="2">
        <v>0.0</v>
      </c>
      <c r="N450" s="2"/>
      <c r="O450" s="2">
        <v>0.0</v>
      </c>
      <c r="P450" s="2">
        <v>0.0</v>
      </c>
      <c r="Q450" s="2">
        <v>0.0</v>
      </c>
      <c r="R450" s="2">
        <v>8.0</v>
      </c>
      <c r="S450" s="2">
        <v>0.0</v>
      </c>
      <c r="T450" s="6">
        <v>12.040395793864292</v>
      </c>
      <c r="U450" s="6">
        <v>-0.09267455034697634</v>
      </c>
      <c r="V450" s="6">
        <v>0.014433744040032101</v>
      </c>
      <c r="W450" s="6">
        <v>1328.0</v>
      </c>
      <c r="X450" s="6">
        <v>1118.0</v>
      </c>
      <c r="Y450" s="6">
        <v>169464.0</v>
      </c>
      <c r="Z450" s="6">
        <v>-15705.0</v>
      </c>
      <c r="AA450" s="2">
        <f t="shared" si="3"/>
        <v>1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1.0</v>
      </c>
      <c r="AI450" s="2">
        <v>0.0</v>
      </c>
      <c r="AJ450" s="2">
        <v>0.0</v>
      </c>
      <c r="AK450" s="2">
        <v>0.0</v>
      </c>
      <c r="AL450" s="2">
        <v>0.0</v>
      </c>
      <c r="AM450" s="2">
        <v>0.0</v>
      </c>
      <c r="AN450" s="2">
        <v>0.0</v>
      </c>
      <c r="AO450" s="2">
        <v>1.0</v>
      </c>
      <c r="AP450" s="2">
        <v>0.0</v>
      </c>
      <c r="AQ450" s="2">
        <v>0.0</v>
      </c>
      <c r="AR450" s="3">
        <v>0.0</v>
      </c>
      <c r="AS450" s="6">
        <f t="shared" si="4"/>
        <v>12.12760287</v>
      </c>
      <c r="AT450" s="6">
        <f t="shared" si="5"/>
        <v>-0.02428260846</v>
      </c>
      <c r="AU450" s="6">
        <f t="shared" si="6"/>
        <v>0.003434177366</v>
      </c>
      <c r="AV450" s="6">
        <f t="shared" si="7"/>
        <v>0</v>
      </c>
      <c r="AW450" s="6">
        <f t="shared" si="8"/>
        <v>0</v>
      </c>
      <c r="AX450" s="6">
        <f t="shared" si="9"/>
        <v>0</v>
      </c>
      <c r="AY450" s="6">
        <f t="shared" si="10"/>
        <v>0</v>
      </c>
      <c r="AZ450" s="6">
        <f t="shared" si="11"/>
        <v>0</v>
      </c>
      <c r="BA450" s="6">
        <f t="shared" si="12"/>
        <v>8</v>
      </c>
      <c r="BB450" s="6">
        <f t="shared" si="13"/>
        <v>0</v>
      </c>
      <c r="BC450" s="2"/>
      <c r="BD450" s="2"/>
    </row>
    <row r="451" ht="15.75" customHeight="1">
      <c r="A451" s="2">
        <v>108.0</v>
      </c>
      <c r="B451" s="2">
        <v>2019.0</v>
      </c>
      <c r="C451" s="6" t="s">
        <v>164</v>
      </c>
      <c r="D451" s="2">
        <v>20630.0</v>
      </c>
      <c r="E451" s="2">
        <v>7.820907000146E12</v>
      </c>
      <c r="F451" s="2" t="str">
        <f t="array" ref="F451">IFERROR(INDEX(cnpj!$A:$B,MATCH(C451,cnpj!$B:$B,0),1),IF(G451=14,LEFT(E451,2)&amp;"."&amp;MID(E451,3,3)&amp;"."&amp;MID(E451,6,3)&amp;"/"&amp;MID(E451,9,4)&amp;"-"&amp;RIGHT(E451,2),IF(G451=13,0&amp;LEFT(E451,1)&amp;"."&amp;MID(E451,2,3)&amp;"."&amp;MID(E451,5,3)&amp;"/"&amp;MID(E451,8,4)&amp;"-"&amp;RIGHT(E451,2),IF(G451=12,"00"&amp;"."&amp;LEFT(E451,3)&amp;"."&amp;MID(E451,4,3)&amp;"/"&amp;MID(E451,7,4)&amp;"-"&amp;RIGHT(E451,2),IF(G451=11,"00.0"&amp;LEFT(E451,2)&amp;"."&amp;MID(E451,3,3)&amp;"/"&amp;MID(E451,6,4)&amp;"-"&amp;RIGHT(E451,2),"erro")))))</f>
        <v>07.820.907/0001-46</v>
      </c>
      <c r="G451" s="2">
        <f t="shared" si="2"/>
        <v>13</v>
      </c>
      <c r="H451" s="6" t="s">
        <v>62</v>
      </c>
      <c r="I451" s="2">
        <v>3.0</v>
      </c>
      <c r="J451" s="6">
        <v>11.666658829162</v>
      </c>
      <c r="K451" s="6">
        <v>116617.99</v>
      </c>
      <c r="L451" s="2">
        <v>0.0</v>
      </c>
      <c r="M451" s="2">
        <v>0.0</v>
      </c>
      <c r="N451" s="2"/>
      <c r="O451" s="2">
        <v>0.0</v>
      </c>
      <c r="P451" s="2">
        <v>0.0</v>
      </c>
      <c r="Q451" s="2">
        <v>0.0</v>
      </c>
      <c r="R451" s="2">
        <v>5.0</v>
      </c>
      <c r="S451" s="2">
        <v>0.0</v>
      </c>
      <c r="T451" s="6">
        <v>11.986622266053581</v>
      </c>
      <c r="U451" s="6">
        <v>-0.0581660356680283</v>
      </c>
      <c r="V451" s="6">
        <v>0.011999352396134304</v>
      </c>
      <c r="W451" s="6">
        <v>1100.0</v>
      </c>
      <c r="X451" s="6">
        <v>827.0</v>
      </c>
      <c r="Y451" s="6">
        <v>160592.0</v>
      </c>
      <c r="Z451" s="6">
        <v>-9341.0</v>
      </c>
      <c r="AA451" s="2">
        <f t="shared" si="3"/>
        <v>1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1.0</v>
      </c>
      <c r="AI451" s="2">
        <v>0.0</v>
      </c>
      <c r="AJ451" s="2">
        <v>0.0</v>
      </c>
      <c r="AK451" s="2">
        <v>0.0</v>
      </c>
      <c r="AL451" s="2">
        <v>0.0</v>
      </c>
      <c r="AM451" s="2">
        <v>0.0</v>
      </c>
      <c r="AN451" s="2">
        <v>0.0</v>
      </c>
      <c r="AO451" s="2">
        <v>0.0</v>
      </c>
      <c r="AP451" s="2">
        <v>1.0</v>
      </c>
      <c r="AQ451" s="2">
        <v>0.0</v>
      </c>
      <c r="AR451" s="3">
        <v>0.0</v>
      </c>
      <c r="AS451" s="6">
        <f t="shared" si="4"/>
        <v>12.04039579</v>
      </c>
      <c r="AT451" s="6">
        <f t="shared" si="5"/>
        <v>-0.09267455035</v>
      </c>
      <c r="AU451" s="6">
        <f t="shared" si="6"/>
        <v>0.01443374404</v>
      </c>
      <c r="AV451" s="6">
        <f t="shared" si="7"/>
        <v>0</v>
      </c>
      <c r="AW451" s="6">
        <f t="shared" si="8"/>
        <v>0</v>
      </c>
      <c r="AX451" s="6">
        <f t="shared" si="9"/>
        <v>0</v>
      </c>
      <c r="AY451" s="6">
        <f t="shared" si="10"/>
        <v>0</v>
      </c>
      <c r="AZ451" s="6">
        <f t="shared" si="11"/>
        <v>0</v>
      </c>
      <c r="BA451" s="6">
        <f t="shared" si="12"/>
        <v>8</v>
      </c>
      <c r="BB451" s="6">
        <f t="shared" si="13"/>
        <v>0</v>
      </c>
      <c r="BC451" s="2"/>
      <c r="BD451" s="2"/>
    </row>
    <row r="452" ht="15.75" customHeight="1">
      <c r="A452" s="2">
        <v>108.0</v>
      </c>
      <c r="B452" s="2">
        <v>2020.0</v>
      </c>
      <c r="C452" s="6" t="s">
        <v>164</v>
      </c>
      <c r="D452" s="2">
        <v>20630.0</v>
      </c>
      <c r="E452" s="2">
        <v>7.820907000146E12</v>
      </c>
      <c r="F452" s="2" t="str">
        <f t="array" ref="F452">IFERROR(INDEX(cnpj!$A:$B,MATCH(C452,cnpj!$B:$B,0),1),IF(G452=14,LEFT(E452,2)&amp;"."&amp;MID(E452,3,3)&amp;"."&amp;MID(E452,6,3)&amp;"/"&amp;MID(E452,9,4)&amp;"-"&amp;RIGHT(E452,2),IF(G452=13,0&amp;LEFT(E452,1)&amp;"."&amp;MID(E452,2,3)&amp;"."&amp;MID(E452,5,3)&amp;"/"&amp;MID(E452,8,4)&amp;"-"&amp;RIGHT(E452,2),IF(G452=12,"00"&amp;"."&amp;LEFT(E452,3)&amp;"."&amp;MID(E452,4,3)&amp;"/"&amp;MID(E452,7,4)&amp;"-"&amp;RIGHT(E452,2),IF(G452=11,"00.0"&amp;LEFT(E452,2)&amp;"."&amp;MID(E452,3,3)&amp;"/"&amp;MID(E452,6,4)&amp;"-"&amp;RIGHT(E452,2),"erro")))))</f>
        <v>07.820.907/0001-46</v>
      </c>
      <c r="G452" s="2">
        <f t="shared" si="2"/>
        <v>13</v>
      </c>
      <c r="H452" s="6" t="s">
        <v>62</v>
      </c>
      <c r="I452" s="2">
        <v>3.0</v>
      </c>
      <c r="J452" s="6">
        <v>11.666658829162</v>
      </c>
      <c r="K452" s="6">
        <v>116617.99</v>
      </c>
      <c r="L452" s="2">
        <v>0.0</v>
      </c>
      <c r="M452" s="2">
        <v>0.0</v>
      </c>
      <c r="N452" s="2"/>
      <c r="O452" s="2">
        <v>0.0</v>
      </c>
      <c r="P452" s="2">
        <v>0.0</v>
      </c>
      <c r="Q452" s="2">
        <v>0.0</v>
      </c>
      <c r="R452" s="2">
        <v>6.0</v>
      </c>
      <c r="S452" s="2">
        <v>0.0</v>
      </c>
      <c r="T452" s="6">
        <v>11.599314148126288</v>
      </c>
      <c r="U452" s="6">
        <v>-0.14173156123019914</v>
      </c>
      <c r="V452" s="6">
        <v>0.01650110527136476</v>
      </c>
      <c r="W452" s="6">
        <v>767.0</v>
      </c>
      <c r="X452" s="6">
        <v>1032.0</v>
      </c>
      <c r="Y452" s="6">
        <v>109023.0</v>
      </c>
      <c r="Z452" s="6">
        <v>-15452.0</v>
      </c>
      <c r="AA452" s="2">
        <f t="shared" si="3"/>
        <v>1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1.0</v>
      </c>
      <c r="AI452" s="2">
        <v>0.0</v>
      </c>
      <c r="AJ452" s="2">
        <v>0.0</v>
      </c>
      <c r="AK452" s="2">
        <v>0.0</v>
      </c>
      <c r="AL452" s="2">
        <v>0.0</v>
      </c>
      <c r="AM452" s="2">
        <v>0.0</v>
      </c>
      <c r="AN452" s="2">
        <v>0.0</v>
      </c>
      <c r="AO452" s="2">
        <v>0.0</v>
      </c>
      <c r="AP452" s="2">
        <v>0.0</v>
      </c>
      <c r="AQ452" s="2">
        <v>1.0</v>
      </c>
      <c r="AR452" s="3">
        <v>0.0</v>
      </c>
      <c r="AS452" s="6">
        <f t="shared" si="4"/>
        <v>11.98662227</v>
      </c>
      <c r="AT452" s="6">
        <f t="shared" si="5"/>
        <v>-0.05816603567</v>
      </c>
      <c r="AU452" s="6">
        <f t="shared" si="6"/>
        <v>0.0119993524</v>
      </c>
      <c r="AV452" s="6">
        <f t="shared" si="7"/>
        <v>0</v>
      </c>
      <c r="AW452" s="6">
        <f t="shared" si="8"/>
        <v>0</v>
      </c>
      <c r="AX452" s="6">
        <f t="shared" si="9"/>
        <v>0</v>
      </c>
      <c r="AY452" s="6">
        <f t="shared" si="10"/>
        <v>0</v>
      </c>
      <c r="AZ452" s="6">
        <f t="shared" si="11"/>
        <v>0</v>
      </c>
      <c r="BA452" s="6">
        <f t="shared" si="12"/>
        <v>5</v>
      </c>
      <c r="BB452" s="6">
        <f t="shared" si="13"/>
        <v>0</v>
      </c>
      <c r="BC452" s="2"/>
      <c r="BD452" s="2"/>
    </row>
    <row r="453" ht="15.75" customHeight="1">
      <c r="A453" s="2">
        <v>109.0</v>
      </c>
      <c r="B453" s="2">
        <v>2016.0</v>
      </c>
      <c r="C453" s="6" t="s">
        <v>165</v>
      </c>
      <c r="D453" s="2">
        <v>20044.0</v>
      </c>
      <c r="E453" s="2">
        <v>1.896779000138E12</v>
      </c>
      <c r="F453" s="2" t="str">
        <f t="array" ref="F453">IFERROR(INDEX(cnpj!$A:$B,MATCH(C453,cnpj!$B:$B,0),1),IF(G453=14,LEFT(E453,2)&amp;"."&amp;MID(E453,3,3)&amp;"."&amp;MID(E453,6,3)&amp;"/"&amp;MID(E453,9,4)&amp;"-"&amp;RIGHT(E453,2),IF(G453=13,0&amp;LEFT(E453,1)&amp;"."&amp;MID(E453,2,3)&amp;"."&amp;MID(E453,5,3)&amp;"/"&amp;MID(E453,8,4)&amp;"-"&amp;RIGHT(E453,2),IF(G453=12,"00"&amp;"."&amp;LEFT(E453,3)&amp;"."&amp;MID(E453,4,3)&amp;"/"&amp;MID(E453,7,4)&amp;"-"&amp;RIGHT(E453,2),IF(G453=11,"00.0"&amp;LEFT(E453,2)&amp;"."&amp;MID(E453,3,3)&amp;"/"&amp;MID(E453,6,4)&amp;"-"&amp;RIGHT(E453,2),"erro")))))</f>
        <v>01.896.779/0001-38</v>
      </c>
      <c r="G453" s="2">
        <f t="shared" si="2"/>
        <v>13</v>
      </c>
      <c r="H453" s="6" t="s">
        <v>60</v>
      </c>
      <c r="I453" s="2">
        <v>1.0</v>
      </c>
      <c r="J453" s="6">
        <v>13.016113577561619</v>
      </c>
      <c r="K453" s="6">
        <v>449600.0</v>
      </c>
      <c r="L453" s="2">
        <v>0.0</v>
      </c>
      <c r="M453" s="2">
        <v>1.0</v>
      </c>
      <c r="N453" s="2"/>
      <c r="O453" s="2">
        <v>0.0</v>
      </c>
      <c r="P453" s="2">
        <v>0.0</v>
      </c>
      <c r="Q453" s="2">
        <v>0.0</v>
      </c>
      <c r="R453" s="2">
        <v>7.0</v>
      </c>
      <c r="S453" s="2">
        <v>0.0</v>
      </c>
      <c r="T453" s="6">
        <v>12.77834796241235</v>
      </c>
      <c r="U453" s="6">
        <v>0.09847965491072311</v>
      </c>
      <c r="V453" s="6">
        <v>0.4542951370962509</v>
      </c>
      <c r="W453" s="6">
        <v>107073.0</v>
      </c>
      <c r="X453" s="6">
        <v>53956.0</v>
      </c>
      <c r="Y453" s="6">
        <v>354459.0</v>
      </c>
      <c r="Z453" s="6">
        <v>34907.0</v>
      </c>
      <c r="AA453" s="2" t="str">
        <f t="shared" si="3"/>
        <v/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1.0</v>
      </c>
      <c r="AH453" s="2">
        <v>0.0</v>
      </c>
      <c r="AI453" s="2">
        <v>0.0</v>
      </c>
      <c r="AJ453" s="2">
        <v>0.0</v>
      </c>
      <c r="AK453" s="2">
        <v>0.0</v>
      </c>
      <c r="AL453" s="2">
        <v>0.0</v>
      </c>
      <c r="AM453" s="2">
        <v>1.0</v>
      </c>
      <c r="AN453" s="2">
        <v>0.0</v>
      </c>
      <c r="AO453" s="2">
        <v>0.0</v>
      </c>
      <c r="AP453" s="2">
        <v>0.0</v>
      </c>
      <c r="AQ453" s="2">
        <v>0.0</v>
      </c>
      <c r="AR453" s="3">
        <v>0.0</v>
      </c>
      <c r="AS453" s="6" t="str">
        <f t="shared" si="4"/>
        <v/>
      </c>
      <c r="AT453" s="6" t="str">
        <f t="shared" si="5"/>
        <v/>
      </c>
      <c r="AU453" s="6" t="str">
        <f t="shared" si="6"/>
        <v/>
      </c>
      <c r="AV453" s="6" t="str">
        <f t="shared" si="7"/>
        <v/>
      </c>
      <c r="AW453" s="6" t="str">
        <f t="shared" si="8"/>
        <v/>
      </c>
      <c r="AX453" s="6" t="str">
        <f t="shared" si="9"/>
        <v/>
      </c>
      <c r="AY453" s="6" t="str">
        <f t="shared" si="10"/>
        <v/>
      </c>
      <c r="AZ453" s="6" t="str">
        <f t="shared" si="11"/>
        <v/>
      </c>
      <c r="BA453" s="6" t="str">
        <f t="shared" si="12"/>
        <v/>
      </c>
      <c r="BB453" s="6" t="str">
        <f t="shared" si="13"/>
        <v/>
      </c>
      <c r="BC453" s="2"/>
      <c r="BD453" s="2"/>
    </row>
    <row r="454" ht="15.75" customHeight="1">
      <c r="A454" s="2">
        <v>109.0</v>
      </c>
      <c r="B454" s="2">
        <v>2017.0</v>
      </c>
      <c r="C454" s="6" t="s">
        <v>165</v>
      </c>
      <c r="D454" s="2">
        <v>20044.0</v>
      </c>
      <c r="E454" s="2">
        <v>1.896779000138E12</v>
      </c>
      <c r="F454" s="2" t="str">
        <f t="array" ref="F454">IFERROR(INDEX(cnpj!$A:$B,MATCH(C454,cnpj!$B:$B,0),1),IF(G454=14,LEFT(E454,2)&amp;"."&amp;MID(E454,3,3)&amp;"."&amp;MID(E454,6,3)&amp;"/"&amp;MID(E454,9,4)&amp;"-"&amp;RIGHT(E454,2),IF(G454=13,0&amp;LEFT(E454,1)&amp;"."&amp;MID(E454,2,3)&amp;"."&amp;MID(E454,5,3)&amp;"/"&amp;MID(E454,8,4)&amp;"-"&amp;RIGHT(E454,2),IF(G454=12,"00"&amp;"."&amp;LEFT(E454,3)&amp;"."&amp;MID(E454,4,3)&amp;"/"&amp;MID(E454,7,4)&amp;"-"&amp;RIGHT(E454,2),IF(G454=11,"00.0"&amp;LEFT(E454,2)&amp;"."&amp;MID(E454,3,3)&amp;"/"&amp;MID(E454,6,4)&amp;"-"&amp;RIGHT(E454,2),"erro")))))</f>
        <v>01.896.779/0001-38</v>
      </c>
      <c r="G454" s="2">
        <f t="shared" si="2"/>
        <v>13</v>
      </c>
      <c r="H454" s="6" t="s">
        <v>60</v>
      </c>
      <c r="I454" s="2">
        <v>1.0</v>
      </c>
      <c r="J454" s="6">
        <v>13.005829561148378</v>
      </c>
      <c r="K454" s="6">
        <v>445000.0</v>
      </c>
      <c r="L454" s="2">
        <v>0.0</v>
      </c>
      <c r="M454" s="2">
        <v>1.0</v>
      </c>
      <c r="N454" s="2"/>
      <c r="O454" s="2">
        <v>0.0</v>
      </c>
      <c r="P454" s="2">
        <v>0.0</v>
      </c>
      <c r="Q454" s="2">
        <v>0.0</v>
      </c>
      <c r="R454" s="2">
        <v>13.0</v>
      </c>
      <c r="S454" s="2">
        <v>0.0</v>
      </c>
      <c r="T454" s="6">
        <v>12.900623840001147</v>
      </c>
      <c r="U454" s="6">
        <v>0.1128389612594305</v>
      </c>
      <c r="V454" s="6">
        <v>0.4410927646656448</v>
      </c>
      <c r="W454" s="6">
        <v>112221.0</v>
      </c>
      <c r="X454" s="6">
        <v>64464.0</v>
      </c>
      <c r="Y454" s="6">
        <v>400562.0</v>
      </c>
      <c r="Z454" s="6">
        <v>45199.0</v>
      </c>
      <c r="AA454" s="2">
        <f t="shared" si="3"/>
        <v>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1.0</v>
      </c>
      <c r="AH454" s="2">
        <v>0.0</v>
      </c>
      <c r="AI454" s="2">
        <v>0.0</v>
      </c>
      <c r="AJ454" s="2">
        <v>0.0</v>
      </c>
      <c r="AK454" s="2">
        <v>0.0</v>
      </c>
      <c r="AL454" s="2">
        <v>0.0</v>
      </c>
      <c r="AM454" s="2">
        <v>0.0</v>
      </c>
      <c r="AN454" s="2">
        <v>1.0</v>
      </c>
      <c r="AO454" s="2">
        <v>0.0</v>
      </c>
      <c r="AP454" s="2">
        <v>0.0</v>
      </c>
      <c r="AQ454" s="2">
        <v>0.0</v>
      </c>
      <c r="AR454" s="3">
        <v>0.0</v>
      </c>
      <c r="AS454" s="6">
        <f t="shared" si="4"/>
        <v>12.77834796</v>
      </c>
      <c r="AT454" s="6">
        <f t="shared" si="5"/>
        <v>0.09847965491</v>
      </c>
      <c r="AU454" s="6">
        <f t="shared" si="6"/>
        <v>0.4542951371</v>
      </c>
      <c r="AV454" s="6">
        <f t="shared" si="7"/>
        <v>0</v>
      </c>
      <c r="AW454" s="6">
        <f t="shared" si="8"/>
        <v>1</v>
      </c>
      <c r="AX454" s="6">
        <f t="shared" si="9"/>
        <v>0</v>
      </c>
      <c r="AY454" s="6">
        <f t="shared" si="10"/>
        <v>0</v>
      </c>
      <c r="AZ454" s="6">
        <f t="shared" si="11"/>
        <v>0</v>
      </c>
      <c r="BA454" s="6">
        <f t="shared" si="12"/>
        <v>7</v>
      </c>
      <c r="BB454" s="6">
        <f t="shared" si="13"/>
        <v>0</v>
      </c>
      <c r="BC454" s="2"/>
      <c r="BD454" s="2"/>
    </row>
    <row r="455" ht="15.75" customHeight="1">
      <c r="A455" s="2">
        <v>109.0</v>
      </c>
      <c r="B455" s="2">
        <v>2018.0</v>
      </c>
      <c r="C455" s="6" t="s">
        <v>165</v>
      </c>
      <c r="D455" s="2">
        <v>20044.0</v>
      </c>
      <c r="E455" s="2">
        <v>1.896779000138E12</v>
      </c>
      <c r="F455" s="2" t="str">
        <f t="array" ref="F455">IFERROR(INDEX(cnpj!$A:$B,MATCH(C455,cnpj!$B:$B,0),1),IF(G455=14,LEFT(E455,2)&amp;"."&amp;MID(E455,3,3)&amp;"."&amp;MID(E455,6,3)&amp;"/"&amp;MID(E455,9,4)&amp;"-"&amp;RIGHT(E455,2),IF(G455=13,0&amp;LEFT(E455,1)&amp;"."&amp;MID(E455,2,3)&amp;"."&amp;MID(E455,5,3)&amp;"/"&amp;MID(E455,8,4)&amp;"-"&amp;RIGHT(E455,2),IF(G455=12,"00"&amp;"."&amp;LEFT(E455,3)&amp;"."&amp;MID(E455,4,3)&amp;"/"&amp;MID(E455,7,4)&amp;"-"&amp;RIGHT(E455,2),IF(G455=11,"00.0"&amp;LEFT(E455,2)&amp;"."&amp;MID(E455,3,3)&amp;"/"&amp;MID(E455,6,4)&amp;"-"&amp;RIGHT(E455,2),"erro")))))</f>
        <v>01.896.779/0001-38</v>
      </c>
      <c r="G455" s="2">
        <f t="shared" si="2"/>
        <v>13</v>
      </c>
      <c r="H455" s="6" t="s">
        <v>60</v>
      </c>
      <c r="I455" s="2">
        <v>1.0</v>
      </c>
      <c r="J455" s="6">
        <v>13.025371788824197</v>
      </c>
      <c r="K455" s="6">
        <v>453781.82</v>
      </c>
      <c r="L455" s="2">
        <v>0.0</v>
      </c>
      <c r="M455" s="2">
        <v>1.0</v>
      </c>
      <c r="N455" s="2"/>
      <c r="O455" s="2">
        <v>0.0</v>
      </c>
      <c r="P455" s="2">
        <v>0.0</v>
      </c>
      <c r="Q455" s="2">
        <v>0.0</v>
      </c>
      <c r="R455" s="2">
        <v>13.0</v>
      </c>
      <c r="S455" s="2">
        <v>0.0</v>
      </c>
      <c r="T455" s="6">
        <v>12.882678774069877</v>
      </c>
      <c r="U455" s="6">
        <v>0.08336510453997835</v>
      </c>
      <c r="V455" s="6">
        <v>0.38787051581189413</v>
      </c>
      <c r="W455" s="6">
        <v>94929.0</v>
      </c>
      <c r="X455" s="6">
        <v>57674.0</v>
      </c>
      <c r="Y455" s="6">
        <v>393438.0</v>
      </c>
      <c r="Z455" s="6">
        <v>32799.0</v>
      </c>
      <c r="AA455" s="2">
        <f t="shared" si="3"/>
        <v>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1.0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  <c r="AM455" s="2">
        <v>0.0</v>
      </c>
      <c r="AN455" s="2">
        <v>0.0</v>
      </c>
      <c r="AO455" s="2">
        <v>1.0</v>
      </c>
      <c r="AP455" s="2">
        <v>0.0</v>
      </c>
      <c r="AQ455" s="2">
        <v>0.0</v>
      </c>
      <c r="AR455" s="3">
        <v>0.0</v>
      </c>
      <c r="AS455" s="6">
        <f t="shared" si="4"/>
        <v>12.90062384</v>
      </c>
      <c r="AT455" s="6">
        <f t="shared" si="5"/>
        <v>0.1128389613</v>
      </c>
      <c r="AU455" s="6">
        <f t="shared" si="6"/>
        <v>0.4410927647</v>
      </c>
      <c r="AV455" s="6">
        <f t="shared" si="7"/>
        <v>0</v>
      </c>
      <c r="AW455" s="6">
        <f t="shared" si="8"/>
        <v>1</v>
      </c>
      <c r="AX455" s="6">
        <f t="shared" si="9"/>
        <v>0</v>
      </c>
      <c r="AY455" s="6">
        <f t="shared" si="10"/>
        <v>0</v>
      </c>
      <c r="AZ455" s="6">
        <f t="shared" si="11"/>
        <v>0</v>
      </c>
      <c r="BA455" s="6">
        <f t="shared" si="12"/>
        <v>13</v>
      </c>
      <c r="BB455" s="6">
        <f t="shared" si="13"/>
        <v>0</v>
      </c>
      <c r="BC455" s="2"/>
      <c r="BD455" s="2"/>
    </row>
    <row r="456" ht="15.75" customHeight="1">
      <c r="A456" s="2">
        <v>109.0</v>
      </c>
      <c r="B456" s="2">
        <v>2019.0</v>
      </c>
      <c r="C456" s="6" t="s">
        <v>165</v>
      </c>
      <c r="D456" s="2">
        <v>20044.0</v>
      </c>
      <c r="E456" s="2">
        <v>1.896779000138E12</v>
      </c>
      <c r="F456" s="2" t="str">
        <f t="array" ref="F456">IFERROR(INDEX(cnpj!$A:$B,MATCH(C456,cnpj!$B:$B,0),1),IF(G456=14,LEFT(E456,2)&amp;"."&amp;MID(E456,3,3)&amp;"."&amp;MID(E456,6,3)&amp;"/"&amp;MID(E456,9,4)&amp;"-"&amp;RIGHT(E456,2),IF(G456=13,0&amp;LEFT(E456,1)&amp;"."&amp;MID(E456,2,3)&amp;"."&amp;MID(E456,5,3)&amp;"/"&amp;MID(E456,8,4)&amp;"-"&amp;RIGHT(E456,2),IF(G456=12,"00"&amp;"."&amp;LEFT(E456,3)&amp;"."&amp;MID(E456,4,3)&amp;"/"&amp;MID(E456,7,4)&amp;"-"&amp;RIGHT(E456,2),IF(G456=11,"00.0"&amp;LEFT(E456,2)&amp;"."&amp;MID(E456,3,3)&amp;"/"&amp;MID(E456,6,4)&amp;"-"&amp;RIGHT(E456,2),"erro")))))</f>
        <v>01.896.779/0001-38</v>
      </c>
      <c r="G456" s="2">
        <f t="shared" si="2"/>
        <v>13</v>
      </c>
      <c r="H456" s="6" t="s">
        <v>60</v>
      </c>
      <c r="I456" s="2">
        <v>1.0</v>
      </c>
      <c r="J456" s="6">
        <v>13.043993103766356</v>
      </c>
      <c r="K456" s="6">
        <v>462311.0</v>
      </c>
      <c r="L456" s="2">
        <v>0.0</v>
      </c>
      <c r="M456" s="2">
        <v>1.0</v>
      </c>
      <c r="N456" s="2"/>
      <c r="O456" s="2">
        <v>0.0</v>
      </c>
      <c r="P456" s="2">
        <v>0.0</v>
      </c>
      <c r="Q456" s="2">
        <v>0.0</v>
      </c>
      <c r="R456" s="2">
        <v>13.0</v>
      </c>
      <c r="S456" s="2">
        <v>0.0</v>
      </c>
      <c r="T456" s="6">
        <v>13.11373828803063</v>
      </c>
      <c r="U456" s="6">
        <v>0.054128858637982995</v>
      </c>
      <c r="V456" s="6">
        <v>0.4979382940694686</v>
      </c>
      <c r="W456" s="6">
        <v>139758.0</v>
      </c>
      <c r="X456" s="6">
        <v>107073.0</v>
      </c>
      <c r="Y456" s="6">
        <v>495706.0</v>
      </c>
      <c r="Z456" s="6">
        <v>26832.0</v>
      </c>
      <c r="AA456" s="2">
        <f t="shared" si="3"/>
        <v>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1.0</v>
      </c>
      <c r="AH456" s="2">
        <v>0.0</v>
      </c>
      <c r="AI456" s="2">
        <v>0.0</v>
      </c>
      <c r="AJ456" s="2">
        <v>0.0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  <c r="AP456" s="2">
        <v>1.0</v>
      </c>
      <c r="AQ456" s="2">
        <v>0.0</v>
      </c>
      <c r="AR456" s="3">
        <v>0.0</v>
      </c>
      <c r="AS456" s="6">
        <f t="shared" si="4"/>
        <v>12.88267877</v>
      </c>
      <c r="AT456" s="6">
        <f t="shared" si="5"/>
        <v>0.08336510454</v>
      </c>
      <c r="AU456" s="6">
        <f t="shared" si="6"/>
        <v>0.3878705158</v>
      </c>
      <c r="AV456" s="6">
        <f t="shared" si="7"/>
        <v>0</v>
      </c>
      <c r="AW456" s="6">
        <f t="shared" si="8"/>
        <v>1</v>
      </c>
      <c r="AX456" s="6">
        <f t="shared" si="9"/>
        <v>0</v>
      </c>
      <c r="AY456" s="6">
        <f t="shared" si="10"/>
        <v>0</v>
      </c>
      <c r="AZ456" s="6">
        <f t="shared" si="11"/>
        <v>0</v>
      </c>
      <c r="BA456" s="6">
        <f t="shared" si="12"/>
        <v>13</v>
      </c>
      <c r="BB456" s="6">
        <f t="shared" si="13"/>
        <v>0</v>
      </c>
      <c r="BC456" s="2"/>
      <c r="BD456" s="2"/>
    </row>
    <row r="457" ht="15.75" customHeight="1">
      <c r="A457" s="2">
        <v>109.0</v>
      </c>
      <c r="B457" s="2">
        <v>2020.0</v>
      </c>
      <c r="C457" s="6" t="s">
        <v>165</v>
      </c>
      <c r="D457" s="2">
        <v>20044.0</v>
      </c>
      <c r="E457" s="2">
        <v>1.896779000138E12</v>
      </c>
      <c r="F457" s="2" t="str">
        <f t="array" ref="F457">IFERROR(INDEX(cnpj!$A:$B,MATCH(C457,cnpj!$B:$B,0),1),IF(G457=14,LEFT(E457,2)&amp;"."&amp;MID(E457,3,3)&amp;"."&amp;MID(E457,6,3)&amp;"/"&amp;MID(E457,9,4)&amp;"-"&amp;RIGHT(E457,2),IF(G457=13,0&amp;LEFT(E457,1)&amp;"."&amp;MID(E457,2,3)&amp;"."&amp;MID(E457,5,3)&amp;"/"&amp;MID(E457,8,4)&amp;"-"&amp;RIGHT(E457,2),IF(G457=12,"00"&amp;"."&amp;LEFT(E457,3)&amp;"."&amp;MID(E457,4,3)&amp;"/"&amp;MID(E457,7,4)&amp;"-"&amp;RIGHT(E457,2),IF(G457=11,"00.0"&amp;LEFT(E457,2)&amp;"."&amp;MID(E457,3,3)&amp;"/"&amp;MID(E457,6,4)&amp;"-"&amp;RIGHT(E457,2),"erro")))))</f>
        <v>01.896.779/0001-38</v>
      </c>
      <c r="G457" s="2">
        <f t="shared" si="2"/>
        <v>13</v>
      </c>
      <c r="H457" s="6" t="s">
        <v>60</v>
      </c>
      <c r="I457" s="2">
        <v>1.0</v>
      </c>
      <c r="J457" s="6">
        <v>13.005829561148378</v>
      </c>
      <c r="K457" s="6">
        <v>445000.0</v>
      </c>
      <c r="L457" s="2">
        <v>0.0</v>
      </c>
      <c r="M457" s="2">
        <v>1.0</v>
      </c>
      <c r="N457" s="2"/>
      <c r="O457" s="2">
        <v>0.0</v>
      </c>
      <c r="P457" s="2">
        <v>0.0</v>
      </c>
      <c r="Q457" s="2">
        <v>0.0</v>
      </c>
      <c r="R457" s="2">
        <v>13.0</v>
      </c>
      <c r="S457" s="2">
        <v>0.0</v>
      </c>
      <c r="T457" s="6">
        <v>13.198924338519117</v>
      </c>
      <c r="U457" s="6">
        <v>0.08666614794065775</v>
      </c>
      <c r="V457" s="6">
        <v>0.45853341336534614</v>
      </c>
      <c r="W457" s="6">
        <v>139468.0</v>
      </c>
      <c r="X457" s="6">
        <v>108041.0</v>
      </c>
      <c r="Y457" s="6">
        <v>539784.0</v>
      </c>
      <c r="Z457" s="6">
        <v>46781.0</v>
      </c>
      <c r="AA457" s="2">
        <f t="shared" si="3"/>
        <v>0</v>
      </c>
      <c r="AB457" s="2">
        <v>0.0</v>
      </c>
      <c r="AC457" s="2">
        <v>0.0</v>
      </c>
      <c r="AD457" s="2">
        <v>0.0</v>
      </c>
      <c r="AE457" s="2">
        <v>0.0</v>
      </c>
      <c r="AF457" s="2">
        <v>0.0</v>
      </c>
      <c r="AG457" s="2">
        <v>1.0</v>
      </c>
      <c r="AH457" s="2">
        <v>0.0</v>
      </c>
      <c r="AI457" s="2">
        <v>0.0</v>
      </c>
      <c r="AJ457" s="2">
        <v>0.0</v>
      </c>
      <c r="AK457" s="2">
        <v>0.0</v>
      </c>
      <c r="AL457" s="2">
        <v>0.0</v>
      </c>
      <c r="AM457" s="2">
        <v>0.0</v>
      </c>
      <c r="AN457" s="2">
        <v>0.0</v>
      </c>
      <c r="AO457" s="2">
        <v>0.0</v>
      </c>
      <c r="AP457" s="2">
        <v>0.0</v>
      </c>
      <c r="AQ457" s="2">
        <v>1.0</v>
      </c>
      <c r="AR457" s="3">
        <v>0.0</v>
      </c>
      <c r="AS457" s="6">
        <f t="shared" si="4"/>
        <v>13.11373829</v>
      </c>
      <c r="AT457" s="6">
        <f t="shared" si="5"/>
        <v>0.05412885864</v>
      </c>
      <c r="AU457" s="6">
        <f t="shared" si="6"/>
        <v>0.4979382941</v>
      </c>
      <c r="AV457" s="6">
        <f t="shared" si="7"/>
        <v>0</v>
      </c>
      <c r="AW457" s="6">
        <f t="shared" si="8"/>
        <v>1</v>
      </c>
      <c r="AX457" s="6">
        <f t="shared" si="9"/>
        <v>0</v>
      </c>
      <c r="AY457" s="6">
        <f t="shared" si="10"/>
        <v>0</v>
      </c>
      <c r="AZ457" s="6">
        <f t="shared" si="11"/>
        <v>0</v>
      </c>
      <c r="BA457" s="6">
        <f t="shared" si="12"/>
        <v>13</v>
      </c>
      <c r="BB457" s="6">
        <f t="shared" si="13"/>
        <v>0</v>
      </c>
      <c r="BC457" s="2"/>
      <c r="BD457" s="2"/>
    </row>
    <row r="458" ht="15.75" customHeight="1">
      <c r="A458" s="2">
        <v>110.0</v>
      </c>
      <c r="B458" s="2">
        <v>2016.0</v>
      </c>
      <c r="C458" s="6" t="s">
        <v>166</v>
      </c>
      <c r="D458" s="2">
        <v>18376.0</v>
      </c>
      <c r="E458" s="2">
        <v>2.998611000104E12</v>
      </c>
      <c r="F458" s="2" t="str">
        <f t="array" ref="F458">IFERROR(INDEX(cnpj!$A:$B,MATCH(C458,cnpj!$B:$B,0),1),IF(G458=14,LEFT(E458,2)&amp;"."&amp;MID(E458,3,3)&amp;"."&amp;MID(E458,6,3)&amp;"/"&amp;MID(E458,9,4)&amp;"-"&amp;RIGHT(E458,2),IF(G458=13,0&amp;LEFT(E458,1)&amp;"."&amp;MID(E458,2,3)&amp;"."&amp;MID(E458,5,3)&amp;"/"&amp;MID(E458,8,4)&amp;"-"&amp;RIGHT(E458,2),IF(G458=12,"00"&amp;"."&amp;LEFT(E458,3)&amp;"."&amp;MID(E458,4,3)&amp;"/"&amp;MID(E458,7,4)&amp;"-"&amp;RIGHT(E458,2),IF(G458=11,"00.0"&amp;LEFT(E458,2)&amp;"."&amp;MID(E458,3,3)&amp;"/"&amp;MID(E458,6,4)&amp;"-"&amp;RIGHT(E458,2),"erro")))))</f>
        <v>02.998.611/0001-04</v>
      </c>
      <c r="G458" s="2">
        <f t="shared" si="2"/>
        <v>13</v>
      </c>
      <c r="H458" s="6" t="s">
        <v>55</v>
      </c>
      <c r="I458" s="2">
        <v>10.0</v>
      </c>
      <c r="J458" s="6">
        <v>13.581308460703328</v>
      </c>
      <c r="K458" s="6">
        <v>791201.9</v>
      </c>
      <c r="L458" s="2">
        <v>0.0</v>
      </c>
      <c r="M458" s="2">
        <v>1.0</v>
      </c>
      <c r="N458" s="2"/>
      <c r="O458" s="2">
        <v>1.0</v>
      </c>
      <c r="P458" s="2">
        <v>1.0</v>
      </c>
      <c r="Q458" s="2">
        <v>0.0</v>
      </c>
      <c r="R458" s="2">
        <v>23.0</v>
      </c>
      <c r="S458" s="2">
        <v>0.0</v>
      </c>
      <c r="T458" s="6">
        <v>16.496743982035376</v>
      </c>
      <c r="U458" s="6">
        <v>0.33775801210346246</v>
      </c>
      <c r="V458" s="6">
        <v>0.30710642552872697</v>
      </c>
      <c r="W458" s="6">
        <v>550748.0</v>
      </c>
      <c r="X458" s="6">
        <v>3933956.0</v>
      </c>
      <c r="Y458" s="6">
        <v>1.4603094E7</v>
      </c>
      <c r="Z458" s="6">
        <v>4932312.0</v>
      </c>
      <c r="AA458" s="2" t="str">
        <f t="shared" si="3"/>
        <v/>
      </c>
      <c r="AB458" s="2">
        <v>0.0</v>
      </c>
      <c r="AC458" s="2">
        <v>0.0</v>
      </c>
      <c r="AD458" s="2">
        <v>1.0</v>
      </c>
      <c r="AE458" s="2">
        <v>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1.0</v>
      </c>
      <c r="AN458" s="2">
        <v>0.0</v>
      </c>
      <c r="AO458" s="2">
        <v>0.0</v>
      </c>
      <c r="AP458" s="2">
        <v>0.0</v>
      </c>
      <c r="AQ458" s="2">
        <v>0.0</v>
      </c>
      <c r="AR458" s="3">
        <v>0.0</v>
      </c>
      <c r="AS458" s="6" t="str">
        <f t="shared" si="4"/>
        <v/>
      </c>
      <c r="AT458" s="6" t="str">
        <f t="shared" si="5"/>
        <v/>
      </c>
      <c r="AU458" s="6" t="str">
        <f t="shared" si="6"/>
        <v/>
      </c>
      <c r="AV458" s="6" t="str">
        <f t="shared" si="7"/>
        <v/>
      </c>
      <c r="AW458" s="6" t="str">
        <f t="shared" si="8"/>
        <v/>
      </c>
      <c r="AX458" s="6" t="str">
        <f t="shared" si="9"/>
        <v/>
      </c>
      <c r="AY458" s="6" t="str">
        <f t="shared" si="10"/>
        <v/>
      </c>
      <c r="AZ458" s="6" t="str">
        <f t="shared" si="11"/>
        <v/>
      </c>
      <c r="BA458" s="6" t="str">
        <f t="shared" si="12"/>
        <v/>
      </c>
      <c r="BB458" s="6" t="str">
        <f t="shared" si="13"/>
        <v/>
      </c>
      <c r="BC458" s="2"/>
      <c r="BD458" s="2"/>
    </row>
    <row r="459" ht="15.75" customHeight="1">
      <c r="A459" s="2">
        <v>110.0</v>
      </c>
      <c r="B459" s="2">
        <v>2017.0</v>
      </c>
      <c r="C459" s="6" t="s">
        <v>166</v>
      </c>
      <c r="D459" s="2">
        <v>18376.0</v>
      </c>
      <c r="E459" s="2">
        <v>2.998611000104E12</v>
      </c>
      <c r="F459" s="2" t="str">
        <f t="array" ref="F459">IFERROR(INDEX(cnpj!$A:$B,MATCH(C459,cnpj!$B:$B,0),1),IF(G459=14,LEFT(E459,2)&amp;"."&amp;MID(E459,3,3)&amp;"."&amp;MID(E459,6,3)&amp;"/"&amp;MID(E459,9,4)&amp;"-"&amp;RIGHT(E459,2),IF(G459=13,0&amp;LEFT(E459,1)&amp;"."&amp;MID(E459,2,3)&amp;"."&amp;MID(E459,5,3)&amp;"/"&amp;MID(E459,8,4)&amp;"-"&amp;RIGHT(E459,2),IF(G459=12,"00"&amp;"."&amp;LEFT(E459,3)&amp;"."&amp;MID(E459,4,3)&amp;"/"&amp;MID(E459,7,4)&amp;"-"&amp;RIGHT(E459,2),IF(G459=11,"00.0"&amp;LEFT(E459,2)&amp;"."&amp;MID(E459,3,3)&amp;"/"&amp;MID(E459,6,4)&amp;"-"&amp;RIGHT(E459,2),"erro")))))</f>
        <v>02.998.611/0001-04</v>
      </c>
      <c r="G459" s="2">
        <f t="shared" si="2"/>
        <v>13</v>
      </c>
      <c r="H459" s="6" t="s">
        <v>55</v>
      </c>
      <c r="I459" s="2">
        <v>10.0</v>
      </c>
      <c r="J459" s="6">
        <v>13.596286303661712</v>
      </c>
      <c r="K459" s="6">
        <v>803141.59</v>
      </c>
      <c r="L459" s="2">
        <v>0.0</v>
      </c>
      <c r="M459" s="2">
        <v>1.0</v>
      </c>
      <c r="N459" s="2"/>
      <c r="O459" s="2">
        <v>0.0</v>
      </c>
      <c r="P459" s="2">
        <v>0.0</v>
      </c>
      <c r="Q459" s="2">
        <v>0.0</v>
      </c>
      <c r="R459" s="2">
        <v>22.0</v>
      </c>
      <c r="S459" s="2">
        <v>0.0</v>
      </c>
      <c r="T459" s="6">
        <v>16.61480979448505</v>
      </c>
      <c r="U459" s="6">
        <v>0.08309507983477521</v>
      </c>
      <c r="V459" s="6">
        <v>0.33155041033882354</v>
      </c>
      <c r="W459" s="6">
        <v>710693.0</v>
      </c>
      <c r="X459" s="6">
        <v>4737717.0</v>
      </c>
      <c r="Y459" s="6">
        <v>1.6433127E7</v>
      </c>
      <c r="Z459" s="6">
        <v>1365512.0</v>
      </c>
      <c r="AA459" s="2">
        <f t="shared" si="3"/>
        <v>0</v>
      </c>
      <c r="AB459" s="2">
        <v>0.0</v>
      </c>
      <c r="AC459" s="2">
        <v>0.0</v>
      </c>
      <c r="AD459" s="2">
        <v>1.0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0.0</v>
      </c>
      <c r="AM459" s="2">
        <v>0.0</v>
      </c>
      <c r="AN459" s="2">
        <v>1.0</v>
      </c>
      <c r="AO459" s="2">
        <v>0.0</v>
      </c>
      <c r="AP459" s="2">
        <v>0.0</v>
      </c>
      <c r="AQ459" s="2">
        <v>0.0</v>
      </c>
      <c r="AR459" s="3">
        <v>0.0</v>
      </c>
      <c r="AS459" s="6">
        <f t="shared" si="4"/>
        <v>16.49674398</v>
      </c>
      <c r="AT459" s="6">
        <f t="shared" si="5"/>
        <v>0.3377580121</v>
      </c>
      <c r="AU459" s="6">
        <f t="shared" si="6"/>
        <v>0.3071064255</v>
      </c>
      <c r="AV459" s="6">
        <f t="shared" si="7"/>
        <v>0</v>
      </c>
      <c r="AW459" s="6">
        <f t="shared" si="8"/>
        <v>1</v>
      </c>
      <c r="AX459" s="6">
        <f t="shared" si="9"/>
        <v>1</v>
      </c>
      <c r="AY459" s="6">
        <f t="shared" si="10"/>
        <v>1</v>
      </c>
      <c r="AZ459" s="6">
        <f t="shared" si="11"/>
        <v>0</v>
      </c>
      <c r="BA459" s="6">
        <f t="shared" si="12"/>
        <v>23</v>
      </c>
      <c r="BB459" s="6">
        <f t="shared" si="13"/>
        <v>0</v>
      </c>
      <c r="BC459" s="2"/>
      <c r="BD459" s="2"/>
    </row>
    <row r="460" ht="15.75" customHeight="1">
      <c r="A460" s="2">
        <v>110.0</v>
      </c>
      <c r="B460" s="2">
        <v>2018.0</v>
      </c>
      <c r="C460" s="6" t="s">
        <v>166</v>
      </c>
      <c r="D460" s="2">
        <v>18376.0</v>
      </c>
      <c r="E460" s="2">
        <v>2.998611000104E12</v>
      </c>
      <c r="F460" s="2" t="str">
        <f t="array" ref="F460">IFERROR(INDEX(cnpj!$A:$B,MATCH(C460,cnpj!$B:$B,0),1),IF(G460=14,LEFT(E460,2)&amp;"."&amp;MID(E460,3,3)&amp;"."&amp;MID(E460,6,3)&amp;"/"&amp;MID(E460,9,4)&amp;"-"&amp;RIGHT(E460,2),IF(G460=13,0&amp;LEFT(E460,1)&amp;"."&amp;MID(E460,2,3)&amp;"."&amp;MID(E460,5,3)&amp;"/"&amp;MID(E460,8,4)&amp;"-"&amp;RIGHT(E460,2),IF(G460=12,"00"&amp;"."&amp;LEFT(E460,3)&amp;"."&amp;MID(E460,4,3)&amp;"/"&amp;MID(E460,7,4)&amp;"-"&amp;RIGHT(E460,2),IF(G460=11,"00.0"&amp;LEFT(E460,2)&amp;"."&amp;MID(E460,3,3)&amp;"/"&amp;MID(E460,6,4)&amp;"-"&amp;RIGHT(E460,2),"erro")))))</f>
        <v>02.998.611/0001-04</v>
      </c>
      <c r="G460" s="2">
        <f t="shared" si="2"/>
        <v>13</v>
      </c>
      <c r="H460" s="6" t="s">
        <v>55</v>
      </c>
      <c r="I460" s="2">
        <v>10.0</v>
      </c>
      <c r="J460" s="6">
        <v>13.098685250049751</v>
      </c>
      <c r="K460" s="6">
        <v>488300.0</v>
      </c>
      <c r="L460" s="2">
        <v>0.0</v>
      </c>
      <c r="M460" s="2">
        <v>1.0</v>
      </c>
      <c r="N460" s="2"/>
      <c r="O460" s="2">
        <v>1.0</v>
      </c>
      <c r="P460" s="2">
        <v>3.0</v>
      </c>
      <c r="Q460" s="2">
        <v>0.0</v>
      </c>
      <c r="R460" s="2">
        <v>22.0</v>
      </c>
      <c r="S460" s="2">
        <v>0.0</v>
      </c>
      <c r="T460" s="6">
        <v>16.693951818548864</v>
      </c>
      <c r="U460" s="6">
        <v>0.10579176024639324</v>
      </c>
      <c r="V460" s="6">
        <v>0.3776948698304059</v>
      </c>
      <c r="W460" s="6">
        <v>531140.0</v>
      </c>
      <c r="X460" s="6">
        <v>6186740.0</v>
      </c>
      <c r="Y460" s="6">
        <v>1.7786527E7</v>
      </c>
      <c r="Z460" s="6">
        <v>1881668.0</v>
      </c>
      <c r="AA460" s="2">
        <f t="shared" si="3"/>
        <v>0</v>
      </c>
      <c r="AB460" s="2">
        <v>0.0</v>
      </c>
      <c r="AC460" s="2">
        <v>0.0</v>
      </c>
      <c r="AD460" s="2">
        <v>1.0</v>
      </c>
      <c r="AE460" s="2">
        <v>0.0</v>
      </c>
      <c r="AF460" s="2">
        <v>0.0</v>
      </c>
      <c r="AG460" s="2">
        <v>0.0</v>
      </c>
      <c r="AH460" s="2">
        <v>0.0</v>
      </c>
      <c r="AI460" s="2">
        <v>0.0</v>
      </c>
      <c r="AJ460" s="2">
        <v>0.0</v>
      </c>
      <c r="AK460" s="2">
        <v>0.0</v>
      </c>
      <c r="AL460" s="2">
        <v>0.0</v>
      </c>
      <c r="AM460" s="2">
        <v>0.0</v>
      </c>
      <c r="AN460" s="2">
        <v>0.0</v>
      </c>
      <c r="AO460" s="2">
        <v>1.0</v>
      </c>
      <c r="AP460" s="2">
        <v>0.0</v>
      </c>
      <c r="AQ460" s="2">
        <v>0.0</v>
      </c>
      <c r="AR460" s="3">
        <v>0.0</v>
      </c>
      <c r="AS460" s="6">
        <f t="shared" si="4"/>
        <v>16.61480979</v>
      </c>
      <c r="AT460" s="6">
        <f t="shared" si="5"/>
        <v>0.08309507983</v>
      </c>
      <c r="AU460" s="6">
        <f t="shared" si="6"/>
        <v>0.3315504103</v>
      </c>
      <c r="AV460" s="6">
        <f t="shared" si="7"/>
        <v>0</v>
      </c>
      <c r="AW460" s="6">
        <f t="shared" si="8"/>
        <v>1</v>
      </c>
      <c r="AX460" s="6">
        <f t="shared" si="9"/>
        <v>0</v>
      </c>
      <c r="AY460" s="6">
        <f t="shared" si="10"/>
        <v>0</v>
      </c>
      <c r="AZ460" s="6">
        <f t="shared" si="11"/>
        <v>0</v>
      </c>
      <c r="BA460" s="6">
        <f t="shared" si="12"/>
        <v>22</v>
      </c>
      <c r="BB460" s="6">
        <f t="shared" si="13"/>
        <v>0</v>
      </c>
      <c r="BC460" s="2"/>
      <c r="BD460" s="2"/>
    </row>
    <row r="461" ht="15.75" customHeight="1">
      <c r="A461" s="2">
        <v>110.0</v>
      </c>
      <c r="B461" s="2">
        <v>2019.0</v>
      </c>
      <c r="C461" s="6" t="s">
        <v>166</v>
      </c>
      <c r="D461" s="2">
        <v>18376.0</v>
      </c>
      <c r="E461" s="2">
        <v>2.998611000104E12</v>
      </c>
      <c r="F461" s="2" t="str">
        <f t="array" ref="F461">IFERROR(INDEX(cnpj!$A:$B,MATCH(C461,cnpj!$B:$B,0),1),IF(G461=14,LEFT(E461,2)&amp;"."&amp;MID(E461,3,3)&amp;"."&amp;MID(E461,6,3)&amp;"/"&amp;MID(E461,9,4)&amp;"-"&amp;RIGHT(E461,2),IF(G461=13,0&amp;LEFT(E461,1)&amp;"."&amp;MID(E461,2,3)&amp;"."&amp;MID(E461,5,3)&amp;"/"&amp;MID(E461,8,4)&amp;"-"&amp;RIGHT(E461,2),IF(G461=12,"00"&amp;"."&amp;LEFT(E461,3)&amp;"."&amp;MID(E461,4,3)&amp;"/"&amp;MID(E461,7,4)&amp;"-"&amp;RIGHT(E461,2),IF(G461=11,"00.0"&amp;LEFT(E461,2)&amp;"."&amp;MID(E461,3,3)&amp;"/"&amp;MID(E461,6,4)&amp;"-"&amp;RIGHT(E461,2),"erro")))))</f>
        <v>02.998.611/0001-04</v>
      </c>
      <c r="G461" s="2">
        <f t="shared" si="2"/>
        <v>13</v>
      </c>
      <c r="H461" s="6" t="s">
        <v>55</v>
      </c>
      <c r="I461" s="2">
        <v>10.0</v>
      </c>
      <c r="J461" s="6">
        <v>13.67509840424753</v>
      </c>
      <c r="K461" s="6">
        <v>869000.0</v>
      </c>
      <c r="L461" s="2">
        <v>0.0</v>
      </c>
      <c r="M461" s="2">
        <v>1.0</v>
      </c>
      <c r="N461" s="2"/>
      <c r="O461" s="2">
        <v>1.0</v>
      </c>
      <c r="P461" s="2">
        <v>3.0</v>
      </c>
      <c r="Q461" s="2">
        <v>0.0</v>
      </c>
      <c r="R461" s="2">
        <v>20.0</v>
      </c>
      <c r="S461" s="2">
        <v>0.0</v>
      </c>
      <c r="T461" s="6">
        <v>16.760939099983432</v>
      </c>
      <c r="U461" s="6">
        <v>0.0926782962404958</v>
      </c>
      <c r="V461" s="6">
        <v>0.10418800628493548</v>
      </c>
      <c r="W461" s="6">
        <v>1430784.0</v>
      </c>
      <c r="X461" s="6">
        <v>550748.0</v>
      </c>
      <c r="Y461" s="6">
        <v>1.9018811E7</v>
      </c>
      <c r="Z461" s="6">
        <v>1762631.0</v>
      </c>
      <c r="AA461" s="2">
        <f t="shared" si="3"/>
        <v>0</v>
      </c>
      <c r="AB461" s="2">
        <v>0.0</v>
      </c>
      <c r="AC461" s="2">
        <v>0.0</v>
      </c>
      <c r="AD461" s="2">
        <v>1.0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2">
        <v>0.0</v>
      </c>
      <c r="AM461" s="2">
        <v>0.0</v>
      </c>
      <c r="AN461" s="2">
        <v>0.0</v>
      </c>
      <c r="AO461" s="2">
        <v>0.0</v>
      </c>
      <c r="AP461" s="2">
        <v>1.0</v>
      </c>
      <c r="AQ461" s="2">
        <v>0.0</v>
      </c>
      <c r="AR461" s="3">
        <v>0.0</v>
      </c>
      <c r="AS461" s="6">
        <f t="shared" si="4"/>
        <v>16.69395182</v>
      </c>
      <c r="AT461" s="6">
        <f t="shared" si="5"/>
        <v>0.1057917602</v>
      </c>
      <c r="AU461" s="6">
        <f t="shared" si="6"/>
        <v>0.3776948698</v>
      </c>
      <c r="AV461" s="6">
        <f t="shared" si="7"/>
        <v>0</v>
      </c>
      <c r="AW461" s="6">
        <f t="shared" si="8"/>
        <v>1</v>
      </c>
      <c r="AX461" s="6">
        <f t="shared" si="9"/>
        <v>1</v>
      </c>
      <c r="AY461" s="6">
        <f t="shared" si="10"/>
        <v>3</v>
      </c>
      <c r="AZ461" s="6">
        <f t="shared" si="11"/>
        <v>0</v>
      </c>
      <c r="BA461" s="6">
        <f t="shared" si="12"/>
        <v>22</v>
      </c>
      <c r="BB461" s="6">
        <f t="shared" si="13"/>
        <v>0</v>
      </c>
      <c r="BC461" s="2"/>
      <c r="BD461" s="2"/>
    </row>
    <row r="462" ht="15.75" customHeight="1">
      <c r="A462" s="2">
        <v>111.0</v>
      </c>
      <c r="B462" s="2">
        <v>2016.0</v>
      </c>
      <c r="C462" s="6" t="s">
        <v>167</v>
      </c>
      <c r="D462" s="2">
        <v>14460.0</v>
      </c>
      <c r="E462" s="2">
        <v>7.3178600000118E13</v>
      </c>
      <c r="F462" s="2" t="str">
        <f t="array" ref="F462">IFERROR(INDEX(cnpj!$A:$B,MATCH(C462,cnpj!$B:$B,0),1),IF(G462=14,LEFT(E462,2)&amp;"."&amp;MID(E462,3,3)&amp;"."&amp;MID(E462,6,3)&amp;"/"&amp;MID(E462,9,4)&amp;"-"&amp;RIGHT(E462,2),IF(G462=13,0&amp;LEFT(E462,1)&amp;"."&amp;MID(E462,2,3)&amp;"."&amp;MID(E462,5,3)&amp;"/"&amp;MID(E462,8,4)&amp;"-"&amp;RIGHT(E462,2),IF(G462=12,"00"&amp;"."&amp;LEFT(E462,3)&amp;"."&amp;MID(E462,4,3)&amp;"/"&amp;MID(E462,7,4)&amp;"-"&amp;RIGHT(E462,2),IF(G462=11,"00.0"&amp;LEFT(E462,2)&amp;"."&amp;MID(E462,3,3)&amp;"/"&amp;MID(E462,6,4)&amp;"-"&amp;RIGHT(E462,2),"erro")))))</f>
        <v>73.178.600/0001-18</v>
      </c>
      <c r="G462" s="2">
        <f t="shared" si="2"/>
        <v>14</v>
      </c>
      <c r="H462" s="6" t="s">
        <v>62</v>
      </c>
      <c r="I462" s="2">
        <v>3.0</v>
      </c>
      <c r="J462" s="6">
        <v>13.199740998425673</v>
      </c>
      <c r="K462" s="6">
        <v>540225.0</v>
      </c>
      <c r="L462" s="2">
        <v>0.0</v>
      </c>
      <c r="M462" s="2">
        <v>1.0</v>
      </c>
      <c r="N462" s="2"/>
      <c r="O462" s="2">
        <v>0.0</v>
      </c>
      <c r="P462" s="2">
        <v>0.0</v>
      </c>
      <c r="Q462" s="2">
        <v>0.0</v>
      </c>
      <c r="R462" s="2">
        <v>13.0</v>
      </c>
      <c r="S462" s="2">
        <v>0.0</v>
      </c>
      <c r="T462" s="6">
        <v>15.815705002471919</v>
      </c>
      <c r="U462" s="6">
        <v>0.020479283317094</v>
      </c>
      <c r="V462" s="6">
        <v>0.1863119280405245</v>
      </c>
      <c r="W462" s="6">
        <v>497837.0</v>
      </c>
      <c r="X462" s="6">
        <v>879100.0</v>
      </c>
      <c r="Y462" s="6">
        <v>7390493.0</v>
      </c>
      <c r="Z462" s="6">
        <v>151352.0</v>
      </c>
      <c r="AA462" s="2" t="str">
        <f t="shared" si="3"/>
        <v/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0.0</v>
      </c>
      <c r="AH462" s="2">
        <v>1.0</v>
      </c>
      <c r="AI462" s="2">
        <v>0.0</v>
      </c>
      <c r="AJ462" s="2">
        <v>0.0</v>
      </c>
      <c r="AK462" s="2">
        <v>0.0</v>
      </c>
      <c r="AL462" s="2">
        <v>0.0</v>
      </c>
      <c r="AM462" s="2">
        <v>1.0</v>
      </c>
      <c r="AN462" s="2">
        <v>0.0</v>
      </c>
      <c r="AO462" s="2">
        <v>0.0</v>
      </c>
      <c r="AP462" s="2">
        <v>0.0</v>
      </c>
      <c r="AQ462" s="2">
        <v>0.0</v>
      </c>
      <c r="AR462" s="3">
        <v>0.0</v>
      </c>
      <c r="AS462" s="6" t="str">
        <f t="shared" si="4"/>
        <v/>
      </c>
      <c r="AT462" s="6" t="str">
        <f t="shared" si="5"/>
        <v/>
      </c>
      <c r="AU462" s="6" t="str">
        <f t="shared" si="6"/>
        <v/>
      </c>
      <c r="AV462" s="6" t="str">
        <f t="shared" si="7"/>
        <v/>
      </c>
      <c r="AW462" s="6" t="str">
        <f t="shared" si="8"/>
        <v/>
      </c>
      <c r="AX462" s="6" t="str">
        <f t="shared" si="9"/>
        <v/>
      </c>
      <c r="AY462" s="6" t="str">
        <f t="shared" si="10"/>
        <v/>
      </c>
      <c r="AZ462" s="6" t="str">
        <f t="shared" si="11"/>
        <v/>
      </c>
      <c r="BA462" s="6" t="str">
        <f t="shared" si="12"/>
        <v/>
      </c>
      <c r="BB462" s="6" t="str">
        <f t="shared" si="13"/>
        <v/>
      </c>
      <c r="BC462" s="2"/>
      <c r="BD462" s="2"/>
    </row>
    <row r="463" ht="15.75" customHeight="1">
      <c r="A463" s="2">
        <v>111.0</v>
      </c>
      <c r="B463" s="2">
        <v>2017.0</v>
      </c>
      <c r="C463" s="6" t="s">
        <v>167</v>
      </c>
      <c r="D463" s="2">
        <v>14460.0</v>
      </c>
      <c r="E463" s="2">
        <v>7.3178600000118E13</v>
      </c>
      <c r="F463" s="2" t="str">
        <f t="array" ref="F463">IFERROR(INDEX(cnpj!$A:$B,MATCH(C463,cnpj!$B:$B,0),1),IF(G463=14,LEFT(E463,2)&amp;"."&amp;MID(E463,3,3)&amp;"."&amp;MID(E463,6,3)&amp;"/"&amp;MID(E463,9,4)&amp;"-"&amp;RIGHT(E463,2),IF(G463=13,0&amp;LEFT(E463,1)&amp;"."&amp;MID(E463,2,3)&amp;"."&amp;MID(E463,5,3)&amp;"/"&amp;MID(E463,8,4)&amp;"-"&amp;RIGHT(E463,2),IF(G463=12,"00"&amp;"."&amp;LEFT(E463,3)&amp;"."&amp;MID(E463,4,3)&amp;"/"&amp;MID(E463,7,4)&amp;"-"&amp;RIGHT(E463,2),IF(G463=11,"00.0"&amp;LEFT(E463,2)&amp;"."&amp;MID(E463,3,3)&amp;"/"&amp;MID(E463,6,4)&amp;"-"&amp;RIGHT(E463,2),"erro")))))</f>
        <v>73.178.600/0001-18</v>
      </c>
      <c r="G463" s="2">
        <f t="shared" si="2"/>
        <v>14</v>
      </c>
      <c r="H463" s="6" t="s">
        <v>62</v>
      </c>
      <c r="I463" s="2">
        <v>3.0</v>
      </c>
      <c r="J463" s="6">
        <v>13.199740998425673</v>
      </c>
      <c r="K463" s="6">
        <v>540225.0</v>
      </c>
      <c r="L463" s="2">
        <v>0.0</v>
      </c>
      <c r="M463" s="2">
        <v>1.0</v>
      </c>
      <c r="N463" s="2"/>
      <c r="O463" s="2">
        <v>0.0</v>
      </c>
      <c r="P463" s="2">
        <v>0.0</v>
      </c>
      <c r="Q463" s="2">
        <v>0.0</v>
      </c>
      <c r="R463" s="2">
        <v>19.0</v>
      </c>
      <c r="S463" s="2">
        <v>0.0</v>
      </c>
      <c r="T463" s="6">
        <v>15.770175415338674</v>
      </c>
      <c r="U463" s="6">
        <v>-0.013453699696610604</v>
      </c>
      <c r="V463" s="6">
        <v>0.16100724033470262</v>
      </c>
      <c r="W463" s="6">
        <v>639577.0</v>
      </c>
      <c r="X463" s="6">
        <v>497384.0</v>
      </c>
      <c r="Y463" s="6">
        <v>7061552.0</v>
      </c>
      <c r="Z463" s="6">
        <v>-95004.0</v>
      </c>
      <c r="AA463" s="2">
        <f t="shared" si="3"/>
        <v>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1.0</v>
      </c>
      <c r="AI463" s="2">
        <v>0.0</v>
      </c>
      <c r="AJ463" s="2">
        <v>0.0</v>
      </c>
      <c r="AK463" s="2">
        <v>0.0</v>
      </c>
      <c r="AL463" s="2">
        <v>0.0</v>
      </c>
      <c r="AM463" s="2">
        <v>0.0</v>
      </c>
      <c r="AN463" s="2">
        <v>1.0</v>
      </c>
      <c r="AO463" s="2">
        <v>0.0</v>
      </c>
      <c r="AP463" s="2">
        <v>0.0</v>
      </c>
      <c r="AQ463" s="2">
        <v>0.0</v>
      </c>
      <c r="AR463" s="3">
        <v>0.0</v>
      </c>
      <c r="AS463" s="6">
        <f t="shared" si="4"/>
        <v>15.815705</v>
      </c>
      <c r="AT463" s="6">
        <f t="shared" si="5"/>
        <v>0.02047928332</v>
      </c>
      <c r="AU463" s="6">
        <f t="shared" si="6"/>
        <v>0.186311928</v>
      </c>
      <c r="AV463" s="6">
        <f t="shared" si="7"/>
        <v>0</v>
      </c>
      <c r="AW463" s="6">
        <f t="shared" si="8"/>
        <v>1</v>
      </c>
      <c r="AX463" s="6">
        <f t="shared" si="9"/>
        <v>0</v>
      </c>
      <c r="AY463" s="6">
        <f t="shared" si="10"/>
        <v>0</v>
      </c>
      <c r="AZ463" s="6">
        <f t="shared" si="11"/>
        <v>0</v>
      </c>
      <c r="BA463" s="6">
        <f t="shared" si="12"/>
        <v>13</v>
      </c>
      <c r="BB463" s="6">
        <f t="shared" si="13"/>
        <v>0</v>
      </c>
      <c r="BC463" s="2"/>
      <c r="BD463" s="2"/>
    </row>
    <row r="464" ht="15.75" customHeight="1">
      <c r="A464" s="2">
        <v>111.0</v>
      </c>
      <c r="B464" s="2">
        <v>2018.0</v>
      </c>
      <c r="C464" s="6" t="s">
        <v>167</v>
      </c>
      <c r="D464" s="2">
        <v>14460.0</v>
      </c>
      <c r="E464" s="2">
        <v>7.3178600000118E13</v>
      </c>
      <c r="F464" s="2" t="str">
        <f t="array" ref="F464">IFERROR(INDEX(cnpj!$A:$B,MATCH(C464,cnpj!$B:$B,0),1),IF(G464=14,LEFT(E464,2)&amp;"."&amp;MID(E464,3,3)&amp;"."&amp;MID(E464,6,3)&amp;"/"&amp;MID(E464,9,4)&amp;"-"&amp;RIGHT(E464,2),IF(G464=13,0&amp;LEFT(E464,1)&amp;"."&amp;MID(E464,2,3)&amp;"."&amp;MID(E464,5,3)&amp;"/"&amp;MID(E464,8,4)&amp;"-"&amp;RIGHT(E464,2),IF(G464=12,"00"&amp;"."&amp;LEFT(E464,3)&amp;"."&amp;MID(E464,4,3)&amp;"/"&amp;MID(E464,7,4)&amp;"-"&amp;RIGHT(E464,2),IF(G464=11,"00.0"&amp;LEFT(E464,2)&amp;"."&amp;MID(E464,3,3)&amp;"/"&amp;MID(E464,6,4)&amp;"-"&amp;RIGHT(E464,2),"erro")))))</f>
        <v>73.178.600/0001-18</v>
      </c>
      <c r="G464" s="2">
        <f t="shared" si="2"/>
        <v>14</v>
      </c>
      <c r="H464" s="6" t="s">
        <v>62</v>
      </c>
      <c r="I464" s="2">
        <v>3.0</v>
      </c>
      <c r="J464" s="6">
        <v>13.199740998425673</v>
      </c>
      <c r="K464" s="6">
        <v>540225.0</v>
      </c>
      <c r="L464" s="2">
        <v>0.0</v>
      </c>
      <c r="M464" s="2">
        <v>1.0</v>
      </c>
      <c r="N464" s="2"/>
      <c r="O464" s="2">
        <v>0.0</v>
      </c>
      <c r="P464" s="2">
        <v>0.0</v>
      </c>
      <c r="Q464" s="2">
        <v>0.0</v>
      </c>
      <c r="R464" s="2">
        <v>18.0</v>
      </c>
      <c r="S464" s="2">
        <v>0.0</v>
      </c>
      <c r="T464" s="6">
        <v>15.755021274259018</v>
      </c>
      <c r="U464" s="6">
        <v>-0.012129229497823761</v>
      </c>
      <c r="V464" s="6">
        <v>0.25977122349179704</v>
      </c>
      <c r="W464" s="6">
        <v>528440.0</v>
      </c>
      <c r="X464" s="6">
        <v>1278359.0</v>
      </c>
      <c r="Y464" s="6">
        <v>6955347.0</v>
      </c>
      <c r="Z464" s="6">
        <v>-84363.0</v>
      </c>
      <c r="AA464" s="2">
        <f t="shared" si="3"/>
        <v>1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H464" s="2">
        <v>1.0</v>
      </c>
      <c r="AI464" s="2">
        <v>0.0</v>
      </c>
      <c r="AJ464" s="2">
        <v>0.0</v>
      </c>
      <c r="AK464" s="2">
        <v>0.0</v>
      </c>
      <c r="AL464" s="2">
        <v>0.0</v>
      </c>
      <c r="AM464" s="2">
        <v>0.0</v>
      </c>
      <c r="AN464" s="2">
        <v>0.0</v>
      </c>
      <c r="AO464" s="2">
        <v>1.0</v>
      </c>
      <c r="AP464" s="2">
        <v>0.0</v>
      </c>
      <c r="AQ464" s="2">
        <v>0.0</v>
      </c>
      <c r="AR464" s="3">
        <v>0.0</v>
      </c>
      <c r="AS464" s="6">
        <f t="shared" si="4"/>
        <v>15.77017542</v>
      </c>
      <c r="AT464" s="6">
        <f t="shared" si="5"/>
        <v>-0.0134536997</v>
      </c>
      <c r="AU464" s="6">
        <f t="shared" si="6"/>
        <v>0.1610072403</v>
      </c>
      <c r="AV464" s="6">
        <f t="shared" si="7"/>
        <v>0</v>
      </c>
      <c r="AW464" s="6">
        <f t="shared" si="8"/>
        <v>1</v>
      </c>
      <c r="AX464" s="6">
        <f t="shared" si="9"/>
        <v>0</v>
      </c>
      <c r="AY464" s="6">
        <f t="shared" si="10"/>
        <v>0</v>
      </c>
      <c r="AZ464" s="6">
        <f t="shared" si="11"/>
        <v>0</v>
      </c>
      <c r="BA464" s="6">
        <f t="shared" si="12"/>
        <v>19</v>
      </c>
      <c r="BB464" s="6">
        <f t="shared" si="13"/>
        <v>0</v>
      </c>
      <c r="BC464" s="2"/>
      <c r="BD464" s="2"/>
    </row>
    <row r="465" ht="15.75" customHeight="1">
      <c r="A465" s="2">
        <v>111.0</v>
      </c>
      <c r="B465" s="2">
        <v>2019.0</v>
      </c>
      <c r="C465" s="6" t="s">
        <v>167</v>
      </c>
      <c r="D465" s="2">
        <v>14460.0</v>
      </c>
      <c r="E465" s="2">
        <v>7.3178600000118E13</v>
      </c>
      <c r="F465" s="2" t="str">
        <f t="array" ref="F465">IFERROR(INDEX(cnpj!$A:$B,MATCH(C465,cnpj!$B:$B,0),1),IF(G465=14,LEFT(E465,2)&amp;"."&amp;MID(E465,3,3)&amp;"."&amp;MID(E465,6,3)&amp;"/"&amp;MID(E465,9,4)&amp;"-"&amp;RIGHT(E465,2),IF(G465=13,0&amp;LEFT(E465,1)&amp;"."&amp;MID(E465,2,3)&amp;"."&amp;MID(E465,5,3)&amp;"/"&amp;MID(E465,8,4)&amp;"-"&amp;RIGHT(E465,2),IF(G465=12,"00"&amp;"."&amp;LEFT(E465,3)&amp;"."&amp;MID(E465,4,3)&amp;"/"&amp;MID(E465,7,4)&amp;"-"&amp;RIGHT(E465,2),IF(G465=11,"00.0"&amp;LEFT(E465,2)&amp;"."&amp;MID(E465,3,3)&amp;"/"&amp;MID(E465,6,4)&amp;"-"&amp;RIGHT(E465,2),"erro")))))</f>
        <v>73.178.600/0001-18</v>
      </c>
      <c r="G465" s="2">
        <f t="shared" si="2"/>
        <v>14</v>
      </c>
      <c r="H465" s="6" t="s">
        <v>62</v>
      </c>
      <c r="I465" s="2">
        <v>3.0</v>
      </c>
      <c r="J465" s="6">
        <v>13.437995677481531</v>
      </c>
      <c r="K465" s="6">
        <v>685563.0</v>
      </c>
      <c r="L465" s="2">
        <v>0.0</v>
      </c>
      <c r="M465" s="2">
        <v>1.0</v>
      </c>
      <c r="N465" s="2"/>
      <c r="O465" s="2">
        <v>0.0</v>
      </c>
      <c r="P465" s="2">
        <v>0.0</v>
      </c>
      <c r="Q465" s="2">
        <v>0.0</v>
      </c>
      <c r="R465" s="2">
        <v>18.0</v>
      </c>
      <c r="S465" s="2">
        <v>0.0</v>
      </c>
      <c r="T465" s="6">
        <v>15.79152429842325</v>
      </c>
      <c r="U465" s="6">
        <v>0.05764417698039446</v>
      </c>
      <c r="V465" s="6">
        <v>0.19371579620481433</v>
      </c>
      <c r="W465" s="6">
        <v>899615.0</v>
      </c>
      <c r="X465" s="6">
        <v>497837.0</v>
      </c>
      <c r="Y465" s="6">
        <v>7213929.0</v>
      </c>
      <c r="Z465" s="6">
        <v>415841.0</v>
      </c>
      <c r="AA465" s="2">
        <f t="shared" si="3"/>
        <v>1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1.0</v>
      </c>
      <c r="AI465" s="2">
        <v>0.0</v>
      </c>
      <c r="AJ465" s="2">
        <v>0.0</v>
      </c>
      <c r="AK465" s="2">
        <v>0.0</v>
      </c>
      <c r="AL465" s="2">
        <v>0.0</v>
      </c>
      <c r="AM465" s="2">
        <v>0.0</v>
      </c>
      <c r="AN465" s="2">
        <v>0.0</v>
      </c>
      <c r="AO465" s="2">
        <v>0.0</v>
      </c>
      <c r="AP465" s="2">
        <v>1.0</v>
      </c>
      <c r="AQ465" s="2">
        <v>0.0</v>
      </c>
      <c r="AR465" s="3">
        <v>0.0</v>
      </c>
      <c r="AS465" s="6">
        <f t="shared" si="4"/>
        <v>15.75502127</v>
      </c>
      <c r="AT465" s="6">
        <f t="shared" si="5"/>
        <v>-0.0121292295</v>
      </c>
      <c r="AU465" s="6">
        <f t="shared" si="6"/>
        <v>0.2597712235</v>
      </c>
      <c r="AV465" s="6">
        <f t="shared" si="7"/>
        <v>0</v>
      </c>
      <c r="AW465" s="6">
        <f t="shared" si="8"/>
        <v>1</v>
      </c>
      <c r="AX465" s="6">
        <f t="shared" si="9"/>
        <v>0</v>
      </c>
      <c r="AY465" s="6">
        <f t="shared" si="10"/>
        <v>0</v>
      </c>
      <c r="AZ465" s="6">
        <f t="shared" si="11"/>
        <v>0</v>
      </c>
      <c r="BA465" s="6">
        <f t="shared" si="12"/>
        <v>18</v>
      </c>
      <c r="BB465" s="6">
        <f t="shared" si="13"/>
        <v>0</v>
      </c>
      <c r="BC465" s="2"/>
      <c r="BD465" s="2"/>
    </row>
    <row r="466" ht="15.75" customHeight="1">
      <c r="A466" s="2">
        <v>111.0</v>
      </c>
      <c r="B466" s="2">
        <v>2020.0</v>
      </c>
      <c r="C466" s="6" t="s">
        <v>167</v>
      </c>
      <c r="D466" s="2">
        <v>14460.0</v>
      </c>
      <c r="E466" s="2">
        <v>7.3178600000118E13</v>
      </c>
      <c r="F466" s="2" t="str">
        <f t="array" ref="F466">IFERROR(INDEX(cnpj!$A:$B,MATCH(C466,cnpj!$B:$B,0),1),IF(G466=14,LEFT(E466,2)&amp;"."&amp;MID(E466,3,3)&amp;"."&amp;MID(E466,6,3)&amp;"/"&amp;MID(E466,9,4)&amp;"-"&amp;RIGHT(E466,2),IF(G466=13,0&amp;LEFT(E466,1)&amp;"."&amp;MID(E466,2,3)&amp;"."&amp;MID(E466,5,3)&amp;"/"&amp;MID(E466,8,4)&amp;"-"&amp;RIGHT(E466,2),IF(G466=12,"00"&amp;"."&amp;LEFT(E466,3)&amp;"."&amp;MID(E466,4,3)&amp;"/"&amp;MID(E466,7,4)&amp;"-"&amp;RIGHT(E466,2),IF(G466=11,"00.0"&amp;LEFT(E466,2)&amp;"."&amp;MID(E466,3,3)&amp;"/"&amp;MID(E466,6,4)&amp;"-"&amp;RIGHT(E466,2),"erro")))))</f>
        <v>73.178.600/0001-18</v>
      </c>
      <c r="G466" s="2">
        <f t="shared" si="2"/>
        <v>14</v>
      </c>
      <c r="H466" s="6" t="s">
        <v>62</v>
      </c>
      <c r="I466" s="2">
        <v>3.0</v>
      </c>
      <c r="J466" s="6">
        <v>13.666508103255165</v>
      </c>
      <c r="K466" s="6">
        <v>861567.0</v>
      </c>
      <c r="L466" s="2">
        <v>0.0</v>
      </c>
      <c r="M466" s="2">
        <v>1.0</v>
      </c>
      <c r="N466" s="2"/>
      <c r="O466" s="2">
        <v>0.0</v>
      </c>
      <c r="P466" s="2">
        <v>0.0</v>
      </c>
      <c r="Q466" s="2">
        <v>0.0</v>
      </c>
      <c r="R466" s="2">
        <v>19.0</v>
      </c>
      <c r="S466" s="2">
        <v>0.0</v>
      </c>
      <c r="T466" s="6">
        <v>15.989953595446794</v>
      </c>
      <c r="U466" s="6">
        <v>0.20009095989171202</v>
      </c>
      <c r="V466" s="6">
        <v>0.37426903576149184</v>
      </c>
      <c r="W466" s="6">
        <v>1212461.0</v>
      </c>
      <c r="X466" s="6">
        <v>2080090.0</v>
      </c>
      <c r="Y466" s="6">
        <v>8797284.0</v>
      </c>
      <c r="Z466" s="6">
        <v>1760257.0</v>
      </c>
      <c r="AA466" s="2">
        <f t="shared" si="3"/>
        <v>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1.0</v>
      </c>
      <c r="AI466" s="2">
        <v>0.0</v>
      </c>
      <c r="AJ466" s="2">
        <v>0.0</v>
      </c>
      <c r="AK466" s="2">
        <v>0.0</v>
      </c>
      <c r="AL466" s="2">
        <v>0.0</v>
      </c>
      <c r="AM466" s="2">
        <v>0.0</v>
      </c>
      <c r="AN466" s="2">
        <v>0.0</v>
      </c>
      <c r="AO466" s="2">
        <v>0.0</v>
      </c>
      <c r="AP466" s="2">
        <v>0.0</v>
      </c>
      <c r="AQ466" s="2">
        <v>1.0</v>
      </c>
      <c r="AR466" s="3">
        <v>0.0</v>
      </c>
      <c r="AS466" s="6">
        <f t="shared" si="4"/>
        <v>15.7915243</v>
      </c>
      <c r="AT466" s="6">
        <f t="shared" si="5"/>
        <v>0.05764417698</v>
      </c>
      <c r="AU466" s="6">
        <f t="shared" si="6"/>
        <v>0.1937157962</v>
      </c>
      <c r="AV466" s="6">
        <f t="shared" si="7"/>
        <v>0</v>
      </c>
      <c r="AW466" s="6">
        <f t="shared" si="8"/>
        <v>1</v>
      </c>
      <c r="AX466" s="6">
        <f t="shared" si="9"/>
        <v>0</v>
      </c>
      <c r="AY466" s="6">
        <f t="shared" si="10"/>
        <v>0</v>
      </c>
      <c r="AZ466" s="6">
        <f t="shared" si="11"/>
        <v>0</v>
      </c>
      <c r="BA466" s="6">
        <f t="shared" si="12"/>
        <v>18</v>
      </c>
      <c r="BB466" s="6">
        <f t="shared" si="13"/>
        <v>0</v>
      </c>
      <c r="BC466" s="2"/>
      <c r="BD466" s="2"/>
    </row>
    <row r="467" ht="15.75" customHeight="1">
      <c r="A467" s="2">
        <v>112.0</v>
      </c>
      <c r="B467" s="2">
        <v>2016.0</v>
      </c>
      <c r="C467" s="6" t="s">
        <v>168</v>
      </c>
      <c r="D467" s="2">
        <v>16632.0</v>
      </c>
      <c r="E467" s="2">
        <v>2.193750000152E12</v>
      </c>
      <c r="F467" s="2" t="str">
        <f t="array" ref="F467">IFERROR(INDEX(cnpj!$A:$B,MATCH(C467,cnpj!$B:$B,0),1),IF(G467=14,LEFT(E467,2)&amp;"."&amp;MID(E467,3,3)&amp;"."&amp;MID(E467,6,3)&amp;"/"&amp;MID(E467,9,4)&amp;"-"&amp;RIGHT(E467,2),IF(G467=13,0&amp;LEFT(E467,1)&amp;"."&amp;MID(E467,2,3)&amp;"."&amp;MID(E467,5,3)&amp;"/"&amp;MID(E467,8,4)&amp;"-"&amp;RIGHT(E467,2),IF(G467=12,"00"&amp;"."&amp;LEFT(E467,3)&amp;"."&amp;MID(E467,4,3)&amp;"/"&amp;MID(E467,7,4)&amp;"-"&amp;RIGHT(E467,2),IF(G467=11,"00.0"&amp;LEFT(E467,2)&amp;"."&amp;MID(E467,3,3)&amp;"/"&amp;MID(E467,6,4)&amp;"-"&amp;RIGHT(E467,2),"erro")))))</f>
        <v>02.193.750/0001-52</v>
      </c>
      <c r="G467" s="2">
        <f t="shared" si="2"/>
        <v>13</v>
      </c>
      <c r="H467" s="6" t="s">
        <v>88</v>
      </c>
      <c r="I467" s="2">
        <v>5.0</v>
      </c>
      <c r="J467" s="6">
        <v>12.363076394339839</v>
      </c>
      <c r="K467" s="6">
        <v>234000.0</v>
      </c>
      <c r="L467" s="2">
        <v>1.0</v>
      </c>
      <c r="M467" s="2">
        <v>0.0</v>
      </c>
      <c r="N467" s="2"/>
      <c r="O467" s="2">
        <v>0.0</v>
      </c>
      <c r="P467" s="2">
        <v>0.0</v>
      </c>
      <c r="Q467" s="2">
        <v>0.0</v>
      </c>
      <c r="R467" s="2">
        <v>6.0</v>
      </c>
      <c r="S467" s="2">
        <v>0.0</v>
      </c>
      <c r="T467" s="6">
        <v>11.680801519415963</v>
      </c>
      <c r="U467" s="6">
        <v>0.4446435969191488</v>
      </c>
      <c r="V467" s="6">
        <v>0.8366658493900017</v>
      </c>
      <c r="W467" s="6">
        <v>6355.0</v>
      </c>
      <c r="X467" s="6">
        <v>92605.0</v>
      </c>
      <c r="Y467" s="6">
        <v>118279.0</v>
      </c>
      <c r="Z467" s="6">
        <v>52592.0</v>
      </c>
      <c r="AA467" s="2" t="str">
        <f t="shared" si="3"/>
        <v/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1.0</v>
      </c>
      <c r="AK467" s="2">
        <v>0.0</v>
      </c>
      <c r="AL467" s="2">
        <v>0.0</v>
      </c>
      <c r="AM467" s="2">
        <v>1.0</v>
      </c>
      <c r="AN467" s="2">
        <v>0.0</v>
      </c>
      <c r="AO467" s="2">
        <v>0.0</v>
      </c>
      <c r="AP467" s="2">
        <v>0.0</v>
      </c>
      <c r="AQ467" s="2">
        <v>0.0</v>
      </c>
      <c r="AR467" s="3">
        <v>0.0</v>
      </c>
      <c r="AS467" s="6" t="str">
        <f t="shared" si="4"/>
        <v/>
      </c>
      <c r="AT467" s="6" t="str">
        <f t="shared" si="5"/>
        <v/>
      </c>
      <c r="AU467" s="6" t="str">
        <f t="shared" si="6"/>
        <v/>
      </c>
      <c r="AV467" s="6" t="str">
        <f t="shared" si="7"/>
        <v/>
      </c>
      <c r="AW467" s="6" t="str">
        <f t="shared" si="8"/>
        <v/>
      </c>
      <c r="AX467" s="6" t="str">
        <f t="shared" si="9"/>
        <v/>
      </c>
      <c r="AY467" s="6" t="str">
        <f t="shared" si="10"/>
        <v/>
      </c>
      <c r="AZ467" s="6" t="str">
        <f t="shared" si="11"/>
        <v/>
      </c>
      <c r="BA467" s="6" t="str">
        <f t="shared" si="12"/>
        <v/>
      </c>
      <c r="BB467" s="6" t="str">
        <f t="shared" si="13"/>
        <v/>
      </c>
      <c r="BC467" s="2"/>
      <c r="BD467" s="2"/>
    </row>
    <row r="468" ht="15.75" customHeight="1">
      <c r="A468" s="2">
        <v>112.0</v>
      </c>
      <c r="B468" s="2">
        <v>2017.0</v>
      </c>
      <c r="C468" s="6" t="s">
        <v>168</v>
      </c>
      <c r="D468" s="2">
        <v>16632.0</v>
      </c>
      <c r="E468" s="2">
        <v>2.193750000152E12</v>
      </c>
      <c r="F468" s="2" t="str">
        <f t="array" ref="F468">IFERROR(INDEX(cnpj!$A:$B,MATCH(C468,cnpj!$B:$B,0),1),IF(G468=14,LEFT(E468,2)&amp;"."&amp;MID(E468,3,3)&amp;"."&amp;MID(E468,6,3)&amp;"/"&amp;MID(E468,9,4)&amp;"-"&amp;RIGHT(E468,2),IF(G468=13,0&amp;LEFT(E468,1)&amp;"."&amp;MID(E468,2,3)&amp;"."&amp;MID(E468,5,3)&amp;"/"&amp;MID(E468,8,4)&amp;"-"&amp;RIGHT(E468,2),IF(G468=12,"00"&amp;"."&amp;LEFT(E468,3)&amp;"."&amp;MID(E468,4,3)&amp;"/"&amp;MID(E468,7,4)&amp;"-"&amp;RIGHT(E468,2),IF(G468=11,"00.0"&amp;LEFT(E468,2)&amp;"."&amp;MID(E468,3,3)&amp;"/"&amp;MID(E468,6,4)&amp;"-"&amp;RIGHT(E468,2),"erro")))))</f>
        <v>02.193.750/0001-52</v>
      </c>
      <c r="G468" s="2">
        <f t="shared" si="2"/>
        <v>13</v>
      </c>
      <c r="H468" s="6" t="s">
        <v>88</v>
      </c>
      <c r="I468" s="2">
        <v>5.0</v>
      </c>
      <c r="J468" s="6">
        <v>12.363076394339839</v>
      </c>
      <c r="K468" s="6">
        <v>234000.0</v>
      </c>
      <c r="L468" s="2">
        <v>0.0</v>
      </c>
      <c r="M468" s="2">
        <v>0.0</v>
      </c>
      <c r="N468" s="2"/>
      <c r="O468" s="2">
        <v>0.0</v>
      </c>
      <c r="P468" s="2">
        <v>0.0</v>
      </c>
      <c r="Q468" s="2">
        <v>0.0</v>
      </c>
      <c r="R468" s="2">
        <v>6.0</v>
      </c>
      <c r="S468" s="2">
        <v>0.0</v>
      </c>
      <c r="T468" s="6">
        <v>12.408033417576476</v>
      </c>
      <c r="U468" s="6">
        <v>0.33157378656643244</v>
      </c>
      <c r="V468" s="6">
        <v>0.36277578035626734</v>
      </c>
      <c r="W468" s="6">
        <v>4720.0</v>
      </c>
      <c r="X468" s="6">
        <v>84073.0</v>
      </c>
      <c r="Y468" s="6">
        <v>244760.0</v>
      </c>
      <c r="Z468" s="6">
        <v>81156.0</v>
      </c>
      <c r="AA468" s="2">
        <f t="shared" si="3"/>
        <v>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  <c r="AH468" s="2">
        <v>0.0</v>
      </c>
      <c r="AI468" s="2">
        <v>0.0</v>
      </c>
      <c r="AJ468" s="2">
        <v>1.0</v>
      </c>
      <c r="AK468" s="2">
        <v>0.0</v>
      </c>
      <c r="AL468" s="2">
        <v>0.0</v>
      </c>
      <c r="AM468" s="2">
        <v>0.0</v>
      </c>
      <c r="AN468" s="2">
        <v>1.0</v>
      </c>
      <c r="AO468" s="2">
        <v>0.0</v>
      </c>
      <c r="AP468" s="2">
        <v>0.0</v>
      </c>
      <c r="AQ468" s="2">
        <v>0.0</v>
      </c>
      <c r="AR468" s="3">
        <v>0.0</v>
      </c>
      <c r="AS468" s="6">
        <f t="shared" si="4"/>
        <v>11.68080152</v>
      </c>
      <c r="AT468" s="6">
        <f t="shared" si="5"/>
        <v>0.4446435969</v>
      </c>
      <c r="AU468" s="6">
        <f t="shared" si="6"/>
        <v>0.8366658494</v>
      </c>
      <c r="AV468" s="6">
        <f t="shared" si="7"/>
        <v>1</v>
      </c>
      <c r="AW468" s="6">
        <f t="shared" si="8"/>
        <v>0</v>
      </c>
      <c r="AX468" s="6">
        <f t="shared" si="9"/>
        <v>0</v>
      </c>
      <c r="AY468" s="6">
        <f t="shared" si="10"/>
        <v>0</v>
      </c>
      <c r="AZ468" s="6">
        <f t="shared" si="11"/>
        <v>0</v>
      </c>
      <c r="BA468" s="6">
        <f t="shared" si="12"/>
        <v>6</v>
      </c>
      <c r="BB468" s="6">
        <f t="shared" si="13"/>
        <v>0</v>
      </c>
      <c r="BC468" s="2"/>
      <c r="BD468" s="2"/>
    </row>
    <row r="469" ht="15.75" customHeight="1">
      <c r="A469" s="2">
        <v>112.0</v>
      </c>
      <c r="B469" s="2">
        <v>2018.0</v>
      </c>
      <c r="C469" s="6" t="s">
        <v>168</v>
      </c>
      <c r="D469" s="2">
        <v>16632.0</v>
      </c>
      <c r="E469" s="2">
        <v>2.193750000152E12</v>
      </c>
      <c r="F469" s="2" t="str">
        <f t="array" ref="F469">IFERROR(INDEX(cnpj!$A:$B,MATCH(C469,cnpj!$B:$B,0),1),IF(G469=14,LEFT(E469,2)&amp;"."&amp;MID(E469,3,3)&amp;"."&amp;MID(E469,6,3)&amp;"/"&amp;MID(E469,9,4)&amp;"-"&amp;RIGHT(E469,2),IF(G469=13,0&amp;LEFT(E469,1)&amp;"."&amp;MID(E469,2,3)&amp;"."&amp;MID(E469,5,3)&amp;"/"&amp;MID(E469,8,4)&amp;"-"&amp;RIGHT(E469,2),IF(G469=12,"00"&amp;"."&amp;LEFT(E469,3)&amp;"."&amp;MID(E469,4,3)&amp;"/"&amp;MID(E469,7,4)&amp;"-"&amp;RIGHT(E469,2),IF(G469=11,"00.0"&amp;LEFT(E469,2)&amp;"."&amp;MID(E469,3,3)&amp;"/"&amp;MID(E469,6,4)&amp;"-"&amp;RIGHT(E469,2),"erro")))))</f>
        <v>02.193.750/0001-52</v>
      </c>
      <c r="G469" s="2">
        <f t="shared" si="2"/>
        <v>13</v>
      </c>
      <c r="H469" s="6" t="s">
        <v>88</v>
      </c>
      <c r="I469" s="2">
        <v>5.0</v>
      </c>
      <c r="J469" s="6">
        <v>11.918390573078392</v>
      </c>
      <c r="K469" s="6">
        <v>150000.0</v>
      </c>
      <c r="L469" s="2">
        <v>0.0</v>
      </c>
      <c r="M469" s="2">
        <v>0.0</v>
      </c>
      <c r="N469" s="2"/>
      <c r="O469" s="2">
        <v>0.0</v>
      </c>
      <c r="P469" s="2">
        <v>0.0</v>
      </c>
      <c r="Q469" s="2">
        <v>0.0</v>
      </c>
      <c r="R469" s="2">
        <v>10.0</v>
      </c>
      <c r="S469" s="2">
        <v>0.0</v>
      </c>
      <c r="T469" s="6">
        <v>12.380324227492979</v>
      </c>
      <c r="U469" s="6">
        <v>0.028579709414418387</v>
      </c>
      <c r="V469" s="6">
        <v>0.32279446047607646</v>
      </c>
      <c r="W469" s="6">
        <v>7867.0</v>
      </c>
      <c r="X469" s="6">
        <v>68981.0</v>
      </c>
      <c r="Y469" s="6">
        <v>238071.0</v>
      </c>
      <c r="Z469" s="6">
        <v>6804.0</v>
      </c>
      <c r="AA469" s="2">
        <f t="shared" si="3"/>
        <v>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1.0</v>
      </c>
      <c r="AK469" s="2">
        <v>0.0</v>
      </c>
      <c r="AL469" s="2">
        <v>0.0</v>
      </c>
      <c r="AM469" s="2">
        <v>0.0</v>
      </c>
      <c r="AN469" s="2">
        <v>0.0</v>
      </c>
      <c r="AO469" s="2">
        <v>1.0</v>
      </c>
      <c r="AP469" s="2">
        <v>0.0</v>
      </c>
      <c r="AQ469" s="2">
        <v>0.0</v>
      </c>
      <c r="AR469" s="3">
        <v>0.0</v>
      </c>
      <c r="AS469" s="6">
        <f t="shared" si="4"/>
        <v>12.40803342</v>
      </c>
      <c r="AT469" s="6">
        <f t="shared" si="5"/>
        <v>0.3315737866</v>
      </c>
      <c r="AU469" s="6">
        <f t="shared" si="6"/>
        <v>0.3627757804</v>
      </c>
      <c r="AV469" s="6">
        <f t="shared" si="7"/>
        <v>0</v>
      </c>
      <c r="AW469" s="6">
        <f t="shared" si="8"/>
        <v>0</v>
      </c>
      <c r="AX469" s="6">
        <f t="shared" si="9"/>
        <v>0</v>
      </c>
      <c r="AY469" s="6">
        <f t="shared" si="10"/>
        <v>0</v>
      </c>
      <c r="AZ469" s="6">
        <f t="shared" si="11"/>
        <v>0</v>
      </c>
      <c r="BA469" s="6">
        <f t="shared" si="12"/>
        <v>6</v>
      </c>
      <c r="BB469" s="6">
        <f t="shared" si="13"/>
        <v>0</v>
      </c>
      <c r="BC469" s="2"/>
      <c r="BD469" s="2"/>
    </row>
    <row r="470" ht="15.75" customHeight="1">
      <c r="A470" s="2">
        <v>112.0</v>
      </c>
      <c r="B470" s="2">
        <v>2019.0</v>
      </c>
      <c r="C470" s="6" t="s">
        <v>168</v>
      </c>
      <c r="D470" s="2">
        <v>16632.0</v>
      </c>
      <c r="E470" s="2">
        <v>2.193750000152E12</v>
      </c>
      <c r="F470" s="2" t="str">
        <f t="array" ref="F470">IFERROR(INDEX(cnpj!$A:$B,MATCH(C470,cnpj!$B:$B,0),1),IF(G470=14,LEFT(E470,2)&amp;"."&amp;MID(E470,3,3)&amp;"."&amp;MID(E470,6,3)&amp;"/"&amp;MID(E470,9,4)&amp;"-"&amp;RIGHT(E470,2),IF(G470=13,0&amp;LEFT(E470,1)&amp;"."&amp;MID(E470,2,3)&amp;"."&amp;MID(E470,5,3)&amp;"/"&amp;MID(E470,8,4)&amp;"-"&amp;RIGHT(E470,2),IF(G470=12,"00"&amp;"."&amp;LEFT(E470,3)&amp;"."&amp;MID(E470,4,3)&amp;"/"&amp;MID(E470,7,4)&amp;"-"&amp;RIGHT(E470,2),IF(G470=11,"00.0"&amp;LEFT(E470,2)&amp;"."&amp;MID(E470,3,3)&amp;"/"&amp;MID(E470,6,4)&amp;"-"&amp;RIGHT(E470,2),"erro")))))</f>
        <v>02.193.750/0001-52</v>
      </c>
      <c r="G470" s="2">
        <f t="shared" si="2"/>
        <v>13</v>
      </c>
      <c r="H470" s="6" t="s">
        <v>88</v>
      </c>
      <c r="I470" s="2">
        <v>5.0</v>
      </c>
      <c r="J470" s="6">
        <v>11.918390573078392</v>
      </c>
      <c r="K470" s="6">
        <v>150000.0</v>
      </c>
      <c r="L470" s="2">
        <v>0.0</v>
      </c>
      <c r="M470" s="2">
        <v>0.0</v>
      </c>
      <c r="N470" s="2"/>
      <c r="O470" s="2">
        <v>0.0</v>
      </c>
      <c r="P470" s="2">
        <v>0.0</v>
      </c>
      <c r="Q470" s="2">
        <v>0.0</v>
      </c>
      <c r="R470" s="2">
        <v>10.0</v>
      </c>
      <c r="S470" s="2">
        <v>0.0</v>
      </c>
      <c r="T470" s="6">
        <v>12.40809061482939</v>
      </c>
      <c r="U470" s="6">
        <v>0.10190624821263697</v>
      </c>
      <c r="V470" s="6">
        <v>0.07039963394805004</v>
      </c>
      <c r="W470" s="6">
        <v>10877.0</v>
      </c>
      <c r="X470" s="6">
        <v>6355.0</v>
      </c>
      <c r="Y470" s="6">
        <v>244774.0</v>
      </c>
      <c r="Z470" s="6">
        <v>24944.0</v>
      </c>
      <c r="AA470" s="2">
        <f t="shared" si="3"/>
        <v>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  <c r="AI470" s="2">
        <v>0.0</v>
      </c>
      <c r="AJ470" s="2">
        <v>1.0</v>
      </c>
      <c r="AK470" s="2">
        <v>0.0</v>
      </c>
      <c r="AL470" s="2">
        <v>0.0</v>
      </c>
      <c r="AM470" s="2">
        <v>0.0</v>
      </c>
      <c r="AN470" s="2">
        <v>0.0</v>
      </c>
      <c r="AO470" s="2">
        <v>0.0</v>
      </c>
      <c r="AP470" s="2">
        <v>1.0</v>
      </c>
      <c r="AQ470" s="2">
        <v>0.0</v>
      </c>
      <c r="AR470" s="3">
        <v>0.0</v>
      </c>
      <c r="AS470" s="6">
        <f t="shared" si="4"/>
        <v>12.38032423</v>
      </c>
      <c r="AT470" s="6">
        <f t="shared" si="5"/>
        <v>0.02857970941</v>
      </c>
      <c r="AU470" s="6">
        <f t="shared" si="6"/>
        <v>0.3227944605</v>
      </c>
      <c r="AV470" s="6">
        <f t="shared" si="7"/>
        <v>0</v>
      </c>
      <c r="AW470" s="6">
        <f t="shared" si="8"/>
        <v>0</v>
      </c>
      <c r="AX470" s="6">
        <f t="shared" si="9"/>
        <v>0</v>
      </c>
      <c r="AY470" s="6">
        <f t="shared" si="10"/>
        <v>0</v>
      </c>
      <c r="AZ470" s="6">
        <f t="shared" si="11"/>
        <v>0</v>
      </c>
      <c r="BA470" s="6">
        <f t="shared" si="12"/>
        <v>10</v>
      </c>
      <c r="BB470" s="6">
        <f t="shared" si="13"/>
        <v>0</v>
      </c>
      <c r="BC470" s="2"/>
      <c r="BD470" s="2"/>
    </row>
    <row r="471" ht="15.75" customHeight="1">
      <c r="A471" s="2">
        <v>112.0</v>
      </c>
      <c r="B471" s="2">
        <v>2020.0</v>
      </c>
      <c r="C471" s="6" t="s">
        <v>168</v>
      </c>
      <c r="D471" s="2">
        <v>16632.0</v>
      </c>
      <c r="E471" s="2">
        <v>2.193750000152E12</v>
      </c>
      <c r="F471" s="2" t="str">
        <f t="array" ref="F471">IFERROR(INDEX(cnpj!$A:$B,MATCH(C471,cnpj!$B:$B,0),1),IF(G471=14,LEFT(E471,2)&amp;"."&amp;MID(E471,3,3)&amp;"."&amp;MID(E471,6,3)&amp;"/"&amp;MID(E471,9,4)&amp;"-"&amp;RIGHT(E471,2),IF(G471=13,0&amp;LEFT(E471,1)&amp;"."&amp;MID(E471,2,3)&amp;"."&amp;MID(E471,5,3)&amp;"/"&amp;MID(E471,8,4)&amp;"-"&amp;RIGHT(E471,2),IF(G471=12,"00"&amp;"."&amp;LEFT(E471,3)&amp;"."&amp;MID(E471,4,3)&amp;"/"&amp;MID(E471,7,4)&amp;"-"&amp;RIGHT(E471,2),IF(G471=11,"00.0"&amp;LEFT(E471,2)&amp;"."&amp;MID(E471,3,3)&amp;"/"&amp;MID(E471,6,4)&amp;"-"&amp;RIGHT(E471,2),"erro")))))</f>
        <v>02.193.750/0001-52</v>
      </c>
      <c r="G471" s="2">
        <f t="shared" si="2"/>
        <v>13</v>
      </c>
      <c r="H471" s="6" t="s">
        <v>88</v>
      </c>
      <c r="I471" s="2">
        <v>5.0</v>
      </c>
      <c r="J471" s="6">
        <v>11.918390573078392</v>
      </c>
      <c r="K471" s="6">
        <v>150000.0</v>
      </c>
      <c r="L471" s="2">
        <v>0.0</v>
      </c>
      <c r="M471" s="2">
        <v>0.0</v>
      </c>
      <c r="N471" s="2"/>
      <c r="O471" s="2">
        <v>0.0</v>
      </c>
      <c r="P471" s="2">
        <v>0.0</v>
      </c>
      <c r="Q471" s="2">
        <v>0.0</v>
      </c>
      <c r="R471" s="2">
        <v>13.0</v>
      </c>
      <c r="S471" s="2">
        <v>0.0</v>
      </c>
      <c r="T471" s="6">
        <v>12.776571850781782</v>
      </c>
      <c r="U471" s="6">
        <v>0.33694712149902495</v>
      </c>
      <c r="V471" s="6">
        <v>0.2724698301444196</v>
      </c>
      <c r="W471" s="6">
        <v>34308.0</v>
      </c>
      <c r="X471" s="6">
        <v>62100.0</v>
      </c>
      <c r="Y471" s="6">
        <v>353830.0</v>
      </c>
      <c r="Z471" s="6">
        <v>119222.0</v>
      </c>
      <c r="AA471" s="2">
        <f t="shared" si="3"/>
        <v>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  <c r="AI471" s="2">
        <v>0.0</v>
      </c>
      <c r="AJ471" s="2">
        <v>1.0</v>
      </c>
      <c r="AK471" s="2">
        <v>0.0</v>
      </c>
      <c r="AL471" s="2">
        <v>0.0</v>
      </c>
      <c r="AM471" s="2">
        <v>0.0</v>
      </c>
      <c r="AN471" s="2">
        <v>0.0</v>
      </c>
      <c r="AO471" s="2">
        <v>0.0</v>
      </c>
      <c r="AP471" s="2">
        <v>0.0</v>
      </c>
      <c r="AQ471" s="2">
        <v>1.0</v>
      </c>
      <c r="AR471" s="3">
        <v>0.0</v>
      </c>
      <c r="AS471" s="6">
        <f t="shared" si="4"/>
        <v>12.40809061</v>
      </c>
      <c r="AT471" s="6">
        <f t="shared" si="5"/>
        <v>0.1019062482</v>
      </c>
      <c r="AU471" s="6">
        <f t="shared" si="6"/>
        <v>0.07039963395</v>
      </c>
      <c r="AV471" s="6">
        <f t="shared" si="7"/>
        <v>0</v>
      </c>
      <c r="AW471" s="6">
        <f t="shared" si="8"/>
        <v>0</v>
      </c>
      <c r="AX471" s="6">
        <f t="shared" si="9"/>
        <v>0</v>
      </c>
      <c r="AY471" s="6">
        <f t="shared" si="10"/>
        <v>0</v>
      </c>
      <c r="AZ471" s="6">
        <f t="shared" si="11"/>
        <v>0</v>
      </c>
      <c r="BA471" s="6">
        <f t="shared" si="12"/>
        <v>10</v>
      </c>
      <c r="BB471" s="6">
        <f t="shared" si="13"/>
        <v>0</v>
      </c>
      <c r="BC471" s="2"/>
      <c r="BD471" s="2"/>
    </row>
    <row r="472" ht="15.75" customHeight="1">
      <c r="A472" s="2">
        <v>113.0</v>
      </c>
      <c r="B472" s="2">
        <v>2016.0</v>
      </c>
      <c r="C472" s="6" t="s">
        <v>169</v>
      </c>
      <c r="D472" s="2">
        <v>19623.0</v>
      </c>
      <c r="E472" s="2">
        <v>6.1486650000183E13</v>
      </c>
      <c r="F472" s="2" t="str">
        <f t="array" ref="F472">IFERROR(INDEX(cnpj!$A:$B,MATCH(C472,cnpj!$B:$B,0),1),IF(G472=14,LEFT(E472,2)&amp;"."&amp;MID(E472,3,3)&amp;"."&amp;MID(E472,6,3)&amp;"/"&amp;MID(E472,9,4)&amp;"-"&amp;RIGHT(E472,2),IF(G472=13,0&amp;LEFT(E472,1)&amp;"."&amp;MID(E472,2,3)&amp;"."&amp;MID(E472,5,3)&amp;"/"&amp;MID(E472,8,4)&amp;"-"&amp;RIGHT(E472,2),IF(G472=12,"00"&amp;"."&amp;LEFT(E472,3)&amp;"."&amp;MID(E472,4,3)&amp;"/"&amp;MID(E472,7,4)&amp;"-"&amp;RIGHT(E472,2),IF(G472=11,"00.0"&amp;LEFT(E472,2)&amp;"."&amp;MID(E472,3,3)&amp;"/"&amp;MID(E472,6,4)&amp;"-"&amp;RIGHT(E472,2),"erro")))))</f>
        <v>61.486.650/0001-83</v>
      </c>
      <c r="G472" s="2">
        <f t="shared" si="2"/>
        <v>14</v>
      </c>
      <c r="H472" s="6" t="s">
        <v>48</v>
      </c>
      <c r="I472" s="2">
        <v>8.0</v>
      </c>
      <c r="J472" s="6">
        <v>14.130526999274046</v>
      </c>
      <c r="K472" s="6">
        <v>1370281.84</v>
      </c>
      <c r="L472" s="2">
        <v>0.0</v>
      </c>
      <c r="M472" s="2">
        <v>1.0</v>
      </c>
      <c r="N472" s="2"/>
      <c r="O472" s="2">
        <v>1.0</v>
      </c>
      <c r="P472" s="2">
        <v>3.0</v>
      </c>
      <c r="Q472" s="2">
        <v>0.0</v>
      </c>
      <c r="R472" s="2">
        <v>13.0</v>
      </c>
      <c r="S472" s="2">
        <v>0.0</v>
      </c>
      <c r="T472" s="6">
        <v>15.429293417430097</v>
      </c>
      <c r="U472" s="6">
        <v>0.018865452274615415</v>
      </c>
      <c r="V472" s="6">
        <v>0.4304731477255439</v>
      </c>
      <c r="W472" s="6">
        <v>899993.0</v>
      </c>
      <c r="X472" s="6">
        <v>1261745.0</v>
      </c>
      <c r="Y472" s="6">
        <v>5021772.0</v>
      </c>
      <c r="Z472" s="6">
        <v>94738.0</v>
      </c>
      <c r="AA472" s="2" t="str">
        <f t="shared" si="3"/>
        <v/>
      </c>
      <c r="AB472" s="2">
        <v>1.0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0.0</v>
      </c>
      <c r="AL472" s="2">
        <v>0.0</v>
      </c>
      <c r="AM472" s="2">
        <v>1.0</v>
      </c>
      <c r="AN472" s="2">
        <v>0.0</v>
      </c>
      <c r="AO472" s="2">
        <v>0.0</v>
      </c>
      <c r="AP472" s="2">
        <v>0.0</v>
      </c>
      <c r="AQ472" s="2">
        <v>0.0</v>
      </c>
      <c r="AR472" s="3">
        <v>0.0</v>
      </c>
      <c r="AS472" s="6" t="str">
        <f t="shared" si="4"/>
        <v/>
      </c>
      <c r="AT472" s="6" t="str">
        <f t="shared" si="5"/>
        <v/>
      </c>
      <c r="AU472" s="6" t="str">
        <f t="shared" si="6"/>
        <v/>
      </c>
      <c r="AV472" s="6" t="str">
        <f t="shared" si="7"/>
        <v/>
      </c>
      <c r="AW472" s="6" t="str">
        <f t="shared" si="8"/>
        <v/>
      </c>
      <c r="AX472" s="6" t="str">
        <f t="shared" si="9"/>
        <v/>
      </c>
      <c r="AY472" s="6" t="str">
        <f t="shared" si="10"/>
        <v/>
      </c>
      <c r="AZ472" s="6" t="str">
        <f t="shared" si="11"/>
        <v/>
      </c>
      <c r="BA472" s="6" t="str">
        <f t="shared" si="12"/>
        <v/>
      </c>
      <c r="BB472" s="6" t="str">
        <f t="shared" si="13"/>
        <v/>
      </c>
      <c r="BC472" s="2"/>
      <c r="BD472" s="2"/>
    </row>
    <row r="473" ht="15.75" customHeight="1">
      <c r="A473" s="2">
        <v>113.0</v>
      </c>
      <c r="B473" s="2">
        <v>2017.0</v>
      </c>
      <c r="C473" s="6" t="s">
        <v>169</v>
      </c>
      <c r="D473" s="2">
        <v>19623.0</v>
      </c>
      <c r="E473" s="2">
        <v>6.1486650000183E13</v>
      </c>
      <c r="F473" s="2" t="str">
        <f t="array" ref="F473">IFERROR(INDEX(cnpj!$A:$B,MATCH(C473,cnpj!$B:$B,0),1),IF(G473=14,LEFT(E473,2)&amp;"."&amp;MID(E473,3,3)&amp;"."&amp;MID(E473,6,3)&amp;"/"&amp;MID(E473,9,4)&amp;"-"&amp;RIGHT(E473,2),IF(G473=13,0&amp;LEFT(E473,1)&amp;"."&amp;MID(E473,2,3)&amp;"."&amp;MID(E473,5,3)&amp;"/"&amp;MID(E473,8,4)&amp;"-"&amp;RIGHT(E473,2),IF(G473=12,"00"&amp;"."&amp;LEFT(E473,3)&amp;"."&amp;MID(E473,4,3)&amp;"/"&amp;MID(E473,7,4)&amp;"-"&amp;RIGHT(E473,2),IF(G473=11,"00.0"&amp;LEFT(E473,2)&amp;"."&amp;MID(E473,3,3)&amp;"/"&amp;MID(E473,6,4)&amp;"-"&amp;RIGHT(E473,2),"erro")))))</f>
        <v>61.486.650/0001-83</v>
      </c>
      <c r="G473" s="2">
        <f t="shared" si="2"/>
        <v>14</v>
      </c>
      <c r="H473" s="6" t="s">
        <v>48</v>
      </c>
      <c r="I473" s="2">
        <v>8.0</v>
      </c>
      <c r="J473" s="6">
        <v>13.698976741708323</v>
      </c>
      <c r="K473" s="6">
        <v>890000.0</v>
      </c>
      <c r="L473" s="2">
        <v>0.0</v>
      </c>
      <c r="M473" s="2">
        <v>1.0</v>
      </c>
      <c r="N473" s="2"/>
      <c r="O473" s="2">
        <v>1.0</v>
      </c>
      <c r="P473" s="2">
        <v>3.0</v>
      </c>
      <c r="Q473" s="2">
        <v>0.0</v>
      </c>
      <c r="R473" s="2">
        <v>13.0</v>
      </c>
      <c r="S473" s="2">
        <v>0.0</v>
      </c>
      <c r="T473" s="6">
        <v>15.604166884086853</v>
      </c>
      <c r="U473" s="6">
        <v>0.021975253326556782</v>
      </c>
      <c r="V473" s="6">
        <v>0.44236175082463836</v>
      </c>
      <c r="W473" s="6">
        <v>1281403.0</v>
      </c>
      <c r="X473" s="6">
        <v>1364544.0</v>
      </c>
      <c r="Y473" s="6">
        <v>5981410.0</v>
      </c>
      <c r="Z473" s="6">
        <v>131443.0</v>
      </c>
      <c r="AA473" s="2">
        <f t="shared" si="3"/>
        <v>0</v>
      </c>
      <c r="AB473" s="2">
        <v>1.0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0.0</v>
      </c>
      <c r="AK473" s="2">
        <v>0.0</v>
      </c>
      <c r="AL473" s="2">
        <v>0.0</v>
      </c>
      <c r="AM473" s="2">
        <v>0.0</v>
      </c>
      <c r="AN473" s="2">
        <v>1.0</v>
      </c>
      <c r="AO473" s="2">
        <v>0.0</v>
      </c>
      <c r="AP473" s="2">
        <v>0.0</v>
      </c>
      <c r="AQ473" s="2">
        <v>0.0</v>
      </c>
      <c r="AR473" s="3">
        <v>0.0</v>
      </c>
      <c r="AS473" s="6">
        <f t="shared" si="4"/>
        <v>15.42929342</v>
      </c>
      <c r="AT473" s="6">
        <f t="shared" si="5"/>
        <v>0.01886545227</v>
      </c>
      <c r="AU473" s="6">
        <f t="shared" si="6"/>
        <v>0.4304731477</v>
      </c>
      <c r="AV473" s="6">
        <f t="shared" si="7"/>
        <v>0</v>
      </c>
      <c r="AW473" s="6">
        <f t="shared" si="8"/>
        <v>1</v>
      </c>
      <c r="AX473" s="6">
        <f t="shared" si="9"/>
        <v>1</v>
      </c>
      <c r="AY473" s="6">
        <f t="shared" si="10"/>
        <v>3</v>
      </c>
      <c r="AZ473" s="6">
        <f t="shared" si="11"/>
        <v>0</v>
      </c>
      <c r="BA473" s="6">
        <f t="shared" si="12"/>
        <v>13</v>
      </c>
      <c r="BB473" s="6">
        <f t="shared" si="13"/>
        <v>0</v>
      </c>
      <c r="BC473" s="2"/>
      <c r="BD473" s="2"/>
    </row>
    <row r="474" ht="15.75" customHeight="1">
      <c r="A474" s="2">
        <v>113.0</v>
      </c>
      <c r="B474" s="2">
        <v>2018.0</v>
      </c>
      <c r="C474" s="6" t="s">
        <v>169</v>
      </c>
      <c r="D474" s="2">
        <v>19623.0</v>
      </c>
      <c r="E474" s="2">
        <v>6.1486650000183E13</v>
      </c>
      <c r="F474" s="2" t="str">
        <f t="array" ref="F474">IFERROR(INDEX(cnpj!$A:$B,MATCH(C474,cnpj!$B:$B,0),1),IF(G474=14,LEFT(E474,2)&amp;"."&amp;MID(E474,3,3)&amp;"."&amp;MID(E474,6,3)&amp;"/"&amp;MID(E474,9,4)&amp;"-"&amp;RIGHT(E474,2),IF(G474=13,0&amp;LEFT(E474,1)&amp;"."&amp;MID(E474,2,3)&amp;"."&amp;MID(E474,5,3)&amp;"/"&amp;MID(E474,8,4)&amp;"-"&amp;RIGHT(E474,2),IF(G474=12,"00"&amp;"."&amp;LEFT(E474,3)&amp;"."&amp;MID(E474,4,3)&amp;"/"&amp;MID(E474,7,4)&amp;"-"&amp;RIGHT(E474,2),IF(G474=11,"00.0"&amp;LEFT(E474,2)&amp;"."&amp;MID(E474,3,3)&amp;"/"&amp;MID(E474,6,4)&amp;"-"&amp;RIGHT(E474,2),"erro")))))</f>
        <v>61.486.650/0001-83</v>
      </c>
      <c r="G474" s="2">
        <f t="shared" si="2"/>
        <v>14</v>
      </c>
      <c r="H474" s="6" t="s">
        <v>48</v>
      </c>
      <c r="I474" s="2">
        <v>8.0</v>
      </c>
      <c r="J474" s="6">
        <v>13.832367675030698</v>
      </c>
      <c r="K474" s="6">
        <v>1017000.0</v>
      </c>
      <c r="L474" s="2">
        <v>0.0</v>
      </c>
      <c r="M474" s="2">
        <v>1.0</v>
      </c>
      <c r="N474" s="2"/>
      <c r="O474" s="2">
        <v>1.0</v>
      </c>
      <c r="P474" s="2">
        <v>3.0</v>
      </c>
      <c r="Q474" s="2">
        <v>0.0</v>
      </c>
      <c r="R474" s="2">
        <v>15.0</v>
      </c>
      <c r="S474" s="2">
        <v>0.0</v>
      </c>
      <c r="T474" s="6">
        <v>15.777804190377255</v>
      </c>
      <c r="U474" s="6">
        <v>0.0259116938221484</v>
      </c>
      <c r="V474" s="6">
        <v>0.5310833378187648</v>
      </c>
      <c r="W474" s="6">
        <v>1323842.0</v>
      </c>
      <c r="X474" s="6">
        <v>2455150.0</v>
      </c>
      <c r="Y474" s="6">
        <v>7115629.0</v>
      </c>
      <c r="Z474" s="6">
        <v>184378.0</v>
      </c>
      <c r="AA474" s="2">
        <f t="shared" si="3"/>
        <v>0</v>
      </c>
      <c r="AB474" s="2">
        <v>1.0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2">
        <v>0.0</v>
      </c>
      <c r="AM474" s="2">
        <v>0.0</v>
      </c>
      <c r="AN474" s="2">
        <v>0.0</v>
      </c>
      <c r="AO474" s="2">
        <v>1.0</v>
      </c>
      <c r="AP474" s="2">
        <v>0.0</v>
      </c>
      <c r="AQ474" s="2">
        <v>0.0</v>
      </c>
      <c r="AR474" s="3">
        <v>0.0</v>
      </c>
      <c r="AS474" s="6">
        <f t="shared" si="4"/>
        <v>15.60416688</v>
      </c>
      <c r="AT474" s="6">
        <f t="shared" si="5"/>
        <v>0.02197525333</v>
      </c>
      <c r="AU474" s="6">
        <f t="shared" si="6"/>
        <v>0.4423617508</v>
      </c>
      <c r="AV474" s="6">
        <f t="shared" si="7"/>
        <v>0</v>
      </c>
      <c r="AW474" s="6">
        <f t="shared" si="8"/>
        <v>1</v>
      </c>
      <c r="AX474" s="6">
        <f t="shared" si="9"/>
        <v>1</v>
      </c>
      <c r="AY474" s="6">
        <f t="shared" si="10"/>
        <v>3</v>
      </c>
      <c r="AZ474" s="6">
        <f t="shared" si="11"/>
        <v>0</v>
      </c>
      <c r="BA474" s="6">
        <f t="shared" si="12"/>
        <v>13</v>
      </c>
      <c r="BB474" s="6">
        <f t="shared" si="13"/>
        <v>0</v>
      </c>
      <c r="BC474" s="2"/>
      <c r="BD474" s="2"/>
    </row>
    <row r="475" ht="15.75" customHeight="1">
      <c r="A475" s="2">
        <v>113.0</v>
      </c>
      <c r="B475" s="2">
        <v>2020.0</v>
      </c>
      <c r="C475" s="6" t="s">
        <v>169</v>
      </c>
      <c r="D475" s="2">
        <v>19623.0</v>
      </c>
      <c r="E475" s="2">
        <v>6.1486650000183E13</v>
      </c>
      <c r="F475" s="2" t="str">
        <f t="array" ref="F475">IFERROR(INDEX(cnpj!$A:$B,MATCH(C475,cnpj!$B:$B,0),1),IF(G475=14,LEFT(E475,2)&amp;"."&amp;MID(E475,3,3)&amp;"."&amp;MID(E475,6,3)&amp;"/"&amp;MID(E475,9,4)&amp;"-"&amp;RIGHT(E475,2),IF(G475=13,0&amp;LEFT(E475,1)&amp;"."&amp;MID(E475,2,3)&amp;"."&amp;MID(E475,5,3)&amp;"/"&amp;MID(E475,8,4)&amp;"-"&amp;RIGHT(E475,2),IF(G475=12,"00"&amp;"."&amp;LEFT(E475,3)&amp;"."&amp;MID(E475,4,3)&amp;"/"&amp;MID(E475,7,4)&amp;"-"&amp;RIGHT(E475,2),IF(G475=11,"00.0"&amp;LEFT(E475,2)&amp;"."&amp;MID(E475,3,3)&amp;"/"&amp;MID(E475,6,4)&amp;"-"&amp;RIGHT(E475,2),"erro")))))</f>
        <v>61.486.650/0001-83</v>
      </c>
      <c r="G475" s="2">
        <f t="shared" si="2"/>
        <v>14</v>
      </c>
      <c r="H475" s="6" t="s">
        <v>48</v>
      </c>
      <c r="I475" s="2">
        <v>8.0</v>
      </c>
      <c r="J475" s="6">
        <v>14.143374420048886</v>
      </c>
      <c r="K475" s="6">
        <v>1388000.0</v>
      </c>
      <c r="L475" s="2">
        <v>0.0</v>
      </c>
      <c r="M475" s="2">
        <v>1.0</v>
      </c>
      <c r="N475" s="2"/>
      <c r="O475" s="2">
        <v>1.0</v>
      </c>
      <c r="P475" s="2">
        <v>3.0</v>
      </c>
      <c r="Q475" s="2">
        <v>0.0</v>
      </c>
      <c r="R475" s="2">
        <v>22.0</v>
      </c>
      <c r="S475" s="2">
        <v>0.0</v>
      </c>
      <c r="T475" s="6">
        <v>16.171592056712832</v>
      </c>
      <c r="U475" s="6">
        <v>-0.014294662549959562</v>
      </c>
      <c r="V475" s="6">
        <v>0.6647973578353997</v>
      </c>
      <c r="W475" s="6">
        <v>1856960.0</v>
      </c>
      <c r="X475" s="6">
        <v>5156341.0</v>
      </c>
      <c r="Y475" s="6">
        <v>1.0549532E7</v>
      </c>
      <c r="Z475" s="6">
        <v>-150802.0</v>
      </c>
      <c r="AA475" s="2">
        <f t="shared" si="3"/>
        <v>0</v>
      </c>
      <c r="AB475" s="2">
        <v>1.0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2">
        <v>0.0</v>
      </c>
      <c r="AM475" s="2">
        <v>0.0</v>
      </c>
      <c r="AN475" s="2">
        <v>0.0</v>
      </c>
      <c r="AO475" s="2">
        <v>0.0</v>
      </c>
      <c r="AP475" s="2">
        <v>0.0</v>
      </c>
      <c r="AQ475" s="2">
        <v>1.0</v>
      </c>
      <c r="AR475" s="3">
        <v>0.0</v>
      </c>
      <c r="AS475" s="6">
        <f t="shared" si="4"/>
        <v>15.77780419</v>
      </c>
      <c r="AT475" s="6">
        <f t="shared" si="5"/>
        <v>0.02591169382</v>
      </c>
      <c r="AU475" s="6">
        <f t="shared" si="6"/>
        <v>0.5310833378</v>
      </c>
      <c r="AV475" s="6">
        <f t="shared" si="7"/>
        <v>0</v>
      </c>
      <c r="AW475" s="6">
        <f t="shared" si="8"/>
        <v>1</v>
      </c>
      <c r="AX475" s="6">
        <f t="shared" si="9"/>
        <v>1</v>
      </c>
      <c r="AY475" s="6">
        <f t="shared" si="10"/>
        <v>3</v>
      </c>
      <c r="AZ475" s="6">
        <f t="shared" si="11"/>
        <v>0</v>
      </c>
      <c r="BA475" s="6">
        <f t="shared" si="12"/>
        <v>15</v>
      </c>
      <c r="BB475" s="6">
        <f t="shared" si="13"/>
        <v>0</v>
      </c>
      <c r="BC475" s="2"/>
      <c r="BD475" s="2"/>
    </row>
    <row r="476" ht="15.75" customHeight="1">
      <c r="A476" s="2">
        <v>114.0</v>
      </c>
      <c r="B476" s="2">
        <v>2016.0</v>
      </c>
      <c r="C476" s="6" t="s">
        <v>170</v>
      </c>
      <c r="D476" s="2">
        <v>12858.0</v>
      </c>
      <c r="E476" s="2">
        <v>8.9547269000104E13</v>
      </c>
      <c r="F476" s="2" t="str">
        <f t="array" ref="F476">IFERROR(INDEX(cnpj!$A:$B,MATCH(C476,cnpj!$B:$B,0),1),IF(G476=14,LEFT(E476,2)&amp;"."&amp;MID(E476,3,3)&amp;"."&amp;MID(E476,6,3)&amp;"/"&amp;MID(E476,9,4)&amp;"-"&amp;RIGHT(E476,2),IF(G476=13,0&amp;LEFT(E476,1)&amp;"."&amp;MID(E476,2,3)&amp;"."&amp;MID(E476,5,3)&amp;"/"&amp;MID(E476,8,4)&amp;"-"&amp;RIGHT(E476,2),IF(G476=12,"00"&amp;"."&amp;LEFT(E476,3)&amp;"."&amp;MID(E476,4,3)&amp;"/"&amp;MID(E476,7,4)&amp;"-"&amp;RIGHT(E476,2),IF(G476=11,"00.0"&amp;LEFT(E476,2)&amp;"."&amp;MID(E476,3,3)&amp;"/"&amp;MID(E476,6,4)&amp;"-"&amp;RIGHT(E476,2),"erro")))))</f>
        <v>89.547.269/0001-04</v>
      </c>
      <c r="G476" s="2">
        <f t="shared" si="2"/>
        <v>14</v>
      </c>
      <c r="H476" s="6" t="s">
        <v>60</v>
      </c>
      <c r="I476" s="2">
        <v>1.0</v>
      </c>
      <c r="J476" s="6">
        <v>11.33857207782545</v>
      </c>
      <c r="K476" s="6">
        <v>84000.0</v>
      </c>
      <c r="L476" s="2">
        <v>0.0</v>
      </c>
      <c r="M476" s="2">
        <v>0.0</v>
      </c>
      <c r="N476" s="2"/>
      <c r="O476" s="2">
        <v>0.0</v>
      </c>
      <c r="P476" s="2">
        <v>0.0</v>
      </c>
      <c r="Q476" s="2">
        <v>0.0</v>
      </c>
      <c r="R476" s="2">
        <v>4.0</v>
      </c>
      <c r="S476" s="2">
        <v>1.0</v>
      </c>
      <c r="T476" s="6">
        <v>10.906634649386172</v>
      </c>
      <c r="U476" s="6">
        <v>-5.144029428409734</v>
      </c>
      <c r="V476" s="6">
        <v>0.7720996754496947</v>
      </c>
      <c r="W476" s="6">
        <v>22878.0</v>
      </c>
      <c r="X476" s="6">
        <v>19230.0</v>
      </c>
      <c r="Y476" s="6">
        <v>54537.0</v>
      </c>
      <c r="Z476" s="6">
        <v>-10602.0</v>
      </c>
      <c r="AA476" s="2" t="str">
        <f t="shared" si="3"/>
        <v/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0.0</v>
      </c>
      <c r="AM476" s="2">
        <v>1.0</v>
      </c>
      <c r="AN476" s="2">
        <v>0.0</v>
      </c>
      <c r="AO476" s="2">
        <v>0.0</v>
      </c>
      <c r="AP476" s="2">
        <v>0.0</v>
      </c>
      <c r="AQ476" s="2">
        <v>0.0</v>
      </c>
      <c r="AR476" s="3">
        <v>0.0</v>
      </c>
      <c r="AS476" s="6" t="str">
        <f t="shared" si="4"/>
        <v/>
      </c>
      <c r="AT476" s="6" t="str">
        <f t="shared" si="5"/>
        <v/>
      </c>
      <c r="AU476" s="6" t="str">
        <f t="shared" si="6"/>
        <v/>
      </c>
      <c r="AV476" s="6" t="str">
        <f t="shared" si="7"/>
        <v/>
      </c>
      <c r="AW476" s="6" t="str">
        <f t="shared" si="8"/>
        <v/>
      </c>
      <c r="AX476" s="6" t="str">
        <f t="shared" si="9"/>
        <v/>
      </c>
      <c r="AY476" s="6" t="str">
        <f t="shared" si="10"/>
        <v/>
      </c>
      <c r="AZ476" s="6" t="str">
        <f t="shared" si="11"/>
        <v/>
      </c>
      <c r="BA476" s="6" t="str">
        <f t="shared" si="12"/>
        <v/>
      </c>
      <c r="BB476" s="6" t="str">
        <f t="shared" si="13"/>
        <v/>
      </c>
      <c r="BC476" s="2"/>
      <c r="BD476" s="2"/>
    </row>
    <row r="477" ht="15.75" customHeight="1">
      <c r="A477" s="2">
        <v>114.0</v>
      </c>
      <c r="B477" s="2">
        <v>2017.0</v>
      </c>
      <c r="C477" s="6" t="s">
        <v>170</v>
      </c>
      <c r="D477" s="2">
        <v>12858.0</v>
      </c>
      <c r="E477" s="2">
        <v>8.9547269000104E13</v>
      </c>
      <c r="F477" s="2" t="str">
        <f t="array" ref="F477">IFERROR(INDEX(cnpj!$A:$B,MATCH(C477,cnpj!$B:$B,0),1),IF(G477=14,LEFT(E477,2)&amp;"."&amp;MID(E477,3,3)&amp;"."&amp;MID(E477,6,3)&amp;"/"&amp;MID(E477,9,4)&amp;"-"&amp;RIGHT(E477,2),IF(G477=13,0&amp;LEFT(E477,1)&amp;"."&amp;MID(E477,2,3)&amp;"."&amp;MID(E477,5,3)&amp;"/"&amp;MID(E477,8,4)&amp;"-"&amp;RIGHT(E477,2),IF(G477=12,"00"&amp;"."&amp;LEFT(E477,3)&amp;"."&amp;MID(E477,4,3)&amp;"/"&amp;MID(E477,7,4)&amp;"-"&amp;RIGHT(E477,2),IF(G477=11,"00.0"&amp;LEFT(E477,2)&amp;"."&amp;MID(E477,3,3)&amp;"/"&amp;MID(E477,6,4)&amp;"-"&amp;RIGHT(E477,2),"erro")))))</f>
        <v>89.547.269/0001-04</v>
      </c>
      <c r="G477" s="2">
        <f t="shared" si="2"/>
        <v>14</v>
      </c>
      <c r="H477" s="6" t="s">
        <v>60</v>
      </c>
      <c r="I477" s="2">
        <v>1.0</v>
      </c>
      <c r="J477" s="6">
        <v>11.177732409847396</v>
      </c>
      <c r="K477" s="6">
        <v>71520.0</v>
      </c>
      <c r="L477" s="2">
        <v>0.0</v>
      </c>
      <c r="M477" s="2">
        <v>0.0</v>
      </c>
      <c r="N477" s="2"/>
      <c r="O477" s="2">
        <v>0.0</v>
      </c>
      <c r="P477" s="2">
        <v>0.0</v>
      </c>
      <c r="Q477" s="2">
        <v>0.0</v>
      </c>
      <c r="R477" s="2">
        <v>4.0</v>
      </c>
      <c r="S477" s="2">
        <v>1.0</v>
      </c>
      <c r="T477" s="6">
        <v>10.735722535246286</v>
      </c>
      <c r="U477" s="6">
        <v>-0.2047901846896822</v>
      </c>
      <c r="V477" s="6">
        <v>0.9344123213469947</v>
      </c>
      <c r="W477" s="6">
        <v>23727.0</v>
      </c>
      <c r="X477" s="6">
        <v>19227.0</v>
      </c>
      <c r="Y477" s="6">
        <v>45969.0</v>
      </c>
      <c r="Z477" s="6">
        <v>-9414.0</v>
      </c>
      <c r="AA477" s="2">
        <f t="shared" si="3"/>
        <v>1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0.0</v>
      </c>
      <c r="AJ477" s="2">
        <v>0.0</v>
      </c>
      <c r="AK477" s="2">
        <v>0.0</v>
      </c>
      <c r="AL477" s="2">
        <v>0.0</v>
      </c>
      <c r="AM477" s="2">
        <v>0.0</v>
      </c>
      <c r="AN477" s="2">
        <v>1.0</v>
      </c>
      <c r="AO477" s="2">
        <v>0.0</v>
      </c>
      <c r="AP477" s="2">
        <v>0.0</v>
      </c>
      <c r="AQ477" s="2">
        <v>0.0</v>
      </c>
      <c r="AR477" s="3">
        <v>0.0</v>
      </c>
      <c r="AS477" s="6">
        <f t="shared" si="4"/>
        <v>10.90663465</v>
      </c>
      <c r="AT477" s="6">
        <f t="shared" si="5"/>
        <v>-5.144029428</v>
      </c>
      <c r="AU477" s="6">
        <f t="shared" si="6"/>
        <v>0.7720996754</v>
      </c>
      <c r="AV477" s="6">
        <f t="shared" si="7"/>
        <v>0</v>
      </c>
      <c r="AW477" s="6">
        <f t="shared" si="8"/>
        <v>0</v>
      </c>
      <c r="AX477" s="6">
        <f t="shared" si="9"/>
        <v>0</v>
      </c>
      <c r="AY477" s="6">
        <f t="shared" si="10"/>
        <v>0</v>
      </c>
      <c r="AZ477" s="6">
        <f t="shared" si="11"/>
        <v>0</v>
      </c>
      <c r="BA477" s="6">
        <f t="shared" si="12"/>
        <v>4</v>
      </c>
      <c r="BB477" s="6">
        <f t="shared" si="13"/>
        <v>1</v>
      </c>
      <c r="BC477" s="2"/>
      <c r="BD477" s="2"/>
    </row>
    <row r="478" ht="15.75" customHeight="1">
      <c r="A478" s="2">
        <v>115.0</v>
      </c>
      <c r="B478" s="2">
        <v>2016.0</v>
      </c>
      <c r="C478" s="6" t="s">
        <v>171</v>
      </c>
      <c r="D478" s="2">
        <v>9342.0</v>
      </c>
      <c r="E478" s="2">
        <v>9.2665611000177E13</v>
      </c>
      <c r="F478" s="2" t="str">
        <f t="array" ref="F478">IFERROR(INDEX(cnpj!$A:$B,MATCH(C478,cnpj!$B:$B,0),1),IF(G478=14,LEFT(E478,2)&amp;"."&amp;MID(E478,3,3)&amp;"."&amp;MID(E478,6,3)&amp;"/"&amp;MID(E478,9,4)&amp;"-"&amp;RIGHT(E478,2),IF(G478=13,0&amp;LEFT(E478,1)&amp;"."&amp;MID(E478,2,3)&amp;"."&amp;MID(E478,5,3)&amp;"/"&amp;MID(E478,8,4)&amp;"-"&amp;RIGHT(E478,2),IF(G478=12,"00"&amp;"."&amp;LEFT(E478,3)&amp;"."&amp;MID(E478,4,3)&amp;"/"&amp;MID(E478,7,4)&amp;"-"&amp;RIGHT(E478,2),IF(G478=11,"00.0"&amp;LEFT(E478,2)&amp;"."&amp;MID(E478,3,3)&amp;"/"&amp;MID(E478,6,4)&amp;"-"&amp;RIGHT(E478,2),"erro")))))</f>
        <v>92.665.611/0001-77</v>
      </c>
      <c r="G478" s="2">
        <f t="shared" si="2"/>
        <v>14</v>
      </c>
      <c r="H478" s="6" t="s">
        <v>48</v>
      </c>
      <c r="I478" s="2">
        <v>8.0</v>
      </c>
      <c r="J478" s="6">
        <v>12.895713686760832</v>
      </c>
      <c r="K478" s="6">
        <v>398600.0</v>
      </c>
      <c r="L478" s="2">
        <v>0.0</v>
      </c>
      <c r="M478" s="2">
        <v>1.0</v>
      </c>
      <c r="N478" s="2"/>
      <c r="O478" s="2">
        <v>0.0</v>
      </c>
      <c r="P478" s="2">
        <v>0.0</v>
      </c>
      <c r="Q478" s="2">
        <v>0.0</v>
      </c>
      <c r="R478" s="2">
        <v>9.0</v>
      </c>
      <c r="S478" s="2">
        <v>0.0</v>
      </c>
      <c r="T478" s="6">
        <v>13.641948524283398</v>
      </c>
      <c r="U478" s="6">
        <v>0.06311550974526119</v>
      </c>
      <c r="V478" s="6">
        <v>0.5460141673556054</v>
      </c>
      <c r="W478" s="6">
        <v>390443.0</v>
      </c>
      <c r="X478" s="6">
        <v>68572.0</v>
      </c>
      <c r="Y478" s="6">
        <v>840665.0</v>
      </c>
      <c r="Z478" s="6">
        <v>53059.0</v>
      </c>
      <c r="AA478" s="2" t="str">
        <f t="shared" si="3"/>
        <v/>
      </c>
      <c r="AB478" s="2">
        <v>1.0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0.0</v>
      </c>
      <c r="AK478" s="2">
        <v>0.0</v>
      </c>
      <c r="AL478" s="2">
        <v>0.0</v>
      </c>
      <c r="AM478" s="2">
        <v>1.0</v>
      </c>
      <c r="AN478" s="2">
        <v>0.0</v>
      </c>
      <c r="AO478" s="2">
        <v>0.0</v>
      </c>
      <c r="AP478" s="2">
        <v>0.0</v>
      </c>
      <c r="AQ478" s="2">
        <v>0.0</v>
      </c>
      <c r="AR478" s="3">
        <v>0.0</v>
      </c>
      <c r="AS478" s="6" t="str">
        <f t="shared" si="4"/>
        <v/>
      </c>
      <c r="AT478" s="6" t="str">
        <f t="shared" si="5"/>
        <v/>
      </c>
      <c r="AU478" s="6" t="str">
        <f t="shared" si="6"/>
        <v/>
      </c>
      <c r="AV478" s="6" t="str">
        <f t="shared" si="7"/>
        <v/>
      </c>
      <c r="AW478" s="6" t="str">
        <f t="shared" si="8"/>
        <v/>
      </c>
      <c r="AX478" s="6" t="str">
        <f t="shared" si="9"/>
        <v/>
      </c>
      <c r="AY478" s="6" t="str">
        <f t="shared" si="10"/>
        <v/>
      </c>
      <c r="AZ478" s="6" t="str">
        <f t="shared" si="11"/>
        <v/>
      </c>
      <c r="BA478" s="6" t="str">
        <f t="shared" si="12"/>
        <v/>
      </c>
      <c r="BB478" s="6" t="str">
        <f t="shared" si="13"/>
        <v/>
      </c>
      <c r="BC478" s="2"/>
      <c r="BD478" s="2"/>
    </row>
    <row r="479" ht="15.75" customHeight="1">
      <c r="A479" s="2">
        <v>115.0</v>
      </c>
      <c r="B479" s="2">
        <v>2017.0</v>
      </c>
      <c r="C479" s="6" t="s">
        <v>171</v>
      </c>
      <c r="D479" s="2">
        <v>9342.0</v>
      </c>
      <c r="E479" s="2">
        <v>9.2665611000177E13</v>
      </c>
      <c r="F479" s="2" t="str">
        <f t="array" ref="F479">IFERROR(INDEX(cnpj!$A:$B,MATCH(C479,cnpj!$B:$B,0),1),IF(G479=14,LEFT(E479,2)&amp;"."&amp;MID(E479,3,3)&amp;"."&amp;MID(E479,6,3)&amp;"/"&amp;MID(E479,9,4)&amp;"-"&amp;RIGHT(E479,2),IF(G479=13,0&amp;LEFT(E479,1)&amp;"."&amp;MID(E479,2,3)&amp;"."&amp;MID(E479,5,3)&amp;"/"&amp;MID(E479,8,4)&amp;"-"&amp;RIGHT(E479,2),IF(G479=12,"00"&amp;"."&amp;LEFT(E479,3)&amp;"."&amp;MID(E479,4,3)&amp;"/"&amp;MID(E479,7,4)&amp;"-"&amp;RIGHT(E479,2),IF(G479=11,"00.0"&amp;LEFT(E479,2)&amp;"."&amp;MID(E479,3,3)&amp;"/"&amp;MID(E479,6,4)&amp;"-"&amp;RIGHT(E479,2),"erro")))))</f>
        <v>92.665.611/0001-77</v>
      </c>
      <c r="G479" s="2">
        <f t="shared" si="2"/>
        <v>14</v>
      </c>
      <c r="H479" s="6" t="s">
        <v>48</v>
      </c>
      <c r="I479" s="2">
        <v>8.0</v>
      </c>
      <c r="J479" s="6">
        <v>13.02253420230404</v>
      </c>
      <c r="K479" s="6">
        <v>452496.0</v>
      </c>
      <c r="L479" s="2">
        <v>0.0</v>
      </c>
      <c r="M479" s="2">
        <v>1.0</v>
      </c>
      <c r="N479" s="2"/>
      <c r="O479" s="2">
        <v>0.0</v>
      </c>
      <c r="P479" s="2">
        <v>0.0</v>
      </c>
      <c r="Q479" s="2">
        <v>0.0</v>
      </c>
      <c r="R479" s="2">
        <v>9.0</v>
      </c>
      <c r="S479" s="2">
        <v>0.0</v>
      </c>
      <c r="T479" s="6">
        <v>13.775718241476929</v>
      </c>
      <c r="U479" s="6">
        <v>0.06222547812722102</v>
      </c>
      <c r="V479" s="6">
        <v>0.5559293602736348</v>
      </c>
      <c r="W479" s="6">
        <v>414958.0</v>
      </c>
      <c r="X479" s="6">
        <v>119284.0</v>
      </c>
      <c r="Y479" s="6">
        <v>960989.0</v>
      </c>
      <c r="Z479" s="6">
        <v>59798.0</v>
      </c>
      <c r="AA479" s="2">
        <f t="shared" si="3"/>
        <v>0</v>
      </c>
      <c r="AB479" s="2">
        <v>1.0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2">
        <v>0.0</v>
      </c>
      <c r="AJ479" s="2">
        <v>0.0</v>
      </c>
      <c r="AK479" s="2">
        <v>0.0</v>
      </c>
      <c r="AL479" s="2">
        <v>0.0</v>
      </c>
      <c r="AM479" s="2">
        <v>0.0</v>
      </c>
      <c r="AN479" s="2">
        <v>1.0</v>
      </c>
      <c r="AO479" s="2">
        <v>0.0</v>
      </c>
      <c r="AP479" s="2">
        <v>0.0</v>
      </c>
      <c r="AQ479" s="2">
        <v>0.0</v>
      </c>
      <c r="AR479" s="3">
        <v>0.0</v>
      </c>
      <c r="AS479" s="6">
        <f t="shared" si="4"/>
        <v>13.64194852</v>
      </c>
      <c r="AT479" s="6">
        <f t="shared" si="5"/>
        <v>0.06311550975</v>
      </c>
      <c r="AU479" s="6">
        <f t="shared" si="6"/>
        <v>0.5460141674</v>
      </c>
      <c r="AV479" s="6">
        <f t="shared" si="7"/>
        <v>0</v>
      </c>
      <c r="AW479" s="6">
        <f t="shared" si="8"/>
        <v>1</v>
      </c>
      <c r="AX479" s="6">
        <f t="shared" si="9"/>
        <v>0</v>
      </c>
      <c r="AY479" s="6">
        <f t="shared" si="10"/>
        <v>0</v>
      </c>
      <c r="AZ479" s="6">
        <f t="shared" si="11"/>
        <v>0</v>
      </c>
      <c r="BA479" s="6">
        <f t="shared" si="12"/>
        <v>9</v>
      </c>
      <c r="BB479" s="6">
        <f t="shared" si="13"/>
        <v>0</v>
      </c>
      <c r="BC479" s="2"/>
      <c r="BD479" s="2"/>
    </row>
    <row r="480" ht="15.75" customHeight="1">
      <c r="A480" s="2">
        <v>115.0</v>
      </c>
      <c r="B480" s="2">
        <v>2018.0</v>
      </c>
      <c r="C480" s="6" t="s">
        <v>171</v>
      </c>
      <c r="D480" s="2">
        <v>9342.0</v>
      </c>
      <c r="E480" s="2">
        <v>9.2665611000177E13</v>
      </c>
      <c r="F480" s="2" t="str">
        <f t="array" ref="F480">IFERROR(INDEX(cnpj!$A:$B,MATCH(C480,cnpj!$B:$B,0),1),IF(G480=14,LEFT(E480,2)&amp;"."&amp;MID(E480,3,3)&amp;"."&amp;MID(E480,6,3)&amp;"/"&amp;MID(E480,9,4)&amp;"-"&amp;RIGHT(E480,2),IF(G480=13,0&amp;LEFT(E480,1)&amp;"."&amp;MID(E480,2,3)&amp;"."&amp;MID(E480,5,3)&amp;"/"&amp;MID(E480,8,4)&amp;"-"&amp;RIGHT(E480,2),IF(G480=12,"00"&amp;"."&amp;LEFT(E480,3)&amp;"."&amp;MID(E480,4,3)&amp;"/"&amp;MID(E480,7,4)&amp;"-"&amp;RIGHT(E480,2),IF(G480=11,"00.0"&amp;LEFT(E480,2)&amp;"."&amp;MID(E480,3,3)&amp;"/"&amp;MID(E480,6,4)&amp;"-"&amp;RIGHT(E480,2),"erro")))))</f>
        <v>92.665.611/0001-77</v>
      </c>
      <c r="G480" s="2">
        <f t="shared" si="2"/>
        <v>14</v>
      </c>
      <c r="H480" s="6" t="s">
        <v>48</v>
      </c>
      <c r="I480" s="2">
        <v>8.0</v>
      </c>
      <c r="J480" s="6">
        <v>12.706847933442663</v>
      </c>
      <c r="K480" s="6">
        <v>330000.0</v>
      </c>
      <c r="L480" s="2">
        <v>0.0</v>
      </c>
      <c r="M480" s="2">
        <v>1.0</v>
      </c>
      <c r="N480" s="2"/>
      <c r="O480" s="2">
        <v>0.0</v>
      </c>
      <c r="P480" s="2">
        <v>0.0</v>
      </c>
      <c r="Q480" s="2">
        <v>0.0</v>
      </c>
      <c r="R480" s="2">
        <v>8.0</v>
      </c>
      <c r="S480" s="2">
        <v>0.0</v>
      </c>
      <c r="T480" s="6">
        <v>13.840696707281943</v>
      </c>
      <c r="U480" s="6">
        <v>0.07311707586303737</v>
      </c>
      <c r="V480" s="6">
        <v>0.9070332109222179</v>
      </c>
      <c r="W480" s="6">
        <v>495737.0</v>
      </c>
      <c r="X480" s="6">
        <v>434431.0</v>
      </c>
      <c r="Y480" s="6">
        <v>1025506.0</v>
      </c>
      <c r="Z480" s="6">
        <v>74982.0</v>
      </c>
      <c r="AA480" s="2">
        <f t="shared" si="3"/>
        <v>0</v>
      </c>
      <c r="AB480" s="2">
        <v>1.0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0.0</v>
      </c>
      <c r="AK480" s="2">
        <v>0.0</v>
      </c>
      <c r="AL480" s="2">
        <v>0.0</v>
      </c>
      <c r="AM480" s="2">
        <v>0.0</v>
      </c>
      <c r="AN480" s="2">
        <v>0.0</v>
      </c>
      <c r="AO480" s="2">
        <v>1.0</v>
      </c>
      <c r="AP480" s="2">
        <v>0.0</v>
      </c>
      <c r="AQ480" s="2">
        <v>0.0</v>
      </c>
      <c r="AR480" s="3">
        <v>0.0</v>
      </c>
      <c r="AS480" s="6">
        <f t="shared" si="4"/>
        <v>13.77571824</v>
      </c>
      <c r="AT480" s="6">
        <f t="shared" si="5"/>
        <v>0.06222547813</v>
      </c>
      <c r="AU480" s="6">
        <f t="shared" si="6"/>
        <v>0.5559293603</v>
      </c>
      <c r="AV480" s="6">
        <f t="shared" si="7"/>
        <v>0</v>
      </c>
      <c r="AW480" s="6">
        <f t="shared" si="8"/>
        <v>1</v>
      </c>
      <c r="AX480" s="6">
        <f t="shared" si="9"/>
        <v>0</v>
      </c>
      <c r="AY480" s="6">
        <f t="shared" si="10"/>
        <v>0</v>
      </c>
      <c r="AZ480" s="6">
        <f t="shared" si="11"/>
        <v>0</v>
      </c>
      <c r="BA480" s="6">
        <f t="shared" si="12"/>
        <v>9</v>
      </c>
      <c r="BB480" s="6">
        <f t="shared" si="13"/>
        <v>0</v>
      </c>
      <c r="BC480" s="2"/>
      <c r="BD480" s="2"/>
    </row>
    <row r="481" ht="15.75" customHeight="1">
      <c r="A481" s="2">
        <v>115.0</v>
      </c>
      <c r="B481" s="2">
        <v>2019.0</v>
      </c>
      <c r="C481" s="6" t="s">
        <v>171</v>
      </c>
      <c r="D481" s="2">
        <v>9342.0</v>
      </c>
      <c r="E481" s="2">
        <v>9.2665611000177E13</v>
      </c>
      <c r="F481" s="2" t="str">
        <f t="array" ref="F481">IFERROR(INDEX(cnpj!$A:$B,MATCH(C481,cnpj!$B:$B,0),1),IF(G481=14,LEFT(E481,2)&amp;"."&amp;MID(E481,3,3)&amp;"."&amp;MID(E481,6,3)&amp;"/"&amp;MID(E481,9,4)&amp;"-"&amp;RIGHT(E481,2),IF(G481=13,0&amp;LEFT(E481,1)&amp;"."&amp;MID(E481,2,3)&amp;"."&amp;MID(E481,5,3)&amp;"/"&amp;MID(E481,8,4)&amp;"-"&amp;RIGHT(E481,2),IF(G481=12,"00"&amp;"."&amp;LEFT(E481,3)&amp;"."&amp;MID(E481,4,3)&amp;"/"&amp;MID(E481,7,4)&amp;"-"&amp;RIGHT(E481,2),IF(G481=11,"00.0"&amp;LEFT(E481,2)&amp;"."&amp;MID(E481,3,3)&amp;"/"&amp;MID(E481,6,4)&amp;"-"&amp;RIGHT(E481,2),"erro")))))</f>
        <v>92.665.611/0001-77</v>
      </c>
      <c r="G481" s="2">
        <f t="shared" si="2"/>
        <v>14</v>
      </c>
      <c r="H481" s="6" t="s">
        <v>48</v>
      </c>
      <c r="I481" s="2">
        <v>8.0</v>
      </c>
      <c r="J481" s="6">
        <v>12.611537753638338</v>
      </c>
      <c r="K481" s="6">
        <v>300000.0</v>
      </c>
      <c r="L481" s="2">
        <v>0.0</v>
      </c>
      <c r="M481" s="2">
        <v>1.0</v>
      </c>
      <c r="N481" s="2"/>
      <c r="O481" s="2">
        <v>0.0</v>
      </c>
      <c r="P481" s="2">
        <v>0.0</v>
      </c>
      <c r="Q481" s="2">
        <v>0.0</v>
      </c>
      <c r="R481" s="2">
        <v>8.0</v>
      </c>
      <c r="S481" s="2">
        <v>0.0</v>
      </c>
      <c r="T481" s="6">
        <v>14.20007543663135</v>
      </c>
      <c r="U481" s="6">
        <v>0.052250719038785545</v>
      </c>
      <c r="V481" s="6">
        <v>0.6132241869330656</v>
      </c>
      <c r="W481" s="6">
        <v>510368.0</v>
      </c>
      <c r="X481" s="6">
        <v>390443.0</v>
      </c>
      <c r="Y481" s="6">
        <v>1468975.0</v>
      </c>
      <c r="Z481" s="6">
        <v>76755.0</v>
      </c>
      <c r="AA481" s="2">
        <f t="shared" si="3"/>
        <v>0</v>
      </c>
      <c r="AB481" s="2">
        <v>1.0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0.0</v>
      </c>
      <c r="AM481" s="2">
        <v>0.0</v>
      </c>
      <c r="AN481" s="2">
        <v>0.0</v>
      </c>
      <c r="AO481" s="2">
        <v>0.0</v>
      </c>
      <c r="AP481" s="2">
        <v>1.0</v>
      </c>
      <c r="AQ481" s="2">
        <v>0.0</v>
      </c>
      <c r="AR481" s="3">
        <v>0.0</v>
      </c>
      <c r="AS481" s="6">
        <f t="shared" si="4"/>
        <v>13.84069671</v>
      </c>
      <c r="AT481" s="6">
        <f t="shared" si="5"/>
        <v>0.07311707586</v>
      </c>
      <c r="AU481" s="6">
        <f t="shared" si="6"/>
        <v>0.9070332109</v>
      </c>
      <c r="AV481" s="6">
        <f t="shared" si="7"/>
        <v>0</v>
      </c>
      <c r="AW481" s="6">
        <f t="shared" si="8"/>
        <v>1</v>
      </c>
      <c r="AX481" s="6">
        <f t="shared" si="9"/>
        <v>0</v>
      </c>
      <c r="AY481" s="6">
        <f t="shared" si="10"/>
        <v>0</v>
      </c>
      <c r="AZ481" s="6">
        <f t="shared" si="11"/>
        <v>0</v>
      </c>
      <c r="BA481" s="6">
        <f t="shared" si="12"/>
        <v>8</v>
      </c>
      <c r="BB481" s="6">
        <f t="shared" si="13"/>
        <v>0</v>
      </c>
      <c r="BC481" s="2"/>
      <c r="BD481" s="2"/>
    </row>
    <row r="482" ht="15.75" customHeight="1">
      <c r="A482" s="2">
        <v>115.0</v>
      </c>
      <c r="B482" s="2">
        <v>2020.0</v>
      </c>
      <c r="C482" s="6" t="s">
        <v>171</v>
      </c>
      <c r="D482" s="2">
        <v>9342.0</v>
      </c>
      <c r="E482" s="2">
        <v>9.2665611000177E13</v>
      </c>
      <c r="F482" s="2" t="str">
        <f t="array" ref="F482">IFERROR(INDEX(cnpj!$A:$B,MATCH(C482,cnpj!$B:$B,0),1),IF(G482=14,LEFT(E482,2)&amp;"."&amp;MID(E482,3,3)&amp;"."&amp;MID(E482,6,3)&amp;"/"&amp;MID(E482,9,4)&amp;"-"&amp;RIGHT(E482,2),IF(G482=13,0&amp;LEFT(E482,1)&amp;"."&amp;MID(E482,2,3)&amp;"."&amp;MID(E482,5,3)&amp;"/"&amp;MID(E482,8,4)&amp;"-"&amp;RIGHT(E482,2),IF(G482=12,"00"&amp;"."&amp;LEFT(E482,3)&amp;"."&amp;MID(E482,4,3)&amp;"/"&amp;MID(E482,7,4)&amp;"-"&amp;RIGHT(E482,2),IF(G482=11,"00.0"&amp;LEFT(E482,2)&amp;"."&amp;MID(E482,3,3)&amp;"/"&amp;MID(E482,6,4)&amp;"-"&amp;RIGHT(E482,2),"erro")))))</f>
        <v>92.665.611/0001-77</v>
      </c>
      <c r="G482" s="2">
        <f t="shared" si="2"/>
        <v>14</v>
      </c>
      <c r="H482" s="6" t="s">
        <v>48</v>
      </c>
      <c r="I482" s="2">
        <v>8.0</v>
      </c>
      <c r="J482" s="6">
        <v>12.774223335915433</v>
      </c>
      <c r="K482" s="6">
        <v>353000.0</v>
      </c>
      <c r="L482" s="2">
        <v>0.0</v>
      </c>
      <c r="M482" s="2">
        <v>1.0</v>
      </c>
      <c r="N482" s="2"/>
      <c r="O482" s="2">
        <v>0.0</v>
      </c>
      <c r="P482" s="2">
        <v>0.0</v>
      </c>
      <c r="Q482" s="2">
        <v>0.0</v>
      </c>
      <c r="R482" s="2">
        <v>8.0</v>
      </c>
      <c r="S482" s="2">
        <v>0.0</v>
      </c>
      <c r="T482" s="6">
        <v>14.59705315728601</v>
      </c>
      <c r="U482" s="6">
        <v>0.025700280112044817</v>
      </c>
      <c r="V482" s="6">
        <v>0.5374306585379249</v>
      </c>
      <c r="W482" s="6">
        <v>668536.0</v>
      </c>
      <c r="X482" s="6">
        <v>505664.0</v>
      </c>
      <c r="Y482" s="6">
        <v>2184840.0</v>
      </c>
      <c r="Z482" s="6">
        <v>56151.0</v>
      </c>
      <c r="AA482" s="2">
        <f t="shared" si="3"/>
        <v>0</v>
      </c>
      <c r="AB482" s="2">
        <v>1.0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  <c r="AM482" s="2">
        <v>0.0</v>
      </c>
      <c r="AN482" s="2">
        <v>0.0</v>
      </c>
      <c r="AO482" s="2">
        <v>0.0</v>
      </c>
      <c r="AP482" s="2">
        <v>0.0</v>
      </c>
      <c r="AQ482" s="2">
        <v>1.0</v>
      </c>
      <c r="AR482" s="3">
        <v>0.0</v>
      </c>
      <c r="AS482" s="6">
        <f t="shared" si="4"/>
        <v>14.20007544</v>
      </c>
      <c r="AT482" s="6">
        <f t="shared" si="5"/>
        <v>0.05225071904</v>
      </c>
      <c r="AU482" s="6">
        <f t="shared" si="6"/>
        <v>0.6132241869</v>
      </c>
      <c r="AV482" s="6">
        <f t="shared" si="7"/>
        <v>0</v>
      </c>
      <c r="AW482" s="6">
        <f t="shared" si="8"/>
        <v>1</v>
      </c>
      <c r="AX482" s="6">
        <f t="shared" si="9"/>
        <v>0</v>
      </c>
      <c r="AY482" s="6">
        <f t="shared" si="10"/>
        <v>0</v>
      </c>
      <c r="AZ482" s="6">
        <f t="shared" si="11"/>
        <v>0</v>
      </c>
      <c r="BA482" s="6">
        <f t="shared" si="12"/>
        <v>8</v>
      </c>
      <c r="BB482" s="6">
        <f t="shared" si="13"/>
        <v>0</v>
      </c>
      <c r="BC482" s="2"/>
      <c r="BD482" s="2"/>
    </row>
    <row r="483" ht="15.75" customHeight="1">
      <c r="A483" s="2">
        <v>116.0</v>
      </c>
      <c r="B483" s="2">
        <v>2016.0</v>
      </c>
      <c r="C483" s="6" t="s">
        <v>172</v>
      </c>
      <c r="D483" s="2">
        <v>21350.0</v>
      </c>
      <c r="E483" s="2">
        <v>1.66140750001E13</v>
      </c>
      <c r="F483" s="2" t="str">
        <f t="array" ref="F483">IFERROR(INDEX(cnpj!$A:$B,MATCH(C483,cnpj!$B:$B,0),1),IF(G483=14,LEFT(E483,2)&amp;"."&amp;MID(E483,3,3)&amp;"."&amp;MID(E483,6,3)&amp;"/"&amp;MID(E483,9,4)&amp;"-"&amp;RIGHT(E483,2),IF(G483=13,0&amp;LEFT(E483,1)&amp;"."&amp;MID(E483,2,3)&amp;"."&amp;MID(E483,5,3)&amp;"/"&amp;MID(E483,8,4)&amp;"-"&amp;RIGHT(E483,2),IF(G483=12,"00"&amp;"."&amp;LEFT(E483,3)&amp;"."&amp;MID(E483,4,3)&amp;"/"&amp;MID(E483,7,4)&amp;"-"&amp;RIGHT(E483,2),IF(G483=11,"00.0"&amp;LEFT(E483,2)&amp;"."&amp;MID(E483,3,3)&amp;"/"&amp;MID(E483,6,4)&amp;"-"&amp;RIGHT(E483,2),"erro")))))</f>
        <v>16.614.075/0001-00</v>
      </c>
      <c r="G483" s="2">
        <f t="shared" si="2"/>
        <v>14</v>
      </c>
      <c r="H483" s="6" t="s">
        <v>62</v>
      </c>
      <c r="I483" s="2">
        <v>3.0</v>
      </c>
      <c r="J483" s="6">
        <v>13.10203821360973</v>
      </c>
      <c r="K483" s="6">
        <v>489940.0</v>
      </c>
      <c r="L483" s="2">
        <v>0.0</v>
      </c>
      <c r="M483" s="2">
        <v>1.0</v>
      </c>
      <c r="N483" s="2"/>
      <c r="O483" s="2">
        <v>0.0</v>
      </c>
      <c r="P483" s="2">
        <v>0.0</v>
      </c>
      <c r="Q483" s="2">
        <v>0.0</v>
      </c>
      <c r="R483" s="2">
        <v>22.0</v>
      </c>
      <c r="S483" s="2">
        <v>0.0</v>
      </c>
      <c r="T483" s="6">
        <v>14.533719551244518</v>
      </c>
      <c r="U483" s="6">
        <v>-0.005784205539710458</v>
      </c>
      <c r="V483" s="6">
        <v>0.22263681167490834</v>
      </c>
      <c r="W483" s="6">
        <v>226563.0</v>
      </c>
      <c r="X483" s="6">
        <v>230011.0</v>
      </c>
      <c r="Y483" s="6">
        <v>2050757.0</v>
      </c>
      <c r="Z483" s="6">
        <v>-11862.0</v>
      </c>
      <c r="AA483" s="2" t="str">
        <f t="shared" si="3"/>
        <v/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1.0</v>
      </c>
      <c r="AI483" s="2">
        <v>0.0</v>
      </c>
      <c r="AJ483" s="2">
        <v>0.0</v>
      </c>
      <c r="AK483" s="2">
        <v>0.0</v>
      </c>
      <c r="AL483" s="2">
        <v>0.0</v>
      </c>
      <c r="AM483" s="2">
        <v>1.0</v>
      </c>
      <c r="AN483" s="2">
        <v>0.0</v>
      </c>
      <c r="AO483" s="2">
        <v>0.0</v>
      </c>
      <c r="AP483" s="2">
        <v>0.0</v>
      </c>
      <c r="AQ483" s="2">
        <v>0.0</v>
      </c>
      <c r="AR483" s="3">
        <v>0.0</v>
      </c>
      <c r="AS483" s="6" t="str">
        <f t="shared" si="4"/>
        <v/>
      </c>
      <c r="AT483" s="6" t="str">
        <f t="shared" si="5"/>
        <v/>
      </c>
      <c r="AU483" s="6" t="str">
        <f t="shared" si="6"/>
        <v/>
      </c>
      <c r="AV483" s="6" t="str">
        <f t="shared" si="7"/>
        <v/>
      </c>
      <c r="AW483" s="6" t="str">
        <f t="shared" si="8"/>
        <v/>
      </c>
      <c r="AX483" s="6" t="str">
        <f t="shared" si="9"/>
        <v/>
      </c>
      <c r="AY483" s="6" t="str">
        <f t="shared" si="10"/>
        <v/>
      </c>
      <c r="AZ483" s="6" t="str">
        <f t="shared" si="11"/>
        <v/>
      </c>
      <c r="BA483" s="6" t="str">
        <f t="shared" si="12"/>
        <v/>
      </c>
      <c r="BB483" s="6" t="str">
        <f t="shared" si="13"/>
        <v/>
      </c>
      <c r="BC483" s="2"/>
      <c r="BD483" s="2"/>
    </row>
    <row r="484" ht="15.75" customHeight="1">
      <c r="A484" s="2">
        <v>116.0</v>
      </c>
      <c r="B484" s="2">
        <v>2017.0</v>
      </c>
      <c r="C484" s="6" t="s">
        <v>172</v>
      </c>
      <c r="D484" s="2">
        <v>21350.0</v>
      </c>
      <c r="E484" s="2">
        <v>1.66140750001E13</v>
      </c>
      <c r="F484" s="2" t="str">
        <f t="array" ref="F484">IFERROR(INDEX(cnpj!$A:$B,MATCH(C484,cnpj!$B:$B,0),1),IF(G484=14,LEFT(E484,2)&amp;"."&amp;MID(E484,3,3)&amp;"."&amp;MID(E484,6,3)&amp;"/"&amp;MID(E484,9,4)&amp;"-"&amp;RIGHT(E484,2),IF(G484=13,0&amp;LEFT(E484,1)&amp;"."&amp;MID(E484,2,3)&amp;"."&amp;MID(E484,5,3)&amp;"/"&amp;MID(E484,8,4)&amp;"-"&amp;RIGHT(E484,2),IF(G484=12,"00"&amp;"."&amp;LEFT(E484,3)&amp;"."&amp;MID(E484,4,3)&amp;"/"&amp;MID(E484,7,4)&amp;"-"&amp;RIGHT(E484,2),IF(G484=11,"00.0"&amp;LEFT(E484,2)&amp;"."&amp;MID(E484,3,3)&amp;"/"&amp;MID(E484,6,4)&amp;"-"&amp;RIGHT(E484,2),"erro")))))</f>
        <v>16.614.075/0001-00</v>
      </c>
      <c r="G484" s="2">
        <f t="shared" si="2"/>
        <v>14</v>
      </c>
      <c r="H484" s="6" t="s">
        <v>62</v>
      </c>
      <c r="I484" s="2">
        <v>3.0</v>
      </c>
      <c r="J484" s="6">
        <v>13.02253420230404</v>
      </c>
      <c r="K484" s="6">
        <v>452496.0</v>
      </c>
      <c r="L484" s="2">
        <v>0.0</v>
      </c>
      <c r="M484" s="2">
        <v>1.0</v>
      </c>
      <c r="N484" s="2"/>
      <c r="O484" s="2">
        <v>0.0</v>
      </c>
      <c r="P484" s="2">
        <v>0.0</v>
      </c>
      <c r="Q484" s="2">
        <v>0.0</v>
      </c>
      <c r="R484" s="2">
        <v>22.0</v>
      </c>
      <c r="S484" s="2">
        <v>0.0</v>
      </c>
      <c r="T484" s="6">
        <v>14.484782991390698</v>
      </c>
      <c r="U484" s="6">
        <v>-0.07362752046275738</v>
      </c>
      <c r="V484" s="6">
        <v>0.2549405576357424</v>
      </c>
      <c r="W484" s="6">
        <v>224984.0</v>
      </c>
      <c r="X484" s="6">
        <v>272868.0</v>
      </c>
      <c r="Y484" s="6">
        <v>1952816.0</v>
      </c>
      <c r="Z484" s="6">
        <v>-143781.0</v>
      </c>
      <c r="AA484" s="2">
        <f t="shared" si="3"/>
        <v>1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1.0</v>
      </c>
      <c r="AI484" s="2">
        <v>0.0</v>
      </c>
      <c r="AJ484" s="2">
        <v>0.0</v>
      </c>
      <c r="AK484" s="2">
        <v>0.0</v>
      </c>
      <c r="AL484" s="2">
        <v>0.0</v>
      </c>
      <c r="AM484" s="2">
        <v>0.0</v>
      </c>
      <c r="AN484" s="2">
        <v>1.0</v>
      </c>
      <c r="AO484" s="2">
        <v>0.0</v>
      </c>
      <c r="AP484" s="2">
        <v>0.0</v>
      </c>
      <c r="AQ484" s="2">
        <v>0.0</v>
      </c>
      <c r="AR484" s="3">
        <v>0.0</v>
      </c>
      <c r="AS484" s="6">
        <f t="shared" si="4"/>
        <v>14.53371955</v>
      </c>
      <c r="AT484" s="6">
        <f t="shared" si="5"/>
        <v>-0.00578420554</v>
      </c>
      <c r="AU484" s="6">
        <f t="shared" si="6"/>
        <v>0.2226368117</v>
      </c>
      <c r="AV484" s="6">
        <f t="shared" si="7"/>
        <v>0</v>
      </c>
      <c r="AW484" s="6">
        <f t="shared" si="8"/>
        <v>1</v>
      </c>
      <c r="AX484" s="6">
        <f t="shared" si="9"/>
        <v>0</v>
      </c>
      <c r="AY484" s="6">
        <f t="shared" si="10"/>
        <v>0</v>
      </c>
      <c r="AZ484" s="6">
        <f t="shared" si="11"/>
        <v>0</v>
      </c>
      <c r="BA484" s="6">
        <f t="shared" si="12"/>
        <v>22</v>
      </c>
      <c r="BB484" s="6">
        <f t="shared" si="13"/>
        <v>0</v>
      </c>
      <c r="BC484" s="2"/>
      <c r="BD484" s="2"/>
    </row>
    <row r="485" ht="15.75" customHeight="1">
      <c r="A485" s="2">
        <v>116.0</v>
      </c>
      <c r="B485" s="2">
        <v>2018.0</v>
      </c>
      <c r="C485" s="6" t="s">
        <v>172</v>
      </c>
      <c r="D485" s="2">
        <v>21350.0</v>
      </c>
      <c r="E485" s="2">
        <v>1.66140750001E13</v>
      </c>
      <c r="F485" s="2" t="str">
        <f t="array" ref="F485">IFERROR(INDEX(cnpj!$A:$B,MATCH(C485,cnpj!$B:$B,0),1),IF(G485=14,LEFT(E485,2)&amp;"."&amp;MID(E485,3,3)&amp;"."&amp;MID(E485,6,3)&amp;"/"&amp;MID(E485,9,4)&amp;"-"&amp;RIGHT(E485,2),IF(G485=13,0&amp;LEFT(E485,1)&amp;"."&amp;MID(E485,2,3)&amp;"."&amp;MID(E485,5,3)&amp;"/"&amp;MID(E485,8,4)&amp;"-"&amp;RIGHT(E485,2),IF(G485=12,"00"&amp;"."&amp;LEFT(E485,3)&amp;"."&amp;MID(E485,4,3)&amp;"/"&amp;MID(E485,7,4)&amp;"-"&amp;RIGHT(E485,2),IF(G485=11,"00.0"&amp;LEFT(E485,2)&amp;"."&amp;MID(E485,3,3)&amp;"/"&amp;MID(E485,6,4)&amp;"-"&amp;RIGHT(E485,2),"erro")))))</f>
        <v>16.614.075/0001-00</v>
      </c>
      <c r="G485" s="2">
        <f t="shared" si="2"/>
        <v>14</v>
      </c>
      <c r="H485" s="6" t="s">
        <v>62</v>
      </c>
      <c r="I485" s="2">
        <v>3.0</v>
      </c>
      <c r="J485" s="6">
        <v>13.000647618720233</v>
      </c>
      <c r="K485" s="6">
        <v>442700.0</v>
      </c>
      <c r="L485" s="2">
        <v>0.0</v>
      </c>
      <c r="M485" s="2">
        <v>1.0</v>
      </c>
      <c r="N485" s="2"/>
      <c r="O485" s="2">
        <v>0.0</v>
      </c>
      <c r="P485" s="2">
        <v>0.0</v>
      </c>
      <c r="Q485" s="2">
        <v>0.0</v>
      </c>
      <c r="R485" s="2">
        <v>24.0</v>
      </c>
      <c r="S485" s="2">
        <v>0.0</v>
      </c>
      <c r="T485" s="6">
        <v>14.784289370184888</v>
      </c>
      <c r="U485" s="6">
        <v>-0.029412936834014934</v>
      </c>
      <c r="V485" s="6">
        <v>0.5131594378920001</v>
      </c>
      <c r="W485" s="6">
        <v>484610.0</v>
      </c>
      <c r="X485" s="6">
        <v>867424.0</v>
      </c>
      <c r="Y485" s="6">
        <v>2634725.0</v>
      </c>
      <c r="Z485" s="6">
        <v>-77495.0</v>
      </c>
      <c r="AA485" s="2">
        <f t="shared" si="3"/>
        <v>1</v>
      </c>
      <c r="AB485" s="2">
        <v>0.0</v>
      </c>
      <c r="AC485" s="2">
        <v>0.0</v>
      </c>
      <c r="AD485" s="2">
        <v>0.0</v>
      </c>
      <c r="AE485" s="2">
        <v>0.0</v>
      </c>
      <c r="AF485" s="2">
        <v>0.0</v>
      </c>
      <c r="AG485" s="2">
        <v>0.0</v>
      </c>
      <c r="AH485" s="2">
        <v>1.0</v>
      </c>
      <c r="AI485" s="2">
        <v>0.0</v>
      </c>
      <c r="AJ485" s="2">
        <v>0.0</v>
      </c>
      <c r="AK485" s="2">
        <v>0.0</v>
      </c>
      <c r="AL485" s="2">
        <v>0.0</v>
      </c>
      <c r="AM485" s="2">
        <v>0.0</v>
      </c>
      <c r="AN485" s="2">
        <v>0.0</v>
      </c>
      <c r="AO485" s="2">
        <v>1.0</v>
      </c>
      <c r="AP485" s="2">
        <v>0.0</v>
      </c>
      <c r="AQ485" s="2">
        <v>0.0</v>
      </c>
      <c r="AR485" s="3">
        <v>0.0</v>
      </c>
      <c r="AS485" s="6">
        <f t="shared" si="4"/>
        <v>14.48478299</v>
      </c>
      <c r="AT485" s="6">
        <f t="shared" si="5"/>
        <v>-0.07362752046</v>
      </c>
      <c r="AU485" s="6">
        <f t="shared" si="6"/>
        <v>0.2549405576</v>
      </c>
      <c r="AV485" s="6">
        <f t="shared" si="7"/>
        <v>0</v>
      </c>
      <c r="AW485" s="6">
        <f t="shared" si="8"/>
        <v>1</v>
      </c>
      <c r="AX485" s="6">
        <f t="shared" si="9"/>
        <v>0</v>
      </c>
      <c r="AY485" s="6">
        <f t="shared" si="10"/>
        <v>0</v>
      </c>
      <c r="AZ485" s="6">
        <f t="shared" si="11"/>
        <v>0</v>
      </c>
      <c r="BA485" s="6">
        <f t="shared" si="12"/>
        <v>22</v>
      </c>
      <c r="BB485" s="6">
        <f t="shared" si="13"/>
        <v>0</v>
      </c>
      <c r="BC485" s="2"/>
      <c r="BD485" s="2"/>
    </row>
    <row r="486" ht="15.75" customHeight="1">
      <c r="A486" s="2">
        <v>116.0</v>
      </c>
      <c r="B486" s="2">
        <v>2019.0</v>
      </c>
      <c r="C486" s="6" t="s">
        <v>172</v>
      </c>
      <c r="D486" s="2">
        <v>21350.0</v>
      </c>
      <c r="E486" s="2">
        <v>1.66140750001E13</v>
      </c>
      <c r="F486" s="2" t="str">
        <f t="array" ref="F486">IFERROR(INDEX(cnpj!$A:$B,MATCH(C486,cnpj!$B:$B,0),1),IF(G486=14,LEFT(E486,2)&amp;"."&amp;MID(E486,3,3)&amp;"."&amp;MID(E486,6,3)&amp;"/"&amp;MID(E486,9,4)&amp;"-"&amp;RIGHT(E486,2),IF(G486=13,0&amp;LEFT(E486,1)&amp;"."&amp;MID(E486,2,3)&amp;"."&amp;MID(E486,5,3)&amp;"/"&amp;MID(E486,8,4)&amp;"-"&amp;RIGHT(E486,2),IF(G486=12,"00"&amp;"."&amp;LEFT(E486,3)&amp;"."&amp;MID(E486,4,3)&amp;"/"&amp;MID(E486,7,4)&amp;"-"&amp;RIGHT(E486,2),IF(G486=11,"00.0"&amp;LEFT(E486,2)&amp;"."&amp;MID(E486,3,3)&amp;"/"&amp;MID(E486,6,4)&amp;"-"&amp;RIGHT(E486,2),"erro")))))</f>
        <v>16.614.075/0001-00</v>
      </c>
      <c r="G486" s="2">
        <f t="shared" si="2"/>
        <v>14</v>
      </c>
      <c r="H486" s="6" t="s">
        <v>62</v>
      </c>
      <c r="I486" s="2">
        <v>3.0</v>
      </c>
      <c r="J486" s="6">
        <v>13.186276703147982</v>
      </c>
      <c r="K486" s="6">
        <v>533000.0</v>
      </c>
      <c r="L486" s="2">
        <v>0.0</v>
      </c>
      <c r="M486" s="2">
        <v>1.0</v>
      </c>
      <c r="N486" s="2"/>
      <c r="O486" s="2">
        <v>0.0</v>
      </c>
      <c r="P486" s="2">
        <v>0.0</v>
      </c>
      <c r="Q486" s="2">
        <v>0.0</v>
      </c>
      <c r="R486" s="2">
        <v>20.0</v>
      </c>
      <c r="S486" s="2">
        <v>0.0</v>
      </c>
      <c r="T486" s="6">
        <v>14.608100730121256</v>
      </c>
      <c r="U486" s="6">
        <v>0.045482549315086475</v>
      </c>
      <c r="V486" s="6">
        <v>0.23194307574404366</v>
      </c>
      <c r="W486" s="6">
        <v>285825.0</v>
      </c>
      <c r="X486" s="6">
        <v>226563.0</v>
      </c>
      <c r="Y486" s="6">
        <v>2209111.0</v>
      </c>
      <c r="Z486" s="6">
        <v>100476.0</v>
      </c>
      <c r="AA486" s="2">
        <f t="shared" si="3"/>
        <v>1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1.0</v>
      </c>
      <c r="AI486" s="2">
        <v>0.0</v>
      </c>
      <c r="AJ486" s="2">
        <v>0.0</v>
      </c>
      <c r="AK486" s="2">
        <v>0.0</v>
      </c>
      <c r="AL486" s="2">
        <v>0.0</v>
      </c>
      <c r="AM486" s="2">
        <v>0.0</v>
      </c>
      <c r="AN486" s="2">
        <v>0.0</v>
      </c>
      <c r="AO486" s="2">
        <v>0.0</v>
      </c>
      <c r="AP486" s="2">
        <v>1.0</v>
      </c>
      <c r="AQ486" s="2">
        <v>0.0</v>
      </c>
      <c r="AR486" s="3">
        <v>0.0</v>
      </c>
      <c r="AS486" s="6">
        <f t="shared" si="4"/>
        <v>14.78428937</v>
      </c>
      <c r="AT486" s="6">
        <f t="shared" si="5"/>
        <v>-0.02941293683</v>
      </c>
      <c r="AU486" s="6">
        <f t="shared" si="6"/>
        <v>0.5131594379</v>
      </c>
      <c r="AV486" s="6">
        <f t="shared" si="7"/>
        <v>0</v>
      </c>
      <c r="AW486" s="6">
        <f t="shared" si="8"/>
        <v>1</v>
      </c>
      <c r="AX486" s="6">
        <f t="shared" si="9"/>
        <v>0</v>
      </c>
      <c r="AY486" s="6">
        <f t="shared" si="10"/>
        <v>0</v>
      </c>
      <c r="AZ486" s="6">
        <f t="shared" si="11"/>
        <v>0</v>
      </c>
      <c r="BA486" s="6">
        <f t="shared" si="12"/>
        <v>24</v>
      </c>
      <c r="BB486" s="6">
        <f t="shared" si="13"/>
        <v>0</v>
      </c>
      <c r="BC486" s="2"/>
      <c r="BD486" s="2"/>
    </row>
    <row r="487" ht="15.75" customHeight="1">
      <c r="A487" s="2">
        <v>117.0</v>
      </c>
      <c r="B487" s="2">
        <v>2016.0</v>
      </c>
      <c r="C487" s="6" t="s">
        <v>173</v>
      </c>
      <c r="D487" s="2">
        <v>5207.0</v>
      </c>
      <c r="E487" s="2">
        <v>8.4683408000103E13</v>
      </c>
      <c r="F487" s="2" t="str">
        <f t="array" ref="F487">IFERROR(INDEX(cnpj!$A:$B,MATCH(C487,cnpj!$B:$B,0),1),IF(G487=14,LEFT(E487,2)&amp;"."&amp;MID(E487,3,3)&amp;"."&amp;MID(E487,6,3)&amp;"/"&amp;MID(E487,9,4)&amp;"-"&amp;RIGHT(E487,2),IF(G487=13,0&amp;LEFT(E487,1)&amp;"."&amp;MID(E487,2,3)&amp;"."&amp;MID(E487,5,3)&amp;"/"&amp;MID(E487,8,4)&amp;"-"&amp;RIGHT(E487,2),IF(G487=12,"00"&amp;"."&amp;LEFT(E487,3)&amp;"."&amp;MID(E487,4,3)&amp;"/"&amp;MID(E487,7,4)&amp;"-"&amp;RIGHT(E487,2),IF(G487=11,"00.0"&amp;LEFT(E487,2)&amp;"."&amp;MID(E487,3,3)&amp;"/"&amp;MID(E487,6,4)&amp;"-"&amp;RIGHT(E487,2),"erro")))))</f>
        <v>84.683.408/0001-03</v>
      </c>
      <c r="G487" s="2">
        <f t="shared" si="2"/>
        <v>14</v>
      </c>
      <c r="H487" s="6" t="s">
        <v>62</v>
      </c>
      <c r="I487" s="2">
        <v>3.0</v>
      </c>
      <c r="J487" s="6">
        <v>12.542544882151386</v>
      </c>
      <c r="K487" s="6">
        <v>280000.0</v>
      </c>
      <c r="L487" s="2">
        <v>0.0</v>
      </c>
      <c r="M487" s="2">
        <v>0.0</v>
      </c>
      <c r="N487" s="2"/>
      <c r="O487" s="2">
        <v>0.0</v>
      </c>
      <c r="P487" s="2">
        <v>0.0</v>
      </c>
      <c r="Q487" s="2">
        <v>0.0</v>
      </c>
      <c r="R487" s="2">
        <v>10.0</v>
      </c>
      <c r="S487" s="2">
        <v>0.0</v>
      </c>
      <c r="T487" s="6">
        <v>13.380812294585834</v>
      </c>
      <c r="U487" s="6">
        <v>0.023873289469619745</v>
      </c>
      <c r="V487" s="6">
        <v>0.21093967194884627</v>
      </c>
      <c r="W487" s="6">
        <v>46899.0</v>
      </c>
      <c r="X487" s="6">
        <v>89676.0</v>
      </c>
      <c r="Y487" s="6">
        <v>647460.0</v>
      </c>
      <c r="Z487" s="6">
        <v>15457.0</v>
      </c>
      <c r="AA487" s="2" t="str">
        <f t="shared" si="3"/>
        <v/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1.0</v>
      </c>
      <c r="AI487" s="2">
        <v>0.0</v>
      </c>
      <c r="AJ487" s="2">
        <v>0.0</v>
      </c>
      <c r="AK487" s="2">
        <v>0.0</v>
      </c>
      <c r="AL487" s="2">
        <v>0.0</v>
      </c>
      <c r="AM487" s="2">
        <v>1.0</v>
      </c>
      <c r="AN487" s="2">
        <v>0.0</v>
      </c>
      <c r="AO487" s="2">
        <v>0.0</v>
      </c>
      <c r="AP487" s="2">
        <v>0.0</v>
      </c>
      <c r="AQ487" s="2">
        <v>0.0</v>
      </c>
      <c r="AR487" s="3">
        <v>0.0</v>
      </c>
      <c r="AS487" s="6" t="str">
        <f t="shared" si="4"/>
        <v/>
      </c>
      <c r="AT487" s="6" t="str">
        <f t="shared" si="5"/>
        <v/>
      </c>
      <c r="AU487" s="6" t="str">
        <f t="shared" si="6"/>
        <v/>
      </c>
      <c r="AV487" s="6" t="str">
        <f t="shared" si="7"/>
        <v/>
      </c>
      <c r="AW487" s="6" t="str">
        <f t="shared" si="8"/>
        <v/>
      </c>
      <c r="AX487" s="6" t="str">
        <f t="shared" si="9"/>
        <v/>
      </c>
      <c r="AY487" s="6" t="str">
        <f t="shared" si="10"/>
        <v/>
      </c>
      <c r="AZ487" s="6" t="str">
        <f t="shared" si="11"/>
        <v/>
      </c>
      <c r="BA487" s="6" t="str">
        <f t="shared" si="12"/>
        <v/>
      </c>
      <c r="BB487" s="6" t="str">
        <f t="shared" si="13"/>
        <v/>
      </c>
      <c r="BC487" s="2"/>
      <c r="BD487" s="2"/>
    </row>
    <row r="488" ht="15.75" customHeight="1">
      <c r="A488" s="2">
        <v>117.0</v>
      </c>
      <c r="B488" s="2">
        <v>2017.0</v>
      </c>
      <c r="C488" s="6" t="s">
        <v>173</v>
      </c>
      <c r="D488" s="2">
        <v>5207.0</v>
      </c>
      <c r="E488" s="2">
        <v>8.4683408000103E13</v>
      </c>
      <c r="F488" s="2" t="str">
        <f t="array" ref="F488">IFERROR(INDEX(cnpj!$A:$B,MATCH(C488,cnpj!$B:$B,0),1),IF(G488=14,LEFT(E488,2)&amp;"."&amp;MID(E488,3,3)&amp;"."&amp;MID(E488,6,3)&amp;"/"&amp;MID(E488,9,4)&amp;"-"&amp;RIGHT(E488,2),IF(G488=13,0&amp;LEFT(E488,1)&amp;"."&amp;MID(E488,2,3)&amp;"."&amp;MID(E488,5,3)&amp;"/"&amp;MID(E488,8,4)&amp;"-"&amp;RIGHT(E488,2),IF(G488=12,"00"&amp;"."&amp;LEFT(E488,3)&amp;"."&amp;MID(E488,4,3)&amp;"/"&amp;MID(E488,7,4)&amp;"-"&amp;RIGHT(E488,2),IF(G488=11,"00.0"&amp;LEFT(E488,2)&amp;"."&amp;MID(E488,3,3)&amp;"/"&amp;MID(E488,6,4)&amp;"-"&amp;RIGHT(E488,2),"erro")))))</f>
        <v>84.683.408/0001-03</v>
      </c>
      <c r="G488" s="2">
        <f t="shared" si="2"/>
        <v>14</v>
      </c>
      <c r="H488" s="6" t="s">
        <v>62</v>
      </c>
      <c r="I488" s="2">
        <v>3.0</v>
      </c>
      <c r="J488" s="6">
        <v>12.542544882151386</v>
      </c>
      <c r="K488" s="6">
        <v>280000.0</v>
      </c>
      <c r="L488" s="2">
        <v>0.0</v>
      </c>
      <c r="M488" s="2">
        <v>0.0</v>
      </c>
      <c r="N488" s="2"/>
      <c r="O488" s="2">
        <v>0.0</v>
      </c>
      <c r="P488" s="2">
        <v>0.0</v>
      </c>
      <c r="Q488" s="2">
        <v>0.0</v>
      </c>
      <c r="R488" s="2">
        <v>16.0</v>
      </c>
      <c r="S488" s="2">
        <v>0.0</v>
      </c>
      <c r="T488" s="6">
        <v>13.431054701829026</v>
      </c>
      <c r="U488" s="6">
        <v>0.05014680804499274</v>
      </c>
      <c r="V488" s="6">
        <v>0.21593340980962691</v>
      </c>
      <c r="W488" s="6">
        <v>59531.0</v>
      </c>
      <c r="X488" s="6">
        <v>87481.0</v>
      </c>
      <c r="Y488" s="6">
        <v>680821.0</v>
      </c>
      <c r="Z488" s="6">
        <v>34141.0</v>
      </c>
      <c r="AA488" s="2">
        <f t="shared" si="3"/>
        <v>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1.0</v>
      </c>
      <c r="AI488" s="2">
        <v>0.0</v>
      </c>
      <c r="AJ488" s="2">
        <v>0.0</v>
      </c>
      <c r="AK488" s="2">
        <v>0.0</v>
      </c>
      <c r="AL488" s="2">
        <v>0.0</v>
      </c>
      <c r="AM488" s="2">
        <v>0.0</v>
      </c>
      <c r="AN488" s="2">
        <v>1.0</v>
      </c>
      <c r="AO488" s="2">
        <v>0.0</v>
      </c>
      <c r="AP488" s="2">
        <v>0.0</v>
      </c>
      <c r="AQ488" s="2">
        <v>0.0</v>
      </c>
      <c r="AR488" s="3">
        <v>0.0</v>
      </c>
      <c r="AS488" s="6">
        <f t="shared" si="4"/>
        <v>13.38081229</v>
      </c>
      <c r="AT488" s="6">
        <f t="shared" si="5"/>
        <v>0.02387328947</v>
      </c>
      <c r="AU488" s="6">
        <f t="shared" si="6"/>
        <v>0.2109396719</v>
      </c>
      <c r="AV488" s="6">
        <f t="shared" si="7"/>
        <v>0</v>
      </c>
      <c r="AW488" s="6">
        <f t="shared" si="8"/>
        <v>0</v>
      </c>
      <c r="AX488" s="6">
        <f t="shared" si="9"/>
        <v>0</v>
      </c>
      <c r="AY488" s="6">
        <f t="shared" si="10"/>
        <v>0</v>
      </c>
      <c r="AZ488" s="6">
        <f t="shared" si="11"/>
        <v>0</v>
      </c>
      <c r="BA488" s="6">
        <f t="shared" si="12"/>
        <v>10</v>
      </c>
      <c r="BB488" s="6">
        <f t="shared" si="13"/>
        <v>0</v>
      </c>
      <c r="BC488" s="2"/>
      <c r="BD488" s="2"/>
    </row>
    <row r="489" ht="15.75" customHeight="1">
      <c r="A489" s="2">
        <v>117.0</v>
      </c>
      <c r="B489" s="2">
        <v>2018.0</v>
      </c>
      <c r="C489" s="6" t="s">
        <v>173</v>
      </c>
      <c r="D489" s="2">
        <v>5207.0</v>
      </c>
      <c r="E489" s="2">
        <v>8.4683408000103E13</v>
      </c>
      <c r="F489" s="2" t="str">
        <f t="array" ref="F489">IFERROR(INDEX(cnpj!$A:$B,MATCH(C489,cnpj!$B:$B,0),1),IF(G489=14,LEFT(E489,2)&amp;"."&amp;MID(E489,3,3)&amp;"."&amp;MID(E489,6,3)&amp;"/"&amp;MID(E489,9,4)&amp;"-"&amp;RIGHT(E489,2),IF(G489=13,0&amp;LEFT(E489,1)&amp;"."&amp;MID(E489,2,3)&amp;"."&amp;MID(E489,5,3)&amp;"/"&amp;MID(E489,8,4)&amp;"-"&amp;RIGHT(E489,2),IF(G489=12,"00"&amp;"."&amp;LEFT(E489,3)&amp;"."&amp;MID(E489,4,3)&amp;"/"&amp;MID(E489,7,4)&amp;"-"&amp;RIGHT(E489,2),IF(G489=11,"00.0"&amp;LEFT(E489,2)&amp;"."&amp;MID(E489,3,3)&amp;"/"&amp;MID(E489,6,4)&amp;"-"&amp;RIGHT(E489,2),"erro")))))</f>
        <v>84.683.408/0001-03</v>
      </c>
      <c r="G489" s="2">
        <f t="shared" si="2"/>
        <v>14</v>
      </c>
      <c r="H489" s="6" t="s">
        <v>62</v>
      </c>
      <c r="I489" s="2">
        <v>3.0</v>
      </c>
      <c r="J489" s="6">
        <v>11.77528972943772</v>
      </c>
      <c r="K489" s="6">
        <v>130000.0</v>
      </c>
      <c r="L489" s="2">
        <v>0.0</v>
      </c>
      <c r="M489" s="2">
        <v>0.0</v>
      </c>
      <c r="N489" s="2"/>
      <c r="O489" s="2">
        <v>0.0</v>
      </c>
      <c r="P489" s="2">
        <v>0.0</v>
      </c>
      <c r="Q489" s="2">
        <v>0.0</v>
      </c>
      <c r="R489" s="2">
        <v>16.0</v>
      </c>
      <c r="S489" s="2">
        <v>0.0</v>
      </c>
      <c r="T489" s="6">
        <v>13.479830807243143</v>
      </c>
      <c r="U489" s="6">
        <v>0.06934442374085825</v>
      </c>
      <c r="V489" s="6">
        <v>0.20149625377001112</v>
      </c>
      <c r="W489" s="6">
        <v>55205.0</v>
      </c>
      <c r="X489" s="6">
        <v>88835.0</v>
      </c>
      <c r="Y489" s="6">
        <v>714852.0</v>
      </c>
      <c r="Z489" s="6">
        <v>49571.0</v>
      </c>
      <c r="AA489" s="2">
        <f t="shared" si="3"/>
        <v>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1.0</v>
      </c>
      <c r="AI489" s="2">
        <v>0.0</v>
      </c>
      <c r="AJ489" s="2">
        <v>0.0</v>
      </c>
      <c r="AK489" s="2">
        <v>0.0</v>
      </c>
      <c r="AL489" s="2">
        <v>0.0</v>
      </c>
      <c r="AM489" s="2">
        <v>0.0</v>
      </c>
      <c r="AN489" s="2">
        <v>0.0</v>
      </c>
      <c r="AO489" s="2">
        <v>1.0</v>
      </c>
      <c r="AP489" s="2">
        <v>0.0</v>
      </c>
      <c r="AQ489" s="2">
        <v>0.0</v>
      </c>
      <c r="AR489" s="3">
        <v>0.0</v>
      </c>
      <c r="AS489" s="6">
        <f t="shared" si="4"/>
        <v>13.4310547</v>
      </c>
      <c r="AT489" s="6">
        <f t="shared" si="5"/>
        <v>0.05014680804</v>
      </c>
      <c r="AU489" s="6">
        <f t="shared" si="6"/>
        <v>0.2159334098</v>
      </c>
      <c r="AV489" s="6">
        <f t="shared" si="7"/>
        <v>0</v>
      </c>
      <c r="AW489" s="6">
        <f t="shared" si="8"/>
        <v>0</v>
      </c>
      <c r="AX489" s="6">
        <f t="shared" si="9"/>
        <v>0</v>
      </c>
      <c r="AY489" s="6">
        <f t="shared" si="10"/>
        <v>0</v>
      </c>
      <c r="AZ489" s="6">
        <f t="shared" si="11"/>
        <v>0</v>
      </c>
      <c r="BA489" s="6">
        <f t="shared" si="12"/>
        <v>16</v>
      </c>
      <c r="BB489" s="6">
        <f t="shared" si="13"/>
        <v>0</v>
      </c>
      <c r="BC489" s="2"/>
      <c r="BD489" s="2"/>
    </row>
    <row r="490" ht="15.75" customHeight="1">
      <c r="A490" s="2">
        <v>117.0</v>
      </c>
      <c r="B490" s="2">
        <v>2019.0</v>
      </c>
      <c r="C490" s="6" t="s">
        <v>173</v>
      </c>
      <c r="D490" s="2">
        <v>5207.0</v>
      </c>
      <c r="E490" s="2">
        <v>8.4683408000103E13</v>
      </c>
      <c r="F490" s="2" t="str">
        <f t="array" ref="F490">IFERROR(INDEX(cnpj!$A:$B,MATCH(C490,cnpj!$B:$B,0),1),IF(G490=14,LEFT(E490,2)&amp;"."&amp;MID(E490,3,3)&amp;"."&amp;MID(E490,6,3)&amp;"/"&amp;MID(E490,9,4)&amp;"-"&amp;RIGHT(E490,2),IF(G490=13,0&amp;LEFT(E490,1)&amp;"."&amp;MID(E490,2,3)&amp;"."&amp;MID(E490,5,3)&amp;"/"&amp;MID(E490,8,4)&amp;"-"&amp;RIGHT(E490,2),IF(G490=12,"00"&amp;"."&amp;LEFT(E490,3)&amp;"."&amp;MID(E490,4,3)&amp;"/"&amp;MID(E490,7,4)&amp;"-"&amp;RIGHT(E490,2),IF(G490=11,"00.0"&amp;LEFT(E490,2)&amp;"."&amp;MID(E490,3,3)&amp;"/"&amp;MID(E490,6,4)&amp;"-"&amp;RIGHT(E490,2),"erro")))))</f>
        <v>84.683.408/0001-03</v>
      </c>
      <c r="G490" s="2">
        <f t="shared" si="2"/>
        <v>14</v>
      </c>
      <c r="H490" s="6" t="s">
        <v>62</v>
      </c>
      <c r="I490" s="2">
        <v>3.0</v>
      </c>
      <c r="J490" s="6">
        <v>11.77528972943772</v>
      </c>
      <c r="K490" s="6">
        <v>130000.0</v>
      </c>
      <c r="L490" s="2">
        <v>0.0</v>
      </c>
      <c r="M490" s="2">
        <v>0.0</v>
      </c>
      <c r="N490" s="2"/>
      <c r="O490" s="2">
        <v>0.0</v>
      </c>
      <c r="P490" s="2">
        <v>0.0</v>
      </c>
      <c r="Q490" s="2">
        <v>0.0</v>
      </c>
      <c r="R490" s="2">
        <v>16.0</v>
      </c>
      <c r="S490" s="2">
        <v>0.0</v>
      </c>
      <c r="T490" s="6">
        <v>13.511727558462319</v>
      </c>
      <c r="U490" s="6">
        <v>0.04317898813177403</v>
      </c>
      <c r="V490" s="6">
        <v>0.137603130534226</v>
      </c>
      <c r="W490" s="6">
        <v>54655.0</v>
      </c>
      <c r="X490" s="6">
        <v>46899.0</v>
      </c>
      <c r="Y490" s="6">
        <v>738021.0</v>
      </c>
      <c r="Z490" s="6">
        <v>31867.0</v>
      </c>
      <c r="AA490" s="2">
        <f t="shared" si="3"/>
        <v>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>
        <v>0.0</v>
      </c>
      <c r="AH490" s="2">
        <v>1.0</v>
      </c>
      <c r="AI490" s="2">
        <v>0.0</v>
      </c>
      <c r="AJ490" s="2">
        <v>0.0</v>
      </c>
      <c r="AK490" s="2">
        <v>0.0</v>
      </c>
      <c r="AL490" s="2">
        <v>0.0</v>
      </c>
      <c r="AM490" s="2">
        <v>0.0</v>
      </c>
      <c r="AN490" s="2">
        <v>0.0</v>
      </c>
      <c r="AO490" s="2">
        <v>0.0</v>
      </c>
      <c r="AP490" s="2">
        <v>1.0</v>
      </c>
      <c r="AQ490" s="2">
        <v>0.0</v>
      </c>
      <c r="AR490" s="3">
        <v>0.0</v>
      </c>
      <c r="AS490" s="6">
        <f t="shared" si="4"/>
        <v>13.47983081</v>
      </c>
      <c r="AT490" s="6">
        <f t="shared" si="5"/>
        <v>0.06934442374</v>
      </c>
      <c r="AU490" s="6">
        <f t="shared" si="6"/>
        <v>0.2014962538</v>
      </c>
      <c r="AV490" s="6">
        <f t="shared" si="7"/>
        <v>0</v>
      </c>
      <c r="AW490" s="6">
        <f t="shared" si="8"/>
        <v>0</v>
      </c>
      <c r="AX490" s="6">
        <f t="shared" si="9"/>
        <v>0</v>
      </c>
      <c r="AY490" s="6">
        <f t="shared" si="10"/>
        <v>0</v>
      </c>
      <c r="AZ490" s="6">
        <f t="shared" si="11"/>
        <v>0</v>
      </c>
      <c r="BA490" s="6">
        <f t="shared" si="12"/>
        <v>16</v>
      </c>
      <c r="BB490" s="6">
        <f t="shared" si="13"/>
        <v>0</v>
      </c>
      <c r="BC490" s="2"/>
      <c r="BD490" s="2"/>
    </row>
    <row r="491" ht="15.75" customHeight="1">
      <c r="A491" s="2">
        <v>117.0</v>
      </c>
      <c r="B491" s="2">
        <v>2020.0</v>
      </c>
      <c r="C491" s="6" t="s">
        <v>173</v>
      </c>
      <c r="D491" s="2">
        <v>5207.0</v>
      </c>
      <c r="E491" s="2">
        <v>8.4683408000103E13</v>
      </c>
      <c r="F491" s="2" t="str">
        <f t="array" ref="F491">IFERROR(INDEX(cnpj!$A:$B,MATCH(C491,cnpj!$B:$B,0),1),IF(G491=14,LEFT(E491,2)&amp;"."&amp;MID(E491,3,3)&amp;"."&amp;MID(E491,6,3)&amp;"/"&amp;MID(E491,9,4)&amp;"-"&amp;RIGHT(E491,2),IF(G491=13,0&amp;LEFT(E491,1)&amp;"."&amp;MID(E491,2,3)&amp;"."&amp;MID(E491,5,3)&amp;"/"&amp;MID(E491,8,4)&amp;"-"&amp;RIGHT(E491,2),IF(G491=12,"00"&amp;"."&amp;LEFT(E491,3)&amp;"."&amp;MID(E491,4,3)&amp;"/"&amp;MID(E491,7,4)&amp;"-"&amp;RIGHT(E491,2),IF(G491=11,"00.0"&amp;LEFT(E491,2)&amp;"."&amp;MID(E491,3,3)&amp;"/"&amp;MID(E491,6,4)&amp;"-"&amp;RIGHT(E491,2),"erro")))))</f>
        <v>84.683.408/0001-03</v>
      </c>
      <c r="G491" s="2">
        <f t="shared" si="2"/>
        <v>14</v>
      </c>
      <c r="H491" s="6" t="s">
        <v>62</v>
      </c>
      <c r="I491" s="2">
        <v>3.0</v>
      </c>
      <c r="J491" s="6">
        <v>11.77528972943772</v>
      </c>
      <c r="K491" s="6">
        <v>130000.0</v>
      </c>
      <c r="L491" s="2">
        <v>0.0</v>
      </c>
      <c r="M491" s="2">
        <v>0.0</v>
      </c>
      <c r="N491" s="2"/>
      <c r="O491" s="2">
        <v>0.0</v>
      </c>
      <c r="P491" s="2">
        <v>0.0</v>
      </c>
      <c r="Q491" s="2">
        <v>0.0</v>
      </c>
      <c r="R491" s="2">
        <v>16.0</v>
      </c>
      <c r="S491" s="2">
        <v>0.0</v>
      </c>
      <c r="T491" s="6">
        <v>13.66686204674047</v>
      </c>
      <c r="U491" s="6">
        <v>0.09748083242059145</v>
      </c>
      <c r="V491" s="6">
        <v>0.3020947426067908</v>
      </c>
      <c r="W491" s="6">
        <v>88953.0</v>
      </c>
      <c r="X491" s="6">
        <v>171414.0</v>
      </c>
      <c r="Y491" s="6">
        <v>861872.0</v>
      </c>
      <c r="Z491" s="6">
        <v>84016.0</v>
      </c>
      <c r="AA491" s="2">
        <f t="shared" si="3"/>
        <v>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1.0</v>
      </c>
      <c r="AI491" s="2">
        <v>0.0</v>
      </c>
      <c r="AJ491" s="2">
        <v>0.0</v>
      </c>
      <c r="AK491" s="2">
        <v>0.0</v>
      </c>
      <c r="AL491" s="2">
        <v>0.0</v>
      </c>
      <c r="AM491" s="2">
        <v>0.0</v>
      </c>
      <c r="AN491" s="2">
        <v>0.0</v>
      </c>
      <c r="AO491" s="2">
        <v>0.0</v>
      </c>
      <c r="AP491" s="2">
        <v>0.0</v>
      </c>
      <c r="AQ491" s="2">
        <v>1.0</v>
      </c>
      <c r="AR491" s="3">
        <v>0.0</v>
      </c>
      <c r="AS491" s="6">
        <f t="shared" si="4"/>
        <v>13.51172756</v>
      </c>
      <c r="AT491" s="6">
        <f t="shared" si="5"/>
        <v>0.04317898813</v>
      </c>
      <c r="AU491" s="6">
        <f t="shared" si="6"/>
        <v>0.1376031305</v>
      </c>
      <c r="AV491" s="6">
        <f t="shared" si="7"/>
        <v>0</v>
      </c>
      <c r="AW491" s="6">
        <f t="shared" si="8"/>
        <v>0</v>
      </c>
      <c r="AX491" s="6">
        <f t="shared" si="9"/>
        <v>0</v>
      </c>
      <c r="AY491" s="6">
        <f t="shared" si="10"/>
        <v>0</v>
      </c>
      <c r="AZ491" s="6">
        <f t="shared" si="11"/>
        <v>0</v>
      </c>
      <c r="BA491" s="6">
        <f t="shared" si="12"/>
        <v>16</v>
      </c>
      <c r="BB491" s="6">
        <f t="shared" si="13"/>
        <v>0</v>
      </c>
      <c r="BC491" s="2"/>
      <c r="BD491" s="2"/>
    </row>
    <row r="492" ht="15.75" customHeight="1">
      <c r="A492" s="2">
        <v>118.0</v>
      </c>
      <c r="B492" s="2">
        <v>2016.0</v>
      </c>
      <c r="C492" s="6" t="s">
        <v>174</v>
      </c>
      <c r="D492" s="2">
        <v>18597.0</v>
      </c>
      <c r="E492" s="2">
        <v>3.303999000136E12</v>
      </c>
      <c r="F492" s="2" t="str">
        <f t="array" ref="F492">IFERROR(INDEX(cnpj!$A:$B,MATCH(C492,cnpj!$B:$B,0),1),IF(G492=14,LEFT(E492,2)&amp;"."&amp;MID(E492,3,3)&amp;"."&amp;MID(E492,6,3)&amp;"/"&amp;MID(E492,9,4)&amp;"-"&amp;RIGHT(E492,2),IF(G492=13,0&amp;LEFT(E492,1)&amp;"."&amp;MID(E492,2,3)&amp;"."&amp;MID(E492,5,3)&amp;"/"&amp;MID(E492,8,4)&amp;"-"&amp;RIGHT(E492,2),IF(G492=12,"00"&amp;"."&amp;LEFT(E492,3)&amp;"."&amp;MID(E492,4,3)&amp;"/"&amp;MID(E492,7,4)&amp;"-"&amp;RIGHT(E492,2),IF(G492=11,"00.0"&amp;LEFT(E492,2)&amp;"."&amp;MID(E492,3,3)&amp;"/"&amp;MID(E492,6,4)&amp;"-"&amp;RIGHT(E492,2),"erro")))))</f>
        <v>03.303.999/0001-36</v>
      </c>
      <c r="G492" s="2">
        <f t="shared" si="2"/>
        <v>13</v>
      </c>
      <c r="H492" s="6" t="s">
        <v>60</v>
      </c>
      <c r="I492" s="2">
        <v>1.0</v>
      </c>
      <c r="J492" s="6">
        <v>10.308952660644293</v>
      </c>
      <c r="K492" s="6">
        <v>30000.0</v>
      </c>
      <c r="L492" s="2">
        <v>0.0</v>
      </c>
      <c r="M492" s="2">
        <v>0.0</v>
      </c>
      <c r="N492" s="2"/>
      <c r="O492" s="2">
        <v>0.0</v>
      </c>
      <c r="P492" s="2">
        <v>0.0</v>
      </c>
      <c r="Q492" s="2">
        <v>0.0</v>
      </c>
      <c r="R492" s="2">
        <v>9.0</v>
      </c>
      <c r="S492" s="2">
        <v>0.0</v>
      </c>
      <c r="T492" s="6">
        <v>10.110664310328259</v>
      </c>
      <c r="U492" s="6">
        <v>-0.004755324337506097</v>
      </c>
      <c r="V492" s="6">
        <v>0.8959112339456999</v>
      </c>
      <c r="W492" s="6">
        <v>10705.0</v>
      </c>
      <c r="X492" s="6">
        <v>11338.0</v>
      </c>
      <c r="Y492" s="6">
        <v>24604.0</v>
      </c>
      <c r="Z492" s="6">
        <v>-117.0</v>
      </c>
      <c r="AA492" s="2" t="str">
        <f t="shared" si="3"/>
        <v/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1.0</v>
      </c>
      <c r="AH492" s="2">
        <v>0.0</v>
      </c>
      <c r="AI492" s="2">
        <v>0.0</v>
      </c>
      <c r="AJ492" s="2">
        <v>0.0</v>
      </c>
      <c r="AK492" s="2">
        <v>0.0</v>
      </c>
      <c r="AL492" s="2">
        <v>0.0</v>
      </c>
      <c r="AM492" s="2">
        <v>1.0</v>
      </c>
      <c r="AN492" s="2">
        <v>0.0</v>
      </c>
      <c r="AO492" s="2">
        <v>0.0</v>
      </c>
      <c r="AP492" s="2">
        <v>0.0</v>
      </c>
      <c r="AQ492" s="2">
        <v>0.0</v>
      </c>
      <c r="AR492" s="3">
        <v>0.0</v>
      </c>
      <c r="AS492" s="6" t="str">
        <f t="shared" si="4"/>
        <v/>
      </c>
      <c r="AT492" s="6" t="str">
        <f t="shared" si="5"/>
        <v/>
      </c>
      <c r="AU492" s="6" t="str">
        <f t="shared" si="6"/>
        <v/>
      </c>
      <c r="AV492" s="6" t="str">
        <f t="shared" si="7"/>
        <v/>
      </c>
      <c r="AW492" s="6" t="str">
        <f t="shared" si="8"/>
        <v/>
      </c>
      <c r="AX492" s="6" t="str">
        <f t="shared" si="9"/>
        <v/>
      </c>
      <c r="AY492" s="6" t="str">
        <f t="shared" si="10"/>
        <v/>
      </c>
      <c r="AZ492" s="6" t="str">
        <f t="shared" si="11"/>
        <v/>
      </c>
      <c r="BA492" s="6" t="str">
        <f t="shared" si="12"/>
        <v/>
      </c>
      <c r="BB492" s="6" t="str">
        <f t="shared" si="13"/>
        <v/>
      </c>
      <c r="BC492" s="2"/>
      <c r="BD492" s="2"/>
    </row>
    <row r="493" ht="15.75" customHeight="1">
      <c r="A493" s="2">
        <v>118.0</v>
      </c>
      <c r="B493" s="2">
        <v>2017.0</v>
      </c>
      <c r="C493" s="6" t="s">
        <v>174</v>
      </c>
      <c r="D493" s="2">
        <v>18597.0</v>
      </c>
      <c r="E493" s="2">
        <v>3.303999000136E12</v>
      </c>
      <c r="F493" s="2" t="str">
        <f t="array" ref="F493">IFERROR(INDEX(cnpj!$A:$B,MATCH(C493,cnpj!$B:$B,0),1),IF(G493=14,LEFT(E493,2)&amp;"."&amp;MID(E493,3,3)&amp;"."&amp;MID(E493,6,3)&amp;"/"&amp;MID(E493,9,4)&amp;"-"&amp;RIGHT(E493,2),IF(G493=13,0&amp;LEFT(E493,1)&amp;"."&amp;MID(E493,2,3)&amp;"."&amp;MID(E493,5,3)&amp;"/"&amp;MID(E493,8,4)&amp;"-"&amp;RIGHT(E493,2),IF(G493=12,"00"&amp;"."&amp;LEFT(E493,3)&amp;"."&amp;MID(E493,4,3)&amp;"/"&amp;MID(E493,7,4)&amp;"-"&amp;RIGHT(E493,2),IF(G493=11,"00.0"&amp;LEFT(E493,2)&amp;"."&amp;MID(E493,3,3)&amp;"/"&amp;MID(E493,6,4)&amp;"-"&amp;RIGHT(E493,2),"erro")))))</f>
        <v>03.303.999/0001-36</v>
      </c>
      <c r="G493" s="2">
        <f t="shared" si="2"/>
        <v>13</v>
      </c>
      <c r="H493" s="6" t="s">
        <v>60</v>
      </c>
      <c r="I493" s="2">
        <v>1.0</v>
      </c>
      <c r="J493" s="6">
        <v>10.308952660644293</v>
      </c>
      <c r="K493" s="6">
        <v>30000.0</v>
      </c>
      <c r="L493" s="2">
        <v>0.0</v>
      </c>
      <c r="M493" s="2">
        <v>0.0</v>
      </c>
      <c r="N493" s="2"/>
      <c r="O493" s="2">
        <v>0.0</v>
      </c>
      <c r="P493" s="2">
        <v>0.0</v>
      </c>
      <c r="Q493" s="2">
        <v>0.0</v>
      </c>
      <c r="R493" s="2">
        <v>8.0</v>
      </c>
      <c r="S493" s="2">
        <v>0.0</v>
      </c>
      <c r="T493" s="6">
        <v>10.090008612393838</v>
      </c>
      <c r="U493" s="6">
        <v>0.13152981204099415</v>
      </c>
      <c r="V493" s="6">
        <v>0.9926559063939255</v>
      </c>
      <c r="W493" s="6">
        <v>15423.0</v>
      </c>
      <c r="X493" s="6">
        <v>8501.0</v>
      </c>
      <c r="Y493" s="6">
        <v>24101.0</v>
      </c>
      <c r="Z493" s="6">
        <v>3170.0</v>
      </c>
      <c r="AA493" s="2">
        <f t="shared" si="3"/>
        <v>1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1.0</v>
      </c>
      <c r="AH493" s="2">
        <v>0.0</v>
      </c>
      <c r="AI493" s="2">
        <v>0.0</v>
      </c>
      <c r="AJ493" s="2">
        <v>0.0</v>
      </c>
      <c r="AK493" s="2">
        <v>0.0</v>
      </c>
      <c r="AL493" s="2">
        <v>0.0</v>
      </c>
      <c r="AM493" s="2">
        <v>0.0</v>
      </c>
      <c r="AN493" s="2">
        <v>1.0</v>
      </c>
      <c r="AO493" s="2">
        <v>0.0</v>
      </c>
      <c r="AP493" s="2">
        <v>0.0</v>
      </c>
      <c r="AQ493" s="2">
        <v>0.0</v>
      </c>
      <c r="AR493" s="3">
        <v>0.0</v>
      </c>
      <c r="AS493" s="6">
        <f t="shared" si="4"/>
        <v>10.11066431</v>
      </c>
      <c r="AT493" s="6">
        <f t="shared" si="5"/>
        <v>-0.004755324338</v>
      </c>
      <c r="AU493" s="6">
        <f t="shared" si="6"/>
        <v>0.8959112339</v>
      </c>
      <c r="AV493" s="6">
        <f t="shared" si="7"/>
        <v>0</v>
      </c>
      <c r="AW493" s="6">
        <f t="shared" si="8"/>
        <v>0</v>
      </c>
      <c r="AX493" s="6">
        <f t="shared" si="9"/>
        <v>0</v>
      </c>
      <c r="AY493" s="6">
        <f t="shared" si="10"/>
        <v>0</v>
      </c>
      <c r="AZ493" s="6">
        <f t="shared" si="11"/>
        <v>0</v>
      </c>
      <c r="BA493" s="6">
        <f t="shared" si="12"/>
        <v>9</v>
      </c>
      <c r="BB493" s="6">
        <f t="shared" si="13"/>
        <v>0</v>
      </c>
      <c r="BC493" s="2"/>
      <c r="BD493" s="2"/>
    </row>
    <row r="494" ht="15.75" customHeight="1">
      <c r="A494" s="2">
        <v>118.0</v>
      </c>
      <c r="B494" s="2">
        <v>2018.0</v>
      </c>
      <c r="C494" s="6" t="s">
        <v>174</v>
      </c>
      <c r="D494" s="2">
        <v>18597.0</v>
      </c>
      <c r="E494" s="2">
        <v>3.303999000136E12</v>
      </c>
      <c r="F494" s="2" t="str">
        <f t="array" ref="F494">IFERROR(INDEX(cnpj!$A:$B,MATCH(C494,cnpj!$B:$B,0),1),IF(G494=14,LEFT(E494,2)&amp;"."&amp;MID(E494,3,3)&amp;"."&amp;MID(E494,6,3)&amp;"/"&amp;MID(E494,9,4)&amp;"-"&amp;RIGHT(E494,2),IF(G494=13,0&amp;LEFT(E494,1)&amp;"."&amp;MID(E494,2,3)&amp;"."&amp;MID(E494,5,3)&amp;"/"&amp;MID(E494,8,4)&amp;"-"&amp;RIGHT(E494,2),IF(G494=12,"00"&amp;"."&amp;LEFT(E494,3)&amp;"."&amp;MID(E494,4,3)&amp;"/"&amp;MID(E494,7,4)&amp;"-"&amp;RIGHT(E494,2),IF(G494=11,"00.0"&amp;LEFT(E494,2)&amp;"."&amp;MID(E494,3,3)&amp;"/"&amp;MID(E494,6,4)&amp;"-"&amp;RIGHT(E494,2),"erro")))))</f>
        <v>03.303.999/0001-36</v>
      </c>
      <c r="G494" s="2">
        <f t="shared" si="2"/>
        <v>13</v>
      </c>
      <c r="H494" s="6" t="s">
        <v>60</v>
      </c>
      <c r="I494" s="2">
        <v>1.0</v>
      </c>
      <c r="J494" s="6">
        <v>10.308952660644293</v>
      </c>
      <c r="K494" s="6">
        <v>30000.0</v>
      </c>
      <c r="L494" s="2">
        <v>0.0</v>
      </c>
      <c r="M494" s="2">
        <v>0.0</v>
      </c>
      <c r="N494" s="2"/>
      <c r="O494" s="2">
        <v>0.0</v>
      </c>
      <c r="P494" s="2">
        <v>0.0</v>
      </c>
      <c r="Q494" s="2">
        <v>0.0</v>
      </c>
      <c r="R494" s="2">
        <v>7.0</v>
      </c>
      <c r="S494" s="2">
        <v>0.0</v>
      </c>
      <c r="T494" s="6">
        <v>10.330257427138122</v>
      </c>
      <c r="U494" s="6">
        <v>0.0663708151145337</v>
      </c>
      <c r="V494" s="6">
        <v>0.7900867976244861</v>
      </c>
      <c r="W494" s="6">
        <v>17015.0</v>
      </c>
      <c r="X494" s="6">
        <v>7198.0</v>
      </c>
      <c r="Y494" s="6">
        <v>30646.0</v>
      </c>
      <c r="Z494" s="6">
        <v>2034.0</v>
      </c>
      <c r="AA494" s="2">
        <f t="shared" si="3"/>
        <v>0</v>
      </c>
      <c r="AB494" s="2">
        <v>0.0</v>
      </c>
      <c r="AC494" s="2">
        <v>0.0</v>
      </c>
      <c r="AD494" s="2">
        <v>0.0</v>
      </c>
      <c r="AE494" s="2">
        <v>0.0</v>
      </c>
      <c r="AF494" s="2">
        <v>0.0</v>
      </c>
      <c r="AG494" s="2">
        <v>1.0</v>
      </c>
      <c r="AH494" s="2">
        <v>0.0</v>
      </c>
      <c r="AI494" s="2">
        <v>0.0</v>
      </c>
      <c r="AJ494" s="2">
        <v>0.0</v>
      </c>
      <c r="AK494" s="2">
        <v>0.0</v>
      </c>
      <c r="AL494" s="2">
        <v>0.0</v>
      </c>
      <c r="AM494" s="2">
        <v>0.0</v>
      </c>
      <c r="AN494" s="2">
        <v>0.0</v>
      </c>
      <c r="AO494" s="2">
        <v>1.0</v>
      </c>
      <c r="AP494" s="2">
        <v>0.0</v>
      </c>
      <c r="AQ494" s="2">
        <v>0.0</v>
      </c>
      <c r="AR494" s="3">
        <v>0.0</v>
      </c>
      <c r="AS494" s="6">
        <f t="shared" si="4"/>
        <v>10.09000861</v>
      </c>
      <c r="AT494" s="6">
        <f t="shared" si="5"/>
        <v>0.131529812</v>
      </c>
      <c r="AU494" s="6">
        <f t="shared" si="6"/>
        <v>0.9926559064</v>
      </c>
      <c r="AV494" s="6">
        <f t="shared" si="7"/>
        <v>0</v>
      </c>
      <c r="AW494" s="6">
        <f t="shared" si="8"/>
        <v>0</v>
      </c>
      <c r="AX494" s="6">
        <f t="shared" si="9"/>
        <v>0</v>
      </c>
      <c r="AY494" s="6">
        <f t="shared" si="10"/>
        <v>0</v>
      </c>
      <c r="AZ494" s="6">
        <f t="shared" si="11"/>
        <v>0</v>
      </c>
      <c r="BA494" s="6">
        <f t="shared" si="12"/>
        <v>8</v>
      </c>
      <c r="BB494" s="6">
        <f t="shared" si="13"/>
        <v>0</v>
      </c>
      <c r="BC494" s="2"/>
      <c r="BD494" s="2"/>
    </row>
    <row r="495" ht="15.75" customHeight="1">
      <c r="A495" s="2">
        <v>118.0</v>
      </c>
      <c r="B495" s="2">
        <v>2019.0</v>
      </c>
      <c r="C495" s="6" t="s">
        <v>174</v>
      </c>
      <c r="D495" s="2">
        <v>18597.0</v>
      </c>
      <c r="E495" s="2">
        <v>3.303999000136E12</v>
      </c>
      <c r="F495" s="2" t="str">
        <f t="array" ref="F495">IFERROR(INDEX(cnpj!$A:$B,MATCH(C495,cnpj!$B:$B,0),1),IF(G495=14,LEFT(E495,2)&amp;"."&amp;MID(E495,3,3)&amp;"."&amp;MID(E495,6,3)&amp;"/"&amp;MID(E495,9,4)&amp;"-"&amp;RIGHT(E495,2),IF(G495=13,0&amp;LEFT(E495,1)&amp;"."&amp;MID(E495,2,3)&amp;"."&amp;MID(E495,5,3)&amp;"/"&amp;MID(E495,8,4)&amp;"-"&amp;RIGHT(E495,2),IF(G495=12,"00"&amp;"."&amp;LEFT(E495,3)&amp;"."&amp;MID(E495,4,3)&amp;"/"&amp;MID(E495,7,4)&amp;"-"&amp;RIGHT(E495,2),IF(G495=11,"00.0"&amp;LEFT(E495,2)&amp;"."&amp;MID(E495,3,3)&amp;"/"&amp;MID(E495,6,4)&amp;"-"&amp;RIGHT(E495,2),"erro")))))</f>
        <v>03.303.999/0001-36</v>
      </c>
      <c r="G495" s="2">
        <f t="shared" si="2"/>
        <v>13</v>
      </c>
      <c r="H495" s="6" t="s">
        <v>60</v>
      </c>
      <c r="I495" s="2">
        <v>1.0</v>
      </c>
      <c r="J495" s="6">
        <v>10.308952660644293</v>
      </c>
      <c r="K495" s="6">
        <v>30000.0</v>
      </c>
      <c r="L495" s="2">
        <v>0.0</v>
      </c>
      <c r="M495" s="2">
        <v>0.0</v>
      </c>
      <c r="N495" s="2"/>
      <c r="O495" s="2">
        <v>0.0</v>
      </c>
      <c r="P495" s="2">
        <v>0.0</v>
      </c>
      <c r="Q495" s="2">
        <v>0.0</v>
      </c>
      <c r="R495" s="2">
        <v>8.0</v>
      </c>
      <c r="S495" s="2">
        <v>0.0</v>
      </c>
      <c r="T495" s="6">
        <v>10.26976128039413</v>
      </c>
      <c r="U495" s="6">
        <v>-0.3765729538600201</v>
      </c>
      <c r="V495" s="6">
        <v>0.868755849828405</v>
      </c>
      <c r="W495" s="6">
        <v>14356.0</v>
      </c>
      <c r="X495" s="6">
        <v>10705.0</v>
      </c>
      <c r="Y495" s="6">
        <v>28847.0</v>
      </c>
      <c r="Z495" s="6">
        <v>-10863.0</v>
      </c>
      <c r="AA495" s="2">
        <f t="shared" si="3"/>
        <v>0</v>
      </c>
      <c r="AB495" s="2">
        <v>0.0</v>
      </c>
      <c r="AC495" s="2">
        <v>0.0</v>
      </c>
      <c r="AD495" s="2">
        <v>0.0</v>
      </c>
      <c r="AE495" s="2">
        <v>0.0</v>
      </c>
      <c r="AF495" s="2">
        <v>0.0</v>
      </c>
      <c r="AG495" s="2">
        <v>1.0</v>
      </c>
      <c r="AH495" s="2">
        <v>0.0</v>
      </c>
      <c r="AI495" s="2">
        <v>0.0</v>
      </c>
      <c r="AJ495" s="2">
        <v>0.0</v>
      </c>
      <c r="AK495" s="2">
        <v>0.0</v>
      </c>
      <c r="AL495" s="2">
        <v>0.0</v>
      </c>
      <c r="AM495" s="2">
        <v>0.0</v>
      </c>
      <c r="AN495" s="2">
        <v>0.0</v>
      </c>
      <c r="AO495" s="2">
        <v>0.0</v>
      </c>
      <c r="AP495" s="2">
        <v>1.0</v>
      </c>
      <c r="AQ495" s="2">
        <v>0.0</v>
      </c>
      <c r="AR495" s="3">
        <v>0.0</v>
      </c>
      <c r="AS495" s="6">
        <f t="shared" si="4"/>
        <v>10.33025743</v>
      </c>
      <c r="AT495" s="6">
        <f t="shared" si="5"/>
        <v>0.06637081511</v>
      </c>
      <c r="AU495" s="6">
        <f t="shared" si="6"/>
        <v>0.7900867976</v>
      </c>
      <c r="AV495" s="6">
        <f t="shared" si="7"/>
        <v>0</v>
      </c>
      <c r="AW495" s="6">
        <f t="shared" si="8"/>
        <v>0</v>
      </c>
      <c r="AX495" s="6">
        <f t="shared" si="9"/>
        <v>0</v>
      </c>
      <c r="AY495" s="6">
        <f t="shared" si="10"/>
        <v>0</v>
      </c>
      <c r="AZ495" s="6">
        <f t="shared" si="11"/>
        <v>0</v>
      </c>
      <c r="BA495" s="6">
        <f t="shared" si="12"/>
        <v>7</v>
      </c>
      <c r="BB495" s="6">
        <f t="shared" si="13"/>
        <v>0</v>
      </c>
      <c r="BC495" s="2"/>
      <c r="BD495" s="2"/>
    </row>
    <row r="496" ht="15.75" customHeight="1">
      <c r="A496" s="2">
        <v>118.0</v>
      </c>
      <c r="B496" s="2">
        <v>2020.0</v>
      </c>
      <c r="C496" s="6" t="s">
        <v>174</v>
      </c>
      <c r="D496" s="2">
        <v>18597.0</v>
      </c>
      <c r="E496" s="2">
        <v>3.303999000136E12</v>
      </c>
      <c r="F496" s="2" t="str">
        <f t="array" ref="F496">IFERROR(INDEX(cnpj!$A:$B,MATCH(C496,cnpj!$B:$B,0),1),IF(G496=14,LEFT(E496,2)&amp;"."&amp;MID(E496,3,3)&amp;"."&amp;MID(E496,6,3)&amp;"/"&amp;MID(E496,9,4)&amp;"-"&amp;RIGHT(E496,2),IF(G496=13,0&amp;LEFT(E496,1)&amp;"."&amp;MID(E496,2,3)&amp;"."&amp;MID(E496,5,3)&amp;"/"&amp;MID(E496,8,4)&amp;"-"&amp;RIGHT(E496,2),IF(G496=12,"00"&amp;"."&amp;LEFT(E496,3)&amp;"."&amp;MID(E496,4,3)&amp;"/"&amp;MID(E496,7,4)&amp;"-"&amp;RIGHT(E496,2),IF(G496=11,"00.0"&amp;LEFT(E496,2)&amp;"."&amp;MID(E496,3,3)&amp;"/"&amp;MID(E496,6,4)&amp;"-"&amp;RIGHT(E496,2),"erro")))))</f>
        <v>03.303.999/0001-36</v>
      </c>
      <c r="G496" s="2">
        <f t="shared" si="2"/>
        <v>13</v>
      </c>
      <c r="H496" s="6" t="s">
        <v>60</v>
      </c>
      <c r="I496" s="2">
        <v>1.0</v>
      </c>
      <c r="J496" s="6">
        <v>10.308952660644293</v>
      </c>
      <c r="K496" s="6">
        <v>30000.0</v>
      </c>
      <c r="L496" s="2">
        <v>1.0</v>
      </c>
      <c r="M496" s="2">
        <v>0.0</v>
      </c>
      <c r="N496" s="2"/>
      <c r="O496" s="2">
        <v>0.0</v>
      </c>
      <c r="P496" s="2">
        <v>0.0</v>
      </c>
      <c r="Q496" s="2">
        <v>0.0</v>
      </c>
      <c r="R496" s="2">
        <v>7.0</v>
      </c>
      <c r="S496" s="2">
        <v>0.0</v>
      </c>
      <c r="T496" s="6">
        <v>10.151128575450725</v>
      </c>
      <c r="U496" s="6">
        <v>0.009094457455113192</v>
      </c>
      <c r="V496" s="6">
        <v>0.802888368462139</v>
      </c>
      <c r="W496" s="6">
        <v>12015.0</v>
      </c>
      <c r="X496" s="6">
        <v>8555.0</v>
      </c>
      <c r="Y496" s="6">
        <v>25620.0</v>
      </c>
      <c r="Z496" s="6">
        <v>233.0</v>
      </c>
      <c r="AA496" s="2">
        <f t="shared" si="3"/>
        <v>1</v>
      </c>
      <c r="AB496" s="2">
        <v>0.0</v>
      </c>
      <c r="AC496" s="2">
        <v>0.0</v>
      </c>
      <c r="AD496" s="2">
        <v>0.0</v>
      </c>
      <c r="AE496" s="2">
        <v>0.0</v>
      </c>
      <c r="AF496" s="2">
        <v>0.0</v>
      </c>
      <c r="AG496" s="2">
        <v>1.0</v>
      </c>
      <c r="AH496" s="2">
        <v>0.0</v>
      </c>
      <c r="AI496" s="2">
        <v>0.0</v>
      </c>
      <c r="AJ496" s="2">
        <v>0.0</v>
      </c>
      <c r="AK496" s="2">
        <v>0.0</v>
      </c>
      <c r="AL496" s="2">
        <v>0.0</v>
      </c>
      <c r="AM496" s="2">
        <v>0.0</v>
      </c>
      <c r="AN496" s="2">
        <v>0.0</v>
      </c>
      <c r="AO496" s="2">
        <v>0.0</v>
      </c>
      <c r="AP496" s="2">
        <v>0.0</v>
      </c>
      <c r="AQ496" s="2">
        <v>1.0</v>
      </c>
      <c r="AR496" s="3">
        <v>0.0</v>
      </c>
      <c r="AS496" s="6">
        <f t="shared" si="4"/>
        <v>10.26976128</v>
      </c>
      <c r="AT496" s="6">
        <f t="shared" si="5"/>
        <v>-0.3765729539</v>
      </c>
      <c r="AU496" s="6">
        <f t="shared" si="6"/>
        <v>0.8687558498</v>
      </c>
      <c r="AV496" s="6">
        <f t="shared" si="7"/>
        <v>0</v>
      </c>
      <c r="AW496" s="6">
        <f t="shared" si="8"/>
        <v>0</v>
      </c>
      <c r="AX496" s="6">
        <f t="shared" si="9"/>
        <v>0</v>
      </c>
      <c r="AY496" s="6">
        <f t="shared" si="10"/>
        <v>0</v>
      </c>
      <c r="AZ496" s="6">
        <f t="shared" si="11"/>
        <v>0</v>
      </c>
      <c r="BA496" s="6">
        <f t="shared" si="12"/>
        <v>8</v>
      </c>
      <c r="BB496" s="6">
        <f t="shared" si="13"/>
        <v>0</v>
      </c>
      <c r="BC496" s="2"/>
      <c r="BD496" s="2"/>
    </row>
    <row r="497" ht="15.75" customHeight="1">
      <c r="A497" s="2">
        <v>119.0</v>
      </c>
      <c r="B497" s="2">
        <v>2016.0</v>
      </c>
      <c r="C497" s="6" t="s">
        <v>175</v>
      </c>
      <c r="D497" s="2">
        <v>21091.0</v>
      </c>
      <c r="E497" s="2">
        <v>9.7837181000147E13</v>
      </c>
      <c r="F497" s="2" t="str">
        <f t="array" ref="F497">IFERROR(INDEX(cnpj!$A:$B,MATCH(C497,cnpj!$B:$B,0),1),IF(G497=14,LEFT(E497,2)&amp;"."&amp;MID(E497,3,3)&amp;"."&amp;MID(E497,6,3)&amp;"/"&amp;MID(E497,9,4)&amp;"-"&amp;RIGHT(E497,2),IF(G497=13,0&amp;LEFT(E497,1)&amp;"."&amp;MID(E497,2,3)&amp;"."&amp;MID(E497,5,3)&amp;"/"&amp;MID(E497,8,4)&amp;"-"&amp;RIGHT(E497,2),IF(G497=12,"00"&amp;"."&amp;LEFT(E497,3)&amp;"."&amp;MID(E497,4,3)&amp;"/"&amp;MID(E497,7,4)&amp;"-"&amp;RIGHT(E497,2),IF(G497=11,"00.0"&amp;LEFT(E497,2)&amp;"."&amp;MID(E497,3,3)&amp;"/"&amp;MID(E497,6,4)&amp;"-"&amp;RIGHT(E497,2),"erro")))))</f>
        <v>97.837.181/0001-47</v>
      </c>
      <c r="G497" s="2">
        <f t="shared" si="2"/>
        <v>14</v>
      </c>
      <c r="H497" s="6" t="s">
        <v>88</v>
      </c>
      <c r="I497" s="2">
        <v>5.0</v>
      </c>
      <c r="J497" s="6">
        <v>13.990371016526607</v>
      </c>
      <c r="K497" s="6">
        <v>1191080.0</v>
      </c>
      <c r="L497" s="2">
        <v>0.0</v>
      </c>
      <c r="M497" s="2">
        <v>1.0</v>
      </c>
      <c r="N497" s="2"/>
      <c r="O497" s="2">
        <v>0.0</v>
      </c>
      <c r="P497" s="2">
        <v>0.0</v>
      </c>
      <c r="Q497" s="2">
        <v>0.0</v>
      </c>
      <c r="R497" s="2">
        <v>23.0</v>
      </c>
      <c r="S497" s="2">
        <v>0.0</v>
      </c>
      <c r="T497" s="6">
        <v>15.844837058212262</v>
      </c>
      <c r="U497" s="6">
        <v>0.003107652031289427</v>
      </c>
      <c r="V497" s="6">
        <v>0.3994570874337623</v>
      </c>
      <c r="W497" s="6">
        <v>1016227.0</v>
      </c>
      <c r="X497" s="6">
        <v>2023226.0</v>
      </c>
      <c r="Y497" s="6">
        <v>7608960.0</v>
      </c>
      <c r="Z497" s="6">
        <v>23646.0</v>
      </c>
      <c r="AA497" s="2" t="str">
        <f t="shared" si="3"/>
        <v/>
      </c>
      <c r="AB497" s="2">
        <v>0.0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0.0</v>
      </c>
      <c r="AI497" s="2">
        <v>0.0</v>
      </c>
      <c r="AJ497" s="2">
        <v>1.0</v>
      </c>
      <c r="AK497" s="2">
        <v>0.0</v>
      </c>
      <c r="AL497" s="2">
        <v>0.0</v>
      </c>
      <c r="AM497" s="2">
        <v>1.0</v>
      </c>
      <c r="AN497" s="2">
        <v>0.0</v>
      </c>
      <c r="AO497" s="2">
        <v>0.0</v>
      </c>
      <c r="AP497" s="2">
        <v>0.0</v>
      </c>
      <c r="AQ497" s="2">
        <v>0.0</v>
      </c>
      <c r="AR497" s="3">
        <v>0.0</v>
      </c>
      <c r="AS497" s="6" t="str">
        <f t="shared" si="4"/>
        <v/>
      </c>
      <c r="AT497" s="6" t="str">
        <f t="shared" si="5"/>
        <v/>
      </c>
      <c r="AU497" s="6" t="str">
        <f t="shared" si="6"/>
        <v/>
      </c>
      <c r="AV497" s="6" t="str">
        <f t="shared" si="7"/>
        <v/>
      </c>
      <c r="AW497" s="6" t="str">
        <f t="shared" si="8"/>
        <v/>
      </c>
      <c r="AX497" s="6" t="str">
        <f t="shared" si="9"/>
        <v/>
      </c>
      <c r="AY497" s="6" t="str">
        <f t="shared" si="10"/>
        <v/>
      </c>
      <c r="AZ497" s="6" t="str">
        <f t="shared" si="11"/>
        <v/>
      </c>
      <c r="BA497" s="6" t="str">
        <f t="shared" si="12"/>
        <v/>
      </c>
      <c r="BB497" s="6" t="str">
        <f t="shared" si="13"/>
        <v/>
      </c>
      <c r="BC497" s="2"/>
      <c r="BD497" s="2"/>
    </row>
    <row r="498" ht="15.75" customHeight="1">
      <c r="A498" s="2">
        <v>119.0</v>
      </c>
      <c r="B498" s="2">
        <v>2017.0</v>
      </c>
      <c r="C498" s="6" t="s">
        <v>175</v>
      </c>
      <c r="D498" s="2">
        <v>21091.0</v>
      </c>
      <c r="E498" s="2">
        <v>9.7837181000147E13</v>
      </c>
      <c r="F498" s="2" t="str">
        <f t="array" ref="F498">IFERROR(INDEX(cnpj!$A:$B,MATCH(C498,cnpj!$B:$B,0),1),IF(G498=14,LEFT(E498,2)&amp;"."&amp;MID(E498,3,3)&amp;"."&amp;MID(E498,6,3)&amp;"/"&amp;MID(E498,9,4)&amp;"-"&amp;RIGHT(E498,2),IF(G498=13,0&amp;LEFT(E498,1)&amp;"."&amp;MID(E498,2,3)&amp;"."&amp;MID(E498,5,3)&amp;"/"&amp;MID(E498,8,4)&amp;"-"&amp;RIGHT(E498,2),IF(G498=12,"00"&amp;"."&amp;LEFT(E498,3)&amp;"."&amp;MID(E498,4,3)&amp;"/"&amp;MID(E498,7,4)&amp;"-"&amp;RIGHT(E498,2),IF(G498=11,"00.0"&amp;LEFT(E498,2)&amp;"."&amp;MID(E498,3,3)&amp;"/"&amp;MID(E498,6,4)&amp;"-"&amp;RIGHT(E498,2),"erro")))))</f>
        <v>97.837.181/0001-47</v>
      </c>
      <c r="G498" s="2">
        <f t="shared" si="2"/>
        <v>14</v>
      </c>
      <c r="H498" s="6" t="s">
        <v>88</v>
      </c>
      <c r="I498" s="2">
        <v>5.0</v>
      </c>
      <c r="J498" s="6">
        <v>14.248311747472032</v>
      </c>
      <c r="K498" s="6">
        <v>1541569.71</v>
      </c>
      <c r="L498" s="2">
        <v>0.0</v>
      </c>
      <c r="M498" s="2">
        <v>1.0</v>
      </c>
      <c r="N498" s="2"/>
      <c r="O498" s="2">
        <v>0.0</v>
      </c>
      <c r="P498" s="2">
        <v>0.0</v>
      </c>
      <c r="Q498" s="2">
        <v>0.0</v>
      </c>
      <c r="R498" s="2">
        <v>29.0</v>
      </c>
      <c r="S498" s="2">
        <v>0.0</v>
      </c>
      <c r="T498" s="6">
        <v>15.866557511941748</v>
      </c>
      <c r="U498" s="6">
        <v>0.02377496097627095</v>
      </c>
      <c r="V498" s="6">
        <v>0.3936031434002766</v>
      </c>
      <c r="W498" s="6">
        <v>1219308.0</v>
      </c>
      <c r="X498" s="6">
        <v>1841365.0</v>
      </c>
      <c r="Y498" s="6">
        <v>7776038.0</v>
      </c>
      <c r="Z498" s="6">
        <v>184875.0</v>
      </c>
      <c r="AA498" s="2">
        <f t="shared" si="3"/>
        <v>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  <c r="AI498" s="2">
        <v>0.0</v>
      </c>
      <c r="AJ498" s="2">
        <v>1.0</v>
      </c>
      <c r="AK498" s="2">
        <v>0.0</v>
      </c>
      <c r="AL498" s="2">
        <v>0.0</v>
      </c>
      <c r="AM498" s="2">
        <v>0.0</v>
      </c>
      <c r="AN498" s="2">
        <v>1.0</v>
      </c>
      <c r="AO498" s="2">
        <v>0.0</v>
      </c>
      <c r="AP498" s="2">
        <v>0.0</v>
      </c>
      <c r="AQ498" s="2">
        <v>0.0</v>
      </c>
      <c r="AR498" s="3">
        <v>0.0</v>
      </c>
      <c r="AS498" s="6">
        <f t="shared" si="4"/>
        <v>15.84483706</v>
      </c>
      <c r="AT498" s="6">
        <f t="shared" si="5"/>
        <v>0.003107652031</v>
      </c>
      <c r="AU498" s="6">
        <f t="shared" si="6"/>
        <v>0.3994570874</v>
      </c>
      <c r="AV498" s="6">
        <f t="shared" si="7"/>
        <v>0</v>
      </c>
      <c r="AW498" s="6">
        <f t="shared" si="8"/>
        <v>1</v>
      </c>
      <c r="AX498" s="6">
        <f t="shared" si="9"/>
        <v>0</v>
      </c>
      <c r="AY498" s="6">
        <f t="shared" si="10"/>
        <v>0</v>
      </c>
      <c r="AZ498" s="6">
        <f t="shared" si="11"/>
        <v>0</v>
      </c>
      <c r="BA498" s="6">
        <f t="shared" si="12"/>
        <v>23</v>
      </c>
      <c r="BB498" s="6">
        <f t="shared" si="13"/>
        <v>0</v>
      </c>
      <c r="BC498" s="2"/>
      <c r="BD498" s="2"/>
    </row>
    <row r="499" ht="15.75" customHeight="1">
      <c r="A499" s="2">
        <v>119.0</v>
      </c>
      <c r="B499" s="2">
        <v>2018.0</v>
      </c>
      <c r="C499" s="6" t="s">
        <v>175</v>
      </c>
      <c r="D499" s="2">
        <v>21091.0</v>
      </c>
      <c r="E499" s="2">
        <v>9.7837181000147E13</v>
      </c>
      <c r="F499" s="2" t="str">
        <f t="array" ref="F499">IFERROR(INDEX(cnpj!$A:$B,MATCH(C499,cnpj!$B:$B,0),1),IF(G499=14,LEFT(E499,2)&amp;"."&amp;MID(E499,3,3)&amp;"."&amp;MID(E499,6,3)&amp;"/"&amp;MID(E499,9,4)&amp;"-"&amp;RIGHT(E499,2),IF(G499=13,0&amp;LEFT(E499,1)&amp;"."&amp;MID(E499,2,3)&amp;"."&amp;MID(E499,5,3)&amp;"/"&amp;MID(E499,8,4)&amp;"-"&amp;RIGHT(E499,2),IF(G499=12,"00"&amp;"."&amp;LEFT(E499,3)&amp;"."&amp;MID(E499,4,3)&amp;"/"&amp;MID(E499,7,4)&amp;"-"&amp;RIGHT(E499,2),IF(G499=11,"00.0"&amp;LEFT(E499,2)&amp;"."&amp;MID(E499,3,3)&amp;"/"&amp;MID(E499,6,4)&amp;"-"&amp;RIGHT(E499,2),"erro")))))</f>
        <v>97.837.181/0001-47</v>
      </c>
      <c r="G499" s="2">
        <f t="shared" si="2"/>
        <v>14</v>
      </c>
      <c r="H499" s="6" t="s">
        <v>88</v>
      </c>
      <c r="I499" s="2">
        <v>5.0</v>
      </c>
      <c r="J499" s="6">
        <v>14.284055398695255</v>
      </c>
      <c r="K499" s="6">
        <v>1597667.64</v>
      </c>
      <c r="L499" s="2">
        <v>0.0</v>
      </c>
      <c r="M499" s="2">
        <v>1.0</v>
      </c>
      <c r="N499" s="2"/>
      <c r="O499" s="2">
        <v>0.0</v>
      </c>
      <c r="P499" s="2">
        <v>0.0</v>
      </c>
      <c r="Q499" s="2">
        <v>0.0</v>
      </c>
      <c r="R499" s="2">
        <v>22.0</v>
      </c>
      <c r="S499" s="2">
        <v>0.0</v>
      </c>
      <c r="T499" s="6">
        <v>15.907042465720227</v>
      </c>
      <c r="U499" s="6">
        <v>0.05329831758942167</v>
      </c>
      <c r="V499" s="6">
        <v>0.41184615631610993</v>
      </c>
      <c r="W499" s="6">
        <v>1818797.0</v>
      </c>
      <c r="X499" s="6">
        <v>1516049.0</v>
      </c>
      <c r="Y499" s="6">
        <v>8097310.0</v>
      </c>
      <c r="Z499" s="6">
        <v>431573.0</v>
      </c>
      <c r="AA499" s="2">
        <f t="shared" si="3"/>
        <v>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1.0</v>
      </c>
      <c r="AK499" s="2">
        <v>0.0</v>
      </c>
      <c r="AL499" s="2">
        <v>0.0</v>
      </c>
      <c r="AM499" s="2">
        <v>0.0</v>
      </c>
      <c r="AN499" s="2">
        <v>0.0</v>
      </c>
      <c r="AO499" s="2">
        <v>1.0</v>
      </c>
      <c r="AP499" s="2">
        <v>0.0</v>
      </c>
      <c r="AQ499" s="2">
        <v>0.0</v>
      </c>
      <c r="AR499" s="3">
        <v>0.0</v>
      </c>
      <c r="AS499" s="6">
        <f t="shared" si="4"/>
        <v>15.86655751</v>
      </c>
      <c r="AT499" s="6">
        <f t="shared" si="5"/>
        <v>0.02377496098</v>
      </c>
      <c r="AU499" s="6">
        <f t="shared" si="6"/>
        <v>0.3936031434</v>
      </c>
      <c r="AV499" s="6">
        <f t="shared" si="7"/>
        <v>0</v>
      </c>
      <c r="AW499" s="6">
        <f t="shared" si="8"/>
        <v>1</v>
      </c>
      <c r="AX499" s="6">
        <f t="shared" si="9"/>
        <v>0</v>
      </c>
      <c r="AY499" s="6">
        <f t="shared" si="10"/>
        <v>0</v>
      </c>
      <c r="AZ499" s="6">
        <f t="shared" si="11"/>
        <v>0</v>
      </c>
      <c r="BA499" s="6">
        <f t="shared" si="12"/>
        <v>29</v>
      </c>
      <c r="BB499" s="6">
        <f t="shared" si="13"/>
        <v>0</v>
      </c>
      <c r="BC499" s="2"/>
      <c r="BD499" s="2"/>
    </row>
    <row r="500" ht="15.75" customHeight="1">
      <c r="A500" s="2">
        <v>119.0</v>
      </c>
      <c r="B500" s="2">
        <v>2019.0</v>
      </c>
      <c r="C500" s="6" t="s">
        <v>175</v>
      </c>
      <c r="D500" s="2">
        <v>21091.0</v>
      </c>
      <c r="E500" s="2">
        <v>9.7837181000147E13</v>
      </c>
      <c r="F500" s="2" t="str">
        <f t="array" ref="F500">IFERROR(INDEX(cnpj!$A:$B,MATCH(C500,cnpj!$B:$B,0),1),IF(G500=14,LEFT(E500,2)&amp;"."&amp;MID(E500,3,3)&amp;"."&amp;MID(E500,6,3)&amp;"/"&amp;MID(E500,9,4)&amp;"-"&amp;RIGHT(E500,2),IF(G500=13,0&amp;LEFT(E500,1)&amp;"."&amp;MID(E500,2,3)&amp;"."&amp;MID(E500,5,3)&amp;"/"&amp;MID(E500,8,4)&amp;"-"&amp;RIGHT(E500,2),IF(G500=12,"00"&amp;"."&amp;LEFT(E500,3)&amp;"."&amp;MID(E500,4,3)&amp;"/"&amp;MID(E500,7,4)&amp;"-"&amp;RIGHT(E500,2),IF(G500=11,"00.0"&amp;LEFT(E500,2)&amp;"."&amp;MID(E500,3,3)&amp;"/"&amp;MID(E500,6,4)&amp;"-"&amp;RIGHT(E500,2),"erro")))))</f>
        <v>97.837.181/0001-47</v>
      </c>
      <c r="G500" s="2">
        <f t="shared" si="2"/>
        <v>14</v>
      </c>
      <c r="H500" s="6" t="s">
        <v>88</v>
      </c>
      <c r="I500" s="2">
        <v>5.0</v>
      </c>
      <c r="J500" s="6">
        <v>14.115615150414612</v>
      </c>
      <c r="K500" s="6">
        <v>1350000.0</v>
      </c>
      <c r="L500" s="2">
        <v>0.0</v>
      </c>
      <c r="M500" s="2">
        <v>1.0</v>
      </c>
      <c r="N500" s="2"/>
      <c r="O500" s="2">
        <v>0.0</v>
      </c>
      <c r="P500" s="2">
        <v>0.0</v>
      </c>
      <c r="Q500" s="2">
        <v>0.0</v>
      </c>
      <c r="R500" s="2">
        <v>21.0</v>
      </c>
      <c r="S500" s="2">
        <v>0.0</v>
      </c>
      <c r="T500" s="6">
        <v>15.896557685001822</v>
      </c>
      <c r="U500" s="6">
        <v>0.05061416935661509</v>
      </c>
      <c r="V500" s="6">
        <v>0.32152622255113816</v>
      </c>
      <c r="W500" s="6">
        <v>1560116.0</v>
      </c>
      <c r="X500" s="6">
        <v>1016227.0</v>
      </c>
      <c r="Y500" s="6">
        <v>8012855.0</v>
      </c>
      <c r="Z500" s="6">
        <v>405564.0</v>
      </c>
      <c r="AA500" s="2">
        <f t="shared" si="3"/>
        <v>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2">
        <v>0.0</v>
      </c>
      <c r="AJ500" s="2">
        <v>1.0</v>
      </c>
      <c r="AK500" s="2">
        <v>0.0</v>
      </c>
      <c r="AL500" s="2">
        <v>0.0</v>
      </c>
      <c r="AM500" s="2">
        <v>0.0</v>
      </c>
      <c r="AN500" s="2">
        <v>0.0</v>
      </c>
      <c r="AO500" s="2">
        <v>0.0</v>
      </c>
      <c r="AP500" s="2">
        <v>1.0</v>
      </c>
      <c r="AQ500" s="2">
        <v>0.0</v>
      </c>
      <c r="AR500" s="3">
        <v>0.0</v>
      </c>
      <c r="AS500" s="6">
        <f t="shared" si="4"/>
        <v>15.90704247</v>
      </c>
      <c r="AT500" s="6">
        <f t="shared" si="5"/>
        <v>0.05329831759</v>
      </c>
      <c r="AU500" s="6">
        <f t="shared" si="6"/>
        <v>0.4118461563</v>
      </c>
      <c r="AV500" s="6">
        <f t="shared" si="7"/>
        <v>0</v>
      </c>
      <c r="AW500" s="6">
        <f t="shared" si="8"/>
        <v>1</v>
      </c>
      <c r="AX500" s="6">
        <f t="shared" si="9"/>
        <v>0</v>
      </c>
      <c r="AY500" s="6">
        <f t="shared" si="10"/>
        <v>0</v>
      </c>
      <c r="AZ500" s="6">
        <f t="shared" si="11"/>
        <v>0</v>
      </c>
      <c r="BA500" s="6">
        <f t="shared" si="12"/>
        <v>22</v>
      </c>
      <c r="BB500" s="6">
        <f t="shared" si="13"/>
        <v>0</v>
      </c>
      <c r="BC500" s="2"/>
      <c r="BD500" s="2"/>
    </row>
    <row r="501" ht="15.75" customHeight="1">
      <c r="A501" s="2">
        <v>119.0</v>
      </c>
      <c r="B501" s="2">
        <v>2020.0</v>
      </c>
      <c r="C501" s="6" t="s">
        <v>175</v>
      </c>
      <c r="D501" s="2">
        <v>21091.0</v>
      </c>
      <c r="E501" s="2">
        <v>9.7837181000147E13</v>
      </c>
      <c r="F501" s="2" t="str">
        <f t="array" ref="F501">IFERROR(INDEX(cnpj!$A:$B,MATCH(C501,cnpj!$B:$B,0),1),IF(G501=14,LEFT(E501,2)&amp;"."&amp;MID(E501,3,3)&amp;"."&amp;MID(E501,6,3)&amp;"/"&amp;MID(E501,9,4)&amp;"-"&amp;RIGHT(E501,2),IF(G501=13,0&amp;LEFT(E501,1)&amp;"."&amp;MID(E501,2,3)&amp;"."&amp;MID(E501,5,3)&amp;"/"&amp;MID(E501,8,4)&amp;"-"&amp;RIGHT(E501,2),IF(G501=12,"00"&amp;"."&amp;LEFT(E501,3)&amp;"."&amp;MID(E501,4,3)&amp;"/"&amp;MID(E501,7,4)&amp;"-"&amp;RIGHT(E501,2),IF(G501=11,"00.0"&amp;LEFT(E501,2)&amp;"."&amp;MID(E501,3,3)&amp;"/"&amp;MID(E501,6,4)&amp;"-"&amp;RIGHT(E501,2),"erro")))))</f>
        <v>97.837.181/0001-47</v>
      </c>
      <c r="G501" s="2">
        <f t="shared" si="2"/>
        <v>14</v>
      </c>
      <c r="H501" s="6" t="s">
        <v>88</v>
      </c>
      <c r="I501" s="2">
        <v>5.0</v>
      </c>
      <c r="J501" s="6">
        <v>14.348488986371398</v>
      </c>
      <c r="K501" s="6">
        <v>1704000.0</v>
      </c>
      <c r="L501" s="2">
        <v>0.0</v>
      </c>
      <c r="M501" s="2">
        <v>1.0</v>
      </c>
      <c r="N501" s="2"/>
      <c r="O501" s="2">
        <v>0.0</v>
      </c>
      <c r="P501" s="2">
        <v>0.0</v>
      </c>
      <c r="Q501" s="2">
        <v>0.0</v>
      </c>
      <c r="R501" s="2">
        <v>20.0</v>
      </c>
      <c r="S501" s="2">
        <v>0.0</v>
      </c>
      <c r="T501" s="6">
        <v>16.043682185992573</v>
      </c>
      <c r="U501" s="6">
        <v>0.04888699388271611</v>
      </c>
      <c r="V501" s="6">
        <v>0.4412452689780044</v>
      </c>
      <c r="W501" s="6">
        <v>1918806.0</v>
      </c>
      <c r="X501" s="6">
        <v>2177220.0</v>
      </c>
      <c r="Y501" s="6">
        <v>9282878.0</v>
      </c>
      <c r="Z501" s="6">
        <v>453812.0</v>
      </c>
      <c r="AA501" s="2">
        <f t="shared" si="3"/>
        <v>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2">
        <v>0.0</v>
      </c>
      <c r="AH501" s="2">
        <v>0.0</v>
      </c>
      <c r="AI501" s="2">
        <v>0.0</v>
      </c>
      <c r="AJ501" s="2">
        <v>1.0</v>
      </c>
      <c r="AK501" s="2">
        <v>0.0</v>
      </c>
      <c r="AL501" s="2">
        <v>0.0</v>
      </c>
      <c r="AM501" s="2">
        <v>0.0</v>
      </c>
      <c r="AN501" s="2">
        <v>0.0</v>
      </c>
      <c r="AO501" s="2">
        <v>0.0</v>
      </c>
      <c r="AP501" s="2">
        <v>0.0</v>
      </c>
      <c r="AQ501" s="2">
        <v>1.0</v>
      </c>
      <c r="AR501" s="3">
        <v>0.0</v>
      </c>
      <c r="AS501" s="6">
        <f t="shared" si="4"/>
        <v>15.89655769</v>
      </c>
      <c r="AT501" s="6">
        <f t="shared" si="5"/>
        <v>0.05061416936</v>
      </c>
      <c r="AU501" s="6">
        <f t="shared" si="6"/>
        <v>0.3215262226</v>
      </c>
      <c r="AV501" s="6">
        <f t="shared" si="7"/>
        <v>0</v>
      </c>
      <c r="AW501" s="6">
        <f t="shared" si="8"/>
        <v>1</v>
      </c>
      <c r="AX501" s="6">
        <f t="shared" si="9"/>
        <v>0</v>
      </c>
      <c r="AY501" s="6">
        <f t="shared" si="10"/>
        <v>0</v>
      </c>
      <c r="AZ501" s="6">
        <f t="shared" si="11"/>
        <v>0</v>
      </c>
      <c r="BA501" s="6">
        <f t="shared" si="12"/>
        <v>21</v>
      </c>
      <c r="BB501" s="6">
        <f t="shared" si="13"/>
        <v>0</v>
      </c>
      <c r="BC501" s="2"/>
      <c r="BD501" s="2"/>
    </row>
    <row r="502" ht="15.75" customHeight="1">
      <c r="A502" s="2">
        <v>120.0</v>
      </c>
      <c r="B502" s="2">
        <v>2016.0</v>
      </c>
      <c r="C502" s="6" t="s">
        <v>176</v>
      </c>
      <c r="D502" s="2">
        <v>21903.0</v>
      </c>
      <c r="E502" s="2">
        <v>8.87387300011E12</v>
      </c>
      <c r="F502" s="2" t="str">
        <f t="array" ref="F502">IFERROR(INDEX(cnpj!$A:$B,MATCH(C502,cnpj!$B:$B,0),1),IF(G502=14,LEFT(E502,2)&amp;"."&amp;MID(E502,3,3)&amp;"."&amp;MID(E502,6,3)&amp;"/"&amp;MID(E502,9,4)&amp;"-"&amp;RIGHT(E502,2),IF(G502=13,0&amp;LEFT(E502,1)&amp;"."&amp;MID(E502,2,3)&amp;"."&amp;MID(E502,5,3)&amp;"/"&amp;MID(E502,8,4)&amp;"-"&amp;RIGHT(E502,2),IF(G502=12,"00"&amp;"."&amp;LEFT(E502,3)&amp;"."&amp;MID(E502,4,3)&amp;"/"&amp;MID(E502,7,4)&amp;"-"&amp;RIGHT(E502,2),IF(G502=11,"00.0"&amp;LEFT(E502,2)&amp;"."&amp;MID(E502,3,3)&amp;"/"&amp;MID(E502,6,4)&amp;"-"&amp;RIGHT(E502,2),"erro")))))</f>
        <v>08.873.873/0001-10</v>
      </c>
      <c r="G502" s="2">
        <f t="shared" si="2"/>
        <v>13</v>
      </c>
      <c r="H502" s="6" t="s">
        <v>145</v>
      </c>
      <c r="I502" s="2">
        <v>1.0</v>
      </c>
      <c r="J502" s="6">
        <v>12.787729450056755</v>
      </c>
      <c r="K502" s="6">
        <v>357800.0</v>
      </c>
      <c r="L502" s="2">
        <v>0.0</v>
      </c>
      <c r="M502" s="2">
        <v>1.0</v>
      </c>
      <c r="N502" s="2"/>
      <c r="O502" s="2">
        <v>0.0</v>
      </c>
      <c r="P502" s="2">
        <v>0.0</v>
      </c>
      <c r="Q502" s="2">
        <v>0.0</v>
      </c>
      <c r="R502" s="2">
        <v>10.0</v>
      </c>
      <c r="S502" s="2">
        <v>0.0</v>
      </c>
      <c r="T502" s="6">
        <v>14.811984541481353</v>
      </c>
      <c r="U502" s="6">
        <v>0.18761116899015548</v>
      </c>
      <c r="V502" s="6">
        <v>0.67557076900699</v>
      </c>
      <c r="W502" s="6">
        <v>180342.0</v>
      </c>
      <c r="X502" s="6">
        <v>1649586.0</v>
      </c>
      <c r="Y502" s="6">
        <v>2708714.0</v>
      </c>
      <c r="Z502" s="6">
        <v>508185.0</v>
      </c>
      <c r="AA502" s="2" t="str">
        <f t="shared" si="3"/>
        <v/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1.0</v>
      </c>
      <c r="AH502" s="2">
        <v>0.0</v>
      </c>
      <c r="AI502" s="2">
        <v>0.0</v>
      </c>
      <c r="AJ502" s="2">
        <v>0.0</v>
      </c>
      <c r="AK502" s="2">
        <v>0.0</v>
      </c>
      <c r="AL502" s="2">
        <v>0.0</v>
      </c>
      <c r="AM502" s="2">
        <v>1.0</v>
      </c>
      <c r="AN502" s="2">
        <v>0.0</v>
      </c>
      <c r="AO502" s="2">
        <v>0.0</v>
      </c>
      <c r="AP502" s="2">
        <v>0.0</v>
      </c>
      <c r="AQ502" s="2">
        <v>0.0</v>
      </c>
      <c r="AR502" s="3">
        <v>0.0</v>
      </c>
      <c r="AS502" s="6" t="str">
        <f t="shared" si="4"/>
        <v/>
      </c>
      <c r="AT502" s="6" t="str">
        <f t="shared" si="5"/>
        <v/>
      </c>
      <c r="AU502" s="6" t="str">
        <f t="shared" si="6"/>
        <v/>
      </c>
      <c r="AV502" s="6" t="str">
        <f t="shared" si="7"/>
        <v/>
      </c>
      <c r="AW502" s="6" t="str">
        <f t="shared" si="8"/>
        <v/>
      </c>
      <c r="AX502" s="6" t="str">
        <f t="shared" si="9"/>
        <v/>
      </c>
      <c r="AY502" s="6" t="str">
        <f t="shared" si="10"/>
        <v/>
      </c>
      <c r="AZ502" s="6" t="str">
        <f t="shared" si="11"/>
        <v/>
      </c>
      <c r="BA502" s="6" t="str">
        <f t="shared" si="12"/>
        <v/>
      </c>
      <c r="BB502" s="6" t="str">
        <f t="shared" si="13"/>
        <v/>
      </c>
      <c r="BC502" s="2"/>
      <c r="BD502" s="2"/>
    </row>
    <row r="503" ht="15.75" customHeight="1">
      <c r="A503" s="2">
        <v>120.0</v>
      </c>
      <c r="B503" s="2">
        <v>2017.0</v>
      </c>
      <c r="C503" s="6" t="s">
        <v>176</v>
      </c>
      <c r="D503" s="2">
        <v>21903.0</v>
      </c>
      <c r="E503" s="2">
        <v>8.87387300011E12</v>
      </c>
      <c r="F503" s="2" t="str">
        <f t="array" ref="F503">IFERROR(INDEX(cnpj!$A:$B,MATCH(C503,cnpj!$B:$B,0),1),IF(G503=14,LEFT(E503,2)&amp;"."&amp;MID(E503,3,3)&amp;"."&amp;MID(E503,6,3)&amp;"/"&amp;MID(E503,9,4)&amp;"-"&amp;RIGHT(E503,2),IF(G503=13,0&amp;LEFT(E503,1)&amp;"."&amp;MID(E503,2,3)&amp;"."&amp;MID(E503,5,3)&amp;"/"&amp;MID(E503,8,4)&amp;"-"&amp;RIGHT(E503,2),IF(G503=12,"00"&amp;"."&amp;LEFT(E503,3)&amp;"."&amp;MID(E503,4,3)&amp;"/"&amp;MID(E503,7,4)&amp;"-"&amp;RIGHT(E503,2),IF(G503=11,"00.0"&amp;LEFT(E503,2)&amp;"."&amp;MID(E503,3,3)&amp;"/"&amp;MID(E503,6,4)&amp;"-"&amp;RIGHT(E503,2),"erro")))))</f>
        <v>08.873.873/0001-10</v>
      </c>
      <c r="G503" s="2">
        <f t="shared" si="2"/>
        <v>13</v>
      </c>
      <c r="H503" s="6" t="s">
        <v>145</v>
      </c>
      <c r="I503" s="2">
        <v>1.0</v>
      </c>
      <c r="J503" s="6">
        <v>12.787729450056755</v>
      </c>
      <c r="K503" s="6">
        <v>357800.0</v>
      </c>
      <c r="L503" s="2">
        <v>0.0</v>
      </c>
      <c r="M503" s="2">
        <v>1.0</v>
      </c>
      <c r="N503" s="2"/>
      <c r="O503" s="2">
        <v>0.0</v>
      </c>
      <c r="P503" s="2">
        <v>0.0</v>
      </c>
      <c r="Q503" s="2">
        <v>0.0</v>
      </c>
      <c r="R503" s="2">
        <v>11.0</v>
      </c>
      <c r="S503" s="2">
        <v>0.0</v>
      </c>
      <c r="T503" s="6">
        <v>15.270001973993088</v>
      </c>
      <c r="U503" s="6">
        <v>0.14540627068833256</v>
      </c>
      <c r="V503" s="6">
        <v>0.7622063351396036</v>
      </c>
      <c r="W503" s="6">
        <v>808371.0</v>
      </c>
      <c r="X503" s="6">
        <v>2455629.0</v>
      </c>
      <c r="Y503" s="6">
        <v>4282305.0</v>
      </c>
      <c r="Z503" s="6">
        <v>622674.0</v>
      </c>
      <c r="AA503" s="2">
        <f t="shared" si="3"/>
        <v>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1.0</v>
      </c>
      <c r="AH503" s="2">
        <v>0.0</v>
      </c>
      <c r="AI503" s="2">
        <v>0.0</v>
      </c>
      <c r="AJ503" s="2">
        <v>0.0</v>
      </c>
      <c r="AK503" s="2">
        <v>0.0</v>
      </c>
      <c r="AL503" s="2">
        <v>0.0</v>
      </c>
      <c r="AM503" s="2">
        <v>0.0</v>
      </c>
      <c r="AN503" s="2">
        <v>1.0</v>
      </c>
      <c r="AO503" s="2">
        <v>0.0</v>
      </c>
      <c r="AP503" s="2">
        <v>0.0</v>
      </c>
      <c r="AQ503" s="2">
        <v>0.0</v>
      </c>
      <c r="AR503" s="3">
        <v>0.0</v>
      </c>
      <c r="AS503" s="6">
        <f t="shared" si="4"/>
        <v>14.81198454</v>
      </c>
      <c r="AT503" s="6">
        <f t="shared" si="5"/>
        <v>0.187611169</v>
      </c>
      <c r="AU503" s="6">
        <f t="shared" si="6"/>
        <v>0.675570769</v>
      </c>
      <c r="AV503" s="6">
        <f t="shared" si="7"/>
        <v>0</v>
      </c>
      <c r="AW503" s="6">
        <f t="shared" si="8"/>
        <v>1</v>
      </c>
      <c r="AX503" s="6">
        <f t="shared" si="9"/>
        <v>0</v>
      </c>
      <c r="AY503" s="6">
        <f t="shared" si="10"/>
        <v>0</v>
      </c>
      <c r="AZ503" s="6">
        <f t="shared" si="11"/>
        <v>0</v>
      </c>
      <c r="BA503" s="6">
        <f t="shared" si="12"/>
        <v>10</v>
      </c>
      <c r="BB503" s="6">
        <f t="shared" si="13"/>
        <v>0</v>
      </c>
      <c r="BC503" s="2"/>
      <c r="BD503" s="2"/>
    </row>
    <row r="504" ht="15.75" customHeight="1">
      <c r="A504" s="2">
        <v>120.0</v>
      </c>
      <c r="B504" s="2">
        <v>2018.0</v>
      </c>
      <c r="C504" s="6" t="s">
        <v>176</v>
      </c>
      <c r="D504" s="2">
        <v>21903.0</v>
      </c>
      <c r="E504" s="2">
        <v>8.87387300011E12</v>
      </c>
      <c r="F504" s="2" t="str">
        <f t="array" ref="F504">IFERROR(INDEX(cnpj!$A:$B,MATCH(C504,cnpj!$B:$B,0),1),IF(G504=14,LEFT(E504,2)&amp;"."&amp;MID(E504,3,3)&amp;"."&amp;MID(E504,6,3)&amp;"/"&amp;MID(E504,9,4)&amp;"-"&amp;RIGHT(E504,2),IF(G504=13,0&amp;LEFT(E504,1)&amp;"."&amp;MID(E504,2,3)&amp;"."&amp;MID(E504,5,3)&amp;"/"&amp;MID(E504,8,4)&amp;"-"&amp;RIGHT(E504,2),IF(G504=12,"00"&amp;"."&amp;LEFT(E504,3)&amp;"."&amp;MID(E504,4,3)&amp;"/"&amp;MID(E504,7,4)&amp;"-"&amp;RIGHT(E504,2),IF(G504=11,"00.0"&amp;LEFT(E504,2)&amp;"."&amp;MID(E504,3,3)&amp;"/"&amp;MID(E504,6,4)&amp;"-"&amp;RIGHT(E504,2),"erro")))))</f>
        <v>08.873.873/0001-10</v>
      </c>
      <c r="G504" s="2">
        <f t="shared" si="2"/>
        <v>13</v>
      </c>
      <c r="H504" s="6" t="s">
        <v>145</v>
      </c>
      <c r="I504" s="2">
        <v>1.0</v>
      </c>
      <c r="J504" s="6">
        <v>12.209068154509973</v>
      </c>
      <c r="K504" s="6">
        <v>200600.0</v>
      </c>
      <c r="L504" s="2">
        <v>0.0</v>
      </c>
      <c r="M504" s="2">
        <v>1.0</v>
      </c>
      <c r="N504" s="2"/>
      <c r="O504" s="2">
        <v>0.0</v>
      </c>
      <c r="P504" s="2">
        <v>0.0</v>
      </c>
      <c r="Q504" s="2">
        <v>0.0</v>
      </c>
      <c r="R504" s="2">
        <v>9.0</v>
      </c>
      <c r="S504" s="2">
        <v>0.0</v>
      </c>
      <c r="T504" s="6">
        <v>15.286407522306222</v>
      </c>
      <c r="U504" s="6">
        <v>0.13558426128461812</v>
      </c>
      <c r="V504" s="6">
        <v>0.7651682533381666</v>
      </c>
      <c r="W504" s="6">
        <v>732820.0</v>
      </c>
      <c r="X504" s="6">
        <v>2598063.0</v>
      </c>
      <c r="Y504" s="6">
        <v>4353138.0</v>
      </c>
      <c r="Z504" s="6">
        <v>590217.0</v>
      </c>
      <c r="AA504" s="2">
        <f t="shared" si="3"/>
        <v>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1.0</v>
      </c>
      <c r="AH504" s="2">
        <v>0.0</v>
      </c>
      <c r="AI504" s="2">
        <v>0.0</v>
      </c>
      <c r="AJ504" s="2">
        <v>0.0</v>
      </c>
      <c r="AK504" s="2">
        <v>0.0</v>
      </c>
      <c r="AL504" s="2">
        <v>0.0</v>
      </c>
      <c r="AM504" s="2">
        <v>0.0</v>
      </c>
      <c r="AN504" s="2">
        <v>0.0</v>
      </c>
      <c r="AO504" s="2">
        <v>1.0</v>
      </c>
      <c r="AP504" s="2">
        <v>0.0</v>
      </c>
      <c r="AQ504" s="2">
        <v>0.0</v>
      </c>
      <c r="AR504" s="3">
        <v>0.0</v>
      </c>
      <c r="AS504" s="6">
        <f t="shared" si="4"/>
        <v>15.27000197</v>
      </c>
      <c r="AT504" s="6">
        <f t="shared" si="5"/>
        <v>0.1454062707</v>
      </c>
      <c r="AU504" s="6">
        <f t="shared" si="6"/>
        <v>0.7622063351</v>
      </c>
      <c r="AV504" s="6">
        <f t="shared" si="7"/>
        <v>0</v>
      </c>
      <c r="AW504" s="6">
        <f t="shared" si="8"/>
        <v>1</v>
      </c>
      <c r="AX504" s="6">
        <f t="shared" si="9"/>
        <v>0</v>
      </c>
      <c r="AY504" s="6">
        <f t="shared" si="10"/>
        <v>0</v>
      </c>
      <c r="AZ504" s="6">
        <f t="shared" si="11"/>
        <v>0</v>
      </c>
      <c r="BA504" s="6">
        <f t="shared" si="12"/>
        <v>11</v>
      </c>
      <c r="BB504" s="6">
        <f t="shared" si="13"/>
        <v>0</v>
      </c>
      <c r="BC504" s="2"/>
      <c r="BD504" s="2"/>
    </row>
    <row r="505" ht="15.75" customHeight="1">
      <c r="A505" s="2">
        <v>120.0</v>
      </c>
      <c r="B505" s="2">
        <v>2020.0</v>
      </c>
      <c r="C505" s="6" t="s">
        <v>176</v>
      </c>
      <c r="D505" s="2">
        <v>21903.0</v>
      </c>
      <c r="E505" s="2">
        <v>8.87387300011E12</v>
      </c>
      <c r="F505" s="2" t="str">
        <f t="array" ref="F505">IFERROR(INDEX(cnpj!$A:$B,MATCH(C505,cnpj!$B:$B,0),1),IF(G505=14,LEFT(E505,2)&amp;"."&amp;MID(E505,3,3)&amp;"."&amp;MID(E505,6,3)&amp;"/"&amp;MID(E505,9,4)&amp;"-"&amp;RIGHT(E505,2),IF(G505=13,0&amp;LEFT(E505,1)&amp;"."&amp;MID(E505,2,3)&amp;"."&amp;MID(E505,5,3)&amp;"/"&amp;MID(E505,8,4)&amp;"-"&amp;RIGHT(E505,2),IF(G505=12,"00"&amp;"."&amp;LEFT(E505,3)&amp;"."&amp;MID(E505,4,3)&amp;"/"&amp;MID(E505,7,4)&amp;"-"&amp;RIGHT(E505,2),IF(G505=11,"00.0"&amp;LEFT(E505,2)&amp;"."&amp;MID(E505,3,3)&amp;"/"&amp;MID(E505,6,4)&amp;"-"&amp;RIGHT(E505,2),"erro")))))</f>
        <v>08.873.873/0001-10</v>
      </c>
      <c r="G505" s="2">
        <f t="shared" si="2"/>
        <v>13</v>
      </c>
      <c r="H505" s="6" t="s">
        <v>145</v>
      </c>
      <c r="I505" s="2">
        <v>1.0</v>
      </c>
      <c r="J505" s="6">
        <v>14.338699440713663</v>
      </c>
      <c r="K505" s="6">
        <v>1687400.0</v>
      </c>
      <c r="L505" s="2">
        <v>0.0</v>
      </c>
      <c r="M505" s="2">
        <v>1.0</v>
      </c>
      <c r="N505" s="2"/>
      <c r="O505" s="2">
        <v>0.0</v>
      </c>
      <c r="P505" s="2">
        <v>0.0</v>
      </c>
      <c r="Q505" s="2">
        <v>0.0</v>
      </c>
      <c r="R505" s="2">
        <v>10.0</v>
      </c>
      <c r="S505" s="2">
        <v>0.0</v>
      </c>
      <c r="T505" s="6">
        <v>15.51622069042346</v>
      </c>
      <c r="U505" s="6">
        <v>0.07586736806286278</v>
      </c>
      <c r="V505" s="6">
        <v>0.7902534869609094</v>
      </c>
      <c r="W505" s="6">
        <v>1013329.0</v>
      </c>
      <c r="X505" s="6">
        <v>3315550.0</v>
      </c>
      <c r="Y505" s="6">
        <v>5477836.0</v>
      </c>
      <c r="Z505" s="6">
        <v>415589.0</v>
      </c>
      <c r="AA505" s="2">
        <f t="shared" si="3"/>
        <v>0</v>
      </c>
      <c r="AB505" s="2">
        <v>0.0</v>
      </c>
      <c r="AC505" s="2">
        <v>0.0</v>
      </c>
      <c r="AD505" s="2">
        <v>0.0</v>
      </c>
      <c r="AE505" s="2">
        <v>0.0</v>
      </c>
      <c r="AF505" s="2">
        <v>0.0</v>
      </c>
      <c r="AG505" s="2">
        <v>1.0</v>
      </c>
      <c r="AH505" s="2">
        <v>0.0</v>
      </c>
      <c r="AI505" s="2">
        <v>0.0</v>
      </c>
      <c r="AJ505" s="2">
        <v>0.0</v>
      </c>
      <c r="AK505" s="2">
        <v>0.0</v>
      </c>
      <c r="AL505" s="2">
        <v>0.0</v>
      </c>
      <c r="AM505" s="2">
        <v>0.0</v>
      </c>
      <c r="AN505" s="2">
        <v>0.0</v>
      </c>
      <c r="AO505" s="2">
        <v>0.0</v>
      </c>
      <c r="AP505" s="2">
        <v>0.0</v>
      </c>
      <c r="AQ505" s="2">
        <v>1.0</v>
      </c>
      <c r="AR505" s="3">
        <v>0.0</v>
      </c>
      <c r="AS505" s="6">
        <f t="shared" si="4"/>
        <v>15.28640752</v>
      </c>
      <c r="AT505" s="6">
        <f t="shared" si="5"/>
        <v>0.1355842613</v>
      </c>
      <c r="AU505" s="6">
        <f t="shared" si="6"/>
        <v>0.7651682533</v>
      </c>
      <c r="AV505" s="6">
        <f t="shared" si="7"/>
        <v>0</v>
      </c>
      <c r="AW505" s="6">
        <f t="shared" si="8"/>
        <v>1</v>
      </c>
      <c r="AX505" s="6">
        <f t="shared" si="9"/>
        <v>0</v>
      </c>
      <c r="AY505" s="6">
        <f t="shared" si="10"/>
        <v>0</v>
      </c>
      <c r="AZ505" s="6">
        <f t="shared" si="11"/>
        <v>0</v>
      </c>
      <c r="BA505" s="6">
        <f t="shared" si="12"/>
        <v>9</v>
      </c>
      <c r="BB505" s="6">
        <f t="shared" si="13"/>
        <v>0</v>
      </c>
      <c r="BC505" s="2"/>
      <c r="BD505" s="2"/>
    </row>
    <row r="506" ht="15.75" customHeight="1">
      <c r="A506" s="2">
        <v>121.0</v>
      </c>
      <c r="B506" s="2">
        <v>2016.0</v>
      </c>
      <c r="C506" s="6" t="s">
        <v>177</v>
      </c>
      <c r="D506" s="2">
        <v>19453.0</v>
      </c>
      <c r="E506" s="2">
        <v>4.14945400018E12</v>
      </c>
      <c r="F506" s="2" t="str">
        <f t="array" ref="F506">IFERROR(INDEX(cnpj!$A:$B,MATCH(C506,cnpj!$B:$B,0),1),IF(G506=14,LEFT(E506,2)&amp;"."&amp;MID(E506,3,3)&amp;"."&amp;MID(E506,6,3)&amp;"/"&amp;MID(E506,9,4)&amp;"-"&amp;RIGHT(E506,2),IF(G506=13,0&amp;LEFT(E506,1)&amp;"."&amp;MID(E506,2,3)&amp;"."&amp;MID(E506,5,3)&amp;"/"&amp;MID(E506,8,4)&amp;"-"&amp;RIGHT(E506,2),IF(G506=12,"00"&amp;"."&amp;LEFT(E506,3)&amp;"."&amp;MID(E506,4,3)&amp;"/"&amp;MID(E506,7,4)&amp;"-"&amp;RIGHT(E506,2),IF(G506=11,"00.0"&amp;LEFT(E506,2)&amp;"."&amp;MID(E506,3,3)&amp;"/"&amp;MID(E506,6,4)&amp;"-"&amp;RIGHT(E506,2),"erro")))))</f>
        <v>04.149.454/0001-80</v>
      </c>
      <c r="G506" s="2">
        <f t="shared" si="2"/>
        <v>13</v>
      </c>
      <c r="H506" s="6" t="s">
        <v>60</v>
      </c>
      <c r="I506" s="2">
        <v>1.0</v>
      </c>
      <c r="J506" s="6">
        <v>11.696080008068074</v>
      </c>
      <c r="K506" s="6">
        <v>120100.0</v>
      </c>
      <c r="L506" s="2">
        <v>0.0</v>
      </c>
      <c r="M506" s="2">
        <v>1.0</v>
      </c>
      <c r="N506" s="2"/>
      <c r="O506" s="2">
        <v>1.0</v>
      </c>
      <c r="P506" s="2">
        <v>3.0</v>
      </c>
      <c r="Q506" s="2">
        <v>0.0</v>
      </c>
      <c r="R506" s="2">
        <v>16.0</v>
      </c>
      <c r="S506" s="2">
        <v>0.0</v>
      </c>
      <c r="T506" s="6">
        <v>14.21999318359455</v>
      </c>
      <c r="U506" s="6">
        <v>-0.6437134599510053</v>
      </c>
      <c r="V506" s="6">
        <v>0.6663630351672009</v>
      </c>
      <c r="W506" s="6">
        <v>106873.0</v>
      </c>
      <c r="X506" s="6">
        <v>891690.0</v>
      </c>
      <c r="Y506" s="6">
        <v>1498527.0</v>
      </c>
      <c r="Z506" s="6">
        <v>-964622.0</v>
      </c>
      <c r="AA506" s="2" t="str">
        <f t="shared" si="3"/>
        <v/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1.0</v>
      </c>
      <c r="AH506" s="2">
        <v>0.0</v>
      </c>
      <c r="AI506" s="2">
        <v>0.0</v>
      </c>
      <c r="AJ506" s="2">
        <v>0.0</v>
      </c>
      <c r="AK506" s="2">
        <v>0.0</v>
      </c>
      <c r="AL506" s="2">
        <v>0.0</v>
      </c>
      <c r="AM506" s="2">
        <v>1.0</v>
      </c>
      <c r="AN506" s="2">
        <v>0.0</v>
      </c>
      <c r="AO506" s="2">
        <v>0.0</v>
      </c>
      <c r="AP506" s="2">
        <v>0.0</v>
      </c>
      <c r="AQ506" s="2">
        <v>0.0</v>
      </c>
      <c r="AR506" s="3">
        <v>0.0</v>
      </c>
      <c r="AS506" s="6" t="str">
        <f t="shared" si="4"/>
        <v/>
      </c>
      <c r="AT506" s="6" t="str">
        <f t="shared" si="5"/>
        <v/>
      </c>
      <c r="AU506" s="6" t="str">
        <f t="shared" si="6"/>
        <v/>
      </c>
      <c r="AV506" s="6" t="str">
        <f t="shared" si="7"/>
        <v/>
      </c>
      <c r="AW506" s="6" t="str">
        <f t="shared" si="8"/>
        <v/>
      </c>
      <c r="AX506" s="6" t="str">
        <f t="shared" si="9"/>
        <v/>
      </c>
      <c r="AY506" s="6" t="str">
        <f t="shared" si="10"/>
        <v/>
      </c>
      <c r="AZ506" s="6" t="str">
        <f t="shared" si="11"/>
        <v/>
      </c>
      <c r="BA506" s="6" t="str">
        <f t="shared" si="12"/>
        <v/>
      </c>
      <c r="BB506" s="6" t="str">
        <f t="shared" si="13"/>
        <v/>
      </c>
      <c r="BC506" s="2"/>
      <c r="BD506" s="2"/>
    </row>
    <row r="507" ht="15.75" customHeight="1">
      <c r="A507" s="2">
        <v>121.0</v>
      </c>
      <c r="B507" s="2">
        <v>2017.0</v>
      </c>
      <c r="C507" s="6" t="s">
        <v>177</v>
      </c>
      <c r="D507" s="2">
        <v>19453.0</v>
      </c>
      <c r="E507" s="2">
        <v>4.14945400018E12</v>
      </c>
      <c r="F507" s="2" t="str">
        <f t="array" ref="F507">IFERROR(INDEX(cnpj!$A:$B,MATCH(C507,cnpj!$B:$B,0),1),IF(G507=14,LEFT(E507,2)&amp;"."&amp;MID(E507,3,3)&amp;"."&amp;MID(E507,6,3)&amp;"/"&amp;MID(E507,9,4)&amp;"-"&amp;RIGHT(E507,2),IF(G507=13,0&amp;LEFT(E507,1)&amp;"."&amp;MID(E507,2,3)&amp;"."&amp;MID(E507,5,3)&amp;"/"&amp;MID(E507,8,4)&amp;"-"&amp;RIGHT(E507,2),IF(G507=12,"00"&amp;"."&amp;LEFT(E507,3)&amp;"."&amp;MID(E507,4,3)&amp;"/"&amp;MID(E507,7,4)&amp;"-"&amp;RIGHT(E507,2),IF(G507=11,"00.0"&amp;LEFT(E507,2)&amp;"."&amp;MID(E507,3,3)&amp;"/"&amp;MID(E507,6,4)&amp;"-"&amp;RIGHT(E507,2),"erro")))))</f>
        <v>04.149.454/0001-80</v>
      </c>
      <c r="G507" s="2">
        <f t="shared" si="2"/>
        <v>13</v>
      </c>
      <c r="H507" s="6" t="s">
        <v>60</v>
      </c>
      <c r="I507" s="2">
        <v>1.0</v>
      </c>
      <c r="J507" s="6">
        <v>11.696080008068074</v>
      </c>
      <c r="K507" s="6">
        <v>120100.0</v>
      </c>
      <c r="L507" s="2">
        <v>0.0</v>
      </c>
      <c r="M507" s="2">
        <v>1.0</v>
      </c>
      <c r="N507" s="2"/>
      <c r="O507" s="2">
        <v>1.0</v>
      </c>
      <c r="P507" s="2">
        <v>3.0</v>
      </c>
      <c r="Q507" s="2">
        <v>0.0</v>
      </c>
      <c r="R507" s="2">
        <v>23.0</v>
      </c>
      <c r="S507" s="2">
        <v>0.0</v>
      </c>
      <c r="T507" s="6">
        <v>14.410177940784012</v>
      </c>
      <c r="U507" s="6">
        <v>0.21655260236544568</v>
      </c>
      <c r="V507" s="6">
        <v>0.6366073576440002</v>
      </c>
      <c r="W507" s="6">
        <v>428648.0</v>
      </c>
      <c r="X507" s="6">
        <v>725157.0</v>
      </c>
      <c r="Y507" s="6">
        <v>1812428.0</v>
      </c>
      <c r="Z507" s="6">
        <v>392486.0</v>
      </c>
      <c r="AA507" s="2">
        <f t="shared" si="3"/>
        <v>1</v>
      </c>
      <c r="AB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>
        <v>1.0</v>
      </c>
      <c r="AH507" s="2">
        <v>0.0</v>
      </c>
      <c r="AI507" s="2">
        <v>0.0</v>
      </c>
      <c r="AJ507" s="2">
        <v>0.0</v>
      </c>
      <c r="AK507" s="2">
        <v>0.0</v>
      </c>
      <c r="AL507" s="2">
        <v>0.0</v>
      </c>
      <c r="AM507" s="2">
        <v>0.0</v>
      </c>
      <c r="AN507" s="2">
        <v>1.0</v>
      </c>
      <c r="AO507" s="2">
        <v>0.0</v>
      </c>
      <c r="AP507" s="2">
        <v>0.0</v>
      </c>
      <c r="AQ507" s="2">
        <v>0.0</v>
      </c>
      <c r="AR507" s="3">
        <v>0.0</v>
      </c>
      <c r="AS507" s="6">
        <f t="shared" si="4"/>
        <v>14.21999318</v>
      </c>
      <c r="AT507" s="6">
        <f t="shared" si="5"/>
        <v>-0.64371346</v>
      </c>
      <c r="AU507" s="6">
        <f t="shared" si="6"/>
        <v>0.6663630352</v>
      </c>
      <c r="AV507" s="6">
        <f t="shared" si="7"/>
        <v>0</v>
      </c>
      <c r="AW507" s="6">
        <f t="shared" si="8"/>
        <v>1</v>
      </c>
      <c r="AX507" s="6">
        <f t="shared" si="9"/>
        <v>1</v>
      </c>
      <c r="AY507" s="6">
        <f t="shared" si="10"/>
        <v>3</v>
      </c>
      <c r="AZ507" s="6">
        <f t="shared" si="11"/>
        <v>0</v>
      </c>
      <c r="BA507" s="6">
        <f t="shared" si="12"/>
        <v>16</v>
      </c>
      <c r="BB507" s="6">
        <f t="shared" si="13"/>
        <v>0</v>
      </c>
      <c r="BC507" s="2"/>
      <c r="BD507" s="2"/>
    </row>
    <row r="508" ht="15.75" customHeight="1">
      <c r="A508" s="2">
        <v>121.0</v>
      </c>
      <c r="B508" s="2">
        <v>2018.0</v>
      </c>
      <c r="C508" s="6" t="s">
        <v>177</v>
      </c>
      <c r="D508" s="2">
        <v>19453.0</v>
      </c>
      <c r="E508" s="2">
        <v>4.14945400018E12</v>
      </c>
      <c r="F508" s="2" t="str">
        <f t="array" ref="F508">IFERROR(INDEX(cnpj!$A:$B,MATCH(C508,cnpj!$B:$B,0),1),IF(G508=14,LEFT(E508,2)&amp;"."&amp;MID(E508,3,3)&amp;"."&amp;MID(E508,6,3)&amp;"/"&amp;MID(E508,9,4)&amp;"-"&amp;RIGHT(E508,2),IF(G508=13,0&amp;LEFT(E508,1)&amp;"."&amp;MID(E508,2,3)&amp;"."&amp;MID(E508,5,3)&amp;"/"&amp;MID(E508,8,4)&amp;"-"&amp;RIGHT(E508,2),IF(G508=12,"00"&amp;"."&amp;LEFT(E508,3)&amp;"."&amp;MID(E508,4,3)&amp;"/"&amp;MID(E508,7,4)&amp;"-"&amp;RIGHT(E508,2),IF(G508=11,"00.0"&amp;LEFT(E508,2)&amp;"."&amp;MID(E508,3,3)&amp;"/"&amp;MID(E508,6,4)&amp;"-"&amp;RIGHT(E508,2),"erro")))))</f>
        <v>04.149.454/0001-80</v>
      </c>
      <c r="G508" s="2">
        <f t="shared" si="2"/>
        <v>13</v>
      </c>
      <c r="H508" s="6" t="s">
        <v>60</v>
      </c>
      <c r="I508" s="2">
        <v>1.0</v>
      </c>
      <c r="J508" s="6">
        <v>11.467928099039492</v>
      </c>
      <c r="K508" s="6">
        <v>95600.0</v>
      </c>
      <c r="L508" s="2">
        <v>0.0</v>
      </c>
      <c r="M508" s="2">
        <v>1.0</v>
      </c>
      <c r="N508" s="2"/>
      <c r="O508" s="2">
        <v>1.0</v>
      </c>
      <c r="P508" s="2">
        <v>2.0</v>
      </c>
      <c r="Q508" s="2">
        <v>0.0</v>
      </c>
      <c r="R508" s="2">
        <v>20.0</v>
      </c>
      <c r="S508" s="2">
        <v>0.0</v>
      </c>
      <c r="T508" s="6">
        <v>14.610031768697185</v>
      </c>
      <c r="U508" s="6">
        <v>0.1692026813277967</v>
      </c>
      <c r="V508" s="6">
        <v>0.7107054772766189</v>
      </c>
      <c r="W508" s="6">
        <v>218161.0</v>
      </c>
      <c r="X508" s="6">
        <v>1354901.0</v>
      </c>
      <c r="Y508" s="6">
        <v>2213381.0</v>
      </c>
      <c r="Z508" s="6">
        <v>374510.0</v>
      </c>
      <c r="AA508" s="2">
        <f t="shared" si="3"/>
        <v>0</v>
      </c>
      <c r="AB508" s="2">
        <v>0.0</v>
      </c>
      <c r="AC508" s="2">
        <v>0.0</v>
      </c>
      <c r="AD508" s="2">
        <v>0.0</v>
      </c>
      <c r="AE508" s="2">
        <v>0.0</v>
      </c>
      <c r="AF508" s="2">
        <v>0.0</v>
      </c>
      <c r="AG508" s="2">
        <v>1.0</v>
      </c>
      <c r="AH508" s="2">
        <v>0.0</v>
      </c>
      <c r="AI508" s="2">
        <v>0.0</v>
      </c>
      <c r="AJ508" s="2">
        <v>0.0</v>
      </c>
      <c r="AK508" s="2">
        <v>0.0</v>
      </c>
      <c r="AL508" s="2">
        <v>0.0</v>
      </c>
      <c r="AM508" s="2">
        <v>0.0</v>
      </c>
      <c r="AN508" s="2">
        <v>0.0</v>
      </c>
      <c r="AO508" s="2">
        <v>1.0</v>
      </c>
      <c r="AP508" s="2">
        <v>0.0</v>
      </c>
      <c r="AQ508" s="2">
        <v>0.0</v>
      </c>
      <c r="AR508" s="3">
        <v>0.0</v>
      </c>
      <c r="AS508" s="6">
        <f t="shared" si="4"/>
        <v>14.41017794</v>
      </c>
      <c r="AT508" s="6">
        <f t="shared" si="5"/>
        <v>0.2165526024</v>
      </c>
      <c r="AU508" s="6">
        <f t="shared" si="6"/>
        <v>0.6366073576</v>
      </c>
      <c r="AV508" s="6">
        <f t="shared" si="7"/>
        <v>0</v>
      </c>
      <c r="AW508" s="6">
        <f t="shared" si="8"/>
        <v>1</v>
      </c>
      <c r="AX508" s="6">
        <f t="shared" si="9"/>
        <v>1</v>
      </c>
      <c r="AY508" s="6">
        <f t="shared" si="10"/>
        <v>3</v>
      </c>
      <c r="AZ508" s="6">
        <f t="shared" si="11"/>
        <v>0</v>
      </c>
      <c r="BA508" s="6">
        <f t="shared" si="12"/>
        <v>23</v>
      </c>
      <c r="BB508" s="6">
        <f t="shared" si="13"/>
        <v>0</v>
      </c>
      <c r="BC508" s="2"/>
      <c r="BD508" s="2"/>
    </row>
    <row r="509" ht="15.75" customHeight="1">
      <c r="A509" s="2">
        <v>121.0</v>
      </c>
      <c r="B509" s="2">
        <v>2019.0</v>
      </c>
      <c r="C509" s="6" t="s">
        <v>177</v>
      </c>
      <c r="D509" s="2">
        <v>19453.0</v>
      </c>
      <c r="E509" s="2">
        <v>4.14945400018E12</v>
      </c>
      <c r="F509" s="2" t="str">
        <f t="array" ref="F509">IFERROR(INDEX(cnpj!$A:$B,MATCH(C509,cnpj!$B:$B,0),1),IF(G509=14,LEFT(E509,2)&amp;"."&amp;MID(E509,3,3)&amp;"."&amp;MID(E509,6,3)&amp;"/"&amp;MID(E509,9,4)&amp;"-"&amp;RIGHT(E509,2),IF(G509=13,0&amp;LEFT(E509,1)&amp;"."&amp;MID(E509,2,3)&amp;"."&amp;MID(E509,5,3)&amp;"/"&amp;MID(E509,8,4)&amp;"-"&amp;RIGHT(E509,2),IF(G509=12,"00"&amp;"."&amp;LEFT(E509,3)&amp;"."&amp;MID(E509,4,3)&amp;"/"&amp;MID(E509,7,4)&amp;"-"&amp;RIGHT(E509,2),IF(G509=11,"00.0"&amp;LEFT(E509,2)&amp;"."&amp;MID(E509,3,3)&amp;"/"&amp;MID(E509,6,4)&amp;"-"&amp;RIGHT(E509,2),"erro")))))</f>
        <v>04.149.454/0001-80</v>
      </c>
      <c r="G509" s="2">
        <f t="shared" si="2"/>
        <v>13</v>
      </c>
      <c r="H509" s="6" t="s">
        <v>60</v>
      </c>
      <c r="I509" s="2">
        <v>1.0</v>
      </c>
      <c r="J509" s="6">
        <v>14.47587624899984</v>
      </c>
      <c r="K509" s="6">
        <v>1935500.0</v>
      </c>
      <c r="L509" s="2">
        <v>0.0</v>
      </c>
      <c r="M509" s="2">
        <v>1.0</v>
      </c>
      <c r="N509" s="2"/>
      <c r="O509" s="2">
        <v>1.0</v>
      </c>
      <c r="P509" s="2">
        <v>3.0</v>
      </c>
      <c r="Q509" s="2">
        <v>0.0</v>
      </c>
      <c r="R509" s="2">
        <v>20.0</v>
      </c>
      <c r="S509" s="2">
        <v>0.0</v>
      </c>
      <c r="T509" s="6">
        <v>14.553373900920947</v>
      </c>
      <c r="U509" s="6">
        <v>-0.08867481216488753</v>
      </c>
      <c r="V509" s="6">
        <v>0.7426245372854013</v>
      </c>
      <c r="W509" s="6">
        <v>1446298.0</v>
      </c>
      <c r="X509" s="6">
        <v>106873.0</v>
      </c>
      <c r="Y509" s="6">
        <v>2091462.0</v>
      </c>
      <c r="Z509" s="6">
        <v>-185460.0</v>
      </c>
      <c r="AA509" s="2">
        <f t="shared" si="3"/>
        <v>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1.0</v>
      </c>
      <c r="AH509" s="2">
        <v>0.0</v>
      </c>
      <c r="AI509" s="2">
        <v>0.0</v>
      </c>
      <c r="AJ509" s="2">
        <v>0.0</v>
      </c>
      <c r="AK509" s="2">
        <v>0.0</v>
      </c>
      <c r="AL509" s="2">
        <v>0.0</v>
      </c>
      <c r="AM509" s="2">
        <v>0.0</v>
      </c>
      <c r="AN509" s="2">
        <v>0.0</v>
      </c>
      <c r="AO509" s="2">
        <v>0.0</v>
      </c>
      <c r="AP509" s="2">
        <v>1.0</v>
      </c>
      <c r="AQ509" s="2">
        <v>0.0</v>
      </c>
      <c r="AR509" s="3">
        <v>0.0</v>
      </c>
      <c r="AS509" s="6">
        <f t="shared" si="4"/>
        <v>14.61003177</v>
      </c>
      <c r="AT509" s="6">
        <f t="shared" si="5"/>
        <v>0.1692026813</v>
      </c>
      <c r="AU509" s="6">
        <f t="shared" si="6"/>
        <v>0.7107054773</v>
      </c>
      <c r="AV509" s="6">
        <f t="shared" si="7"/>
        <v>0</v>
      </c>
      <c r="AW509" s="6">
        <f t="shared" si="8"/>
        <v>1</v>
      </c>
      <c r="AX509" s="6">
        <f t="shared" si="9"/>
        <v>1</v>
      </c>
      <c r="AY509" s="6">
        <f t="shared" si="10"/>
        <v>2</v>
      </c>
      <c r="AZ509" s="6">
        <f t="shared" si="11"/>
        <v>0</v>
      </c>
      <c r="BA509" s="6">
        <f t="shared" si="12"/>
        <v>20</v>
      </c>
      <c r="BB509" s="6">
        <f t="shared" si="13"/>
        <v>0</v>
      </c>
      <c r="BC509" s="2"/>
      <c r="BD509" s="2"/>
    </row>
    <row r="510" ht="15.75" customHeight="1">
      <c r="A510" s="2">
        <v>121.0</v>
      </c>
      <c r="B510" s="2">
        <v>2020.0</v>
      </c>
      <c r="C510" s="6" t="s">
        <v>177</v>
      </c>
      <c r="D510" s="2">
        <v>19453.0</v>
      </c>
      <c r="E510" s="2">
        <v>4.14945400018E12</v>
      </c>
      <c r="F510" s="2" t="str">
        <f t="array" ref="F510">IFERROR(INDEX(cnpj!$A:$B,MATCH(C510,cnpj!$B:$B,0),1),IF(G510=14,LEFT(E510,2)&amp;"."&amp;MID(E510,3,3)&amp;"."&amp;MID(E510,6,3)&amp;"/"&amp;MID(E510,9,4)&amp;"-"&amp;RIGHT(E510,2),IF(G510=13,0&amp;LEFT(E510,1)&amp;"."&amp;MID(E510,2,3)&amp;"."&amp;MID(E510,5,3)&amp;"/"&amp;MID(E510,8,4)&amp;"-"&amp;RIGHT(E510,2),IF(G510=12,"00"&amp;"."&amp;LEFT(E510,3)&amp;"."&amp;MID(E510,4,3)&amp;"/"&amp;MID(E510,7,4)&amp;"-"&amp;RIGHT(E510,2),IF(G510=11,"00.0"&amp;LEFT(E510,2)&amp;"."&amp;MID(E510,3,3)&amp;"/"&amp;MID(E510,6,4)&amp;"-"&amp;RIGHT(E510,2),"erro")))))</f>
        <v>04.149.454/0001-80</v>
      </c>
      <c r="G510" s="2">
        <f t="shared" si="2"/>
        <v>13</v>
      </c>
      <c r="H510" s="6" t="s">
        <v>60</v>
      </c>
      <c r="I510" s="2">
        <v>1.0</v>
      </c>
      <c r="J510" s="6">
        <v>14.545857179513325</v>
      </c>
      <c r="K510" s="6">
        <v>2075800.0</v>
      </c>
      <c r="L510" s="2">
        <v>0.0</v>
      </c>
      <c r="M510" s="2">
        <v>1.0</v>
      </c>
      <c r="N510" s="2"/>
      <c r="O510" s="2">
        <v>1.0</v>
      </c>
      <c r="P510" s="2">
        <v>3.0</v>
      </c>
      <c r="Q510" s="2">
        <v>0.0</v>
      </c>
      <c r="R510" s="2">
        <v>21.0</v>
      </c>
      <c r="S510" s="2">
        <v>0.0</v>
      </c>
      <c r="T510" s="6">
        <v>14.258930193335203</v>
      </c>
      <c r="U510" s="6">
        <v>-0.27213153053928496</v>
      </c>
      <c r="V510" s="6">
        <v>0.9639409098436098</v>
      </c>
      <c r="W510" s="6">
        <v>327883.0</v>
      </c>
      <c r="X510" s="6">
        <v>1173962.0</v>
      </c>
      <c r="Y510" s="6">
        <v>1558026.0</v>
      </c>
      <c r="Z510" s="6">
        <v>-423988.0</v>
      </c>
      <c r="AA510" s="2">
        <f t="shared" si="3"/>
        <v>1</v>
      </c>
      <c r="AB510" s="2">
        <v>0.0</v>
      </c>
      <c r="AC510" s="2">
        <v>0.0</v>
      </c>
      <c r="AD510" s="2">
        <v>0.0</v>
      </c>
      <c r="AE510" s="2">
        <v>0.0</v>
      </c>
      <c r="AF510" s="2">
        <v>0.0</v>
      </c>
      <c r="AG510" s="2">
        <v>1.0</v>
      </c>
      <c r="AH510" s="2">
        <v>0.0</v>
      </c>
      <c r="AI510" s="2">
        <v>0.0</v>
      </c>
      <c r="AJ510" s="2">
        <v>0.0</v>
      </c>
      <c r="AK510" s="2">
        <v>0.0</v>
      </c>
      <c r="AL510" s="2">
        <v>0.0</v>
      </c>
      <c r="AM510" s="2">
        <v>0.0</v>
      </c>
      <c r="AN510" s="2">
        <v>0.0</v>
      </c>
      <c r="AO510" s="2">
        <v>0.0</v>
      </c>
      <c r="AP510" s="2">
        <v>0.0</v>
      </c>
      <c r="AQ510" s="2">
        <v>1.0</v>
      </c>
      <c r="AR510" s="3">
        <v>0.0</v>
      </c>
      <c r="AS510" s="6">
        <f t="shared" si="4"/>
        <v>14.5533739</v>
      </c>
      <c r="AT510" s="6">
        <f t="shared" si="5"/>
        <v>-0.08867481216</v>
      </c>
      <c r="AU510" s="6">
        <f t="shared" si="6"/>
        <v>0.7426245373</v>
      </c>
      <c r="AV510" s="6">
        <f t="shared" si="7"/>
        <v>0</v>
      </c>
      <c r="AW510" s="6">
        <f t="shared" si="8"/>
        <v>1</v>
      </c>
      <c r="AX510" s="6">
        <f t="shared" si="9"/>
        <v>1</v>
      </c>
      <c r="AY510" s="6">
        <f t="shared" si="10"/>
        <v>3</v>
      </c>
      <c r="AZ510" s="6">
        <f t="shared" si="11"/>
        <v>0</v>
      </c>
      <c r="BA510" s="6">
        <f t="shared" si="12"/>
        <v>20</v>
      </c>
      <c r="BB510" s="6">
        <f t="shared" si="13"/>
        <v>0</v>
      </c>
      <c r="BC510" s="2"/>
      <c r="BD510" s="2"/>
    </row>
    <row r="511" ht="15.75" customHeight="1">
      <c r="A511" s="2">
        <v>122.0</v>
      </c>
      <c r="B511" s="2">
        <v>2016.0</v>
      </c>
      <c r="C511" s="6" t="s">
        <v>178</v>
      </c>
      <c r="D511" s="2">
        <v>19763.0</v>
      </c>
      <c r="E511" s="2">
        <v>3.983431000103E12</v>
      </c>
      <c r="F511" s="2" t="str">
        <f t="array" ref="F511">IFERROR(INDEX(cnpj!$A:$B,MATCH(C511,cnpj!$B:$B,0),1),IF(G511=14,LEFT(E511,2)&amp;"."&amp;MID(E511,3,3)&amp;"."&amp;MID(E511,6,3)&amp;"/"&amp;MID(E511,9,4)&amp;"-"&amp;RIGHT(E511,2),IF(G511=13,0&amp;LEFT(E511,1)&amp;"."&amp;MID(E511,2,3)&amp;"."&amp;MID(E511,5,3)&amp;"/"&amp;MID(E511,8,4)&amp;"-"&amp;RIGHT(E511,2),IF(G511=12,"00"&amp;"."&amp;LEFT(E511,3)&amp;"."&amp;MID(E511,4,3)&amp;"/"&amp;MID(E511,7,4)&amp;"-"&amp;RIGHT(E511,2),IF(G511=11,"00.0"&amp;LEFT(E511,2)&amp;"."&amp;MID(E511,3,3)&amp;"/"&amp;MID(E511,6,4)&amp;"-"&amp;RIGHT(E511,2),"erro")))))</f>
        <v>03.983.431/0001-03</v>
      </c>
      <c r="G511" s="2">
        <f t="shared" si="2"/>
        <v>13</v>
      </c>
      <c r="H511" s="6" t="s">
        <v>55</v>
      </c>
      <c r="I511" s="2">
        <v>10.0</v>
      </c>
      <c r="J511" s="6">
        <v>14.667264535099298</v>
      </c>
      <c r="K511" s="6">
        <v>2343754.14</v>
      </c>
      <c r="L511" s="2">
        <v>0.0</v>
      </c>
      <c r="M511" s="2">
        <v>1.0</v>
      </c>
      <c r="N511" s="2"/>
      <c r="O511" s="2">
        <v>1.0</v>
      </c>
      <c r="P511" s="2">
        <v>2.0</v>
      </c>
      <c r="Q511" s="2">
        <v>0.0</v>
      </c>
      <c r="R511" s="2">
        <v>11.0</v>
      </c>
      <c r="S511" s="2">
        <v>0.0</v>
      </c>
      <c r="T511" s="6">
        <v>16.05131985565493</v>
      </c>
      <c r="U511" s="6">
        <v>0.07126347103804993</v>
      </c>
      <c r="V511" s="6">
        <v>0.19571663565157718</v>
      </c>
      <c r="W511" s="6">
        <v>772337.0</v>
      </c>
      <c r="X511" s="6">
        <v>1058406.0</v>
      </c>
      <c r="Y511" s="6">
        <v>9354049.0</v>
      </c>
      <c r="Z511" s="6">
        <v>666602.0</v>
      </c>
      <c r="AA511" s="2" t="str">
        <f t="shared" si="3"/>
        <v/>
      </c>
      <c r="AB511" s="2">
        <v>0.0</v>
      </c>
      <c r="AC511" s="2">
        <v>0.0</v>
      </c>
      <c r="AD511" s="2">
        <v>1.0</v>
      </c>
      <c r="AE511" s="2">
        <v>0.0</v>
      </c>
      <c r="AF511" s="2">
        <v>0.0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2">
        <v>0.0</v>
      </c>
      <c r="AM511" s="2">
        <v>1.0</v>
      </c>
      <c r="AN511" s="2">
        <v>0.0</v>
      </c>
      <c r="AO511" s="2">
        <v>0.0</v>
      </c>
      <c r="AP511" s="2">
        <v>0.0</v>
      </c>
      <c r="AQ511" s="2">
        <v>0.0</v>
      </c>
      <c r="AR511" s="3">
        <v>0.0</v>
      </c>
      <c r="AS511" s="6" t="str">
        <f t="shared" si="4"/>
        <v/>
      </c>
      <c r="AT511" s="6" t="str">
        <f t="shared" si="5"/>
        <v/>
      </c>
      <c r="AU511" s="6" t="str">
        <f t="shared" si="6"/>
        <v/>
      </c>
      <c r="AV511" s="6" t="str">
        <f t="shared" si="7"/>
        <v/>
      </c>
      <c r="AW511" s="6" t="str">
        <f t="shared" si="8"/>
        <v/>
      </c>
      <c r="AX511" s="6" t="str">
        <f t="shared" si="9"/>
        <v/>
      </c>
      <c r="AY511" s="6" t="str">
        <f t="shared" si="10"/>
        <v/>
      </c>
      <c r="AZ511" s="6" t="str">
        <f t="shared" si="11"/>
        <v/>
      </c>
      <c r="BA511" s="6" t="str">
        <f t="shared" si="12"/>
        <v/>
      </c>
      <c r="BB511" s="6" t="str">
        <f t="shared" si="13"/>
        <v/>
      </c>
      <c r="BC511" s="2"/>
      <c r="BD511" s="2"/>
    </row>
    <row r="512" ht="15.75" customHeight="1">
      <c r="A512" s="2">
        <v>122.0</v>
      </c>
      <c r="B512" s="2">
        <v>2017.0</v>
      </c>
      <c r="C512" s="6" t="s">
        <v>178</v>
      </c>
      <c r="D512" s="2">
        <v>19763.0</v>
      </c>
      <c r="E512" s="2">
        <v>3.983431000103E12</v>
      </c>
      <c r="F512" s="2" t="str">
        <f t="array" ref="F512">IFERROR(INDEX(cnpj!$A:$B,MATCH(C512,cnpj!$B:$B,0),1),IF(G512=14,LEFT(E512,2)&amp;"."&amp;MID(E512,3,3)&amp;"."&amp;MID(E512,6,3)&amp;"/"&amp;MID(E512,9,4)&amp;"-"&amp;RIGHT(E512,2),IF(G512=13,0&amp;LEFT(E512,1)&amp;"."&amp;MID(E512,2,3)&amp;"."&amp;MID(E512,5,3)&amp;"/"&amp;MID(E512,8,4)&amp;"-"&amp;RIGHT(E512,2),IF(G512=12,"00"&amp;"."&amp;LEFT(E512,3)&amp;"."&amp;MID(E512,4,3)&amp;"/"&amp;MID(E512,7,4)&amp;"-"&amp;RIGHT(E512,2),IF(G512=11,"00.0"&amp;LEFT(E512,2)&amp;"."&amp;MID(E512,3,3)&amp;"/"&amp;MID(E512,6,4)&amp;"-"&amp;RIGHT(E512,2),"erro")))))</f>
        <v>03.983.431/0001-03</v>
      </c>
      <c r="G512" s="2">
        <f t="shared" si="2"/>
        <v>13</v>
      </c>
      <c r="H512" s="6" t="s">
        <v>55</v>
      </c>
      <c r="I512" s="2">
        <v>10.0</v>
      </c>
      <c r="J512" s="6">
        <v>14.811985375825273</v>
      </c>
      <c r="K512" s="6">
        <v>2708716.26</v>
      </c>
      <c r="L512" s="2">
        <v>0.0</v>
      </c>
      <c r="M512" s="2">
        <v>1.0</v>
      </c>
      <c r="N512" s="2"/>
      <c r="O512" s="2">
        <v>1.0</v>
      </c>
      <c r="P512" s="2">
        <v>2.0</v>
      </c>
      <c r="Q512" s="2">
        <v>0.0</v>
      </c>
      <c r="R512" s="2">
        <v>16.0</v>
      </c>
      <c r="S512" s="2">
        <v>0.0</v>
      </c>
      <c r="T512" s="6">
        <v>16.035693779311213</v>
      </c>
      <c r="U512" s="6">
        <v>0.06644085178245933</v>
      </c>
      <c r="V512" s="6">
        <v>0.14411753783085232</v>
      </c>
      <c r="W512" s="6">
        <v>579600.0</v>
      </c>
      <c r="X512" s="6">
        <v>747581.0</v>
      </c>
      <c r="Y512" s="6">
        <v>9209018.0</v>
      </c>
      <c r="Z512" s="6">
        <v>611855.0</v>
      </c>
      <c r="AA512" s="2">
        <f t="shared" si="3"/>
        <v>0</v>
      </c>
      <c r="AB512" s="2">
        <v>0.0</v>
      </c>
      <c r="AC512" s="2">
        <v>0.0</v>
      </c>
      <c r="AD512" s="2">
        <v>1.0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2">
        <v>0.0</v>
      </c>
      <c r="AM512" s="2">
        <v>0.0</v>
      </c>
      <c r="AN512" s="2">
        <v>1.0</v>
      </c>
      <c r="AO512" s="2">
        <v>0.0</v>
      </c>
      <c r="AP512" s="2">
        <v>0.0</v>
      </c>
      <c r="AQ512" s="2">
        <v>0.0</v>
      </c>
      <c r="AR512" s="3">
        <v>0.0</v>
      </c>
      <c r="AS512" s="6">
        <f t="shared" si="4"/>
        <v>16.05131986</v>
      </c>
      <c r="AT512" s="6">
        <f t="shared" si="5"/>
        <v>0.07126347104</v>
      </c>
      <c r="AU512" s="6">
        <f t="shared" si="6"/>
        <v>0.1957166357</v>
      </c>
      <c r="AV512" s="6">
        <f t="shared" si="7"/>
        <v>0</v>
      </c>
      <c r="AW512" s="6">
        <f t="shared" si="8"/>
        <v>1</v>
      </c>
      <c r="AX512" s="6">
        <f t="shared" si="9"/>
        <v>1</v>
      </c>
      <c r="AY512" s="6">
        <f t="shared" si="10"/>
        <v>2</v>
      </c>
      <c r="AZ512" s="6">
        <f t="shared" si="11"/>
        <v>0</v>
      </c>
      <c r="BA512" s="6">
        <f t="shared" si="12"/>
        <v>11</v>
      </c>
      <c r="BB512" s="6">
        <f t="shared" si="13"/>
        <v>0</v>
      </c>
      <c r="BC512" s="2"/>
      <c r="BD512" s="2"/>
    </row>
    <row r="513" ht="15.75" customHeight="1">
      <c r="A513" s="2">
        <v>122.0</v>
      </c>
      <c r="B513" s="2">
        <v>2018.0</v>
      </c>
      <c r="C513" s="6" t="s">
        <v>178</v>
      </c>
      <c r="D513" s="2">
        <v>19763.0</v>
      </c>
      <c r="E513" s="2">
        <v>3.983431000103E12</v>
      </c>
      <c r="F513" s="2" t="str">
        <f t="array" ref="F513">IFERROR(INDEX(cnpj!$A:$B,MATCH(C513,cnpj!$B:$B,0),1),IF(G513=14,LEFT(E513,2)&amp;"."&amp;MID(E513,3,3)&amp;"."&amp;MID(E513,6,3)&amp;"/"&amp;MID(E513,9,4)&amp;"-"&amp;RIGHT(E513,2),IF(G513=13,0&amp;LEFT(E513,1)&amp;"."&amp;MID(E513,2,3)&amp;"."&amp;MID(E513,5,3)&amp;"/"&amp;MID(E513,8,4)&amp;"-"&amp;RIGHT(E513,2),IF(G513=12,"00"&amp;"."&amp;LEFT(E513,3)&amp;"."&amp;MID(E513,4,3)&amp;"/"&amp;MID(E513,7,4)&amp;"-"&amp;RIGHT(E513,2),IF(G513=11,"00.0"&amp;LEFT(E513,2)&amp;"."&amp;MID(E513,3,3)&amp;"/"&amp;MID(E513,6,4)&amp;"-"&amp;RIGHT(E513,2),"erro")))))</f>
        <v>03.983.431/0001-03</v>
      </c>
      <c r="G513" s="2">
        <f t="shared" si="2"/>
        <v>13</v>
      </c>
      <c r="H513" s="6" t="s">
        <v>55</v>
      </c>
      <c r="I513" s="2">
        <v>10.0</v>
      </c>
      <c r="J513" s="6">
        <v>14.87252972153402</v>
      </c>
      <c r="K513" s="6">
        <v>2877780.0</v>
      </c>
      <c r="L513" s="2">
        <v>0.0</v>
      </c>
      <c r="M513" s="2">
        <v>1.0</v>
      </c>
      <c r="N513" s="2"/>
      <c r="O513" s="2">
        <v>1.0</v>
      </c>
      <c r="P513" s="2">
        <v>2.0</v>
      </c>
      <c r="Q513" s="2">
        <v>0.0</v>
      </c>
      <c r="R513" s="2">
        <v>18.0</v>
      </c>
      <c r="S513" s="2">
        <v>0.0</v>
      </c>
      <c r="T513" s="6">
        <v>16.104994301857413</v>
      </c>
      <c r="U513" s="6">
        <v>0.1289618546033315</v>
      </c>
      <c r="V513" s="6">
        <v>0.1363886206474856</v>
      </c>
      <c r="W513" s="6">
        <v>615529.0</v>
      </c>
      <c r="X513" s="6">
        <v>730605.0</v>
      </c>
      <c r="Y513" s="6">
        <v>9869841.0</v>
      </c>
      <c r="Z513" s="6">
        <v>1272833.0</v>
      </c>
      <c r="AA513" s="2">
        <f t="shared" si="3"/>
        <v>0</v>
      </c>
      <c r="AB513" s="2">
        <v>0.0</v>
      </c>
      <c r="AC513" s="2">
        <v>0.0</v>
      </c>
      <c r="AD513" s="2">
        <v>1.0</v>
      </c>
      <c r="AE513" s="2">
        <v>0.0</v>
      </c>
      <c r="AF513" s="2">
        <v>0.0</v>
      </c>
      <c r="AG513" s="2">
        <v>0.0</v>
      </c>
      <c r="AH513" s="2">
        <v>0.0</v>
      </c>
      <c r="AI513" s="2">
        <v>0.0</v>
      </c>
      <c r="AJ513" s="2">
        <v>0.0</v>
      </c>
      <c r="AK513" s="2">
        <v>0.0</v>
      </c>
      <c r="AL513" s="2">
        <v>0.0</v>
      </c>
      <c r="AM513" s="2">
        <v>0.0</v>
      </c>
      <c r="AN513" s="2">
        <v>0.0</v>
      </c>
      <c r="AO513" s="2">
        <v>1.0</v>
      </c>
      <c r="AP513" s="2">
        <v>0.0</v>
      </c>
      <c r="AQ513" s="2">
        <v>0.0</v>
      </c>
      <c r="AR513" s="3">
        <v>0.0</v>
      </c>
      <c r="AS513" s="6">
        <f t="shared" si="4"/>
        <v>16.03569378</v>
      </c>
      <c r="AT513" s="6">
        <f t="shared" si="5"/>
        <v>0.06644085178</v>
      </c>
      <c r="AU513" s="6">
        <f t="shared" si="6"/>
        <v>0.1441175378</v>
      </c>
      <c r="AV513" s="6">
        <f t="shared" si="7"/>
        <v>0</v>
      </c>
      <c r="AW513" s="6">
        <f t="shared" si="8"/>
        <v>1</v>
      </c>
      <c r="AX513" s="6">
        <f t="shared" si="9"/>
        <v>1</v>
      </c>
      <c r="AY513" s="6">
        <f t="shared" si="10"/>
        <v>2</v>
      </c>
      <c r="AZ513" s="6">
        <f t="shared" si="11"/>
        <v>0</v>
      </c>
      <c r="BA513" s="6">
        <f t="shared" si="12"/>
        <v>16</v>
      </c>
      <c r="BB513" s="6">
        <f t="shared" si="13"/>
        <v>0</v>
      </c>
      <c r="BC513" s="2"/>
      <c r="BD513" s="2"/>
    </row>
    <row r="514" ht="15.75" customHeight="1">
      <c r="A514" s="2">
        <v>122.0</v>
      </c>
      <c r="B514" s="2">
        <v>2020.0</v>
      </c>
      <c r="C514" s="6" t="s">
        <v>178</v>
      </c>
      <c r="D514" s="2">
        <v>19763.0</v>
      </c>
      <c r="E514" s="2">
        <v>3.983431000103E12</v>
      </c>
      <c r="F514" s="2" t="str">
        <f t="array" ref="F514">IFERROR(INDEX(cnpj!$A:$B,MATCH(C514,cnpj!$B:$B,0),1),IF(G514=14,LEFT(E514,2)&amp;"."&amp;MID(E514,3,3)&amp;"."&amp;MID(E514,6,3)&amp;"/"&amp;MID(E514,9,4)&amp;"-"&amp;RIGHT(E514,2),IF(G514=13,0&amp;LEFT(E514,1)&amp;"."&amp;MID(E514,2,3)&amp;"."&amp;MID(E514,5,3)&amp;"/"&amp;MID(E514,8,4)&amp;"-"&amp;RIGHT(E514,2),IF(G514=12,"00"&amp;"."&amp;LEFT(E514,3)&amp;"."&amp;MID(E514,4,3)&amp;"/"&amp;MID(E514,7,4)&amp;"-"&amp;RIGHT(E514,2),IF(G514=11,"00.0"&amp;LEFT(E514,2)&amp;"."&amp;MID(E514,3,3)&amp;"/"&amp;MID(E514,6,4)&amp;"-"&amp;RIGHT(E514,2),"erro")))))</f>
        <v>03.983.431/0001-03</v>
      </c>
      <c r="G514" s="2">
        <f t="shared" si="2"/>
        <v>13</v>
      </c>
      <c r="H514" s="6" t="s">
        <v>55</v>
      </c>
      <c r="I514" s="2">
        <v>10.0</v>
      </c>
      <c r="J514" s="6">
        <v>15.071670316544806</v>
      </c>
      <c r="K514" s="6">
        <v>3511908.98</v>
      </c>
      <c r="L514" s="2">
        <v>0.0</v>
      </c>
      <c r="M514" s="2">
        <v>1.0</v>
      </c>
      <c r="N514" s="2"/>
      <c r="O514" s="2">
        <v>1.0</v>
      </c>
      <c r="P514" s="2">
        <v>2.0</v>
      </c>
      <c r="Q514" s="2">
        <v>0.0</v>
      </c>
      <c r="R514" s="2">
        <v>20.0</v>
      </c>
      <c r="S514" s="2">
        <v>0.0</v>
      </c>
      <c r="T514" s="6">
        <v>16.251218297557568</v>
      </c>
      <c r="U514" s="6">
        <v>0.13200543317033298</v>
      </c>
      <c r="V514" s="6">
        <v>0.11404344277843444</v>
      </c>
      <c r="W514" s="6">
        <v>758096.0</v>
      </c>
      <c r="X514" s="6">
        <v>544725.0</v>
      </c>
      <c r="Y514" s="6">
        <v>1.1423901E7</v>
      </c>
      <c r="Z514" s="6">
        <v>1508017.0</v>
      </c>
      <c r="AA514" s="2">
        <f t="shared" si="3"/>
        <v>0</v>
      </c>
      <c r="AB514" s="2">
        <v>0.0</v>
      </c>
      <c r="AC514" s="2">
        <v>0.0</v>
      </c>
      <c r="AD514" s="2">
        <v>1.0</v>
      </c>
      <c r="AE514" s="2">
        <v>0.0</v>
      </c>
      <c r="AF514" s="2">
        <v>0.0</v>
      </c>
      <c r="AG514" s="2">
        <v>0.0</v>
      </c>
      <c r="AH514" s="2">
        <v>0.0</v>
      </c>
      <c r="AI514" s="2">
        <v>0.0</v>
      </c>
      <c r="AJ514" s="2">
        <v>0.0</v>
      </c>
      <c r="AK514" s="2">
        <v>0.0</v>
      </c>
      <c r="AL514" s="2">
        <v>0.0</v>
      </c>
      <c r="AM514" s="2">
        <v>0.0</v>
      </c>
      <c r="AN514" s="2">
        <v>0.0</v>
      </c>
      <c r="AO514" s="2">
        <v>0.0</v>
      </c>
      <c r="AP514" s="2">
        <v>0.0</v>
      </c>
      <c r="AQ514" s="2">
        <v>1.0</v>
      </c>
      <c r="AR514" s="3">
        <v>0.0</v>
      </c>
      <c r="AS514" s="6">
        <f t="shared" si="4"/>
        <v>16.1049943</v>
      </c>
      <c r="AT514" s="6">
        <f t="shared" si="5"/>
        <v>0.1289618546</v>
      </c>
      <c r="AU514" s="6">
        <f t="shared" si="6"/>
        <v>0.1363886206</v>
      </c>
      <c r="AV514" s="6">
        <f t="shared" si="7"/>
        <v>0</v>
      </c>
      <c r="AW514" s="6">
        <f t="shared" si="8"/>
        <v>1</v>
      </c>
      <c r="AX514" s="6">
        <f t="shared" si="9"/>
        <v>1</v>
      </c>
      <c r="AY514" s="6">
        <f t="shared" si="10"/>
        <v>2</v>
      </c>
      <c r="AZ514" s="6">
        <f t="shared" si="11"/>
        <v>0</v>
      </c>
      <c r="BA514" s="6">
        <f t="shared" si="12"/>
        <v>18</v>
      </c>
      <c r="BB514" s="6">
        <f t="shared" si="13"/>
        <v>0</v>
      </c>
      <c r="BC514" s="2"/>
      <c r="BD514" s="2"/>
    </row>
    <row r="515" ht="15.75" customHeight="1">
      <c r="A515" s="2">
        <v>123.0</v>
      </c>
      <c r="B515" s="2">
        <v>2016.0</v>
      </c>
      <c r="C515" s="6" t="s">
        <v>179</v>
      </c>
      <c r="D515" s="2">
        <v>15342.0</v>
      </c>
      <c r="E515" s="2">
        <v>2.8152650000171E13</v>
      </c>
      <c r="F515" s="2" t="str">
        <f t="array" ref="F515">IFERROR(INDEX(cnpj!$A:$B,MATCH(C515,cnpj!$B:$B,0),1),IF(G515=14,LEFT(E515,2)&amp;"."&amp;MID(E515,3,3)&amp;"."&amp;MID(E515,6,3)&amp;"/"&amp;MID(E515,9,4)&amp;"-"&amp;RIGHT(E515,2),IF(G515=13,0&amp;LEFT(E515,1)&amp;"."&amp;MID(E515,2,3)&amp;"."&amp;MID(E515,5,3)&amp;"/"&amp;MID(E515,8,4)&amp;"-"&amp;RIGHT(E515,2),IF(G515=12,"00"&amp;"."&amp;LEFT(E515,3)&amp;"."&amp;MID(E515,4,3)&amp;"/"&amp;MID(E515,7,4)&amp;"-"&amp;RIGHT(E515,2),IF(G515=11,"00.0"&amp;LEFT(E515,2)&amp;"."&amp;MID(E515,3,3)&amp;"/"&amp;MID(E515,6,4)&amp;"-"&amp;RIGHT(E515,2),"erro")))))</f>
        <v>28.152.650/0001-71</v>
      </c>
      <c r="G515" s="2">
        <f t="shared" si="2"/>
        <v>14</v>
      </c>
      <c r="H515" s="6" t="s">
        <v>52</v>
      </c>
      <c r="I515" s="2">
        <v>10.0</v>
      </c>
      <c r="J515" s="6">
        <v>13.128417712872377</v>
      </c>
      <c r="K515" s="6">
        <v>503036.35</v>
      </c>
      <c r="L515" s="2">
        <v>0.0</v>
      </c>
      <c r="M515" s="2">
        <v>1.0</v>
      </c>
      <c r="N515" s="2"/>
      <c r="O515" s="2">
        <v>0.0</v>
      </c>
      <c r="P515" s="2">
        <v>0.0</v>
      </c>
      <c r="Q515" s="2">
        <v>0.0</v>
      </c>
      <c r="R515" s="2">
        <v>12.0</v>
      </c>
      <c r="S515" s="2">
        <v>0.0</v>
      </c>
      <c r="T515" s="6">
        <v>14.981037604781221</v>
      </c>
      <c r="U515" s="6">
        <v>0.06655728106850796</v>
      </c>
      <c r="V515" s="6">
        <v>0.7033183242492158</v>
      </c>
      <c r="W515" s="6">
        <v>858577.0</v>
      </c>
      <c r="X515" s="6">
        <v>1397396.0</v>
      </c>
      <c r="Y515" s="6">
        <v>3207613.0</v>
      </c>
      <c r="Z515" s="6">
        <v>213490.0</v>
      </c>
      <c r="AA515" s="2" t="str">
        <f t="shared" si="3"/>
        <v/>
      </c>
      <c r="AB515" s="2">
        <v>0.0</v>
      </c>
      <c r="AC515" s="2">
        <v>0.0</v>
      </c>
      <c r="AD515" s="2">
        <v>1.0</v>
      </c>
      <c r="AE515" s="2">
        <v>0.0</v>
      </c>
      <c r="AF515" s="2">
        <v>0.0</v>
      </c>
      <c r="AG515" s="2">
        <v>0.0</v>
      </c>
      <c r="AH515" s="2">
        <v>0.0</v>
      </c>
      <c r="AI515" s="2">
        <v>0.0</v>
      </c>
      <c r="AJ515" s="2">
        <v>0.0</v>
      </c>
      <c r="AK515" s="2">
        <v>0.0</v>
      </c>
      <c r="AL515" s="2">
        <v>0.0</v>
      </c>
      <c r="AM515" s="2">
        <v>1.0</v>
      </c>
      <c r="AN515" s="2">
        <v>0.0</v>
      </c>
      <c r="AO515" s="2">
        <v>0.0</v>
      </c>
      <c r="AP515" s="2">
        <v>0.0</v>
      </c>
      <c r="AQ515" s="2">
        <v>0.0</v>
      </c>
      <c r="AR515" s="3">
        <v>0.0</v>
      </c>
      <c r="AS515" s="6" t="str">
        <f t="shared" si="4"/>
        <v/>
      </c>
      <c r="AT515" s="6" t="str">
        <f t="shared" si="5"/>
        <v/>
      </c>
      <c r="AU515" s="6" t="str">
        <f t="shared" si="6"/>
        <v/>
      </c>
      <c r="AV515" s="6" t="str">
        <f t="shared" si="7"/>
        <v/>
      </c>
      <c r="AW515" s="6" t="str">
        <f t="shared" si="8"/>
        <v/>
      </c>
      <c r="AX515" s="6" t="str">
        <f t="shared" si="9"/>
        <v/>
      </c>
      <c r="AY515" s="6" t="str">
        <f t="shared" si="10"/>
        <v/>
      </c>
      <c r="AZ515" s="6" t="str">
        <f t="shared" si="11"/>
        <v/>
      </c>
      <c r="BA515" s="6" t="str">
        <f t="shared" si="12"/>
        <v/>
      </c>
      <c r="BB515" s="6" t="str">
        <f t="shared" si="13"/>
        <v/>
      </c>
      <c r="BC515" s="2"/>
      <c r="BD515" s="2"/>
    </row>
    <row r="516" ht="15.75" customHeight="1">
      <c r="A516" s="2">
        <v>123.0</v>
      </c>
      <c r="B516" s="2">
        <v>2017.0</v>
      </c>
      <c r="C516" s="6" t="s">
        <v>179</v>
      </c>
      <c r="D516" s="2">
        <v>15342.0</v>
      </c>
      <c r="E516" s="2">
        <v>2.8152650000171E13</v>
      </c>
      <c r="F516" s="2" t="str">
        <f t="array" ref="F516">IFERROR(INDEX(cnpj!$A:$B,MATCH(C516,cnpj!$B:$B,0),1),IF(G516=14,LEFT(E516,2)&amp;"."&amp;MID(E516,3,3)&amp;"."&amp;MID(E516,6,3)&amp;"/"&amp;MID(E516,9,4)&amp;"-"&amp;RIGHT(E516,2),IF(G516=13,0&amp;LEFT(E516,1)&amp;"."&amp;MID(E516,2,3)&amp;"."&amp;MID(E516,5,3)&amp;"/"&amp;MID(E516,8,4)&amp;"-"&amp;RIGHT(E516,2),IF(G516=12,"00"&amp;"."&amp;LEFT(E516,3)&amp;"."&amp;MID(E516,4,3)&amp;"/"&amp;MID(E516,7,4)&amp;"-"&amp;RIGHT(E516,2),IF(G516=11,"00.0"&amp;LEFT(E516,2)&amp;"."&amp;MID(E516,3,3)&amp;"/"&amp;MID(E516,6,4)&amp;"-"&amp;RIGHT(E516,2),"erro")))))</f>
        <v>28.152.650/0001-71</v>
      </c>
      <c r="G516" s="2">
        <f t="shared" si="2"/>
        <v>14</v>
      </c>
      <c r="H516" s="6" t="s">
        <v>52</v>
      </c>
      <c r="I516" s="2">
        <v>10.0</v>
      </c>
      <c r="J516" s="6">
        <v>13.236554797591406</v>
      </c>
      <c r="K516" s="6">
        <v>560483.34</v>
      </c>
      <c r="L516" s="2">
        <v>0.0</v>
      </c>
      <c r="M516" s="2">
        <v>1.0</v>
      </c>
      <c r="N516" s="2"/>
      <c r="O516" s="2">
        <v>0.0</v>
      </c>
      <c r="P516" s="2">
        <v>0.0</v>
      </c>
      <c r="Q516" s="2">
        <v>0.0</v>
      </c>
      <c r="R516" s="2">
        <v>12.0</v>
      </c>
      <c r="S516" s="2">
        <v>0.0</v>
      </c>
      <c r="T516" s="6">
        <v>15.09297673132841</v>
      </c>
      <c r="U516" s="6">
        <v>0.03583683294783219</v>
      </c>
      <c r="V516" s="6">
        <v>0.7792636621549375</v>
      </c>
      <c r="W516" s="6">
        <v>1030532.0</v>
      </c>
      <c r="X516" s="6">
        <v>1765106.0</v>
      </c>
      <c r="Y516" s="6">
        <v>3587538.0</v>
      </c>
      <c r="Z516" s="6">
        <v>128566.0</v>
      </c>
      <c r="AA516" s="2">
        <f t="shared" si="3"/>
        <v>0</v>
      </c>
      <c r="AB516" s="2">
        <v>0.0</v>
      </c>
      <c r="AC516" s="2">
        <v>0.0</v>
      </c>
      <c r="AD516" s="2">
        <v>1.0</v>
      </c>
      <c r="AE516" s="2">
        <v>0.0</v>
      </c>
      <c r="AF516" s="2">
        <v>0.0</v>
      </c>
      <c r="AG516" s="2">
        <v>0.0</v>
      </c>
      <c r="AH516" s="2">
        <v>0.0</v>
      </c>
      <c r="AI516" s="2">
        <v>0.0</v>
      </c>
      <c r="AJ516" s="2">
        <v>0.0</v>
      </c>
      <c r="AK516" s="2">
        <v>0.0</v>
      </c>
      <c r="AL516" s="2">
        <v>0.0</v>
      </c>
      <c r="AM516" s="2">
        <v>0.0</v>
      </c>
      <c r="AN516" s="2">
        <v>1.0</v>
      </c>
      <c r="AO516" s="2">
        <v>0.0</v>
      </c>
      <c r="AP516" s="2">
        <v>0.0</v>
      </c>
      <c r="AQ516" s="2">
        <v>0.0</v>
      </c>
      <c r="AR516" s="3">
        <v>0.0</v>
      </c>
      <c r="AS516" s="6">
        <f t="shared" si="4"/>
        <v>14.9810376</v>
      </c>
      <c r="AT516" s="6">
        <f t="shared" si="5"/>
        <v>0.06655728107</v>
      </c>
      <c r="AU516" s="6">
        <f t="shared" si="6"/>
        <v>0.7033183242</v>
      </c>
      <c r="AV516" s="6">
        <f t="shared" si="7"/>
        <v>0</v>
      </c>
      <c r="AW516" s="6">
        <f t="shared" si="8"/>
        <v>1</v>
      </c>
      <c r="AX516" s="6">
        <f t="shared" si="9"/>
        <v>0</v>
      </c>
      <c r="AY516" s="6">
        <f t="shared" si="10"/>
        <v>0</v>
      </c>
      <c r="AZ516" s="6">
        <f t="shared" si="11"/>
        <v>0</v>
      </c>
      <c r="BA516" s="6">
        <f t="shared" si="12"/>
        <v>12</v>
      </c>
      <c r="BB516" s="6">
        <f t="shared" si="13"/>
        <v>0</v>
      </c>
      <c r="BC516" s="2"/>
      <c r="BD516" s="2"/>
    </row>
    <row r="517" ht="15.75" customHeight="1">
      <c r="A517" s="2">
        <v>123.0</v>
      </c>
      <c r="B517" s="2">
        <v>2018.0</v>
      </c>
      <c r="C517" s="6" t="s">
        <v>179</v>
      </c>
      <c r="D517" s="2">
        <v>15342.0</v>
      </c>
      <c r="E517" s="2">
        <v>2.8152650000171E13</v>
      </c>
      <c r="F517" s="2" t="str">
        <f t="array" ref="F517">IFERROR(INDEX(cnpj!$A:$B,MATCH(C517,cnpj!$B:$B,0),1),IF(G517=14,LEFT(E517,2)&amp;"."&amp;MID(E517,3,3)&amp;"."&amp;MID(E517,6,3)&amp;"/"&amp;MID(E517,9,4)&amp;"-"&amp;RIGHT(E517,2),IF(G517=13,0&amp;LEFT(E517,1)&amp;"."&amp;MID(E517,2,3)&amp;"."&amp;MID(E517,5,3)&amp;"/"&amp;MID(E517,8,4)&amp;"-"&amp;RIGHT(E517,2),IF(G517=12,"00"&amp;"."&amp;LEFT(E517,3)&amp;"."&amp;MID(E517,4,3)&amp;"/"&amp;MID(E517,7,4)&amp;"-"&amp;RIGHT(E517,2),IF(G517=11,"00.0"&amp;LEFT(E517,2)&amp;"."&amp;MID(E517,3,3)&amp;"/"&amp;MID(E517,6,4)&amp;"-"&amp;RIGHT(E517,2),"erro")))))</f>
        <v>28.152.650/0001-71</v>
      </c>
      <c r="G517" s="2">
        <f t="shared" si="2"/>
        <v>14</v>
      </c>
      <c r="H517" s="6" t="s">
        <v>52</v>
      </c>
      <c r="I517" s="2">
        <v>10.0</v>
      </c>
      <c r="J517" s="6">
        <v>13.136367362277218</v>
      </c>
      <c r="K517" s="6">
        <v>507051.25</v>
      </c>
      <c r="L517" s="2">
        <v>0.0</v>
      </c>
      <c r="M517" s="2">
        <v>1.0</v>
      </c>
      <c r="N517" s="2"/>
      <c r="O517" s="2">
        <v>0.0</v>
      </c>
      <c r="P517" s="2">
        <v>0.0</v>
      </c>
      <c r="Q517" s="2">
        <v>0.0</v>
      </c>
      <c r="R517" s="2">
        <v>12.0</v>
      </c>
      <c r="S517" s="2">
        <v>0.0</v>
      </c>
      <c r="T517" s="6">
        <v>15.154215021806149</v>
      </c>
      <c r="U517" s="6">
        <v>0.0447009896701685</v>
      </c>
      <c r="V517" s="6">
        <v>0.7574701128628282</v>
      </c>
      <c r="W517" s="6">
        <v>969787.0</v>
      </c>
      <c r="X517" s="6">
        <v>1919279.0</v>
      </c>
      <c r="Y517" s="6">
        <v>3814099.0</v>
      </c>
      <c r="Z517" s="6">
        <v>170494.0</v>
      </c>
      <c r="AA517" s="2">
        <f t="shared" si="3"/>
        <v>0</v>
      </c>
      <c r="AB517" s="2">
        <v>0.0</v>
      </c>
      <c r="AC517" s="2">
        <v>0.0</v>
      </c>
      <c r="AD517" s="2">
        <v>1.0</v>
      </c>
      <c r="AE517" s="2">
        <v>0.0</v>
      </c>
      <c r="AF517" s="2">
        <v>0.0</v>
      </c>
      <c r="AG517" s="2">
        <v>0.0</v>
      </c>
      <c r="AH517" s="2">
        <v>0.0</v>
      </c>
      <c r="AI517" s="2">
        <v>0.0</v>
      </c>
      <c r="AJ517" s="2">
        <v>0.0</v>
      </c>
      <c r="AK517" s="2">
        <v>0.0</v>
      </c>
      <c r="AL517" s="2">
        <v>0.0</v>
      </c>
      <c r="AM517" s="2">
        <v>0.0</v>
      </c>
      <c r="AN517" s="2">
        <v>0.0</v>
      </c>
      <c r="AO517" s="2">
        <v>1.0</v>
      </c>
      <c r="AP517" s="2">
        <v>0.0</v>
      </c>
      <c r="AQ517" s="2">
        <v>0.0</v>
      </c>
      <c r="AR517" s="3">
        <v>0.0</v>
      </c>
      <c r="AS517" s="6">
        <f t="shared" si="4"/>
        <v>15.09297673</v>
      </c>
      <c r="AT517" s="6">
        <f t="shared" si="5"/>
        <v>0.03583683295</v>
      </c>
      <c r="AU517" s="6">
        <f t="shared" si="6"/>
        <v>0.7792636622</v>
      </c>
      <c r="AV517" s="6">
        <f t="shared" si="7"/>
        <v>0</v>
      </c>
      <c r="AW517" s="6">
        <f t="shared" si="8"/>
        <v>1</v>
      </c>
      <c r="AX517" s="6">
        <f t="shared" si="9"/>
        <v>0</v>
      </c>
      <c r="AY517" s="6">
        <f t="shared" si="10"/>
        <v>0</v>
      </c>
      <c r="AZ517" s="6">
        <f t="shared" si="11"/>
        <v>0</v>
      </c>
      <c r="BA517" s="6">
        <f t="shared" si="12"/>
        <v>12</v>
      </c>
      <c r="BB517" s="6">
        <f t="shared" si="13"/>
        <v>0</v>
      </c>
      <c r="BC517" s="2"/>
      <c r="BD517" s="2"/>
    </row>
    <row r="518" ht="15.75" customHeight="1">
      <c r="A518" s="2">
        <v>123.0</v>
      </c>
      <c r="B518" s="2">
        <v>2019.0</v>
      </c>
      <c r="C518" s="6" t="s">
        <v>179</v>
      </c>
      <c r="D518" s="2">
        <v>15342.0</v>
      </c>
      <c r="E518" s="2">
        <v>2.8152650000171E13</v>
      </c>
      <c r="F518" s="2" t="str">
        <f t="array" ref="F518">IFERROR(INDEX(cnpj!$A:$B,MATCH(C518,cnpj!$B:$B,0),1),IF(G518=14,LEFT(E518,2)&amp;"."&amp;MID(E518,3,3)&amp;"."&amp;MID(E518,6,3)&amp;"/"&amp;MID(E518,9,4)&amp;"-"&amp;RIGHT(E518,2),IF(G518=13,0&amp;LEFT(E518,1)&amp;"."&amp;MID(E518,2,3)&amp;"."&amp;MID(E518,5,3)&amp;"/"&amp;MID(E518,8,4)&amp;"-"&amp;RIGHT(E518,2),IF(G518=12,"00"&amp;"."&amp;LEFT(E518,3)&amp;"."&amp;MID(E518,4,3)&amp;"/"&amp;MID(E518,7,4)&amp;"-"&amp;RIGHT(E518,2),IF(G518=11,"00.0"&amp;LEFT(E518,2)&amp;"."&amp;MID(E518,3,3)&amp;"/"&amp;MID(E518,6,4)&amp;"-"&amp;RIGHT(E518,2),"erro")))))</f>
        <v>28.152.650/0001-71</v>
      </c>
      <c r="G518" s="2">
        <f t="shared" si="2"/>
        <v>14</v>
      </c>
      <c r="H518" s="6" t="s">
        <v>52</v>
      </c>
      <c r="I518" s="2">
        <v>10.0</v>
      </c>
      <c r="J518" s="6">
        <v>13.215904702798605</v>
      </c>
      <c r="K518" s="6">
        <v>549027.99</v>
      </c>
      <c r="L518" s="2">
        <v>0.0</v>
      </c>
      <c r="M518" s="2">
        <v>1.0</v>
      </c>
      <c r="N518" s="2"/>
      <c r="O518" s="2">
        <v>0.0</v>
      </c>
      <c r="P518" s="2">
        <v>0.0</v>
      </c>
      <c r="Q518" s="2">
        <v>0.0</v>
      </c>
      <c r="R518" s="2">
        <v>12.0</v>
      </c>
      <c r="S518" s="2">
        <v>0.0</v>
      </c>
      <c r="T518" s="6">
        <v>15.444398290367328</v>
      </c>
      <c r="U518" s="6">
        <v>0.07752911272034979</v>
      </c>
      <c r="V518" s="6">
        <v>0.4154481159138292</v>
      </c>
      <c r="W518" s="6">
        <v>1259461.0</v>
      </c>
      <c r="X518" s="6">
        <v>858577.0</v>
      </c>
      <c r="Y518" s="6">
        <v>5098201.0</v>
      </c>
      <c r="Z518" s="6">
        <v>395259.0</v>
      </c>
      <c r="AA518" s="2">
        <f t="shared" si="3"/>
        <v>0</v>
      </c>
      <c r="AB518" s="2">
        <v>0.0</v>
      </c>
      <c r="AC518" s="2">
        <v>0.0</v>
      </c>
      <c r="AD518" s="2">
        <v>1.0</v>
      </c>
      <c r="AE518" s="2">
        <v>0.0</v>
      </c>
      <c r="AF518" s="2">
        <v>0.0</v>
      </c>
      <c r="AG518" s="2">
        <v>0.0</v>
      </c>
      <c r="AH518" s="2">
        <v>0.0</v>
      </c>
      <c r="AI518" s="2">
        <v>0.0</v>
      </c>
      <c r="AJ518" s="2">
        <v>0.0</v>
      </c>
      <c r="AK518" s="2">
        <v>0.0</v>
      </c>
      <c r="AL518" s="2">
        <v>0.0</v>
      </c>
      <c r="AM518" s="2">
        <v>0.0</v>
      </c>
      <c r="AN518" s="2">
        <v>0.0</v>
      </c>
      <c r="AO518" s="2">
        <v>0.0</v>
      </c>
      <c r="AP518" s="2">
        <v>1.0</v>
      </c>
      <c r="AQ518" s="2">
        <v>0.0</v>
      </c>
      <c r="AR518" s="3">
        <v>0.0</v>
      </c>
      <c r="AS518" s="6">
        <f t="shared" si="4"/>
        <v>15.15421502</v>
      </c>
      <c r="AT518" s="6">
        <f t="shared" si="5"/>
        <v>0.04470098967</v>
      </c>
      <c r="AU518" s="6">
        <f t="shared" si="6"/>
        <v>0.7574701129</v>
      </c>
      <c r="AV518" s="6">
        <f t="shared" si="7"/>
        <v>0</v>
      </c>
      <c r="AW518" s="6">
        <f t="shared" si="8"/>
        <v>1</v>
      </c>
      <c r="AX518" s="6">
        <f t="shared" si="9"/>
        <v>0</v>
      </c>
      <c r="AY518" s="6">
        <f t="shared" si="10"/>
        <v>0</v>
      </c>
      <c r="AZ518" s="6">
        <f t="shared" si="11"/>
        <v>0</v>
      </c>
      <c r="BA518" s="6">
        <f t="shared" si="12"/>
        <v>12</v>
      </c>
      <c r="BB518" s="6">
        <f t="shared" si="13"/>
        <v>0</v>
      </c>
      <c r="BC518" s="2"/>
      <c r="BD518" s="2"/>
    </row>
    <row r="519" ht="15.75" customHeight="1">
      <c r="A519" s="2">
        <v>123.0</v>
      </c>
      <c r="B519" s="2">
        <v>2020.0</v>
      </c>
      <c r="C519" s="6" t="s">
        <v>179</v>
      </c>
      <c r="D519" s="2">
        <v>15342.0</v>
      </c>
      <c r="E519" s="2">
        <v>2.8152650000171E13</v>
      </c>
      <c r="F519" s="2" t="str">
        <f t="array" ref="F519">IFERROR(INDEX(cnpj!$A:$B,MATCH(C519,cnpj!$B:$B,0),1),IF(G519=14,LEFT(E519,2)&amp;"."&amp;MID(E519,3,3)&amp;"."&amp;MID(E519,6,3)&amp;"/"&amp;MID(E519,9,4)&amp;"-"&amp;RIGHT(E519,2),IF(G519=13,0&amp;LEFT(E519,1)&amp;"."&amp;MID(E519,2,3)&amp;"."&amp;MID(E519,5,3)&amp;"/"&amp;MID(E519,8,4)&amp;"-"&amp;RIGHT(E519,2),IF(G519=12,"00"&amp;"."&amp;LEFT(E519,3)&amp;"."&amp;MID(E519,4,3)&amp;"/"&amp;MID(E519,7,4)&amp;"-"&amp;RIGHT(E519,2),IF(G519=11,"00.0"&amp;LEFT(E519,2)&amp;"."&amp;MID(E519,3,3)&amp;"/"&amp;MID(E519,6,4)&amp;"-"&amp;RIGHT(E519,2),"erro")))))</f>
        <v>28.152.650/0001-71</v>
      </c>
      <c r="G519" s="2">
        <f t="shared" si="2"/>
        <v>14</v>
      </c>
      <c r="H519" s="6" t="s">
        <v>52</v>
      </c>
      <c r="I519" s="2">
        <v>10.0</v>
      </c>
      <c r="J519" s="6">
        <v>13.252043749358263</v>
      </c>
      <c r="K519" s="6">
        <v>569232.22</v>
      </c>
      <c r="L519" s="2">
        <v>0.0</v>
      </c>
      <c r="M519" s="2">
        <v>1.0</v>
      </c>
      <c r="N519" s="2"/>
      <c r="O519" s="2">
        <v>0.0</v>
      </c>
      <c r="P519" s="2">
        <v>0.0</v>
      </c>
      <c r="Q519" s="2">
        <v>0.0</v>
      </c>
      <c r="R519" s="2">
        <v>13.0</v>
      </c>
      <c r="S519" s="2">
        <v>0.0</v>
      </c>
      <c r="T519" s="6">
        <v>15.485849195271323</v>
      </c>
      <c r="U519" s="6">
        <v>0.05311606187994769</v>
      </c>
      <c r="V519" s="6">
        <v>0.7962047938950317</v>
      </c>
      <c r="W519" s="6">
        <v>1946749.0</v>
      </c>
      <c r="X519" s="6">
        <v>2284257.0</v>
      </c>
      <c r="Y519" s="6">
        <v>5313967.0</v>
      </c>
      <c r="Z519" s="6">
        <v>282257.0</v>
      </c>
      <c r="AA519" s="2">
        <f t="shared" si="3"/>
        <v>0</v>
      </c>
      <c r="AB519" s="2">
        <v>0.0</v>
      </c>
      <c r="AC519" s="2">
        <v>0.0</v>
      </c>
      <c r="AD519" s="2">
        <v>1.0</v>
      </c>
      <c r="AE519" s="2">
        <v>0.0</v>
      </c>
      <c r="AF519" s="2">
        <v>0.0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2">
        <v>0.0</v>
      </c>
      <c r="AM519" s="2">
        <v>0.0</v>
      </c>
      <c r="AN519" s="2">
        <v>0.0</v>
      </c>
      <c r="AO519" s="2">
        <v>0.0</v>
      </c>
      <c r="AP519" s="2">
        <v>0.0</v>
      </c>
      <c r="AQ519" s="2">
        <v>1.0</v>
      </c>
      <c r="AR519" s="3">
        <v>0.0</v>
      </c>
      <c r="AS519" s="6">
        <f t="shared" si="4"/>
        <v>15.44439829</v>
      </c>
      <c r="AT519" s="6">
        <f t="shared" si="5"/>
        <v>0.07752911272</v>
      </c>
      <c r="AU519" s="6">
        <f t="shared" si="6"/>
        <v>0.4154481159</v>
      </c>
      <c r="AV519" s="6">
        <f t="shared" si="7"/>
        <v>0</v>
      </c>
      <c r="AW519" s="6">
        <f t="shared" si="8"/>
        <v>1</v>
      </c>
      <c r="AX519" s="6">
        <f t="shared" si="9"/>
        <v>0</v>
      </c>
      <c r="AY519" s="6">
        <f t="shared" si="10"/>
        <v>0</v>
      </c>
      <c r="AZ519" s="6">
        <f t="shared" si="11"/>
        <v>0</v>
      </c>
      <c r="BA519" s="6">
        <f t="shared" si="12"/>
        <v>12</v>
      </c>
      <c r="BB519" s="6">
        <f t="shared" si="13"/>
        <v>0</v>
      </c>
      <c r="BC519" s="2"/>
      <c r="BD519" s="2"/>
    </row>
    <row r="520" ht="15.75" customHeight="1">
      <c r="A520" s="2">
        <v>124.0</v>
      </c>
      <c r="B520" s="2">
        <v>2016.0</v>
      </c>
      <c r="C520" s="6" t="s">
        <v>180</v>
      </c>
      <c r="D520" s="2">
        <v>16985.0</v>
      </c>
      <c r="E520" s="2">
        <v>2.302100000106E12</v>
      </c>
      <c r="F520" s="2" t="str">
        <f t="array" ref="F520">IFERROR(INDEX(cnpj!$A:$B,MATCH(C520,cnpj!$B:$B,0),1),IF(G520=14,LEFT(E520,2)&amp;"."&amp;MID(E520,3,3)&amp;"."&amp;MID(E520,6,3)&amp;"/"&amp;MID(E520,9,4)&amp;"-"&amp;RIGHT(E520,2),IF(G520=13,0&amp;LEFT(E520,1)&amp;"."&amp;MID(E520,2,3)&amp;"."&amp;MID(E520,5,3)&amp;"/"&amp;MID(E520,8,4)&amp;"-"&amp;RIGHT(E520,2),IF(G520=12,"00"&amp;"."&amp;LEFT(E520,3)&amp;"."&amp;MID(E520,4,3)&amp;"/"&amp;MID(E520,7,4)&amp;"-"&amp;RIGHT(E520,2),IF(G520=11,"00.0"&amp;LEFT(E520,2)&amp;"."&amp;MID(E520,3,3)&amp;"/"&amp;MID(E520,6,4)&amp;"-"&amp;RIGHT(E520,2),"erro")))))</f>
        <v>02.302.100/0001-06</v>
      </c>
      <c r="G520" s="2">
        <f t="shared" si="2"/>
        <v>13</v>
      </c>
      <c r="H520" s="6" t="s">
        <v>52</v>
      </c>
      <c r="I520" s="2">
        <v>10.0</v>
      </c>
      <c r="J520" s="6">
        <v>13.332688838892553</v>
      </c>
      <c r="K520" s="6">
        <v>617039.82</v>
      </c>
      <c r="L520" s="2">
        <v>0.0</v>
      </c>
      <c r="M520" s="2">
        <v>1.0</v>
      </c>
      <c r="N520" s="2"/>
      <c r="O520" s="2">
        <v>0.0</v>
      </c>
      <c r="P520" s="2">
        <v>0.0</v>
      </c>
      <c r="Q520" s="2">
        <v>0.0</v>
      </c>
      <c r="R520" s="2">
        <v>12.0</v>
      </c>
      <c r="S520" s="2">
        <v>0.0</v>
      </c>
      <c r="T520" s="6">
        <v>14.958898295941447</v>
      </c>
      <c r="U520" s="6">
        <v>0.045076798180901954</v>
      </c>
      <c r="V520" s="6">
        <v>0.6805671230667382</v>
      </c>
      <c r="W520" s="6">
        <v>1253014.0</v>
      </c>
      <c r="X520" s="6">
        <v>882183.0</v>
      </c>
      <c r="Y520" s="6">
        <v>3137379.0</v>
      </c>
      <c r="Z520" s="6">
        <v>141423.0</v>
      </c>
      <c r="AA520" s="2" t="str">
        <f t="shared" si="3"/>
        <v/>
      </c>
      <c r="AB520" s="2">
        <v>0.0</v>
      </c>
      <c r="AC520" s="2">
        <v>0.0</v>
      </c>
      <c r="AD520" s="2">
        <v>1.0</v>
      </c>
      <c r="AE520" s="2">
        <v>0.0</v>
      </c>
      <c r="AF520" s="2">
        <v>0.0</v>
      </c>
      <c r="AG520" s="2">
        <v>0.0</v>
      </c>
      <c r="AH520" s="2">
        <v>0.0</v>
      </c>
      <c r="AI520" s="2">
        <v>0.0</v>
      </c>
      <c r="AJ520" s="2">
        <v>0.0</v>
      </c>
      <c r="AK520" s="2">
        <v>0.0</v>
      </c>
      <c r="AL520" s="2">
        <v>0.0</v>
      </c>
      <c r="AM520" s="2">
        <v>1.0</v>
      </c>
      <c r="AN520" s="2">
        <v>0.0</v>
      </c>
      <c r="AO520" s="2">
        <v>0.0</v>
      </c>
      <c r="AP520" s="2">
        <v>0.0</v>
      </c>
      <c r="AQ520" s="2">
        <v>0.0</v>
      </c>
      <c r="AR520" s="3">
        <v>0.0</v>
      </c>
      <c r="AS520" s="6" t="str">
        <f t="shared" si="4"/>
        <v/>
      </c>
      <c r="AT520" s="6" t="str">
        <f t="shared" si="5"/>
        <v/>
      </c>
      <c r="AU520" s="6" t="str">
        <f t="shared" si="6"/>
        <v/>
      </c>
      <c r="AV520" s="6" t="str">
        <f t="shared" si="7"/>
        <v/>
      </c>
      <c r="AW520" s="6" t="str">
        <f t="shared" si="8"/>
        <v/>
      </c>
      <c r="AX520" s="6" t="str">
        <f t="shared" si="9"/>
        <v/>
      </c>
      <c r="AY520" s="6" t="str">
        <f t="shared" si="10"/>
        <v/>
      </c>
      <c r="AZ520" s="6" t="str">
        <f t="shared" si="11"/>
        <v/>
      </c>
      <c r="BA520" s="6" t="str">
        <f t="shared" si="12"/>
        <v/>
      </c>
      <c r="BB520" s="6" t="str">
        <f t="shared" si="13"/>
        <v/>
      </c>
      <c r="BC520" s="2"/>
      <c r="BD520" s="2"/>
    </row>
    <row r="521" ht="15.75" customHeight="1">
      <c r="A521" s="2">
        <v>124.0</v>
      </c>
      <c r="B521" s="2">
        <v>2017.0</v>
      </c>
      <c r="C521" s="6" t="s">
        <v>180</v>
      </c>
      <c r="D521" s="2">
        <v>16985.0</v>
      </c>
      <c r="E521" s="2">
        <v>2.302100000106E12</v>
      </c>
      <c r="F521" s="2" t="str">
        <f t="array" ref="F521">IFERROR(INDEX(cnpj!$A:$B,MATCH(C521,cnpj!$B:$B,0),1),IF(G521=14,LEFT(E521,2)&amp;"."&amp;MID(E521,3,3)&amp;"."&amp;MID(E521,6,3)&amp;"/"&amp;MID(E521,9,4)&amp;"-"&amp;RIGHT(E521,2),IF(G521=13,0&amp;LEFT(E521,1)&amp;"."&amp;MID(E521,2,3)&amp;"."&amp;MID(E521,5,3)&amp;"/"&amp;MID(E521,8,4)&amp;"-"&amp;RIGHT(E521,2),IF(G521=12,"00"&amp;"."&amp;LEFT(E521,3)&amp;"."&amp;MID(E521,4,3)&amp;"/"&amp;MID(E521,7,4)&amp;"-"&amp;RIGHT(E521,2),IF(G521=11,"00.0"&amp;LEFT(E521,2)&amp;"."&amp;MID(E521,3,3)&amp;"/"&amp;MID(E521,6,4)&amp;"-"&amp;RIGHT(E521,2),"erro")))))</f>
        <v>02.302.100/0001-06</v>
      </c>
      <c r="G521" s="2">
        <f t="shared" si="2"/>
        <v>13</v>
      </c>
      <c r="H521" s="6" t="s">
        <v>52</v>
      </c>
      <c r="I521" s="2">
        <v>10.0</v>
      </c>
      <c r="J521" s="6">
        <v>13.437172394615141</v>
      </c>
      <c r="K521" s="6">
        <v>684998.82</v>
      </c>
      <c r="L521" s="2">
        <v>0.0</v>
      </c>
      <c r="M521" s="2">
        <v>1.0</v>
      </c>
      <c r="N521" s="2"/>
      <c r="O521" s="2">
        <v>0.0</v>
      </c>
      <c r="P521" s="2">
        <v>0.0</v>
      </c>
      <c r="Q521" s="2">
        <v>0.0</v>
      </c>
      <c r="R521" s="2">
        <v>11.0</v>
      </c>
      <c r="S521" s="2">
        <v>0.0</v>
      </c>
      <c r="T521" s="6">
        <v>15.117795667566538</v>
      </c>
      <c r="U521" s="6">
        <v>0.052777680343454626</v>
      </c>
      <c r="V521" s="6">
        <v>0.6993491296577119</v>
      </c>
      <c r="W521" s="6">
        <v>1245483.0</v>
      </c>
      <c r="X521" s="6">
        <v>1326507.0</v>
      </c>
      <c r="Y521" s="6">
        <v>3677691.0</v>
      </c>
      <c r="Z521" s="6">
        <v>194100.0</v>
      </c>
      <c r="AA521" s="2">
        <f t="shared" si="3"/>
        <v>0</v>
      </c>
      <c r="AB521" s="2">
        <v>0.0</v>
      </c>
      <c r="AC521" s="2">
        <v>0.0</v>
      </c>
      <c r="AD521" s="2">
        <v>1.0</v>
      </c>
      <c r="AE521" s="2">
        <v>0.0</v>
      </c>
      <c r="AF521" s="2">
        <v>0.0</v>
      </c>
      <c r="AG521" s="2">
        <v>0.0</v>
      </c>
      <c r="AH521" s="2">
        <v>0.0</v>
      </c>
      <c r="AI521" s="2">
        <v>0.0</v>
      </c>
      <c r="AJ521" s="2">
        <v>0.0</v>
      </c>
      <c r="AK521" s="2">
        <v>0.0</v>
      </c>
      <c r="AL521" s="2">
        <v>0.0</v>
      </c>
      <c r="AM521" s="2">
        <v>0.0</v>
      </c>
      <c r="AN521" s="2">
        <v>1.0</v>
      </c>
      <c r="AO521" s="2">
        <v>0.0</v>
      </c>
      <c r="AP521" s="2">
        <v>0.0</v>
      </c>
      <c r="AQ521" s="2">
        <v>0.0</v>
      </c>
      <c r="AR521" s="3">
        <v>0.0</v>
      </c>
      <c r="AS521" s="6">
        <f t="shared" si="4"/>
        <v>14.9588983</v>
      </c>
      <c r="AT521" s="6">
        <f t="shared" si="5"/>
        <v>0.04507679818</v>
      </c>
      <c r="AU521" s="6">
        <f t="shared" si="6"/>
        <v>0.6805671231</v>
      </c>
      <c r="AV521" s="6">
        <f t="shared" si="7"/>
        <v>0</v>
      </c>
      <c r="AW521" s="6">
        <f t="shared" si="8"/>
        <v>1</v>
      </c>
      <c r="AX521" s="6">
        <f t="shared" si="9"/>
        <v>0</v>
      </c>
      <c r="AY521" s="6">
        <f t="shared" si="10"/>
        <v>0</v>
      </c>
      <c r="AZ521" s="6">
        <f t="shared" si="11"/>
        <v>0</v>
      </c>
      <c r="BA521" s="6">
        <f t="shared" si="12"/>
        <v>12</v>
      </c>
      <c r="BB521" s="6">
        <f t="shared" si="13"/>
        <v>0</v>
      </c>
      <c r="BC521" s="2"/>
      <c r="BD521" s="2"/>
    </row>
    <row r="522" ht="15.75" customHeight="1">
      <c r="A522" s="2">
        <v>124.0</v>
      </c>
      <c r="B522" s="2">
        <v>2018.0</v>
      </c>
      <c r="C522" s="6" t="s">
        <v>180</v>
      </c>
      <c r="D522" s="2">
        <v>16985.0</v>
      </c>
      <c r="E522" s="2">
        <v>2.302100000106E12</v>
      </c>
      <c r="F522" s="2" t="str">
        <f t="array" ref="F522">IFERROR(INDEX(cnpj!$A:$B,MATCH(C522,cnpj!$B:$B,0),1),IF(G522=14,LEFT(E522,2)&amp;"."&amp;MID(E522,3,3)&amp;"."&amp;MID(E522,6,3)&amp;"/"&amp;MID(E522,9,4)&amp;"-"&amp;RIGHT(E522,2),IF(G522=13,0&amp;LEFT(E522,1)&amp;"."&amp;MID(E522,2,3)&amp;"."&amp;MID(E522,5,3)&amp;"/"&amp;MID(E522,8,4)&amp;"-"&amp;RIGHT(E522,2),IF(G522=12,"00"&amp;"."&amp;LEFT(E522,3)&amp;"."&amp;MID(E522,4,3)&amp;"/"&amp;MID(E522,7,4)&amp;"-"&amp;RIGHT(E522,2),IF(G522=11,"00.0"&amp;LEFT(E522,2)&amp;"."&amp;MID(E522,3,3)&amp;"/"&amp;MID(E522,6,4)&amp;"-"&amp;RIGHT(E522,2),"erro")))))</f>
        <v>02.302.100/0001-06</v>
      </c>
      <c r="G522" s="2">
        <f t="shared" si="2"/>
        <v>13</v>
      </c>
      <c r="H522" s="6" t="s">
        <v>52</v>
      </c>
      <c r="I522" s="2">
        <v>10.0</v>
      </c>
      <c r="J522" s="6">
        <v>13.333609959593925</v>
      </c>
      <c r="K522" s="6">
        <v>617608.45</v>
      </c>
      <c r="L522" s="2">
        <v>0.0</v>
      </c>
      <c r="M522" s="2">
        <v>1.0</v>
      </c>
      <c r="N522" s="2"/>
      <c r="O522" s="2">
        <v>0.0</v>
      </c>
      <c r="P522" s="2">
        <v>0.0</v>
      </c>
      <c r="Q522" s="2">
        <v>0.0</v>
      </c>
      <c r="R522" s="2">
        <v>12.0</v>
      </c>
      <c r="S522" s="2">
        <v>0.0</v>
      </c>
      <c r="T522" s="6">
        <v>15.211454462130959</v>
      </c>
      <c r="U522" s="6">
        <v>0.052860699443025565</v>
      </c>
      <c r="V522" s="6">
        <v>0.7035224702478592</v>
      </c>
      <c r="W522" s="6">
        <v>1370644.0</v>
      </c>
      <c r="X522" s="6">
        <v>1470732.0</v>
      </c>
      <c r="Y522" s="6">
        <v>4038785.0</v>
      </c>
      <c r="Z522" s="6">
        <v>213493.0</v>
      </c>
      <c r="AA522" s="2">
        <f t="shared" si="3"/>
        <v>0</v>
      </c>
      <c r="AB522" s="2">
        <v>0.0</v>
      </c>
      <c r="AC522" s="2">
        <v>0.0</v>
      </c>
      <c r="AD522" s="2">
        <v>1.0</v>
      </c>
      <c r="AE522" s="2">
        <v>0.0</v>
      </c>
      <c r="AF522" s="2">
        <v>0.0</v>
      </c>
      <c r="AG522" s="2">
        <v>0.0</v>
      </c>
      <c r="AH522" s="2">
        <v>0.0</v>
      </c>
      <c r="AI522" s="2">
        <v>0.0</v>
      </c>
      <c r="AJ522" s="2">
        <v>0.0</v>
      </c>
      <c r="AK522" s="2">
        <v>0.0</v>
      </c>
      <c r="AL522" s="2">
        <v>0.0</v>
      </c>
      <c r="AM522" s="2">
        <v>0.0</v>
      </c>
      <c r="AN522" s="2">
        <v>0.0</v>
      </c>
      <c r="AO522" s="2">
        <v>1.0</v>
      </c>
      <c r="AP522" s="2">
        <v>0.0</v>
      </c>
      <c r="AQ522" s="2">
        <v>0.0</v>
      </c>
      <c r="AR522" s="3">
        <v>0.0</v>
      </c>
      <c r="AS522" s="6">
        <f t="shared" si="4"/>
        <v>15.11779567</v>
      </c>
      <c r="AT522" s="6">
        <f t="shared" si="5"/>
        <v>0.05277768034</v>
      </c>
      <c r="AU522" s="6">
        <f t="shared" si="6"/>
        <v>0.6993491297</v>
      </c>
      <c r="AV522" s="6">
        <f t="shared" si="7"/>
        <v>0</v>
      </c>
      <c r="AW522" s="6">
        <f t="shared" si="8"/>
        <v>1</v>
      </c>
      <c r="AX522" s="6">
        <f t="shared" si="9"/>
        <v>0</v>
      </c>
      <c r="AY522" s="6">
        <f t="shared" si="10"/>
        <v>0</v>
      </c>
      <c r="AZ522" s="6">
        <f t="shared" si="11"/>
        <v>0</v>
      </c>
      <c r="BA522" s="6">
        <f t="shared" si="12"/>
        <v>11</v>
      </c>
      <c r="BB522" s="6">
        <f t="shared" si="13"/>
        <v>0</v>
      </c>
      <c r="BC522" s="2"/>
      <c r="BD522" s="2"/>
    </row>
    <row r="523" ht="15.75" customHeight="1">
      <c r="A523" s="2">
        <v>124.0</v>
      </c>
      <c r="B523" s="2">
        <v>2020.0</v>
      </c>
      <c r="C523" s="6" t="s">
        <v>180</v>
      </c>
      <c r="D523" s="2">
        <v>16985.0</v>
      </c>
      <c r="E523" s="2">
        <v>2.302100000106E12</v>
      </c>
      <c r="F523" s="2" t="str">
        <f t="array" ref="F523">IFERROR(INDEX(cnpj!$A:$B,MATCH(C523,cnpj!$B:$B,0),1),IF(G523=14,LEFT(E523,2)&amp;"."&amp;MID(E523,3,3)&amp;"."&amp;MID(E523,6,3)&amp;"/"&amp;MID(E523,9,4)&amp;"-"&amp;RIGHT(E523,2),IF(G523=13,0&amp;LEFT(E523,1)&amp;"."&amp;MID(E523,2,3)&amp;"."&amp;MID(E523,5,3)&amp;"/"&amp;MID(E523,8,4)&amp;"-"&amp;RIGHT(E523,2),IF(G523=12,"00"&amp;"."&amp;LEFT(E523,3)&amp;"."&amp;MID(E523,4,3)&amp;"/"&amp;MID(E523,7,4)&amp;"-"&amp;RIGHT(E523,2),IF(G523=11,"00.0"&amp;LEFT(E523,2)&amp;"."&amp;MID(E523,3,3)&amp;"/"&amp;MID(E523,6,4)&amp;"-"&amp;RIGHT(E523,2),"erro")))))</f>
        <v>02.302.100/0001-06</v>
      </c>
      <c r="G523" s="2">
        <f t="shared" si="2"/>
        <v>13</v>
      </c>
      <c r="H523" s="6" t="s">
        <v>52</v>
      </c>
      <c r="I523" s="2">
        <v>10.0</v>
      </c>
      <c r="J523" s="6">
        <v>13.449286364728412</v>
      </c>
      <c r="K523" s="6">
        <v>693347.34</v>
      </c>
      <c r="L523" s="2">
        <v>0.0</v>
      </c>
      <c r="M523" s="2">
        <v>1.0</v>
      </c>
      <c r="N523" s="2"/>
      <c r="O523" s="2">
        <v>0.0</v>
      </c>
      <c r="P523" s="2">
        <v>0.0</v>
      </c>
      <c r="Q523" s="2">
        <v>0.0</v>
      </c>
      <c r="R523" s="2">
        <v>12.0</v>
      </c>
      <c r="S523" s="2">
        <v>0.0</v>
      </c>
      <c r="T523" s="6">
        <v>15.623365464546103</v>
      </c>
      <c r="U523" s="6">
        <v>0.0613830195852168</v>
      </c>
      <c r="V523" s="6">
        <v>0.8379685680050724</v>
      </c>
      <c r="W523" s="6">
        <v>2323588.0</v>
      </c>
      <c r="X523" s="6">
        <v>2785803.0</v>
      </c>
      <c r="Y523" s="6">
        <v>6097354.0</v>
      </c>
      <c r="Z523" s="6">
        <v>374274.0</v>
      </c>
      <c r="AA523" s="2">
        <f t="shared" si="3"/>
        <v>0</v>
      </c>
      <c r="AB523" s="2">
        <v>0.0</v>
      </c>
      <c r="AC523" s="2">
        <v>0.0</v>
      </c>
      <c r="AD523" s="2">
        <v>1.0</v>
      </c>
      <c r="AE523" s="2">
        <v>0.0</v>
      </c>
      <c r="AF523" s="2">
        <v>0.0</v>
      </c>
      <c r="AG523" s="2">
        <v>0.0</v>
      </c>
      <c r="AH523" s="2">
        <v>0.0</v>
      </c>
      <c r="AI523" s="2">
        <v>0.0</v>
      </c>
      <c r="AJ523" s="2">
        <v>0.0</v>
      </c>
      <c r="AK523" s="2">
        <v>0.0</v>
      </c>
      <c r="AL523" s="2">
        <v>0.0</v>
      </c>
      <c r="AM523" s="2">
        <v>0.0</v>
      </c>
      <c r="AN523" s="2">
        <v>0.0</v>
      </c>
      <c r="AO523" s="2">
        <v>0.0</v>
      </c>
      <c r="AP523" s="2">
        <v>0.0</v>
      </c>
      <c r="AQ523" s="2">
        <v>1.0</v>
      </c>
      <c r="AR523" s="3">
        <v>0.0</v>
      </c>
      <c r="AS523" s="6">
        <f t="shared" si="4"/>
        <v>15.21145446</v>
      </c>
      <c r="AT523" s="6">
        <f t="shared" si="5"/>
        <v>0.05286069944</v>
      </c>
      <c r="AU523" s="6">
        <f t="shared" si="6"/>
        <v>0.7035224702</v>
      </c>
      <c r="AV523" s="6">
        <f t="shared" si="7"/>
        <v>0</v>
      </c>
      <c r="AW523" s="6">
        <f t="shared" si="8"/>
        <v>1</v>
      </c>
      <c r="AX523" s="6">
        <f t="shared" si="9"/>
        <v>0</v>
      </c>
      <c r="AY523" s="6">
        <f t="shared" si="10"/>
        <v>0</v>
      </c>
      <c r="AZ523" s="6">
        <f t="shared" si="11"/>
        <v>0</v>
      </c>
      <c r="BA523" s="6">
        <f t="shared" si="12"/>
        <v>12</v>
      </c>
      <c r="BB523" s="6">
        <f t="shared" si="13"/>
        <v>0</v>
      </c>
      <c r="BC523" s="2"/>
      <c r="BD523" s="2"/>
    </row>
    <row r="524" ht="15.75" customHeight="1">
      <c r="A524" s="2">
        <v>125.0</v>
      </c>
      <c r="B524" s="2">
        <v>2016.0</v>
      </c>
      <c r="C524" s="6" t="s">
        <v>181</v>
      </c>
      <c r="D524" s="2">
        <v>5380.0</v>
      </c>
      <c r="E524" s="2">
        <v>8.2643537000134E13</v>
      </c>
      <c r="F524" s="2" t="str">
        <f t="array" ref="F524">IFERROR(INDEX(cnpj!$A:$B,MATCH(C524,cnpj!$B:$B,0),1),IF(G524=14,LEFT(E524,2)&amp;"."&amp;MID(E524,3,3)&amp;"."&amp;MID(E524,6,3)&amp;"/"&amp;MID(E524,9,4)&amp;"-"&amp;RIGHT(E524,2),IF(G524=13,0&amp;LEFT(E524,1)&amp;"."&amp;MID(E524,2,3)&amp;"."&amp;MID(E524,5,3)&amp;"/"&amp;MID(E524,8,4)&amp;"-"&amp;RIGHT(E524,2),IF(G524=12,"00"&amp;"."&amp;LEFT(E524,3)&amp;"."&amp;MID(E524,4,3)&amp;"/"&amp;MID(E524,7,4)&amp;"-"&amp;RIGHT(E524,2),IF(G524=11,"00.0"&amp;LEFT(E524,2)&amp;"."&amp;MID(E524,3,3)&amp;"/"&amp;MID(E524,6,4)&amp;"-"&amp;RIGHT(E524,2),"erro")))))</f>
        <v>82.643.537/0001-34</v>
      </c>
      <c r="G524" s="2">
        <f t="shared" si="2"/>
        <v>14</v>
      </c>
      <c r="H524" s="6" t="s">
        <v>60</v>
      </c>
      <c r="I524" s="2">
        <v>1.0</v>
      </c>
      <c r="J524" s="6">
        <v>11.617285480294472</v>
      </c>
      <c r="K524" s="6">
        <v>111000.0</v>
      </c>
      <c r="L524" s="2">
        <v>0.0</v>
      </c>
      <c r="M524" s="2">
        <v>0.0</v>
      </c>
      <c r="N524" s="2"/>
      <c r="O524" s="2">
        <v>0.0</v>
      </c>
      <c r="P524" s="2">
        <v>0.0</v>
      </c>
      <c r="Q524" s="2">
        <v>0.0</v>
      </c>
      <c r="R524" s="2">
        <v>6.0</v>
      </c>
      <c r="S524" s="2">
        <v>0.0</v>
      </c>
      <c r="T524" s="6">
        <v>12.407240490120488</v>
      </c>
      <c r="U524" s="6">
        <v>-0.006750733953206905</v>
      </c>
      <c r="V524" s="6">
        <v>0.7170293499505246</v>
      </c>
      <c r="W524" s="6">
        <v>46754.0</v>
      </c>
      <c r="X524" s="6">
        <v>128607.0</v>
      </c>
      <c r="Y524" s="6">
        <v>244566.0</v>
      </c>
      <c r="Z524" s="6">
        <v>-1651.0</v>
      </c>
      <c r="AA524" s="2" t="str">
        <f t="shared" si="3"/>
        <v/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1.0</v>
      </c>
      <c r="AH524" s="2">
        <v>0.0</v>
      </c>
      <c r="AI524" s="2">
        <v>0.0</v>
      </c>
      <c r="AJ524" s="2">
        <v>0.0</v>
      </c>
      <c r="AK524" s="2">
        <v>0.0</v>
      </c>
      <c r="AL524" s="2">
        <v>0.0</v>
      </c>
      <c r="AM524" s="2">
        <v>1.0</v>
      </c>
      <c r="AN524" s="2">
        <v>0.0</v>
      </c>
      <c r="AO524" s="2">
        <v>0.0</v>
      </c>
      <c r="AP524" s="2">
        <v>0.0</v>
      </c>
      <c r="AQ524" s="2">
        <v>0.0</v>
      </c>
      <c r="AR524" s="3">
        <v>0.0</v>
      </c>
      <c r="AS524" s="6" t="str">
        <f t="shared" si="4"/>
        <v/>
      </c>
      <c r="AT524" s="6" t="str">
        <f t="shared" si="5"/>
        <v/>
      </c>
      <c r="AU524" s="6" t="str">
        <f t="shared" si="6"/>
        <v/>
      </c>
      <c r="AV524" s="6" t="str">
        <f t="shared" si="7"/>
        <v/>
      </c>
      <c r="AW524" s="6" t="str">
        <f t="shared" si="8"/>
        <v/>
      </c>
      <c r="AX524" s="6" t="str">
        <f t="shared" si="9"/>
        <v/>
      </c>
      <c r="AY524" s="6" t="str">
        <f t="shared" si="10"/>
        <v/>
      </c>
      <c r="AZ524" s="6" t="str">
        <f t="shared" si="11"/>
        <v/>
      </c>
      <c r="BA524" s="6" t="str">
        <f t="shared" si="12"/>
        <v/>
      </c>
      <c r="BB524" s="6" t="str">
        <f t="shared" si="13"/>
        <v/>
      </c>
      <c r="BC524" s="2"/>
      <c r="BD524" s="2"/>
    </row>
    <row r="525" ht="15.75" customHeight="1">
      <c r="A525" s="2">
        <v>125.0</v>
      </c>
      <c r="B525" s="2">
        <v>2017.0</v>
      </c>
      <c r="C525" s="6" t="s">
        <v>181</v>
      </c>
      <c r="D525" s="2">
        <v>5380.0</v>
      </c>
      <c r="E525" s="2">
        <v>8.2643537000134E13</v>
      </c>
      <c r="F525" s="2" t="str">
        <f t="array" ref="F525">IFERROR(INDEX(cnpj!$A:$B,MATCH(C525,cnpj!$B:$B,0),1),IF(G525=14,LEFT(E525,2)&amp;"."&amp;MID(E525,3,3)&amp;"."&amp;MID(E525,6,3)&amp;"/"&amp;MID(E525,9,4)&amp;"-"&amp;RIGHT(E525,2),IF(G525=13,0&amp;LEFT(E525,1)&amp;"."&amp;MID(E525,2,3)&amp;"."&amp;MID(E525,5,3)&amp;"/"&amp;MID(E525,8,4)&amp;"-"&amp;RIGHT(E525,2),IF(G525=12,"00"&amp;"."&amp;LEFT(E525,3)&amp;"."&amp;MID(E525,4,3)&amp;"/"&amp;MID(E525,7,4)&amp;"-"&amp;RIGHT(E525,2),IF(G525=11,"00.0"&amp;LEFT(E525,2)&amp;"."&amp;MID(E525,3,3)&amp;"/"&amp;MID(E525,6,4)&amp;"-"&amp;RIGHT(E525,2),"erro")))))</f>
        <v>82.643.537/0001-34</v>
      </c>
      <c r="G525" s="2">
        <f t="shared" si="2"/>
        <v>14</v>
      </c>
      <c r="H525" s="6" t="s">
        <v>60</v>
      </c>
      <c r="I525" s="2">
        <v>1.0</v>
      </c>
      <c r="J525" s="6">
        <v>11.635143097694478</v>
      </c>
      <c r="K525" s="6">
        <v>113000.0</v>
      </c>
      <c r="L525" s="2">
        <v>0.0</v>
      </c>
      <c r="M525" s="2">
        <v>0.0</v>
      </c>
      <c r="N525" s="2"/>
      <c r="O525" s="2">
        <v>0.0</v>
      </c>
      <c r="P525" s="2">
        <v>0.0</v>
      </c>
      <c r="Q525" s="2">
        <v>0.0</v>
      </c>
      <c r="R525" s="2">
        <v>7.0</v>
      </c>
      <c r="S525" s="2">
        <v>0.0</v>
      </c>
      <c r="T525" s="6">
        <v>12.442732439497854</v>
      </c>
      <c r="U525" s="6">
        <v>0.12094616459222896</v>
      </c>
      <c r="V525" s="6">
        <v>0.613278506089139</v>
      </c>
      <c r="W525" s="6">
        <v>96088.0</v>
      </c>
      <c r="X525" s="6">
        <v>59318.0</v>
      </c>
      <c r="Y525" s="6">
        <v>253402.0</v>
      </c>
      <c r="Z525" s="6">
        <v>30648.0</v>
      </c>
      <c r="AA525" s="2">
        <f t="shared" si="3"/>
        <v>1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1.0</v>
      </c>
      <c r="AH525" s="2">
        <v>0.0</v>
      </c>
      <c r="AI525" s="2">
        <v>0.0</v>
      </c>
      <c r="AJ525" s="2">
        <v>0.0</v>
      </c>
      <c r="AK525" s="2">
        <v>0.0</v>
      </c>
      <c r="AL525" s="2">
        <v>0.0</v>
      </c>
      <c r="AM525" s="2">
        <v>0.0</v>
      </c>
      <c r="AN525" s="2">
        <v>1.0</v>
      </c>
      <c r="AO525" s="2">
        <v>0.0</v>
      </c>
      <c r="AP525" s="2">
        <v>0.0</v>
      </c>
      <c r="AQ525" s="2">
        <v>0.0</v>
      </c>
      <c r="AR525" s="3">
        <v>0.0</v>
      </c>
      <c r="AS525" s="6">
        <f t="shared" si="4"/>
        <v>12.40724049</v>
      </c>
      <c r="AT525" s="6">
        <f t="shared" si="5"/>
        <v>-0.006750733953</v>
      </c>
      <c r="AU525" s="6">
        <f t="shared" si="6"/>
        <v>0.71702935</v>
      </c>
      <c r="AV525" s="6">
        <f t="shared" si="7"/>
        <v>0</v>
      </c>
      <c r="AW525" s="6">
        <f t="shared" si="8"/>
        <v>0</v>
      </c>
      <c r="AX525" s="6">
        <f t="shared" si="9"/>
        <v>0</v>
      </c>
      <c r="AY525" s="6">
        <f t="shared" si="10"/>
        <v>0</v>
      </c>
      <c r="AZ525" s="6">
        <f t="shared" si="11"/>
        <v>0</v>
      </c>
      <c r="BA525" s="6">
        <f t="shared" si="12"/>
        <v>6</v>
      </c>
      <c r="BB525" s="6">
        <f t="shared" si="13"/>
        <v>0</v>
      </c>
      <c r="BC525" s="2"/>
      <c r="BD525" s="2"/>
    </row>
    <row r="526" ht="15.75" customHeight="1">
      <c r="A526" s="2">
        <v>125.0</v>
      </c>
      <c r="B526" s="2">
        <v>2018.0</v>
      </c>
      <c r="C526" s="6" t="s">
        <v>181</v>
      </c>
      <c r="D526" s="2">
        <v>5380.0</v>
      </c>
      <c r="E526" s="2">
        <v>8.2643537000134E13</v>
      </c>
      <c r="F526" s="2" t="str">
        <f t="array" ref="F526">IFERROR(INDEX(cnpj!$A:$B,MATCH(C526,cnpj!$B:$B,0),1),IF(G526=14,LEFT(E526,2)&amp;"."&amp;MID(E526,3,3)&amp;"."&amp;MID(E526,6,3)&amp;"/"&amp;MID(E526,9,4)&amp;"-"&amp;RIGHT(E526,2),IF(G526=13,0&amp;LEFT(E526,1)&amp;"."&amp;MID(E526,2,3)&amp;"."&amp;MID(E526,5,3)&amp;"/"&amp;MID(E526,8,4)&amp;"-"&amp;RIGHT(E526,2),IF(G526=12,"00"&amp;"."&amp;LEFT(E526,3)&amp;"."&amp;MID(E526,4,3)&amp;"/"&amp;MID(E526,7,4)&amp;"-"&amp;RIGHT(E526,2),IF(G526=11,"00.0"&amp;LEFT(E526,2)&amp;"."&amp;MID(E526,3,3)&amp;"/"&amp;MID(E526,6,4)&amp;"-"&amp;RIGHT(E526,2),"erro")))))</f>
        <v>82.643.537/0001-34</v>
      </c>
      <c r="G526" s="2">
        <f t="shared" si="2"/>
        <v>14</v>
      </c>
      <c r="H526" s="6" t="s">
        <v>60</v>
      </c>
      <c r="I526" s="2">
        <v>1.0</v>
      </c>
      <c r="J526" s="6">
        <v>11.350406535472453</v>
      </c>
      <c r="K526" s="6">
        <v>85000.0</v>
      </c>
      <c r="L526" s="2">
        <v>0.0</v>
      </c>
      <c r="M526" s="2">
        <v>0.0</v>
      </c>
      <c r="N526" s="2"/>
      <c r="O526" s="2">
        <v>0.0</v>
      </c>
      <c r="P526" s="2">
        <v>0.0</v>
      </c>
      <c r="Q526" s="2">
        <v>0.0</v>
      </c>
      <c r="R526" s="2">
        <v>7.0</v>
      </c>
      <c r="S526" s="2">
        <v>0.0</v>
      </c>
      <c r="T526" s="6">
        <v>12.75739989250301</v>
      </c>
      <c r="U526" s="6">
        <v>0.035288423587843655</v>
      </c>
      <c r="V526" s="6">
        <v>0.5839688168914267</v>
      </c>
      <c r="W526" s="6">
        <v>116238.0</v>
      </c>
      <c r="X526" s="6">
        <v>86464.0</v>
      </c>
      <c r="Y526" s="6">
        <v>347111.0</v>
      </c>
      <c r="Z526" s="6">
        <v>12249.0</v>
      </c>
      <c r="AA526" s="2">
        <f t="shared" si="3"/>
        <v>0</v>
      </c>
      <c r="AB526" s="2">
        <v>0.0</v>
      </c>
      <c r="AC526" s="2">
        <v>0.0</v>
      </c>
      <c r="AD526" s="2">
        <v>0.0</v>
      </c>
      <c r="AE526" s="2">
        <v>0.0</v>
      </c>
      <c r="AF526" s="2">
        <v>0.0</v>
      </c>
      <c r="AG526" s="2">
        <v>1.0</v>
      </c>
      <c r="AH526" s="2">
        <v>0.0</v>
      </c>
      <c r="AI526" s="2">
        <v>0.0</v>
      </c>
      <c r="AJ526" s="2">
        <v>0.0</v>
      </c>
      <c r="AK526" s="2">
        <v>0.0</v>
      </c>
      <c r="AL526" s="2">
        <v>0.0</v>
      </c>
      <c r="AM526" s="2">
        <v>0.0</v>
      </c>
      <c r="AN526" s="2">
        <v>0.0</v>
      </c>
      <c r="AO526" s="2">
        <v>1.0</v>
      </c>
      <c r="AP526" s="2">
        <v>0.0</v>
      </c>
      <c r="AQ526" s="2">
        <v>0.0</v>
      </c>
      <c r="AR526" s="3">
        <v>0.0</v>
      </c>
      <c r="AS526" s="6">
        <f t="shared" si="4"/>
        <v>12.44273244</v>
      </c>
      <c r="AT526" s="6">
        <f t="shared" si="5"/>
        <v>0.1209461646</v>
      </c>
      <c r="AU526" s="6">
        <f t="shared" si="6"/>
        <v>0.6132785061</v>
      </c>
      <c r="AV526" s="6">
        <f t="shared" si="7"/>
        <v>0</v>
      </c>
      <c r="AW526" s="6">
        <f t="shared" si="8"/>
        <v>0</v>
      </c>
      <c r="AX526" s="6">
        <f t="shared" si="9"/>
        <v>0</v>
      </c>
      <c r="AY526" s="6">
        <f t="shared" si="10"/>
        <v>0</v>
      </c>
      <c r="AZ526" s="6">
        <f t="shared" si="11"/>
        <v>0</v>
      </c>
      <c r="BA526" s="6">
        <f t="shared" si="12"/>
        <v>7</v>
      </c>
      <c r="BB526" s="6">
        <f t="shared" si="13"/>
        <v>0</v>
      </c>
      <c r="BC526" s="2"/>
      <c r="BD526" s="2"/>
    </row>
    <row r="527" ht="15.75" customHeight="1">
      <c r="A527" s="2">
        <v>125.0</v>
      </c>
      <c r="B527" s="2">
        <v>2019.0</v>
      </c>
      <c r="C527" s="6" t="s">
        <v>181</v>
      </c>
      <c r="D527" s="2">
        <v>5380.0</v>
      </c>
      <c r="E527" s="2">
        <v>8.2643537000134E13</v>
      </c>
      <c r="F527" s="2" t="str">
        <f t="array" ref="F527">IFERROR(INDEX(cnpj!$A:$B,MATCH(C527,cnpj!$B:$B,0),1),IF(G527=14,LEFT(E527,2)&amp;"."&amp;MID(E527,3,3)&amp;"."&amp;MID(E527,6,3)&amp;"/"&amp;MID(E527,9,4)&amp;"-"&amp;RIGHT(E527,2),IF(G527=13,0&amp;LEFT(E527,1)&amp;"."&amp;MID(E527,2,3)&amp;"."&amp;MID(E527,5,3)&amp;"/"&amp;MID(E527,8,4)&amp;"-"&amp;RIGHT(E527,2),IF(G527=12,"00"&amp;"."&amp;LEFT(E527,3)&amp;"."&amp;MID(E527,4,3)&amp;"/"&amp;MID(E527,7,4)&amp;"-"&amp;RIGHT(E527,2),IF(G527=11,"00.0"&amp;LEFT(E527,2)&amp;"."&amp;MID(E527,3,3)&amp;"/"&amp;MID(E527,6,4)&amp;"-"&amp;RIGHT(E527,2),"erro")))))</f>
        <v>82.643.537/0001-34</v>
      </c>
      <c r="G527" s="2">
        <f t="shared" si="2"/>
        <v>14</v>
      </c>
      <c r="H527" s="6" t="s">
        <v>60</v>
      </c>
      <c r="I527" s="2">
        <v>1.0</v>
      </c>
      <c r="J527" s="6">
        <v>11.350406535472453</v>
      </c>
      <c r="K527" s="6">
        <v>85000.0</v>
      </c>
      <c r="L527" s="2">
        <v>0.0</v>
      </c>
      <c r="M527" s="2">
        <v>1.0</v>
      </c>
      <c r="N527" s="2"/>
      <c r="O527" s="2">
        <v>0.0</v>
      </c>
      <c r="P527" s="2">
        <v>0.0</v>
      </c>
      <c r="Q527" s="2">
        <v>0.0</v>
      </c>
      <c r="R527" s="2">
        <v>7.0</v>
      </c>
      <c r="S527" s="2">
        <v>0.0</v>
      </c>
      <c r="T527" s="6">
        <v>12.806824892822316</v>
      </c>
      <c r="U527" s="6">
        <v>0.04620535347054275</v>
      </c>
      <c r="V527" s="6">
        <v>0.4447789678034977</v>
      </c>
      <c r="W527" s="6">
        <v>115456.0</v>
      </c>
      <c r="X527" s="6">
        <v>46754.0</v>
      </c>
      <c r="Y527" s="6">
        <v>364698.0</v>
      </c>
      <c r="Z527" s="6">
        <v>16851.0</v>
      </c>
      <c r="AA527" s="2">
        <f t="shared" si="3"/>
        <v>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1.0</v>
      </c>
      <c r="AH527" s="2">
        <v>0.0</v>
      </c>
      <c r="AI527" s="2">
        <v>0.0</v>
      </c>
      <c r="AJ527" s="2">
        <v>0.0</v>
      </c>
      <c r="AK527" s="2">
        <v>0.0</v>
      </c>
      <c r="AL527" s="2">
        <v>0.0</v>
      </c>
      <c r="AM527" s="2">
        <v>0.0</v>
      </c>
      <c r="AN527" s="2">
        <v>0.0</v>
      </c>
      <c r="AO527" s="2">
        <v>0.0</v>
      </c>
      <c r="AP527" s="2">
        <v>1.0</v>
      </c>
      <c r="AQ527" s="2">
        <v>0.0</v>
      </c>
      <c r="AR527" s="3">
        <v>0.0</v>
      </c>
      <c r="AS527" s="6">
        <f t="shared" si="4"/>
        <v>12.75739989</v>
      </c>
      <c r="AT527" s="6">
        <f t="shared" si="5"/>
        <v>0.03528842359</v>
      </c>
      <c r="AU527" s="6">
        <f t="shared" si="6"/>
        <v>0.5839688169</v>
      </c>
      <c r="AV527" s="6">
        <f t="shared" si="7"/>
        <v>0</v>
      </c>
      <c r="AW527" s="6">
        <f t="shared" si="8"/>
        <v>0</v>
      </c>
      <c r="AX527" s="6">
        <f t="shared" si="9"/>
        <v>0</v>
      </c>
      <c r="AY527" s="6">
        <f t="shared" si="10"/>
        <v>0</v>
      </c>
      <c r="AZ527" s="6">
        <f t="shared" si="11"/>
        <v>0</v>
      </c>
      <c r="BA527" s="6">
        <f t="shared" si="12"/>
        <v>7</v>
      </c>
      <c r="BB527" s="6">
        <f t="shared" si="13"/>
        <v>0</v>
      </c>
      <c r="BC527" s="2"/>
      <c r="BD527" s="2"/>
    </row>
    <row r="528" ht="15.75" customHeight="1">
      <c r="A528" s="2">
        <v>125.0</v>
      </c>
      <c r="B528" s="2">
        <v>2020.0</v>
      </c>
      <c r="C528" s="6" t="s">
        <v>181</v>
      </c>
      <c r="D528" s="2">
        <v>5380.0</v>
      </c>
      <c r="E528" s="2">
        <v>8.2643537000134E13</v>
      </c>
      <c r="F528" s="2" t="str">
        <f t="array" ref="F528">IFERROR(INDEX(cnpj!$A:$B,MATCH(C528,cnpj!$B:$B,0),1),IF(G528=14,LEFT(E528,2)&amp;"."&amp;MID(E528,3,3)&amp;"."&amp;MID(E528,6,3)&amp;"/"&amp;MID(E528,9,4)&amp;"-"&amp;RIGHT(E528,2),IF(G528=13,0&amp;LEFT(E528,1)&amp;"."&amp;MID(E528,2,3)&amp;"."&amp;MID(E528,5,3)&amp;"/"&amp;MID(E528,8,4)&amp;"-"&amp;RIGHT(E528,2),IF(G528=12,"00"&amp;"."&amp;LEFT(E528,3)&amp;"."&amp;MID(E528,4,3)&amp;"/"&amp;MID(E528,7,4)&amp;"-"&amp;RIGHT(E528,2),IF(G528=11,"00.0"&amp;LEFT(E528,2)&amp;"."&amp;MID(E528,3,3)&amp;"/"&amp;MID(E528,6,4)&amp;"-"&amp;RIGHT(E528,2),"erro")))))</f>
        <v>82.643.537/0001-34</v>
      </c>
      <c r="G528" s="2">
        <f t="shared" si="2"/>
        <v>14</v>
      </c>
      <c r="H528" s="6" t="s">
        <v>60</v>
      </c>
      <c r="I528" s="2">
        <v>1.0</v>
      </c>
      <c r="J528" s="6">
        <v>11.390757830996021</v>
      </c>
      <c r="K528" s="6">
        <v>88500.0</v>
      </c>
      <c r="L528" s="2">
        <v>0.0</v>
      </c>
      <c r="M528" s="2">
        <v>0.0</v>
      </c>
      <c r="N528" s="2"/>
      <c r="O528" s="2">
        <v>0.0</v>
      </c>
      <c r="P528" s="2">
        <v>0.0</v>
      </c>
      <c r="Q528" s="2">
        <v>0.0</v>
      </c>
      <c r="R528" s="2">
        <v>7.0</v>
      </c>
      <c r="S528" s="2">
        <v>0.0</v>
      </c>
      <c r="T528" s="6">
        <v>12.91560977406972</v>
      </c>
      <c r="U528" s="6">
        <v>0.06207914217554905</v>
      </c>
      <c r="V528" s="6">
        <v>0.5483632965249257</v>
      </c>
      <c r="W528" s="6">
        <v>132236.0</v>
      </c>
      <c r="X528" s="6">
        <v>90734.0</v>
      </c>
      <c r="Y528" s="6">
        <v>406610.0</v>
      </c>
      <c r="Z528" s="6">
        <v>25242.0</v>
      </c>
      <c r="AA528" s="2">
        <f t="shared" si="3"/>
        <v>0</v>
      </c>
      <c r="AB528" s="2">
        <v>0.0</v>
      </c>
      <c r="AC528" s="2">
        <v>0.0</v>
      </c>
      <c r="AD528" s="2">
        <v>0.0</v>
      </c>
      <c r="AE528" s="2">
        <v>0.0</v>
      </c>
      <c r="AF528" s="2">
        <v>0.0</v>
      </c>
      <c r="AG528" s="2">
        <v>1.0</v>
      </c>
      <c r="AH528" s="2">
        <v>0.0</v>
      </c>
      <c r="AI528" s="2">
        <v>0.0</v>
      </c>
      <c r="AJ528" s="2">
        <v>0.0</v>
      </c>
      <c r="AK528" s="2">
        <v>0.0</v>
      </c>
      <c r="AL528" s="2">
        <v>0.0</v>
      </c>
      <c r="AM528" s="2">
        <v>0.0</v>
      </c>
      <c r="AN528" s="2">
        <v>0.0</v>
      </c>
      <c r="AO528" s="2">
        <v>0.0</v>
      </c>
      <c r="AP528" s="2">
        <v>0.0</v>
      </c>
      <c r="AQ528" s="2">
        <v>1.0</v>
      </c>
      <c r="AR528" s="3">
        <v>0.0</v>
      </c>
      <c r="AS528" s="6">
        <f t="shared" si="4"/>
        <v>12.80682489</v>
      </c>
      <c r="AT528" s="6">
        <f t="shared" si="5"/>
        <v>0.04620535347</v>
      </c>
      <c r="AU528" s="6">
        <f t="shared" si="6"/>
        <v>0.4447789678</v>
      </c>
      <c r="AV528" s="6">
        <f t="shared" si="7"/>
        <v>0</v>
      </c>
      <c r="AW528" s="6">
        <f t="shared" si="8"/>
        <v>1</v>
      </c>
      <c r="AX528" s="6">
        <f t="shared" si="9"/>
        <v>0</v>
      </c>
      <c r="AY528" s="6">
        <f t="shared" si="10"/>
        <v>0</v>
      </c>
      <c r="AZ528" s="6">
        <f t="shared" si="11"/>
        <v>0</v>
      </c>
      <c r="BA528" s="6">
        <f t="shared" si="12"/>
        <v>7</v>
      </c>
      <c r="BB528" s="6">
        <f t="shared" si="13"/>
        <v>0</v>
      </c>
      <c r="BC528" s="2"/>
      <c r="BD528" s="2"/>
    </row>
    <row r="529" ht="15.75" customHeight="1">
      <c r="A529" s="2">
        <v>126.0</v>
      </c>
      <c r="B529" s="2">
        <v>2016.0</v>
      </c>
      <c r="C529" s="6" t="s">
        <v>182</v>
      </c>
      <c r="D529" s="2">
        <v>4359.0</v>
      </c>
      <c r="E529" s="2">
        <v>1.3788120000147E13</v>
      </c>
      <c r="F529" s="2" t="str">
        <f t="array" ref="F529">IFERROR(INDEX(cnpj!$A:$B,MATCH(C529,cnpj!$B:$B,0),1),IF(G529=14,LEFT(E529,2)&amp;"."&amp;MID(E529,3,3)&amp;"."&amp;MID(E529,6,3)&amp;"/"&amp;MID(E529,9,4)&amp;"-"&amp;RIGHT(E529,2),IF(G529=13,0&amp;LEFT(E529,1)&amp;"."&amp;MID(E529,2,3)&amp;"."&amp;MID(E529,5,3)&amp;"/"&amp;MID(E529,8,4)&amp;"-"&amp;RIGHT(E529,2),IF(G529=12,"00"&amp;"."&amp;LEFT(E529,3)&amp;"."&amp;MID(E529,4,3)&amp;"/"&amp;MID(E529,7,4)&amp;"-"&amp;RIGHT(E529,2),IF(G529=11,"00.0"&amp;LEFT(E529,2)&amp;"."&amp;MID(E529,3,3)&amp;"/"&amp;MID(E529,6,4)&amp;"-"&amp;RIGHT(E529,2),"erro")))))</f>
        <v>13.788.120/0001-47</v>
      </c>
      <c r="G529" s="2">
        <f t="shared" si="2"/>
        <v>14</v>
      </c>
      <c r="H529" s="6" t="s">
        <v>183</v>
      </c>
      <c r="I529" s="2">
        <v>5.0</v>
      </c>
      <c r="J529" s="6">
        <v>11.35930797630463</v>
      </c>
      <c r="K529" s="6">
        <v>85760.0</v>
      </c>
      <c r="L529" s="2">
        <v>0.0</v>
      </c>
      <c r="M529" s="2">
        <v>0.0</v>
      </c>
      <c r="N529" s="2"/>
      <c r="O529" s="2">
        <v>0.0</v>
      </c>
      <c r="P529" s="2">
        <v>0.0</v>
      </c>
      <c r="Q529" s="2">
        <v>0.0</v>
      </c>
      <c r="R529" s="2">
        <v>10.0</v>
      </c>
      <c r="S529" s="2">
        <v>0.0</v>
      </c>
      <c r="T529" s="6">
        <v>12.981548380762101</v>
      </c>
      <c r="U529" s="6">
        <v>-1.26374090001804</v>
      </c>
      <c r="V529" s="6">
        <v>0.7435491855177574</v>
      </c>
      <c r="W529" s="6">
        <v>140942.0</v>
      </c>
      <c r="X529" s="6">
        <v>182000.0</v>
      </c>
      <c r="Y529" s="6">
        <v>434325.0</v>
      </c>
      <c r="Z529" s="6">
        <v>-343682.0</v>
      </c>
      <c r="AA529" s="2" t="str">
        <f t="shared" si="3"/>
        <v/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  <c r="AI529" s="2">
        <v>0.0</v>
      </c>
      <c r="AJ529" s="2">
        <v>1.0</v>
      </c>
      <c r="AK529" s="2">
        <v>0.0</v>
      </c>
      <c r="AL529" s="2">
        <v>0.0</v>
      </c>
      <c r="AM529" s="2">
        <v>1.0</v>
      </c>
      <c r="AN529" s="2">
        <v>0.0</v>
      </c>
      <c r="AO529" s="2">
        <v>0.0</v>
      </c>
      <c r="AP529" s="2">
        <v>0.0</v>
      </c>
      <c r="AQ529" s="2">
        <v>0.0</v>
      </c>
      <c r="AR529" s="3">
        <v>0.0</v>
      </c>
      <c r="AS529" s="6" t="str">
        <f t="shared" si="4"/>
        <v/>
      </c>
      <c r="AT529" s="6" t="str">
        <f t="shared" si="5"/>
        <v/>
      </c>
      <c r="AU529" s="6" t="str">
        <f t="shared" si="6"/>
        <v/>
      </c>
      <c r="AV529" s="6" t="str">
        <f t="shared" si="7"/>
        <v/>
      </c>
      <c r="AW529" s="6" t="str">
        <f t="shared" si="8"/>
        <v/>
      </c>
      <c r="AX529" s="6" t="str">
        <f t="shared" si="9"/>
        <v/>
      </c>
      <c r="AY529" s="6" t="str">
        <f t="shared" si="10"/>
        <v/>
      </c>
      <c r="AZ529" s="6" t="str">
        <f t="shared" si="11"/>
        <v/>
      </c>
      <c r="BA529" s="6" t="str">
        <f t="shared" si="12"/>
        <v/>
      </c>
      <c r="BB529" s="6" t="str">
        <f t="shared" si="13"/>
        <v/>
      </c>
      <c r="BC529" s="2"/>
      <c r="BD529" s="2"/>
    </row>
    <row r="530" ht="15.75" customHeight="1">
      <c r="A530" s="2">
        <v>126.0</v>
      </c>
      <c r="B530" s="2">
        <v>2017.0</v>
      </c>
      <c r="C530" s="6" t="s">
        <v>182</v>
      </c>
      <c r="D530" s="2">
        <v>4359.0</v>
      </c>
      <c r="E530" s="2">
        <v>1.3788120000147E13</v>
      </c>
      <c r="F530" s="2" t="str">
        <f t="array" ref="F530">IFERROR(INDEX(cnpj!$A:$B,MATCH(C530,cnpj!$B:$B,0),1),IF(G530=14,LEFT(E530,2)&amp;"."&amp;MID(E530,3,3)&amp;"."&amp;MID(E530,6,3)&amp;"/"&amp;MID(E530,9,4)&amp;"-"&amp;RIGHT(E530,2),IF(G530=13,0&amp;LEFT(E530,1)&amp;"."&amp;MID(E530,2,3)&amp;"."&amp;MID(E530,5,3)&amp;"/"&amp;MID(E530,8,4)&amp;"-"&amp;RIGHT(E530,2),IF(G530=12,"00"&amp;"."&amp;LEFT(E530,3)&amp;"."&amp;MID(E530,4,3)&amp;"/"&amp;MID(E530,7,4)&amp;"-"&amp;RIGHT(E530,2),IF(G530=11,"00.0"&amp;LEFT(E530,2)&amp;"."&amp;MID(E530,3,3)&amp;"/"&amp;MID(E530,6,4)&amp;"-"&amp;RIGHT(E530,2),"erro")))))</f>
        <v>13.788.120/0001-47</v>
      </c>
      <c r="G530" s="2">
        <f t="shared" si="2"/>
        <v>14</v>
      </c>
      <c r="H530" s="6" t="s">
        <v>183</v>
      </c>
      <c r="I530" s="2">
        <v>5.0</v>
      </c>
      <c r="J530" s="6">
        <v>11.41673389685732</v>
      </c>
      <c r="K530" s="6">
        <v>90829.0</v>
      </c>
      <c r="L530" s="2">
        <v>0.0</v>
      </c>
      <c r="M530" s="2">
        <v>0.0</v>
      </c>
      <c r="N530" s="2"/>
      <c r="O530" s="2">
        <v>0.0</v>
      </c>
      <c r="P530" s="2">
        <v>0.0</v>
      </c>
      <c r="Q530" s="2">
        <v>0.0</v>
      </c>
      <c r="R530" s="2">
        <v>10.0</v>
      </c>
      <c r="S530" s="2">
        <v>0.0</v>
      </c>
      <c r="T530" s="6">
        <v>13.034251030933795</v>
      </c>
      <c r="U530" s="6">
        <v>0.06694202420554399</v>
      </c>
      <c r="V530" s="6">
        <v>0.6695753217904501</v>
      </c>
      <c r="W530" s="6">
        <v>176444.0</v>
      </c>
      <c r="X530" s="6">
        <v>130107.0</v>
      </c>
      <c r="Y530" s="6">
        <v>457829.0</v>
      </c>
      <c r="Z530" s="6">
        <v>30648.0</v>
      </c>
      <c r="AA530" s="2">
        <f t="shared" si="3"/>
        <v>1</v>
      </c>
      <c r="AB530" s="2">
        <v>0.0</v>
      </c>
      <c r="AC530" s="2">
        <v>0.0</v>
      </c>
      <c r="AD530" s="2">
        <v>0.0</v>
      </c>
      <c r="AE530" s="2">
        <v>0.0</v>
      </c>
      <c r="AF530" s="2">
        <v>0.0</v>
      </c>
      <c r="AG530" s="2">
        <v>0.0</v>
      </c>
      <c r="AH530" s="2">
        <v>0.0</v>
      </c>
      <c r="AI530" s="2">
        <v>0.0</v>
      </c>
      <c r="AJ530" s="2">
        <v>1.0</v>
      </c>
      <c r="AK530" s="2">
        <v>0.0</v>
      </c>
      <c r="AL530" s="2">
        <v>0.0</v>
      </c>
      <c r="AM530" s="2">
        <v>0.0</v>
      </c>
      <c r="AN530" s="2">
        <v>1.0</v>
      </c>
      <c r="AO530" s="2">
        <v>0.0</v>
      </c>
      <c r="AP530" s="2">
        <v>0.0</v>
      </c>
      <c r="AQ530" s="2">
        <v>0.0</v>
      </c>
      <c r="AR530" s="3">
        <v>0.0</v>
      </c>
      <c r="AS530" s="6">
        <f t="shared" si="4"/>
        <v>12.98154838</v>
      </c>
      <c r="AT530" s="6">
        <f t="shared" si="5"/>
        <v>-1.2637409</v>
      </c>
      <c r="AU530" s="6">
        <f t="shared" si="6"/>
        <v>0.7435491855</v>
      </c>
      <c r="AV530" s="6">
        <f t="shared" si="7"/>
        <v>0</v>
      </c>
      <c r="AW530" s="6">
        <f t="shared" si="8"/>
        <v>0</v>
      </c>
      <c r="AX530" s="6">
        <f t="shared" si="9"/>
        <v>0</v>
      </c>
      <c r="AY530" s="6">
        <f t="shared" si="10"/>
        <v>0</v>
      </c>
      <c r="AZ530" s="6">
        <f t="shared" si="11"/>
        <v>0</v>
      </c>
      <c r="BA530" s="6">
        <f t="shared" si="12"/>
        <v>10</v>
      </c>
      <c r="BB530" s="6">
        <f t="shared" si="13"/>
        <v>0</v>
      </c>
      <c r="BC530" s="2"/>
      <c r="BD530" s="2"/>
    </row>
    <row r="531" ht="15.75" customHeight="1">
      <c r="A531" s="2">
        <v>126.0</v>
      </c>
      <c r="B531" s="2">
        <v>2018.0</v>
      </c>
      <c r="C531" s="6" t="s">
        <v>182</v>
      </c>
      <c r="D531" s="2">
        <v>4359.0</v>
      </c>
      <c r="E531" s="2">
        <v>1.3788120000147E13</v>
      </c>
      <c r="F531" s="2" t="str">
        <f t="array" ref="F531">IFERROR(INDEX(cnpj!$A:$B,MATCH(C531,cnpj!$B:$B,0),1),IF(G531=14,LEFT(E531,2)&amp;"."&amp;MID(E531,3,3)&amp;"."&amp;MID(E531,6,3)&amp;"/"&amp;MID(E531,9,4)&amp;"-"&amp;RIGHT(E531,2),IF(G531=13,0&amp;LEFT(E531,1)&amp;"."&amp;MID(E531,2,3)&amp;"."&amp;MID(E531,5,3)&amp;"/"&amp;MID(E531,8,4)&amp;"-"&amp;RIGHT(E531,2),IF(G531=12,"00"&amp;"."&amp;LEFT(E531,3)&amp;"."&amp;MID(E531,4,3)&amp;"/"&amp;MID(E531,7,4)&amp;"-"&amp;RIGHT(E531,2),IF(G531=11,"00.0"&amp;LEFT(E531,2)&amp;"."&amp;MID(E531,3,3)&amp;"/"&amp;MID(E531,6,4)&amp;"-"&amp;RIGHT(E531,2),"erro")))))</f>
        <v>13.788.120/0001-47</v>
      </c>
      <c r="G531" s="2">
        <f t="shared" si="2"/>
        <v>14</v>
      </c>
      <c r="H531" s="6" t="s">
        <v>183</v>
      </c>
      <c r="I531" s="2">
        <v>5.0</v>
      </c>
      <c r="J531" s="6">
        <v>11.870599909242044</v>
      </c>
      <c r="K531" s="6">
        <v>143000.0</v>
      </c>
      <c r="L531" s="2">
        <v>0.0</v>
      </c>
      <c r="M531" s="2">
        <v>0.0</v>
      </c>
      <c r="N531" s="2"/>
      <c r="O531" s="2">
        <v>0.0</v>
      </c>
      <c r="P531" s="2">
        <v>0.0</v>
      </c>
      <c r="Q531" s="2">
        <v>0.0</v>
      </c>
      <c r="R531" s="2">
        <v>8.0</v>
      </c>
      <c r="S531" s="2">
        <v>0.0</v>
      </c>
      <c r="T531" s="6">
        <v>13.22676843675912</v>
      </c>
      <c r="U531" s="6">
        <v>0.02206927615873159</v>
      </c>
      <c r="V531" s="6">
        <v>0.6652529165352912</v>
      </c>
      <c r="W531" s="6">
        <v>191107.0</v>
      </c>
      <c r="X531" s="6">
        <v>178125.0</v>
      </c>
      <c r="Y531" s="6">
        <v>555025.0</v>
      </c>
      <c r="Z531" s="6">
        <v>12249.0</v>
      </c>
      <c r="AA531" s="2">
        <f t="shared" si="3"/>
        <v>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0.0</v>
      </c>
      <c r="AH531" s="2">
        <v>0.0</v>
      </c>
      <c r="AI531" s="2">
        <v>0.0</v>
      </c>
      <c r="AJ531" s="2">
        <v>1.0</v>
      </c>
      <c r="AK531" s="2">
        <v>0.0</v>
      </c>
      <c r="AL531" s="2">
        <v>0.0</v>
      </c>
      <c r="AM531" s="2">
        <v>0.0</v>
      </c>
      <c r="AN531" s="2">
        <v>0.0</v>
      </c>
      <c r="AO531" s="2">
        <v>1.0</v>
      </c>
      <c r="AP531" s="2">
        <v>0.0</v>
      </c>
      <c r="AQ531" s="2">
        <v>0.0</v>
      </c>
      <c r="AR531" s="3">
        <v>0.0</v>
      </c>
      <c r="AS531" s="6">
        <f t="shared" si="4"/>
        <v>13.03425103</v>
      </c>
      <c r="AT531" s="6">
        <f t="shared" si="5"/>
        <v>0.06694202421</v>
      </c>
      <c r="AU531" s="6">
        <f t="shared" si="6"/>
        <v>0.6695753218</v>
      </c>
      <c r="AV531" s="6">
        <f t="shared" si="7"/>
        <v>0</v>
      </c>
      <c r="AW531" s="6">
        <f t="shared" si="8"/>
        <v>0</v>
      </c>
      <c r="AX531" s="6">
        <f t="shared" si="9"/>
        <v>0</v>
      </c>
      <c r="AY531" s="6">
        <f t="shared" si="10"/>
        <v>0</v>
      </c>
      <c r="AZ531" s="6">
        <f t="shared" si="11"/>
        <v>0</v>
      </c>
      <c r="BA531" s="6">
        <f t="shared" si="12"/>
        <v>10</v>
      </c>
      <c r="BB531" s="6">
        <f t="shared" si="13"/>
        <v>0</v>
      </c>
      <c r="BC531" s="2"/>
      <c r="BD531" s="2"/>
    </row>
    <row r="532" ht="15.75" customHeight="1">
      <c r="A532" s="2">
        <v>127.0</v>
      </c>
      <c r="B532" s="2">
        <v>2016.0</v>
      </c>
      <c r="C532" s="6" t="s">
        <v>184</v>
      </c>
      <c r="D532" s="2">
        <v>17485.0</v>
      </c>
      <c r="E532" s="2">
        <v>2.328280000197E12</v>
      </c>
      <c r="F532" s="2" t="str">
        <f t="array" ref="F532">IFERROR(INDEX(cnpj!$A:$B,MATCH(C532,cnpj!$B:$B,0),1),IF(G532=14,LEFT(E532,2)&amp;"."&amp;MID(E532,3,3)&amp;"."&amp;MID(E532,6,3)&amp;"/"&amp;MID(E532,9,4)&amp;"-"&amp;RIGHT(E532,2),IF(G532=13,0&amp;LEFT(E532,1)&amp;"."&amp;MID(E532,2,3)&amp;"."&amp;MID(E532,5,3)&amp;"/"&amp;MID(E532,8,4)&amp;"-"&amp;RIGHT(E532,2),IF(G532=12,"00"&amp;"."&amp;LEFT(E532,3)&amp;"."&amp;MID(E532,4,3)&amp;"/"&amp;MID(E532,7,4)&amp;"-"&amp;RIGHT(E532,2),IF(G532=11,"00.0"&amp;LEFT(E532,2)&amp;"."&amp;MID(E532,3,3)&amp;"/"&amp;MID(E532,6,4)&amp;"-"&amp;RIGHT(E532,2),"erro")))))</f>
        <v>02.328.280/0001-97</v>
      </c>
      <c r="G532" s="2">
        <f t="shared" si="2"/>
        <v>13</v>
      </c>
      <c r="H532" s="6" t="s">
        <v>55</v>
      </c>
      <c r="I532" s="2">
        <v>10.0</v>
      </c>
      <c r="J532" s="6">
        <v>10.735961798317172</v>
      </c>
      <c r="K532" s="6">
        <v>45980.0</v>
      </c>
      <c r="L532" s="2">
        <v>0.0</v>
      </c>
      <c r="M532" s="2">
        <v>1.0</v>
      </c>
      <c r="N532" s="2"/>
      <c r="O532" s="2">
        <v>1.0</v>
      </c>
      <c r="P532" s="2">
        <v>3.0</v>
      </c>
      <c r="Q532" s="2">
        <v>0.0</v>
      </c>
      <c r="R532" s="2">
        <v>13.0</v>
      </c>
      <c r="S532" s="2">
        <v>0.0</v>
      </c>
      <c r="T532" s="6">
        <v>15.714049485674467</v>
      </c>
      <c r="U532" s="6">
        <v>0.05267839930690416</v>
      </c>
      <c r="V532" s="6">
        <v>0.7006809181303009</v>
      </c>
      <c r="W532" s="6">
        <v>2183529.0</v>
      </c>
      <c r="X532" s="6">
        <v>2494310.0</v>
      </c>
      <c r="Y532" s="6">
        <v>6676133.0</v>
      </c>
      <c r="Z532" s="6">
        <v>351688.0</v>
      </c>
      <c r="AA532" s="2" t="str">
        <f t="shared" si="3"/>
        <v/>
      </c>
      <c r="AB532" s="2">
        <v>0.0</v>
      </c>
      <c r="AC532" s="2">
        <v>0.0</v>
      </c>
      <c r="AD532" s="2">
        <v>1.0</v>
      </c>
      <c r="AE532" s="2">
        <v>0.0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0.0</v>
      </c>
      <c r="AM532" s="2">
        <v>1.0</v>
      </c>
      <c r="AN532" s="2">
        <v>0.0</v>
      </c>
      <c r="AO532" s="2">
        <v>0.0</v>
      </c>
      <c r="AP532" s="2">
        <v>0.0</v>
      </c>
      <c r="AQ532" s="2">
        <v>0.0</v>
      </c>
      <c r="AR532" s="3">
        <v>0.0</v>
      </c>
      <c r="AS532" s="6" t="str">
        <f t="shared" si="4"/>
        <v/>
      </c>
      <c r="AT532" s="6" t="str">
        <f t="shared" si="5"/>
        <v/>
      </c>
      <c r="AU532" s="6" t="str">
        <f t="shared" si="6"/>
        <v/>
      </c>
      <c r="AV532" s="6" t="str">
        <f t="shared" si="7"/>
        <v/>
      </c>
      <c r="AW532" s="6" t="str">
        <f t="shared" si="8"/>
        <v/>
      </c>
      <c r="AX532" s="6" t="str">
        <f t="shared" si="9"/>
        <v/>
      </c>
      <c r="AY532" s="6" t="str">
        <f t="shared" si="10"/>
        <v/>
      </c>
      <c r="AZ532" s="6" t="str">
        <f t="shared" si="11"/>
        <v/>
      </c>
      <c r="BA532" s="6" t="str">
        <f t="shared" si="12"/>
        <v/>
      </c>
      <c r="BB532" s="6" t="str">
        <f t="shared" si="13"/>
        <v/>
      </c>
      <c r="BC532" s="2"/>
      <c r="BD532" s="2"/>
    </row>
    <row r="533" ht="15.75" customHeight="1">
      <c r="A533" s="2">
        <v>127.0</v>
      </c>
      <c r="B533" s="2">
        <v>2017.0</v>
      </c>
      <c r="C533" s="6" t="s">
        <v>184</v>
      </c>
      <c r="D533" s="2">
        <v>17485.0</v>
      </c>
      <c r="E533" s="2">
        <v>2.328280000197E12</v>
      </c>
      <c r="F533" s="2" t="str">
        <f t="array" ref="F533">IFERROR(INDEX(cnpj!$A:$B,MATCH(C533,cnpj!$B:$B,0),1),IF(G533=14,LEFT(E533,2)&amp;"."&amp;MID(E533,3,3)&amp;"."&amp;MID(E533,6,3)&amp;"/"&amp;MID(E533,9,4)&amp;"-"&amp;RIGHT(E533,2),IF(G533=13,0&amp;LEFT(E533,1)&amp;"."&amp;MID(E533,2,3)&amp;"."&amp;MID(E533,5,3)&amp;"/"&amp;MID(E533,8,4)&amp;"-"&amp;RIGHT(E533,2),IF(G533=12,"00"&amp;"."&amp;LEFT(E533,3)&amp;"."&amp;MID(E533,4,3)&amp;"/"&amp;MID(E533,7,4)&amp;"-"&amp;RIGHT(E533,2),IF(G533=11,"00.0"&amp;LEFT(E533,2)&amp;"."&amp;MID(E533,3,3)&amp;"/"&amp;MID(E533,6,4)&amp;"-"&amp;RIGHT(E533,2),"erro")))))</f>
        <v>02.328.280/0001-97</v>
      </c>
      <c r="G533" s="2">
        <f t="shared" si="2"/>
        <v>13</v>
      </c>
      <c r="H533" s="6" t="s">
        <v>55</v>
      </c>
      <c r="I533" s="2">
        <v>10.0</v>
      </c>
      <c r="J533" s="6">
        <v>14.066408503972923</v>
      </c>
      <c r="K533" s="6">
        <v>1285178.92</v>
      </c>
      <c r="L533" s="2">
        <v>0.0</v>
      </c>
      <c r="M533" s="2">
        <v>1.0</v>
      </c>
      <c r="N533" s="2"/>
      <c r="O533" s="2">
        <v>1.0</v>
      </c>
      <c r="P533" s="2">
        <v>2.0</v>
      </c>
      <c r="Q533" s="2">
        <v>0.0</v>
      </c>
      <c r="R533" s="2">
        <v>18.0</v>
      </c>
      <c r="S533" s="2">
        <v>0.0</v>
      </c>
      <c r="T533" s="6">
        <v>15.680136431300276</v>
      </c>
      <c r="U533" s="6">
        <v>0.05801871567474562</v>
      </c>
      <c r="V533" s="6">
        <v>0.685396390590501</v>
      </c>
      <c r="W533" s="6">
        <v>2365178.0</v>
      </c>
      <c r="X533" s="6">
        <v>2058042.0</v>
      </c>
      <c r="Y533" s="6">
        <v>6453521.0</v>
      </c>
      <c r="Z533" s="6">
        <v>374425.0</v>
      </c>
      <c r="AA533" s="2">
        <f t="shared" si="3"/>
        <v>0</v>
      </c>
      <c r="AB533" s="2">
        <v>0.0</v>
      </c>
      <c r="AC533" s="2">
        <v>0.0</v>
      </c>
      <c r="AD533" s="2">
        <v>1.0</v>
      </c>
      <c r="AE533" s="2">
        <v>0.0</v>
      </c>
      <c r="AF533" s="2">
        <v>0.0</v>
      </c>
      <c r="AG533" s="2">
        <v>0.0</v>
      </c>
      <c r="AH533" s="2">
        <v>0.0</v>
      </c>
      <c r="AI533" s="2">
        <v>0.0</v>
      </c>
      <c r="AJ533" s="2">
        <v>0.0</v>
      </c>
      <c r="AK533" s="2">
        <v>0.0</v>
      </c>
      <c r="AL533" s="2">
        <v>0.0</v>
      </c>
      <c r="AM533" s="2">
        <v>0.0</v>
      </c>
      <c r="AN533" s="2">
        <v>1.0</v>
      </c>
      <c r="AO533" s="2">
        <v>0.0</v>
      </c>
      <c r="AP533" s="2">
        <v>0.0</v>
      </c>
      <c r="AQ533" s="2">
        <v>0.0</v>
      </c>
      <c r="AR533" s="3">
        <v>0.0</v>
      </c>
      <c r="AS533" s="6">
        <f t="shared" si="4"/>
        <v>15.71404949</v>
      </c>
      <c r="AT533" s="6">
        <f t="shared" si="5"/>
        <v>0.05267839931</v>
      </c>
      <c r="AU533" s="6">
        <f t="shared" si="6"/>
        <v>0.7006809181</v>
      </c>
      <c r="AV533" s="6">
        <f t="shared" si="7"/>
        <v>0</v>
      </c>
      <c r="AW533" s="6">
        <f t="shared" si="8"/>
        <v>1</v>
      </c>
      <c r="AX533" s="6">
        <f t="shared" si="9"/>
        <v>1</v>
      </c>
      <c r="AY533" s="6">
        <f t="shared" si="10"/>
        <v>3</v>
      </c>
      <c r="AZ533" s="6">
        <f t="shared" si="11"/>
        <v>0</v>
      </c>
      <c r="BA533" s="6">
        <f t="shared" si="12"/>
        <v>13</v>
      </c>
      <c r="BB533" s="6">
        <f t="shared" si="13"/>
        <v>0</v>
      </c>
      <c r="BC533" s="2"/>
      <c r="BD533" s="2"/>
    </row>
    <row r="534" ht="15.75" customHeight="1">
      <c r="A534" s="2">
        <v>127.0</v>
      </c>
      <c r="B534" s="2">
        <v>2018.0</v>
      </c>
      <c r="C534" s="6" t="s">
        <v>184</v>
      </c>
      <c r="D534" s="2">
        <v>17485.0</v>
      </c>
      <c r="E534" s="2">
        <v>2.328280000197E12</v>
      </c>
      <c r="F534" s="2" t="str">
        <f t="array" ref="F534">IFERROR(INDEX(cnpj!$A:$B,MATCH(C534,cnpj!$B:$B,0),1),IF(G534=14,LEFT(E534,2)&amp;"."&amp;MID(E534,3,3)&amp;"."&amp;MID(E534,6,3)&amp;"/"&amp;MID(E534,9,4)&amp;"-"&amp;RIGHT(E534,2),IF(G534=13,0&amp;LEFT(E534,1)&amp;"."&amp;MID(E534,2,3)&amp;"."&amp;MID(E534,5,3)&amp;"/"&amp;MID(E534,8,4)&amp;"-"&amp;RIGHT(E534,2),IF(G534=12,"00"&amp;"."&amp;LEFT(E534,3)&amp;"."&amp;MID(E534,4,3)&amp;"/"&amp;MID(E534,7,4)&amp;"-"&amp;RIGHT(E534,2),IF(G534=11,"00.0"&amp;LEFT(E534,2)&amp;"."&amp;MID(E534,3,3)&amp;"/"&amp;MID(E534,6,4)&amp;"-"&amp;RIGHT(E534,2),"erro")))))</f>
        <v>02.328.280/0001-97</v>
      </c>
      <c r="G534" s="2">
        <f t="shared" si="2"/>
        <v>13</v>
      </c>
      <c r="H534" s="6" t="s">
        <v>55</v>
      </c>
      <c r="I534" s="2">
        <v>10.0</v>
      </c>
      <c r="J534" s="6">
        <v>13.563083473768433</v>
      </c>
      <c r="K534" s="6">
        <v>776912.86</v>
      </c>
      <c r="L534" s="2">
        <v>0.0</v>
      </c>
      <c r="M534" s="2">
        <v>1.0</v>
      </c>
      <c r="N534" s="2"/>
      <c r="O534" s="2">
        <v>1.0</v>
      </c>
      <c r="P534" s="2">
        <v>3.0</v>
      </c>
      <c r="Q534" s="2">
        <v>0.0</v>
      </c>
      <c r="R534" s="2">
        <v>22.0</v>
      </c>
      <c r="S534" s="2">
        <v>0.0</v>
      </c>
      <c r="T534" s="6">
        <v>15.87650079140493</v>
      </c>
      <c r="U534" s="6">
        <v>0.05275599163354339</v>
      </c>
      <c r="V534" s="6">
        <v>0.707932001339998</v>
      </c>
      <c r="W534" s="6">
        <v>1622796.0</v>
      </c>
      <c r="X534" s="6">
        <v>3937120.0</v>
      </c>
      <c r="Y534" s="6">
        <v>7853743.0</v>
      </c>
      <c r="Z534" s="6">
        <v>414332.0</v>
      </c>
      <c r="AA534" s="2">
        <f t="shared" si="3"/>
        <v>0</v>
      </c>
      <c r="AB534" s="2">
        <v>0.0</v>
      </c>
      <c r="AC534" s="2">
        <v>0.0</v>
      </c>
      <c r="AD534" s="2">
        <v>1.0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2">
        <v>0.0</v>
      </c>
      <c r="AM534" s="2">
        <v>0.0</v>
      </c>
      <c r="AN534" s="2">
        <v>0.0</v>
      </c>
      <c r="AO534" s="2">
        <v>1.0</v>
      </c>
      <c r="AP534" s="2">
        <v>0.0</v>
      </c>
      <c r="AQ534" s="2">
        <v>0.0</v>
      </c>
      <c r="AR534" s="3">
        <v>0.0</v>
      </c>
      <c r="AS534" s="6">
        <f t="shared" si="4"/>
        <v>15.68013643</v>
      </c>
      <c r="AT534" s="6">
        <f t="shared" si="5"/>
        <v>0.05801871567</v>
      </c>
      <c r="AU534" s="6">
        <f t="shared" si="6"/>
        <v>0.6853963906</v>
      </c>
      <c r="AV534" s="6">
        <f t="shared" si="7"/>
        <v>0</v>
      </c>
      <c r="AW534" s="6">
        <f t="shared" si="8"/>
        <v>1</v>
      </c>
      <c r="AX534" s="6">
        <f t="shared" si="9"/>
        <v>1</v>
      </c>
      <c r="AY534" s="6">
        <f t="shared" si="10"/>
        <v>2</v>
      </c>
      <c r="AZ534" s="6">
        <f t="shared" si="11"/>
        <v>0</v>
      </c>
      <c r="BA534" s="6">
        <f t="shared" si="12"/>
        <v>18</v>
      </c>
      <c r="BB534" s="6">
        <f t="shared" si="13"/>
        <v>0</v>
      </c>
      <c r="BC534" s="2"/>
      <c r="BD534" s="2"/>
    </row>
    <row r="535" ht="15.75" customHeight="1">
      <c r="A535" s="2">
        <v>127.0</v>
      </c>
      <c r="B535" s="2">
        <v>2019.0</v>
      </c>
      <c r="C535" s="6" t="s">
        <v>184</v>
      </c>
      <c r="D535" s="2">
        <v>17485.0</v>
      </c>
      <c r="E535" s="2">
        <v>2.328280000197E12</v>
      </c>
      <c r="F535" s="2" t="str">
        <f t="array" ref="F535">IFERROR(INDEX(cnpj!$A:$B,MATCH(C535,cnpj!$B:$B,0),1),IF(G535=14,LEFT(E535,2)&amp;"."&amp;MID(E535,3,3)&amp;"."&amp;MID(E535,6,3)&amp;"/"&amp;MID(E535,9,4)&amp;"-"&amp;RIGHT(E535,2),IF(G535=13,0&amp;LEFT(E535,1)&amp;"."&amp;MID(E535,2,3)&amp;"."&amp;MID(E535,5,3)&amp;"/"&amp;MID(E535,8,4)&amp;"-"&amp;RIGHT(E535,2),IF(G535=12,"00"&amp;"."&amp;LEFT(E535,3)&amp;"."&amp;MID(E535,4,3)&amp;"/"&amp;MID(E535,7,4)&amp;"-"&amp;RIGHT(E535,2),IF(G535=11,"00.0"&amp;LEFT(E535,2)&amp;"."&amp;MID(E535,3,3)&amp;"/"&amp;MID(E535,6,4)&amp;"-"&amp;RIGHT(E535,2),"erro")))))</f>
        <v>02.328.280/0001-97</v>
      </c>
      <c r="G535" s="2">
        <f t="shared" si="2"/>
        <v>13</v>
      </c>
      <c r="H535" s="6" t="s">
        <v>55</v>
      </c>
      <c r="I535" s="2">
        <v>10.0</v>
      </c>
      <c r="J535" s="6">
        <v>11.603747953771977</v>
      </c>
      <c r="K535" s="6">
        <v>109507.46</v>
      </c>
      <c r="L535" s="2">
        <v>0.0</v>
      </c>
      <c r="M535" s="2">
        <v>1.0</v>
      </c>
      <c r="N535" s="2"/>
      <c r="O535" s="2">
        <v>1.0</v>
      </c>
      <c r="P535" s="2">
        <v>2.0</v>
      </c>
      <c r="Q535" s="2">
        <v>0.0</v>
      </c>
      <c r="R535" s="2">
        <v>21.0</v>
      </c>
      <c r="S535" s="2">
        <v>0.0</v>
      </c>
      <c r="T535" s="6">
        <v>15.880029940962693</v>
      </c>
      <c r="U535" s="6">
        <v>0.0627963502928183</v>
      </c>
      <c r="V535" s="6">
        <v>0.4919615012810364</v>
      </c>
      <c r="W535" s="6">
        <v>1693870.0</v>
      </c>
      <c r="X535" s="6">
        <v>2183529.0</v>
      </c>
      <c r="Y535" s="6">
        <v>7881509.0</v>
      </c>
      <c r="Z535" s="6">
        <v>494930.0</v>
      </c>
      <c r="AA535" s="2">
        <f t="shared" si="3"/>
        <v>0</v>
      </c>
      <c r="AB535" s="2">
        <v>0.0</v>
      </c>
      <c r="AC535" s="2">
        <v>0.0</v>
      </c>
      <c r="AD535" s="2">
        <v>1.0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0.0</v>
      </c>
      <c r="AK535" s="2">
        <v>0.0</v>
      </c>
      <c r="AL535" s="2">
        <v>0.0</v>
      </c>
      <c r="AM535" s="2">
        <v>0.0</v>
      </c>
      <c r="AN535" s="2">
        <v>0.0</v>
      </c>
      <c r="AO535" s="2">
        <v>0.0</v>
      </c>
      <c r="AP535" s="2">
        <v>1.0</v>
      </c>
      <c r="AQ535" s="2">
        <v>0.0</v>
      </c>
      <c r="AR535" s="3">
        <v>0.0</v>
      </c>
      <c r="AS535" s="6">
        <f t="shared" si="4"/>
        <v>15.87650079</v>
      </c>
      <c r="AT535" s="6">
        <f t="shared" si="5"/>
        <v>0.05275599163</v>
      </c>
      <c r="AU535" s="6">
        <f t="shared" si="6"/>
        <v>0.7079320013</v>
      </c>
      <c r="AV535" s="6">
        <f t="shared" si="7"/>
        <v>0</v>
      </c>
      <c r="AW535" s="6">
        <f t="shared" si="8"/>
        <v>1</v>
      </c>
      <c r="AX535" s="6">
        <f t="shared" si="9"/>
        <v>1</v>
      </c>
      <c r="AY535" s="6">
        <f t="shared" si="10"/>
        <v>3</v>
      </c>
      <c r="AZ535" s="6">
        <f t="shared" si="11"/>
        <v>0</v>
      </c>
      <c r="BA535" s="6">
        <f t="shared" si="12"/>
        <v>22</v>
      </c>
      <c r="BB535" s="6">
        <f t="shared" si="13"/>
        <v>0</v>
      </c>
      <c r="BC535" s="2"/>
      <c r="BD535" s="2"/>
    </row>
    <row r="536" ht="15.75" customHeight="1">
      <c r="A536" s="2">
        <v>127.0</v>
      </c>
      <c r="B536" s="2">
        <v>2020.0</v>
      </c>
      <c r="C536" s="6" t="s">
        <v>184</v>
      </c>
      <c r="D536" s="2">
        <v>17485.0</v>
      </c>
      <c r="E536" s="2">
        <v>2.328280000197E12</v>
      </c>
      <c r="F536" s="2" t="str">
        <f t="array" ref="F536">IFERROR(INDEX(cnpj!$A:$B,MATCH(C536,cnpj!$B:$B,0),1),IF(G536=14,LEFT(E536,2)&amp;"."&amp;MID(E536,3,3)&amp;"."&amp;MID(E536,6,3)&amp;"/"&amp;MID(E536,9,4)&amp;"-"&amp;RIGHT(E536,2),IF(G536=13,0&amp;LEFT(E536,1)&amp;"."&amp;MID(E536,2,3)&amp;"."&amp;MID(E536,5,3)&amp;"/"&amp;MID(E536,8,4)&amp;"-"&amp;RIGHT(E536,2),IF(G536=12,"00"&amp;"."&amp;LEFT(E536,3)&amp;"."&amp;MID(E536,4,3)&amp;"/"&amp;MID(E536,7,4)&amp;"-"&amp;RIGHT(E536,2),IF(G536=11,"00.0"&amp;LEFT(E536,2)&amp;"."&amp;MID(E536,3,3)&amp;"/"&amp;MID(E536,6,4)&amp;"-"&amp;RIGHT(E536,2),"erro")))))</f>
        <v>02.328.280/0001-97</v>
      </c>
      <c r="G536" s="2">
        <f t="shared" si="2"/>
        <v>13</v>
      </c>
      <c r="H536" s="6" t="s">
        <v>55</v>
      </c>
      <c r="I536" s="2">
        <v>10.0</v>
      </c>
      <c r="J536" s="6">
        <v>13.62871508812959</v>
      </c>
      <c r="K536" s="6">
        <v>829613.4</v>
      </c>
      <c r="L536" s="2">
        <v>0.0</v>
      </c>
      <c r="M536" s="2">
        <v>1.0</v>
      </c>
      <c r="N536" s="2"/>
      <c r="O536" s="2">
        <v>1.0</v>
      </c>
      <c r="P536" s="2">
        <v>3.0</v>
      </c>
      <c r="Q536" s="2">
        <v>0.0</v>
      </c>
      <c r="R536" s="2">
        <v>22.0</v>
      </c>
      <c r="S536" s="2">
        <v>0.0</v>
      </c>
      <c r="T536" s="6">
        <v>16.043156564293827</v>
      </c>
      <c r="U536" s="6">
        <v>0.06380685492563053</v>
      </c>
      <c r="V536" s="6">
        <v>0.6785945246820435</v>
      </c>
      <c r="W536" s="6">
        <v>3054000.0</v>
      </c>
      <c r="X536" s="6">
        <v>3242000.0</v>
      </c>
      <c r="Y536" s="6">
        <v>9278000.0</v>
      </c>
      <c r="Z536" s="6">
        <v>592000.0</v>
      </c>
      <c r="AA536" s="2">
        <f t="shared" si="3"/>
        <v>0</v>
      </c>
      <c r="AB536" s="2">
        <v>0.0</v>
      </c>
      <c r="AC536" s="2">
        <v>0.0</v>
      </c>
      <c r="AD536" s="2">
        <v>1.0</v>
      </c>
      <c r="AE536" s="2">
        <v>0.0</v>
      </c>
      <c r="AF536" s="2">
        <v>0.0</v>
      </c>
      <c r="AG536" s="2">
        <v>0.0</v>
      </c>
      <c r="AH536" s="2">
        <v>0.0</v>
      </c>
      <c r="AI536" s="2">
        <v>0.0</v>
      </c>
      <c r="AJ536" s="2">
        <v>0.0</v>
      </c>
      <c r="AK536" s="2">
        <v>0.0</v>
      </c>
      <c r="AL536" s="2">
        <v>0.0</v>
      </c>
      <c r="AM536" s="2">
        <v>0.0</v>
      </c>
      <c r="AN536" s="2">
        <v>0.0</v>
      </c>
      <c r="AO536" s="2">
        <v>0.0</v>
      </c>
      <c r="AP536" s="2">
        <v>0.0</v>
      </c>
      <c r="AQ536" s="2">
        <v>1.0</v>
      </c>
      <c r="AR536" s="3">
        <v>0.0</v>
      </c>
      <c r="AS536" s="6">
        <f t="shared" si="4"/>
        <v>15.88002994</v>
      </c>
      <c r="AT536" s="6">
        <f t="shared" si="5"/>
        <v>0.06279635029</v>
      </c>
      <c r="AU536" s="6">
        <f t="shared" si="6"/>
        <v>0.4919615013</v>
      </c>
      <c r="AV536" s="6">
        <f t="shared" si="7"/>
        <v>0</v>
      </c>
      <c r="AW536" s="6">
        <f t="shared" si="8"/>
        <v>1</v>
      </c>
      <c r="AX536" s="6">
        <f t="shared" si="9"/>
        <v>1</v>
      </c>
      <c r="AY536" s="6">
        <f t="shared" si="10"/>
        <v>2</v>
      </c>
      <c r="AZ536" s="6">
        <f t="shared" si="11"/>
        <v>0</v>
      </c>
      <c r="BA536" s="6">
        <f t="shared" si="12"/>
        <v>21</v>
      </c>
      <c r="BB536" s="6">
        <f t="shared" si="13"/>
        <v>0</v>
      </c>
      <c r="BC536" s="2"/>
      <c r="BD536" s="2"/>
    </row>
    <row r="537" ht="15.75" customHeight="1">
      <c r="A537" s="2">
        <v>128.0</v>
      </c>
      <c r="B537" s="2">
        <v>2016.0</v>
      </c>
      <c r="C537" s="6" t="s">
        <v>185</v>
      </c>
      <c r="D537" s="2">
        <v>14176.0</v>
      </c>
      <c r="E537" s="2">
        <v>6.1695227000193E13</v>
      </c>
      <c r="F537" s="2" t="str">
        <f t="array" ref="F537">IFERROR(INDEX(cnpj!$A:$B,MATCH(C537,cnpj!$B:$B,0),1),IF(G537=14,LEFT(E537,2)&amp;"."&amp;MID(E537,3,3)&amp;"."&amp;MID(E537,6,3)&amp;"/"&amp;MID(E537,9,4)&amp;"-"&amp;RIGHT(E537,2),IF(G537=13,0&amp;LEFT(E537,1)&amp;"."&amp;MID(E537,2,3)&amp;"."&amp;MID(E537,5,3)&amp;"/"&amp;MID(E537,8,4)&amp;"-"&amp;RIGHT(E537,2),IF(G537=12,"00"&amp;"."&amp;LEFT(E537,3)&amp;"."&amp;MID(E537,4,3)&amp;"/"&amp;MID(E537,7,4)&amp;"-"&amp;RIGHT(E537,2),IF(G537=11,"00.0"&amp;LEFT(E537,2)&amp;"."&amp;MID(E537,3,3)&amp;"/"&amp;MID(E537,6,4)&amp;"-"&amp;RIGHT(E537,2),"erro")))))</f>
        <v>61.695.227/0001-93</v>
      </c>
      <c r="G537" s="2">
        <f t="shared" si="2"/>
        <v>14</v>
      </c>
      <c r="H537" s="6" t="s">
        <v>55</v>
      </c>
      <c r="I537" s="2">
        <v>10.0</v>
      </c>
      <c r="J537" s="6">
        <v>14.796952123474435</v>
      </c>
      <c r="K537" s="6">
        <v>2668300.0</v>
      </c>
      <c r="L537" s="2">
        <v>0.0</v>
      </c>
      <c r="M537" s="2">
        <v>1.0</v>
      </c>
      <c r="N537" s="2"/>
      <c r="O537" s="2">
        <v>0.0</v>
      </c>
      <c r="P537" s="2">
        <v>0.0</v>
      </c>
      <c r="Q537" s="2">
        <v>0.0</v>
      </c>
      <c r="R537" s="2">
        <v>33.0</v>
      </c>
      <c r="S537" s="2">
        <v>0.0</v>
      </c>
      <c r="T537" s="6">
        <v>16.42301802663835</v>
      </c>
      <c r="U537" s="6">
        <v>0.0015424029595736796</v>
      </c>
      <c r="V537" s="6">
        <v>0.8013436885583011</v>
      </c>
      <c r="W537" s="6">
        <v>3888707.0</v>
      </c>
      <c r="X537" s="6">
        <v>6981678.0</v>
      </c>
      <c r="Y537" s="6">
        <v>1.3565197E7</v>
      </c>
      <c r="Z537" s="6">
        <v>20923.0</v>
      </c>
      <c r="AA537" s="2" t="str">
        <f t="shared" si="3"/>
        <v/>
      </c>
      <c r="AB537" s="2">
        <v>0.0</v>
      </c>
      <c r="AC537" s="2">
        <v>0.0</v>
      </c>
      <c r="AD537" s="2">
        <v>1.0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2">
        <v>0.0</v>
      </c>
      <c r="AM537" s="2">
        <v>1.0</v>
      </c>
      <c r="AN537" s="2">
        <v>0.0</v>
      </c>
      <c r="AO537" s="2">
        <v>0.0</v>
      </c>
      <c r="AP537" s="2">
        <v>0.0</v>
      </c>
      <c r="AQ537" s="2">
        <v>0.0</v>
      </c>
      <c r="AR537" s="3">
        <v>0.0</v>
      </c>
      <c r="AS537" s="6" t="str">
        <f t="shared" si="4"/>
        <v/>
      </c>
      <c r="AT537" s="6" t="str">
        <f t="shared" si="5"/>
        <v/>
      </c>
      <c r="AU537" s="6" t="str">
        <f t="shared" si="6"/>
        <v/>
      </c>
      <c r="AV537" s="6" t="str">
        <f t="shared" si="7"/>
        <v/>
      </c>
      <c r="AW537" s="6" t="str">
        <f t="shared" si="8"/>
        <v/>
      </c>
      <c r="AX537" s="6" t="str">
        <f t="shared" si="9"/>
        <v/>
      </c>
      <c r="AY537" s="6" t="str">
        <f t="shared" si="10"/>
        <v/>
      </c>
      <c r="AZ537" s="6" t="str">
        <f t="shared" si="11"/>
        <v/>
      </c>
      <c r="BA537" s="6" t="str">
        <f t="shared" si="12"/>
        <v/>
      </c>
      <c r="BB537" s="6" t="str">
        <f t="shared" si="13"/>
        <v/>
      </c>
      <c r="BC537" s="2"/>
      <c r="BD537" s="2"/>
    </row>
    <row r="538" ht="15.75" customHeight="1">
      <c r="A538" s="2">
        <v>128.0</v>
      </c>
      <c r="B538" s="2">
        <v>2017.0</v>
      </c>
      <c r="C538" s="6" t="s">
        <v>185</v>
      </c>
      <c r="D538" s="2">
        <v>14176.0</v>
      </c>
      <c r="E538" s="2">
        <v>6.1695227000193E13</v>
      </c>
      <c r="F538" s="2" t="str">
        <f t="array" ref="F538">IFERROR(INDEX(cnpj!$A:$B,MATCH(C538,cnpj!$B:$B,0),1),IF(G538=14,LEFT(E538,2)&amp;"."&amp;MID(E538,3,3)&amp;"."&amp;MID(E538,6,3)&amp;"/"&amp;MID(E538,9,4)&amp;"-"&amp;RIGHT(E538,2),IF(G538=13,0&amp;LEFT(E538,1)&amp;"."&amp;MID(E538,2,3)&amp;"."&amp;MID(E538,5,3)&amp;"/"&amp;MID(E538,8,4)&amp;"-"&amp;RIGHT(E538,2),IF(G538=12,"00"&amp;"."&amp;LEFT(E538,3)&amp;"."&amp;MID(E538,4,3)&amp;"/"&amp;MID(E538,7,4)&amp;"-"&amp;RIGHT(E538,2),IF(G538=11,"00.0"&amp;LEFT(E538,2)&amp;"."&amp;MID(E538,3,3)&amp;"/"&amp;MID(E538,6,4)&amp;"-"&amp;RIGHT(E538,2),"erro")))))</f>
        <v>61.695.227/0001-93</v>
      </c>
      <c r="G538" s="2">
        <f t="shared" si="2"/>
        <v>14</v>
      </c>
      <c r="H538" s="6" t="s">
        <v>55</v>
      </c>
      <c r="I538" s="2">
        <v>10.0</v>
      </c>
      <c r="J538" s="6">
        <v>15.361497357817758</v>
      </c>
      <c r="K538" s="6">
        <v>4692600.0</v>
      </c>
      <c r="L538" s="2">
        <v>0.0</v>
      </c>
      <c r="M538" s="2">
        <v>1.0</v>
      </c>
      <c r="N538" s="2"/>
      <c r="O538" s="2">
        <v>1.0</v>
      </c>
      <c r="P538" s="2">
        <v>2.0</v>
      </c>
      <c r="Q538" s="2">
        <v>0.0</v>
      </c>
      <c r="R538" s="2">
        <v>23.0</v>
      </c>
      <c r="S538" s="2">
        <v>0.0</v>
      </c>
      <c r="T538" s="6">
        <v>16.473698300194524</v>
      </c>
      <c r="U538" s="6">
        <v>-0.05917309699150774</v>
      </c>
      <c r="V538" s="6">
        <v>0.8732739451524988</v>
      </c>
      <c r="W538" s="6">
        <v>4433087.0</v>
      </c>
      <c r="X538" s="6">
        <v>8028885.0</v>
      </c>
      <c r="Y538" s="6">
        <v>1.4270404E7</v>
      </c>
      <c r="Z538" s="6">
        <v>-844424.0</v>
      </c>
      <c r="AA538" s="2">
        <f t="shared" si="3"/>
        <v>0</v>
      </c>
      <c r="AB538" s="2">
        <v>0.0</v>
      </c>
      <c r="AC538" s="2">
        <v>0.0</v>
      </c>
      <c r="AD538" s="2">
        <v>1.0</v>
      </c>
      <c r="AE538" s="2">
        <v>0.0</v>
      </c>
      <c r="AF538" s="2">
        <v>0.0</v>
      </c>
      <c r="AG538" s="2">
        <v>0.0</v>
      </c>
      <c r="AH538" s="2">
        <v>0.0</v>
      </c>
      <c r="AI538" s="2">
        <v>0.0</v>
      </c>
      <c r="AJ538" s="2">
        <v>0.0</v>
      </c>
      <c r="AK538" s="2">
        <v>0.0</v>
      </c>
      <c r="AL538" s="2">
        <v>0.0</v>
      </c>
      <c r="AM538" s="2">
        <v>0.0</v>
      </c>
      <c r="AN538" s="2">
        <v>1.0</v>
      </c>
      <c r="AO538" s="2">
        <v>0.0</v>
      </c>
      <c r="AP538" s="2">
        <v>0.0</v>
      </c>
      <c r="AQ538" s="2">
        <v>0.0</v>
      </c>
      <c r="AR538" s="3">
        <v>0.0</v>
      </c>
      <c r="AS538" s="6">
        <f t="shared" si="4"/>
        <v>16.42301803</v>
      </c>
      <c r="AT538" s="6">
        <f t="shared" si="5"/>
        <v>0.00154240296</v>
      </c>
      <c r="AU538" s="6">
        <f t="shared" si="6"/>
        <v>0.8013436886</v>
      </c>
      <c r="AV538" s="6">
        <f t="shared" si="7"/>
        <v>0</v>
      </c>
      <c r="AW538" s="6">
        <f t="shared" si="8"/>
        <v>1</v>
      </c>
      <c r="AX538" s="6">
        <f t="shared" si="9"/>
        <v>0</v>
      </c>
      <c r="AY538" s="6">
        <f t="shared" si="10"/>
        <v>0</v>
      </c>
      <c r="AZ538" s="6">
        <f t="shared" si="11"/>
        <v>0</v>
      </c>
      <c r="BA538" s="6">
        <f t="shared" si="12"/>
        <v>33</v>
      </c>
      <c r="BB538" s="6">
        <f t="shared" si="13"/>
        <v>0</v>
      </c>
      <c r="BC538" s="2"/>
      <c r="BD538" s="2"/>
    </row>
    <row r="539" ht="15.75" customHeight="1">
      <c r="A539" s="2">
        <v>128.0</v>
      </c>
      <c r="B539" s="2">
        <v>2018.0</v>
      </c>
      <c r="C539" s="6" t="s">
        <v>185</v>
      </c>
      <c r="D539" s="2">
        <v>14176.0</v>
      </c>
      <c r="E539" s="2">
        <v>6.1695227000193E13</v>
      </c>
      <c r="F539" s="2" t="str">
        <f t="array" ref="F539">IFERROR(INDEX(cnpj!$A:$B,MATCH(C539,cnpj!$B:$B,0),1),IF(G539=14,LEFT(E539,2)&amp;"."&amp;MID(E539,3,3)&amp;"."&amp;MID(E539,6,3)&amp;"/"&amp;MID(E539,9,4)&amp;"-"&amp;RIGHT(E539,2),IF(G539=13,0&amp;LEFT(E539,1)&amp;"."&amp;MID(E539,2,3)&amp;"."&amp;MID(E539,5,3)&amp;"/"&amp;MID(E539,8,4)&amp;"-"&amp;RIGHT(E539,2),IF(G539=12,"00"&amp;"."&amp;LEFT(E539,3)&amp;"."&amp;MID(E539,4,3)&amp;"/"&amp;MID(E539,7,4)&amp;"-"&amp;RIGHT(E539,2),IF(G539=11,"00.0"&amp;LEFT(E539,2)&amp;"."&amp;MID(E539,3,3)&amp;"/"&amp;MID(E539,6,4)&amp;"-"&amp;RIGHT(E539,2),"erro")))))</f>
        <v>61.695.227/0001-93</v>
      </c>
      <c r="G539" s="2">
        <f t="shared" si="2"/>
        <v>14</v>
      </c>
      <c r="H539" s="6" t="s">
        <v>55</v>
      </c>
      <c r="I539" s="2">
        <v>10.0</v>
      </c>
      <c r="J539" s="6">
        <v>15.361497357817758</v>
      </c>
      <c r="K539" s="6">
        <v>4692600.0</v>
      </c>
      <c r="L539" s="2">
        <v>0.0</v>
      </c>
      <c r="M539" s="2">
        <v>1.0</v>
      </c>
      <c r="N539" s="2"/>
      <c r="O539" s="2">
        <v>1.0</v>
      </c>
      <c r="P539" s="2">
        <v>2.0</v>
      </c>
      <c r="Q539" s="2">
        <v>0.0</v>
      </c>
      <c r="R539" s="2">
        <v>18.0</v>
      </c>
      <c r="S539" s="2">
        <v>0.0</v>
      </c>
      <c r="T539" s="6">
        <v>16.736227216812406</v>
      </c>
      <c r="U539" s="6">
        <v>-0.016991007072108343</v>
      </c>
      <c r="V539" s="6">
        <v>0.8447294414640483</v>
      </c>
      <c r="W539" s="6">
        <v>5455867.0</v>
      </c>
      <c r="X539" s="6">
        <v>1.0217733E7</v>
      </c>
      <c r="Y539" s="6">
        <v>1.855458E7</v>
      </c>
      <c r="Z539" s="6">
        <v>-315261.0</v>
      </c>
      <c r="AA539" s="2">
        <f t="shared" si="3"/>
        <v>1</v>
      </c>
      <c r="AB539" s="2">
        <v>0.0</v>
      </c>
      <c r="AC539" s="2">
        <v>0.0</v>
      </c>
      <c r="AD539" s="2">
        <v>1.0</v>
      </c>
      <c r="AE539" s="2">
        <v>0.0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0.0</v>
      </c>
      <c r="AL539" s="2">
        <v>0.0</v>
      </c>
      <c r="AM539" s="2">
        <v>0.0</v>
      </c>
      <c r="AN539" s="2">
        <v>0.0</v>
      </c>
      <c r="AO539" s="2">
        <v>1.0</v>
      </c>
      <c r="AP539" s="2">
        <v>0.0</v>
      </c>
      <c r="AQ539" s="2">
        <v>0.0</v>
      </c>
      <c r="AR539" s="3">
        <v>0.0</v>
      </c>
      <c r="AS539" s="6">
        <f t="shared" si="4"/>
        <v>16.4736983</v>
      </c>
      <c r="AT539" s="6">
        <f t="shared" si="5"/>
        <v>-0.05917309699</v>
      </c>
      <c r="AU539" s="6">
        <f t="shared" si="6"/>
        <v>0.8732739452</v>
      </c>
      <c r="AV539" s="6">
        <f t="shared" si="7"/>
        <v>0</v>
      </c>
      <c r="AW539" s="6">
        <f t="shared" si="8"/>
        <v>1</v>
      </c>
      <c r="AX539" s="6">
        <f t="shared" si="9"/>
        <v>1</v>
      </c>
      <c r="AY539" s="6">
        <f t="shared" si="10"/>
        <v>2</v>
      </c>
      <c r="AZ539" s="6">
        <f t="shared" si="11"/>
        <v>0</v>
      </c>
      <c r="BA539" s="6">
        <f t="shared" si="12"/>
        <v>23</v>
      </c>
      <c r="BB539" s="6">
        <f t="shared" si="13"/>
        <v>0</v>
      </c>
      <c r="BC539" s="2"/>
      <c r="BD539" s="2"/>
    </row>
    <row r="540" ht="15.75" customHeight="1">
      <c r="A540" s="2">
        <v>128.0</v>
      </c>
      <c r="B540" s="2">
        <v>2019.0</v>
      </c>
      <c r="C540" s="6" t="s">
        <v>185</v>
      </c>
      <c r="D540" s="2">
        <v>14176.0</v>
      </c>
      <c r="E540" s="2">
        <v>6.1695227000193E13</v>
      </c>
      <c r="F540" s="2" t="str">
        <f t="array" ref="F540">IFERROR(INDEX(cnpj!$A:$B,MATCH(C540,cnpj!$B:$B,0),1),IF(G540=14,LEFT(E540,2)&amp;"."&amp;MID(E540,3,3)&amp;"."&amp;MID(E540,6,3)&amp;"/"&amp;MID(E540,9,4)&amp;"-"&amp;RIGHT(E540,2),IF(G540=13,0&amp;LEFT(E540,1)&amp;"."&amp;MID(E540,2,3)&amp;"."&amp;MID(E540,5,3)&amp;"/"&amp;MID(E540,8,4)&amp;"-"&amp;RIGHT(E540,2),IF(G540=12,"00"&amp;"."&amp;LEFT(E540,3)&amp;"."&amp;MID(E540,4,3)&amp;"/"&amp;MID(E540,7,4)&amp;"-"&amp;RIGHT(E540,2),IF(G540=11,"00.0"&amp;LEFT(E540,2)&amp;"."&amp;MID(E540,3,3)&amp;"/"&amp;MID(E540,6,4)&amp;"-"&amp;RIGHT(E540,2),"erro")))))</f>
        <v>61.695.227/0001-93</v>
      </c>
      <c r="G540" s="2">
        <f t="shared" si="2"/>
        <v>14</v>
      </c>
      <c r="H540" s="6" t="s">
        <v>55</v>
      </c>
      <c r="I540" s="2">
        <v>10.0</v>
      </c>
      <c r="J540" s="6">
        <v>15.131583614811095</v>
      </c>
      <c r="K540" s="6">
        <v>3728750.0</v>
      </c>
      <c r="L540" s="2">
        <v>0.0</v>
      </c>
      <c r="M540" s="2">
        <v>1.0</v>
      </c>
      <c r="N540" s="2"/>
      <c r="O540" s="2">
        <v>1.0</v>
      </c>
      <c r="P540" s="2">
        <v>2.0</v>
      </c>
      <c r="Q540" s="2">
        <v>0.0</v>
      </c>
      <c r="R540" s="2">
        <v>17.0</v>
      </c>
      <c r="S540" s="2">
        <v>0.0</v>
      </c>
      <c r="T540" s="6">
        <v>17.091505347005405</v>
      </c>
      <c r="U540" s="6">
        <v>0.029357022546364984</v>
      </c>
      <c r="V540" s="6">
        <v>0.3750888568386369</v>
      </c>
      <c r="W540" s="6">
        <v>6039724.0</v>
      </c>
      <c r="X540" s="6">
        <v>3888707.0</v>
      </c>
      <c r="Y540" s="6">
        <v>2.6469544E7</v>
      </c>
      <c r="Z540" s="6">
        <v>777067.0</v>
      </c>
      <c r="AA540" s="2">
        <f t="shared" si="3"/>
        <v>1</v>
      </c>
      <c r="AB540" s="2">
        <v>0.0</v>
      </c>
      <c r="AC540" s="2">
        <v>0.0</v>
      </c>
      <c r="AD540" s="2">
        <v>1.0</v>
      </c>
      <c r="AE540" s="2">
        <v>0.0</v>
      </c>
      <c r="AF540" s="2">
        <v>0.0</v>
      </c>
      <c r="AG540" s="2">
        <v>0.0</v>
      </c>
      <c r="AH540" s="2">
        <v>0.0</v>
      </c>
      <c r="AI540" s="2">
        <v>0.0</v>
      </c>
      <c r="AJ540" s="2">
        <v>0.0</v>
      </c>
      <c r="AK540" s="2">
        <v>0.0</v>
      </c>
      <c r="AL540" s="2">
        <v>0.0</v>
      </c>
      <c r="AM540" s="2">
        <v>0.0</v>
      </c>
      <c r="AN540" s="2">
        <v>0.0</v>
      </c>
      <c r="AO540" s="2">
        <v>0.0</v>
      </c>
      <c r="AP540" s="2">
        <v>1.0</v>
      </c>
      <c r="AQ540" s="2">
        <v>0.0</v>
      </c>
      <c r="AR540" s="3">
        <v>0.0</v>
      </c>
      <c r="AS540" s="6">
        <f t="shared" si="4"/>
        <v>16.73622722</v>
      </c>
      <c r="AT540" s="6">
        <f t="shared" si="5"/>
        <v>-0.01699100707</v>
      </c>
      <c r="AU540" s="6">
        <f t="shared" si="6"/>
        <v>0.8447294415</v>
      </c>
      <c r="AV540" s="6">
        <f t="shared" si="7"/>
        <v>0</v>
      </c>
      <c r="AW540" s="6">
        <f t="shared" si="8"/>
        <v>1</v>
      </c>
      <c r="AX540" s="6">
        <f t="shared" si="9"/>
        <v>1</v>
      </c>
      <c r="AY540" s="6">
        <f t="shared" si="10"/>
        <v>2</v>
      </c>
      <c r="AZ540" s="6">
        <f t="shared" si="11"/>
        <v>0</v>
      </c>
      <c r="BA540" s="6">
        <f t="shared" si="12"/>
        <v>18</v>
      </c>
      <c r="BB540" s="6">
        <f t="shared" si="13"/>
        <v>0</v>
      </c>
      <c r="BC540" s="2"/>
      <c r="BD540" s="2"/>
    </row>
    <row r="541" ht="15.75" customHeight="1">
      <c r="A541" s="2">
        <v>128.0</v>
      </c>
      <c r="B541" s="2">
        <v>2020.0</v>
      </c>
      <c r="C541" s="6" t="s">
        <v>185</v>
      </c>
      <c r="D541" s="2">
        <v>14176.0</v>
      </c>
      <c r="E541" s="2">
        <v>6.1695227000193E13</v>
      </c>
      <c r="F541" s="2" t="str">
        <f t="array" ref="F541">IFERROR(INDEX(cnpj!$A:$B,MATCH(C541,cnpj!$B:$B,0),1),IF(G541=14,LEFT(E541,2)&amp;"."&amp;MID(E541,3,3)&amp;"."&amp;MID(E541,6,3)&amp;"/"&amp;MID(E541,9,4)&amp;"-"&amp;RIGHT(E541,2),IF(G541=13,0&amp;LEFT(E541,1)&amp;"."&amp;MID(E541,2,3)&amp;"."&amp;MID(E541,5,3)&amp;"/"&amp;MID(E541,8,4)&amp;"-"&amp;RIGHT(E541,2),IF(G541=12,"00"&amp;"."&amp;LEFT(E541,3)&amp;"."&amp;MID(E541,4,3)&amp;"/"&amp;MID(E541,7,4)&amp;"-"&amp;RIGHT(E541,2),IF(G541=11,"00.0"&amp;LEFT(E541,2)&amp;"."&amp;MID(E541,3,3)&amp;"/"&amp;MID(E541,6,4)&amp;"-"&amp;RIGHT(E541,2),"erro")))))</f>
        <v>61.695.227/0001-93</v>
      </c>
      <c r="G541" s="2">
        <f t="shared" si="2"/>
        <v>14</v>
      </c>
      <c r="H541" s="6" t="s">
        <v>55</v>
      </c>
      <c r="I541" s="2">
        <v>10.0</v>
      </c>
      <c r="J541" s="6">
        <v>14.140541881938471</v>
      </c>
      <c r="K541" s="6">
        <v>1384074.0</v>
      </c>
      <c r="L541" s="2">
        <v>0.0</v>
      </c>
      <c r="M541" s="2">
        <v>1.0</v>
      </c>
      <c r="N541" s="2"/>
      <c r="O541" s="2">
        <v>0.0</v>
      </c>
      <c r="P541" s="2">
        <v>0.0</v>
      </c>
      <c r="Q541" s="2">
        <v>0.0</v>
      </c>
      <c r="R541" s="2">
        <v>18.0</v>
      </c>
      <c r="S541" s="2">
        <v>0.0</v>
      </c>
      <c r="T541" s="6">
        <v>17.225196840073902</v>
      </c>
      <c r="U541" s="6">
        <v>0.03241750634449629</v>
      </c>
      <c r="V541" s="6">
        <v>0.9107925630403291</v>
      </c>
      <c r="W541" s="6">
        <v>8381670.0</v>
      </c>
      <c r="X541" s="6">
        <v>1.9175043E7</v>
      </c>
      <c r="Y541" s="6">
        <v>3.0255751E7</v>
      </c>
      <c r="Z541" s="6">
        <v>980816.0</v>
      </c>
      <c r="AA541" s="2">
        <f t="shared" si="3"/>
        <v>0</v>
      </c>
      <c r="AB541" s="2">
        <v>0.0</v>
      </c>
      <c r="AC541" s="2">
        <v>0.0</v>
      </c>
      <c r="AD541" s="2">
        <v>1.0</v>
      </c>
      <c r="AE541" s="2">
        <v>0.0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0.0</v>
      </c>
      <c r="AM541" s="2">
        <v>0.0</v>
      </c>
      <c r="AN541" s="2">
        <v>0.0</v>
      </c>
      <c r="AO541" s="2">
        <v>0.0</v>
      </c>
      <c r="AP541" s="2">
        <v>0.0</v>
      </c>
      <c r="AQ541" s="2">
        <v>1.0</v>
      </c>
      <c r="AR541" s="3">
        <v>0.0</v>
      </c>
      <c r="AS541" s="6">
        <f t="shared" si="4"/>
        <v>17.09150535</v>
      </c>
      <c r="AT541" s="6">
        <f t="shared" si="5"/>
        <v>0.02935702255</v>
      </c>
      <c r="AU541" s="6">
        <f t="shared" si="6"/>
        <v>0.3750888568</v>
      </c>
      <c r="AV541" s="6">
        <f t="shared" si="7"/>
        <v>0</v>
      </c>
      <c r="AW541" s="6">
        <f t="shared" si="8"/>
        <v>1</v>
      </c>
      <c r="AX541" s="6">
        <f t="shared" si="9"/>
        <v>1</v>
      </c>
      <c r="AY541" s="6">
        <f t="shared" si="10"/>
        <v>2</v>
      </c>
      <c r="AZ541" s="6">
        <f t="shared" si="11"/>
        <v>0</v>
      </c>
      <c r="BA541" s="6">
        <f t="shared" si="12"/>
        <v>17</v>
      </c>
      <c r="BB541" s="6">
        <f t="shared" si="13"/>
        <v>0</v>
      </c>
      <c r="BC541" s="2"/>
      <c r="BD541" s="2"/>
    </row>
    <row r="542" ht="15.75" customHeight="1">
      <c r="A542" s="2">
        <v>129.0</v>
      </c>
      <c r="B542" s="2">
        <v>2016.0</v>
      </c>
      <c r="C542" s="6" t="s">
        <v>186</v>
      </c>
      <c r="D542" s="2">
        <v>16993.0</v>
      </c>
      <c r="E542" s="2">
        <v>2.302101000142E12</v>
      </c>
      <c r="F542" s="2" t="str">
        <f t="array" ref="F542">IFERROR(INDEX(cnpj!$A:$B,MATCH(C542,cnpj!$B:$B,0),1),IF(G542=14,LEFT(E542,2)&amp;"."&amp;MID(E542,3,3)&amp;"."&amp;MID(E542,6,3)&amp;"/"&amp;MID(E542,9,4)&amp;"-"&amp;RIGHT(E542,2),IF(G542=13,0&amp;LEFT(E542,1)&amp;"."&amp;MID(E542,2,3)&amp;"."&amp;MID(E542,5,3)&amp;"/"&amp;MID(E542,8,4)&amp;"-"&amp;RIGHT(E542,2),IF(G542=12,"00"&amp;"."&amp;LEFT(E542,3)&amp;"."&amp;MID(E542,4,3)&amp;"/"&amp;MID(E542,7,4)&amp;"-"&amp;RIGHT(E542,2),IF(G542=11,"00.0"&amp;LEFT(E542,2)&amp;"."&amp;MID(E542,3,3)&amp;"/"&amp;MID(E542,6,4)&amp;"-"&amp;RIGHT(E542,2),"erro")))))</f>
        <v>02.302.101/0001-42</v>
      </c>
      <c r="G542" s="2">
        <f t="shared" si="2"/>
        <v>13</v>
      </c>
      <c r="H542" s="6" t="s">
        <v>55</v>
      </c>
      <c r="I542" s="2">
        <v>10.0</v>
      </c>
      <c r="J542" s="6">
        <v>12.700476161599445</v>
      </c>
      <c r="K542" s="6">
        <v>327904.0</v>
      </c>
      <c r="L542" s="2">
        <v>0.0</v>
      </c>
      <c r="M542" s="2">
        <v>1.0</v>
      </c>
      <c r="N542" s="2"/>
      <c r="O542" s="2">
        <v>0.0</v>
      </c>
      <c r="P542" s="2">
        <v>0.0</v>
      </c>
      <c r="Q542" s="2">
        <v>0.0</v>
      </c>
      <c r="R542" s="2">
        <v>17.0</v>
      </c>
      <c r="S542" s="2">
        <v>0.0</v>
      </c>
      <c r="T542" s="6">
        <v>13.84829715497561</v>
      </c>
      <c r="U542" s="6">
        <v>0.053206623247171764</v>
      </c>
      <c r="V542" s="6">
        <v>0.30037935606243893</v>
      </c>
      <c r="W542" s="6">
        <v>87035.0</v>
      </c>
      <c r="X542" s="6">
        <v>223356.0</v>
      </c>
      <c r="Y542" s="6">
        <v>1033330.0</v>
      </c>
      <c r="Z542" s="6">
        <v>54980.0</v>
      </c>
      <c r="AA542" s="2" t="str">
        <f t="shared" si="3"/>
        <v/>
      </c>
      <c r="AB542" s="2">
        <v>0.0</v>
      </c>
      <c r="AC542" s="2">
        <v>0.0</v>
      </c>
      <c r="AD542" s="2">
        <v>1.0</v>
      </c>
      <c r="AE542" s="2">
        <v>0.0</v>
      </c>
      <c r="AF542" s="2">
        <v>0.0</v>
      </c>
      <c r="AG542" s="2">
        <v>0.0</v>
      </c>
      <c r="AH542" s="2">
        <v>0.0</v>
      </c>
      <c r="AI542" s="2">
        <v>0.0</v>
      </c>
      <c r="AJ542" s="2">
        <v>0.0</v>
      </c>
      <c r="AK542" s="2">
        <v>0.0</v>
      </c>
      <c r="AL542" s="2">
        <v>0.0</v>
      </c>
      <c r="AM542" s="2">
        <v>1.0</v>
      </c>
      <c r="AN542" s="2">
        <v>0.0</v>
      </c>
      <c r="AO542" s="2">
        <v>0.0</v>
      </c>
      <c r="AP542" s="2">
        <v>0.0</v>
      </c>
      <c r="AQ542" s="2">
        <v>0.0</v>
      </c>
      <c r="AR542" s="3">
        <v>0.0</v>
      </c>
      <c r="AS542" s="6" t="str">
        <f t="shared" si="4"/>
        <v/>
      </c>
      <c r="AT542" s="6" t="str">
        <f t="shared" si="5"/>
        <v/>
      </c>
      <c r="AU542" s="6" t="str">
        <f t="shared" si="6"/>
        <v/>
      </c>
      <c r="AV542" s="6" t="str">
        <f t="shared" si="7"/>
        <v/>
      </c>
      <c r="AW542" s="6" t="str">
        <f t="shared" si="8"/>
        <v/>
      </c>
      <c r="AX542" s="6" t="str">
        <f t="shared" si="9"/>
        <v/>
      </c>
      <c r="AY542" s="6" t="str">
        <f t="shared" si="10"/>
        <v/>
      </c>
      <c r="AZ542" s="6" t="str">
        <f t="shared" si="11"/>
        <v/>
      </c>
      <c r="BA542" s="6" t="str">
        <f t="shared" si="12"/>
        <v/>
      </c>
      <c r="BB542" s="6" t="str">
        <f t="shared" si="13"/>
        <v/>
      </c>
      <c r="BC542" s="2"/>
      <c r="BD542" s="2"/>
    </row>
    <row r="543" ht="15.75" customHeight="1">
      <c r="A543" s="2">
        <v>129.0</v>
      </c>
      <c r="B543" s="2">
        <v>2017.0</v>
      </c>
      <c r="C543" s="6" t="s">
        <v>186</v>
      </c>
      <c r="D543" s="2">
        <v>16993.0</v>
      </c>
      <c r="E543" s="2">
        <v>2.302101000142E12</v>
      </c>
      <c r="F543" s="2" t="str">
        <f t="array" ref="F543">IFERROR(INDEX(cnpj!$A:$B,MATCH(C543,cnpj!$B:$B,0),1),IF(G543=14,LEFT(E543,2)&amp;"."&amp;MID(E543,3,3)&amp;"."&amp;MID(E543,6,3)&amp;"/"&amp;MID(E543,9,4)&amp;"-"&amp;RIGHT(E543,2),IF(G543=13,0&amp;LEFT(E543,1)&amp;"."&amp;MID(E543,2,3)&amp;"."&amp;MID(E543,5,3)&amp;"/"&amp;MID(E543,8,4)&amp;"-"&amp;RIGHT(E543,2),IF(G543=12,"00"&amp;"."&amp;LEFT(E543,3)&amp;"."&amp;MID(E543,4,3)&amp;"/"&amp;MID(E543,7,4)&amp;"-"&amp;RIGHT(E543,2),IF(G543=11,"00.0"&amp;LEFT(E543,2)&amp;"."&amp;MID(E543,3,3)&amp;"/"&amp;MID(E543,6,4)&amp;"-"&amp;RIGHT(E543,2),"erro")))))</f>
        <v>02.302.101/0001-42</v>
      </c>
      <c r="G543" s="2">
        <f t="shared" si="2"/>
        <v>13</v>
      </c>
      <c r="H543" s="6" t="s">
        <v>55</v>
      </c>
      <c r="I543" s="2">
        <v>10.0</v>
      </c>
      <c r="J543" s="6">
        <v>11.730076617673568</v>
      </c>
      <c r="K543" s="6">
        <v>124253.19</v>
      </c>
      <c r="L543" s="2">
        <v>0.0</v>
      </c>
      <c r="M543" s="2">
        <v>1.0</v>
      </c>
      <c r="N543" s="2"/>
      <c r="O543" s="2">
        <v>0.0</v>
      </c>
      <c r="P543" s="2">
        <v>0.0</v>
      </c>
      <c r="Q543" s="2">
        <v>0.0</v>
      </c>
      <c r="R543" s="2">
        <v>25.0</v>
      </c>
      <c r="S543" s="2">
        <v>0.0</v>
      </c>
      <c r="T543" s="6">
        <v>13.962685823197944</v>
      </c>
      <c r="U543" s="6">
        <v>0.10283999837729176</v>
      </c>
      <c r="V543" s="6">
        <v>0.2923308909272483</v>
      </c>
      <c r="W543" s="6">
        <v>88606.0</v>
      </c>
      <c r="X543" s="6">
        <v>250076.0</v>
      </c>
      <c r="Y543" s="6">
        <v>1158557.0</v>
      </c>
      <c r="Z543" s="6">
        <v>119146.0</v>
      </c>
      <c r="AA543" s="2">
        <f t="shared" si="3"/>
        <v>0</v>
      </c>
      <c r="AB543" s="2">
        <v>0.0</v>
      </c>
      <c r="AC543" s="2">
        <v>0.0</v>
      </c>
      <c r="AD543" s="2">
        <v>1.0</v>
      </c>
      <c r="AE543" s="2">
        <v>0.0</v>
      </c>
      <c r="AF543" s="2">
        <v>0.0</v>
      </c>
      <c r="AG543" s="2">
        <v>0.0</v>
      </c>
      <c r="AH543" s="2">
        <v>0.0</v>
      </c>
      <c r="AI543" s="2">
        <v>0.0</v>
      </c>
      <c r="AJ543" s="2">
        <v>0.0</v>
      </c>
      <c r="AK543" s="2">
        <v>0.0</v>
      </c>
      <c r="AL543" s="2">
        <v>0.0</v>
      </c>
      <c r="AM543" s="2">
        <v>0.0</v>
      </c>
      <c r="AN543" s="2">
        <v>1.0</v>
      </c>
      <c r="AO543" s="2">
        <v>0.0</v>
      </c>
      <c r="AP543" s="2">
        <v>0.0</v>
      </c>
      <c r="AQ543" s="2">
        <v>0.0</v>
      </c>
      <c r="AR543" s="3">
        <v>0.0</v>
      </c>
      <c r="AS543" s="6">
        <f t="shared" si="4"/>
        <v>13.84829715</v>
      </c>
      <c r="AT543" s="6">
        <f t="shared" si="5"/>
        <v>0.05320662325</v>
      </c>
      <c r="AU543" s="6">
        <f t="shared" si="6"/>
        <v>0.3003793561</v>
      </c>
      <c r="AV543" s="6">
        <f t="shared" si="7"/>
        <v>0</v>
      </c>
      <c r="AW543" s="6">
        <f t="shared" si="8"/>
        <v>1</v>
      </c>
      <c r="AX543" s="6">
        <f t="shared" si="9"/>
        <v>0</v>
      </c>
      <c r="AY543" s="6">
        <f t="shared" si="10"/>
        <v>0</v>
      </c>
      <c r="AZ543" s="6">
        <f t="shared" si="11"/>
        <v>0</v>
      </c>
      <c r="BA543" s="6">
        <f t="shared" si="12"/>
        <v>17</v>
      </c>
      <c r="BB543" s="6">
        <f t="shared" si="13"/>
        <v>0</v>
      </c>
      <c r="BC543" s="2"/>
      <c r="BD543" s="2"/>
    </row>
    <row r="544" ht="15.75" customHeight="1">
      <c r="A544" s="2">
        <v>129.0</v>
      </c>
      <c r="B544" s="2">
        <v>2018.0</v>
      </c>
      <c r="C544" s="6" t="s">
        <v>186</v>
      </c>
      <c r="D544" s="2">
        <v>16993.0</v>
      </c>
      <c r="E544" s="2">
        <v>2.302101000142E12</v>
      </c>
      <c r="F544" s="2" t="str">
        <f t="array" ref="F544">IFERROR(INDEX(cnpj!$A:$B,MATCH(C544,cnpj!$B:$B,0),1),IF(G544=14,LEFT(E544,2)&amp;"."&amp;MID(E544,3,3)&amp;"."&amp;MID(E544,6,3)&amp;"/"&amp;MID(E544,9,4)&amp;"-"&amp;RIGHT(E544,2),IF(G544=13,0&amp;LEFT(E544,1)&amp;"."&amp;MID(E544,2,3)&amp;"."&amp;MID(E544,5,3)&amp;"/"&amp;MID(E544,8,4)&amp;"-"&amp;RIGHT(E544,2),IF(G544=12,"00"&amp;"."&amp;LEFT(E544,3)&amp;"."&amp;MID(E544,4,3)&amp;"/"&amp;MID(E544,7,4)&amp;"-"&amp;RIGHT(E544,2),IF(G544=11,"00.0"&amp;LEFT(E544,2)&amp;"."&amp;MID(E544,3,3)&amp;"/"&amp;MID(E544,6,4)&amp;"-"&amp;RIGHT(E544,2),"erro")))))</f>
        <v>02.302.101/0001-42</v>
      </c>
      <c r="G544" s="2">
        <f t="shared" si="2"/>
        <v>13</v>
      </c>
      <c r="H544" s="6" t="s">
        <v>55</v>
      </c>
      <c r="I544" s="2">
        <v>10.0</v>
      </c>
      <c r="J544" s="6">
        <v>11.712565602317008</v>
      </c>
      <c r="K544" s="6">
        <v>122096.33</v>
      </c>
      <c r="L544" s="2">
        <v>0.0</v>
      </c>
      <c r="M544" s="2">
        <v>1.0</v>
      </c>
      <c r="N544" s="2"/>
      <c r="O544" s="2">
        <v>1.0</v>
      </c>
      <c r="P544" s="2">
        <v>2.0</v>
      </c>
      <c r="Q544" s="2">
        <v>0.0</v>
      </c>
      <c r="R544" s="2">
        <v>22.0</v>
      </c>
      <c r="S544" s="2">
        <v>0.0</v>
      </c>
      <c r="T544" s="6">
        <v>14.045359577293487</v>
      </c>
      <c r="U544" s="6">
        <v>0.08067084654444895</v>
      </c>
      <c r="V544" s="6">
        <v>0.3095612717635747</v>
      </c>
      <c r="W544" s="6">
        <v>129976.0</v>
      </c>
      <c r="X544" s="6">
        <v>259579.0</v>
      </c>
      <c r="Y544" s="6">
        <v>1258410.0</v>
      </c>
      <c r="Z544" s="6">
        <v>101517.0</v>
      </c>
      <c r="AA544" s="2">
        <f t="shared" si="3"/>
        <v>0</v>
      </c>
      <c r="AB544" s="2">
        <v>0.0</v>
      </c>
      <c r="AC544" s="2">
        <v>0.0</v>
      </c>
      <c r="AD544" s="2">
        <v>1.0</v>
      </c>
      <c r="AE544" s="2">
        <v>0.0</v>
      </c>
      <c r="AF544" s="2">
        <v>0.0</v>
      </c>
      <c r="AG544" s="2">
        <v>0.0</v>
      </c>
      <c r="AH544" s="2">
        <v>0.0</v>
      </c>
      <c r="AI544" s="2">
        <v>0.0</v>
      </c>
      <c r="AJ544" s="2">
        <v>0.0</v>
      </c>
      <c r="AK544" s="2">
        <v>0.0</v>
      </c>
      <c r="AL544" s="2">
        <v>0.0</v>
      </c>
      <c r="AM544" s="2">
        <v>0.0</v>
      </c>
      <c r="AN544" s="2">
        <v>0.0</v>
      </c>
      <c r="AO544" s="2">
        <v>1.0</v>
      </c>
      <c r="AP544" s="2">
        <v>0.0</v>
      </c>
      <c r="AQ544" s="2">
        <v>0.0</v>
      </c>
      <c r="AR544" s="3">
        <v>0.0</v>
      </c>
      <c r="AS544" s="6">
        <f t="shared" si="4"/>
        <v>13.96268582</v>
      </c>
      <c r="AT544" s="6">
        <f t="shared" si="5"/>
        <v>0.1028399984</v>
      </c>
      <c r="AU544" s="6">
        <f t="shared" si="6"/>
        <v>0.2923308909</v>
      </c>
      <c r="AV544" s="6">
        <f t="shared" si="7"/>
        <v>0</v>
      </c>
      <c r="AW544" s="6">
        <f t="shared" si="8"/>
        <v>1</v>
      </c>
      <c r="AX544" s="6">
        <f t="shared" si="9"/>
        <v>0</v>
      </c>
      <c r="AY544" s="6">
        <f t="shared" si="10"/>
        <v>0</v>
      </c>
      <c r="AZ544" s="6">
        <f t="shared" si="11"/>
        <v>0</v>
      </c>
      <c r="BA544" s="6">
        <f t="shared" si="12"/>
        <v>25</v>
      </c>
      <c r="BB544" s="6">
        <f t="shared" si="13"/>
        <v>0</v>
      </c>
      <c r="BC544" s="2"/>
      <c r="BD544" s="2"/>
    </row>
    <row r="545" ht="15.75" customHeight="1">
      <c r="A545" s="2">
        <v>129.0</v>
      </c>
      <c r="B545" s="2">
        <v>2019.0</v>
      </c>
      <c r="C545" s="6" t="s">
        <v>186</v>
      </c>
      <c r="D545" s="2">
        <v>16993.0</v>
      </c>
      <c r="E545" s="2">
        <v>2.302101000142E12</v>
      </c>
      <c r="F545" s="2" t="str">
        <f t="array" ref="F545">IFERROR(INDEX(cnpj!$A:$B,MATCH(C545,cnpj!$B:$B,0),1),IF(G545=14,LEFT(E545,2)&amp;"."&amp;MID(E545,3,3)&amp;"."&amp;MID(E545,6,3)&amp;"/"&amp;MID(E545,9,4)&amp;"-"&amp;RIGHT(E545,2),IF(G545=13,0&amp;LEFT(E545,1)&amp;"."&amp;MID(E545,2,3)&amp;"."&amp;MID(E545,5,3)&amp;"/"&amp;MID(E545,8,4)&amp;"-"&amp;RIGHT(E545,2),IF(G545=12,"00"&amp;"."&amp;LEFT(E545,3)&amp;"."&amp;MID(E545,4,3)&amp;"/"&amp;MID(E545,7,4)&amp;"-"&amp;RIGHT(E545,2),IF(G545=11,"00.0"&amp;LEFT(E545,2)&amp;"."&amp;MID(E545,3,3)&amp;"/"&amp;MID(E545,6,4)&amp;"-"&amp;RIGHT(E545,2),"erro")))))</f>
        <v>02.302.101/0001-42</v>
      </c>
      <c r="G545" s="2">
        <f t="shared" si="2"/>
        <v>13</v>
      </c>
      <c r="H545" s="6" t="s">
        <v>55</v>
      </c>
      <c r="I545" s="2">
        <v>10.0</v>
      </c>
      <c r="J545" s="6">
        <v>10.691944912900398</v>
      </c>
      <c r="K545" s="6">
        <v>44000.0</v>
      </c>
      <c r="L545" s="2">
        <v>0.0</v>
      </c>
      <c r="M545" s="2">
        <v>1.0</v>
      </c>
      <c r="N545" s="2"/>
      <c r="O545" s="2">
        <v>1.0</v>
      </c>
      <c r="P545" s="2">
        <v>4.0</v>
      </c>
      <c r="Q545" s="2">
        <v>0.0</v>
      </c>
      <c r="R545" s="2">
        <v>21.0</v>
      </c>
      <c r="S545" s="2">
        <v>0.0</v>
      </c>
      <c r="T545" s="6">
        <v>14.170876044938328</v>
      </c>
      <c r="U545" s="6">
        <v>0.06493016761734406</v>
      </c>
      <c r="V545" s="6">
        <v>0.14441347947924654</v>
      </c>
      <c r="W545" s="6">
        <v>119000.0</v>
      </c>
      <c r="X545" s="6">
        <v>87035.0</v>
      </c>
      <c r="Y545" s="6">
        <v>1426702.0</v>
      </c>
      <c r="Z545" s="6">
        <v>92636.0</v>
      </c>
      <c r="AA545" s="2">
        <f t="shared" si="3"/>
        <v>0</v>
      </c>
      <c r="AB545" s="2">
        <v>0.0</v>
      </c>
      <c r="AC545" s="2">
        <v>0.0</v>
      </c>
      <c r="AD545" s="2">
        <v>1.0</v>
      </c>
      <c r="AE545" s="2">
        <v>0.0</v>
      </c>
      <c r="AF545" s="2">
        <v>0.0</v>
      </c>
      <c r="AG545" s="2">
        <v>0.0</v>
      </c>
      <c r="AH545" s="2">
        <v>0.0</v>
      </c>
      <c r="AI545" s="2">
        <v>0.0</v>
      </c>
      <c r="AJ545" s="2">
        <v>0.0</v>
      </c>
      <c r="AK545" s="2">
        <v>0.0</v>
      </c>
      <c r="AL545" s="2">
        <v>0.0</v>
      </c>
      <c r="AM545" s="2">
        <v>0.0</v>
      </c>
      <c r="AN545" s="2">
        <v>0.0</v>
      </c>
      <c r="AO545" s="2">
        <v>0.0</v>
      </c>
      <c r="AP545" s="2">
        <v>1.0</v>
      </c>
      <c r="AQ545" s="2">
        <v>0.0</v>
      </c>
      <c r="AR545" s="3">
        <v>0.0</v>
      </c>
      <c r="AS545" s="6">
        <f t="shared" si="4"/>
        <v>14.04535958</v>
      </c>
      <c r="AT545" s="6">
        <f t="shared" si="5"/>
        <v>0.08067084654</v>
      </c>
      <c r="AU545" s="6">
        <f t="shared" si="6"/>
        <v>0.3095612718</v>
      </c>
      <c r="AV545" s="6">
        <f t="shared" si="7"/>
        <v>0</v>
      </c>
      <c r="AW545" s="6">
        <f t="shared" si="8"/>
        <v>1</v>
      </c>
      <c r="AX545" s="6">
        <f t="shared" si="9"/>
        <v>1</v>
      </c>
      <c r="AY545" s="6">
        <f t="shared" si="10"/>
        <v>2</v>
      </c>
      <c r="AZ545" s="6">
        <f t="shared" si="11"/>
        <v>0</v>
      </c>
      <c r="BA545" s="6">
        <f t="shared" si="12"/>
        <v>22</v>
      </c>
      <c r="BB545" s="6">
        <f t="shared" si="13"/>
        <v>0</v>
      </c>
      <c r="BC545" s="2"/>
      <c r="BD545" s="2"/>
    </row>
    <row r="546" ht="15.75" customHeight="1">
      <c r="A546" s="2">
        <v>129.0</v>
      </c>
      <c r="B546" s="2">
        <v>2020.0</v>
      </c>
      <c r="C546" s="6" t="s">
        <v>186</v>
      </c>
      <c r="D546" s="2">
        <v>16993.0</v>
      </c>
      <c r="E546" s="2">
        <v>2.302101000142E12</v>
      </c>
      <c r="F546" s="2" t="str">
        <f t="array" ref="F546">IFERROR(INDEX(cnpj!$A:$B,MATCH(C546,cnpj!$B:$B,0),1),IF(G546=14,LEFT(E546,2)&amp;"."&amp;MID(E546,3,3)&amp;"."&amp;MID(E546,6,3)&amp;"/"&amp;MID(E546,9,4)&amp;"-"&amp;RIGHT(E546,2),IF(G546=13,0&amp;LEFT(E546,1)&amp;"."&amp;MID(E546,2,3)&amp;"."&amp;MID(E546,5,3)&amp;"/"&amp;MID(E546,8,4)&amp;"-"&amp;RIGHT(E546,2),IF(G546=12,"00"&amp;"."&amp;LEFT(E546,3)&amp;"."&amp;MID(E546,4,3)&amp;"/"&amp;MID(E546,7,4)&amp;"-"&amp;RIGHT(E546,2),IF(G546=11,"00.0"&amp;LEFT(E546,2)&amp;"."&amp;MID(E546,3,3)&amp;"/"&amp;MID(E546,6,4)&amp;"-"&amp;RIGHT(E546,2),"erro")))))</f>
        <v>02.302.101/0001-42</v>
      </c>
      <c r="G546" s="2">
        <f t="shared" si="2"/>
        <v>13</v>
      </c>
      <c r="H546" s="6" t="s">
        <v>55</v>
      </c>
      <c r="I546" s="2">
        <v>10.0</v>
      </c>
      <c r="J546" s="6">
        <v>10.827851210477077</v>
      </c>
      <c r="K546" s="6">
        <v>50405.28</v>
      </c>
      <c r="L546" s="2">
        <v>0.0</v>
      </c>
      <c r="M546" s="2">
        <v>1.0</v>
      </c>
      <c r="N546" s="2"/>
      <c r="O546" s="2">
        <v>1.0</v>
      </c>
      <c r="P546" s="2">
        <v>5.0</v>
      </c>
      <c r="Q546" s="2">
        <v>0.0</v>
      </c>
      <c r="R546" s="2">
        <v>24.0</v>
      </c>
      <c r="S546" s="2">
        <v>0.0</v>
      </c>
      <c r="T546" s="6">
        <v>14.312900120772555</v>
      </c>
      <c r="U546" s="6">
        <v>0.12070191185601271</v>
      </c>
      <c r="V546" s="6">
        <v>0.5630607209945373</v>
      </c>
      <c r="W546" s="6">
        <v>366577.0</v>
      </c>
      <c r="X546" s="6">
        <v>559333.0</v>
      </c>
      <c r="Y546" s="6">
        <v>1644423.0</v>
      </c>
      <c r="Z546" s="6">
        <v>198485.0</v>
      </c>
      <c r="AA546" s="2">
        <f t="shared" si="3"/>
        <v>0</v>
      </c>
      <c r="AB546" s="2">
        <v>0.0</v>
      </c>
      <c r="AC546" s="2">
        <v>0.0</v>
      </c>
      <c r="AD546" s="2">
        <v>1.0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0.0</v>
      </c>
      <c r="AK546" s="2">
        <v>0.0</v>
      </c>
      <c r="AL546" s="2">
        <v>0.0</v>
      </c>
      <c r="AM546" s="2">
        <v>0.0</v>
      </c>
      <c r="AN546" s="2">
        <v>0.0</v>
      </c>
      <c r="AO546" s="2">
        <v>0.0</v>
      </c>
      <c r="AP546" s="2">
        <v>0.0</v>
      </c>
      <c r="AQ546" s="2">
        <v>1.0</v>
      </c>
      <c r="AR546" s="3">
        <v>0.0</v>
      </c>
      <c r="AS546" s="6">
        <f t="shared" si="4"/>
        <v>14.17087604</v>
      </c>
      <c r="AT546" s="6">
        <f t="shared" si="5"/>
        <v>0.06493016762</v>
      </c>
      <c r="AU546" s="6">
        <f t="shared" si="6"/>
        <v>0.1444134795</v>
      </c>
      <c r="AV546" s="6">
        <f t="shared" si="7"/>
        <v>0</v>
      </c>
      <c r="AW546" s="6">
        <f t="shared" si="8"/>
        <v>1</v>
      </c>
      <c r="AX546" s="6">
        <f t="shared" si="9"/>
        <v>1</v>
      </c>
      <c r="AY546" s="6">
        <f t="shared" si="10"/>
        <v>4</v>
      </c>
      <c r="AZ546" s="6">
        <f t="shared" si="11"/>
        <v>0</v>
      </c>
      <c r="BA546" s="6">
        <f t="shared" si="12"/>
        <v>21</v>
      </c>
      <c r="BB546" s="6">
        <f t="shared" si="13"/>
        <v>0</v>
      </c>
      <c r="BC546" s="2"/>
      <c r="BD546" s="2"/>
    </row>
    <row r="547" ht="15.75" customHeight="1">
      <c r="A547" s="2">
        <v>130.0</v>
      </c>
      <c r="B547" s="2">
        <v>2016.0</v>
      </c>
      <c r="C547" s="6" t="s">
        <v>187</v>
      </c>
      <c r="D547" s="2">
        <v>15458.0</v>
      </c>
      <c r="E547" s="2">
        <v>4.2331462000131E13</v>
      </c>
      <c r="F547" s="2" t="str">
        <f t="array" ref="F547">IFERROR(INDEX(cnpj!$A:$B,MATCH(C547,cnpj!$B:$B,0),1),IF(G547=14,LEFT(E547,2)&amp;"."&amp;MID(E547,3,3)&amp;"."&amp;MID(E547,6,3)&amp;"/"&amp;MID(E547,9,4)&amp;"-"&amp;RIGHT(E547,2),IF(G547=13,0&amp;LEFT(E547,1)&amp;"."&amp;MID(E547,2,3)&amp;"."&amp;MID(E547,5,3)&amp;"/"&amp;MID(E547,8,4)&amp;"-"&amp;RIGHT(E547,2),IF(G547=12,"00"&amp;"."&amp;LEFT(E547,3)&amp;"."&amp;MID(E547,4,3)&amp;"/"&amp;MID(E547,7,4)&amp;"-"&amp;RIGHT(E547,2),IF(G547=11,"00.0"&amp;LEFT(E547,2)&amp;"."&amp;MID(E547,3,3)&amp;"/"&amp;MID(E547,6,4)&amp;"-"&amp;RIGHT(E547,2),"erro")))))</f>
        <v>42.331.462/0001-31</v>
      </c>
      <c r="G547" s="2">
        <f t="shared" si="2"/>
        <v>14</v>
      </c>
      <c r="H547" s="6" t="s">
        <v>60</v>
      </c>
      <c r="I547" s="2">
        <v>1.0</v>
      </c>
      <c r="J547" s="6">
        <v>11.884489021402711</v>
      </c>
      <c r="K547" s="6">
        <v>145000.0</v>
      </c>
      <c r="L547" s="2">
        <v>0.0</v>
      </c>
      <c r="M547" s="2">
        <v>1.0</v>
      </c>
      <c r="N547" s="2"/>
      <c r="O547" s="2">
        <v>0.0</v>
      </c>
      <c r="P547" s="2">
        <v>0.0</v>
      </c>
      <c r="Q547" s="2">
        <v>0.0</v>
      </c>
      <c r="R547" s="2">
        <v>4.0</v>
      </c>
      <c r="S547" s="2">
        <v>0.0</v>
      </c>
      <c r="T547" s="6">
        <v>12.15891814293671</v>
      </c>
      <c r="U547" s="6">
        <v>0.01153636497054322</v>
      </c>
      <c r="V547" s="6">
        <v>0.2976864373021364</v>
      </c>
      <c r="W547" s="6">
        <v>25180.0</v>
      </c>
      <c r="X547" s="6">
        <v>31615.0</v>
      </c>
      <c r="Y547" s="6">
        <v>190788.0</v>
      </c>
      <c r="Z547" s="6">
        <v>2201.0</v>
      </c>
      <c r="AA547" s="2" t="str">
        <f t="shared" si="3"/>
        <v/>
      </c>
      <c r="AB547" s="2">
        <v>0.0</v>
      </c>
      <c r="AC547" s="2">
        <v>0.0</v>
      </c>
      <c r="AD547" s="2">
        <v>0.0</v>
      </c>
      <c r="AE547" s="2">
        <v>0.0</v>
      </c>
      <c r="AF547" s="2">
        <v>0.0</v>
      </c>
      <c r="AG547" s="2">
        <v>1.0</v>
      </c>
      <c r="AH547" s="2">
        <v>0.0</v>
      </c>
      <c r="AI547" s="2">
        <v>0.0</v>
      </c>
      <c r="AJ547" s="2">
        <v>0.0</v>
      </c>
      <c r="AK547" s="2">
        <v>0.0</v>
      </c>
      <c r="AL547" s="2">
        <v>0.0</v>
      </c>
      <c r="AM547" s="2">
        <v>1.0</v>
      </c>
      <c r="AN547" s="2">
        <v>0.0</v>
      </c>
      <c r="AO547" s="2">
        <v>0.0</v>
      </c>
      <c r="AP547" s="2">
        <v>0.0</v>
      </c>
      <c r="AQ547" s="2">
        <v>0.0</v>
      </c>
      <c r="AR547" s="3">
        <v>0.0</v>
      </c>
      <c r="AS547" s="6" t="str">
        <f t="shared" si="4"/>
        <v/>
      </c>
      <c r="AT547" s="6" t="str">
        <f t="shared" si="5"/>
        <v/>
      </c>
      <c r="AU547" s="6" t="str">
        <f t="shared" si="6"/>
        <v/>
      </c>
      <c r="AV547" s="6" t="str">
        <f t="shared" si="7"/>
        <v/>
      </c>
      <c r="AW547" s="6" t="str">
        <f t="shared" si="8"/>
        <v/>
      </c>
      <c r="AX547" s="6" t="str">
        <f t="shared" si="9"/>
        <v/>
      </c>
      <c r="AY547" s="6" t="str">
        <f t="shared" si="10"/>
        <v/>
      </c>
      <c r="AZ547" s="6" t="str">
        <f t="shared" si="11"/>
        <v/>
      </c>
      <c r="BA547" s="6" t="str">
        <f t="shared" si="12"/>
        <v/>
      </c>
      <c r="BB547" s="6" t="str">
        <f t="shared" si="13"/>
        <v/>
      </c>
      <c r="BC547" s="2"/>
      <c r="BD547" s="2"/>
    </row>
    <row r="548" ht="15.75" customHeight="1">
      <c r="A548" s="2">
        <v>130.0</v>
      </c>
      <c r="B548" s="2">
        <v>2017.0</v>
      </c>
      <c r="C548" s="6" t="s">
        <v>187</v>
      </c>
      <c r="D548" s="2">
        <v>15458.0</v>
      </c>
      <c r="E548" s="2">
        <v>4.2331462000131E13</v>
      </c>
      <c r="F548" s="2" t="str">
        <f t="array" ref="F548">IFERROR(INDEX(cnpj!$A:$B,MATCH(C548,cnpj!$B:$B,0),1),IF(G548=14,LEFT(E548,2)&amp;"."&amp;MID(E548,3,3)&amp;"."&amp;MID(E548,6,3)&amp;"/"&amp;MID(E548,9,4)&amp;"-"&amp;RIGHT(E548,2),IF(G548=13,0&amp;LEFT(E548,1)&amp;"."&amp;MID(E548,2,3)&amp;"."&amp;MID(E548,5,3)&amp;"/"&amp;MID(E548,8,4)&amp;"-"&amp;RIGHT(E548,2),IF(G548=12,"00"&amp;"."&amp;LEFT(E548,3)&amp;"."&amp;MID(E548,4,3)&amp;"/"&amp;MID(E548,7,4)&amp;"-"&amp;RIGHT(E548,2),IF(G548=11,"00.0"&amp;LEFT(E548,2)&amp;"."&amp;MID(E548,3,3)&amp;"/"&amp;MID(E548,6,4)&amp;"-"&amp;RIGHT(E548,2),"erro")))))</f>
        <v>42.331.462/0001-31</v>
      </c>
      <c r="G548" s="2">
        <f t="shared" si="2"/>
        <v>14</v>
      </c>
      <c r="H548" s="6" t="s">
        <v>60</v>
      </c>
      <c r="I548" s="2">
        <v>1.0</v>
      </c>
      <c r="J548" s="6">
        <v>11.33857207782545</v>
      </c>
      <c r="K548" s="6">
        <v>84000.0</v>
      </c>
      <c r="L548" s="2">
        <v>0.0</v>
      </c>
      <c r="M548" s="2">
        <v>1.0</v>
      </c>
      <c r="N548" s="2"/>
      <c r="O548" s="2">
        <v>0.0</v>
      </c>
      <c r="P548" s="2">
        <v>0.0</v>
      </c>
      <c r="Q548" s="2">
        <v>0.0</v>
      </c>
      <c r="R548" s="2">
        <v>7.0</v>
      </c>
      <c r="S548" s="2">
        <v>0.0</v>
      </c>
      <c r="T548" s="6">
        <v>10.842459118633341</v>
      </c>
      <c r="U548" s="6">
        <v>-0.026511818875007333</v>
      </c>
      <c r="V548" s="6">
        <v>0.7894109136410737</v>
      </c>
      <c r="W548" s="6">
        <v>8785.0</v>
      </c>
      <c r="X548" s="6">
        <v>31591.0</v>
      </c>
      <c r="Y548" s="6">
        <v>51147.0</v>
      </c>
      <c r="Z548" s="6">
        <v>-1356.0</v>
      </c>
      <c r="AA548" s="2">
        <f t="shared" si="3"/>
        <v>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1.0</v>
      </c>
      <c r="AH548" s="2">
        <v>0.0</v>
      </c>
      <c r="AI548" s="2">
        <v>0.0</v>
      </c>
      <c r="AJ548" s="2">
        <v>0.0</v>
      </c>
      <c r="AK548" s="2">
        <v>0.0</v>
      </c>
      <c r="AL548" s="2">
        <v>0.0</v>
      </c>
      <c r="AM548" s="2">
        <v>0.0</v>
      </c>
      <c r="AN548" s="2">
        <v>1.0</v>
      </c>
      <c r="AO548" s="2">
        <v>0.0</v>
      </c>
      <c r="AP548" s="2">
        <v>0.0</v>
      </c>
      <c r="AQ548" s="2">
        <v>0.0</v>
      </c>
      <c r="AR548" s="3">
        <v>0.0</v>
      </c>
      <c r="AS548" s="6">
        <f t="shared" si="4"/>
        <v>12.15891814</v>
      </c>
      <c r="AT548" s="6">
        <f t="shared" si="5"/>
        <v>0.01153636497</v>
      </c>
      <c r="AU548" s="6">
        <f t="shared" si="6"/>
        <v>0.2976864373</v>
      </c>
      <c r="AV548" s="6">
        <f t="shared" si="7"/>
        <v>0</v>
      </c>
      <c r="AW548" s="6">
        <f t="shared" si="8"/>
        <v>1</v>
      </c>
      <c r="AX548" s="6">
        <f t="shared" si="9"/>
        <v>0</v>
      </c>
      <c r="AY548" s="6">
        <f t="shared" si="10"/>
        <v>0</v>
      </c>
      <c r="AZ548" s="6">
        <f t="shared" si="11"/>
        <v>0</v>
      </c>
      <c r="BA548" s="6">
        <f t="shared" si="12"/>
        <v>4</v>
      </c>
      <c r="BB548" s="6">
        <f t="shared" si="13"/>
        <v>0</v>
      </c>
      <c r="BC548" s="2"/>
      <c r="BD548" s="2"/>
    </row>
    <row r="549" ht="15.75" customHeight="1">
      <c r="A549" s="2">
        <v>130.0</v>
      </c>
      <c r="B549" s="2">
        <v>2018.0</v>
      </c>
      <c r="C549" s="6" t="s">
        <v>187</v>
      </c>
      <c r="D549" s="2">
        <v>15458.0</v>
      </c>
      <c r="E549" s="2">
        <v>4.2331462000131E13</v>
      </c>
      <c r="F549" s="2" t="str">
        <f t="array" ref="F549">IFERROR(INDEX(cnpj!$A:$B,MATCH(C549,cnpj!$B:$B,0),1),IF(G549=14,LEFT(E549,2)&amp;"."&amp;MID(E549,3,3)&amp;"."&amp;MID(E549,6,3)&amp;"/"&amp;MID(E549,9,4)&amp;"-"&amp;RIGHT(E549,2),IF(G549=13,0&amp;LEFT(E549,1)&amp;"."&amp;MID(E549,2,3)&amp;"."&amp;MID(E549,5,3)&amp;"/"&amp;MID(E549,8,4)&amp;"-"&amp;RIGHT(E549,2),IF(G549=12,"00"&amp;"."&amp;LEFT(E549,3)&amp;"."&amp;MID(E549,4,3)&amp;"/"&amp;MID(E549,7,4)&amp;"-"&amp;RIGHT(E549,2),IF(G549=11,"00.0"&amp;LEFT(E549,2)&amp;"."&amp;MID(E549,3,3)&amp;"/"&amp;MID(E549,6,4)&amp;"-"&amp;RIGHT(E549,2),"erro")))))</f>
        <v>42.331.462/0001-31</v>
      </c>
      <c r="G549" s="2">
        <f t="shared" si="2"/>
        <v>14</v>
      </c>
      <c r="H549" s="6" t="s">
        <v>60</v>
      </c>
      <c r="I549" s="2">
        <v>1.0</v>
      </c>
      <c r="J549" s="6">
        <v>10.952781787725758</v>
      </c>
      <c r="K549" s="6">
        <v>57112.7</v>
      </c>
      <c r="L549" s="2">
        <v>0.0</v>
      </c>
      <c r="M549" s="2">
        <v>1.0</v>
      </c>
      <c r="N549" s="2"/>
      <c r="O549" s="2">
        <v>0.0</v>
      </c>
      <c r="P549" s="2">
        <v>0.0</v>
      </c>
      <c r="Q549" s="2">
        <v>0.0</v>
      </c>
      <c r="R549" s="2">
        <v>7.0</v>
      </c>
      <c r="S549" s="2">
        <v>0.0</v>
      </c>
      <c r="T549" s="6">
        <v>9.98345333417401</v>
      </c>
      <c r="U549" s="6">
        <v>-0.46143549503807985</v>
      </c>
      <c r="V549" s="6">
        <v>0.9807062081698592</v>
      </c>
      <c r="W549" s="6">
        <v>847.0</v>
      </c>
      <c r="X549" s="6">
        <v>20400.0</v>
      </c>
      <c r="Y549" s="6">
        <v>21665.0</v>
      </c>
      <c r="Z549" s="6">
        <v>-9997.0</v>
      </c>
      <c r="AA549" s="2">
        <f t="shared" si="3"/>
        <v>1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1.0</v>
      </c>
      <c r="AH549" s="2">
        <v>0.0</v>
      </c>
      <c r="AI549" s="2">
        <v>0.0</v>
      </c>
      <c r="AJ549" s="2">
        <v>0.0</v>
      </c>
      <c r="AK549" s="2">
        <v>0.0</v>
      </c>
      <c r="AL549" s="2">
        <v>0.0</v>
      </c>
      <c r="AM549" s="2">
        <v>0.0</v>
      </c>
      <c r="AN549" s="2">
        <v>0.0</v>
      </c>
      <c r="AO549" s="2">
        <v>1.0</v>
      </c>
      <c r="AP549" s="2">
        <v>0.0</v>
      </c>
      <c r="AQ549" s="2">
        <v>0.0</v>
      </c>
      <c r="AR549" s="3">
        <v>0.0</v>
      </c>
      <c r="AS549" s="6">
        <f t="shared" si="4"/>
        <v>10.84245912</v>
      </c>
      <c r="AT549" s="6">
        <f t="shared" si="5"/>
        <v>-0.02651181888</v>
      </c>
      <c r="AU549" s="6">
        <f t="shared" si="6"/>
        <v>0.7894109136</v>
      </c>
      <c r="AV549" s="6">
        <f t="shared" si="7"/>
        <v>0</v>
      </c>
      <c r="AW549" s="6">
        <f t="shared" si="8"/>
        <v>1</v>
      </c>
      <c r="AX549" s="6">
        <f t="shared" si="9"/>
        <v>0</v>
      </c>
      <c r="AY549" s="6">
        <f t="shared" si="10"/>
        <v>0</v>
      </c>
      <c r="AZ549" s="6">
        <f t="shared" si="11"/>
        <v>0</v>
      </c>
      <c r="BA549" s="6">
        <f t="shared" si="12"/>
        <v>7</v>
      </c>
      <c r="BB549" s="6">
        <f t="shared" si="13"/>
        <v>0</v>
      </c>
      <c r="BC549" s="2"/>
      <c r="BD549" s="2"/>
    </row>
    <row r="550" ht="15.75" customHeight="1">
      <c r="A550" s="2">
        <v>130.0</v>
      </c>
      <c r="B550" s="2">
        <v>2019.0</v>
      </c>
      <c r="C550" s="6" t="s">
        <v>187</v>
      </c>
      <c r="D550" s="2">
        <v>15458.0</v>
      </c>
      <c r="E550" s="2">
        <v>4.2331462000131E13</v>
      </c>
      <c r="F550" s="2" t="str">
        <f t="array" ref="F550">IFERROR(INDEX(cnpj!$A:$B,MATCH(C550,cnpj!$B:$B,0),1),IF(G550=14,LEFT(E550,2)&amp;"."&amp;MID(E550,3,3)&amp;"."&amp;MID(E550,6,3)&amp;"/"&amp;MID(E550,9,4)&amp;"-"&amp;RIGHT(E550,2),IF(G550=13,0&amp;LEFT(E550,1)&amp;"."&amp;MID(E550,2,3)&amp;"."&amp;MID(E550,5,3)&amp;"/"&amp;MID(E550,8,4)&amp;"-"&amp;RIGHT(E550,2),IF(G550=12,"00"&amp;"."&amp;LEFT(E550,3)&amp;"."&amp;MID(E550,4,3)&amp;"/"&amp;MID(E550,7,4)&amp;"-"&amp;RIGHT(E550,2),IF(G550=11,"00.0"&amp;LEFT(E550,2)&amp;"."&amp;MID(E550,3,3)&amp;"/"&amp;MID(E550,6,4)&amp;"-"&amp;RIGHT(E550,2),"erro")))))</f>
        <v>42.331.462/0001-31</v>
      </c>
      <c r="G550" s="2">
        <f t="shared" si="2"/>
        <v>14</v>
      </c>
      <c r="H550" s="6" t="s">
        <v>60</v>
      </c>
      <c r="I550" s="2">
        <v>1.0</v>
      </c>
      <c r="J550" s="6">
        <v>11.302306897540776</v>
      </c>
      <c r="K550" s="6">
        <v>81008.3</v>
      </c>
      <c r="L550" s="2">
        <v>0.0</v>
      </c>
      <c r="M550" s="2">
        <v>0.0</v>
      </c>
      <c r="N550" s="2"/>
      <c r="O550" s="2">
        <v>0.0</v>
      </c>
      <c r="P550" s="2">
        <v>0.0</v>
      </c>
      <c r="Q550" s="2">
        <v>0.0</v>
      </c>
      <c r="R550" s="2">
        <v>4.0</v>
      </c>
      <c r="S550" s="2">
        <v>0.0</v>
      </c>
      <c r="T550" s="6">
        <v>10.28134162693611</v>
      </c>
      <c r="U550" s="6">
        <v>0.33132303053147383</v>
      </c>
      <c r="V550" s="6">
        <v>0.9068635849638488</v>
      </c>
      <c r="W550" s="6">
        <v>1285.0</v>
      </c>
      <c r="X550" s="6">
        <v>25180.0</v>
      </c>
      <c r="Y550" s="6">
        <v>29183.0</v>
      </c>
      <c r="Z550" s="6">
        <v>9669.0</v>
      </c>
      <c r="AA550" s="2">
        <f t="shared" si="3"/>
        <v>1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1.0</v>
      </c>
      <c r="AH550" s="2">
        <v>0.0</v>
      </c>
      <c r="AI550" s="2">
        <v>0.0</v>
      </c>
      <c r="AJ550" s="2">
        <v>0.0</v>
      </c>
      <c r="AK550" s="2">
        <v>0.0</v>
      </c>
      <c r="AL550" s="2">
        <v>0.0</v>
      </c>
      <c r="AM550" s="2">
        <v>0.0</v>
      </c>
      <c r="AN550" s="2">
        <v>0.0</v>
      </c>
      <c r="AO550" s="2">
        <v>0.0</v>
      </c>
      <c r="AP550" s="2">
        <v>1.0</v>
      </c>
      <c r="AQ550" s="2">
        <v>0.0</v>
      </c>
      <c r="AR550" s="3">
        <v>0.0</v>
      </c>
      <c r="AS550" s="6">
        <f t="shared" si="4"/>
        <v>9.983453334</v>
      </c>
      <c r="AT550" s="6">
        <f t="shared" si="5"/>
        <v>-0.461435495</v>
      </c>
      <c r="AU550" s="6">
        <f t="shared" si="6"/>
        <v>0.9807062082</v>
      </c>
      <c r="AV550" s="6">
        <f t="shared" si="7"/>
        <v>0</v>
      </c>
      <c r="AW550" s="6">
        <f t="shared" si="8"/>
        <v>1</v>
      </c>
      <c r="AX550" s="6">
        <f t="shared" si="9"/>
        <v>0</v>
      </c>
      <c r="AY550" s="6">
        <f t="shared" si="10"/>
        <v>0</v>
      </c>
      <c r="AZ550" s="6">
        <f t="shared" si="11"/>
        <v>0</v>
      </c>
      <c r="BA550" s="6">
        <f t="shared" si="12"/>
        <v>7</v>
      </c>
      <c r="BB550" s="6">
        <f t="shared" si="13"/>
        <v>0</v>
      </c>
      <c r="BC550" s="2"/>
      <c r="BD550" s="2"/>
    </row>
    <row r="551" ht="15.75" customHeight="1">
      <c r="A551" s="2">
        <v>130.0</v>
      </c>
      <c r="B551" s="2">
        <v>2020.0</v>
      </c>
      <c r="C551" s="6" t="s">
        <v>187</v>
      </c>
      <c r="D551" s="2">
        <v>15458.0</v>
      </c>
      <c r="E551" s="2">
        <v>4.2331462000131E13</v>
      </c>
      <c r="F551" s="2" t="str">
        <f t="array" ref="F551">IFERROR(INDEX(cnpj!$A:$B,MATCH(C551,cnpj!$B:$B,0),1),IF(G551=14,LEFT(E551,2)&amp;"."&amp;MID(E551,3,3)&amp;"."&amp;MID(E551,6,3)&amp;"/"&amp;MID(E551,9,4)&amp;"-"&amp;RIGHT(E551,2),IF(G551=13,0&amp;LEFT(E551,1)&amp;"."&amp;MID(E551,2,3)&amp;"."&amp;MID(E551,5,3)&amp;"/"&amp;MID(E551,8,4)&amp;"-"&amp;RIGHT(E551,2),IF(G551=12,"00"&amp;"."&amp;LEFT(E551,3)&amp;"."&amp;MID(E551,4,3)&amp;"/"&amp;MID(E551,7,4)&amp;"-"&amp;RIGHT(E551,2),IF(G551=11,"00.0"&amp;LEFT(E551,2)&amp;"."&amp;MID(E551,3,3)&amp;"/"&amp;MID(E551,6,4)&amp;"-"&amp;RIGHT(E551,2),"erro")))))</f>
        <v>42.331.462/0001-31</v>
      </c>
      <c r="G551" s="2">
        <f t="shared" si="2"/>
        <v>14</v>
      </c>
      <c r="H551" s="6" t="s">
        <v>60</v>
      </c>
      <c r="I551" s="2">
        <v>1.0</v>
      </c>
      <c r="J551" s="6">
        <v>11.243017296680085</v>
      </c>
      <c r="K551" s="6">
        <v>76344.96</v>
      </c>
      <c r="L551" s="2">
        <v>0.0</v>
      </c>
      <c r="M551" s="2">
        <v>0.0</v>
      </c>
      <c r="N551" s="2"/>
      <c r="O551" s="2">
        <v>0.0</v>
      </c>
      <c r="P551" s="2">
        <v>0.0</v>
      </c>
      <c r="Q551" s="2">
        <v>0.0</v>
      </c>
      <c r="R551" s="2">
        <v>4.0</v>
      </c>
      <c r="S551" s="2">
        <v>0.0</v>
      </c>
      <c r="T551" s="6">
        <v>10.660383880259971</v>
      </c>
      <c r="U551" s="6">
        <v>0.37288016325381745</v>
      </c>
      <c r="V551" s="6">
        <v>0.3905190814627167</v>
      </c>
      <c r="W551" s="6">
        <v>1235.0</v>
      </c>
      <c r="X551" s="6">
        <v>15414.0</v>
      </c>
      <c r="Y551" s="6">
        <v>42633.0</v>
      </c>
      <c r="Z551" s="6">
        <v>15897.0</v>
      </c>
      <c r="AA551" s="2">
        <f t="shared" si="3"/>
        <v>0</v>
      </c>
      <c r="AB551" s="2">
        <v>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1.0</v>
      </c>
      <c r="AH551" s="2">
        <v>0.0</v>
      </c>
      <c r="AI551" s="2">
        <v>0.0</v>
      </c>
      <c r="AJ551" s="2">
        <v>0.0</v>
      </c>
      <c r="AK551" s="2">
        <v>0.0</v>
      </c>
      <c r="AL551" s="2">
        <v>0.0</v>
      </c>
      <c r="AM551" s="2">
        <v>0.0</v>
      </c>
      <c r="AN551" s="2">
        <v>0.0</v>
      </c>
      <c r="AO551" s="2">
        <v>0.0</v>
      </c>
      <c r="AP551" s="2">
        <v>0.0</v>
      </c>
      <c r="AQ551" s="2">
        <v>1.0</v>
      </c>
      <c r="AR551" s="3">
        <v>0.0</v>
      </c>
      <c r="AS551" s="6">
        <f t="shared" si="4"/>
        <v>10.28134163</v>
      </c>
      <c r="AT551" s="6">
        <f t="shared" si="5"/>
        <v>0.3313230305</v>
      </c>
      <c r="AU551" s="6">
        <f t="shared" si="6"/>
        <v>0.906863585</v>
      </c>
      <c r="AV551" s="6">
        <f t="shared" si="7"/>
        <v>0</v>
      </c>
      <c r="AW551" s="6">
        <f t="shared" si="8"/>
        <v>0</v>
      </c>
      <c r="AX551" s="6">
        <f t="shared" si="9"/>
        <v>0</v>
      </c>
      <c r="AY551" s="6">
        <f t="shared" si="10"/>
        <v>0</v>
      </c>
      <c r="AZ551" s="6">
        <f t="shared" si="11"/>
        <v>0</v>
      </c>
      <c r="BA551" s="6">
        <f t="shared" si="12"/>
        <v>4</v>
      </c>
      <c r="BB551" s="6">
        <f t="shared" si="13"/>
        <v>0</v>
      </c>
      <c r="BC551" s="2"/>
      <c r="BD551" s="2"/>
    </row>
    <row r="552" ht="15.75" customHeight="1">
      <c r="A552" s="2">
        <v>131.0</v>
      </c>
      <c r="B552" s="2">
        <v>2016.0</v>
      </c>
      <c r="C552" s="6" t="s">
        <v>188</v>
      </c>
      <c r="D552" s="2">
        <v>20087.0</v>
      </c>
      <c r="E552" s="2">
        <v>7.689002000189E12</v>
      </c>
      <c r="F552" s="2" t="str">
        <f t="array" ref="F552">IFERROR(INDEX(cnpj!$A:$B,MATCH(C552,cnpj!$B:$B,0),1),IF(G552=14,LEFT(E552,2)&amp;"."&amp;MID(E552,3,3)&amp;"."&amp;MID(E552,6,3)&amp;"/"&amp;MID(E552,9,4)&amp;"-"&amp;RIGHT(E552,2),IF(G552=13,0&amp;LEFT(E552,1)&amp;"."&amp;MID(E552,2,3)&amp;"."&amp;MID(E552,5,3)&amp;"/"&amp;MID(E552,8,4)&amp;"-"&amp;RIGHT(E552,2),IF(G552=12,"00"&amp;"."&amp;LEFT(E552,3)&amp;"."&amp;MID(E552,4,3)&amp;"/"&amp;MID(E552,7,4)&amp;"-"&amp;RIGHT(E552,2),IF(G552=11,"00.0"&amp;LEFT(E552,2)&amp;"."&amp;MID(E552,3,3)&amp;"/"&amp;MID(E552,6,4)&amp;"-"&amp;RIGHT(E552,2),"erro")))))</f>
        <v>07.689.002/0001-89</v>
      </c>
      <c r="G552" s="2">
        <f t="shared" si="2"/>
        <v>13</v>
      </c>
      <c r="H552" s="6" t="s">
        <v>60</v>
      </c>
      <c r="I552" s="2">
        <v>1.0</v>
      </c>
      <c r="J552" s="6">
        <v>15.962166724320303</v>
      </c>
      <c r="K552" s="6">
        <v>8556200.0</v>
      </c>
      <c r="L552" s="2">
        <v>0.0</v>
      </c>
      <c r="M552" s="2">
        <v>1.0</v>
      </c>
      <c r="N552" s="2"/>
      <c r="O552" s="2">
        <v>0.0</v>
      </c>
      <c r="P552" s="2">
        <v>0.0</v>
      </c>
      <c r="Q552" s="2">
        <v>0.0</v>
      </c>
      <c r="R552" s="2">
        <v>32.0</v>
      </c>
      <c r="S552" s="2">
        <v>0.0</v>
      </c>
      <c r="T552" s="6">
        <v>17.331696377733778</v>
      </c>
      <c r="U552" s="6">
        <v>0.017394706305424674</v>
      </c>
      <c r="V552" s="6">
        <v>0.627297678790357</v>
      </c>
      <c r="W552" s="6">
        <v>8737689.0</v>
      </c>
      <c r="X552" s="6">
        <v>1.2374525E7</v>
      </c>
      <c r="Y552" s="6">
        <v>3.3655814E7</v>
      </c>
      <c r="Z552" s="6">
        <v>585433.0</v>
      </c>
      <c r="AA552" s="2" t="str">
        <f t="shared" si="3"/>
        <v/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1.0</v>
      </c>
      <c r="AH552" s="2">
        <v>0.0</v>
      </c>
      <c r="AI552" s="2">
        <v>0.0</v>
      </c>
      <c r="AJ552" s="2">
        <v>0.0</v>
      </c>
      <c r="AK552" s="2">
        <v>0.0</v>
      </c>
      <c r="AL552" s="2">
        <v>0.0</v>
      </c>
      <c r="AM552" s="2">
        <v>1.0</v>
      </c>
      <c r="AN552" s="2">
        <v>0.0</v>
      </c>
      <c r="AO552" s="2">
        <v>0.0</v>
      </c>
      <c r="AP552" s="2">
        <v>0.0</v>
      </c>
      <c r="AQ552" s="2">
        <v>0.0</v>
      </c>
      <c r="AR552" s="3">
        <v>0.0</v>
      </c>
      <c r="AS552" s="6" t="str">
        <f t="shared" si="4"/>
        <v/>
      </c>
      <c r="AT552" s="6" t="str">
        <f t="shared" si="5"/>
        <v/>
      </c>
      <c r="AU552" s="6" t="str">
        <f t="shared" si="6"/>
        <v/>
      </c>
      <c r="AV552" s="6" t="str">
        <f t="shared" si="7"/>
        <v/>
      </c>
      <c r="AW552" s="6" t="str">
        <f t="shared" si="8"/>
        <v/>
      </c>
      <c r="AX552" s="6" t="str">
        <f t="shared" si="9"/>
        <v/>
      </c>
      <c r="AY552" s="6" t="str">
        <f t="shared" si="10"/>
        <v/>
      </c>
      <c r="AZ552" s="6" t="str">
        <f t="shared" si="11"/>
        <v/>
      </c>
      <c r="BA552" s="6" t="str">
        <f t="shared" si="12"/>
        <v/>
      </c>
      <c r="BB552" s="6" t="str">
        <f t="shared" si="13"/>
        <v/>
      </c>
      <c r="BC552" s="2"/>
      <c r="BD552" s="2"/>
    </row>
    <row r="553" ht="15.75" customHeight="1">
      <c r="A553" s="2">
        <v>131.0</v>
      </c>
      <c r="B553" s="2">
        <v>2017.0</v>
      </c>
      <c r="C553" s="6" t="s">
        <v>188</v>
      </c>
      <c r="D553" s="2">
        <v>20087.0</v>
      </c>
      <c r="E553" s="2">
        <v>7.689002000189E12</v>
      </c>
      <c r="F553" s="2" t="str">
        <f t="array" ref="F553">IFERROR(INDEX(cnpj!$A:$B,MATCH(C553,cnpj!$B:$B,0),1),IF(G553=14,LEFT(E553,2)&amp;"."&amp;MID(E553,3,3)&amp;"."&amp;MID(E553,6,3)&amp;"/"&amp;MID(E553,9,4)&amp;"-"&amp;RIGHT(E553,2),IF(G553=13,0&amp;LEFT(E553,1)&amp;"."&amp;MID(E553,2,3)&amp;"."&amp;MID(E553,5,3)&amp;"/"&amp;MID(E553,8,4)&amp;"-"&amp;RIGHT(E553,2),IF(G553=12,"00"&amp;"."&amp;LEFT(E553,3)&amp;"."&amp;MID(E553,4,3)&amp;"/"&amp;MID(E553,7,4)&amp;"-"&amp;RIGHT(E553,2),IF(G553=11,"00.0"&amp;LEFT(E553,2)&amp;"."&amp;MID(E553,3,3)&amp;"/"&amp;MID(E553,6,4)&amp;"-"&amp;RIGHT(E553,2),"erro")))))</f>
        <v>07.689.002/0001-89</v>
      </c>
      <c r="G553" s="2">
        <f t="shared" si="2"/>
        <v>13</v>
      </c>
      <c r="H553" s="6" t="s">
        <v>60</v>
      </c>
      <c r="I553" s="2">
        <v>1.0</v>
      </c>
      <c r="J553" s="6">
        <v>9.24371711929948</v>
      </c>
      <c r="K553" s="6">
        <v>10339.4</v>
      </c>
      <c r="L553" s="2">
        <v>0.0</v>
      </c>
      <c r="M553" s="2">
        <v>1.0</v>
      </c>
      <c r="N553" s="2"/>
      <c r="O553" s="2">
        <v>0.0</v>
      </c>
      <c r="P553" s="2">
        <v>0.0</v>
      </c>
      <c r="Q553" s="2">
        <v>0.0</v>
      </c>
      <c r="R553" s="2">
        <v>33.0</v>
      </c>
      <c r="S553" s="2">
        <v>0.0</v>
      </c>
      <c r="T553" s="6">
        <v>17.3573932526651</v>
      </c>
      <c r="U553" s="6">
        <v>0.023045029908747197</v>
      </c>
      <c r="V553" s="6">
        <v>0.6102355125790896</v>
      </c>
      <c r="W553" s="6">
        <v>7673172.0</v>
      </c>
      <c r="X553" s="6">
        <v>1.3399402E7</v>
      </c>
      <c r="Y553" s="6">
        <v>3.4531871E7</v>
      </c>
      <c r="Z553" s="6">
        <v>795788.0</v>
      </c>
      <c r="AA553" s="2">
        <f t="shared" si="3"/>
        <v>0</v>
      </c>
      <c r="AB553" s="2">
        <v>0.0</v>
      </c>
      <c r="AC553" s="2">
        <v>0.0</v>
      </c>
      <c r="AD553" s="2">
        <v>0.0</v>
      </c>
      <c r="AE553" s="2">
        <v>0.0</v>
      </c>
      <c r="AF553" s="2">
        <v>0.0</v>
      </c>
      <c r="AG553" s="2">
        <v>1.0</v>
      </c>
      <c r="AH553" s="2">
        <v>0.0</v>
      </c>
      <c r="AI553" s="2">
        <v>0.0</v>
      </c>
      <c r="AJ553" s="2">
        <v>0.0</v>
      </c>
      <c r="AK553" s="2">
        <v>0.0</v>
      </c>
      <c r="AL553" s="2">
        <v>0.0</v>
      </c>
      <c r="AM553" s="2">
        <v>0.0</v>
      </c>
      <c r="AN553" s="2">
        <v>1.0</v>
      </c>
      <c r="AO553" s="2">
        <v>0.0</v>
      </c>
      <c r="AP553" s="2">
        <v>0.0</v>
      </c>
      <c r="AQ553" s="2">
        <v>0.0</v>
      </c>
      <c r="AR553" s="3">
        <v>0.0</v>
      </c>
      <c r="AS553" s="6">
        <f t="shared" si="4"/>
        <v>17.33169638</v>
      </c>
      <c r="AT553" s="6">
        <f t="shared" si="5"/>
        <v>0.01739470631</v>
      </c>
      <c r="AU553" s="6">
        <f t="shared" si="6"/>
        <v>0.6272976788</v>
      </c>
      <c r="AV553" s="6">
        <f t="shared" si="7"/>
        <v>0</v>
      </c>
      <c r="AW553" s="6">
        <f t="shared" si="8"/>
        <v>1</v>
      </c>
      <c r="AX553" s="6">
        <f t="shared" si="9"/>
        <v>0</v>
      </c>
      <c r="AY553" s="6">
        <f t="shared" si="10"/>
        <v>0</v>
      </c>
      <c r="AZ553" s="6">
        <f t="shared" si="11"/>
        <v>0</v>
      </c>
      <c r="BA553" s="6">
        <f t="shared" si="12"/>
        <v>32</v>
      </c>
      <c r="BB553" s="6">
        <f t="shared" si="13"/>
        <v>0</v>
      </c>
      <c r="BC553" s="2"/>
      <c r="BD553" s="2"/>
    </row>
    <row r="554" ht="15.75" customHeight="1">
      <c r="A554" s="2">
        <v>131.0</v>
      </c>
      <c r="B554" s="2">
        <v>2018.0</v>
      </c>
      <c r="C554" s="6" t="s">
        <v>188</v>
      </c>
      <c r="D554" s="2">
        <v>20087.0</v>
      </c>
      <c r="E554" s="2">
        <v>7.689002000189E12</v>
      </c>
      <c r="F554" s="2" t="str">
        <f t="array" ref="F554">IFERROR(INDEX(cnpj!$A:$B,MATCH(C554,cnpj!$B:$B,0),1),IF(G554=14,LEFT(E554,2)&amp;"."&amp;MID(E554,3,3)&amp;"."&amp;MID(E554,6,3)&amp;"/"&amp;MID(E554,9,4)&amp;"-"&amp;RIGHT(E554,2),IF(G554=13,0&amp;LEFT(E554,1)&amp;"."&amp;MID(E554,2,3)&amp;"."&amp;MID(E554,5,3)&amp;"/"&amp;MID(E554,8,4)&amp;"-"&amp;RIGHT(E554,2),IF(G554=12,"00"&amp;"."&amp;LEFT(E554,3)&amp;"."&amp;MID(E554,4,3)&amp;"/"&amp;MID(E554,7,4)&amp;"-"&amp;RIGHT(E554,2),IF(G554=11,"00.0"&amp;LEFT(E554,2)&amp;"."&amp;MID(E554,3,3)&amp;"/"&amp;MID(E554,6,4)&amp;"-"&amp;RIGHT(E554,2),"erro")))))</f>
        <v>07.689.002/0001-89</v>
      </c>
      <c r="G554" s="2">
        <f t="shared" si="2"/>
        <v>13</v>
      </c>
      <c r="H554" s="6" t="s">
        <v>60</v>
      </c>
      <c r="I554" s="2">
        <v>1.0</v>
      </c>
      <c r="J554" s="6">
        <v>9.513772754519195</v>
      </c>
      <c r="K554" s="6">
        <v>13545.0</v>
      </c>
      <c r="L554" s="2">
        <v>0.0</v>
      </c>
      <c r="M554" s="2">
        <v>1.0</v>
      </c>
      <c r="N554" s="2"/>
      <c r="O554" s="2">
        <v>0.0</v>
      </c>
      <c r="P554" s="2">
        <v>0.0</v>
      </c>
      <c r="Q554" s="2">
        <v>0.0</v>
      </c>
      <c r="R554" s="2">
        <v>29.0</v>
      </c>
      <c r="S554" s="2">
        <v>0.0</v>
      </c>
      <c r="T554" s="6">
        <v>17.454551369697548</v>
      </c>
      <c r="U554" s="6">
        <v>-0.017580329182384686</v>
      </c>
      <c r="V554" s="6">
        <v>0.6084315892047358</v>
      </c>
      <c r="W554" s="6">
        <v>8606881.0</v>
      </c>
      <c r="X554" s="6">
        <v>1.4547176E7</v>
      </c>
      <c r="Y554" s="6">
        <v>3.8055317E7</v>
      </c>
      <c r="Z554" s="6">
        <v>-669025.0</v>
      </c>
      <c r="AA554" s="2">
        <f t="shared" si="3"/>
        <v>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1.0</v>
      </c>
      <c r="AH554" s="2">
        <v>0.0</v>
      </c>
      <c r="AI554" s="2">
        <v>0.0</v>
      </c>
      <c r="AJ554" s="2">
        <v>0.0</v>
      </c>
      <c r="AK554" s="2">
        <v>0.0</v>
      </c>
      <c r="AL554" s="2">
        <v>0.0</v>
      </c>
      <c r="AM554" s="2">
        <v>0.0</v>
      </c>
      <c r="AN554" s="2">
        <v>0.0</v>
      </c>
      <c r="AO554" s="2">
        <v>1.0</v>
      </c>
      <c r="AP554" s="2">
        <v>0.0</v>
      </c>
      <c r="AQ554" s="2">
        <v>0.0</v>
      </c>
      <c r="AR554" s="3">
        <v>0.0</v>
      </c>
      <c r="AS554" s="6">
        <f t="shared" si="4"/>
        <v>17.35739325</v>
      </c>
      <c r="AT554" s="6">
        <f t="shared" si="5"/>
        <v>0.02304502991</v>
      </c>
      <c r="AU554" s="6">
        <f t="shared" si="6"/>
        <v>0.6102355126</v>
      </c>
      <c r="AV554" s="6">
        <f t="shared" si="7"/>
        <v>0</v>
      </c>
      <c r="AW554" s="6">
        <f t="shared" si="8"/>
        <v>1</v>
      </c>
      <c r="AX554" s="6">
        <f t="shared" si="9"/>
        <v>0</v>
      </c>
      <c r="AY554" s="6">
        <f t="shared" si="10"/>
        <v>0</v>
      </c>
      <c r="AZ554" s="6">
        <f t="shared" si="11"/>
        <v>0</v>
      </c>
      <c r="BA554" s="6">
        <f t="shared" si="12"/>
        <v>33</v>
      </c>
      <c r="BB554" s="6">
        <f t="shared" si="13"/>
        <v>0</v>
      </c>
      <c r="BC554" s="2"/>
      <c r="BD554" s="2"/>
    </row>
    <row r="555" ht="15.75" customHeight="1">
      <c r="A555" s="2">
        <v>131.0</v>
      </c>
      <c r="B555" s="2">
        <v>2019.0</v>
      </c>
      <c r="C555" s="6" t="s">
        <v>188</v>
      </c>
      <c r="D555" s="2">
        <v>20087.0</v>
      </c>
      <c r="E555" s="2">
        <v>7.689002000189E12</v>
      </c>
      <c r="F555" s="2" t="str">
        <f t="array" ref="F555">IFERROR(INDEX(cnpj!$A:$B,MATCH(C555,cnpj!$B:$B,0),1),IF(G555=14,LEFT(E555,2)&amp;"."&amp;MID(E555,3,3)&amp;"."&amp;MID(E555,6,3)&amp;"/"&amp;MID(E555,9,4)&amp;"-"&amp;RIGHT(E555,2),IF(G555=13,0&amp;LEFT(E555,1)&amp;"."&amp;MID(E555,2,3)&amp;"."&amp;MID(E555,5,3)&amp;"/"&amp;MID(E555,8,4)&amp;"-"&amp;RIGHT(E555,2),IF(G555=12,"00"&amp;"."&amp;LEFT(E555,3)&amp;"."&amp;MID(E555,4,3)&amp;"/"&amp;MID(E555,7,4)&amp;"-"&amp;RIGHT(E555,2),IF(G555=11,"00.0"&amp;LEFT(E555,2)&amp;"."&amp;MID(E555,3,3)&amp;"/"&amp;MID(E555,6,4)&amp;"-"&amp;RIGHT(E555,2),"erro")))))</f>
        <v>07.689.002/0001-89</v>
      </c>
      <c r="G555" s="2">
        <f t="shared" si="2"/>
        <v>13</v>
      </c>
      <c r="H555" s="6" t="s">
        <v>60</v>
      </c>
      <c r="I555" s="2">
        <v>1.0</v>
      </c>
      <c r="J555" s="6">
        <v>9.77820773610937</v>
      </c>
      <c r="K555" s="6">
        <v>17645.0</v>
      </c>
      <c r="L555" s="2">
        <v>0.0</v>
      </c>
      <c r="M555" s="2">
        <v>1.0</v>
      </c>
      <c r="N555" s="2"/>
      <c r="O555" s="2">
        <v>1.0</v>
      </c>
      <c r="P555" s="2">
        <v>1.0</v>
      </c>
      <c r="Q555" s="2">
        <v>0.0</v>
      </c>
      <c r="R555" s="2">
        <v>25.0</v>
      </c>
      <c r="S555" s="2">
        <v>0.0</v>
      </c>
      <c r="T555" s="6">
        <v>17.405132198109225</v>
      </c>
      <c r="U555" s="6">
        <v>-0.036355151434266174</v>
      </c>
      <c r="V555" s="6">
        <v>0.802235532166997</v>
      </c>
      <c r="W555" s="6">
        <v>2.0319578E7</v>
      </c>
      <c r="X555" s="6">
        <v>8737689.0</v>
      </c>
      <c r="Y555" s="6">
        <v>3.6220369E7</v>
      </c>
      <c r="Z555" s="6">
        <v>-1316797.0</v>
      </c>
      <c r="AA555" s="2">
        <f t="shared" si="3"/>
        <v>1</v>
      </c>
      <c r="AB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>
        <v>1.0</v>
      </c>
      <c r="AH555" s="2">
        <v>0.0</v>
      </c>
      <c r="AI555" s="2">
        <v>0.0</v>
      </c>
      <c r="AJ555" s="2">
        <v>0.0</v>
      </c>
      <c r="AK555" s="2">
        <v>0.0</v>
      </c>
      <c r="AL555" s="2">
        <v>0.0</v>
      </c>
      <c r="AM555" s="2">
        <v>0.0</v>
      </c>
      <c r="AN555" s="2">
        <v>0.0</v>
      </c>
      <c r="AO555" s="2">
        <v>0.0</v>
      </c>
      <c r="AP555" s="2">
        <v>1.0</v>
      </c>
      <c r="AQ555" s="2">
        <v>0.0</v>
      </c>
      <c r="AR555" s="3">
        <v>0.0</v>
      </c>
      <c r="AS555" s="6">
        <f t="shared" si="4"/>
        <v>17.45455137</v>
      </c>
      <c r="AT555" s="6">
        <f t="shared" si="5"/>
        <v>-0.01758032918</v>
      </c>
      <c r="AU555" s="6">
        <f t="shared" si="6"/>
        <v>0.6084315892</v>
      </c>
      <c r="AV555" s="6">
        <f t="shared" si="7"/>
        <v>0</v>
      </c>
      <c r="AW555" s="6">
        <f t="shared" si="8"/>
        <v>1</v>
      </c>
      <c r="AX555" s="6">
        <f t="shared" si="9"/>
        <v>0</v>
      </c>
      <c r="AY555" s="6">
        <f t="shared" si="10"/>
        <v>0</v>
      </c>
      <c r="AZ555" s="6">
        <f t="shared" si="11"/>
        <v>0</v>
      </c>
      <c r="BA555" s="6">
        <f t="shared" si="12"/>
        <v>29</v>
      </c>
      <c r="BB555" s="6">
        <f t="shared" si="13"/>
        <v>0</v>
      </c>
      <c r="BC555" s="2"/>
      <c r="BD555" s="2"/>
    </row>
    <row r="556" ht="15.75" customHeight="1">
      <c r="A556" s="2">
        <v>131.0</v>
      </c>
      <c r="B556" s="2">
        <v>2020.0</v>
      </c>
      <c r="C556" s="6" t="s">
        <v>188</v>
      </c>
      <c r="D556" s="2">
        <v>20087.0</v>
      </c>
      <c r="E556" s="2">
        <v>7.689002000189E12</v>
      </c>
      <c r="F556" s="2" t="str">
        <f t="array" ref="F556">IFERROR(INDEX(cnpj!$A:$B,MATCH(C556,cnpj!$B:$B,0),1),IF(G556=14,LEFT(E556,2)&amp;"."&amp;MID(E556,3,3)&amp;"."&amp;MID(E556,6,3)&amp;"/"&amp;MID(E556,9,4)&amp;"-"&amp;RIGHT(E556,2),IF(G556=13,0&amp;LEFT(E556,1)&amp;"."&amp;MID(E556,2,3)&amp;"."&amp;MID(E556,5,3)&amp;"/"&amp;MID(E556,8,4)&amp;"-"&amp;RIGHT(E556,2),IF(G556=12,"00"&amp;"."&amp;LEFT(E556,3)&amp;"."&amp;MID(E556,4,3)&amp;"/"&amp;MID(E556,7,4)&amp;"-"&amp;RIGHT(E556,2),IF(G556=11,"00.0"&amp;LEFT(E556,2)&amp;"."&amp;MID(E556,3,3)&amp;"/"&amp;MID(E556,6,4)&amp;"-"&amp;RIGHT(E556,2),"erro")))))</f>
        <v>07.689.002/0001-89</v>
      </c>
      <c r="G556" s="2">
        <f t="shared" si="2"/>
        <v>13</v>
      </c>
      <c r="H556" s="6" t="s">
        <v>60</v>
      </c>
      <c r="I556" s="2">
        <v>1.0</v>
      </c>
      <c r="J556" s="6">
        <v>10.043466862589568</v>
      </c>
      <c r="K556" s="6">
        <v>23005.0</v>
      </c>
      <c r="L556" s="2">
        <v>0.0</v>
      </c>
      <c r="M556" s="2">
        <v>1.0</v>
      </c>
      <c r="N556" s="2"/>
      <c r="O556" s="2">
        <v>1.0</v>
      </c>
      <c r="P556" s="2">
        <v>1.0</v>
      </c>
      <c r="Q556" s="2">
        <v>0.0</v>
      </c>
      <c r="R556" s="2">
        <v>25.0</v>
      </c>
      <c r="S556" s="2">
        <v>0.0</v>
      </c>
      <c r="T556" s="6">
        <v>17.14320326237681</v>
      </c>
      <c r="U556" s="6">
        <v>-0.12972734331125035</v>
      </c>
      <c r="V556" s="6">
        <v>0.4730740030639356</v>
      </c>
      <c r="W556" s="6">
        <v>4871484.0</v>
      </c>
      <c r="X556" s="6">
        <v>8314959.0</v>
      </c>
      <c r="Y556" s="6">
        <v>2.7873954E7</v>
      </c>
      <c r="Z556" s="6">
        <v>-3616014.0</v>
      </c>
      <c r="AA556" s="2">
        <f t="shared" si="3"/>
        <v>1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1.0</v>
      </c>
      <c r="AH556" s="2">
        <v>0.0</v>
      </c>
      <c r="AI556" s="2">
        <v>0.0</v>
      </c>
      <c r="AJ556" s="2">
        <v>0.0</v>
      </c>
      <c r="AK556" s="2">
        <v>0.0</v>
      </c>
      <c r="AL556" s="2">
        <v>0.0</v>
      </c>
      <c r="AM556" s="2">
        <v>0.0</v>
      </c>
      <c r="AN556" s="2">
        <v>0.0</v>
      </c>
      <c r="AO556" s="2">
        <v>0.0</v>
      </c>
      <c r="AP556" s="2">
        <v>0.0</v>
      </c>
      <c r="AQ556" s="2">
        <v>1.0</v>
      </c>
      <c r="AR556" s="3">
        <v>0.0</v>
      </c>
      <c r="AS556" s="6">
        <f t="shared" si="4"/>
        <v>17.4051322</v>
      </c>
      <c r="AT556" s="6">
        <f t="shared" si="5"/>
        <v>-0.03635515143</v>
      </c>
      <c r="AU556" s="6">
        <f t="shared" si="6"/>
        <v>0.8022355322</v>
      </c>
      <c r="AV556" s="6">
        <f t="shared" si="7"/>
        <v>0</v>
      </c>
      <c r="AW556" s="6">
        <f t="shared" si="8"/>
        <v>1</v>
      </c>
      <c r="AX556" s="6">
        <f t="shared" si="9"/>
        <v>1</v>
      </c>
      <c r="AY556" s="6">
        <f t="shared" si="10"/>
        <v>1</v>
      </c>
      <c r="AZ556" s="6">
        <f t="shared" si="11"/>
        <v>0</v>
      </c>
      <c r="BA556" s="6">
        <f t="shared" si="12"/>
        <v>25</v>
      </c>
      <c r="BB556" s="6">
        <f t="shared" si="13"/>
        <v>0</v>
      </c>
      <c r="BC556" s="2"/>
      <c r="BD556" s="2"/>
    </row>
    <row r="557" ht="15.75" customHeight="1">
      <c r="A557" s="2">
        <v>132.0</v>
      </c>
      <c r="B557" s="2">
        <v>2016.0</v>
      </c>
      <c r="C557" s="6" t="s">
        <v>189</v>
      </c>
      <c r="D557" s="2">
        <v>19011.0</v>
      </c>
      <c r="E557" s="2">
        <v>2.22273600013E12</v>
      </c>
      <c r="F557" s="2" t="str">
        <f t="array" ref="F557">IFERROR(INDEX(cnpj!$A:$B,MATCH(C557,cnpj!$B:$B,0),1),IF(G557=14,LEFT(E557,2)&amp;"."&amp;MID(E557,3,3)&amp;"."&amp;MID(E557,6,3)&amp;"/"&amp;MID(E557,9,4)&amp;"-"&amp;RIGHT(E557,2),IF(G557=13,0&amp;LEFT(E557,1)&amp;"."&amp;MID(E557,2,3)&amp;"."&amp;MID(E557,5,3)&amp;"/"&amp;MID(E557,8,4)&amp;"-"&amp;RIGHT(E557,2),IF(G557=12,"00"&amp;"."&amp;LEFT(E557,3)&amp;"."&amp;MID(E557,4,3)&amp;"/"&amp;MID(E557,7,4)&amp;"-"&amp;RIGHT(E557,2),IF(G557=11,"00.0"&amp;LEFT(E557,2)&amp;"."&amp;MID(E557,3,3)&amp;"/"&amp;MID(E557,6,4)&amp;"-"&amp;RIGHT(E557,2),"erro")))))</f>
        <v>02.222.736/0001-30</v>
      </c>
      <c r="G557" s="2">
        <f t="shared" si="2"/>
        <v>13</v>
      </c>
      <c r="H557" s="6" t="s">
        <v>145</v>
      </c>
      <c r="I557" s="2">
        <v>1.0</v>
      </c>
      <c r="J557" s="6">
        <v>11.884282103444944</v>
      </c>
      <c r="K557" s="6">
        <v>144970.0</v>
      </c>
      <c r="L557" s="2">
        <v>0.0</v>
      </c>
      <c r="M557" s="2">
        <v>1.0</v>
      </c>
      <c r="N557" s="2"/>
      <c r="O557" s="2">
        <v>0.0</v>
      </c>
      <c r="P557" s="2">
        <v>0.0</v>
      </c>
      <c r="Q557" s="2">
        <v>0.0</v>
      </c>
      <c r="R557" s="2">
        <v>6.0</v>
      </c>
      <c r="S557" s="2">
        <v>0.0</v>
      </c>
      <c r="T557" s="6">
        <v>12.86816765933465</v>
      </c>
      <c r="U557" s="6">
        <v>-38.952285283776995</v>
      </c>
      <c r="V557" s="6">
        <v>0.8305232483173015</v>
      </c>
      <c r="W557" s="6">
        <v>98098.0</v>
      </c>
      <c r="X557" s="6">
        <v>223954.0</v>
      </c>
      <c r="Y557" s="6">
        <v>387770.0</v>
      </c>
      <c r="Z557" s="6">
        <v>-9955.0</v>
      </c>
      <c r="AA557" s="2" t="str">
        <f t="shared" si="3"/>
        <v/>
      </c>
      <c r="AB557" s="2">
        <v>0.0</v>
      </c>
      <c r="AC557" s="2">
        <v>0.0</v>
      </c>
      <c r="AD557" s="2">
        <v>0.0</v>
      </c>
      <c r="AE557" s="2">
        <v>0.0</v>
      </c>
      <c r="AF557" s="2">
        <v>0.0</v>
      </c>
      <c r="AG557" s="2">
        <v>1.0</v>
      </c>
      <c r="AH557" s="2">
        <v>0.0</v>
      </c>
      <c r="AI557" s="2">
        <v>0.0</v>
      </c>
      <c r="AJ557" s="2">
        <v>0.0</v>
      </c>
      <c r="AK557" s="2">
        <v>0.0</v>
      </c>
      <c r="AL557" s="2">
        <v>0.0</v>
      </c>
      <c r="AM557" s="2">
        <v>1.0</v>
      </c>
      <c r="AN557" s="2">
        <v>0.0</v>
      </c>
      <c r="AO557" s="2">
        <v>0.0</v>
      </c>
      <c r="AP557" s="2">
        <v>0.0</v>
      </c>
      <c r="AQ557" s="2">
        <v>0.0</v>
      </c>
      <c r="AR557" s="3">
        <v>0.0</v>
      </c>
      <c r="AS557" s="6" t="str">
        <f t="shared" si="4"/>
        <v/>
      </c>
      <c r="AT557" s="6" t="str">
        <f t="shared" si="5"/>
        <v/>
      </c>
      <c r="AU557" s="6" t="str">
        <f t="shared" si="6"/>
        <v/>
      </c>
      <c r="AV557" s="6" t="str">
        <f t="shared" si="7"/>
        <v/>
      </c>
      <c r="AW557" s="6" t="str">
        <f t="shared" si="8"/>
        <v/>
      </c>
      <c r="AX557" s="6" t="str">
        <f t="shared" si="9"/>
        <v/>
      </c>
      <c r="AY557" s="6" t="str">
        <f t="shared" si="10"/>
        <v/>
      </c>
      <c r="AZ557" s="6" t="str">
        <f t="shared" si="11"/>
        <v/>
      </c>
      <c r="BA557" s="6" t="str">
        <f t="shared" si="12"/>
        <v/>
      </c>
      <c r="BB557" s="6" t="str">
        <f t="shared" si="13"/>
        <v/>
      </c>
      <c r="BC557" s="2"/>
      <c r="BD557" s="2"/>
    </row>
    <row r="558" ht="15.75" customHeight="1">
      <c r="A558" s="2">
        <v>132.0</v>
      </c>
      <c r="B558" s="2">
        <v>2017.0</v>
      </c>
      <c r="C558" s="6" t="s">
        <v>189</v>
      </c>
      <c r="D558" s="2">
        <v>19011.0</v>
      </c>
      <c r="E558" s="2">
        <v>2.22273600013E12</v>
      </c>
      <c r="F558" s="2" t="str">
        <f t="array" ref="F558">IFERROR(INDEX(cnpj!$A:$B,MATCH(C558,cnpj!$B:$B,0),1),IF(G558=14,LEFT(E558,2)&amp;"."&amp;MID(E558,3,3)&amp;"."&amp;MID(E558,6,3)&amp;"/"&amp;MID(E558,9,4)&amp;"-"&amp;RIGHT(E558,2),IF(G558=13,0&amp;LEFT(E558,1)&amp;"."&amp;MID(E558,2,3)&amp;"."&amp;MID(E558,5,3)&amp;"/"&amp;MID(E558,8,4)&amp;"-"&amp;RIGHT(E558,2),IF(G558=12,"00"&amp;"."&amp;LEFT(E558,3)&amp;"."&amp;MID(E558,4,3)&amp;"/"&amp;MID(E558,7,4)&amp;"-"&amp;RIGHT(E558,2),IF(G558=11,"00.0"&amp;LEFT(E558,2)&amp;"."&amp;MID(E558,3,3)&amp;"/"&amp;MID(E558,6,4)&amp;"-"&amp;RIGHT(E558,2),"erro")))))</f>
        <v>02.222.736/0001-30</v>
      </c>
      <c r="G558" s="2">
        <f t="shared" si="2"/>
        <v>13</v>
      </c>
      <c r="H558" s="6" t="s">
        <v>145</v>
      </c>
      <c r="I558" s="2">
        <v>1.0</v>
      </c>
      <c r="J558" s="6">
        <v>12.09117793464496</v>
      </c>
      <c r="K558" s="6">
        <v>178292.0</v>
      </c>
      <c r="L558" s="2">
        <v>0.0</v>
      </c>
      <c r="M558" s="2">
        <v>1.0</v>
      </c>
      <c r="N558" s="2"/>
      <c r="O558" s="2">
        <v>0.0</v>
      </c>
      <c r="P558" s="2">
        <v>0.0</v>
      </c>
      <c r="Q558" s="2">
        <v>0.0</v>
      </c>
      <c r="R558" s="2">
        <v>7.0</v>
      </c>
      <c r="S558" s="2">
        <v>0.0</v>
      </c>
      <c r="T558" s="6">
        <v>12.860239883949172</v>
      </c>
      <c r="U558" s="6">
        <v>48.78985415345593</v>
      </c>
      <c r="V558" s="6">
        <v>0.8111450762656353</v>
      </c>
      <c r="W558" s="6">
        <v>134658.0</v>
      </c>
      <c r="X558" s="6">
        <v>177396.0</v>
      </c>
      <c r="Y558" s="6">
        <v>384708.0</v>
      </c>
      <c r="Z558" s="6">
        <v>7885.0</v>
      </c>
      <c r="AA558" s="2">
        <f t="shared" si="3"/>
        <v>1</v>
      </c>
      <c r="AB558" s="2">
        <v>0.0</v>
      </c>
      <c r="AC558" s="2">
        <v>0.0</v>
      </c>
      <c r="AD558" s="2">
        <v>0.0</v>
      </c>
      <c r="AE558" s="2">
        <v>0.0</v>
      </c>
      <c r="AF558" s="2">
        <v>0.0</v>
      </c>
      <c r="AG558" s="2">
        <v>1.0</v>
      </c>
      <c r="AH558" s="2">
        <v>0.0</v>
      </c>
      <c r="AI558" s="2">
        <v>0.0</v>
      </c>
      <c r="AJ558" s="2">
        <v>0.0</v>
      </c>
      <c r="AK558" s="2">
        <v>0.0</v>
      </c>
      <c r="AL558" s="2">
        <v>0.0</v>
      </c>
      <c r="AM558" s="2">
        <v>0.0</v>
      </c>
      <c r="AN558" s="2">
        <v>1.0</v>
      </c>
      <c r="AO558" s="2">
        <v>0.0</v>
      </c>
      <c r="AP558" s="2">
        <v>0.0</v>
      </c>
      <c r="AQ558" s="2">
        <v>0.0</v>
      </c>
      <c r="AR558" s="3">
        <v>0.0</v>
      </c>
      <c r="AS558" s="6">
        <f t="shared" si="4"/>
        <v>12.86816766</v>
      </c>
      <c r="AT558" s="6">
        <f t="shared" si="5"/>
        <v>-38.95228528</v>
      </c>
      <c r="AU558" s="6">
        <f t="shared" si="6"/>
        <v>0.8305232483</v>
      </c>
      <c r="AV558" s="6">
        <f t="shared" si="7"/>
        <v>0</v>
      </c>
      <c r="AW558" s="6">
        <f t="shared" si="8"/>
        <v>1</v>
      </c>
      <c r="AX558" s="6">
        <f t="shared" si="9"/>
        <v>0</v>
      </c>
      <c r="AY558" s="6">
        <f t="shared" si="10"/>
        <v>0</v>
      </c>
      <c r="AZ558" s="6">
        <f t="shared" si="11"/>
        <v>0</v>
      </c>
      <c r="BA558" s="6">
        <f t="shared" si="12"/>
        <v>6</v>
      </c>
      <c r="BB558" s="6">
        <f t="shared" si="13"/>
        <v>0</v>
      </c>
      <c r="BC558" s="2"/>
      <c r="BD558" s="2"/>
    </row>
    <row r="559" ht="15.75" customHeight="1">
      <c r="A559" s="2">
        <v>132.0</v>
      </c>
      <c r="B559" s="2">
        <v>2018.0</v>
      </c>
      <c r="C559" s="6" t="s">
        <v>189</v>
      </c>
      <c r="D559" s="2">
        <v>19011.0</v>
      </c>
      <c r="E559" s="2">
        <v>2.22273600013E12</v>
      </c>
      <c r="F559" s="2" t="str">
        <f t="array" ref="F559">IFERROR(INDEX(cnpj!$A:$B,MATCH(C559,cnpj!$B:$B,0),1),IF(G559=14,LEFT(E559,2)&amp;"."&amp;MID(E559,3,3)&amp;"."&amp;MID(E559,6,3)&amp;"/"&amp;MID(E559,9,4)&amp;"-"&amp;RIGHT(E559,2),IF(G559=13,0&amp;LEFT(E559,1)&amp;"."&amp;MID(E559,2,3)&amp;"."&amp;MID(E559,5,3)&amp;"/"&amp;MID(E559,8,4)&amp;"-"&amp;RIGHT(E559,2),IF(G559=12,"00"&amp;"."&amp;LEFT(E559,3)&amp;"."&amp;MID(E559,4,3)&amp;"/"&amp;MID(E559,7,4)&amp;"-"&amp;RIGHT(E559,2),IF(G559=11,"00.0"&amp;LEFT(E559,2)&amp;"."&amp;MID(E559,3,3)&amp;"/"&amp;MID(E559,6,4)&amp;"-"&amp;RIGHT(E559,2),"erro")))))</f>
        <v>02.222.736/0001-30</v>
      </c>
      <c r="G559" s="2">
        <f t="shared" si="2"/>
        <v>13</v>
      </c>
      <c r="H559" s="6" t="s">
        <v>145</v>
      </c>
      <c r="I559" s="2">
        <v>1.0</v>
      </c>
      <c r="J559" s="6">
        <v>12.125578169157858</v>
      </c>
      <c r="K559" s="6">
        <v>184532.0</v>
      </c>
      <c r="L559" s="2">
        <v>0.0</v>
      </c>
      <c r="M559" s="2">
        <v>1.0</v>
      </c>
      <c r="N559" s="2"/>
      <c r="O559" s="2">
        <v>0.0</v>
      </c>
      <c r="P559" s="2">
        <v>0.0</v>
      </c>
      <c r="Q559" s="2">
        <v>0.0</v>
      </c>
      <c r="R559" s="2">
        <v>6.0</v>
      </c>
      <c r="S559" s="2">
        <v>0.0</v>
      </c>
      <c r="T559" s="6">
        <v>11.59511356195716</v>
      </c>
      <c r="U559" s="6">
        <v>-0.5601238230362441</v>
      </c>
      <c r="V559" s="6">
        <v>1.9711419781515391</v>
      </c>
      <c r="W559" s="6">
        <v>151531.0</v>
      </c>
      <c r="X559" s="6">
        <v>62468.0</v>
      </c>
      <c r="Y559" s="6">
        <v>108566.0</v>
      </c>
      <c r="Z559" s="6">
        <v>-193825.0</v>
      </c>
      <c r="AA559" s="2">
        <f t="shared" si="3"/>
        <v>0</v>
      </c>
      <c r="AB559" s="2">
        <v>0.0</v>
      </c>
      <c r="AC559" s="2">
        <v>0.0</v>
      </c>
      <c r="AD559" s="2">
        <v>0.0</v>
      </c>
      <c r="AE559" s="2">
        <v>0.0</v>
      </c>
      <c r="AF559" s="2">
        <v>0.0</v>
      </c>
      <c r="AG559" s="2">
        <v>1.0</v>
      </c>
      <c r="AH559" s="2">
        <v>0.0</v>
      </c>
      <c r="AI559" s="2">
        <v>0.0</v>
      </c>
      <c r="AJ559" s="2">
        <v>0.0</v>
      </c>
      <c r="AK559" s="2">
        <v>0.0</v>
      </c>
      <c r="AL559" s="2">
        <v>0.0</v>
      </c>
      <c r="AM559" s="2">
        <v>0.0</v>
      </c>
      <c r="AN559" s="2">
        <v>0.0</v>
      </c>
      <c r="AO559" s="2">
        <v>1.0</v>
      </c>
      <c r="AP559" s="2">
        <v>0.0</v>
      </c>
      <c r="AQ559" s="2">
        <v>0.0</v>
      </c>
      <c r="AR559" s="3">
        <v>0.0</v>
      </c>
      <c r="AS559" s="6">
        <f t="shared" si="4"/>
        <v>12.86023988</v>
      </c>
      <c r="AT559" s="6">
        <f t="shared" si="5"/>
        <v>48.78985415</v>
      </c>
      <c r="AU559" s="6">
        <f t="shared" si="6"/>
        <v>0.8111450763</v>
      </c>
      <c r="AV559" s="6">
        <f t="shared" si="7"/>
        <v>0</v>
      </c>
      <c r="AW559" s="6">
        <f t="shared" si="8"/>
        <v>1</v>
      </c>
      <c r="AX559" s="6">
        <f t="shared" si="9"/>
        <v>0</v>
      </c>
      <c r="AY559" s="6">
        <f t="shared" si="10"/>
        <v>0</v>
      </c>
      <c r="AZ559" s="6">
        <f t="shared" si="11"/>
        <v>0</v>
      </c>
      <c r="BA559" s="6">
        <f t="shared" si="12"/>
        <v>7</v>
      </c>
      <c r="BB559" s="6">
        <f t="shared" si="13"/>
        <v>0</v>
      </c>
      <c r="BC559" s="2"/>
      <c r="BD559" s="2"/>
    </row>
    <row r="560" ht="15.75" customHeight="1">
      <c r="A560" s="2">
        <v>132.0</v>
      </c>
      <c r="B560" s="2">
        <v>2019.0</v>
      </c>
      <c r="C560" s="6" t="s">
        <v>189</v>
      </c>
      <c r="D560" s="2">
        <v>19011.0</v>
      </c>
      <c r="E560" s="2">
        <v>2.22273600013E12</v>
      </c>
      <c r="F560" s="2" t="str">
        <f t="array" ref="F560">IFERROR(INDEX(cnpj!$A:$B,MATCH(C560,cnpj!$B:$B,0),1),IF(G560=14,LEFT(E560,2)&amp;"."&amp;MID(E560,3,3)&amp;"."&amp;MID(E560,6,3)&amp;"/"&amp;MID(E560,9,4)&amp;"-"&amp;RIGHT(E560,2),IF(G560=13,0&amp;LEFT(E560,1)&amp;"."&amp;MID(E560,2,3)&amp;"."&amp;MID(E560,5,3)&amp;"/"&amp;MID(E560,8,4)&amp;"-"&amp;RIGHT(E560,2),IF(G560=12,"00"&amp;"."&amp;LEFT(E560,3)&amp;"."&amp;MID(E560,4,3)&amp;"/"&amp;MID(E560,7,4)&amp;"-"&amp;RIGHT(E560,2),IF(G560=11,"00.0"&amp;LEFT(E560,2)&amp;"."&amp;MID(E560,3,3)&amp;"/"&amp;MID(E560,6,4)&amp;"-"&amp;RIGHT(E560,2),"erro")))))</f>
        <v>02.222.736/0001-30</v>
      </c>
      <c r="G560" s="2">
        <f t="shared" si="2"/>
        <v>13</v>
      </c>
      <c r="H560" s="6" t="s">
        <v>145</v>
      </c>
      <c r="I560" s="2">
        <v>1.0</v>
      </c>
      <c r="J560" s="6">
        <v>11.905676760658316</v>
      </c>
      <c r="K560" s="6">
        <v>148105.0</v>
      </c>
      <c r="L560" s="2">
        <v>1.0</v>
      </c>
      <c r="M560" s="2">
        <v>1.0</v>
      </c>
      <c r="N560" s="2"/>
      <c r="O560" s="2">
        <v>0.0</v>
      </c>
      <c r="P560" s="2">
        <v>0.0</v>
      </c>
      <c r="Q560" s="2">
        <v>0.0</v>
      </c>
      <c r="R560" s="2">
        <v>7.0</v>
      </c>
      <c r="S560" s="2">
        <v>0.0</v>
      </c>
      <c r="T560" s="6">
        <v>11.713168796398106</v>
      </c>
      <c r="U560" s="6">
        <v>2.5951652646783923</v>
      </c>
      <c r="V560" s="6">
        <v>1.9812719980355242</v>
      </c>
      <c r="W560" s="6">
        <v>143954.0</v>
      </c>
      <c r="X560" s="6">
        <v>98098.0</v>
      </c>
      <c r="Y560" s="6">
        <v>122170.0</v>
      </c>
      <c r="Z560" s="6">
        <v>47076.0</v>
      </c>
      <c r="AA560" s="2">
        <f t="shared" si="3"/>
        <v>1</v>
      </c>
      <c r="AB560" s="2">
        <v>0.0</v>
      </c>
      <c r="AC560" s="2">
        <v>0.0</v>
      </c>
      <c r="AD560" s="2">
        <v>0.0</v>
      </c>
      <c r="AE560" s="2">
        <v>0.0</v>
      </c>
      <c r="AF560" s="2">
        <v>0.0</v>
      </c>
      <c r="AG560" s="2">
        <v>1.0</v>
      </c>
      <c r="AH560" s="2">
        <v>0.0</v>
      </c>
      <c r="AI560" s="2">
        <v>0.0</v>
      </c>
      <c r="AJ560" s="2">
        <v>0.0</v>
      </c>
      <c r="AK560" s="2">
        <v>0.0</v>
      </c>
      <c r="AL560" s="2">
        <v>0.0</v>
      </c>
      <c r="AM560" s="2">
        <v>0.0</v>
      </c>
      <c r="AN560" s="2">
        <v>0.0</v>
      </c>
      <c r="AO560" s="2">
        <v>0.0</v>
      </c>
      <c r="AP560" s="2">
        <v>1.0</v>
      </c>
      <c r="AQ560" s="2">
        <v>0.0</v>
      </c>
      <c r="AR560" s="3">
        <v>0.0</v>
      </c>
      <c r="AS560" s="6">
        <f t="shared" si="4"/>
        <v>11.59511356</v>
      </c>
      <c r="AT560" s="6">
        <f t="shared" si="5"/>
        <v>-0.560123823</v>
      </c>
      <c r="AU560" s="6">
        <f t="shared" si="6"/>
        <v>1.971141978</v>
      </c>
      <c r="AV560" s="6">
        <f t="shared" si="7"/>
        <v>0</v>
      </c>
      <c r="AW560" s="6">
        <f t="shared" si="8"/>
        <v>1</v>
      </c>
      <c r="AX560" s="6">
        <f t="shared" si="9"/>
        <v>0</v>
      </c>
      <c r="AY560" s="6">
        <f t="shared" si="10"/>
        <v>0</v>
      </c>
      <c r="AZ560" s="6">
        <f t="shared" si="11"/>
        <v>0</v>
      </c>
      <c r="BA560" s="6">
        <f t="shared" si="12"/>
        <v>6</v>
      </c>
      <c r="BB560" s="6">
        <f t="shared" si="13"/>
        <v>0</v>
      </c>
      <c r="BC560" s="2"/>
      <c r="BD560" s="2"/>
    </row>
    <row r="561" ht="15.75" customHeight="1">
      <c r="A561" s="2">
        <v>133.0</v>
      </c>
      <c r="B561" s="2">
        <v>2016.0</v>
      </c>
      <c r="C561" s="6" t="s">
        <v>190</v>
      </c>
      <c r="D561" s="2">
        <v>22365.0</v>
      </c>
      <c r="E561" s="2">
        <v>1.166902100011E13</v>
      </c>
      <c r="F561" s="2" t="str">
        <f t="array" ref="F561">IFERROR(INDEX(cnpj!$A:$B,MATCH(C561,cnpj!$B:$B,0),1),IF(G561=14,LEFT(E561,2)&amp;"."&amp;MID(E561,3,3)&amp;"."&amp;MID(E561,6,3)&amp;"/"&amp;MID(E561,9,4)&amp;"-"&amp;RIGHT(E561,2),IF(G561=13,0&amp;LEFT(E561,1)&amp;"."&amp;MID(E561,2,3)&amp;"."&amp;MID(E561,5,3)&amp;"/"&amp;MID(E561,8,4)&amp;"-"&amp;RIGHT(E561,2),IF(G561=12,"00"&amp;"."&amp;LEFT(E561,3)&amp;"."&amp;MID(E561,4,3)&amp;"/"&amp;MID(E561,7,4)&amp;"-"&amp;RIGHT(E561,2),IF(G561=11,"00.0"&amp;LEFT(E561,2)&amp;"."&amp;MID(E561,3,3)&amp;"/"&amp;MID(E561,6,4)&amp;"-"&amp;RIGHT(E561,2),"erro")))))</f>
        <v>11.669.021/0001-10</v>
      </c>
      <c r="G561" s="2">
        <f t="shared" si="2"/>
        <v>14</v>
      </c>
      <c r="H561" s="6" t="s">
        <v>191</v>
      </c>
      <c r="I561" s="2">
        <v>7.0</v>
      </c>
      <c r="J561" s="6">
        <v>13.065332602477012</v>
      </c>
      <c r="K561" s="6">
        <v>472282.5</v>
      </c>
      <c r="L561" s="2">
        <v>0.0</v>
      </c>
      <c r="M561" s="2">
        <v>1.0</v>
      </c>
      <c r="N561" s="2"/>
      <c r="O561" s="2">
        <v>0.0</v>
      </c>
      <c r="P561" s="2">
        <v>0.0</v>
      </c>
      <c r="Q561" s="2">
        <v>0.0</v>
      </c>
      <c r="R561" s="2">
        <v>16.0</v>
      </c>
      <c r="S561" s="2">
        <v>0.0</v>
      </c>
      <c r="T561" s="6">
        <v>14.837890260108757</v>
      </c>
      <c r="U561" s="6">
        <v>0.05500319806950279</v>
      </c>
      <c r="V561" s="6">
        <v>5.575936703405494E-5</v>
      </c>
      <c r="W561" s="6">
        <v>155.0</v>
      </c>
      <c r="X561" s="6">
        <v>0.0</v>
      </c>
      <c r="Y561" s="6">
        <v>2779802.0</v>
      </c>
      <c r="Z561" s="6">
        <v>152898.0</v>
      </c>
      <c r="AA561" s="2" t="str">
        <f t="shared" si="3"/>
        <v/>
      </c>
      <c r="AB561" s="2">
        <v>0.0</v>
      </c>
      <c r="AC561" s="2">
        <v>0.0</v>
      </c>
      <c r="AD561" s="2">
        <v>0.0</v>
      </c>
      <c r="AE561" s="2">
        <v>0.0</v>
      </c>
      <c r="AF561" s="2">
        <v>0.0</v>
      </c>
      <c r="AG561" s="2">
        <v>0.0</v>
      </c>
      <c r="AH561" s="2">
        <v>0.0</v>
      </c>
      <c r="AI561" s="2">
        <v>0.0</v>
      </c>
      <c r="AJ561" s="2">
        <v>0.0</v>
      </c>
      <c r="AK561" s="2">
        <v>1.0</v>
      </c>
      <c r="AL561" s="2">
        <v>0.0</v>
      </c>
      <c r="AM561" s="2">
        <v>1.0</v>
      </c>
      <c r="AN561" s="2">
        <v>0.0</v>
      </c>
      <c r="AO561" s="2">
        <v>0.0</v>
      </c>
      <c r="AP561" s="2">
        <v>0.0</v>
      </c>
      <c r="AQ561" s="2">
        <v>0.0</v>
      </c>
      <c r="AR561" s="3">
        <v>0.0</v>
      </c>
      <c r="AS561" s="6" t="str">
        <f t="shared" si="4"/>
        <v/>
      </c>
      <c r="AT561" s="6" t="str">
        <f t="shared" si="5"/>
        <v/>
      </c>
      <c r="AU561" s="6" t="str">
        <f t="shared" si="6"/>
        <v/>
      </c>
      <c r="AV561" s="6" t="str">
        <f t="shared" si="7"/>
        <v/>
      </c>
      <c r="AW561" s="6" t="str">
        <f t="shared" si="8"/>
        <v/>
      </c>
      <c r="AX561" s="6" t="str">
        <f t="shared" si="9"/>
        <v/>
      </c>
      <c r="AY561" s="6" t="str">
        <f t="shared" si="10"/>
        <v/>
      </c>
      <c r="AZ561" s="6" t="str">
        <f t="shared" si="11"/>
        <v/>
      </c>
      <c r="BA561" s="6" t="str">
        <f t="shared" si="12"/>
        <v/>
      </c>
      <c r="BB561" s="6" t="str">
        <f t="shared" si="13"/>
        <v/>
      </c>
      <c r="BC561" s="2"/>
      <c r="BD561" s="2"/>
    </row>
    <row r="562" ht="15.75" customHeight="1">
      <c r="A562" s="2">
        <v>133.0</v>
      </c>
      <c r="B562" s="2">
        <v>2017.0</v>
      </c>
      <c r="C562" s="6" t="s">
        <v>190</v>
      </c>
      <c r="D562" s="2">
        <v>22365.0</v>
      </c>
      <c r="E562" s="2">
        <v>1.166902100011E13</v>
      </c>
      <c r="F562" s="2" t="str">
        <f t="array" ref="F562">IFERROR(INDEX(cnpj!$A:$B,MATCH(C562,cnpj!$B:$B,0),1),IF(G562=14,LEFT(E562,2)&amp;"."&amp;MID(E562,3,3)&amp;"."&amp;MID(E562,6,3)&amp;"/"&amp;MID(E562,9,4)&amp;"-"&amp;RIGHT(E562,2),IF(G562=13,0&amp;LEFT(E562,1)&amp;"."&amp;MID(E562,2,3)&amp;"."&amp;MID(E562,5,3)&amp;"/"&amp;MID(E562,8,4)&amp;"-"&amp;RIGHT(E562,2),IF(G562=12,"00"&amp;"."&amp;LEFT(E562,3)&amp;"."&amp;MID(E562,4,3)&amp;"/"&amp;MID(E562,7,4)&amp;"-"&amp;RIGHT(E562,2),IF(G562=11,"00.0"&amp;LEFT(E562,2)&amp;"."&amp;MID(E562,3,3)&amp;"/"&amp;MID(E562,6,4)&amp;"-"&amp;RIGHT(E562,2),"erro")))))</f>
        <v>11.669.021/0001-10</v>
      </c>
      <c r="G562" s="2">
        <f t="shared" si="2"/>
        <v>14</v>
      </c>
      <c r="H562" s="6" t="s">
        <v>191</v>
      </c>
      <c r="I562" s="2">
        <v>7.0</v>
      </c>
      <c r="J562" s="6">
        <v>13.219490088135052</v>
      </c>
      <c r="K562" s="6">
        <v>551000.0</v>
      </c>
      <c r="L562" s="2">
        <v>0.0</v>
      </c>
      <c r="M562" s="2">
        <v>1.0</v>
      </c>
      <c r="N562" s="2"/>
      <c r="O562" s="2">
        <v>0.0</v>
      </c>
      <c r="P562" s="2">
        <v>0.0</v>
      </c>
      <c r="Q562" s="2">
        <v>0.0</v>
      </c>
      <c r="R562" s="2">
        <v>16.0</v>
      </c>
      <c r="S562" s="2">
        <v>0.0</v>
      </c>
      <c r="T562" s="6">
        <v>14.959421207259672</v>
      </c>
      <c r="U562" s="6">
        <v>0.11384922682875546</v>
      </c>
      <c r="V562" s="6">
        <v>0.009210517932348313</v>
      </c>
      <c r="W562" s="6">
        <v>28912.0</v>
      </c>
      <c r="X562" s="6">
        <v>0.0</v>
      </c>
      <c r="Y562" s="6">
        <v>3139020.0</v>
      </c>
      <c r="Z562" s="6">
        <v>357375.0</v>
      </c>
      <c r="AA562" s="2">
        <f t="shared" si="3"/>
        <v>0</v>
      </c>
      <c r="AB562" s="2">
        <v>0.0</v>
      </c>
      <c r="AC562" s="2">
        <v>0.0</v>
      </c>
      <c r="AD562" s="2">
        <v>0.0</v>
      </c>
      <c r="AE562" s="2">
        <v>0.0</v>
      </c>
      <c r="AF562" s="2">
        <v>0.0</v>
      </c>
      <c r="AG562" s="2">
        <v>0.0</v>
      </c>
      <c r="AH562" s="2">
        <v>0.0</v>
      </c>
      <c r="AI562" s="2">
        <v>0.0</v>
      </c>
      <c r="AJ562" s="2">
        <v>0.0</v>
      </c>
      <c r="AK562" s="2">
        <v>1.0</v>
      </c>
      <c r="AL562" s="2">
        <v>0.0</v>
      </c>
      <c r="AM562" s="2">
        <v>0.0</v>
      </c>
      <c r="AN562" s="2">
        <v>1.0</v>
      </c>
      <c r="AO562" s="2">
        <v>0.0</v>
      </c>
      <c r="AP562" s="2">
        <v>0.0</v>
      </c>
      <c r="AQ562" s="2">
        <v>0.0</v>
      </c>
      <c r="AR562" s="3">
        <v>0.0</v>
      </c>
      <c r="AS562" s="6">
        <f t="shared" si="4"/>
        <v>14.83789026</v>
      </c>
      <c r="AT562" s="6">
        <f t="shared" si="5"/>
        <v>0.05500319807</v>
      </c>
      <c r="AU562" s="6">
        <f t="shared" si="6"/>
        <v>0.00005575936703</v>
      </c>
      <c r="AV562" s="6">
        <f t="shared" si="7"/>
        <v>0</v>
      </c>
      <c r="AW562" s="6">
        <f t="shared" si="8"/>
        <v>1</v>
      </c>
      <c r="AX562" s="6">
        <f t="shared" si="9"/>
        <v>0</v>
      </c>
      <c r="AY562" s="6">
        <f t="shared" si="10"/>
        <v>0</v>
      </c>
      <c r="AZ562" s="6">
        <f t="shared" si="11"/>
        <v>0</v>
      </c>
      <c r="BA562" s="6">
        <f t="shared" si="12"/>
        <v>16</v>
      </c>
      <c r="BB562" s="6">
        <f t="shared" si="13"/>
        <v>0</v>
      </c>
      <c r="BC562" s="2"/>
      <c r="BD562" s="2"/>
    </row>
    <row r="563" ht="15.75" customHeight="1">
      <c r="A563" s="2">
        <v>133.0</v>
      </c>
      <c r="B563" s="2">
        <v>2018.0</v>
      </c>
      <c r="C563" s="6" t="s">
        <v>190</v>
      </c>
      <c r="D563" s="2">
        <v>22365.0</v>
      </c>
      <c r="E563" s="2">
        <v>1.166902100011E13</v>
      </c>
      <c r="F563" s="2" t="str">
        <f t="array" ref="F563">IFERROR(INDEX(cnpj!$A:$B,MATCH(C563,cnpj!$B:$B,0),1),IF(G563=14,LEFT(E563,2)&amp;"."&amp;MID(E563,3,3)&amp;"."&amp;MID(E563,6,3)&amp;"/"&amp;MID(E563,9,4)&amp;"-"&amp;RIGHT(E563,2),IF(G563=13,0&amp;LEFT(E563,1)&amp;"."&amp;MID(E563,2,3)&amp;"."&amp;MID(E563,5,3)&amp;"/"&amp;MID(E563,8,4)&amp;"-"&amp;RIGHT(E563,2),IF(G563=12,"00"&amp;"."&amp;LEFT(E563,3)&amp;"."&amp;MID(E563,4,3)&amp;"/"&amp;MID(E563,7,4)&amp;"-"&amp;RIGHT(E563,2),IF(G563=11,"00.0"&amp;LEFT(E563,2)&amp;"."&amp;MID(E563,3,3)&amp;"/"&amp;MID(E563,6,4)&amp;"-"&amp;RIGHT(E563,2),"erro")))))</f>
        <v>11.669.021/0001-10</v>
      </c>
      <c r="G563" s="2">
        <f t="shared" si="2"/>
        <v>14</v>
      </c>
      <c r="H563" s="6" t="s">
        <v>191</v>
      </c>
      <c r="I563" s="2">
        <v>7.0</v>
      </c>
      <c r="J563" s="6">
        <v>13.288372608705979</v>
      </c>
      <c r="K563" s="6">
        <v>590292.0</v>
      </c>
      <c r="L563" s="2">
        <v>0.0</v>
      </c>
      <c r="M563" s="2">
        <v>1.0</v>
      </c>
      <c r="N563" s="2"/>
      <c r="O563" s="2">
        <v>0.0</v>
      </c>
      <c r="P563" s="2">
        <v>0.0</v>
      </c>
      <c r="Q563" s="2">
        <v>0.0</v>
      </c>
      <c r="R563" s="2">
        <v>15.0</v>
      </c>
      <c r="S563" s="2">
        <v>0.0</v>
      </c>
      <c r="T563" s="6">
        <v>14.978626992179121</v>
      </c>
      <c r="U563" s="6">
        <v>0.13288644297147714</v>
      </c>
      <c r="V563" s="6">
        <v>9.469075499470295E-5</v>
      </c>
      <c r="W563" s="6">
        <v>303.0</v>
      </c>
      <c r="X563" s="6">
        <v>0.0</v>
      </c>
      <c r="Y563" s="6">
        <v>3199890.0</v>
      </c>
      <c r="Z563" s="6">
        <v>425222.0</v>
      </c>
      <c r="AA563" s="2">
        <f t="shared" si="3"/>
        <v>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  <c r="AI563" s="2">
        <v>0.0</v>
      </c>
      <c r="AJ563" s="2">
        <v>0.0</v>
      </c>
      <c r="AK563" s="2">
        <v>1.0</v>
      </c>
      <c r="AL563" s="2">
        <v>0.0</v>
      </c>
      <c r="AM563" s="2">
        <v>0.0</v>
      </c>
      <c r="AN563" s="2">
        <v>0.0</v>
      </c>
      <c r="AO563" s="2">
        <v>1.0</v>
      </c>
      <c r="AP563" s="2">
        <v>0.0</v>
      </c>
      <c r="AQ563" s="2">
        <v>0.0</v>
      </c>
      <c r="AR563" s="3">
        <v>0.0</v>
      </c>
      <c r="AS563" s="6">
        <f t="shared" si="4"/>
        <v>14.95942121</v>
      </c>
      <c r="AT563" s="6">
        <f t="shared" si="5"/>
        <v>0.1138492268</v>
      </c>
      <c r="AU563" s="6">
        <f t="shared" si="6"/>
        <v>0.009210517932</v>
      </c>
      <c r="AV563" s="6">
        <f t="shared" si="7"/>
        <v>0</v>
      </c>
      <c r="AW563" s="6">
        <f t="shared" si="8"/>
        <v>1</v>
      </c>
      <c r="AX563" s="6">
        <f t="shared" si="9"/>
        <v>0</v>
      </c>
      <c r="AY563" s="6">
        <f t="shared" si="10"/>
        <v>0</v>
      </c>
      <c r="AZ563" s="6">
        <f t="shared" si="11"/>
        <v>0</v>
      </c>
      <c r="BA563" s="6">
        <f t="shared" si="12"/>
        <v>16</v>
      </c>
      <c r="BB563" s="6">
        <f t="shared" si="13"/>
        <v>0</v>
      </c>
      <c r="BC563" s="2"/>
      <c r="BD563" s="2"/>
    </row>
    <row r="564" ht="15.75" customHeight="1">
      <c r="A564" s="2">
        <v>133.0</v>
      </c>
      <c r="B564" s="2">
        <v>2019.0</v>
      </c>
      <c r="C564" s="6" t="s">
        <v>190</v>
      </c>
      <c r="D564" s="2">
        <v>22365.0</v>
      </c>
      <c r="E564" s="2">
        <v>1.166902100011E13</v>
      </c>
      <c r="F564" s="2" t="str">
        <f t="array" ref="F564">IFERROR(INDEX(cnpj!$A:$B,MATCH(C564,cnpj!$B:$B,0),1),IF(G564=14,LEFT(E564,2)&amp;"."&amp;MID(E564,3,3)&amp;"."&amp;MID(E564,6,3)&amp;"/"&amp;MID(E564,9,4)&amp;"-"&amp;RIGHT(E564,2),IF(G564=13,0&amp;LEFT(E564,1)&amp;"."&amp;MID(E564,2,3)&amp;"."&amp;MID(E564,5,3)&amp;"/"&amp;MID(E564,8,4)&amp;"-"&amp;RIGHT(E564,2),IF(G564=12,"00"&amp;"."&amp;LEFT(E564,3)&amp;"."&amp;MID(E564,4,3)&amp;"/"&amp;MID(E564,7,4)&amp;"-"&amp;RIGHT(E564,2),IF(G564=11,"00.0"&amp;LEFT(E564,2)&amp;"."&amp;MID(E564,3,3)&amp;"/"&amp;MID(E564,6,4)&amp;"-"&amp;RIGHT(E564,2),"erro")))))</f>
        <v>11.669.021/0001-10</v>
      </c>
      <c r="G564" s="2">
        <f t="shared" si="2"/>
        <v>14</v>
      </c>
      <c r="H564" s="6" t="s">
        <v>191</v>
      </c>
      <c r="I564" s="2">
        <v>7.0</v>
      </c>
      <c r="J564" s="6">
        <v>13.28392935298572</v>
      </c>
      <c r="K564" s="6">
        <v>587675.0</v>
      </c>
      <c r="L564" s="2">
        <v>0.0</v>
      </c>
      <c r="M564" s="2">
        <v>1.0</v>
      </c>
      <c r="N564" s="2"/>
      <c r="O564" s="2">
        <v>0.0</v>
      </c>
      <c r="P564" s="2">
        <v>0.0</v>
      </c>
      <c r="Q564" s="2">
        <v>0.0</v>
      </c>
      <c r="R564" s="2">
        <v>9.0</v>
      </c>
      <c r="S564" s="2">
        <v>0.0</v>
      </c>
      <c r="T564" s="6">
        <v>14.883824107371618</v>
      </c>
      <c r="U564" s="6">
        <v>0.07403107473817776</v>
      </c>
      <c r="V564" s="6">
        <v>0.005183360608452183</v>
      </c>
      <c r="W564" s="6">
        <v>14931.0</v>
      </c>
      <c r="X564" s="6">
        <v>155.0</v>
      </c>
      <c r="Y564" s="6">
        <v>2910467.0</v>
      </c>
      <c r="Z564" s="6">
        <v>215465.0</v>
      </c>
      <c r="AA564" s="2">
        <f t="shared" si="3"/>
        <v>0</v>
      </c>
      <c r="AB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  <c r="AH564" s="2">
        <v>0.0</v>
      </c>
      <c r="AI564" s="2">
        <v>0.0</v>
      </c>
      <c r="AJ564" s="2">
        <v>0.0</v>
      </c>
      <c r="AK564" s="2">
        <v>1.0</v>
      </c>
      <c r="AL564" s="2">
        <v>0.0</v>
      </c>
      <c r="AM564" s="2">
        <v>0.0</v>
      </c>
      <c r="AN564" s="2">
        <v>0.0</v>
      </c>
      <c r="AO564" s="2">
        <v>0.0</v>
      </c>
      <c r="AP564" s="2">
        <v>1.0</v>
      </c>
      <c r="AQ564" s="2">
        <v>0.0</v>
      </c>
      <c r="AR564" s="3">
        <v>0.0</v>
      </c>
      <c r="AS564" s="6">
        <f t="shared" si="4"/>
        <v>14.97862699</v>
      </c>
      <c r="AT564" s="6">
        <f t="shared" si="5"/>
        <v>0.132886443</v>
      </c>
      <c r="AU564" s="6">
        <f t="shared" si="6"/>
        <v>0.00009469075499</v>
      </c>
      <c r="AV564" s="6">
        <f t="shared" si="7"/>
        <v>0</v>
      </c>
      <c r="AW564" s="6">
        <f t="shared" si="8"/>
        <v>1</v>
      </c>
      <c r="AX564" s="6">
        <f t="shared" si="9"/>
        <v>0</v>
      </c>
      <c r="AY564" s="6">
        <f t="shared" si="10"/>
        <v>0</v>
      </c>
      <c r="AZ564" s="6">
        <f t="shared" si="11"/>
        <v>0</v>
      </c>
      <c r="BA564" s="6">
        <f t="shared" si="12"/>
        <v>15</v>
      </c>
      <c r="BB564" s="6">
        <f t="shared" si="13"/>
        <v>0</v>
      </c>
      <c r="BC564" s="2"/>
      <c r="BD564" s="2"/>
    </row>
    <row r="565" ht="15.75" customHeight="1">
      <c r="A565" s="2">
        <v>133.0</v>
      </c>
      <c r="B565" s="2">
        <v>2020.0</v>
      </c>
      <c r="C565" s="6" t="s">
        <v>190</v>
      </c>
      <c r="D565" s="2">
        <v>22365.0</v>
      </c>
      <c r="E565" s="2">
        <v>1.166902100011E13</v>
      </c>
      <c r="F565" s="2" t="str">
        <f t="array" ref="F565">IFERROR(INDEX(cnpj!$A:$B,MATCH(C565,cnpj!$B:$B,0),1),IF(G565=14,LEFT(E565,2)&amp;"."&amp;MID(E565,3,3)&amp;"."&amp;MID(E565,6,3)&amp;"/"&amp;MID(E565,9,4)&amp;"-"&amp;RIGHT(E565,2),IF(G565=13,0&amp;LEFT(E565,1)&amp;"."&amp;MID(E565,2,3)&amp;"."&amp;MID(E565,5,3)&amp;"/"&amp;MID(E565,8,4)&amp;"-"&amp;RIGHT(E565,2),IF(G565=12,"00"&amp;"."&amp;LEFT(E565,3)&amp;"."&amp;MID(E565,4,3)&amp;"/"&amp;MID(E565,7,4)&amp;"-"&amp;RIGHT(E565,2),IF(G565=11,"00.0"&amp;LEFT(E565,2)&amp;"."&amp;MID(E565,3,3)&amp;"/"&amp;MID(E565,6,4)&amp;"-"&amp;RIGHT(E565,2),"erro")))))</f>
        <v>11.669.021/0001-10</v>
      </c>
      <c r="G565" s="2">
        <f t="shared" si="2"/>
        <v>14</v>
      </c>
      <c r="H565" s="6" t="s">
        <v>191</v>
      </c>
      <c r="I565" s="2">
        <v>7.0</v>
      </c>
      <c r="J565" s="6">
        <v>13.316112111270753</v>
      </c>
      <c r="K565" s="6">
        <v>606895.63</v>
      </c>
      <c r="L565" s="2">
        <v>0.0</v>
      </c>
      <c r="M565" s="2">
        <v>1.0</v>
      </c>
      <c r="N565" s="2"/>
      <c r="O565" s="2">
        <v>0.0</v>
      </c>
      <c r="P565" s="2">
        <v>0.0</v>
      </c>
      <c r="Q565" s="2">
        <v>0.0</v>
      </c>
      <c r="R565" s="2">
        <v>9.0</v>
      </c>
      <c r="S565" s="2">
        <v>0.0</v>
      </c>
      <c r="T565" s="6">
        <v>14.833950936168081</v>
      </c>
      <c r="U565" s="6">
        <v>0.04476658915017048</v>
      </c>
      <c r="V565" s="6">
        <v>0.004836986022833116</v>
      </c>
      <c r="W565" s="6">
        <v>13393.0</v>
      </c>
      <c r="X565" s="6">
        <v>0.0</v>
      </c>
      <c r="Y565" s="6">
        <v>2768873.0</v>
      </c>
      <c r="Z565" s="6">
        <v>123953.0</v>
      </c>
      <c r="AA565" s="2">
        <f t="shared" si="3"/>
        <v>0</v>
      </c>
      <c r="AB565" s="2">
        <v>0.0</v>
      </c>
      <c r="AC565" s="2">
        <v>0.0</v>
      </c>
      <c r="AD565" s="2">
        <v>0.0</v>
      </c>
      <c r="AE565" s="2">
        <v>0.0</v>
      </c>
      <c r="AF565" s="2">
        <v>0.0</v>
      </c>
      <c r="AG565" s="2">
        <v>0.0</v>
      </c>
      <c r="AH565" s="2">
        <v>0.0</v>
      </c>
      <c r="AI565" s="2">
        <v>0.0</v>
      </c>
      <c r="AJ565" s="2">
        <v>0.0</v>
      </c>
      <c r="AK565" s="2">
        <v>1.0</v>
      </c>
      <c r="AL565" s="2">
        <v>0.0</v>
      </c>
      <c r="AM565" s="2">
        <v>0.0</v>
      </c>
      <c r="AN565" s="2">
        <v>0.0</v>
      </c>
      <c r="AO565" s="2">
        <v>0.0</v>
      </c>
      <c r="AP565" s="2">
        <v>0.0</v>
      </c>
      <c r="AQ565" s="2">
        <v>1.0</v>
      </c>
      <c r="AR565" s="3">
        <v>0.0</v>
      </c>
      <c r="AS565" s="6">
        <f t="shared" si="4"/>
        <v>14.88382411</v>
      </c>
      <c r="AT565" s="6">
        <f t="shared" si="5"/>
        <v>0.07403107474</v>
      </c>
      <c r="AU565" s="6">
        <f t="shared" si="6"/>
        <v>0.005183360608</v>
      </c>
      <c r="AV565" s="6">
        <f t="shared" si="7"/>
        <v>0</v>
      </c>
      <c r="AW565" s="6">
        <f t="shared" si="8"/>
        <v>1</v>
      </c>
      <c r="AX565" s="6">
        <f t="shared" si="9"/>
        <v>0</v>
      </c>
      <c r="AY565" s="6">
        <f t="shared" si="10"/>
        <v>0</v>
      </c>
      <c r="AZ565" s="6">
        <f t="shared" si="11"/>
        <v>0</v>
      </c>
      <c r="BA565" s="6">
        <f t="shared" si="12"/>
        <v>9</v>
      </c>
      <c r="BB565" s="6">
        <f t="shared" si="13"/>
        <v>0</v>
      </c>
      <c r="BC565" s="2"/>
      <c r="BD565" s="2"/>
    </row>
    <row r="566" ht="15.75" customHeight="1">
      <c r="A566" s="2">
        <v>134.0</v>
      </c>
      <c r="B566" s="2">
        <v>2017.0</v>
      </c>
      <c r="C566" s="6" t="s">
        <v>192</v>
      </c>
      <c r="D566" s="2">
        <v>5576.0</v>
      </c>
      <c r="E566" s="2">
        <v>1.541382600015E13</v>
      </c>
      <c r="F566" s="2" t="str">
        <f t="array" ref="F566">IFERROR(INDEX(cnpj!$A:$B,MATCH(C566,cnpj!$B:$B,0),1),IF(G566=14,LEFT(E566,2)&amp;"."&amp;MID(E566,3,3)&amp;"."&amp;MID(E566,6,3)&amp;"/"&amp;MID(E566,9,4)&amp;"-"&amp;RIGHT(E566,2),IF(G566=13,0&amp;LEFT(E566,1)&amp;"."&amp;MID(E566,2,3)&amp;"."&amp;MID(E566,5,3)&amp;"/"&amp;MID(E566,8,4)&amp;"-"&amp;RIGHT(E566,2),IF(G566=12,"00"&amp;"."&amp;LEFT(E566,3)&amp;"."&amp;MID(E566,4,3)&amp;"/"&amp;MID(E566,7,4)&amp;"-"&amp;RIGHT(E566,2),IF(G566=11,"00.0"&amp;LEFT(E566,2)&amp;"."&amp;MID(E566,3,3)&amp;"/"&amp;MID(E566,6,4)&amp;"-"&amp;RIGHT(E566,2),"erro")))))</f>
        <v>15.413.826/0001-50</v>
      </c>
      <c r="G566" s="2">
        <f t="shared" si="2"/>
        <v>14</v>
      </c>
      <c r="H566" s="6" t="s">
        <v>52</v>
      </c>
      <c r="I566" s="2">
        <v>10.0</v>
      </c>
      <c r="J566" s="6">
        <v>12.948009990259552</v>
      </c>
      <c r="K566" s="6">
        <v>420000.0</v>
      </c>
      <c r="L566" s="2">
        <v>0.0</v>
      </c>
      <c r="M566" s="2">
        <v>1.0</v>
      </c>
      <c r="N566" s="2"/>
      <c r="O566" s="2">
        <v>0.0</v>
      </c>
      <c r="P566" s="2">
        <v>0.0</v>
      </c>
      <c r="Q566" s="2">
        <v>0.0</v>
      </c>
      <c r="R566" s="2">
        <v>11.0</v>
      </c>
      <c r="S566" s="2">
        <v>0.0</v>
      </c>
      <c r="T566" s="6">
        <v>14.861733161954911</v>
      </c>
      <c r="U566" s="6">
        <v>0.030572799597594135</v>
      </c>
      <c r="V566" s="6">
        <v>0.713212759104099</v>
      </c>
      <c r="W566" s="6">
        <v>627669.0</v>
      </c>
      <c r="X566" s="6">
        <v>1402760.0</v>
      </c>
      <c r="Y566" s="6">
        <v>2846877.0</v>
      </c>
      <c r="Z566" s="6">
        <v>87037.0</v>
      </c>
      <c r="AA566" s="2" t="str">
        <f t="shared" si="3"/>
        <v/>
      </c>
      <c r="AB566" s="2">
        <v>0.0</v>
      </c>
      <c r="AC566" s="2">
        <v>0.0</v>
      </c>
      <c r="AD566" s="2">
        <v>1.0</v>
      </c>
      <c r="AE566" s="2">
        <v>0.0</v>
      </c>
      <c r="AF566" s="2">
        <v>0.0</v>
      </c>
      <c r="AG566" s="2">
        <v>0.0</v>
      </c>
      <c r="AH566" s="2">
        <v>0.0</v>
      </c>
      <c r="AI566" s="2">
        <v>0.0</v>
      </c>
      <c r="AJ566" s="2">
        <v>0.0</v>
      </c>
      <c r="AK566" s="2">
        <v>0.0</v>
      </c>
      <c r="AL566" s="2">
        <v>0.0</v>
      </c>
      <c r="AM566" s="2">
        <v>0.0</v>
      </c>
      <c r="AN566" s="2">
        <v>1.0</v>
      </c>
      <c r="AO566" s="2">
        <v>0.0</v>
      </c>
      <c r="AP566" s="2">
        <v>0.0</v>
      </c>
      <c r="AQ566" s="2">
        <v>0.0</v>
      </c>
      <c r="AR566" s="3">
        <v>0.0</v>
      </c>
      <c r="AS566" s="6" t="str">
        <f t="shared" si="4"/>
        <v/>
      </c>
      <c r="AT566" s="6" t="str">
        <f t="shared" si="5"/>
        <v/>
      </c>
      <c r="AU566" s="6" t="str">
        <f t="shared" si="6"/>
        <v/>
      </c>
      <c r="AV566" s="6" t="str">
        <f t="shared" si="7"/>
        <v/>
      </c>
      <c r="AW566" s="6" t="str">
        <f t="shared" si="8"/>
        <v/>
      </c>
      <c r="AX566" s="6" t="str">
        <f t="shared" si="9"/>
        <v/>
      </c>
      <c r="AY566" s="6" t="str">
        <f t="shared" si="10"/>
        <v/>
      </c>
      <c r="AZ566" s="6" t="str">
        <f t="shared" si="11"/>
        <v/>
      </c>
      <c r="BA566" s="6" t="str">
        <f t="shared" si="12"/>
        <v/>
      </c>
      <c r="BB566" s="6" t="str">
        <f t="shared" si="13"/>
        <v/>
      </c>
      <c r="BC566" s="2"/>
      <c r="BD566" s="2"/>
    </row>
    <row r="567" ht="15.75" customHeight="1">
      <c r="A567" s="2">
        <v>134.0</v>
      </c>
      <c r="B567" s="2">
        <v>2018.0</v>
      </c>
      <c r="C567" s="6" t="s">
        <v>192</v>
      </c>
      <c r="D567" s="2">
        <v>5576.0</v>
      </c>
      <c r="E567" s="2">
        <v>1.541382600015E13</v>
      </c>
      <c r="F567" s="2" t="str">
        <f t="array" ref="F567">IFERROR(INDEX(cnpj!$A:$B,MATCH(C567,cnpj!$B:$B,0),1),IF(G567=14,LEFT(E567,2)&amp;"."&amp;MID(E567,3,3)&amp;"."&amp;MID(E567,6,3)&amp;"/"&amp;MID(E567,9,4)&amp;"-"&amp;RIGHT(E567,2),IF(G567=13,0&amp;LEFT(E567,1)&amp;"."&amp;MID(E567,2,3)&amp;"."&amp;MID(E567,5,3)&amp;"/"&amp;MID(E567,8,4)&amp;"-"&amp;RIGHT(E567,2),IF(G567=12,"00"&amp;"."&amp;LEFT(E567,3)&amp;"."&amp;MID(E567,4,3)&amp;"/"&amp;MID(E567,7,4)&amp;"-"&amp;RIGHT(E567,2),IF(G567=11,"00.0"&amp;LEFT(E567,2)&amp;"."&amp;MID(E567,3,3)&amp;"/"&amp;MID(E567,6,4)&amp;"-"&amp;RIGHT(E567,2),"erro")))))</f>
        <v>15.413.826/0001-50</v>
      </c>
      <c r="G567" s="2">
        <f t="shared" si="2"/>
        <v>14</v>
      </c>
      <c r="H567" s="6" t="s">
        <v>52</v>
      </c>
      <c r="I567" s="2">
        <v>10.0</v>
      </c>
      <c r="J567" s="6">
        <v>13.604789526648622</v>
      </c>
      <c r="K567" s="6">
        <v>810000.0</v>
      </c>
      <c r="L567" s="2">
        <v>0.0</v>
      </c>
      <c r="M567" s="2">
        <v>1.0</v>
      </c>
      <c r="N567" s="2"/>
      <c r="O567" s="2">
        <v>0.0</v>
      </c>
      <c r="P567" s="2">
        <v>0.0</v>
      </c>
      <c r="Q567" s="2">
        <v>0.0</v>
      </c>
      <c r="R567" s="2">
        <v>11.0</v>
      </c>
      <c r="S567" s="2">
        <v>0.0</v>
      </c>
      <c r="T567" s="6">
        <v>14.959584620708961</v>
      </c>
      <c r="U567" s="6">
        <v>0.05434406964347882</v>
      </c>
      <c r="V567" s="6">
        <v>0.7360648860833761</v>
      </c>
      <c r="W567" s="6">
        <v>585735.0</v>
      </c>
      <c r="X567" s="6">
        <v>1725165.0</v>
      </c>
      <c r="Y567" s="6">
        <v>3139533.0</v>
      </c>
      <c r="Z567" s="6">
        <v>170615.0</v>
      </c>
      <c r="AA567" s="2">
        <f t="shared" si="3"/>
        <v>0</v>
      </c>
      <c r="AB567" s="2">
        <v>0.0</v>
      </c>
      <c r="AC567" s="2">
        <v>0.0</v>
      </c>
      <c r="AD567" s="2">
        <v>1.0</v>
      </c>
      <c r="AE567" s="2">
        <v>0.0</v>
      </c>
      <c r="AF567" s="2">
        <v>0.0</v>
      </c>
      <c r="AG567" s="2">
        <v>0.0</v>
      </c>
      <c r="AH567" s="2">
        <v>0.0</v>
      </c>
      <c r="AI567" s="2">
        <v>0.0</v>
      </c>
      <c r="AJ567" s="2">
        <v>0.0</v>
      </c>
      <c r="AK567" s="2">
        <v>0.0</v>
      </c>
      <c r="AL567" s="2">
        <v>0.0</v>
      </c>
      <c r="AM567" s="2">
        <v>0.0</v>
      </c>
      <c r="AN567" s="2">
        <v>0.0</v>
      </c>
      <c r="AO567" s="2">
        <v>1.0</v>
      </c>
      <c r="AP567" s="2">
        <v>0.0</v>
      </c>
      <c r="AQ567" s="2">
        <v>0.0</v>
      </c>
      <c r="AR567" s="3">
        <v>0.0</v>
      </c>
      <c r="AS567" s="6">
        <f t="shared" si="4"/>
        <v>14.86173316</v>
      </c>
      <c r="AT567" s="6">
        <f t="shared" si="5"/>
        <v>0.0305727996</v>
      </c>
      <c r="AU567" s="6">
        <f t="shared" si="6"/>
        <v>0.7132127591</v>
      </c>
      <c r="AV567" s="6">
        <f t="shared" si="7"/>
        <v>0</v>
      </c>
      <c r="AW567" s="6">
        <f t="shared" si="8"/>
        <v>1</v>
      </c>
      <c r="AX567" s="6">
        <f t="shared" si="9"/>
        <v>0</v>
      </c>
      <c r="AY567" s="6">
        <f t="shared" si="10"/>
        <v>0</v>
      </c>
      <c r="AZ567" s="6">
        <f t="shared" si="11"/>
        <v>0</v>
      </c>
      <c r="BA567" s="6">
        <f t="shared" si="12"/>
        <v>11</v>
      </c>
      <c r="BB567" s="6">
        <f t="shared" si="13"/>
        <v>0</v>
      </c>
      <c r="BC567" s="2"/>
      <c r="BD567" s="2"/>
    </row>
    <row r="568" ht="15.75" customHeight="1">
      <c r="A568" s="2">
        <v>134.0</v>
      </c>
      <c r="B568" s="2">
        <v>2019.0</v>
      </c>
      <c r="C568" s="6" t="s">
        <v>192</v>
      </c>
      <c r="D568" s="2">
        <v>5576.0</v>
      </c>
      <c r="E568" s="2">
        <v>1.541382600015E13</v>
      </c>
      <c r="F568" s="2" t="str">
        <f t="array" ref="F568">IFERROR(INDEX(cnpj!$A:$B,MATCH(C568,cnpj!$B:$B,0),1),IF(G568=14,LEFT(E568,2)&amp;"."&amp;MID(E568,3,3)&amp;"."&amp;MID(E568,6,3)&amp;"/"&amp;MID(E568,9,4)&amp;"-"&amp;RIGHT(E568,2),IF(G568=13,0&amp;LEFT(E568,1)&amp;"."&amp;MID(E568,2,3)&amp;"."&amp;MID(E568,5,3)&amp;"/"&amp;MID(E568,8,4)&amp;"-"&amp;RIGHT(E568,2),IF(G568=12,"00"&amp;"."&amp;LEFT(E568,3)&amp;"."&amp;MID(E568,4,3)&amp;"/"&amp;MID(E568,7,4)&amp;"-"&amp;RIGHT(E568,2),IF(G568=11,"00.0"&amp;LEFT(E568,2)&amp;"."&amp;MID(E568,3,3)&amp;"/"&amp;MID(E568,6,4)&amp;"-"&amp;RIGHT(E568,2),"erro")))))</f>
        <v>15.413.826/0001-50</v>
      </c>
      <c r="G568" s="2">
        <f t="shared" si="2"/>
        <v>14</v>
      </c>
      <c r="H568" s="6" t="s">
        <v>52</v>
      </c>
      <c r="I568" s="2">
        <v>10.0</v>
      </c>
      <c r="J568" s="6">
        <v>13.837272049745787</v>
      </c>
      <c r="K568" s="6">
        <v>1022000.0</v>
      </c>
      <c r="L568" s="2">
        <v>0.0</v>
      </c>
      <c r="M568" s="2">
        <v>1.0</v>
      </c>
      <c r="N568" s="2"/>
      <c r="O568" s="2">
        <v>0.0</v>
      </c>
      <c r="P568" s="2">
        <v>0.0</v>
      </c>
      <c r="Q568" s="2">
        <v>0.0</v>
      </c>
      <c r="R568" s="2">
        <v>11.0</v>
      </c>
      <c r="S568" s="2">
        <v>0.0</v>
      </c>
      <c r="T568" s="6">
        <v>15.04263185651392</v>
      </c>
      <c r="U568" s="6">
        <v>0.09766180697339358</v>
      </c>
      <c r="V568" s="6">
        <v>0.42767196410852454</v>
      </c>
      <c r="W568" s="6">
        <v>781466.0</v>
      </c>
      <c r="X568" s="6">
        <v>677492.0</v>
      </c>
      <c r="Y568" s="6">
        <v>3411395.0</v>
      </c>
      <c r="Z568" s="6">
        <v>333163.0</v>
      </c>
      <c r="AA568" s="2">
        <f t="shared" si="3"/>
        <v>0</v>
      </c>
      <c r="AB568" s="2">
        <v>0.0</v>
      </c>
      <c r="AC568" s="2">
        <v>0.0</v>
      </c>
      <c r="AD568" s="2">
        <v>1.0</v>
      </c>
      <c r="AE568" s="2">
        <v>0.0</v>
      </c>
      <c r="AF568" s="2">
        <v>0.0</v>
      </c>
      <c r="AG568" s="2">
        <v>0.0</v>
      </c>
      <c r="AH568" s="2">
        <v>0.0</v>
      </c>
      <c r="AI568" s="2">
        <v>0.0</v>
      </c>
      <c r="AJ568" s="2">
        <v>0.0</v>
      </c>
      <c r="AK568" s="2">
        <v>0.0</v>
      </c>
      <c r="AL568" s="2">
        <v>0.0</v>
      </c>
      <c r="AM568" s="2">
        <v>0.0</v>
      </c>
      <c r="AN568" s="2">
        <v>0.0</v>
      </c>
      <c r="AO568" s="2">
        <v>0.0</v>
      </c>
      <c r="AP568" s="2">
        <v>1.0</v>
      </c>
      <c r="AQ568" s="2">
        <v>0.0</v>
      </c>
      <c r="AR568" s="3">
        <v>0.0</v>
      </c>
      <c r="AS568" s="6">
        <f t="shared" si="4"/>
        <v>14.95958462</v>
      </c>
      <c r="AT568" s="6">
        <f t="shared" si="5"/>
        <v>0.05434406964</v>
      </c>
      <c r="AU568" s="6">
        <f t="shared" si="6"/>
        <v>0.7360648861</v>
      </c>
      <c r="AV568" s="6">
        <f t="shared" si="7"/>
        <v>0</v>
      </c>
      <c r="AW568" s="6">
        <f t="shared" si="8"/>
        <v>1</v>
      </c>
      <c r="AX568" s="6">
        <f t="shared" si="9"/>
        <v>0</v>
      </c>
      <c r="AY568" s="6">
        <f t="shared" si="10"/>
        <v>0</v>
      </c>
      <c r="AZ568" s="6">
        <f t="shared" si="11"/>
        <v>0</v>
      </c>
      <c r="BA568" s="6">
        <f t="shared" si="12"/>
        <v>11</v>
      </c>
      <c r="BB568" s="6">
        <f t="shared" si="13"/>
        <v>0</v>
      </c>
      <c r="BC568" s="2"/>
      <c r="BD568" s="2"/>
    </row>
    <row r="569" ht="15.75" customHeight="1">
      <c r="A569" s="2">
        <v>134.0</v>
      </c>
      <c r="B569" s="2">
        <v>2020.0</v>
      </c>
      <c r="C569" s="6" t="s">
        <v>192</v>
      </c>
      <c r="D569" s="2">
        <v>5576.0</v>
      </c>
      <c r="E569" s="2">
        <v>1.541382600015E13</v>
      </c>
      <c r="F569" s="2" t="str">
        <f t="array" ref="F569">IFERROR(INDEX(cnpj!$A:$B,MATCH(C569,cnpj!$B:$B,0),1),IF(G569=14,LEFT(E569,2)&amp;"."&amp;MID(E569,3,3)&amp;"."&amp;MID(E569,6,3)&amp;"/"&amp;MID(E569,9,4)&amp;"-"&amp;RIGHT(E569,2),IF(G569=13,0&amp;LEFT(E569,1)&amp;"."&amp;MID(E569,2,3)&amp;"."&amp;MID(E569,5,3)&amp;"/"&amp;MID(E569,8,4)&amp;"-"&amp;RIGHT(E569,2),IF(G569=12,"00"&amp;"."&amp;LEFT(E569,3)&amp;"."&amp;MID(E569,4,3)&amp;"/"&amp;MID(E569,7,4)&amp;"-"&amp;RIGHT(E569,2),IF(G569=11,"00.0"&amp;LEFT(E569,2)&amp;"."&amp;MID(E569,3,3)&amp;"/"&amp;MID(E569,6,4)&amp;"-"&amp;RIGHT(E569,2),"erro")))))</f>
        <v>15.413.826/0001-50</v>
      </c>
      <c r="G569" s="2">
        <f t="shared" si="2"/>
        <v>14</v>
      </c>
      <c r="H569" s="6" t="s">
        <v>52</v>
      </c>
      <c r="I569" s="2">
        <v>10.0</v>
      </c>
      <c r="J569" s="6">
        <v>16.000325115223813</v>
      </c>
      <c r="K569" s="6">
        <v>8889000.0</v>
      </c>
      <c r="L569" s="2">
        <v>0.0</v>
      </c>
      <c r="M569" s="2">
        <v>1.0</v>
      </c>
      <c r="N569" s="2"/>
      <c r="O569" s="2">
        <v>0.0</v>
      </c>
      <c r="P569" s="2">
        <v>0.0</v>
      </c>
      <c r="Q569" s="2">
        <v>0.0</v>
      </c>
      <c r="R569" s="2">
        <v>11.0</v>
      </c>
      <c r="S569" s="2">
        <v>0.0</v>
      </c>
      <c r="T569" s="6">
        <v>15.183819140318688</v>
      </c>
      <c r="U569" s="6">
        <v>0.08714485707740474</v>
      </c>
      <c r="V569" s="6">
        <v>0.7364988418560847</v>
      </c>
      <c r="W569" s="6">
        <v>1195163.0</v>
      </c>
      <c r="X569" s="6">
        <v>1698320.0</v>
      </c>
      <c r="Y569" s="6">
        <v>3928700.0</v>
      </c>
      <c r="Z569" s="6">
        <v>342366.0</v>
      </c>
      <c r="AA569" s="2">
        <f t="shared" si="3"/>
        <v>0</v>
      </c>
      <c r="AB569" s="2">
        <v>0.0</v>
      </c>
      <c r="AC569" s="2">
        <v>0.0</v>
      </c>
      <c r="AD569" s="2">
        <v>1.0</v>
      </c>
      <c r="AE569" s="2">
        <v>0.0</v>
      </c>
      <c r="AF569" s="2">
        <v>0.0</v>
      </c>
      <c r="AG569" s="2">
        <v>0.0</v>
      </c>
      <c r="AH569" s="2">
        <v>0.0</v>
      </c>
      <c r="AI569" s="2">
        <v>0.0</v>
      </c>
      <c r="AJ569" s="2">
        <v>0.0</v>
      </c>
      <c r="AK569" s="2">
        <v>0.0</v>
      </c>
      <c r="AL569" s="2">
        <v>0.0</v>
      </c>
      <c r="AM569" s="2">
        <v>0.0</v>
      </c>
      <c r="AN569" s="2">
        <v>0.0</v>
      </c>
      <c r="AO569" s="2">
        <v>0.0</v>
      </c>
      <c r="AP569" s="2">
        <v>0.0</v>
      </c>
      <c r="AQ569" s="2">
        <v>1.0</v>
      </c>
      <c r="AR569" s="3">
        <v>0.0</v>
      </c>
      <c r="AS569" s="6">
        <f t="shared" si="4"/>
        <v>15.04263186</v>
      </c>
      <c r="AT569" s="6">
        <f t="shared" si="5"/>
        <v>0.09766180697</v>
      </c>
      <c r="AU569" s="6">
        <f t="shared" si="6"/>
        <v>0.4276719641</v>
      </c>
      <c r="AV569" s="6">
        <f t="shared" si="7"/>
        <v>0</v>
      </c>
      <c r="AW569" s="6">
        <f t="shared" si="8"/>
        <v>1</v>
      </c>
      <c r="AX569" s="6">
        <f t="shared" si="9"/>
        <v>0</v>
      </c>
      <c r="AY569" s="6">
        <f t="shared" si="10"/>
        <v>0</v>
      </c>
      <c r="AZ569" s="6">
        <f t="shared" si="11"/>
        <v>0</v>
      </c>
      <c r="BA569" s="6">
        <f t="shared" si="12"/>
        <v>11</v>
      </c>
      <c r="BB569" s="6">
        <f t="shared" si="13"/>
        <v>0</v>
      </c>
      <c r="BC569" s="2"/>
      <c r="BD569" s="2"/>
    </row>
    <row r="570" ht="15.75" customHeight="1">
      <c r="A570" s="2">
        <v>135.0</v>
      </c>
      <c r="B570" s="2">
        <v>2016.0</v>
      </c>
      <c r="C570" s="6" t="s">
        <v>193</v>
      </c>
      <c r="D570" s="2">
        <v>14605.0</v>
      </c>
      <c r="E570" s="2">
        <v>3.467321000199E12</v>
      </c>
      <c r="F570" s="2" t="str">
        <f t="array" ref="F570">IFERROR(INDEX(cnpj!$A:$B,MATCH(C570,cnpj!$B:$B,0),1),IF(G570=14,LEFT(E570,2)&amp;"."&amp;MID(E570,3,3)&amp;"."&amp;MID(E570,6,3)&amp;"/"&amp;MID(E570,9,4)&amp;"-"&amp;RIGHT(E570,2),IF(G570=13,0&amp;LEFT(E570,1)&amp;"."&amp;MID(E570,2,3)&amp;"."&amp;MID(E570,5,3)&amp;"/"&amp;MID(E570,8,4)&amp;"-"&amp;RIGHT(E570,2),IF(G570=12,"00"&amp;"."&amp;LEFT(E570,3)&amp;"."&amp;MID(E570,4,3)&amp;"/"&amp;MID(E570,7,4)&amp;"-"&amp;RIGHT(E570,2),IF(G570=11,"00.0"&amp;LEFT(E570,2)&amp;"."&amp;MID(E570,3,3)&amp;"/"&amp;MID(E570,6,4)&amp;"-"&amp;RIGHT(E570,2),"erro")))))</f>
        <v>03.467.321/0001-99</v>
      </c>
      <c r="G570" s="2">
        <f t="shared" si="2"/>
        <v>13</v>
      </c>
      <c r="H570" s="6" t="s">
        <v>55</v>
      </c>
      <c r="I570" s="2">
        <v>10.0</v>
      </c>
      <c r="J570" s="6">
        <v>13.738629513628316</v>
      </c>
      <c r="K570" s="6">
        <v>926000.0</v>
      </c>
      <c r="L570" s="2">
        <v>0.0</v>
      </c>
      <c r="M570" s="2">
        <v>1.0</v>
      </c>
      <c r="N570" s="2"/>
      <c r="O570" s="2">
        <v>0.0</v>
      </c>
      <c r="P570" s="2">
        <v>0.0</v>
      </c>
      <c r="Q570" s="2">
        <v>0.0</v>
      </c>
      <c r="R570" s="2">
        <v>13.0</v>
      </c>
      <c r="S570" s="2">
        <v>0.0</v>
      </c>
      <c r="T570" s="6">
        <v>15.488695365782945</v>
      </c>
      <c r="U570" s="6">
        <v>0.02255328419570011</v>
      </c>
      <c r="V570" s="6">
        <v>0.6634319820202724</v>
      </c>
      <c r="W570" s="6">
        <v>1390232.0</v>
      </c>
      <c r="X570" s="6">
        <v>2145272.0</v>
      </c>
      <c r="Y570" s="6">
        <v>5329113.0</v>
      </c>
      <c r="Z570" s="6">
        <v>120189.0</v>
      </c>
      <c r="AA570" s="2" t="str">
        <f t="shared" si="3"/>
        <v/>
      </c>
      <c r="AB570" s="2">
        <v>0.0</v>
      </c>
      <c r="AC570" s="2">
        <v>0.0</v>
      </c>
      <c r="AD570" s="2">
        <v>1.0</v>
      </c>
      <c r="AE570" s="2">
        <v>0.0</v>
      </c>
      <c r="AF570" s="2">
        <v>0.0</v>
      </c>
      <c r="AG570" s="2">
        <v>0.0</v>
      </c>
      <c r="AH570" s="2">
        <v>0.0</v>
      </c>
      <c r="AI570" s="2">
        <v>0.0</v>
      </c>
      <c r="AJ570" s="2">
        <v>0.0</v>
      </c>
      <c r="AK570" s="2">
        <v>0.0</v>
      </c>
      <c r="AL570" s="2">
        <v>0.0</v>
      </c>
      <c r="AM570" s="2">
        <v>1.0</v>
      </c>
      <c r="AN570" s="2">
        <v>0.0</v>
      </c>
      <c r="AO570" s="2">
        <v>0.0</v>
      </c>
      <c r="AP570" s="2">
        <v>0.0</v>
      </c>
      <c r="AQ570" s="2">
        <v>0.0</v>
      </c>
      <c r="AR570" s="3">
        <v>0.0</v>
      </c>
      <c r="AS570" s="6" t="str">
        <f t="shared" si="4"/>
        <v/>
      </c>
      <c r="AT570" s="6" t="str">
        <f t="shared" si="5"/>
        <v/>
      </c>
      <c r="AU570" s="6" t="str">
        <f t="shared" si="6"/>
        <v/>
      </c>
      <c r="AV570" s="6" t="str">
        <f t="shared" si="7"/>
        <v/>
      </c>
      <c r="AW570" s="6" t="str">
        <f t="shared" si="8"/>
        <v/>
      </c>
      <c r="AX570" s="6" t="str">
        <f t="shared" si="9"/>
        <v/>
      </c>
      <c r="AY570" s="6" t="str">
        <f t="shared" si="10"/>
        <v/>
      </c>
      <c r="AZ570" s="6" t="str">
        <f t="shared" si="11"/>
        <v/>
      </c>
      <c r="BA570" s="6" t="str">
        <f t="shared" si="12"/>
        <v/>
      </c>
      <c r="BB570" s="6" t="str">
        <f t="shared" si="13"/>
        <v/>
      </c>
      <c r="BC570" s="2"/>
      <c r="BD570" s="2"/>
    </row>
    <row r="571" ht="15.75" customHeight="1">
      <c r="A571" s="2">
        <v>135.0</v>
      </c>
      <c r="B571" s="2">
        <v>2017.0</v>
      </c>
      <c r="C571" s="6" t="s">
        <v>193</v>
      </c>
      <c r="D571" s="2">
        <v>14605.0</v>
      </c>
      <c r="E571" s="2">
        <v>3.467321000199E12</v>
      </c>
      <c r="F571" s="2" t="str">
        <f t="array" ref="F571">IFERROR(INDEX(cnpj!$A:$B,MATCH(C571,cnpj!$B:$B,0),1),IF(G571=14,LEFT(E571,2)&amp;"."&amp;MID(E571,3,3)&amp;"."&amp;MID(E571,6,3)&amp;"/"&amp;MID(E571,9,4)&amp;"-"&amp;RIGHT(E571,2),IF(G571=13,0&amp;LEFT(E571,1)&amp;"."&amp;MID(E571,2,3)&amp;"."&amp;MID(E571,5,3)&amp;"/"&amp;MID(E571,8,4)&amp;"-"&amp;RIGHT(E571,2),IF(G571=12,"00"&amp;"."&amp;LEFT(E571,3)&amp;"."&amp;MID(E571,4,3)&amp;"/"&amp;MID(E571,7,4)&amp;"-"&amp;RIGHT(E571,2),IF(G571=11,"00.0"&amp;LEFT(E571,2)&amp;"."&amp;MID(E571,3,3)&amp;"/"&amp;MID(E571,6,4)&amp;"-"&amp;RIGHT(E571,2),"erro")))))</f>
        <v>03.467.321/0001-99</v>
      </c>
      <c r="G571" s="2">
        <f t="shared" si="2"/>
        <v>13</v>
      </c>
      <c r="H571" s="6" t="s">
        <v>55</v>
      </c>
      <c r="I571" s="2">
        <v>10.0</v>
      </c>
      <c r="J571" s="6">
        <v>13.627975434117433</v>
      </c>
      <c r="K571" s="6">
        <v>829000.0</v>
      </c>
      <c r="L571" s="2">
        <v>0.0</v>
      </c>
      <c r="M571" s="2">
        <v>1.0</v>
      </c>
      <c r="N571" s="2"/>
      <c r="O571" s="2">
        <v>0.0</v>
      </c>
      <c r="P571" s="2">
        <v>0.0</v>
      </c>
      <c r="Q571" s="2">
        <v>0.0</v>
      </c>
      <c r="R571" s="2">
        <v>19.0</v>
      </c>
      <c r="S571" s="2">
        <v>0.0</v>
      </c>
      <c r="T571" s="6">
        <v>15.593428676128845</v>
      </c>
      <c r="U571" s="6">
        <v>8.06418360111425E-4</v>
      </c>
      <c r="V571" s="6">
        <v>0.6960134001991374</v>
      </c>
      <c r="W571" s="6">
        <v>1597969.0</v>
      </c>
      <c r="X571" s="6">
        <v>2520707.0</v>
      </c>
      <c r="Y571" s="6">
        <v>5917524.0</v>
      </c>
      <c r="Z571" s="6">
        <v>4772.0</v>
      </c>
      <c r="AA571" s="2">
        <f t="shared" si="3"/>
        <v>0</v>
      </c>
      <c r="AB571" s="2">
        <v>0.0</v>
      </c>
      <c r="AC571" s="2">
        <v>0.0</v>
      </c>
      <c r="AD571" s="2">
        <v>1.0</v>
      </c>
      <c r="AE571" s="2">
        <v>0.0</v>
      </c>
      <c r="AF571" s="2">
        <v>0.0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2">
        <v>0.0</v>
      </c>
      <c r="AM571" s="2">
        <v>0.0</v>
      </c>
      <c r="AN571" s="2">
        <v>1.0</v>
      </c>
      <c r="AO571" s="2">
        <v>0.0</v>
      </c>
      <c r="AP571" s="2">
        <v>0.0</v>
      </c>
      <c r="AQ571" s="2">
        <v>0.0</v>
      </c>
      <c r="AR571" s="3">
        <v>0.0</v>
      </c>
      <c r="AS571" s="6">
        <f t="shared" si="4"/>
        <v>15.48869537</v>
      </c>
      <c r="AT571" s="6">
        <f t="shared" si="5"/>
        <v>0.0225532842</v>
      </c>
      <c r="AU571" s="6">
        <f t="shared" si="6"/>
        <v>0.663431982</v>
      </c>
      <c r="AV571" s="6">
        <f t="shared" si="7"/>
        <v>0</v>
      </c>
      <c r="AW571" s="6">
        <f t="shared" si="8"/>
        <v>1</v>
      </c>
      <c r="AX571" s="6">
        <f t="shared" si="9"/>
        <v>0</v>
      </c>
      <c r="AY571" s="6">
        <f t="shared" si="10"/>
        <v>0</v>
      </c>
      <c r="AZ571" s="6">
        <f t="shared" si="11"/>
        <v>0</v>
      </c>
      <c r="BA571" s="6">
        <f t="shared" si="12"/>
        <v>13</v>
      </c>
      <c r="BB571" s="6">
        <f t="shared" si="13"/>
        <v>0</v>
      </c>
      <c r="BC571" s="2"/>
      <c r="BD571" s="2"/>
    </row>
    <row r="572" ht="15.75" customHeight="1">
      <c r="A572" s="2">
        <v>135.0</v>
      </c>
      <c r="B572" s="2">
        <v>2018.0</v>
      </c>
      <c r="C572" s="6" t="s">
        <v>193</v>
      </c>
      <c r="D572" s="2">
        <v>14605.0</v>
      </c>
      <c r="E572" s="2">
        <v>3.467321000199E12</v>
      </c>
      <c r="F572" s="2" t="str">
        <f t="array" ref="F572">IFERROR(INDEX(cnpj!$A:$B,MATCH(C572,cnpj!$B:$B,0),1),IF(G572=14,LEFT(E572,2)&amp;"."&amp;MID(E572,3,3)&amp;"."&amp;MID(E572,6,3)&amp;"/"&amp;MID(E572,9,4)&amp;"-"&amp;RIGHT(E572,2),IF(G572=13,0&amp;LEFT(E572,1)&amp;"."&amp;MID(E572,2,3)&amp;"."&amp;MID(E572,5,3)&amp;"/"&amp;MID(E572,8,4)&amp;"-"&amp;RIGHT(E572,2),IF(G572=12,"00"&amp;"."&amp;LEFT(E572,3)&amp;"."&amp;MID(E572,4,3)&amp;"/"&amp;MID(E572,7,4)&amp;"-"&amp;RIGHT(E572,2),IF(G572=11,"00.0"&amp;LEFT(E572,2)&amp;"."&amp;MID(E572,3,3)&amp;"/"&amp;MID(E572,6,4)&amp;"-"&amp;RIGHT(E572,2),"erro")))))</f>
        <v>03.467.321/0001-99</v>
      </c>
      <c r="G572" s="2">
        <f t="shared" si="2"/>
        <v>13</v>
      </c>
      <c r="H572" s="6" t="s">
        <v>55</v>
      </c>
      <c r="I572" s="2">
        <v>10.0</v>
      </c>
      <c r="J572" s="6">
        <v>13.969089645892575</v>
      </c>
      <c r="K572" s="6">
        <v>1166000.0</v>
      </c>
      <c r="L572" s="2">
        <v>0.0</v>
      </c>
      <c r="M572" s="2">
        <v>1.0</v>
      </c>
      <c r="N572" s="2"/>
      <c r="O572" s="2">
        <v>0.0</v>
      </c>
      <c r="P572" s="2">
        <v>0.0</v>
      </c>
      <c r="Q572" s="2">
        <v>0.0</v>
      </c>
      <c r="R572" s="2">
        <v>18.0</v>
      </c>
      <c r="S572" s="2">
        <v>0.0</v>
      </c>
      <c r="T572" s="6">
        <v>15.702092209157195</v>
      </c>
      <c r="U572" s="6">
        <v>0.0647236985317079</v>
      </c>
      <c r="V572" s="6">
        <v>0.7353326926167009</v>
      </c>
      <c r="W572" s="6">
        <v>1251612.0</v>
      </c>
      <c r="X572" s="6">
        <v>3599216.0</v>
      </c>
      <c r="Y572" s="6">
        <v>6596780.0</v>
      </c>
      <c r="Z572" s="6">
        <v>426968.0</v>
      </c>
      <c r="AA572" s="2">
        <f t="shared" si="3"/>
        <v>0</v>
      </c>
      <c r="AB572" s="2">
        <v>0.0</v>
      </c>
      <c r="AC572" s="2">
        <v>0.0</v>
      </c>
      <c r="AD572" s="2">
        <v>1.0</v>
      </c>
      <c r="AE572" s="2">
        <v>0.0</v>
      </c>
      <c r="AF572" s="2">
        <v>0.0</v>
      </c>
      <c r="AG572" s="2">
        <v>0.0</v>
      </c>
      <c r="AH572" s="2">
        <v>0.0</v>
      </c>
      <c r="AI572" s="2">
        <v>0.0</v>
      </c>
      <c r="AJ572" s="2">
        <v>0.0</v>
      </c>
      <c r="AK572" s="2">
        <v>0.0</v>
      </c>
      <c r="AL572" s="2">
        <v>0.0</v>
      </c>
      <c r="AM572" s="2">
        <v>0.0</v>
      </c>
      <c r="AN572" s="2">
        <v>0.0</v>
      </c>
      <c r="AO572" s="2">
        <v>1.0</v>
      </c>
      <c r="AP572" s="2">
        <v>0.0</v>
      </c>
      <c r="AQ572" s="2">
        <v>0.0</v>
      </c>
      <c r="AR572" s="3">
        <v>0.0</v>
      </c>
      <c r="AS572" s="6">
        <f t="shared" si="4"/>
        <v>15.59342868</v>
      </c>
      <c r="AT572" s="6">
        <f t="shared" si="5"/>
        <v>0.0008064183601</v>
      </c>
      <c r="AU572" s="6">
        <f t="shared" si="6"/>
        <v>0.6960134002</v>
      </c>
      <c r="AV572" s="6">
        <f t="shared" si="7"/>
        <v>0</v>
      </c>
      <c r="AW572" s="6">
        <f t="shared" si="8"/>
        <v>1</v>
      </c>
      <c r="AX572" s="6">
        <f t="shared" si="9"/>
        <v>0</v>
      </c>
      <c r="AY572" s="6">
        <f t="shared" si="10"/>
        <v>0</v>
      </c>
      <c r="AZ572" s="6">
        <f t="shared" si="11"/>
        <v>0</v>
      </c>
      <c r="BA572" s="6">
        <f t="shared" si="12"/>
        <v>19</v>
      </c>
      <c r="BB572" s="6">
        <f t="shared" si="13"/>
        <v>0</v>
      </c>
      <c r="BC572" s="2"/>
      <c r="BD572" s="2"/>
    </row>
    <row r="573" ht="15.75" customHeight="1">
      <c r="A573" s="2">
        <v>135.0</v>
      </c>
      <c r="B573" s="2">
        <v>2019.0</v>
      </c>
      <c r="C573" s="6" t="s">
        <v>193</v>
      </c>
      <c r="D573" s="2">
        <v>14605.0</v>
      </c>
      <c r="E573" s="2">
        <v>3.467321000199E12</v>
      </c>
      <c r="F573" s="2" t="str">
        <f t="array" ref="F573">IFERROR(INDEX(cnpj!$A:$B,MATCH(C573,cnpj!$B:$B,0),1),IF(G573=14,LEFT(E573,2)&amp;"."&amp;MID(E573,3,3)&amp;"."&amp;MID(E573,6,3)&amp;"/"&amp;MID(E573,9,4)&amp;"-"&amp;RIGHT(E573,2),IF(G573=13,0&amp;LEFT(E573,1)&amp;"."&amp;MID(E573,2,3)&amp;"."&amp;MID(E573,5,3)&amp;"/"&amp;MID(E573,8,4)&amp;"-"&amp;RIGHT(E573,2),IF(G573=12,"00"&amp;"."&amp;LEFT(E573,3)&amp;"."&amp;MID(E573,4,3)&amp;"/"&amp;MID(E573,7,4)&amp;"-"&amp;RIGHT(E573,2),IF(G573=11,"00.0"&amp;LEFT(E573,2)&amp;"."&amp;MID(E573,3,3)&amp;"/"&amp;MID(E573,6,4)&amp;"-"&amp;RIGHT(E573,2),"erro")))))</f>
        <v>03.467.321/0001-99</v>
      </c>
      <c r="G573" s="2">
        <f t="shared" si="2"/>
        <v>13</v>
      </c>
      <c r="H573" s="6" t="s">
        <v>55</v>
      </c>
      <c r="I573" s="2">
        <v>10.0</v>
      </c>
      <c r="J573" s="6">
        <v>13.88036153028389</v>
      </c>
      <c r="K573" s="6">
        <v>1067000.0</v>
      </c>
      <c r="L573" s="2">
        <v>0.0</v>
      </c>
      <c r="M573" s="2">
        <v>1.0</v>
      </c>
      <c r="N573" s="2"/>
      <c r="O573" s="2">
        <v>0.0</v>
      </c>
      <c r="P573" s="2">
        <v>0.0</v>
      </c>
      <c r="Q573" s="2">
        <v>0.0</v>
      </c>
      <c r="R573" s="2">
        <v>18.0</v>
      </c>
      <c r="S573" s="2">
        <v>0.0</v>
      </c>
      <c r="T573" s="6">
        <v>15.861762234314785</v>
      </c>
      <c r="U573" s="6">
        <v>0.0767758574638909</v>
      </c>
      <c r="V573" s="6">
        <v>0.3791265072189769</v>
      </c>
      <c r="W573" s="6">
        <v>1543767.0</v>
      </c>
      <c r="X573" s="6">
        <v>1390232.0</v>
      </c>
      <c r="Y573" s="6">
        <v>7738839.0</v>
      </c>
      <c r="Z573" s="6">
        <v>594156.0</v>
      </c>
      <c r="AA573" s="2">
        <f t="shared" si="3"/>
        <v>0</v>
      </c>
      <c r="AB573" s="2">
        <v>0.0</v>
      </c>
      <c r="AC573" s="2">
        <v>0.0</v>
      </c>
      <c r="AD573" s="2">
        <v>1.0</v>
      </c>
      <c r="AE573" s="2">
        <v>0.0</v>
      </c>
      <c r="AF573" s="2">
        <v>0.0</v>
      </c>
      <c r="AG573" s="2">
        <v>0.0</v>
      </c>
      <c r="AH573" s="2">
        <v>0.0</v>
      </c>
      <c r="AI573" s="2">
        <v>0.0</v>
      </c>
      <c r="AJ573" s="2">
        <v>0.0</v>
      </c>
      <c r="AK573" s="2">
        <v>0.0</v>
      </c>
      <c r="AL573" s="2">
        <v>0.0</v>
      </c>
      <c r="AM573" s="2">
        <v>0.0</v>
      </c>
      <c r="AN573" s="2">
        <v>0.0</v>
      </c>
      <c r="AO573" s="2">
        <v>0.0</v>
      </c>
      <c r="AP573" s="2">
        <v>1.0</v>
      </c>
      <c r="AQ573" s="2">
        <v>0.0</v>
      </c>
      <c r="AR573" s="3">
        <v>0.0</v>
      </c>
      <c r="AS573" s="6">
        <f t="shared" si="4"/>
        <v>15.70209221</v>
      </c>
      <c r="AT573" s="6">
        <f t="shared" si="5"/>
        <v>0.06472369853</v>
      </c>
      <c r="AU573" s="6">
        <f t="shared" si="6"/>
        <v>0.7353326926</v>
      </c>
      <c r="AV573" s="6">
        <f t="shared" si="7"/>
        <v>0</v>
      </c>
      <c r="AW573" s="6">
        <f t="shared" si="8"/>
        <v>1</v>
      </c>
      <c r="AX573" s="6">
        <f t="shared" si="9"/>
        <v>0</v>
      </c>
      <c r="AY573" s="6">
        <f t="shared" si="10"/>
        <v>0</v>
      </c>
      <c r="AZ573" s="6">
        <f t="shared" si="11"/>
        <v>0</v>
      </c>
      <c r="BA573" s="6">
        <f t="shared" si="12"/>
        <v>18</v>
      </c>
      <c r="BB573" s="6">
        <f t="shared" si="13"/>
        <v>0</v>
      </c>
      <c r="BC573" s="2"/>
      <c r="BD573" s="2"/>
    </row>
    <row r="574" ht="15.75" customHeight="1">
      <c r="A574" s="2">
        <v>136.0</v>
      </c>
      <c r="B574" s="2">
        <v>2016.0</v>
      </c>
      <c r="C574" s="6" t="s">
        <v>194</v>
      </c>
      <c r="D574" s="2">
        <v>21938.0</v>
      </c>
      <c r="E574" s="2">
        <v>9.09518300014E12</v>
      </c>
      <c r="F574" s="2" t="str">
        <f t="array" ref="F574">IFERROR(INDEX(cnpj!$A:$B,MATCH(C574,cnpj!$B:$B,0),1),IF(G574=14,LEFT(E574,2)&amp;"."&amp;MID(E574,3,3)&amp;"."&amp;MID(E574,6,3)&amp;"/"&amp;MID(E574,9,4)&amp;"-"&amp;RIGHT(E574,2),IF(G574=13,0&amp;LEFT(E574,1)&amp;"."&amp;MID(E574,2,3)&amp;"."&amp;MID(E574,5,3)&amp;"/"&amp;MID(E574,8,4)&amp;"-"&amp;RIGHT(E574,2),IF(G574=12,"00"&amp;"."&amp;LEFT(E574,3)&amp;"."&amp;MID(E574,4,3)&amp;"/"&amp;MID(E574,7,4)&amp;"-"&amp;RIGHT(E574,2),IF(G574=11,"00.0"&amp;LEFT(E574,2)&amp;"."&amp;MID(E574,3,3)&amp;"/"&amp;MID(E574,6,4)&amp;"-"&amp;RIGHT(E574,2),"erro")))))</f>
        <v>09.095.183/0001-40</v>
      </c>
      <c r="G574" s="2">
        <f t="shared" si="2"/>
        <v>13</v>
      </c>
      <c r="H574" s="6" t="s">
        <v>55</v>
      </c>
      <c r="I574" s="2">
        <v>10.0</v>
      </c>
      <c r="J574" s="6">
        <v>13.478217984959159</v>
      </c>
      <c r="K574" s="6">
        <v>713700.0</v>
      </c>
      <c r="L574" s="2">
        <v>0.0</v>
      </c>
      <c r="M574" s="2">
        <v>1.0</v>
      </c>
      <c r="N574" s="2"/>
      <c r="O574" s="2">
        <v>0.0</v>
      </c>
      <c r="P574" s="2">
        <v>0.0</v>
      </c>
      <c r="Q574" s="2">
        <v>0.0</v>
      </c>
      <c r="R574" s="2">
        <v>12.0</v>
      </c>
      <c r="S574" s="2">
        <v>0.0</v>
      </c>
      <c r="T574" s="6">
        <v>14.538188870480033</v>
      </c>
      <c r="U574" s="6">
        <v>0.07954783214875363</v>
      </c>
      <c r="V574" s="6">
        <v>0.6380462954557481</v>
      </c>
      <c r="W574" s="6">
        <v>629465.0</v>
      </c>
      <c r="X574" s="6">
        <v>684874.0</v>
      </c>
      <c r="Y574" s="6">
        <v>2059943.0</v>
      </c>
      <c r="Z574" s="6">
        <v>163864.0</v>
      </c>
      <c r="AA574" s="2" t="str">
        <f t="shared" si="3"/>
        <v/>
      </c>
      <c r="AB574" s="2">
        <v>0.0</v>
      </c>
      <c r="AC574" s="2">
        <v>0.0</v>
      </c>
      <c r="AD574" s="2">
        <v>1.0</v>
      </c>
      <c r="AE574" s="2">
        <v>0.0</v>
      </c>
      <c r="AF574" s="2">
        <v>0.0</v>
      </c>
      <c r="AG574" s="2">
        <v>0.0</v>
      </c>
      <c r="AH574" s="2">
        <v>0.0</v>
      </c>
      <c r="AI574" s="2">
        <v>0.0</v>
      </c>
      <c r="AJ574" s="2">
        <v>0.0</v>
      </c>
      <c r="AK574" s="2">
        <v>0.0</v>
      </c>
      <c r="AL574" s="2">
        <v>0.0</v>
      </c>
      <c r="AM574" s="2">
        <v>1.0</v>
      </c>
      <c r="AN574" s="2">
        <v>0.0</v>
      </c>
      <c r="AO574" s="2">
        <v>0.0</v>
      </c>
      <c r="AP574" s="2">
        <v>0.0</v>
      </c>
      <c r="AQ574" s="2">
        <v>0.0</v>
      </c>
      <c r="AR574" s="3">
        <v>0.0</v>
      </c>
      <c r="AS574" s="6" t="str">
        <f t="shared" si="4"/>
        <v/>
      </c>
      <c r="AT574" s="6" t="str">
        <f t="shared" si="5"/>
        <v/>
      </c>
      <c r="AU574" s="6" t="str">
        <f t="shared" si="6"/>
        <v/>
      </c>
      <c r="AV574" s="6" t="str">
        <f t="shared" si="7"/>
        <v/>
      </c>
      <c r="AW574" s="6" t="str">
        <f t="shared" si="8"/>
        <v/>
      </c>
      <c r="AX574" s="6" t="str">
        <f t="shared" si="9"/>
        <v/>
      </c>
      <c r="AY574" s="6" t="str">
        <f t="shared" si="10"/>
        <v/>
      </c>
      <c r="AZ574" s="6" t="str">
        <f t="shared" si="11"/>
        <v/>
      </c>
      <c r="BA574" s="6" t="str">
        <f t="shared" si="12"/>
        <v/>
      </c>
      <c r="BB574" s="6" t="str">
        <f t="shared" si="13"/>
        <v/>
      </c>
      <c r="BC574" s="2"/>
      <c r="BD574" s="2"/>
    </row>
    <row r="575" ht="15.75" customHeight="1">
      <c r="A575" s="2">
        <v>136.0</v>
      </c>
      <c r="B575" s="2">
        <v>2017.0</v>
      </c>
      <c r="C575" s="6" t="s">
        <v>194</v>
      </c>
      <c r="D575" s="2">
        <v>21938.0</v>
      </c>
      <c r="E575" s="2">
        <v>9.09518300014E12</v>
      </c>
      <c r="F575" s="2" t="str">
        <f t="array" ref="F575">IFERROR(INDEX(cnpj!$A:$B,MATCH(C575,cnpj!$B:$B,0),1),IF(G575=14,LEFT(E575,2)&amp;"."&amp;MID(E575,3,3)&amp;"."&amp;MID(E575,6,3)&amp;"/"&amp;MID(E575,9,4)&amp;"-"&amp;RIGHT(E575,2),IF(G575=13,0&amp;LEFT(E575,1)&amp;"."&amp;MID(E575,2,3)&amp;"."&amp;MID(E575,5,3)&amp;"/"&amp;MID(E575,8,4)&amp;"-"&amp;RIGHT(E575,2),IF(G575=12,"00"&amp;"."&amp;LEFT(E575,3)&amp;"."&amp;MID(E575,4,3)&amp;"/"&amp;MID(E575,7,4)&amp;"-"&amp;RIGHT(E575,2),IF(G575=11,"00.0"&amp;LEFT(E575,2)&amp;"."&amp;MID(E575,3,3)&amp;"/"&amp;MID(E575,6,4)&amp;"-"&amp;RIGHT(E575,2),"erro")))))</f>
        <v>09.095.183/0001-40</v>
      </c>
      <c r="G575" s="2">
        <f t="shared" si="2"/>
        <v>13</v>
      </c>
      <c r="H575" s="6" t="s">
        <v>55</v>
      </c>
      <c r="I575" s="2">
        <v>10.0</v>
      </c>
      <c r="J575" s="6">
        <v>13.124361380067002</v>
      </c>
      <c r="K575" s="6">
        <v>501000.0</v>
      </c>
      <c r="L575" s="2">
        <v>0.0</v>
      </c>
      <c r="M575" s="2">
        <v>1.0</v>
      </c>
      <c r="N575" s="2"/>
      <c r="O575" s="2">
        <v>0.0</v>
      </c>
      <c r="P575" s="2">
        <v>0.0</v>
      </c>
      <c r="Q575" s="2">
        <v>0.0</v>
      </c>
      <c r="R575" s="2">
        <v>13.0</v>
      </c>
      <c r="S575" s="2">
        <v>0.0</v>
      </c>
      <c r="T575" s="6">
        <v>14.618697091332379</v>
      </c>
      <c r="U575" s="6">
        <v>0.10416797304003683</v>
      </c>
      <c r="V575" s="6">
        <v>0.6273346758372584</v>
      </c>
      <c r="W575" s="6">
        <v>562547.0</v>
      </c>
      <c r="X575" s="6">
        <v>838068.0</v>
      </c>
      <c r="Y575" s="6">
        <v>2232644.0</v>
      </c>
      <c r="Z575" s="6">
        <v>232570.0</v>
      </c>
      <c r="AA575" s="2">
        <f t="shared" si="3"/>
        <v>0</v>
      </c>
      <c r="AB575" s="2">
        <v>0.0</v>
      </c>
      <c r="AC575" s="2">
        <v>0.0</v>
      </c>
      <c r="AD575" s="2">
        <v>1.0</v>
      </c>
      <c r="AE575" s="2">
        <v>0.0</v>
      </c>
      <c r="AF575" s="2">
        <v>0.0</v>
      </c>
      <c r="AG575" s="2">
        <v>0.0</v>
      </c>
      <c r="AH575" s="2">
        <v>0.0</v>
      </c>
      <c r="AI575" s="2">
        <v>0.0</v>
      </c>
      <c r="AJ575" s="2">
        <v>0.0</v>
      </c>
      <c r="AK575" s="2">
        <v>0.0</v>
      </c>
      <c r="AL575" s="2">
        <v>0.0</v>
      </c>
      <c r="AM575" s="2">
        <v>0.0</v>
      </c>
      <c r="AN575" s="2">
        <v>1.0</v>
      </c>
      <c r="AO575" s="2">
        <v>0.0</v>
      </c>
      <c r="AP575" s="2">
        <v>0.0</v>
      </c>
      <c r="AQ575" s="2">
        <v>0.0</v>
      </c>
      <c r="AR575" s="3">
        <v>0.0</v>
      </c>
      <c r="AS575" s="6">
        <f t="shared" si="4"/>
        <v>14.53818887</v>
      </c>
      <c r="AT575" s="6">
        <f t="shared" si="5"/>
        <v>0.07954783215</v>
      </c>
      <c r="AU575" s="6">
        <f t="shared" si="6"/>
        <v>0.6380462955</v>
      </c>
      <c r="AV575" s="6">
        <f t="shared" si="7"/>
        <v>0</v>
      </c>
      <c r="AW575" s="6">
        <f t="shared" si="8"/>
        <v>1</v>
      </c>
      <c r="AX575" s="6">
        <f t="shared" si="9"/>
        <v>0</v>
      </c>
      <c r="AY575" s="6">
        <f t="shared" si="10"/>
        <v>0</v>
      </c>
      <c r="AZ575" s="6">
        <f t="shared" si="11"/>
        <v>0</v>
      </c>
      <c r="BA575" s="6">
        <f t="shared" si="12"/>
        <v>12</v>
      </c>
      <c r="BB575" s="6">
        <f t="shared" si="13"/>
        <v>0</v>
      </c>
      <c r="BC575" s="2"/>
      <c r="BD575" s="2"/>
    </row>
    <row r="576" ht="15.75" customHeight="1">
      <c r="A576" s="2">
        <v>136.0</v>
      </c>
      <c r="B576" s="2">
        <v>2018.0</v>
      </c>
      <c r="C576" s="6" t="s">
        <v>194</v>
      </c>
      <c r="D576" s="2">
        <v>21938.0</v>
      </c>
      <c r="E576" s="2">
        <v>9.09518300014E12</v>
      </c>
      <c r="F576" s="2" t="str">
        <f t="array" ref="F576">IFERROR(INDEX(cnpj!$A:$B,MATCH(C576,cnpj!$B:$B,0),1),IF(G576=14,LEFT(E576,2)&amp;"."&amp;MID(E576,3,3)&amp;"."&amp;MID(E576,6,3)&amp;"/"&amp;MID(E576,9,4)&amp;"-"&amp;RIGHT(E576,2),IF(G576=13,0&amp;LEFT(E576,1)&amp;"."&amp;MID(E576,2,3)&amp;"."&amp;MID(E576,5,3)&amp;"/"&amp;MID(E576,8,4)&amp;"-"&amp;RIGHT(E576,2),IF(G576=12,"00"&amp;"."&amp;LEFT(E576,3)&amp;"."&amp;MID(E576,4,3)&amp;"/"&amp;MID(E576,7,4)&amp;"-"&amp;RIGHT(E576,2),IF(G576=11,"00.0"&amp;LEFT(E576,2)&amp;"."&amp;MID(E576,3,3)&amp;"/"&amp;MID(E576,6,4)&amp;"-"&amp;RIGHT(E576,2),"erro")))))</f>
        <v>09.095.183/0001-40</v>
      </c>
      <c r="G576" s="2">
        <f t="shared" si="2"/>
        <v>13</v>
      </c>
      <c r="H576" s="6" t="s">
        <v>55</v>
      </c>
      <c r="I576" s="2">
        <v>10.0</v>
      </c>
      <c r="J576" s="6">
        <v>13.694472229587218</v>
      </c>
      <c r="K576" s="6">
        <v>886000.0</v>
      </c>
      <c r="L576" s="2">
        <v>0.0</v>
      </c>
      <c r="M576" s="2">
        <v>1.0</v>
      </c>
      <c r="N576" s="2"/>
      <c r="O576" s="2">
        <v>0.0</v>
      </c>
      <c r="P576" s="2">
        <v>0.0</v>
      </c>
      <c r="Q576" s="2">
        <v>0.0</v>
      </c>
      <c r="R576" s="2">
        <v>13.0</v>
      </c>
      <c r="S576" s="2">
        <v>0.0</v>
      </c>
      <c r="T576" s="6">
        <v>14.70829435405542</v>
      </c>
      <c r="U576" s="6">
        <v>0.09755241576498473</v>
      </c>
      <c r="V576" s="6">
        <v>0.6671780133485236</v>
      </c>
      <c r="W576" s="6">
        <v>667237.0</v>
      </c>
      <c r="X576" s="6">
        <v>961957.0</v>
      </c>
      <c r="Y576" s="6">
        <v>2441918.0</v>
      </c>
      <c r="Z576" s="6">
        <v>238215.0</v>
      </c>
      <c r="AA576" s="2">
        <f t="shared" si="3"/>
        <v>0</v>
      </c>
      <c r="AB576" s="2">
        <v>0.0</v>
      </c>
      <c r="AC576" s="2">
        <v>0.0</v>
      </c>
      <c r="AD576" s="2">
        <v>1.0</v>
      </c>
      <c r="AE576" s="2">
        <v>0.0</v>
      </c>
      <c r="AF576" s="2">
        <v>0.0</v>
      </c>
      <c r="AG576" s="2">
        <v>0.0</v>
      </c>
      <c r="AH576" s="2">
        <v>0.0</v>
      </c>
      <c r="AI576" s="2">
        <v>0.0</v>
      </c>
      <c r="AJ576" s="2">
        <v>0.0</v>
      </c>
      <c r="AK576" s="2">
        <v>0.0</v>
      </c>
      <c r="AL576" s="2">
        <v>0.0</v>
      </c>
      <c r="AM576" s="2">
        <v>0.0</v>
      </c>
      <c r="AN576" s="2">
        <v>0.0</v>
      </c>
      <c r="AO576" s="2">
        <v>1.0</v>
      </c>
      <c r="AP576" s="2">
        <v>0.0</v>
      </c>
      <c r="AQ576" s="2">
        <v>0.0</v>
      </c>
      <c r="AR576" s="3">
        <v>0.0</v>
      </c>
      <c r="AS576" s="6">
        <f t="shared" si="4"/>
        <v>14.61869709</v>
      </c>
      <c r="AT576" s="6">
        <f t="shared" si="5"/>
        <v>0.104167973</v>
      </c>
      <c r="AU576" s="6">
        <f t="shared" si="6"/>
        <v>0.6273346758</v>
      </c>
      <c r="AV576" s="6">
        <f t="shared" si="7"/>
        <v>0</v>
      </c>
      <c r="AW576" s="6">
        <f t="shared" si="8"/>
        <v>1</v>
      </c>
      <c r="AX576" s="6">
        <f t="shared" si="9"/>
        <v>0</v>
      </c>
      <c r="AY576" s="6">
        <f t="shared" si="10"/>
        <v>0</v>
      </c>
      <c r="AZ576" s="6">
        <f t="shared" si="11"/>
        <v>0</v>
      </c>
      <c r="BA576" s="6">
        <f t="shared" si="12"/>
        <v>13</v>
      </c>
      <c r="BB576" s="6">
        <f t="shared" si="13"/>
        <v>0</v>
      </c>
      <c r="BC576" s="2"/>
      <c r="BD576" s="2"/>
    </row>
    <row r="577" ht="15.75" customHeight="1">
      <c r="A577" s="2">
        <v>136.0</v>
      </c>
      <c r="B577" s="2">
        <v>2019.0</v>
      </c>
      <c r="C577" s="6" t="s">
        <v>194</v>
      </c>
      <c r="D577" s="2">
        <v>21938.0</v>
      </c>
      <c r="E577" s="2">
        <v>9.09518300014E12</v>
      </c>
      <c r="F577" s="2" t="str">
        <f t="array" ref="F577">IFERROR(INDEX(cnpj!$A:$B,MATCH(C577,cnpj!$B:$B,0),1),IF(G577=14,LEFT(E577,2)&amp;"."&amp;MID(E577,3,3)&amp;"."&amp;MID(E577,6,3)&amp;"/"&amp;MID(E577,9,4)&amp;"-"&amp;RIGHT(E577,2),IF(G577=13,0&amp;LEFT(E577,1)&amp;"."&amp;MID(E577,2,3)&amp;"."&amp;MID(E577,5,3)&amp;"/"&amp;MID(E577,8,4)&amp;"-"&amp;RIGHT(E577,2),IF(G577=12,"00"&amp;"."&amp;LEFT(E577,3)&amp;"."&amp;MID(E577,4,3)&amp;"/"&amp;MID(E577,7,4)&amp;"-"&amp;RIGHT(E577,2),IF(G577=11,"00.0"&amp;LEFT(E577,2)&amp;"."&amp;MID(E577,3,3)&amp;"/"&amp;MID(E577,6,4)&amp;"-"&amp;RIGHT(E577,2),"erro")))))</f>
        <v>09.095.183/0001-40</v>
      </c>
      <c r="G577" s="2">
        <f t="shared" si="2"/>
        <v>13</v>
      </c>
      <c r="H577" s="6" t="s">
        <v>55</v>
      </c>
      <c r="I577" s="2">
        <v>10.0</v>
      </c>
      <c r="J577" s="6">
        <v>14.035448978329535</v>
      </c>
      <c r="K577" s="6">
        <v>1246000.0</v>
      </c>
      <c r="L577" s="2">
        <v>0.0</v>
      </c>
      <c r="M577" s="2">
        <v>1.0</v>
      </c>
      <c r="N577" s="2"/>
      <c r="O577" s="2">
        <v>0.0</v>
      </c>
      <c r="P577" s="2">
        <v>0.0</v>
      </c>
      <c r="Q577" s="2">
        <v>0.0</v>
      </c>
      <c r="R577" s="2">
        <v>13.0</v>
      </c>
      <c r="S577" s="2">
        <v>0.0</v>
      </c>
      <c r="T577" s="6">
        <v>14.859948564075697</v>
      </c>
      <c r="U577" s="6">
        <v>0.11057248554701754</v>
      </c>
      <c r="V577" s="6">
        <v>0.4262142211928281</v>
      </c>
      <c r="W577" s="6">
        <v>581751.0</v>
      </c>
      <c r="X577" s="6">
        <v>629465.0</v>
      </c>
      <c r="Y577" s="6">
        <v>2841801.0</v>
      </c>
      <c r="Z577" s="6">
        <v>314225.0</v>
      </c>
      <c r="AA577" s="2">
        <f t="shared" si="3"/>
        <v>0</v>
      </c>
      <c r="AB577" s="2">
        <v>0.0</v>
      </c>
      <c r="AC577" s="2">
        <v>0.0</v>
      </c>
      <c r="AD577" s="2">
        <v>1.0</v>
      </c>
      <c r="AE577" s="2">
        <v>0.0</v>
      </c>
      <c r="AF577" s="2">
        <v>0.0</v>
      </c>
      <c r="AG577" s="2">
        <v>0.0</v>
      </c>
      <c r="AH577" s="2">
        <v>0.0</v>
      </c>
      <c r="AI577" s="2">
        <v>0.0</v>
      </c>
      <c r="AJ577" s="2">
        <v>0.0</v>
      </c>
      <c r="AK577" s="2">
        <v>0.0</v>
      </c>
      <c r="AL577" s="2">
        <v>0.0</v>
      </c>
      <c r="AM577" s="2">
        <v>0.0</v>
      </c>
      <c r="AN577" s="2">
        <v>0.0</v>
      </c>
      <c r="AO577" s="2">
        <v>0.0</v>
      </c>
      <c r="AP577" s="2">
        <v>1.0</v>
      </c>
      <c r="AQ577" s="2">
        <v>0.0</v>
      </c>
      <c r="AR577" s="3">
        <v>0.0</v>
      </c>
      <c r="AS577" s="6">
        <f t="shared" si="4"/>
        <v>14.70829435</v>
      </c>
      <c r="AT577" s="6">
        <f t="shared" si="5"/>
        <v>0.09755241576</v>
      </c>
      <c r="AU577" s="6">
        <f t="shared" si="6"/>
        <v>0.6671780133</v>
      </c>
      <c r="AV577" s="6">
        <f t="shared" si="7"/>
        <v>0</v>
      </c>
      <c r="AW577" s="6">
        <f t="shared" si="8"/>
        <v>1</v>
      </c>
      <c r="AX577" s="6">
        <f t="shared" si="9"/>
        <v>0</v>
      </c>
      <c r="AY577" s="6">
        <f t="shared" si="10"/>
        <v>0</v>
      </c>
      <c r="AZ577" s="6">
        <f t="shared" si="11"/>
        <v>0</v>
      </c>
      <c r="BA577" s="6">
        <f t="shared" si="12"/>
        <v>13</v>
      </c>
      <c r="BB577" s="6">
        <f t="shared" si="13"/>
        <v>0</v>
      </c>
      <c r="BC577" s="2"/>
      <c r="BD577" s="2"/>
    </row>
    <row r="578" ht="15.75" customHeight="1">
      <c r="A578" s="2">
        <v>136.0</v>
      </c>
      <c r="B578" s="2">
        <v>2020.0</v>
      </c>
      <c r="C578" s="6" t="s">
        <v>194</v>
      </c>
      <c r="D578" s="2">
        <v>21938.0</v>
      </c>
      <c r="E578" s="2">
        <v>9.09518300014E12</v>
      </c>
      <c r="F578" s="2" t="str">
        <f t="array" ref="F578">IFERROR(INDEX(cnpj!$A:$B,MATCH(C578,cnpj!$B:$B,0),1),IF(G578=14,LEFT(E578,2)&amp;"."&amp;MID(E578,3,3)&amp;"."&amp;MID(E578,6,3)&amp;"/"&amp;MID(E578,9,4)&amp;"-"&amp;RIGHT(E578,2),IF(G578=13,0&amp;LEFT(E578,1)&amp;"."&amp;MID(E578,2,3)&amp;"."&amp;MID(E578,5,3)&amp;"/"&amp;MID(E578,8,4)&amp;"-"&amp;RIGHT(E578,2),IF(G578=12,"00"&amp;"."&amp;LEFT(E578,3)&amp;"."&amp;MID(E578,4,3)&amp;"/"&amp;MID(E578,7,4)&amp;"-"&amp;RIGHT(E578,2),IF(G578=11,"00.0"&amp;LEFT(E578,2)&amp;"."&amp;MID(E578,3,3)&amp;"/"&amp;MID(E578,6,4)&amp;"-"&amp;RIGHT(E578,2),"erro")))))</f>
        <v>09.095.183/0001-40</v>
      </c>
      <c r="G578" s="2">
        <f t="shared" si="2"/>
        <v>13</v>
      </c>
      <c r="H578" s="6" t="s">
        <v>55</v>
      </c>
      <c r="I578" s="2">
        <v>10.0</v>
      </c>
      <c r="J578" s="6">
        <v>14.004476657476898</v>
      </c>
      <c r="K578" s="6">
        <v>1208000.0</v>
      </c>
      <c r="L578" s="2">
        <v>0.0</v>
      </c>
      <c r="M578" s="2">
        <v>1.0</v>
      </c>
      <c r="N578" s="2"/>
      <c r="O578" s="2">
        <v>0.0</v>
      </c>
      <c r="P578" s="2">
        <v>0.0</v>
      </c>
      <c r="Q578" s="2">
        <v>0.0</v>
      </c>
      <c r="R578" s="2">
        <v>13.0</v>
      </c>
      <c r="S578" s="2">
        <v>0.0</v>
      </c>
      <c r="T578" s="6">
        <v>15.007336284354006</v>
      </c>
      <c r="U578" s="6">
        <v>0.11142581066767727</v>
      </c>
      <c r="V578" s="6">
        <v>0.6593021504435957</v>
      </c>
      <c r="W578" s="6">
        <v>799126.0</v>
      </c>
      <c r="X578" s="6">
        <v>1372014.0</v>
      </c>
      <c r="Y578" s="6">
        <v>3293088.0</v>
      </c>
      <c r="Z578" s="6">
        <v>366935.0</v>
      </c>
      <c r="AA578" s="2">
        <f t="shared" si="3"/>
        <v>0</v>
      </c>
      <c r="AB578" s="2">
        <v>0.0</v>
      </c>
      <c r="AC578" s="2">
        <v>0.0</v>
      </c>
      <c r="AD578" s="2">
        <v>1.0</v>
      </c>
      <c r="AE578" s="2">
        <v>0.0</v>
      </c>
      <c r="AF578" s="2">
        <v>0.0</v>
      </c>
      <c r="AG578" s="2">
        <v>0.0</v>
      </c>
      <c r="AH578" s="2">
        <v>0.0</v>
      </c>
      <c r="AI578" s="2">
        <v>0.0</v>
      </c>
      <c r="AJ578" s="2">
        <v>0.0</v>
      </c>
      <c r="AK578" s="2">
        <v>0.0</v>
      </c>
      <c r="AL578" s="2">
        <v>0.0</v>
      </c>
      <c r="AM578" s="2">
        <v>0.0</v>
      </c>
      <c r="AN578" s="2">
        <v>0.0</v>
      </c>
      <c r="AO578" s="2">
        <v>0.0</v>
      </c>
      <c r="AP578" s="2">
        <v>0.0</v>
      </c>
      <c r="AQ578" s="2">
        <v>1.0</v>
      </c>
      <c r="AR578" s="3">
        <v>0.0</v>
      </c>
      <c r="AS578" s="6">
        <f t="shared" si="4"/>
        <v>14.85994856</v>
      </c>
      <c r="AT578" s="6">
        <f t="shared" si="5"/>
        <v>0.1105724855</v>
      </c>
      <c r="AU578" s="6">
        <f t="shared" si="6"/>
        <v>0.4262142212</v>
      </c>
      <c r="AV578" s="6">
        <f t="shared" si="7"/>
        <v>0</v>
      </c>
      <c r="AW578" s="6">
        <f t="shared" si="8"/>
        <v>1</v>
      </c>
      <c r="AX578" s="6">
        <f t="shared" si="9"/>
        <v>0</v>
      </c>
      <c r="AY578" s="6">
        <f t="shared" si="10"/>
        <v>0</v>
      </c>
      <c r="AZ578" s="6">
        <f t="shared" si="11"/>
        <v>0</v>
      </c>
      <c r="BA578" s="6">
        <f t="shared" si="12"/>
        <v>13</v>
      </c>
      <c r="BB578" s="6">
        <f t="shared" si="13"/>
        <v>0</v>
      </c>
      <c r="BC578" s="2"/>
      <c r="BD578" s="2"/>
    </row>
    <row r="579" ht="15.75" customHeight="1">
      <c r="A579" s="2">
        <v>137.0</v>
      </c>
      <c r="B579" s="2">
        <v>2016.0</v>
      </c>
      <c r="C579" s="6" t="s">
        <v>195</v>
      </c>
      <c r="D579" s="2">
        <v>15253.0</v>
      </c>
      <c r="E579" s="2">
        <v>8.64214000106E11</v>
      </c>
      <c r="F579" s="2" t="str">
        <f t="array" ref="F579">IFERROR(INDEX(cnpj!$A:$B,MATCH(C579,cnpj!$B:$B,0),1),IF(G579=14,LEFT(E579,2)&amp;"."&amp;MID(E579,3,3)&amp;"."&amp;MID(E579,6,3)&amp;"/"&amp;MID(E579,9,4)&amp;"-"&amp;RIGHT(E579,2),IF(G579=13,0&amp;LEFT(E579,1)&amp;"."&amp;MID(E579,2,3)&amp;"."&amp;MID(E579,5,3)&amp;"/"&amp;MID(E579,8,4)&amp;"-"&amp;RIGHT(E579,2),IF(G579=12,"00"&amp;"."&amp;LEFT(E579,3)&amp;"."&amp;MID(E579,4,3)&amp;"/"&amp;MID(E579,7,4)&amp;"-"&amp;RIGHT(E579,2),IF(G579=11,"00.0"&amp;LEFT(E579,2)&amp;"."&amp;MID(E579,3,3)&amp;"/"&amp;MID(E579,6,4)&amp;"-"&amp;RIGHT(E579,2),"erro")))))</f>
        <v>00.864.214/0001-06</v>
      </c>
      <c r="G579" s="2">
        <f t="shared" si="2"/>
        <v>12</v>
      </c>
      <c r="H579" s="6" t="s">
        <v>55</v>
      </c>
      <c r="I579" s="2">
        <v>10.0</v>
      </c>
      <c r="J579" s="6">
        <v>15.88237331743725</v>
      </c>
      <c r="K579" s="6">
        <v>7900000.0</v>
      </c>
      <c r="L579" s="2">
        <v>0.0</v>
      </c>
      <c r="M579" s="2">
        <v>1.0</v>
      </c>
      <c r="N579" s="2"/>
      <c r="O579" s="2">
        <v>0.0</v>
      </c>
      <c r="P579" s="2">
        <v>0.0</v>
      </c>
      <c r="Q579" s="2">
        <v>0.0</v>
      </c>
      <c r="R579" s="2">
        <v>16.0</v>
      </c>
      <c r="S579" s="2">
        <v>0.0</v>
      </c>
      <c r="T579" s="6">
        <v>15.568595897968166</v>
      </c>
      <c r="U579" s="6">
        <v>0.02680295926207278</v>
      </c>
      <c r="V579" s="6">
        <v>0.36215844923718704</v>
      </c>
      <c r="W579" s="6">
        <v>298596.0</v>
      </c>
      <c r="X579" s="6">
        <v>1791922.0</v>
      </c>
      <c r="Y579" s="6">
        <v>5772385.0</v>
      </c>
      <c r="Z579" s="6">
        <v>154717.0</v>
      </c>
      <c r="AA579" s="2" t="str">
        <f t="shared" si="3"/>
        <v/>
      </c>
      <c r="AB579" s="2">
        <v>0.0</v>
      </c>
      <c r="AC579" s="2">
        <v>0.0</v>
      </c>
      <c r="AD579" s="2">
        <v>1.0</v>
      </c>
      <c r="AE579" s="2">
        <v>0.0</v>
      </c>
      <c r="AF579" s="2">
        <v>0.0</v>
      </c>
      <c r="AG579" s="2">
        <v>0.0</v>
      </c>
      <c r="AH579" s="2">
        <v>0.0</v>
      </c>
      <c r="AI579" s="2">
        <v>0.0</v>
      </c>
      <c r="AJ579" s="2">
        <v>0.0</v>
      </c>
      <c r="AK579" s="2">
        <v>0.0</v>
      </c>
      <c r="AL579" s="2">
        <v>0.0</v>
      </c>
      <c r="AM579" s="2">
        <v>1.0</v>
      </c>
      <c r="AN579" s="2">
        <v>0.0</v>
      </c>
      <c r="AO579" s="2">
        <v>0.0</v>
      </c>
      <c r="AP579" s="2">
        <v>0.0</v>
      </c>
      <c r="AQ579" s="2">
        <v>0.0</v>
      </c>
      <c r="AR579" s="3">
        <v>0.0</v>
      </c>
      <c r="AS579" s="6" t="str">
        <f t="shared" si="4"/>
        <v/>
      </c>
      <c r="AT579" s="6" t="str">
        <f t="shared" si="5"/>
        <v/>
      </c>
      <c r="AU579" s="6" t="str">
        <f t="shared" si="6"/>
        <v/>
      </c>
      <c r="AV579" s="6" t="str">
        <f t="shared" si="7"/>
        <v/>
      </c>
      <c r="AW579" s="6" t="str">
        <f t="shared" si="8"/>
        <v/>
      </c>
      <c r="AX579" s="6" t="str">
        <f t="shared" si="9"/>
        <v/>
      </c>
      <c r="AY579" s="6" t="str">
        <f t="shared" si="10"/>
        <v/>
      </c>
      <c r="AZ579" s="6" t="str">
        <f t="shared" si="11"/>
        <v/>
      </c>
      <c r="BA579" s="6" t="str">
        <f t="shared" si="12"/>
        <v/>
      </c>
      <c r="BB579" s="6" t="str">
        <f t="shared" si="13"/>
        <v/>
      </c>
      <c r="BC579" s="2"/>
      <c r="BD579" s="2"/>
    </row>
    <row r="580" ht="15.75" customHeight="1">
      <c r="A580" s="2">
        <v>137.0</v>
      </c>
      <c r="B580" s="2">
        <v>2017.0</v>
      </c>
      <c r="C580" s="6" t="s">
        <v>195</v>
      </c>
      <c r="D580" s="2">
        <v>15253.0</v>
      </c>
      <c r="E580" s="2">
        <v>8.64214000106E11</v>
      </c>
      <c r="F580" s="2" t="str">
        <f t="array" ref="F580">IFERROR(INDEX(cnpj!$A:$B,MATCH(C580,cnpj!$B:$B,0),1),IF(G580=14,LEFT(E580,2)&amp;"."&amp;MID(E580,3,3)&amp;"."&amp;MID(E580,6,3)&amp;"/"&amp;MID(E580,9,4)&amp;"-"&amp;RIGHT(E580,2),IF(G580=13,0&amp;LEFT(E580,1)&amp;"."&amp;MID(E580,2,3)&amp;"."&amp;MID(E580,5,3)&amp;"/"&amp;MID(E580,8,4)&amp;"-"&amp;RIGHT(E580,2),IF(G580=12,"00"&amp;"."&amp;LEFT(E580,3)&amp;"."&amp;MID(E580,4,3)&amp;"/"&amp;MID(E580,7,4)&amp;"-"&amp;RIGHT(E580,2),IF(G580=11,"00.0"&amp;LEFT(E580,2)&amp;"."&amp;MID(E580,3,3)&amp;"/"&amp;MID(E580,6,4)&amp;"-"&amp;RIGHT(E580,2),"erro")))))</f>
        <v>00.864.214/0001-06</v>
      </c>
      <c r="G580" s="2">
        <f t="shared" si="2"/>
        <v>12</v>
      </c>
      <c r="H580" s="6" t="s">
        <v>55</v>
      </c>
      <c r="I580" s="2">
        <v>10.0</v>
      </c>
      <c r="J580" s="6">
        <v>15.483217378522351</v>
      </c>
      <c r="K580" s="6">
        <v>5300000.0</v>
      </c>
      <c r="L580" s="2">
        <v>0.0</v>
      </c>
      <c r="M580" s="2">
        <v>1.0</v>
      </c>
      <c r="N580" s="2"/>
      <c r="O580" s="2">
        <v>0.0</v>
      </c>
      <c r="P580" s="2">
        <v>0.0</v>
      </c>
      <c r="Q580" s="2">
        <v>0.0</v>
      </c>
      <c r="R580" s="2">
        <v>16.0</v>
      </c>
      <c r="S580" s="2">
        <v>0.0</v>
      </c>
      <c r="T580" s="6">
        <v>15.782611585934692</v>
      </c>
      <c r="U580" s="6">
        <v>0.07812843753894275</v>
      </c>
      <c r="V580" s="6">
        <v>0.46244803612460506</v>
      </c>
      <c r="W580" s="6">
        <v>513467.0</v>
      </c>
      <c r="X580" s="6">
        <v>2792999.0</v>
      </c>
      <c r="Y580" s="6">
        <v>7149919.0</v>
      </c>
      <c r="Z580" s="6">
        <v>558612.0</v>
      </c>
      <c r="AA580" s="2">
        <f t="shared" si="3"/>
        <v>0</v>
      </c>
      <c r="AB580" s="2">
        <v>0.0</v>
      </c>
      <c r="AC580" s="2">
        <v>0.0</v>
      </c>
      <c r="AD580" s="2">
        <v>1.0</v>
      </c>
      <c r="AE580" s="2">
        <v>0.0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2">
        <v>0.0</v>
      </c>
      <c r="AM580" s="2">
        <v>0.0</v>
      </c>
      <c r="AN580" s="2">
        <v>1.0</v>
      </c>
      <c r="AO580" s="2">
        <v>0.0</v>
      </c>
      <c r="AP580" s="2">
        <v>0.0</v>
      </c>
      <c r="AQ580" s="2">
        <v>0.0</v>
      </c>
      <c r="AR580" s="3">
        <v>0.0</v>
      </c>
      <c r="AS580" s="6">
        <f t="shared" si="4"/>
        <v>15.5685959</v>
      </c>
      <c r="AT580" s="6">
        <f t="shared" si="5"/>
        <v>0.02680295926</v>
      </c>
      <c r="AU580" s="6">
        <f t="shared" si="6"/>
        <v>0.3621584492</v>
      </c>
      <c r="AV580" s="6">
        <f t="shared" si="7"/>
        <v>0</v>
      </c>
      <c r="AW580" s="6">
        <f t="shared" si="8"/>
        <v>1</v>
      </c>
      <c r="AX580" s="6">
        <f t="shared" si="9"/>
        <v>0</v>
      </c>
      <c r="AY580" s="6">
        <f t="shared" si="10"/>
        <v>0</v>
      </c>
      <c r="AZ580" s="6">
        <f t="shared" si="11"/>
        <v>0</v>
      </c>
      <c r="BA580" s="6">
        <f t="shared" si="12"/>
        <v>16</v>
      </c>
      <c r="BB580" s="6">
        <f t="shared" si="13"/>
        <v>0</v>
      </c>
      <c r="BC580" s="2"/>
      <c r="BD580" s="2"/>
    </row>
    <row r="581" ht="15.75" customHeight="1">
      <c r="A581" s="2">
        <v>137.0</v>
      </c>
      <c r="B581" s="2">
        <v>2018.0</v>
      </c>
      <c r="C581" s="6" t="s">
        <v>195</v>
      </c>
      <c r="D581" s="2">
        <v>15253.0</v>
      </c>
      <c r="E581" s="2">
        <v>8.64214000106E11</v>
      </c>
      <c r="F581" s="2" t="str">
        <f t="array" ref="F581">IFERROR(INDEX(cnpj!$A:$B,MATCH(C581,cnpj!$B:$B,0),1),IF(G581=14,LEFT(E581,2)&amp;"."&amp;MID(E581,3,3)&amp;"."&amp;MID(E581,6,3)&amp;"/"&amp;MID(E581,9,4)&amp;"-"&amp;RIGHT(E581,2),IF(G581=13,0&amp;LEFT(E581,1)&amp;"."&amp;MID(E581,2,3)&amp;"."&amp;MID(E581,5,3)&amp;"/"&amp;MID(E581,8,4)&amp;"-"&amp;RIGHT(E581,2),IF(G581=12,"00"&amp;"."&amp;LEFT(E581,3)&amp;"."&amp;MID(E581,4,3)&amp;"/"&amp;MID(E581,7,4)&amp;"-"&amp;RIGHT(E581,2),IF(G581=11,"00.0"&amp;LEFT(E581,2)&amp;"."&amp;MID(E581,3,3)&amp;"/"&amp;MID(E581,6,4)&amp;"-"&amp;RIGHT(E581,2),"erro")))))</f>
        <v>00.864.214/0001-06</v>
      </c>
      <c r="G581" s="2">
        <f t="shared" si="2"/>
        <v>12</v>
      </c>
      <c r="H581" s="6" t="s">
        <v>55</v>
      </c>
      <c r="I581" s="2">
        <v>10.0</v>
      </c>
      <c r="J581" s="6">
        <v>15.992985839915475</v>
      </c>
      <c r="K581" s="6">
        <v>8824000.0</v>
      </c>
      <c r="L581" s="2">
        <v>0.0</v>
      </c>
      <c r="M581" s="2">
        <v>1.0</v>
      </c>
      <c r="N581" s="2"/>
      <c r="O581" s="2">
        <v>0.0</v>
      </c>
      <c r="P581" s="2">
        <v>0.0</v>
      </c>
      <c r="Q581" s="2">
        <v>0.0</v>
      </c>
      <c r="R581" s="2">
        <v>22.0</v>
      </c>
      <c r="S581" s="2">
        <v>0.0</v>
      </c>
      <c r="T581" s="6">
        <v>16.172990571696126</v>
      </c>
      <c r="U581" s="6">
        <v>0.10870899490131666</v>
      </c>
      <c r="V581" s="6">
        <v>0.48996686575234166</v>
      </c>
      <c r="W581" s="6">
        <v>1194556.0</v>
      </c>
      <c r="X581" s="6">
        <v>3981599.0</v>
      </c>
      <c r="Y581" s="6">
        <v>1.0564296E7</v>
      </c>
      <c r="Z581" s="6">
        <v>1148434.0</v>
      </c>
      <c r="AA581" s="2">
        <f t="shared" si="3"/>
        <v>0</v>
      </c>
      <c r="AB581" s="2">
        <v>0.0</v>
      </c>
      <c r="AC581" s="2">
        <v>0.0</v>
      </c>
      <c r="AD581" s="2">
        <v>1.0</v>
      </c>
      <c r="AE581" s="2">
        <v>0.0</v>
      </c>
      <c r="AF581" s="2">
        <v>0.0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2">
        <v>0.0</v>
      </c>
      <c r="AM581" s="2">
        <v>0.0</v>
      </c>
      <c r="AN581" s="2">
        <v>0.0</v>
      </c>
      <c r="AO581" s="2">
        <v>1.0</v>
      </c>
      <c r="AP581" s="2">
        <v>0.0</v>
      </c>
      <c r="AQ581" s="2">
        <v>0.0</v>
      </c>
      <c r="AR581" s="3">
        <v>0.0</v>
      </c>
      <c r="AS581" s="6">
        <f t="shared" si="4"/>
        <v>15.78261159</v>
      </c>
      <c r="AT581" s="6">
        <f t="shared" si="5"/>
        <v>0.07812843754</v>
      </c>
      <c r="AU581" s="6">
        <f t="shared" si="6"/>
        <v>0.4624480361</v>
      </c>
      <c r="AV581" s="6">
        <f t="shared" si="7"/>
        <v>0</v>
      </c>
      <c r="AW581" s="6">
        <f t="shared" si="8"/>
        <v>1</v>
      </c>
      <c r="AX581" s="6">
        <f t="shared" si="9"/>
        <v>0</v>
      </c>
      <c r="AY581" s="6">
        <f t="shared" si="10"/>
        <v>0</v>
      </c>
      <c r="AZ581" s="6">
        <f t="shared" si="11"/>
        <v>0</v>
      </c>
      <c r="BA581" s="6">
        <f t="shared" si="12"/>
        <v>16</v>
      </c>
      <c r="BB581" s="6">
        <f t="shared" si="13"/>
        <v>0</v>
      </c>
      <c r="BC581" s="2"/>
      <c r="BD581" s="2"/>
    </row>
    <row r="582" ht="15.75" customHeight="1">
      <c r="A582" s="2">
        <v>137.0</v>
      </c>
      <c r="B582" s="2">
        <v>2019.0</v>
      </c>
      <c r="C582" s="6" t="s">
        <v>195</v>
      </c>
      <c r="D582" s="2">
        <v>15253.0</v>
      </c>
      <c r="E582" s="2">
        <v>8.64214000106E11</v>
      </c>
      <c r="F582" s="2" t="str">
        <f t="array" ref="F582">IFERROR(INDEX(cnpj!$A:$B,MATCH(C582,cnpj!$B:$B,0),1),IF(G582=14,LEFT(E582,2)&amp;"."&amp;MID(E582,3,3)&amp;"."&amp;MID(E582,6,3)&amp;"/"&amp;MID(E582,9,4)&amp;"-"&amp;RIGHT(E582,2),IF(G582=13,0&amp;LEFT(E582,1)&amp;"."&amp;MID(E582,2,3)&amp;"."&amp;MID(E582,5,3)&amp;"/"&amp;MID(E582,8,4)&amp;"-"&amp;RIGHT(E582,2),IF(G582=12,"00"&amp;"."&amp;LEFT(E582,3)&amp;"."&amp;MID(E582,4,3)&amp;"/"&amp;MID(E582,7,4)&amp;"-"&amp;RIGHT(E582,2),IF(G582=11,"00.0"&amp;LEFT(E582,2)&amp;"."&amp;MID(E582,3,3)&amp;"/"&amp;MID(E582,6,4)&amp;"-"&amp;RIGHT(E582,2),"erro")))))</f>
        <v>00.864.214/0001-06</v>
      </c>
      <c r="G582" s="2">
        <f t="shared" si="2"/>
        <v>12</v>
      </c>
      <c r="H582" s="6" t="s">
        <v>55</v>
      </c>
      <c r="I582" s="2">
        <v>10.0</v>
      </c>
      <c r="J582" s="6">
        <v>16.091956993348624</v>
      </c>
      <c r="K582" s="6">
        <v>9742000.0</v>
      </c>
      <c r="L582" s="2">
        <v>0.0</v>
      </c>
      <c r="M582" s="2">
        <v>1.0</v>
      </c>
      <c r="N582" s="2"/>
      <c r="O582" s="2">
        <v>0.0</v>
      </c>
      <c r="P582" s="2">
        <v>0.0</v>
      </c>
      <c r="Q582" s="2">
        <v>0.0</v>
      </c>
      <c r="R582" s="2">
        <v>24.0</v>
      </c>
      <c r="S582" s="2">
        <v>0.0</v>
      </c>
      <c r="T582" s="6">
        <v>16.281246620676587</v>
      </c>
      <c r="U582" s="6">
        <v>0.03868224853518611</v>
      </c>
      <c r="V582" s="6">
        <v>0.1691843049150605</v>
      </c>
      <c r="W582" s="6">
        <v>1693066.0</v>
      </c>
      <c r="X582" s="6">
        <v>298596.0</v>
      </c>
      <c r="Y582" s="6">
        <v>1.1772144E7</v>
      </c>
      <c r="Z582" s="6">
        <v>455373.0</v>
      </c>
      <c r="AA582" s="2">
        <f t="shared" si="3"/>
        <v>0</v>
      </c>
      <c r="AB582" s="2">
        <v>0.0</v>
      </c>
      <c r="AC582" s="2">
        <v>0.0</v>
      </c>
      <c r="AD582" s="2">
        <v>1.0</v>
      </c>
      <c r="AE582" s="2">
        <v>0.0</v>
      </c>
      <c r="AF582" s="2">
        <v>0.0</v>
      </c>
      <c r="AG582" s="2">
        <v>0.0</v>
      </c>
      <c r="AH582" s="2">
        <v>0.0</v>
      </c>
      <c r="AI582" s="2">
        <v>0.0</v>
      </c>
      <c r="AJ582" s="2">
        <v>0.0</v>
      </c>
      <c r="AK582" s="2">
        <v>0.0</v>
      </c>
      <c r="AL582" s="2">
        <v>0.0</v>
      </c>
      <c r="AM582" s="2">
        <v>0.0</v>
      </c>
      <c r="AN582" s="2">
        <v>0.0</v>
      </c>
      <c r="AO582" s="2">
        <v>0.0</v>
      </c>
      <c r="AP582" s="2">
        <v>1.0</v>
      </c>
      <c r="AQ582" s="2">
        <v>0.0</v>
      </c>
      <c r="AR582" s="3">
        <v>0.0</v>
      </c>
      <c r="AS582" s="6">
        <f t="shared" si="4"/>
        <v>16.17299057</v>
      </c>
      <c r="AT582" s="6">
        <f t="shared" si="5"/>
        <v>0.1087089949</v>
      </c>
      <c r="AU582" s="6">
        <f t="shared" si="6"/>
        <v>0.4899668658</v>
      </c>
      <c r="AV582" s="6">
        <f t="shared" si="7"/>
        <v>0</v>
      </c>
      <c r="AW582" s="6">
        <f t="shared" si="8"/>
        <v>1</v>
      </c>
      <c r="AX582" s="6">
        <f t="shared" si="9"/>
        <v>0</v>
      </c>
      <c r="AY582" s="6">
        <f t="shared" si="10"/>
        <v>0</v>
      </c>
      <c r="AZ582" s="6">
        <f t="shared" si="11"/>
        <v>0</v>
      </c>
      <c r="BA582" s="6">
        <f t="shared" si="12"/>
        <v>22</v>
      </c>
      <c r="BB582" s="6">
        <f t="shared" si="13"/>
        <v>0</v>
      </c>
      <c r="BC582" s="2"/>
      <c r="BD582" s="2"/>
    </row>
    <row r="583" ht="15.75" customHeight="1">
      <c r="A583" s="2">
        <v>138.0</v>
      </c>
      <c r="B583" s="2">
        <v>2016.0</v>
      </c>
      <c r="C583" s="6" t="s">
        <v>196</v>
      </c>
      <c r="D583" s="2">
        <v>21237.0</v>
      </c>
      <c r="E583" s="2">
        <v>4.423567000121E12</v>
      </c>
      <c r="F583" s="2" t="str">
        <f t="array" ref="F583">IFERROR(INDEX(cnpj!$A:$B,MATCH(C583,cnpj!$B:$B,0),1),IF(G583=14,LEFT(E583,2)&amp;"."&amp;MID(E583,3,3)&amp;"."&amp;MID(E583,6,3)&amp;"/"&amp;MID(E583,9,4)&amp;"-"&amp;RIGHT(E583,2),IF(G583=13,0&amp;LEFT(E583,1)&amp;"."&amp;MID(E583,2,3)&amp;"."&amp;MID(E583,5,3)&amp;"/"&amp;MID(E583,8,4)&amp;"-"&amp;RIGHT(E583,2),IF(G583=12,"00"&amp;"."&amp;LEFT(E583,3)&amp;"."&amp;MID(E583,4,3)&amp;"/"&amp;MID(E583,7,4)&amp;"-"&amp;RIGHT(E583,2),IF(G583=11,"00.0"&amp;LEFT(E583,2)&amp;"."&amp;MID(E583,3,3)&amp;"/"&amp;MID(E583,6,4)&amp;"-"&amp;RIGHT(E583,2),"erro")))))</f>
        <v>04.423.567/0001-21</v>
      </c>
      <c r="G583" s="2">
        <f t="shared" si="2"/>
        <v>13</v>
      </c>
      <c r="H583" s="6" t="s">
        <v>55</v>
      </c>
      <c r="I583" s="2">
        <v>10.0</v>
      </c>
      <c r="J583" s="6">
        <v>14.747438264603801</v>
      </c>
      <c r="K583" s="6">
        <v>2539399.68</v>
      </c>
      <c r="L583" s="2">
        <v>0.0</v>
      </c>
      <c r="M583" s="2">
        <v>1.0</v>
      </c>
      <c r="N583" s="2"/>
      <c r="O583" s="2">
        <v>1.0</v>
      </c>
      <c r="P583" s="2">
        <v>2.0</v>
      </c>
      <c r="Q583" s="2">
        <v>0.0</v>
      </c>
      <c r="R583" s="2">
        <v>11.0</v>
      </c>
      <c r="S583" s="2">
        <v>0.0</v>
      </c>
      <c r="T583" s="6">
        <v>15.613869866925079</v>
      </c>
      <c r="U583" s="6">
        <v>-0.01789931006849644</v>
      </c>
      <c r="V583" s="6">
        <v>0.255874517569494</v>
      </c>
      <c r="W583" s="6">
        <v>28700.0</v>
      </c>
      <c r="X583" s="6">
        <v>1516713.0</v>
      </c>
      <c r="Y583" s="6">
        <v>6039730.0</v>
      </c>
      <c r="Z583" s="6">
        <v>-108107.0</v>
      </c>
      <c r="AA583" s="2" t="str">
        <f t="shared" si="3"/>
        <v/>
      </c>
      <c r="AB583" s="2">
        <v>0.0</v>
      </c>
      <c r="AC583" s="2">
        <v>0.0</v>
      </c>
      <c r="AD583" s="2">
        <v>1.0</v>
      </c>
      <c r="AE583" s="2">
        <v>0.0</v>
      </c>
      <c r="AF583" s="2">
        <v>0.0</v>
      </c>
      <c r="AG583" s="2">
        <v>0.0</v>
      </c>
      <c r="AH583" s="2">
        <v>0.0</v>
      </c>
      <c r="AI583" s="2">
        <v>0.0</v>
      </c>
      <c r="AJ583" s="2">
        <v>0.0</v>
      </c>
      <c r="AK583" s="2">
        <v>0.0</v>
      </c>
      <c r="AL583" s="2">
        <v>0.0</v>
      </c>
      <c r="AM583" s="2">
        <v>1.0</v>
      </c>
      <c r="AN583" s="2">
        <v>0.0</v>
      </c>
      <c r="AO583" s="2">
        <v>0.0</v>
      </c>
      <c r="AP583" s="2">
        <v>0.0</v>
      </c>
      <c r="AQ583" s="2">
        <v>0.0</v>
      </c>
      <c r="AR583" s="3">
        <v>0.0</v>
      </c>
      <c r="AS583" s="6" t="str">
        <f t="shared" si="4"/>
        <v/>
      </c>
      <c r="AT583" s="6" t="str">
        <f t="shared" si="5"/>
        <v/>
      </c>
      <c r="AU583" s="6" t="str">
        <f t="shared" si="6"/>
        <v/>
      </c>
      <c r="AV583" s="6" t="str">
        <f t="shared" si="7"/>
        <v/>
      </c>
      <c r="AW583" s="6" t="str">
        <f t="shared" si="8"/>
        <v/>
      </c>
      <c r="AX583" s="6" t="str">
        <f t="shared" si="9"/>
        <v/>
      </c>
      <c r="AY583" s="6" t="str">
        <f t="shared" si="10"/>
        <v/>
      </c>
      <c r="AZ583" s="6" t="str">
        <f t="shared" si="11"/>
        <v/>
      </c>
      <c r="BA583" s="6" t="str">
        <f t="shared" si="12"/>
        <v/>
      </c>
      <c r="BB583" s="6" t="str">
        <f t="shared" si="13"/>
        <v/>
      </c>
      <c r="BC583" s="2"/>
      <c r="BD583" s="2"/>
    </row>
    <row r="584" ht="15.75" customHeight="1">
      <c r="A584" s="2">
        <v>138.0</v>
      </c>
      <c r="B584" s="2">
        <v>2017.0</v>
      </c>
      <c r="C584" s="6" t="s">
        <v>196</v>
      </c>
      <c r="D584" s="2">
        <v>21237.0</v>
      </c>
      <c r="E584" s="2">
        <v>4.423567000121E12</v>
      </c>
      <c r="F584" s="2" t="str">
        <f t="array" ref="F584">IFERROR(INDEX(cnpj!$A:$B,MATCH(C584,cnpj!$B:$B,0),1),IF(G584=14,LEFT(E584,2)&amp;"."&amp;MID(E584,3,3)&amp;"."&amp;MID(E584,6,3)&amp;"/"&amp;MID(E584,9,4)&amp;"-"&amp;RIGHT(E584,2),IF(G584=13,0&amp;LEFT(E584,1)&amp;"."&amp;MID(E584,2,3)&amp;"."&amp;MID(E584,5,3)&amp;"/"&amp;MID(E584,8,4)&amp;"-"&amp;RIGHT(E584,2),IF(G584=12,"00"&amp;"."&amp;LEFT(E584,3)&amp;"."&amp;MID(E584,4,3)&amp;"/"&amp;MID(E584,7,4)&amp;"-"&amp;RIGHT(E584,2),IF(G584=11,"00.0"&amp;LEFT(E584,2)&amp;"."&amp;MID(E584,3,3)&amp;"/"&amp;MID(E584,6,4)&amp;"-"&amp;RIGHT(E584,2),"erro")))))</f>
        <v>04.423.567/0001-21</v>
      </c>
      <c r="G584" s="2">
        <f t="shared" si="2"/>
        <v>13</v>
      </c>
      <c r="H584" s="6" t="s">
        <v>55</v>
      </c>
      <c r="I584" s="2">
        <v>10.0</v>
      </c>
      <c r="J584" s="6">
        <v>15.407692030813326</v>
      </c>
      <c r="K584" s="6">
        <v>4914458.0</v>
      </c>
      <c r="L584" s="2">
        <v>0.0</v>
      </c>
      <c r="M584" s="2">
        <v>1.0</v>
      </c>
      <c r="N584" s="2"/>
      <c r="O584" s="2">
        <v>1.0</v>
      </c>
      <c r="P584" s="2">
        <v>5.0</v>
      </c>
      <c r="Q584" s="2">
        <v>0.0</v>
      </c>
      <c r="R584" s="2">
        <v>11.0</v>
      </c>
      <c r="S584" s="2">
        <v>0.0</v>
      </c>
      <c r="T584" s="6">
        <v>15.770108289031437</v>
      </c>
      <c r="U584" s="6">
        <v>0.013524563813060839</v>
      </c>
      <c r="V584" s="6">
        <v>0.23659772629618311</v>
      </c>
      <c r="W584" s="6">
        <v>47643.0</v>
      </c>
      <c r="X584" s="6">
        <v>1622992.0</v>
      </c>
      <c r="Y584" s="6">
        <v>7061078.0</v>
      </c>
      <c r="Z584" s="6">
        <v>95498.0</v>
      </c>
      <c r="AA584" s="2">
        <f t="shared" si="3"/>
        <v>1</v>
      </c>
      <c r="AB584" s="2">
        <v>0.0</v>
      </c>
      <c r="AC584" s="2">
        <v>0.0</v>
      </c>
      <c r="AD584" s="2">
        <v>1.0</v>
      </c>
      <c r="AE584" s="2">
        <v>0.0</v>
      </c>
      <c r="AF584" s="2">
        <v>0.0</v>
      </c>
      <c r="AG584" s="2">
        <v>0.0</v>
      </c>
      <c r="AH584" s="2">
        <v>0.0</v>
      </c>
      <c r="AI584" s="2">
        <v>0.0</v>
      </c>
      <c r="AJ584" s="2">
        <v>0.0</v>
      </c>
      <c r="AK584" s="2">
        <v>0.0</v>
      </c>
      <c r="AL584" s="2">
        <v>0.0</v>
      </c>
      <c r="AM584" s="2">
        <v>0.0</v>
      </c>
      <c r="AN584" s="2">
        <v>1.0</v>
      </c>
      <c r="AO584" s="2">
        <v>0.0</v>
      </c>
      <c r="AP584" s="2">
        <v>0.0</v>
      </c>
      <c r="AQ584" s="2">
        <v>0.0</v>
      </c>
      <c r="AR584" s="3">
        <v>0.0</v>
      </c>
      <c r="AS584" s="6">
        <f t="shared" si="4"/>
        <v>15.61386987</v>
      </c>
      <c r="AT584" s="6">
        <f t="shared" si="5"/>
        <v>-0.01789931007</v>
      </c>
      <c r="AU584" s="6">
        <f t="shared" si="6"/>
        <v>0.2558745176</v>
      </c>
      <c r="AV584" s="6">
        <f t="shared" si="7"/>
        <v>0</v>
      </c>
      <c r="AW584" s="6">
        <f t="shared" si="8"/>
        <v>1</v>
      </c>
      <c r="AX584" s="6">
        <f t="shared" si="9"/>
        <v>1</v>
      </c>
      <c r="AY584" s="6">
        <f t="shared" si="10"/>
        <v>2</v>
      </c>
      <c r="AZ584" s="6">
        <f t="shared" si="11"/>
        <v>0</v>
      </c>
      <c r="BA584" s="6">
        <f t="shared" si="12"/>
        <v>11</v>
      </c>
      <c r="BB584" s="6">
        <f t="shared" si="13"/>
        <v>0</v>
      </c>
      <c r="BC584" s="2"/>
      <c r="BD584" s="2"/>
    </row>
    <row r="585" ht="15.75" customHeight="1">
      <c r="A585" s="2">
        <v>138.0</v>
      </c>
      <c r="B585" s="2">
        <v>2018.0</v>
      </c>
      <c r="C585" s="6" t="s">
        <v>196</v>
      </c>
      <c r="D585" s="2">
        <v>21237.0</v>
      </c>
      <c r="E585" s="2">
        <v>4.423567000121E12</v>
      </c>
      <c r="F585" s="2" t="str">
        <f t="array" ref="F585">IFERROR(INDEX(cnpj!$A:$B,MATCH(C585,cnpj!$B:$B,0),1),IF(G585=14,LEFT(E585,2)&amp;"."&amp;MID(E585,3,3)&amp;"."&amp;MID(E585,6,3)&amp;"/"&amp;MID(E585,9,4)&amp;"-"&amp;RIGHT(E585,2),IF(G585=13,0&amp;LEFT(E585,1)&amp;"."&amp;MID(E585,2,3)&amp;"."&amp;MID(E585,5,3)&amp;"/"&amp;MID(E585,8,4)&amp;"-"&amp;RIGHT(E585,2),IF(G585=12,"00"&amp;"."&amp;LEFT(E585,3)&amp;"."&amp;MID(E585,4,3)&amp;"/"&amp;MID(E585,7,4)&amp;"-"&amp;RIGHT(E585,2),IF(G585=11,"00.0"&amp;LEFT(E585,2)&amp;"."&amp;MID(E585,3,3)&amp;"/"&amp;MID(E585,6,4)&amp;"-"&amp;RIGHT(E585,2),"erro")))))</f>
        <v>04.423.567/0001-21</v>
      </c>
      <c r="G585" s="2">
        <f t="shared" si="2"/>
        <v>13</v>
      </c>
      <c r="H585" s="6" t="s">
        <v>55</v>
      </c>
      <c r="I585" s="2">
        <v>10.0</v>
      </c>
      <c r="J585" s="6">
        <v>14.462498955732125</v>
      </c>
      <c r="K585" s="6">
        <v>1909780.66</v>
      </c>
      <c r="L585" s="2">
        <v>0.0</v>
      </c>
      <c r="M585" s="2">
        <v>1.0</v>
      </c>
      <c r="N585" s="2"/>
      <c r="O585" s="2">
        <v>1.0</v>
      </c>
      <c r="P585" s="2">
        <v>2.0</v>
      </c>
      <c r="Q585" s="2">
        <v>0.0</v>
      </c>
      <c r="R585" s="2">
        <v>11.0</v>
      </c>
      <c r="S585" s="2">
        <v>0.0</v>
      </c>
      <c r="T585" s="6">
        <v>15.921107544212903</v>
      </c>
      <c r="U585" s="6">
        <v>0.10811891957188526</v>
      </c>
      <c r="V585" s="6">
        <v>0.2330692970924028</v>
      </c>
      <c r="W585" s="6">
        <v>197194.0</v>
      </c>
      <c r="X585" s="6">
        <v>1716772.0</v>
      </c>
      <c r="Y585" s="6">
        <v>8212004.0</v>
      </c>
      <c r="Z585" s="6">
        <v>887873.0</v>
      </c>
      <c r="AA585" s="2">
        <f t="shared" si="3"/>
        <v>0</v>
      </c>
      <c r="AB585" s="2">
        <v>0.0</v>
      </c>
      <c r="AC585" s="2">
        <v>0.0</v>
      </c>
      <c r="AD585" s="2">
        <v>1.0</v>
      </c>
      <c r="AE585" s="2">
        <v>0.0</v>
      </c>
      <c r="AF585" s="2">
        <v>0.0</v>
      </c>
      <c r="AG585" s="2">
        <v>0.0</v>
      </c>
      <c r="AH585" s="2">
        <v>0.0</v>
      </c>
      <c r="AI585" s="2">
        <v>0.0</v>
      </c>
      <c r="AJ585" s="2">
        <v>0.0</v>
      </c>
      <c r="AK585" s="2">
        <v>0.0</v>
      </c>
      <c r="AL585" s="2">
        <v>0.0</v>
      </c>
      <c r="AM585" s="2">
        <v>0.0</v>
      </c>
      <c r="AN585" s="2">
        <v>0.0</v>
      </c>
      <c r="AO585" s="2">
        <v>1.0</v>
      </c>
      <c r="AP585" s="2">
        <v>0.0</v>
      </c>
      <c r="AQ585" s="2">
        <v>0.0</v>
      </c>
      <c r="AR585" s="3">
        <v>0.0</v>
      </c>
      <c r="AS585" s="6">
        <f t="shared" si="4"/>
        <v>15.77010829</v>
      </c>
      <c r="AT585" s="6">
        <f t="shared" si="5"/>
        <v>0.01352456381</v>
      </c>
      <c r="AU585" s="6">
        <f t="shared" si="6"/>
        <v>0.2365977263</v>
      </c>
      <c r="AV585" s="6">
        <f t="shared" si="7"/>
        <v>0</v>
      </c>
      <c r="AW585" s="6">
        <f t="shared" si="8"/>
        <v>1</v>
      </c>
      <c r="AX585" s="6">
        <f t="shared" si="9"/>
        <v>1</v>
      </c>
      <c r="AY585" s="6">
        <f t="shared" si="10"/>
        <v>5</v>
      </c>
      <c r="AZ585" s="6">
        <f t="shared" si="11"/>
        <v>0</v>
      </c>
      <c r="BA585" s="6">
        <f t="shared" si="12"/>
        <v>11</v>
      </c>
      <c r="BB585" s="6">
        <f t="shared" si="13"/>
        <v>0</v>
      </c>
      <c r="BC585" s="2"/>
      <c r="BD585" s="2"/>
    </row>
    <row r="586" ht="15.75" customHeight="1">
      <c r="A586" s="2">
        <v>138.0</v>
      </c>
      <c r="B586" s="2">
        <v>2020.0</v>
      </c>
      <c r="C586" s="6" t="s">
        <v>196</v>
      </c>
      <c r="D586" s="2">
        <v>21237.0</v>
      </c>
      <c r="E586" s="2">
        <v>4.423567000121E12</v>
      </c>
      <c r="F586" s="2" t="str">
        <f t="array" ref="F586">IFERROR(INDEX(cnpj!$A:$B,MATCH(C586,cnpj!$B:$B,0),1),IF(G586=14,LEFT(E586,2)&amp;"."&amp;MID(E586,3,3)&amp;"."&amp;MID(E586,6,3)&amp;"/"&amp;MID(E586,9,4)&amp;"-"&amp;RIGHT(E586,2),IF(G586=13,0&amp;LEFT(E586,1)&amp;"."&amp;MID(E586,2,3)&amp;"."&amp;MID(E586,5,3)&amp;"/"&amp;MID(E586,8,4)&amp;"-"&amp;RIGHT(E586,2),IF(G586=12,"00"&amp;"."&amp;LEFT(E586,3)&amp;"."&amp;MID(E586,4,3)&amp;"/"&amp;MID(E586,7,4)&amp;"-"&amp;RIGHT(E586,2),IF(G586=11,"00.0"&amp;LEFT(E586,2)&amp;"."&amp;MID(E586,3,3)&amp;"/"&amp;MID(E586,6,4)&amp;"-"&amp;RIGHT(E586,2),"erro")))))</f>
        <v>04.423.567/0001-21</v>
      </c>
      <c r="G586" s="2">
        <f t="shared" si="2"/>
        <v>13</v>
      </c>
      <c r="H586" s="6" t="s">
        <v>55</v>
      </c>
      <c r="I586" s="2">
        <v>10.0</v>
      </c>
      <c r="J586" s="6">
        <v>15.290328725733572</v>
      </c>
      <c r="K586" s="6">
        <v>4370241.05</v>
      </c>
      <c r="L586" s="2">
        <v>0.0</v>
      </c>
      <c r="M586" s="2">
        <v>1.0</v>
      </c>
      <c r="N586" s="2"/>
      <c r="O586" s="2">
        <v>1.0</v>
      </c>
      <c r="P586" s="2">
        <v>5.0</v>
      </c>
      <c r="Q586" s="2">
        <v>0.0</v>
      </c>
      <c r="R586" s="2">
        <v>11.0</v>
      </c>
      <c r="S586" s="2">
        <v>0.0</v>
      </c>
      <c r="T586" s="6">
        <v>16.360120150050644</v>
      </c>
      <c r="U586" s="6">
        <v>0.07910079356244584</v>
      </c>
      <c r="V586" s="6">
        <v>0.377138892033398</v>
      </c>
      <c r="W586" s="6">
        <v>233720.0</v>
      </c>
      <c r="X586" s="6">
        <v>4570371.0</v>
      </c>
      <c r="Y586" s="6">
        <v>1.2738254E7</v>
      </c>
      <c r="Z586" s="6">
        <v>1007606.0</v>
      </c>
      <c r="AA586" s="2">
        <f t="shared" si="3"/>
        <v>0</v>
      </c>
      <c r="AB586" s="2">
        <v>0.0</v>
      </c>
      <c r="AC586" s="2">
        <v>0.0</v>
      </c>
      <c r="AD586" s="2">
        <v>1.0</v>
      </c>
      <c r="AE586" s="2">
        <v>0.0</v>
      </c>
      <c r="AF586" s="2">
        <v>0.0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2">
        <v>0.0</v>
      </c>
      <c r="AM586" s="2">
        <v>0.0</v>
      </c>
      <c r="AN586" s="2">
        <v>0.0</v>
      </c>
      <c r="AO586" s="2">
        <v>0.0</v>
      </c>
      <c r="AP586" s="2">
        <v>0.0</v>
      </c>
      <c r="AQ586" s="2">
        <v>1.0</v>
      </c>
      <c r="AR586" s="3">
        <v>0.0</v>
      </c>
      <c r="AS586" s="6">
        <f t="shared" si="4"/>
        <v>15.92110754</v>
      </c>
      <c r="AT586" s="6">
        <f t="shared" si="5"/>
        <v>0.1081189196</v>
      </c>
      <c r="AU586" s="6">
        <f t="shared" si="6"/>
        <v>0.2330692971</v>
      </c>
      <c r="AV586" s="6">
        <f t="shared" si="7"/>
        <v>0</v>
      </c>
      <c r="AW586" s="6">
        <f t="shared" si="8"/>
        <v>1</v>
      </c>
      <c r="AX586" s="6">
        <f t="shared" si="9"/>
        <v>1</v>
      </c>
      <c r="AY586" s="6">
        <f t="shared" si="10"/>
        <v>2</v>
      </c>
      <c r="AZ586" s="6">
        <f t="shared" si="11"/>
        <v>0</v>
      </c>
      <c r="BA586" s="6">
        <f t="shared" si="12"/>
        <v>11</v>
      </c>
      <c r="BB586" s="6">
        <f t="shared" si="13"/>
        <v>0</v>
      </c>
      <c r="BC586" s="2"/>
      <c r="BD586" s="2"/>
    </row>
    <row r="587" ht="15.75" customHeight="1">
      <c r="A587" s="2">
        <v>139.0</v>
      </c>
      <c r="B587" s="2">
        <v>2016.0</v>
      </c>
      <c r="C587" s="6" t="s">
        <v>197</v>
      </c>
      <c r="D587" s="2">
        <v>17329.0</v>
      </c>
      <c r="E587" s="2">
        <v>2.474103000119E12</v>
      </c>
      <c r="F587" s="2" t="str">
        <f t="array" ref="F587">IFERROR(INDEX(cnpj!$A:$B,MATCH(C587,cnpj!$B:$B,0),1),IF(G587=14,LEFT(E587,2)&amp;"."&amp;MID(E587,3,3)&amp;"."&amp;MID(E587,6,3)&amp;"/"&amp;MID(E587,9,4)&amp;"-"&amp;RIGHT(E587,2),IF(G587=13,0&amp;LEFT(E587,1)&amp;"."&amp;MID(E587,2,3)&amp;"."&amp;MID(E587,5,3)&amp;"/"&amp;MID(E587,8,4)&amp;"-"&amp;RIGHT(E587,2),IF(G587=12,"00"&amp;"."&amp;LEFT(E587,3)&amp;"."&amp;MID(E587,4,3)&amp;"/"&amp;MID(E587,7,4)&amp;"-"&amp;RIGHT(E587,2),IF(G587=11,"00.0"&amp;LEFT(E587,2)&amp;"."&amp;MID(E587,3,3)&amp;"/"&amp;MID(E587,6,4)&amp;"-"&amp;RIGHT(E587,2),"erro")))))</f>
        <v>02.474.103/0001-19</v>
      </c>
      <c r="G587" s="2">
        <f t="shared" si="2"/>
        <v>13</v>
      </c>
      <c r="H587" s="6" t="s">
        <v>55</v>
      </c>
      <c r="I587" s="2">
        <v>10.0</v>
      </c>
      <c r="J587" s="6">
        <v>12.736700896592344</v>
      </c>
      <c r="K587" s="6">
        <v>340000.0</v>
      </c>
      <c r="L587" s="2">
        <v>0.0</v>
      </c>
      <c r="M587" s="2">
        <v>1.0</v>
      </c>
      <c r="N587" s="2"/>
      <c r="O587" s="2">
        <v>0.0</v>
      </c>
      <c r="P587" s="2">
        <v>0.0</v>
      </c>
      <c r="Q587" s="2">
        <v>0.0</v>
      </c>
      <c r="R587" s="2">
        <v>28.0</v>
      </c>
      <c r="S587" s="2">
        <v>0.0</v>
      </c>
      <c r="T587" s="6">
        <v>16.31601944076358</v>
      </c>
      <c r="U587" s="6">
        <v>0.12694574767848404</v>
      </c>
      <c r="V587" s="6">
        <v>0.457593532367493</v>
      </c>
      <c r="W587" s="6">
        <v>1182482.0</v>
      </c>
      <c r="X587" s="6">
        <v>4394986.0</v>
      </c>
      <c r="Y587" s="6">
        <v>1.2188695E7</v>
      </c>
      <c r="Z587" s="6">
        <v>1547303.0</v>
      </c>
      <c r="AA587" s="2" t="str">
        <f t="shared" si="3"/>
        <v/>
      </c>
      <c r="AB587" s="2">
        <v>0.0</v>
      </c>
      <c r="AC587" s="2">
        <v>0.0</v>
      </c>
      <c r="AD587" s="2">
        <v>1.0</v>
      </c>
      <c r="AE587" s="2">
        <v>0.0</v>
      </c>
      <c r="AF587" s="2">
        <v>0.0</v>
      </c>
      <c r="AG587" s="2">
        <v>0.0</v>
      </c>
      <c r="AH587" s="2">
        <v>0.0</v>
      </c>
      <c r="AI587" s="2">
        <v>0.0</v>
      </c>
      <c r="AJ587" s="2">
        <v>0.0</v>
      </c>
      <c r="AK587" s="2">
        <v>0.0</v>
      </c>
      <c r="AL587" s="2">
        <v>0.0</v>
      </c>
      <c r="AM587" s="2">
        <v>1.0</v>
      </c>
      <c r="AN587" s="2">
        <v>0.0</v>
      </c>
      <c r="AO587" s="2">
        <v>0.0</v>
      </c>
      <c r="AP587" s="2">
        <v>0.0</v>
      </c>
      <c r="AQ587" s="2">
        <v>0.0</v>
      </c>
      <c r="AR587" s="3">
        <v>0.0</v>
      </c>
      <c r="AS587" s="6" t="str">
        <f t="shared" si="4"/>
        <v/>
      </c>
      <c r="AT587" s="6" t="str">
        <f t="shared" si="5"/>
        <v/>
      </c>
      <c r="AU587" s="6" t="str">
        <f t="shared" si="6"/>
        <v/>
      </c>
      <c r="AV587" s="6" t="str">
        <f t="shared" si="7"/>
        <v/>
      </c>
      <c r="AW587" s="6" t="str">
        <f t="shared" si="8"/>
        <v/>
      </c>
      <c r="AX587" s="6" t="str">
        <f t="shared" si="9"/>
        <v/>
      </c>
      <c r="AY587" s="6" t="str">
        <f t="shared" si="10"/>
        <v/>
      </c>
      <c r="AZ587" s="6" t="str">
        <f t="shared" si="11"/>
        <v/>
      </c>
      <c r="BA587" s="6" t="str">
        <f t="shared" si="12"/>
        <v/>
      </c>
      <c r="BB587" s="6" t="str">
        <f t="shared" si="13"/>
        <v/>
      </c>
      <c r="BC587" s="2"/>
      <c r="BD587" s="2"/>
    </row>
    <row r="588" ht="15.75" customHeight="1">
      <c r="A588" s="2">
        <v>139.0</v>
      </c>
      <c r="B588" s="2">
        <v>2017.0</v>
      </c>
      <c r="C588" s="6" t="s">
        <v>197</v>
      </c>
      <c r="D588" s="2">
        <v>17329.0</v>
      </c>
      <c r="E588" s="2">
        <v>2.474103000119E12</v>
      </c>
      <c r="F588" s="2" t="str">
        <f t="array" ref="F588">IFERROR(INDEX(cnpj!$A:$B,MATCH(C588,cnpj!$B:$B,0),1),IF(G588=14,LEFT(E588,2)&amp;"."&amp;MID(E588,3,3)&amp;"."&amp;MID(E588,6,3)&amp;"/"&amp;MID(E588,9,4)&amp;"-"&amp;RIGHT(E588,2),IF(G588=13,0&amp;LEFT(E588,1)&amp;"."&amp;MID(E588,2,3)&amp;"."&amp;MID(E588,5,3)&amp;"/"&amp;MID(E588,8,4)&amp;"-"&amp;RIGHT(E588,2),IF(G588=12,"00"&amp;"."&amp;LEFT(E588,3)&amp;"."&amp;MID(E588,4,3)&amp;"/"&amp;MID(E588,7,4)&amp;"-"&amp;RIGHT(E588,2),IF(G588=11,"00.0"&amp;LEFT(E588,2)&amp;"."&amp;MID(E588,3,3)&amp;"/"&amp;MID(E588,6,4)&amp;"-"&amp;RIGHT(E588,2),"erro")))))</f>
        <v>02.474.103/0001-19</v>
      </c>
      <c r="G588" s="2">
        <f t="shared" si="2"/>
        <v>13</v>
      </c>
      <c r="H588" s="6" t="s">
        <v>55</v>
      </c>
      <c r="I588" s="2">
        <v>10.0</v>
      </c>
      <c r="J588" s="6">
        <v>12.951661980285442</v>
      </c>
      <c r="K588" s="6">
        <v>421536.64</v>
      </c>
      <c r="L588" s="2">
        <v>0.0</v>
      </c>
      <c r="M588" s="2">
        <v>1.0</v>
      </c>
      <c r="N588" s="2"/>
      <c r="O588" s="2">
        <v>0.0</v>
      </c>
      <c r="P588" s="2">
        <v>0.0</v>
      </c>
      <c r="Q588" s="2">
        <v>0.0</v>
      </c>
      <c r="R588" s="2">
        <v>30.0</v>
      </c>
      <c r="S588" s="2">
        <v>0.0</v>
      </c>
      <c r="T588" s="6">
        <v>16.533689687831483</v>
      </c>
      <c r="U588" s="6">
        <v>0.13221480044554418</v>
      </c>
      <c r="V588" s="6">
        <v>0.5492162258015169</v>
      </c>
      <c r="W588" s="6">
        <v>3104641.0</v>
      </c>
      <c r="X588" s="6">
        <v>5217471.0</v>
      </c>
      <c r="Y588" s="6">
        <v>1.5152706E7</v>
      </c>
      <c r="Z588" s="6">
        <v>2003412.0</v>
      </c>
      <c r="AA588" s="2">
        <f t="shared" si="3"/>
        <v>0</v>
      </c>
      <c r="AB588" s="2">
        <v>0.0</v>
      </c>
      <c r="AC588" s="2">
        <v>0.0</v>
      </c>
      <c r="AD588" s="2">
        <v>1.0</v>
      </c>
      <c r="AE588" s="2">
        <v>0.0</v>
      </c>
      <c r="AF588" s="2">
        <v>0.0</v>
      </c>
      <c r="AG588" s="2">
        <v>0.0</v>
      </c>
      <c r="AH588" s="2">
        <v>0.0</v>
      </c>
      <c r="AI588" s="2">
        <v>0.0</v>
      </c>
      <c r="AJ588" s="2">
        <v>0.0</v>
      </c>
      <c r="AK588" s="2">
        <v>0.0</v>
      </c>
      <c r="AL588" s="2">
        <v>0.0</v>
      </c>
      <c r="AM588" s="2">
        <v>0.0</v>
      </c>
      <c r="AN588" s="2">
        <v>1.0</v>
      </c>
      <c r="AO588" s="2">
        <v>0.0</v>
      </c>
      <c r="AP588" s="2">
        <v>0.0</v>
      </c>
      <c r="AQ588" s="2">
        <v>0.0</v>
      </c>
      <c r="AR588" s="3">
        <v>0.0</v>
      </c>
      <c r="AS588" s="6">
        <f t="shared" si="4"/>
        <v>16.31601944</v>
      </c>
      <c r="AT588" s="6">
        <f t="shared" si="5"/>
        <v>0.1269457477</v>
      </c>
      <c r="AU588" s="6">
        <f t="shared" si="6"/>
        <v>0.4575935324</v>
      </c>
      <c r="AV588" s="6">
        <f t="shared" si="7"/>
        <v>0</v>
      </c>
      <c r="AW588" s="6">
        <f t="shared" si="8"/>
        <v>1</v>
      </c>
      <c r="AX588" s="6">
        <f t="shared" si="9"/>
        <v>0</v>
      </c>
      <c r="AY588" s="6">
        <f t="shared" si="10"/>
        <v>0</v>
      </c>
      <c r="AZ588" s="6">
        <f t="shared" si="11"/>
        <v>0</v>
      </c>
      <c r="BA588" s="6">
        <f t="shared" si="12"/>
        <v>28</v>
      </c>
      <c r="BB588" s="6">
        <f t="shared" si="13"/>
        <v>0</v>
      </c>
      <c r="BC588" s="2"/>
      <c r="BD588" s="2"/>
    </row>
    <row r="589" ht="15.75" customHeight="1">
      <c r="A589" s="2">
        <v>139.0</v>
      </c>
      <c r="B589" s="2">
        <v>2018.0</v>
      </c>
      <c r="C589" s="6" t="s">
        <v>197</v>
      </c>
      <c r="D589" s="2">
        <v>17329.0</v>
      </c>
      <c r="E589" s="2">
        <v>2.474103000119E12</v>
      </c>
      <c r="F589" s="2" t="str">
        <f t="array" ref="F589">IFERROR(INDEX(cnpj!$A:$B,MATCH(C589,cnpj!$B:$B,0),1),IF(G589=14,LEFT(E589,2)&amp;"."&amp;MID(E589,3,3)&amp;"."&amp;MID(E589,6,3)&amp;"/"&amp;MID(E589,9,4)&amp;"-"&amp;RIGHT(E589,2),IF(G589=13,0&amp;LEFT(E589,1)&amp;"."&amp;MID(E589,2,3)&amp;"."&amp;MID(E589,5,3)&amp;"/"&amp;MID(E589,8,4)&amp;"-"&amp;RIGHT(E589,2),IF(G589=12,"00"&amp;"."&amp;LEFT(E589,3)&amp;"."&amp;MID(E589,4,3)&amp;"/"&amp;MID(E589,7,4)&amp;"-"&amp;RIGHT(E589,2),IF(G589=11,"00.0"&amp;LEFT(E589,2)&amp;"."&amp;MID(E589,3,3)&amp;"/"&amp;MID(E589,6,4)&amp;"-"&amp;RIGHT(E589,2),"erro")))))</f>
        <v>02.474.103/0001-19</v>
      </c>
      <c r="G589" s="2">
        <f t="shared" si="2"/>
        <v>13</v>
      </c>
      <c r="H589" s="6" t="s">
        <v>55</v>
      </c>
      <c r="I589" s="2">
        <v>10.0</v>
      </c>
      <c r="J589" s="6">
        <v>13.55725930545462</v>
      </c>
      <c r="K589" s="6">
        <v>772401.14</v>
      </c>
      <c r="L589" s="2">
        <v>0.0</v>
      </c>
      <c r="M589" s="2">
        <v>1.0</v>
      </c>
      <c r="N589" s="2"/>
      <c r="O589" s="2">
        <v>0.0</v>
      </c>
      <c r="P589" s="2">
        <v>0.0</v>
      </c>
      <c r="Q589" s="2">
        <v>0.0</v>
      </c>
      <c r="R589" s="2">
        <v>27.0</v>
      </c>
      <c r="S589" s="2">
        <v>0.0</v>
      </c>
      <c r="T589" s="6">
        <v>16.683750083807688</v>
      </c>
      <c r="U589" s="6">
        <v>0.13145300044371247</v>
      </c>
      <c r="V589" s="6">
        <v>0.641248015732822</v>
      </c>
      <c r="W589" s="6">
        <v>3278588.0</v>
      </c>
      <c r="X589" s="6">
        <v>8011222.0</v>
      </c>
      <c r="Y589" s="6">
        <v>1.7605996E7</v>
      </c>
      <c r="Z589" s="6">
        <v>2314361.0</v>
      </c>
      <c r="AA589" s="2">
        <f t="shared" si="3"/>
        <v>0</v>
      </c>
      <c r="AB589" s="2">
        <v>0.0</v>
      </c>
      <c r="AC589" s="2">
        <v>0.0</v>
      </c>
      <c r="AD589" s="2">
        <v>1.0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2">
        <v>0.0</v>
      </c>
      <c r="AM589" s="2">
        <v>0.0</v>
      </c>
      <c r="AN589" s="2">
        <v>0.0</v>
      </c>
      <c r="AO589" s="2">
        <v>1.0</v>
      </c>
      <c r="AP589" s="2">
        <v>0.0</v>
      </c>
      <c r="AQ589" s="2">
        <v>0.0</v>
      </c>
      <c r="AR589" s="3">
        <v>0.0</v>
      </c>
      <c r="AS589" s="6">
        <f t="shared" si="4"/>
        <v>16.53368969</v>
      </c>
      <c r="AT589" s="6">
        <f t="shared" si="5"/>
        <v>0.1322148004</v>
      </c>
      <c r="AU589" s="6">
        <f t="shared" si="6"/>
        <v>0.5492162258</v>
      </c>
      <c r="AV589" s="6">
        <f t="shared" si="7"/>
        <v>0</v>
      </c>
      <c r="AW589" s="6">
        <f t="shared" si="8"/>
        <v>1</v>
      </c>
      <c r="AX589" s="6">
        <f t="shared" si="9"/>
        <v>0</v>
      </c>
      <c r="AY589" s="6">
        <f t="shared" si="10"/>
        <v>0</v>
      </c>
      <c r="AZ589" s="6">
        <f t="shared" si="11"/>
        <v>0</v>
      </c>
      <c r="BA589" s="6">
        <f t="shared" si="12"/>
        <v>30</v>
      </c>
      <c r="BB589" s="6">
        <f t="shared" si="13"/>
        <v>0</v>
      </c>
      <c r="BC589" s="2"/>
      <c r="BD589" s="2"/>
    </row>
    <row r="590" ht="15.75" customHeight="1">
      <c r="A590" s="2">
        <v>139.0</v>
      </c>
      <c r="B590" s="2">
        <v>2019.0</v>
      </c>
      <c r="C590" s="6" t="s">
        <v>197</v>
      </c>
      <c r="D590" s="2">
        <v>17329.0</v>
      </c>
      <c r="E590" s="2">
        <v>2.474103000119E12</v>
      </c>
      <c r="F590" s="2" t="str">
        <f t="array" ref="F590">IFERROR(INDEX(cnpj!$A:$B,MATCH(C590,cnpj!$B:$B,0),1),IF(G590=14,LEFT(E590,2)&amp;"."&amp;MID(E590,3,3)&amp;"."&amp;MID(E590,6,3)&amp;"/"&amp;MID(E590,9,4)&amp;"-"&amp;RIGHT(E590,2),IF(G590=13,0&amp;LEFT(E590,1)&amp;"."&amp;MID(E590,2,3)&amp;"."&amp;MID(E590,5,3)&amp;"/"&amp;MID(E590,8,4)&amp;"-"&amp;RIGHT(E590,2),IF(G590=12,"00"&amp;"."&amp;LEFT(E590,3)&amp;"."&amp;MID(E590,4,3)&amp;"/"&amp;MID(E590,7,4)&amp;"-"&amp;RIGHT(E590,2),IF(G590=11,"00.0"&amp;LEFT(E590,2)&amp;"."&amp;MID(E590,3,3)&amp;"/"&amp;MID(E590,6,4)&amp;"-"&amp;RIGHT(E590,2),"erro")))))</f>
        <v>02.474.103/0001-19</v>
      </c>
      <c r="G590" s="2">
        <f t="shared" si="2"/>
        <v>13</v>
      </c>
      <c r="H590" s="6" t="s">
        <v>55</v>
      </c>
      <c r="I590" s="2">
        <v>10.0</v>
      </c>
      <c r="J590" s="6">
        <v>14.033058161125652</v>
      </c>
      <c r="K590" s="6">
        <v>1243024.6</v>
      </c>
      <c r="L590" s="2">
        <v>0.0</v>
      </c>
      <c r="M590" s="2">
        <v>1.0</v>
      </c>
      <c r="N590" s="2"/>
      <c r="O590" s="2">
        <v>1.0</v>
      </c>
      <c r="P590" s="2">
        <v>3.0</v>
      </c>
      <c r="Q590" s="2">
        <v>0.0</v>
      </c>
      <c r="R590" s="2">
        <v>31.0</v>
      </c>
      <c r="S590" s="2">
        <v>0.0</v>
      </c>
      <c r="T590" s="6">
        <v>16.880571673227568</v>
      </c>
      <c r="U590" s="6">
        <v>0.10776028966906347</v>
      </c>
      <c r="V590" s="6">
        <v>0.25040549041107546</v>
      </c>
      <c r="W590" s="6">
        <v>4185153.0</v>
      </c>
      <c r="X590" s="6">
        <v>1182482.0</v>
      </c>
      <c r="Y590" s="6">
        <v>2.1435772E7</v>
      </c>
      <c r="Z590" s="6">
        <v>2309925.0</v>
      </c>
      <c r="AA590" s="2">
        <f t="shared" si="3"/>
        <v>0</v>
      </c>
      <c r="AB590" s="2">
        <v>0.0</v>
      </c>
      <c r="AC590" s="2">
        <v>0.0</v>
      </c>
      <c r="AD590" s="2">
        <v>1.0</v>
      </c>
      <c r="AE590" s="2">
        <v>0.0</v>
      </c>
      <c r="AF590" s="2">
        <v>0.0</v>
      </c>
      <c r="AG590" s="2">
        <v>0.0</v>
      </c>
      <c r="AH590" s="2">
        <v>0.0</v>
      </c>
      <c r="AI590" s="2">
        <v>0.0</v>
      </c>
      <c r="AJ590" s="2">
        <v>0.0</v>
      </c>
      <c r="AK590" s="2">
        <v>0.0</v>
      </c>
      <c r="AL590" s="2">
        <v>0.0</v>
      </c>
      <c r="AM590" s="2">
        <v>0.0</v>
      </c>
      <c r="AN590" s="2">
        <v>0.0</v>
      </c>
      <c r="AO590" s="2">
        <v>0.0</v>
      </c>
      <c r="AP590" s="2">
        <v>1.0</v>
      </c>
      <c r="AQ590" s="2">
        <v>0.0</v>
      </c>
      <c r="AR590" s="3">
        <v>0.0</v>
      </c>
      <c r="AS590" s="6">
        <f t="shared" si="4"/>
        <v>16.68375008</v>
      </c>
      <c r="AT590" s="6">
        <f t="shared" si="5"/>
        <v>0.1314530004</v>
      </c>
      <c r="AU590" s="6">
        <f t="shared" si="6"/>
        <v>0.6412480157</v>
      </c>
      <c r="AV590" s="6">
        <f t="shared" si="7"/>
        <v>0</v>
      </c>
      <c r="AW590" s="6">
        <f t="shared" si="8"/>
        <v>1</v>
      </c>
      <c r="AX590" s="6">
        <f t="shared" si="9"/>
        <v>0</v>
      </c>
      <c r="AY590" s="6">
        <f t="shared" si="10"/>
        <v>0</v>
      </c>
      <c r="AZ590" s="6">
        <f t="shared" si="11"/>
        <v>0</v>
      </c>
      <c r="BA590" s="6">
        <f t="shared" si="12"/>
        <v>27</v>
      </c>
      <c r="BB590" s="6">
        <f t="shared" si="13"/>
        <v>0</v>
      </c>
      <c r="BC590" s="2"/>
      <c r="BD590" s="2"/>
    </row>
    <row r="591" ht="15.75" customHeight="1">
      <c r="A591" s="2">
        <v>140.0</v>
      </c>
      <c r="B591" s="2">
        <v>2016.0</v>
      </c>
      <c r="C591" s="6" t="s">
        <v>198</v>
      </c>
      <c r="D591" s="2">
        <v>20010.0</v>
      </c>
      <c r="E591" s="2">
        <v>3.220438000173E12</v>
      </c>
      <c r="F591" s="2" t="str">
        <f t="array" ref="F591">IFERROR(INDEX(cnpj!$A:$B,MATCH(C591,cnpj!$B:$B,0),1),IF(G591=14,LEFT(E591,2)&amp;"."&amp;MID(E591,3,3)&amp;"."&amp;MID(E591,6,3)&amp;"/"&amp;MID(E591,9,4)&amp;"-"&amp;RIGHT(E591,2),IF(G591=13,0&amp;LEFT(E591,1)&amp;"."&amp;MID(E591,2,3)&amp;"."&amp;MID(E591,5,3)&amp;"/"&amp;MID(E591,8,4)&amp;"-"&amp;RIGHT(E591,2),IF(G591=12,"00"&amp;"."&amp;LEFT(E591,3)&amp;"."&amp;MID(E591,4,3)&amp;"/"&amp;MID(E591,7,4)&amp;"-"&amp;RIGHT(E591,2),IF(G591=11,"00.0"&amp;LEFT(E591,2)&amp;"."&amp;MID(E591,3,3)&amp;"/"&amp;MID(E591,6,4)&amp;"-"&amp;RIGHT(E591,2),"erro")))))</f>
        <v>03.220.438/0001-73</v>
      </c>
      <c r="G591" s="2">
        <f t="shared" si="2"/>
        <v>13</v>
      </c>
      <c r="H591" s="6" t="s">
        <v>55</v>
      </c>
      <c r="I591" s="2">
        <v>10.0</v>
      </c>
      <c r="J591" s="6">
        <v>13.034624463096321</v>
      </c>
      <c r="K591" s="6">
        <v>458000.0</v>
      </c>
      <c r="L591" s="2">
        <v>0.0</v>
      </c>
      <c r="M591" s="2">
        <v>1.0</v>
      </c>
      <c r="N591" s="2"/>
      <c r="O591" s="2">
        <v>1.0</v>
      </c>
      <c r="P591" s="2">
        <v>3.0</v>
      </c>
      <c r="Q591" s="2">
        <v>0.0</v>
      </c>
      <c r="R591" s="2">
        <v>18.0</v>
      </c>
      <c r="S591" s="2">
        <v>0.0</v>
      </c>
      <c r="T591" s="6">
        <v>15.251330764954393</v>
      </c>
      <c r="U591" s="6">
        <v>0.16945076849394886</v>
      </c>
      <c r="V591" s="6">
        <v>0.042609831669121606</v>
      </c>
      <c r="W591" s="6">
        <v>179043.0</v>
      </c>
      <c r="X591" s="6">
        <v>50.0</v>
      </c>
      <c r="Y591" s="6">
        <v>4203091.0</v>
      </c>
      <c r="Z591" s="6">
        <v>712217.0</v>
      </c>
      <c r="AA591" s="2" t="str">
        <f t="shared" si="3"/>
        <v/>
      </c>
      <c r="AB591" s="2">
        <v>0.0</v>
      </c>
      <c r="AC591" s="2">
        <v>0.0</v>
      </c>
      <c r="AD591" s="2">
        <v>1.0</v>
      </c>
      <c r="AE591" s="2">
        <v>0.0</v>
      </c>
      <c r="AF591" s="2">
        <v>0.0</v>
      </c>
      <c r="AG591" s="2">
        <v>0.0</v>
      </c>
      <c r="AH591" s="2">
        <v>0.0</v>
      </c>
      <c r="AI591" s="2">
        <v>0.0</v>
      </c>
      <c r="AJ591" s="2">
        <v>0.0</v>
      </c>
      <c r="AK591" s="2">
        <v>0.0</v>
      </c>
      <c r="AL591" s="2">
        <v>0.0</v>
      </c>
      <c r="AM591" s="2">
        <v>1.0</v>
      </c>
      <c r="AN591" s="2">
        <v>0.0</v>
      </c>
      <c r="AO591" s="2">
        <v>0.0</v>
      </c>
      <c r="AP591" s="2">
        <v>0.0</v>
      </c>
      <c r="AQ591" s="2">
        <v>0.0</v>
      </c>
      <c r="AR591" s="3">
        <v>0.0</v>
      </c>
      <c r="AS591" s="6" t="str">
        <f t="shared" si="4"/>
        <v/>
      </c>
      <c r="AT591" s="6" t="str">
        <f t="shared" si="5"/>
        <v/>
      </c>
      <c r="AU591" s="6" t="str">
        <f t="shared" si="6"/>
        <v/>
      </c>
      <c r="AV591" s="6" t="str">
        <f t="shared" si="7"/>
        <v/>
      </c>
      <c r="AW591" s="6" t="str">
        <f t="shared" si="8"/>
        <v/>
      </c>
      <c r="AX591" s="6" t="str">
        <f t="shared" si="9"/>
        <v/>
      </c>
      <c r="AY591" s="6" t="str">
        <f t="shared" si="10"/>
        <v/>
      </c>
      <c r="AZ591" s="6" t="str">
        <f t="shared" si="11"/>
        <v/>
      </c>
      <c r="BA591" s="6" t="str">
        <f t="shared" si="12"/>
        <v/>
      </c>
      <c r="BB591" s="6" t="str">
        <f t="shared" si="13"/>
        <v/>
      </c>
      <c r="BC591" s="2"/>
      <c r="BD591" s="2"/>
    </row>
    <row r="592" ht="15.75" customHeight="1">
      <c r="A592" s="2">
        <v>140.0</v>
      </c>
      <c r="B592" s="2">
        <v>2017.0</v>
      </c>
      <c r="C592" s="6" t="s">
        <v>198</v>
      </c>
      <c r="D592" s="2">
        <v>20010.0</v>
      </c>
      <c r="E592" s="2">
        <v>3.220438000173E12</v>
      </c>
      <c r="F592" s="2" t="str">
        <f t="array" ref="F592">IFERROR(INDEX(cnpj!$A:$B,MATCH(C592,cnpj!$B:$B,0),1),IF(G592=14,LEFT(E592,2)&amp;"."&amp;MID(E592,3,3)&amp;"."&amp;MID(E592,6,3)&amp;"/"&amp;MID(E592,9,4)&amp;"-"&amp;RIGHT(E592,2),IF(G592=13,0&amp;LEFT(E592,1)&amp;"."&amp;MID(E592,2,3)&amp;"."&amp;MID(E592,5,3)&amp;"/"&amp;MID(E592,8,4)&amp;"-"&amp;RIGHT(E592,2),IF(G592=12,"00"&amp;"."&amp;LEFT(E592,3)&amp;"."&amp;MID(E592,4,3)&amp;"/"&amp;MID(E592,7,4)&amp;"-"&amp;RIGHT(E592,2),IF(G592=11,"00.0"&amp;LEFT(E592,2)&amp;"."&amp;MID(E592,3,3)&amp;"/"&amp;MID(E592,6,4)&amp;"-"&amp;RIGHT(E592,2),"erro")))))</f>
        <v>03.220.438/0001-73</v>
      </c>
      <c r="G592" s="2">
        <f t="shared" si="2"/>
        <v>13</v>
      </c>
      <c r="H592" s="6" t="s">
        <v>55</v>
      </c>
      <c r="I592" s="2">
        <v>10.0</v>
      </c>
      <c r="J592" s="6">
        <v>10.887436932884098</v>
      </c>
      <c r="K592" s="6">
        <v>53500.0</v>
      </c>
      <c r="L592" s="2">
        <v>0.0</v>
      </c>
      <c r="M592" s="2">
        <v>1.0</v>
      </c>
      <c r="N592" s="2"/>
      <c r="O592" s="2">
        <v>1.0</v>
      </c>
      <c r="P592" s="2">
        <v>3.0</v>
      </c>
      <c r="Q592" s="2">
        <v>0.0</v>
      </c>
      <c r="R592" s="2">
        <v>20.0</v>
      </c>
      <c r="S592" s="2">
        <v>0.0</v>
      </c>
      <c r="T592" s="6">
        <v>15.637851768836088</v>
      </c>
      <c r="U592" s="6">
        <v>0.16120443074038301</v>
      </c>
      <c r="V592" s="6">
        <v>0.22634439671371936</v>
      </c>
      <c r="W592" s="6">
        <v>583031.0</v>
      </c>
      <c r="X592" s="6">
        <v>817209.0</v>
      </c>
      <c r="Y592" s="6">
        <v>6186325.0</v>
      </c>
      <c r="Z592" s="6">
        <v>997263.0</v>
      </c>
      <c r="AA592" s="2">
        <f t="shared" si="3"/>
        <v>0</v>
      </c>
      <c r="AB592" s="2">
        <v>0.0</v>
      </c>
      <c r="AC592" s="2">
        <v>0.0</v>
      </c>
      <c r="AD592" s="2">
        <v>1.0</v>
      </c>
      <c r="AE592" s="2">
        <v>0.0</v>
      </c>
      <c r="AF592" s="2">
        <v>0.0</v>
      </c>
      <c r="AG592" s="2">
        <v>0.0</v>
      </c>
      <c r="AH592" s="2">
        <v>0.0</v>
      </c>
      <c r="AI592" s="2">
        <v>0.0</v>
      </c>
      <c r="AJ592" s="2">
        <v>0.0</v>
      </c>
      <c r="AK592" s="2">
        <v>0.0</v>
      </c>
      <c r="AL592" s="2">
        <v>0.0</v>
      </c>
      <c r="AM592" s="2">
        <v>0.0</v>
      </c>
      <c r="AN592" s="2">
        <v>1.0</v>
      </c>
      <c r="AO592" s="2">
        <v>0.0</v>
      </c>
      <c r="AP592" s="2">
        <v>0.0</v>
      </c>
      <c r="AQ592" s="2">
        <v>0.0</v>
      </c>
      <c r="AR592" s="3">
        <v>0.0</v>
      </c>
      <c r="AS592" s="6">
        <f t="shared" si="4"/>
        <v>15.25133076</v>
      </c>
      <c r="AT592" s="6">
        <f t="shared" si="5"/>
        <v>0.1694507685</v>
      </c>
      <c r="AU592" s="6">
        <f t="shared" si="6"/>
        <v>0.04260983167</v>
      </c>
      <c r="AV592" s="6">
        <f t="shared" si="7"/>
        <v>0</v>
      </c>
      <c r="AW592" s="6">
        <f t="shared" si="8"/>
        <v>1</v>
      </c>
      <c r="AX592" s="6">
        <f t="shared" si="9"/>
        <v>1</v>
      </c>
      <c r="AY592" s="6">
        <f t="shared" si="10"/>
        <v>3</v>
      </c>
      <c r="AZ592" s="6">
        <f t="shared" si="11"/>
        <v>0</v>
      </c>
      <c r="BA592" s="6">
        <f t="shared" si="12"/>
        <v>18</v>
      </c>
      <c r="BB592" s="6">
        <f t="shared" si="13"/>
        <v>0</v>
      </c>
      <c r="BC592" s="2"/>
      <c r="BD592" s="2"/>
    </row>
    <row r="593" ht="15.75" customHeight="1">
      <c r="A593" s="2">
        <v>140.0</v>
      </c>
      <c r="B593" s="2">
        <v>2018.0</v>
      </c>
      <c r="C593" s="6" t="s">
        <v>198</v>
      </c>
      <c r="D593" s="2">
        <v>20010.0</v>
      </c>
      <c r="E593" s="2">
        <v>3.220438000173E12</v>
      </c>
      <c r="F593" s="2" t="str">
        <f t="array" ref="F593">IFERROR(INDEX(cnpj!$A:$B,MATCH(C593,cnpj!$B:$B,0),1),IF(G593=14,LEFT(E593,2)&amp;"."&amp;MID(E593,3,3)&amp;"."&amp;MID(E593,6,3)&amp;"/"&amp;MID(E593,9,4)&amp;"-"&amp;RIGHT(E593,2),IF(G593=13,0&amp;LEFT(E593,1)&amp;"."&amp;MID(E593,2,3)&amp;"."&amp;MID(E593,5,3)&amp;"/"&amp;MID(E593,8,4)&amp;"-"&amp;RIGHT(E593,2),IF(G593=12,"00"&amp;"."&amp;LEFT(E593,3)&amp;"."&amp;MID(E593,4,3)&amp;"/"&amp;MID(E593,7,4)&amp;"-"&amp;RIGHT(E593,2),IF(G593=11,"00.0"&amp;LEFT(E593,2)&amp;"."&amp;MID(E593,3,3)&amp;"/"&amp;MID(E593,6,4)&amp;"-"&amp;RIGHT(E593,2),"erro")))))</f>
        <v>03.220.438/0001-73</v>
      </c>
      <c r="G593" s="2">
        <f t="shared" si="2"/>
        <v>13</v>
      </c>
      <c r="H593" s="6" t="s">
        <v>55</v>
      </c>
      <c r="I593" s="2">
        <v>10.0</v>
      </c>
      <c r="J593" s="6">
        <v>10.69901079971294</v>
      </c>
      <c r="K593" s="6">
        <v>44312.0</v>
      </c>
      <c r="L593" s="2">
        <v>0.0</v>
      </c>
      <c r="M593" s="2">
        <v>1.0</v>
      </c>
      <c r="N593" s="2"/>
      <c r="O593" s="2">
        <v>1.0</v>
      </c>
      <c r="P593" s="2">
        <v>3.0</v>
      </c>
      <c r="Q593" s="2">
        <v>0.0</v>
      </c>
      <c r="R593" s="2">
        <v>20.0</v>
      </c>
      <c r="S593" s="2">
        <v>0.0</v>
      </c>
      <c r="T593" s="6">
        <v>15.88670581732519</v>
      </c>
      <c r="U593" s="6">
        <v>0.11569198093190566</v>
      </c>
      <c r="V593" s="6">
        <v>0.2947038434765709</v>
      </c>
      <c r="W593" s="6">
        <v>1073438.0</v>
      </c>
      <c r="X593" s="6">
        <v>1264831.0</v>
      </c>
      <c r="Y593" s="6">
        <v>7934301.0</v>
      </c>
      <c r="Z593" s="6">
        <v>917935.0</v>
      </c>
      <c r="AA593" s="2">
        <f t="shared" si="3"/>
        <v>0</v>
      </c>
      <c r="AB593" s="2">
        <v>0.0</v>
      </c>
      <c r="AC593" s="2">
        <v>0.0</v>
      </c>
      <c r="AD593" s="2">
        <v>1.0</v>
      </c>
      <c r="AE593" s="2">
        <v>0.0</v>
      </c>
      <c r="AF593" s="2">
        <v>0.0</v>
      </c>
      <c r="AG593" s="2">
        <v>0.0</v>
      </c>
      <c r="AH593" s="2">
        <v>0.0</v>
      </c>
      <c r="AI593" s="2">
        <v>0.0</v>
      </c>
      <c r="AJ593" s="2">
        <v>0.0</v>
      </c>
      <c r="AK593" s="2">
        <v>0.0</v>
      </c>
      <c r="AL593" s="2">
        <v>0.0</v>
      </c>
      <c r="AM593" s="2">
        <v>0.0</v>
      </c>
      <c r="AN593" s="2">
        <v>0.0</v>
      </c>
      <c r="AO593" s="2">
        <v>1.0</v>
      </c>
      <c r="AP593" s="2">
        <v>0.0</v>
      </c>
      <c r="AQ593" s="2">
        <v>0.0</v>
      </c>
      <c r="AR593" s="3">
        <v>0.0</v>
      </c>
      <c r="AS593" s="6">
        <f t="shared" si="4"/>
        <v>15.63785177</v>
      </c>
      <c r="AT593" s="6">
        <f t="shared" si="5"/>
        <v>0.1612044307</v>
      </c>
      <c r="AU593" s="6">
        <f t="shared" si="6"/>
        <v>0.2263443967</v>
      </c>
      <c r="AV593" s="6">
        <f t="shared" si="7"/>
        <v>0</v>
      </c>
      <c r="AW593" s="6">
        <f t="shared" si="8"/>
        <v>1</v>
      </c>
      <c r="AX593" s="6">
        <f t="shared" si="9"/>
        <v>1</v>
      </c>
      <c r="AY593" s="6">
        <f t="shared" si="10"/>
        <v>3</v>
      </c>
      <c r="AZ593" s="6">
        <f t="shared" si="11"/>
        <v>0</v>
      </c>
      <c r="BA593" s="6">
        <f t="shared" si="12"/>
        <v>20</v>
      </c>
      <c r="BB593" s="6">
        <f t="shared" si="13"/>
        <v>0</v>
      </c>
      <c r="BC593" s="2"/>
      <c r="BD593" s="2"/>
    </row>
    <row r="594" ht="15.75" customHeight="1">
      <c r="A594" s="2">
        <v>140.0</v>
      </c>
      <c r="B594" s="2">
        <v>2019.0</v>
      </c>
      <c r="C594" s="6" t="s">
        <v>198</v>
      </c>
      <c r="D594" s="2">
        <v>20010.0</v>
      </c>
      <c r="E594" s="2">
        <v>3.220438000173E12</v>
      </c>
      <c r="F594" s="2" t="str">
        <f t="array" ref="F594">IFERROR(INDEX(cnpj!$A:$B,MATCH(C594,cnpj!$B:$B,0),1),IF(G594=14,LEFT(E594,2)&amp;"."&amp;MID(E594,3,3)&amp;"."&amp;MID(E594,6,3)&amp;"/"&amp;MID(E594,9,4)&amp;"-"&amp;RIGHT(E594,2),IF(G594=13,0&amp;LEFT(E594,1)&amp;"."&amp;MID(E594,2,3)&amp;"."&amp;MID(E594,5,3)&amp;"/"&amp;MID(E594,8,4)&amp;"-"&amp;RIGHT(E594,2),IF(G594=12,"00"&amp;"."&amp;LEFT(E594,3)&amp;"."&amp;MID(E594,4,3)&amp;"/"&amp;MID(E594,7,4)&amp;"-"&amp;RIGHT(E594,2),IF(G594=11,"00.0"&amp;LEFT(E594,2)&amp;"."&amp;MID(E594,3,3)&amp;"/"&amp;MID(E594,6,4)&amp;"-"&amp;RIGHT(E594,2),"erro")))))</f>
        <v>03.220.438/0001-73</v>
      </c>
      <c r="G594" s="2">
        <f t="shared" si="2"/>
        <v>13</v>
      </c>
      <c r="H594" s="6" t="s">
        <v>55</v>
      </c>
      <c r="I594" s="2">
        <v>10.0</v>
      </c>
      <c r="J594" s="6">
        <v>10.819778284410283</v>
      </c>
      <c r="K594" s="6">
        <v>50000.0</v>
      </c>
      <c r="L594" s="2">
        <v>0.0</v>
      </c>
      <c r="M594" s="2">
        <v>1.0</v>
      </c>
      <c r="N594" s="2"/>
      <c r="O594" s="2">
        <v>1.0</v>
      </c>
      <c r="P594" s="2">
        <v>3.0</v>
      </c>
      <c r="Q594" s="2">
        <v>0.0</v>
      </c>
      <c r="R594" s="2">
        <v>20.0</v>
      </c>
      <c r="S594" s="2">
        <v>0.0</v>
      </c>
      <c r="T594" s="6">
        <v>16.142319665969115</v>
      </c>
      <c r="U594" s="6">
        <v>0.23578168035405464</v>
      </c>
      <c r="V594" s="6">
        <v>0.10188578102638915</v>
      </c>
      <c r="W594" s="6">
        <v>864797.0</v>
      </c>
      <c r="X594" s="6">
        <v>179043.0</v>
      </c>
      <c r="Y594" s="6">
        <v>1.0245198E7</v>
      </c>
      <c r="Z594" s="6">
        <v>2415630.0</v>
      </c>
      <c r="AA594" s="2">
        <f t="shared" si="3"/>
        <v>0</v>
      </c>
      <c r="AB594" s="2">
        <v>0.0</v>
      </c>
      <c r="AC594" s="2">
        <v>0.0</v>
      </c>
      <c r="AD594" s="2">
        <v>1.0</v>
      </c>
      <c r="AE594" s="2">
        <v>0.0</v>
      </c>
      <c r="AF594" s="2">
        <v>0.0</v>
      </c>
      <c r="AG594" s="2">
        <v>0.0</v>
      </c>
      <c r="AH594" s="2">
        <v>0.0</v>
      </c>
      <c r="AI594" s="2">
        <v>0.0</v>
      </c>
      <c r="AJ594" s="2">
        <v>0.0</v>
      </c>
      <c r="AK594" s="2">
        <v>0.0</v>
      </c>
      <c r="AL594" s="2">
        <v>0.0</v>
      </c>
      <c r="AM594" s="2">
        <v>0.0</v>
      </c>
      <c r="AN594" s="2">
        <v>0.0</v>
      </c>
      <c r="AO594" s="2">
        <v>0.0</v>
      </c>
      <c r="AP594" s="2">
        <v>1.0</v>
      </c>
      <c r="AQ594" s="2">
        <v>0.0</v>
      </c>
      <c r="AR594" s="3">
        <v>0.0</v>
      </c>
      <c r="AS594" s="6">
        <f t="shared" si="4"/>
        <v>15.88670582</v>
      </c>
      <c r="AT594" s="6">
        <f t="shared" si="5"/>
        <v>0.1156919809</v>
      </c>
      <c r="AU594" s="6">
        <f t="shared" si="6"/>
        <v>0.2947038435</v>
      </c>
      <c r="AV594" s="6">
        <f t="shared" si="7"/>
        <v>0</v>
      </c>
      <c r="AW594" s="6">
        <f t="shared" si="8"/>
        <v>1</v>
      </c>
      <c r="AX594" s="6">
        <f t="shared" si="9"/>
        <v>1</v>
      </c>
      <c r="AY594" s="6">
        <f t="shared" si="10"/>
        <v>3</v>
      </c>
      <c r="AZ594" s="6">
        <f t="shared" si="11"/>
        <v>0</v>
      </c>
      <c r="BA594" s="6">
        <f t="shared" si="12"/>
        <v>20</v>
      </c>
      <c r="BB594" s="6">
        <f t="shared" si="13"/>
        <v>0</v>
      </c>
      <c r="BC594" s="2"/>
      <c r="BD594" s="2"/>
    </row>
    <row r="595" ht="15.75" customHeight="1">
      <c r="A595" s="2">
        <v>141.0</v>
      </c>
      <c r="B595" s="2">
        <v>2016.0</v>
      </c>
      <c r="C595" s="6" t="s">
        <v>199</v>
      </c>
      <c r="D595" s="2">
        <v>16608.0</v>
      </c>
      <c r="E595" s="2">
        <v>6.272793000184E12</v>
      </c>
      <c r="F595" s="2" t="str">
        <f t="array" ref="F595">IFERROR(INDEX(cnpj!$A:$B,MATCH(C595,cnpj!$B:$B,0),1),IF(G595=14,LEFT(E595,2)&amp;"."&amp;MID(E595,3,3)&amp;"."&amp;MID(E595,6,3)&amp;"/"&amp;MID(E595,9,4)&amp;"-"&amp;RIGHT(E595,2),IF(G595=13,0&amp;LEFT(E595,1)&amp;"."&amp;MID(E595,2,3)&amp;"."&amp;MID(E595,5,3)&amp;"/"&amp;MID(E595,8,4)&amp;"-"&amp;RIGHT(E595,2),IF(G595=12,"00"&amp;"."&amp;LEFT(E595,3)&amp;"."&amp;MID(E595,4,3)&amp;"/"&amp;MID(E595,7,4)&amp;"-"&amp;RIGHT(E595,2),IF(G595=11,"00.0"&amp;LEFT(E595,2)&amp;"."&amp;MID(E595,3,3)&amp;"/"&amp;MID(E595,6,4)&amp;"-"&amp;RIGHT(E595,2),"erro")))))</f>
        <v>06.272.793/0001-84</v>
      </c>
      <c r="G595" s="2">
        <f t="shared" si="2"/>
        <v>13</v>
      </c>
      <c r="H595" s="6" t="s">
        <v>55</v>
      </c>
      <c r="I595" s="2">
        <v>10.0</v>
      </c>
      <c r="J595" s="6">
        <v>12.712890247898626</v>
      </c>
      <c r="K595" s="6">
        <v>332000.0</v>
      </c>
      <c r="L595" s="2">
        <v>0.0</v>
      </c>
      <c r="M595" s="2">
        <v>1.0</v>
      </c>
      <c r="N595" s="2"/>
      <c r="O595" s="2">
        <v>1.0</v>
      </c>
      <c r="P595" s="2">
        <v>3.0</v>
      </c>
      <c r="Q595" s="2">
        <v>0.0</v>
      </c>
      <c r="R595" s="2">
        <v>24.0</v>
      </c>
      <c r="S595" s="2">
        <v>0.0</v>
      </c>
      <c r="T595" s="6">
        <v>15.543298989450038</v>
      </c>
      <c r="U595" s="6">
        <v>0.07103416673877389</v>
      </c>
      <c r="V595" s="6">
        <v>0.613339663369753</v>
      </c>
      <c r="W595" s="6">
        <v>1281632.0</v>
      </c>
      <c r="X595" s="6">
        <v>2170362.0</v>
      </c>
      <c r="Y595" s="6">
        <v>5628193.0</v>
      </c>
      <c r="Z595" s="6">
        <v>399794.0</v>
      </c>
      <c r="AA595" s="2" t="str">
        <f t="shared" si="3"/>
        <v/>
      </c>
      <c r="AB595" s="2">
        <v>0.0</v>
      </c>
      <c r="AC595" s="2">
        <v>0.0</v>
      </c>
      <c r="AD595" s="2">
        <v>1.0</v>
      </c>
      <c r="AE595" s="2">
        <v>0.0</v>
      </c>
      <c r="AF595" s="2">
        <v>0.0</v>
      </c>
      <c r="AG595" s="2">
        <v>0.0</v>
      </c>
      <c r="AH595" s="2">
        <v>0.0</v>
      </c>
      <c r="AI595" s="2">
        <v>0.0</v>
      </c>
      <c r="AJ595" s="2">
        <v>0.0</v>
      </c>
      <c r="AK595" s="2">
        <v>0.0</v>
      </c>
      <c r="AL595" s="2">
        <v>0.0</v>
      </c>
      <c r="AM595" s="2">
        <v>1.0</v>
      </c>
      <c r="AN595" s="2">
        <v>0.0</v>
      </c>
      <c r="AO595" s="2">
        <v>0.0</v>
      </c>
      <c r="AP595" s="2">
        <v>0.0</v>
      </c>
      <c r="AQ595" s="2">
        <v>0.0</v>
      </c>
      <c r="AR595" s="3">
        <v>0.0</v>
      </c>
      <c r="AS595" s="6" t="str">
        <f t="shared" si="4"/>
        <v/>
      </c>
      <c r="AT595" s="6" t="str">
        <f t="shared" si="5"/>
        <v/>
      </c>
      <c r="AU595" s="6" t="str">
        <f t="shared" si="6"/>
        <v/>
      </c>
      <c r="AV595" s="6" t="str">
        <f t="shared" si="7"/>
        <v/>
      </c>
      <c r="AW595" s="6" t="str">
        <f t="shared" si="8"/>
        <v/>
      </c>
      <c r="AX595" s="6" t="str">
        <f t="shared" si="9"/>
        <v/>
      </c>
      <c r="AY595" s="6" t="str">
        <f t="shared" si="10"/>
        <v/>
      </c>
      <c r="AZ595" s="6" t="str">
        <f t="shared" si="11"/>
        <v/>
      </c>
      <c r="BA595" s="6" t="str">
        <f t="shared" si="12"/>
        <v/>
      </c>
      <c r="BB595" s="6" t="str">
        <f t="shared" si="13"/>
        <v/>
      </c>
      <c r="BC595" s="2"/>
      <c r="BD595" s="2"/>
    </row>
    <row r="596" ht="15.75" customHeight="1">
      <c r="A596" s="2">
        <v>141.0</v>
      </c>
      <c r="B596" s="2">
        <v>2017.0</v>
      </c>
      <c r="C596" s="6" t="s">
        <v>199</v>
      </c>
      <c r="D596" s="2">
        <v>16608.0</v>
      </c>
      <c r="E596" s="2">
        <v>6.272793000184E12</v>
      </c>
      <c r="F596" s="2" t="str">
        <f t="array" ref="F596">IFERROR(INDEX(cnpj!$A:$B,MATCH(C596,cnpj!$B:$B,0),1),IF(G596=14,LEFT(E596,2)&amp;"."&amp;MID(E596,3,3)&amp;"."&amp;MID(E596,6,3)&amp;"/"&amp;MID(E596,9,4)&amp;"-"&amp;RIGHT(E596,2),IF(G596=13,0&amp;LEFT(E596,1)&amp;"."&amp;MID(E596,2,3)&amp;"."&amp;MID(E596,5,3)&amp;"/"&amp;MID(E596,8,4)&amp;"-"&amp;RIGHT(E596,2),IF(G596=12,"00"&amp;"."&amp;LEFT(E596,3)&amp;"."&amp;MID(E596,4,3)&amp;"/"&amp;MID(E596,7,4)&amp;"-"&amp;RIGHT(E596,2),IF(G596=11,"00.0"&amp;LEFT(E596,2)&amp;"."&amp;MID(E596,3,3)&amp;"/"&amp;MID(E596,6,4)&amp;"-"&amp;RIGHT(E596,2),"erro")))))</f>
        <v>06.272.793/0001-84</v>
      </c>
      <c r="G596" s="2">
        <f t="shared" si="2"/>
        <v>13</v>
      </c>
      <c r="H596" s="6" t="s">
        <v>55</v>
      </c>
      <c r="I596" s="2">
        <v>10.0</v>
      </c>
      <c r="J596" s="6">
        <v>12.881564890851399</v>
      </c>
      <c r="K596" s="6">
        <v>393000.0</v>
      </c>
      <c r="L596" s="2">
        <v>0.0</v>
      </c>
      <c r="M596" s="2">
        <v>1.0</v>
      </c>
      <c r="N596" s="2"/>
      <c r="O596" s="2">
        <v>1.0</v>
      </c>
      <c r="P596" s="2">
        <v>3.0</v>
      </c>
      <c r="Q596" s="2">
        <v>0.0</v>
      </c>
      <c r="R596" s="2">
        <v>22.0</v>
      </c>
      <c r="S596" s="2">
        <v>0.0</v>
      </c>
      <c r="T596" s="6">
        <v>15.695485401308666</v>
      </c>
      <c r="U596" s="6">
        <v>0.074712589305606</v>
      </c>
      <c r="V596" s="6">
        <v>0.6264806953400861</v>
      </c>
      <c r="W596" s="6">
        <v>1452571.0</v>
      </c>
      <c r="X596" s="6">
        <v>2652970.0</v>
      </c>
      <c r="Y596" s="6">
        <v>6553340.0</v>
      </c>
      <c r="Z596" s="6">
        <v>489617.0</v>
      </c>
      <c r="AA596" s="2">
        <f t="shared" si="3"/>
        <v>0</v>
      </c>
      <c r="AB596" s="2">
        <v>0.0</v>
      </c>
      <c r="AC596" s="2">
        <v>0.0</v>
      </c>
      <c r="AD596" s="2">
        <v>1.0</v>
      </c>
      <c r="AE596" s="2">
        <v>0.0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0.0</v>
      </c>
      <c r="AL596" s="2">
        <v>0.0</v>
      </c>
      <c r="AM596" s="2">
        <v>0.0</v>
      </c>
      <c r="AN596" s="2">
        <v>1.0</v>
      </c>
      <c r="AO596" s="2">
        <v>0.0</v>
      </c>
      <c r="AP596" s="2">
        <v>0.0</v>
      </c>
      <c r="AQ596" s="2">
        <v>0.0</v>
      </c>
      <c r="AR596" s="3">
        <v>0.0</v>
      </c>
      <c r="AS596" s="6">
        <f t="shared" si="4"/>
        <v>15.54329899</v>
      </c>
      <c r="AT596" s="6">
        <f t="shared" si="5"/>
        <v>0.07103416674</v>
      </c>
      <c r="AU596" s="6">
        <f t="shared" si="6"/>
        <v>0.6133396634</v>
      </c>
      <c r="AV596" s="6">
        <f t="shared" si="7"/>
        <v>0</v>
      </c>
      <c r="AW596" s="6">
        <f t="shared" si="8"/>
        <v>1</v>
      </c>
      <c r="AX596" s="6">
        <f t="shared" si="9"/>
        <v>1</v>
      </c>
      <c r="AY596" s="6">
        <f t="shared" si="10"/>
        <v>3</v>
      </c>
      <c r="AZ596" s="6">
        <f t="shared" si="11"/>
        <v>0</v>
      </c>
      <c r="BA596" s="6">
        <f t="shared" si="12"/>
        <v>24</v>
      </c>
      <c r="BB596" s="6">
        <f t="shared" si="13"/>
        <v>0</v>
      </c>
      <c r="BC596" s="2"/>
      <c r="BD596" s="2"/>
    </row>
    <row r="597" ht="15.75" customHeight="1">
      <c r="A597" s="2">
        <v>141.0</v>
      </c>
      <c r="B597" s="2">
        <v>2018.0</v>
      </c>
      <c r="C597" s="6" t="s">
        <v>199</v>
      </c>
      <c r="D597" s="2">
        <v>16608.0</v>
      </c>
      <c r="E597" s="2">
        <v>6.272793000184E12</v>
      </c>
      <c r="F597" s="2" t="str">
        <f t="array" ref="F597">IFERROR(INDEX(cnpj!$A:$B,MATCH(C597,cnpj!$B:$B,0),1),IF(G597=14,LEFT(E597,2)&amp;"."&amp;MID(E597,3,3)&amp;"."&amp;MID(E597,6,3)&amp;"/"&amp;MID(E597,9,4)&amp;"-"&amp;RIGHT(E597,2),IF(G597=13,0&amp;LEFT(E597,1)&amp;"."&amp;MID(E597,2,3)&amp;"."&amp;MID(E597,5,3)&amp;"/"&amp;MID(E597,8,4)&amp;"-"&amp;RIGHT(E597,2),IF(G597=12,"00"&amp;"."&amp;LEFT(E597,3)&amp;"."&amp;MID(E597,4,3)&amp;"/"&amp;MID(E597,7,4)&amp;"-"&amp;RIGHT(E597,2),IF(G597=11,"00.0"&amp;LEFT(E597,2)&amp;"."&amp;MID(E597,3,3)&amp;"/"&amp;MID(E597,6,4)&amp;"-"&amp;RIGHT(E597,2),"erro")))))</f>
        <v>06.272.793/0001-84</v>
      </c>
      <c r="G597" s="2">
        <f t="shared" si="2"/>
        <v>13</v>
      </c>
      <c r="H597" s="6" t="s">
        <v>55</v>
      </c>
      <c r="I597" s="2">
        <v>10.0</v>
      </c>
      <c r="J597" s="6">
        <v>12.971540487669746</v>
      </c>
      <c r="K597" s="6">
        <v>430000.0</v>
      </c>
      <c r="L597" s="2">
        <v>0.0</v>
      </c>
      <c r="M597" s="2">
        <v>1.0</v>
      </c>
      <c r="N597" s="2"/>
      <c r="O597" s="2">
        <v>0.0</v>
      </c>
      <c r="P597" s="2">
        <v>0.0</v>
      </c>
      <c r="Q597" s="2">
        <v>0.0</v>
      </c>
      <c r="R597" s="2">
        <v>26.0</v>
      </c>
      <c r="S597" s="2">
        <v>0.0</v>
      </c>
      <c r="T597" s="6">
        <v>15.760217125863429</v>
      </c>
      <c r="U597" s="6">
        <v>0.09616653174246736</v>
      </c>
      <c r="V597" s="6">
        <v>0.5920070999688196</v>
      </c>
      <c r="W597" s="6">
        <v>1106870.0</v>
      </c>
      <c r="X597" s="6">
        <v>3032195.0</v>
      </c>
      <c r="Y597" s="6">
        <v>6991580.0</v>
      </c>
      <c r="Z597" s="6">
        <v>672356.0</v>
      </c>
      <c r="AA597" s="2">
        <f t="shared" si="3"/>
        <v>0</v>
      </c>
      <c r="AB597" s="2">
        <v>0.0</v>
      </c>
      <c r="AC597" s="2">
        <v>0.0</v>
      </c>
      <c r="AD597" s="2">
        <v>1.0</v>
      </c>
      <c r="AE597" s="2">
        <v>0.0</v>
      </c>
      <c r="AF597" s="2">
        <v>0.0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2">
        <v>0.0</v>
      </c>
      <c r="AM597" s="2">
        <v>0.0</v>
      </c>
      <c r="AN597" s="2">
        <v>0.0</v>
      </c>
      <c r="AO597" s="2">
        <v>1.0</v>
      </c>
      <c r="AP597" s="2">
        <v>0.0</v>
      </c>
      <c r="AQ597" s="2">
        <v>0.0</v>
      </c>
      <c r="AR597" s="3">
        <v>0.0</v>
      </c>
      <c r="AS597" s="6">
        <f t="shared" si="4"/>
        <v>15.6954854</v>
      </c>
      <c r="AT597" s="6">
        <f t="shared" si="5"/>
        <v>0.07471258931</v>
      </c>
      <c r="AU597" s="6">
        <f t="shared" si="6"/>
        <v>0.6264806953</v>
      </c>
      <c r="AV597" s="6">
        <f t="shared" si="7"/>
        <v>0</v>
      </c>
      <c r="AW597" s="6">
        <f t="shared" si="8"/>
        <v>1</v>
      </c>
      <c r="AX597" s="6">
        <f t="shared" si="9"/>
        <v>1</v>
      </c>
      <c r="AY597" s="6">
        <f t="shared" si="10"/>
        <v>3</v>
      </c>
      <c r="AZ597" s="6">
        <f t="shared" si="11"/>
        <v>0</v>
      </c>
      <c r="BA597" s="6">
        <f t="shared" si="12"/>
        <v>22</v>
      </c>
      <c r="BB597" s="6">
        <f t="shared" si="13"/>
        <v>0</v>
      </c>
      <c r="BC597" s="2"/>
      <c r="BD597" s="2"/>
    </row>
    <row r="598" ht="15.75" customHeight="1">
      <c r="A598" s="2">
        <v>141.0</v>
      </c>
      <c r="B598" s="2">
        <v>2019.0</v>
      </c>
      <c r="C598" s="6" t="s">
        <v>199</v>
      </c>
      <c r="D598" s="2">
        <v>16608.0</v>
      </c>
      <c r="E598" s="2">
        <v>6.272793000184E12</v>
      </c>
      <c r="F598" s="2" t="str">
        <f t="array" ref="F598">IFERROR(INDEX(cnpj!$A:$B,MATCH(C598,cnpj!$B:$B,0),1),IF(G598=14,LEFT(E598,2)&amp;"."&amp;MID(E598,3,3)&amp;"."&amp;MID(E598,6,3)&amp;"/"&amp;MID(E598,9,4)&amp;"-"&amp;RIGHT(E598,2),IF(G598=13,0&amp;LEFT(E598,1)&amp;"."&amp;MID(E598,2,3)&amp;"."&amp;MID(E598,5,3)&amp;"/"&amp;MID(E598,8,4)&amp;"-"&amp;RIGHT(E598,2),IF(G598=12,"00"&amp;"."&amp;LEFT(E598,3)&amp;"."&amp;MID(E598,4,3)&amp;"/"&amp;MID(E598,7,4)&amp;"-"&amp;RIGHT(E598,2),IF(G598=11,"00.0"&amp;LEFT(E598,2)&amp;"."&amp;MID(E598,3,3)&amp;"/"&amp;MID(E598,6,4)&amp;"-"&amp;RIGHT(E598,2),"erro")))))</f>
        <v>06.272.793/0001-84</v>
      </c>
      <c r="G598" s="2">
        <f t="shared" si="2"/>
        <v>13</v>
      </c>
      <c r="H598" s="6" t="s">
        <v>55</v>
      </c>
      <c r="I598" s="2">
        <v>10.0</v>
      </c>
      <c r="J598" s="6">
        <v>13.060487973686241</v>
      </c>
      <c r="K598" s="6">
        <v>470000.0</v>
      </c>
      <c r="L598" s="2">
        <v>0.0</v>
      </c>
      <c r="M598" s="2">
        <v>1.0</v>
      </c>
      <c r="N598" s="2"/>
      <c r="O598" s="2">
        <v>0.0</v>
      </c>
      <c r="P598" s="2">
        <v>0.0</v>
      </c>
      <c r="Q598" s="2">
        <v>0.0</v>
      </c>
      <c r="R598" s="2">
        <v>29.0</v>
      </c>
      <c r="S598" s="2">
        <v>0.0</v>
      </c>
      <c r="T598" s="6">
        <v>15.780523509663677</v>
      </c>
      <c r="U598" s="6">
        <v>0.09069019573216837</v>
      </c>
      <c r="V598" s="6">
        <v>0.3313875743604945</v>
      </c>
      <c r="W598" s="6">
        <v>1082820.0</v>
      </c>
      <c r="X598" s="6">
        <v>1281632.0</v>
      </c>
      <c r="Y598" s="6">
        <v>7135005.0</v>
      </c>
      <c r="Z598" s="6">
        <v>647075.0</v>
      </c>
      <c r="AA598" s="2">
        <f t="shared" si="3"/>
        <v>0</v>
      </c>
      <c r="AB598" s="2">
        <v>0.0</v>
      </c>
      <c r="AC598" s="2">
        <v>0.0</v>
      </c>
      <c r="AD598" s="2">
        <v>1.0</v>
      </c>
      <c r="AE598" s="2">
        <v>0.0</v>
      </c>
      <c r="AF598" s="2">
        <v>0.0</v>
      </c>
      <c r="AG598" s="2">
        <v>0.0</v>
      </c>
      <c r="AH598" s="2">
        <v>0.0</v>
      </c>
      <c r="AI598" s="2">
        <v>0.0</v>
      </c>
      <c r="AJ598" s="2">
        <v>0.0</v>
      </c>
      <c r="AK598" s="2">
        <v>0.0</v>
      </c>
      <c r="AL598" s="2">
        <v>0.0</v>
      </c>
      <c r="AM598" s="2">
        <v>0.0</v>
      </c>
      <c r="AN598" s="2">
        <v>0.0</v>
      </c>
      <c r="AO598" s="2">
        <v>0.0</v>
      </c>
      <c r="AP598" s="2">
        <v>1.0</v>
      </c>
      <c r="AQ598" s="2">
        <v>0.0</v>
      </c>
      <c r="AR598" s="3">
        <v>0.0</v>
      </c>
      <c r="AS598" s="6">
        <f t="shared" si="4"/>
        <v>15.76021713</v>
      </c>
      <c r="AT598" s="6">
        <f t="shared" si="5"/>
        <v>0.09616653174</v>
      </c>
      <c r="AU598" s="6">
        <f t="shared" si="6"/>
        <v>0.5920071</v>
      </c>
      <c r="AV598" s="6">
        <f t="shared" si="7"/>
        <v>0</v>
      </c>
      <c r="AW598" s="6">
        <f t="shared" si="8"/>
        <v>1</v>
      </c>
      <c r="AX598" s="6">
        <f t="shared" si="9"/>
        <v>0</v>
      </c>
      <c r="AY598" s="6">
        <f t="shared" si="10"/>
        <v>0</v>
      </c>
      <c r="AZ598" s="6">
        <f t="shared" si="11"/>
        <v>0</v>
      </c>
      <c r="BA598" s="6">
        <f t="shared" si="12"/>
        <v>26</v>
      </c>
      <c r="BB598" s="6">
        <f t="shared" si="13"/>
        <v>0</v>
      </c>
      <c r="BC598" s="2"/>
      <c r="BD598" s="2"/>
    </row>
    <row r="599" ht="15.75" customHeight="1">
      <c r="A599" s="2">
        <v>141.0</v>
      </c>
      <c r="B599" s="2">
        <v>2020.0</v>
      </c>
      <c r="C599" s="6" t="s">
        <v>199</v>
      </c>
      <c r="D599" s="2">
        <v>16608.0</v>
      </c>
      <c r="E599" s="2">
        <v>6.272793000184E12</v>
      </c>
      <c r="F599" s="2" t="str">
        <f t="array" ref="F599">IFERROR(INDEX(cnpj!$A:$B,MATCH(C599,cnpj!$B:$B,0),1),IF(G599=14,LEFT(E599,2)&amp;"."&amp;MID(E599,3,3)&amp;"."&amp;MID(E599,6,3)&amp;"/"&amp;MID(E599,9,4)&amp;"-"&amp;RIGHT(E599,2),IF(G599=13,0&amp;LEFT(E599,1)&amp;"."&amp;MID(E599,2,3)&amp;"."&amp;MID(E599,5,3)&amp;"/"&amp;MID(E599,8,4)&amp;"-"&amp;RIGHT(E599,2),IF(G599=12,"00"&amp;"."&amp;LEFT(E599,3)&amp;"."&amp;MID(E599,4,3)&amp;"/"&amp;MID(E599,7,4)&amp;"-"&amp;RIGHT(E599,2),IF(G599=11,"00.0"&amp;LEFT(E599,2)&amp;"."&amp;MID(E599,3,3)&amp;"/"&amp;MID(E599,6,4)&amp;"-"&amp;RIGHT(E599,2),"erro")))))</f>
        <v>06.272.793/0001-84</v>
      </c>
      <c r="G599" s="2">
        <f t="shared" si="2"/>
        <v>13</v>
      </c>
      <c r="H599" s="6" t="s">
        <v>55</v>
      </c>
      <c r="I599" s="2">
        <v>10.0</v>
      </c>
      <c r="J599" s="6">
        <v>13.060487973686241</v>
      </c>
      <c r="K599" s="6">
        <v>470000.0</v>
      </c>
      <c r="L599" s="2">
        <v>0.0</v>
      </c>
      <c r="M599" s="2">
        <v>1.0</v>
      </c>
      <c r="N599" s="2"/>
      <c r="O599" s="2">
        <v>0.0</v>
      </c>
      <c r="P599" s="2">
        <v>0.0</v>
      </c>
      <c r="Q599" s="2">
        <v>0.0</v>
      </c>
      <c r="R599" s="2">
        <v>28.0</v>
      </c>
      <c r="S599" s="2">
        <v>0.0</v>
      </c>
      <c r="T599" s="6">
        <v>15.881651031334979</v>
      </c>
      <c r="U599" s="6">
        <v>0.08870620002087583</v>
      </c>
      <c r="V599" s="6">
        <v>0.6203280191165875</v>
      </c>
      <c r="W599" s="6">
        <v>2232872.0</v>
      </c>
      <c r="X599" s="6">
        <v>2664181.0</v>
      </c>
      <c r="Y599" s="6">
        <v>7894296.0</v>
      </c>
      <c r="Z599" s="6">
        <v>700273.0</v>
      </c>
      <c r="AA599" s="2">
        <f t="shared" si="3"/>
        <v>0</v>
      </c>
      <c r="AB599" s="2">
        <v>0.0</v>
      </c>
      <c r="AC599" s="2">
        <v>0.0</v>
      </c>
      <c r="AD599" s="2">
        <v>1.0</v>
      </c>
      <c r="AE599" s="2">
        <v>0.0</v>
      </c>
      <c r="AF599" s="2">
        <v>0.0</v>
      </c>
      <c r="AG599" s="2">
        <v>0.0</v>
      </c>
      <c r="AH599" s="2">
        <v>0.0</v>
      </c>
      <c r="AI599" s="2">
        <v>0.0</v>
      </c>
      <c r="AJ599" s="2">
        <v>0.0</v>
      </c>
      <c r="AK599" s="2">
        <v>0.0</v>
      </c>
      <c r="AL599" s="2">
        <v>0.0</v>
      </c>
      <c r="AM599" s="2">
        <v>0.0</v>
      </c>
      <c r="AN599" s="2">
        <v>0.0</v>
      </c>
      <c r="AO599" s="2">
        <v>0.0</v>
      </c>
      <c r="AP599" s="2">
        <v>0.0</v>
      </c>
      <c r="AQ599" s="2">
        <v>1.0</v>
      </c>
      <c r="AR599" s="3">
        <v>0.0</v>
      </c>
      <c r="AS599" s="6">
        <f t="shared" si="4"/>
        <v>15.78052351</v>
      </c>
      <c r="AT599" s="6">
        <f t="shared" si="5"/>
        <v>0.09069019573</v>
      </c>
      <c r="AU599" s="6">
        <f t="shared" si="6"/>
        <v>0.3313875744</v>
      </c>
      <c r="AV599" s="6">
        <f t="shared" si="7"/>
        <v>0</v>
      </c>
      <c r="AW599" s="6">
        <f t="shared" si="8"/>
        <v>1</v>
      </c>
      <c r="AX599" s="6">
        <f t="shared" si="9"/>
        <v>0</v>
      </c>
      <c r="AY599" s="6">
        <f t="shared" si="10"/>
        <v>0</v>
      </c>
      <c r="AZ599" s="6">
        <f t="shared" si="11"/>
        <v>0</v>
      </c>
      <c r="BA599" s="6">
        <f t="shared" si="12"/>
        <v>29</v>
      </c>
      <c r="BB599" s="6">
        <f t="shared" si="13"/>
        <v>0</v>
      </c>
      <c r="BC599" s="2"/>
      <c r="BD599" s="2"/>
    </row>
    <row r="600" ht="15.75" customHeight="1">
      <c r="A600" s="2">
        <v>142.0</v>
      </c>
      <c r="B600" s="2">
        <v>2016.0</v>
      </c>
      <c r="C600" s="6" t="s">
        <v>200</v>
      </c>
      <c r="D600" s="2">
        <v>18309.0</v>
      </c>
      <c r="E600" s="2">
        <v>4.89572800018E12</v>
      </c>
      <c r="F600" s="2" t="str">
        <f t="array" ref="F600">IFERROR(INDEX(cnpj!$A:$B,MATCH(C600,cnpj!$B:$B,0),1),IF(G600=14,LEFT(E600,2)&amp;"."&amp;MID(E600,3,3)&amp;"."&amp;MID(E600,6,3)&amp;"/"&amp;MID(E600,9,4)&amp;"-"&amp;RIGHT(E600,2),IF(G600=13,0&amp;LEFT(E600,1)&amp;"."&amp;MID(E600,2,3)&amp;"."&amp;MID(E600,5,3)&amp;"/"&amp;MID(E600,8,4)&amp;"-"&amp;RIGHT(E600,2),IF(G600=12,"00"&amp;"."&amp;LEFT(E600,3)&amp;"."&amp;MID(E600,4,3)&amp;"/"&amp;MID(E600,7,4)&amp;"-"&amp;RIGHT(E600,2),IF(G600=11,"00.0"&amp;LEFT(E600,2)&amp;"."&amp;MID(E600,3,3)&amp;"/"&amp;MID(E600,6,4)&amp;"-"&amp;RIGHT(E600,2),"erro")))))</f>
        <v>04.895.728/0001-80</v>
      </c>
      <c r="G600" s="2">
        <f t="shared" si="2"/>
        <v>13</v>
      </c>
      <c r="H600" s="6" t="s">
        <v>55</v>
      </c>
      <c r="I600" s="2">
        <v>10.0</v>
      </c>
      <c r="J600" s="6">
        <v>12.644327576461329</v>
      </c>
      <c r="K600" s="6">
        <v>310000.0</v>
      </c>
      <c r="L600" s="2">
        <v>0.0</v>
      </c>
      <c r="M600" s="2">
        <v>1.0</v>
      </c>
      <c r="N600" s="2"/>
      <c r="O600" s="2">
        <v>1.0</v>
      </c>
      <c r="P600" s="2">
        <v>3.0</v>
      </c>
      <c r="Q600" s="2">
        <v>0.0</v>
      </c>
      <c r="R600" s="2">
        <v>21.0</v>
      </c>
      <c r="S600" s="2">
        <v>0.0</v>
      </c>
      <c r="T600" s="6">
        <v>15.868607225946816</v>
      </c>
      <c r="U600" s="6">
        <v>0.045117596999894635</v>
      </c>
      <c r="V600" s="6">
        <v>0.7281809673083639</v>
      </c>
      <c r="W600" s="6">
        <v>2084922.0</v>
      </c>
      <c r="X600" s="6">
        <v>3589059.0</v>
      </c>
      <c r="Y600" s="6">
        <v>7791993.0</v>
      </c>
      <c r="Z600" s="6">
        <v>351556.0</v>
      </c>
      <c r="AA600" s="2" t="str">
        <f t="shared" si="3"/>
        <v/>
      </c>
      <c r="AB600" s="2">
        <v>0.0</v>
      </c>
      <c r="AC600" s="2">
        <v>0.0</v>
      </c>
      <c r="AD600" s="2">
        <v>1.0</v>
      </c>
      <c r="AE600" s="2">
        <v>0.0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2">
        <v>0.0</v>
      </c>
      <c r="AM600" s="2">
        <v>1.0</v>
      </c>
      <c r="AN600" s="2">
        <v>0.0</v>
      </c>
      <c r="AO600" s="2">
        <v>0.0</v>
      </c>
      <c r="AP600" s="2">
        <v>0.0</v>
      </c>
      <c r="AQ600" s="2">
        <v>0.0</v>
      </c>
      <c r="AR600" s="3">
        <v>0.0</v>
      </c>
      <c r="AS600" s="6" t="str">
        <f t="shared" si="4"/>
        <v/>
      </c>
      <c r="AT600" s="6" t="str">
        <f t="shared" si="5"/>
        <v/>
      </c>
      <c r="AU600" s="6" t="str">
        <f t="shared" si="6"/>
        <v/>
      </c>
      <c r="AV600" s="6" t="str">
        <f t="shared" si="7"/>
        <v/>
      </c>
      <c r="AW600" s="6" t="str">
        <f t="shared" si="8"/>
        <v/>
      </c>
      <c r="AX600" s="6" t="str">
        <f t="shared" si="9"/>
        <v/>
      </c>
      <c r="AY600" s="6" t="str">
        <f t="shared" si="10"/>
        <v/>
      </c>
      <c r="AZ600" s="6" t="str">
        <f t="shared" si="11"/>
        <v/>
      </c>
      <c r="BA600" s="6" t="str">
        <f t="shared" si="12"/>
        <v/>
      </c>
      <c r="BB600" s="6" t="str">
        <f t="shared" si="13"/>
        <v/>
      </c>
      <c r="BC600" s="2"/>
      <c r="BD600" s="2"/>
    </row>
    <row r="601" ht="15.75" customHeight="1">
      <c r="A601" s="2">
        <v>142.0</v>
      </c>
      <c r="B601" s="2">
        <v>2017.0</v>
      </c>
      <c r="C601" s="6" t="s">
        <v>200</v>
      </c>
      <c r="D601" s="2">
        <v>18309.0</v>
      </c>
      <c r="E601" s="2">
        <v>4.89572800018E12</v>
      </c>
      <c r="F601" s="2" t="str">
        <f t="array" ref="F601">IFERROR(INDEX(cnpj!$A:$B,MATCH(C601,cnpj!$B:$B,0),1),IF(G601=14,LEFT(E601,2)&amp;"."&amp;MID(E601,3,3)&amp;"."&amp;MID(E601,6,3)&amp;"/"&amp;MID(E601,9,4)&amp;"-"&amp;RIGHT(E601,2),IF(G601=13,0&amp;LEFT(E601,1)&amp;"."&amp;MID(E601,2,3)&amp;"."&amp;MID(E601,5,3)&amp;"/"&amp;MID(E601,8,4)&amp;"-"&amp;RIGHT(E601,2),IF(G601=12,"00"&amp;"."&amp;LEFT(E601,3)&amp;"."&amp;MID(E601,4,3)&amp;"/"&amp;MID(E601,7,4)&amp;"-"&amp;RIGHT(E601,2),IF(G601=11,"00.0"&amp;LEFT(E601,2)&amp;"."&amp;MID(E601,3,3)&amp;"/"&amp;MID(E601,6,4)&amp;"-"&amp;RIGHT(E601,2),"erro")))))</f>
        <v>04.895.728/0001-80</v>
      </c>
      <c r="G601" s="2">
        <f t="shared" si="2"/>
        <v>13</v>
      </c>
      <c r="H601" s="6" t="s">
        <v>55</v>
      </c>
      <c r="I601" s="2">
        <v>10.0</v>
      </c>
      <c r="J601" s="6">
        <v>13.17115354157376</v>
      </c>
      <c r="K601" s="6">
        <v>525000.0</v>
      </c>
      <c r="L601" s="2">
        <v>0.0</v>
      </c>
      <c r="M601" s="2">
        <v>1.0</v>
      </c>
      <c r="N601" s="2"/>
      <c r="O601" s="2">
        <v>1.0</v>
      </c>
      <c r="P601" s="2">
        <v>3.0</v>
      </c>
      <c r="Q601" s="2">
        <v>0.0</v>
      </c>
      <c r="R601" s="2">
        <v>20.0</v>
      </c>
      <c r="S601" s="2">
        <v>0.0</v>
      </c>
      <c r="T601" s="6">
        <v>15.96683068677904</v>
      </c>
      <c r="U601" s="6">
        <v>0.0713723588762894</v>
      </c>
      <c r="V601" s="6">
        <v>0.6995516274111383</v>
      </c>
      <c r="W601" s="6">
        <v>2028985.0</v>
      </c>
      <c r="X601" s="6">
        <v>3984500.0</v>
      </c>
      <c r="Y601" s="6">
        <v>8596199.0</v>
      </c>
      <c r="Z601" s="6">
        <v>613531.0</v>
      </c>
      <c r="AA601" s="2">
        <f t="shared" si="3"/>
        <v>0</v>
      </c>
      <c r="AB601" s="2">
        <v>0.0</v>
      </c>
      <c r="AC601" s="2">
        <v>0.0</v>
      </c>
      <c r="AD601" s="2">
        <v>1.0</v>
      </c>
      <c r="AE601" s="2">
        <v>0.0</v>
      </c>
      <c r="AF601" s="2">
        <v>0.0</v>
      </c>
      <c r="AG601" s="2">
        <v>0.0</v>
      </c>
      <c r="AH601" s="2">
        <v>0.0</v>
      </c>
      <c r="AI601" s="2">
        <v>0.0</v>
      </c>
      <c r="AJ601" s="2">
        <v>0.0</v>
      </c>
      <c r="AK601" s="2">
        <v>0.0</v>
      </c>
      <c r="AL601" s="2">
        <v>0.0</v>
      </c>
      <c r="AM601" s="2">
        <v>0.0</v>
      </c>
      <c r="AN601" s="2">
        <v>1.0</v>
      </c>
      <c r="AO601" s="2">
        <v>0.0</v>
      </c>
      <c r="AP601" s="2">
        <v>0.0</v>
      </c>
      <c r="AQ601" s="2">
        <v>0.0</v>
      </c>
      <c r="AR601" s="3">
        <v>0.0</v>
      </c>
      <c r="AS601" s="6">
        <f t="shared" si="4"/>
        <v>15.86860723</v>
      </c>
      <c r="AT601" s="6">
        <f t="shared" si="5"/>
        <v>0.045117597</v>
      </c>
      <c r="AU601" s="6">
        <f t="shared" si="6"/>
        <v>0.7281809673</v>
      </c>
      <c r="AV601" s="6">
        <f t="shared" si="7"/>
        <v>0</v>
      </c>
      <c r="AW601" s="6">
        <f t="shared" si="8"/>
        <v>1</v>
      </c>
      <c r="AX601" s="6">
        <f t="shared" si="9"/>
        <v>1</v>
      </c>
      <c r="AY601" s="6">
        <f t="shared" si="10"/>
        <v>3</v>
      </c>
      <c r="AZ601" s="6">
        <f t="shared" si="11"/>
        <v>0</v>
      </c>
      <c r="BA601" s="6">
        <f t="shared" si="12"/>
        <v>21</v>
      </c>
      <c r="BB601" s="6">
        <f t="shared" si="13"/>
        <v>0</v>
      </c>
      <c r="BC601" s="2"/>
      <c r="BD601" s="2"/>
    </row>
    <row r="602" ht="15.75" customHeight="1">
      <c r="A602" s="2">
        <v>142.0</v>
      </c>
      <c r="B602" s="2">
        <v>2018.0</v>
      </c>
      <c r="C602" s="6" t="s">
        <v>200</v>
      </c>
      <c r="D602" s="2">
        <v>18309.0</v>
      </c>
      <c r="E602" s="2">
        <v>4.89572800018E12</v>
      </c>
      <c r="F602" s="2" t="str">
        <f t="array" ref="F602">IFERROR(INDEX(cnpj!$A:$B,MATCH(C602,cnpj!$B:$B,0),1),IF(G602=14,LEFT(E602,2)&amp;"."&amp;MID(E602,3,3)&amp;"."&amp;MID(E602,6,3)&amp;"/"&amp;MID(E602,9,4)&amp;"-"&amp;RIGHT(E602,2),IF(G602=13,0&amp;LEFT(E602,1)&amp;"."&amp;MID(E602,2,3)&amp;"."&amp;MID(E602,5,3)&amp;"/"&amp;MID(E602,8,4)&amp;"-"&amp;RIGHT(E602,2),IF(G602=12,"00"&amp;"."&amp;LEFT(E602,3)&amp;"."&amp;MID(E602,4,3)&amp;"/"&amp;MID(E602,7,4)&amp;"-"&amp;RIGHT(E602,2),IF(G602=11,"00.0"&amp;LEFT(E602,2)&amp;"."&amp;MID(E602,3,3)&amp;"/"&amp;MID(E602,6,4)&amp;"-"&amp;RIGHT(E602,2),"erro")))))</f>
        <v>04.895.728/0001-80</v>
      </c>
      <c r="G602" s="2">
        <f t="shared" si="2"/>
        <v>13</v>
      </c>
      <c r="H602" s="6" t="s">
        <v>55</v>
      </c>
      <c r="I602" s="2">
        <v>10.0</v>
      </c>
      <c r="J602" s="6">
        <v>13.226723392728571</v>
      </c>
      <c r="K602" s="6">
        <v>555000.0</v>
      </c>
      <c r="L602" s="2">
        <v>0.0</v>
      </c>
      <c r="M602" s="2">
        <v>1.0</v>
      </c>
      <c r="N602" s="2"/>
      <c r="O602" s="2">
        <v>0.0</v>
      </c>
      <c r="P602" s="2">
        <v>0.0</v>
      </c>
      <c r="Q602" s="2">
        <v>0.0</v>
      </c>
      <c r="R602" s="2">
        <v>20.0</v>
      </c>
      <c r="S602" s="2">
        <v>0.0</v>
      </c>
      <c r="T602" s="6">
        <v>16.018863429995793</v>
      </c>
      <c r="U602" s="6">
        <v>0.050289973058943005</v>
      </c>
      <c r="V602" s="6">
        <v>0.668031646355227</v>
      </c>
      <c r="W602" s="6">
        <v>1930009.0</v>
      </c>
      <c r="X602" s="6">
        <v>4119234.0</v>
      </c>
      <c r="Y602" s="6">
        <v>9055324.0</v>
      </c>
      <c r="Z602" s="6">
        <v>455392.0</v>
      </c>
      <c r="AA602" s="2">
        <f t="shared" si="3"/>
        <v>0</v>
      </c>
      <c r="AB602" s="2">
        <v>0.0</v>
      </c>
      <c r="AC602" s="2">
        <v>0.0</v>
      </c>
      <c r="AD602" s="2">
        <v>1.0</v>
      </c>
      <c r="AE602" s="2">
        <v>0.0</v>
      </c>
      <c r="AF602" s="2">
        <v>0.0</v>
      </c>
      <c r="AG602" s="2">
        <v>0.0</v>
      </c>
      <c r="AH602" s="2">
        <v>0.0</v>
      </c>
      <c r="AI602" s="2">
        <v>0.0</v>
      </c>
      <c r="AJ602" s="2">
        <v>0.0</v>
      </c>
      <c r="AK602" s="2">
        <v>0.0</v>
      </c>
      <c r="AL602" s="2">
        <v>0.0</v>
      </c>
      <c r="AM602" s="2">
        <v>0.0</v>
      </c>
      <c r="AN602" s="2">
        <v>0.0</v>
      </c>
      <c r="AO602" s="2">
        <v>1.0</v>
      </c>
      <c r="AP602" s="2">
        <v>0.0</v>
      </c>
      <c r="AQ602" s="2">
        <v>0.0</v>
      </c>
      <c r="AR602" s="3">
        <v>0.0</v>
      </c>
      <c r="AS602" s="6">
        <f t="shared" si="4"/>
        <v>15.96683069</v>
      </c>
      <c r="AT602" s="6">
        <f t="shared" si="5"/>
        <v>0.07137235888</v>
      </c>
      <c r="AU602" s="6">
        <f t="shared" si="6"/>
        <v>0.6995516274</v>
      </c>
      <c r="AV602" s="6">
        <f t="shared" si="7"/>
        <v>0</v>
      </c>
      <c r="AW602" s="6">
        <f t="shared" si="8"/>
        <v>1</v>
      </c>
      <c r="AX602" s="6">
        <f t="shared" si="9"/>
        <v>1</v>
      </c>
      <c r="AY602" s="6">
        <f t="shared" si="10"/>
        <v>3</v>
      </c>
      <c r="AZ602" s="6">
        <f t="shared" si="11"/>
        <v>0</v>
      </c>
      <c r="BA602" s="6">
        <f t="shared" si="12"/>
        <v>20</v>
      </c>
      <c r="BB602" s="6">
        <f t="shared" si="13"/>
        <v>0</v>
      </c>
      <c r="BC602" s="2"/>
      <c r="BD602" s="2"/>
    </row>
    <row r="603" ht="15.75" customHeight="1">
      <c r="A603" s="2">
        <v>142.0</v>
      </c>
      <c r="B603" s="2">
        <v>2019.0</v>
      </c>
      <c r="C603" s="6" t="s">
        <v>200</v>
      </c>
      <c r="D603" s="2">
        <v>18309.0</v>
      </c>
      <c r="E603" s="2">
        <v>4.89572800018E12</v>
      </c>
      <c r="F603" s="2" t="str">
        <f t="array" ref="F603">IFERROR(INDEX(cnpj!$A:$B,MATCH(C603,cnpj!$B:$B,0),1),IF(G603=14,LEFT(E603,2)&amp;"."&amp;MID(E603,3,3)&amp;"."&amp;MID(E603,6,3)&amp;"/"&amp;MID(E603,9,4)&amp;"-"&amp;RIGHT(E603,2),IF(G603=13,0&amp;LEFT(E603,1)&amp;"."&amp;MID(E603,2,3)&amp;"."&amp;MID(E603,5,3)&amp;"/"&amp;MID(E603,8,4)&amp;"-"&amp;RIGHT(E603,2),IF(G603=12,"00"&amp;"."&amp;LEFT(E603,3)&amp;"."&amp;MID(E603,4,3)&amp;"/"&amp;MID(E603,7,4)&amp;"-"&amp;RIGHT(E603,2),IF(G603=11,"00.0"&amp;LEFT(E603,2)&amp;"."&amp;MID(E603,3,3)&amp;"/"&amp;MID(E603,6,4)&amp;"-"&amp;RIGHT(E603,2),"erro")))))</f>
        <v>04.895.728/0001-80</v>
      </c>
      <c r="G603" s="2">
        <f t="shared" si="2"/>
        <v>13</v>
      </c>
      <c r="H603" s="6" t="s">
        <v>55</v>
      </c>
      <c r="I603" s="2">
        <v>10.0</v>
      </c>
      <c r="J603" s="6">
        <v>13.303016877097587</v>
      </c>
      <c r="K603" s="6">
        <v>599000.0</v>
      </c>
      <c r="L603" s="2">
        <v>0.0</v>
      </c>
      <c r="M603" s="2">
        <v>1.0</v>
      </c>
      <c r="N603" s="2"/>
      <c r="O603" s="2">
        <v>0.0</v>
      </c>
      <c r="P603" s="2">
        <v>0.0</v>
      </c>
      <c r="Q603" s="2">
        <v>0.0</v>
      </c>
      <c r="R603" s="2">
        <v>18.0</v>
      </c>
      <c r="S603" s="2">
        <v>0.0</v>
      </c>
      <c r="T603" s="6">
        <v>16.113585495480432</v>
      </c>
      <c r="U603" s="6">
        <v>0.04712375690607735</v>
      </c>
      <c r="V603" s="6">
        <v>0.34196212958312405</v>
      </c>
      <c r="W603" s="6">
        <v>1319311.0</v>
      </c>
      <c r="X603" s="6">
        <v>2084922.0</v>
      </c>
      <c r="Y603" s="6">
        <v>9955000.0</v>
      </c>
      <c r="Z603" s="6">
        <v>469117.0</v>
      </c>
      <c r="AA603" s="2">
        <f t="shared" si="3"/>
        <v>0</v>
      </c>
      <c r="AB603" s="2">
        <v>0.0</v>
      </c>
      <c r="AC603" s="2">
        <v>0.0</v>
      </c>
      <c r="AD603" s="2">
        <v>1.0</v>
      </c>
      <c r="AE603" s="2">
        <v>0.0</v>
      </c>
      <c r="AF603" s="2">
        <v>0.0</v>
      </c>
      <c r="AG603" s="2">
        <v>0.0</v>
      </c>
      <c r="AH603" s="2">
        <v>0.0</v>
      </c>
      <c r="AI603" s="2">
        <v>0.0</v>
      </c>
      <c r="AJ603" s="2">
        <v>0.0</v>
      </c>
      <c r="AK603" s="2">
        <v>0.0</v>
      </c>
      <c r="AL603" s="2">
        <v>0.0</v>
      </c>
      <c r="AM603" s="2">
        <v>0.0</v>
      </c>
      <c r="AN603" s="2">
        <v>0.0</v>
      </c>
      <c r="AO603" s="2">
        <v>0.0</v>
      </c>
      <c r="AP603" s="2">
        <v>1.0</v>
      </c>
      <c r="AQ603" s="2">
        <v>0.0</v>
      </c>
      <c r="AR603" s="3">
        <v>0.0</v>
      </c>
      <c r="AS603" s="6">
        <f t="shared" si="4"/>
        <v>16.01886343</v>
      </c>
      <c r="AT603" s="6">
        <f t="shared" si="5"/>
        <v>0.05028997306</v>
      </c>
      <c r="AU603" s="6">
        <f t="shared" si="6"/>
        <v>0.6680316464</v>
      </c>
      <c r="AV603" s="6">
        <f t="shared" si="7"/>
        <v>0</v>
      </c>
      <c r="AW603" s="6">
        <f t="shared" si="8"/>
        <v>1</v>
      </c>
      <c r="AX603" s="6">
        <f t="shared" si="9"/>
        <v>0</v>
      </c>
      <c r="AY603" s="6">
        <f t="shared" si="10"/>
        <v>0</v>
      </c>
      <c r="AZ603" s="6">
        <f t="shared" si="11"/>
        <v>0</v>
      </c>
      <c r="BA603" s="6">
        <f t="shared" si="12"/>
        <v>20</v>
      </c>
      <c r="BB603" s="6">
        <f t="shared" si="13"/>
        <v>0</v>
      </c>
      <c r="BC603" s="2"/>
      <c r="BD603" s="2"/>
    </row>
    <row r="604" ht="15.75" customHeight="1">
      <c r="A604" s="2">
        <v>142.0</v>
      </c>
      <c r="B604" s="2">
        <v>2020.0</v>
      </c>
      <c r="C604" s="6" t="s">
        <v>200</v>
      </c>
      <c r="D604" s="2">
        <v>18309.0</v>
      </c>
      <c r="E604" s="2">
        <v>4.89572800018E12</v>
      </c>
      <c r="F604" s="2" t="str">
        <f t="array" ref="F604">IFERROR(INDEX(cnpj!$A:$B,MATCH(C604,cnpj!$B:$B,0),1),IF(G604=14,LEFT(E604,2)&amp;"."&amp;MID(E604,3,3)&amp;"."&amp;MID(E604,6,3)&amp;"/"&amp;MID(E604,9,4)&amp;"-"&amp;RIGHT(E604,2),IF(G604=13,0&amp;LEFT(E604,1)&amp;"."&amp;MID(E604,2,3)&amp;"."&amp;MID(E604,5,3)&amp;"/"&amp;MID(E604,8,4)&amp;"-"&amp;RIGHT(E604,2),IF(G604=12,"00"&amp;"."&amp;LEFT(E604,3)&amp;"."&amp;MID(E604,4,3)&amp;"/"&amp;MID(E604,7,4)&amp;"-"&amp;RIGHT(E604,2),IF(G604=11,"00.0"&amp;LEFT(E604,2)&amp;"."&amp;MID(E604,3,3)&amp;"/"&amp;MID(E604,6,4)&amp;"-"&amp;RIGHT(E604,2),"erro")))))</f>
        <v>04.895.728/0001-80</v>
      </c>
      <c r="G604" s="2">
        <f t="shared" si="2"/>
        <v>13</v>
      </c>
      <c r="H604" s="6" t="s">
        <v>55</v>
      </c>
      <c r="I604" s="2">
        <v>10.0</v>
      </c>
      <c r="J604" s="6">
        <v>13.226788255489803</v>
      </c>
      <c r="K604" s="6">
        <v>555036.0</v>
      </c>
      <c r="L604" s="2">
        <v>0.0</v>
      </c>
      <c r="M604" s="2">
        <v>1.0</v>
      </c>
      <c r="N604" s="2"/>
      <c r="O604" s="2">
        <v>0.0</v>
      </c>
      <c r="P604" s="2">
        <v>0.0</v>
      </c>
      <c r="Q604" s="2">
        <v>0.0</v>
      </c>
      <c r="R604" s="2">
        <v>14.0</v>
      </c>
      <c r="S604" s="2">
        <v>0.0</v>
      </c>
      <c r="T604" s="6">
        <v>16.320323342763242</v>
      </c>
      <c r="U604" s="6">
        <v>0.05869849910144105</v>
      </c>
      <c r="V604" s="6">
        <v>0.724442085937673</v>
      </c>
      <c r="W604" s="6">
        <v>2535530.0</v>
      </c>
      <c r="X604" s="6">
        <v>6332559.0</v>
      </c>
      <c r="Y604" s="6">
        <v>1.2241267E7</v>
      </c>
      <c r="Z604" s="6">
        <v>718544.0</v>
      </c>
      <c r="AA604" s="2">
        <f t="shared" si="3"/>
        <v>0</v>
      </c>
      <c r="AB604" s="2">
        <v>0.0</v>
      </c>
      <c r="AC604" s="2">
        <v>0.0</v>
      </c>
      <c r="AD604" s="2">
        <v>1.0</v>
      </c>
      <c r="AE604" s="2">
        <v>0.0</v>
      </c>
      <c r="AF604" s="2">
        <v>0.0</v>
      </c>
      <c r="AG604" s="2">
        <v>0.0</v>
      </c>
      <c r="AH604" s="2">
        <v>0.0</v>
      </c>
      <c r="AI604" s="2">
        <v>0.0</v>
      </c>
      <c r="AJ604" s="2">
        <v>0.0</v>
      </c>
      <c r="AK604" s="2">
        <v>0.0</v>
      </c>
      <c r="AL604" s="2">
        <v>0.0</v>
      </c>
      <c r="AM604" s="2">
        <v>0.0</v>
      </c>
      <c r="AN604" s="2">
        <v>0.0</v>
      </c>
      <c r="AO604" s="2">
        <v>0.0</v>
      </c>
      <c r="AP604" s="2">
        <v>0.0</v>
      </c>
      <c r="AQ604" s="2">
        <v>1.0</v>
      </c>
      <c r="AR604" s="3">
        <v>0.0</v>
      </c>
      <c r="AS604" s="6">
        <f t="shared" si="4"/>
        <v>16.1135855</v>
      </c>
      <c r="AT604" s="6">
        <f t="shared" si="5"/>
        <v>0.04712375691</v>
      </c>
      <c r="AU604" s="6">
        <f t="shared" si="6"/>
        <v>0.3419621296</v>
      </c>
      <c r="AV604" s="6">
        <f t="shared" si="7"/>
        <v>0</v>
      </c>
      <c r="AW604" s="6">
        <f t="shared" si="8"/>
        <v>1</v>
      </c>
      <c r="AX604" s="6">
        <f t="shared" si="9"/>
        <v>0</v>
      </c>
      <c r="AY604" s="6">
        <f t="shared" si="10"/>
        <v>0</v>
      </c>
      <c r="AZ604" s="6">
        <f t="shared" si="11"/>
        <v>0</v>
      </c>
      <c r="BA604" s="6">
        <f t="shared" si="12"/>
        <v>18</v>
      </c>
      <c r="BB604" s="6">
        <f t="shared" si="13"/>
        <v>0</v>
      </c>
      <c r="BC604" s="2"/>
      <c r="BD604" s="2"/>
    </row>
    <row r="605" ht="15.75" customHeight="1">
      <c r="A605" s="2">
        <v>143.0</v>
      </c>
      <c r="B605" s="2">
        <v>2016.0</v>
      </c>
      <c r="C605" s="6" t="s">
        <v>201</v>
      </c>
      <c r="D605" s="2">
        <v>5762.0</v>
      </c>
      <c r="E605" s="2">
        <v>6.1092037000181E13</v>
      </c>
      <c r="F605" s="2" t="str">
        <f t="array" ref="F605">IFERROR(INDEX(cnpj!$A:$B,MATCH(C605,cnpj!$B:$B,0),1),IF(G605=14,LEFT(E605,2)&amp;"."&amp;MID(E605,3,3)&amp;"."&amp;MID(E605,6,3)&amp;"/"&amp;MID(E605,9,4)&amp;"-"&amp;RIGHT(E605,2),IF(G605=13,0&amp;LEFT(E605,1)&amp;"."&amp;MID(E605,2,3)&amp;"."&amp;MID(E605,5,3)&amp;"/"&amp;MID(E605,8,4)&amp;"-"&amp;RIGHT(E605,2),IF(G605=12,"00"&amp;"."&amp;LEFT(E605,3)&amp;"."&amp;MID(E605,4,3)&amp;"/"&amp;MID(E605,7,4)&amp;"-"&amp;RIGHT(E605,2),IF(G605=11,"00.0"&amp;LEFT(E605,2)&amp;"."&amp;MID(E605,3,3)&amp;"/"&amp;MID(E605,6,4)&amp;"-"&amp;RIGHT(E605,2),"erro")))))</f>
        <v>61.092.037/0001-81</v>
      </c>
      <c r="G605" s="2">
        <f t="shared" si="2"/>
        <v>14</v>
      </c>
      <c r="H605" s="6" t="s">
        <v>60</v>
      </c>
      <c r="I605" s="2">
        <v>1.0</v>
      </c>
      <c r="J605" s="6">
        <v>14.28930714110719</v>
      </c>
      <c r="K605" s="6">
        <v>1606080.25</v>
      </c>
      <c r="L605" s="2">
        <v>0.0</v>
      </c>
      <c r="M605" s="2">
        <v>1.0</v>
      </c>
      <c r="N605" s="2"/>
      <c r="O605" s="2">
        <v>0.0</v>
      </c>
      <c r="P605" s="2">
        <v>0.0</v>
      </c>
      <c r="Q605" s="2">
        <v>0.0</v>
      </c>
      <c r="R605" s="2">
        <v>17.0</v>
      </c>
      <c r="S605" s="2">
        <v>0.0</v>
      </c>
      <c r="T605" s="6">
        <v>13.428660607683527</v>
      </c>
      <c r="U605" s="6">
        <v>-0.05548202057441699</v>
      </c>
      <c r="V605" s="6">
        <v>0.3232659936130084</v>
      </c>
      <c r="W605" s="6">
        <v>93337.0</v>
      </c>
      <c r="X605" s="6">
        <v>126223.0</v>
      </c>
      <c r="Y605" s="6">
        <v>679193.0</v>
      </c>
      <c r="Z605" s="6">
        <v>-37683.0</v>
      </c>
      <c r="AA605" s="2" t="str">
        <f t="shared" si="3"/>
        <v/>
      </c>
      <c r="AB605" s="2">
        <v>0.0</v>
      </c>
      <c r="AC605" s="2">
        <v>0.0</v>
      </c>
      <c r="AD605" s="2">
        <v>0.0</v>
      </c>
      <c r="AE605" s="2">
        <v>0.0</v>
      </c>
      <c r="AF605" s="2">
        <v>0.0</v>
      </c>
      <c r="AG605" s="2">
        <v>1.0</v>
      </c>
      <c r="AH605" s="2">
        <v>0.0</v>
      </c>
      <c r="AI605" s="2">
        <v>0.0</v>
      </c>
      <c r="AJ605" s="2">
        <v>0.0</v>
      </c>
      <c r="AK605" s="2">
        <v>0.0</v>
      </c>
      <c r="AL605" s="2">
        <v>0.0</v>
      </c>
      <c r="AM605" s="2">
        <v>1.0</v>
      </c>
      <c r="AN605" s="2">
        <v>0.0</v>
      </c>
      <c r="AO605" s="2">
        <v>0.0</v>
      </c>
      <c r="AP605" s="2">
        <v>0.0</v>
      </c>
      <c r="AQ605" s="2">
        <v>0.0</v>
      </c>
      <c r="AR605" s="3">
        <v>0.0</v>
      </c>
      <c r="AS605" s="6" t="str">
        <f t="shared" si="4"/>
        <v/>
      </c>
      <c r="AT605" s="6" t="str">
        <f t="shared" si="5"/>
        <v/>
      </c>
      <c r="AU605" s="6" t="str">
        <f t="shared" si="6"/>
        <v/>
      </c>
      <c r="AV605" s="6" t="str">
        <f t="shared" si="7"/>
        <v/>
      </c>
      <c r="AW605" s="6" t="str">
        <f t="shared" si="8"/>
        <v/>
      </c>
      <c r="AX605" s="6" t="str">
        <f t="shared" si="9"/>
        <v/>
      </c>
      <c r="AY605" s="6" t="str">
        <f t="shared" si="10"/>
        <v/>
      </c>
      <c r="AZ605" s="6" t="str">
        <f t="shared" si="11"/>
        <v/>
      </c>
      <c r="BA605" s="6" t="str">
        <f t="shared" si="12"/>
        <v/>
      </c>
      <c r="BB605" s="6" t="str">
        <f t="shared" si="13"/>
        <v/>
      </c>
      <c r="BC605" s="2"/>
      <c r="BD605" s="2"/>
    </row>
    <row r="606" ht="15.75" customHeight="1">
      <c r="A606" s="2">
        <v>143.0</v>
      </c>
      <c r="B606" s="2">
        <v>2017.0</v>
      </c>
      <c r="C606" s="6" t="s">
        <v>201</v>
      </c>
      <c r="D606" s="2">
        <v>5762.0</v>
      </c>
      <c r="E606" s="2">
        <v>6.1092037000181E13</v>
      </c>
      <c r="F606" s="2" t="str">
        <f t="array" ref="F606">IFERROR(INDEX(cnpj!$A:$B,MATCH(C606,cnpj!$B:$B,0),1),IF(G606=14,LEFT(E606,2)&amp;"."&amp;MID(E606,3,3)&amp;"."&amp;MID(E606,6,3)&amp;"/"&amp;MID(E606,9,4)&amp;"-"&amp;RIGHT(E606,2),IF(G606=13,0&amp;LEFT(E606,1)&amp;"."&amp;MID(E606,2,3)&amp;"."&amp;MID(E606,5,3)&amp;"/"&amp;MID(E606,8,4)&amp;"-"&amp;RIGHT(E606,2),IF(G606=12,"00"&amp;"."&amp;LEFT(E606,3)&amp;"."&amp;MID(E606,4,3)&amp;"/"&amp;MID(E606,7,4)&amp;"-"&amp;RIGHT(E606,2),IF(G606=11,"00.0"&amp;LEFT(E606,2)&amp;"."&amp;MID(E606,3,3)&amp;"/"&amp;MID(E606,6,4)&amp;"-"&amp;RIGHT(E606,2),"erro")))))</f>
        <v>61.092.037/0001-81</v>
      </c>
      <c r="G606" s="2">
        <f t="shared" si="2"/>
        <v>14</v>
      </c>
      <c r="H606" s="6" t="s">
        <v>60</v>
      </c>
      <c r="I606" s="2">
        <v>1.0</v>
      </c>
      <c r="J606" s="6">
        <v>13.132313708257497</v>
      </c>
      <c r="K606" s="6">
        <v>505000.0</v>
      </c>
      <c r="L606" s="2">
        <v>1.0</v>
      </c>
      <c r="M606" s="2">
        <v>1.0</v>
      </c>
      <c r="N606" s="2"/>
      <c r="O606" s="2">
        <v>0.0</v>
      </c>
      <c r="P606" s="2">
        <v>0.0</v>
      </c>
      <c r="Q606" s="2">
        <v>0.0</v>
      </c>
      <c r="R606" s="2">
        <v>18.0</v>
      </c>
      <c r="S606" s="2">
        <v>0.0</v>
      </c>
      <c r="T606" s="6">
        <v>12.849183635952656</v>
      </c>
      <c r="U606" s="6">
        <v>-0.7264230783383008</v>
      </c>
      <c r="V606" s="6">
        <v>0.5518742213741662</v>
      </c>
      <c r="W606" s="6">
        <v>68115.0</v>
      </c>
      <c r="X606" s="6">
        <v>141861.0</v>
      </c>
      <c r="Y606" s="6">
        <v>380478.0</v>
      </c>
      <c r="Z606" s="6">
        <v>-276388.0</v>
      </c>
      <c r="AA606" s="2">
        <f t="shared" si="3"/>
        <v>1</v>
      </c>
      <c r="AB606" s="2">
        <v>0.0</v>
      </c>
      <c r="AC606" s="2">
        <v>0.0</v>
      </c>
      <c r="AD606" s="2">
        <v>0.0</v>
      </c>
      <c r="AE606" s="2">
        <v>0.0</v>
      </c>
      <c r="AF606" s="2">
        <v>0.0</v>
      </c>
      <c r="AG606" s="2">
        <v>1.0</v>
      </c>
      <c r="AH606" s="2">
        <v>0.0</v>
      </c>
      <c r="AI606" s="2">
        <v>0.0</v>
      </c>
      <c r="AJ606" s="2">
        <v>0.0</v>
      </c>
      <c r="AK606" s="2">
        <v>0.0</v>
      </c>
      <c r="AL606" s="2">
        <v>0.0</v>
      </c>
      <c r="AM606" s="2">
        <v>0.0</v>
      </c>
      <c r="AN606" s="2">
        <v>1.0</v>
      </c>
      <c r="AO606" s="2">
        <v>0.0</v>
      </c>
      <c r="AP606" s="2">
        <v>0.0</v>
      </c>
      <c r="AQ606" s="2">
        <v>0.0</v>
      </c>
      <c r="AR606" s="3">
        <v>0.0</v>
      </c>
      <c r="AS606" s="6">
        <f t="shared" si="4"/>
        <v>13.42866061</v>
      </c>
      <c r="AT606" s="6">
        <f t="shared" si="5"/>
        <v>-0.05548202057</v>
      </c>
      <c r="AU606" s="6">
        <f t="shared" si="6"/>
        <v>0.3232659936</v>
      </c>
      <c r="AV606" s="6">
        <f t="shared" si="7"/>
        <v>0</v>
      </c>
      <c r="AW606" s="6">
        <f t="shared" si="8"/>
        <v>1</v>
      </c>
      <c r="AX606" s="6">
        <f t="shared" si="9"/>
        <v>0</v>
      </c>
      <c r="AY606" s="6">
        <f t="shared" si="10"/>
        <v>0</v>
      </c>
      <c r="AZ606" s="6">
        <f t="shared" si="11"/>
        <v>0</v>
      </c>
      <c r="BA606" s="6">
        <f t="shared" si="12"/>
        <v>17</v>
      </c>
      <c r="BB606" s="6">
        <f t="shared" si="13"/>
        <v>0</v>
      </c>
      <c r="BC606" s="2"/>
      <c r="BD606" s="2"/>
    </row>
    <row r="607" ht="15.75" customHeight="1">
      <c r="A607" s="2">
        <v>143.0</v>
      </c>
      <c r="B607" s="2">
        <v>2018.0</v>
      </c>
      <c r="C607" s="6" t="s">
        <v>201</v>
      </c>
      <c r="D607" s="2">
        <v>5762.0</v>
      </c>
      <c r="E607" s="2">
        <v>6.1092037000181E13</v>
      </c>
      <c r="F607" s="2" t="str">
        <f t="array" ref="F607">IFERROR(INDEX(cnpj!$A:$B,MATCH(C607,cnpj!$B:$B,0),1),IF(G607=14,LEFT(E607,2)&amp;"."&amp;MID(E607,3,3)&amp;"."&amp;MID(E607,6,3)&amp;"/"&amp;MID(E607,9,4)&amp;"-"&amp;RIGHT(E607,2),IF(G607=13,0&amp;LEFT(E607,1)&amp;"."&amp;MID(E607,2,3)&amp;"."&amp;MID(E607,5,3)&amp;"/"&amp;MID(E607,8,4)&amp;"-"&amp;RIGHT(E607,2),IF(G607=12,"00"&amp;"."&amp;LEFT(E607,3)&amp;"."&amp;MID(E607,4,3)&amp;"/"&amp;MID(E607,7,4)&amp;"-"&amp;RIGHT(E607,2),IF(G607=11,"00.0"&amp;LEFT(E607,2)&amp;"."&amp;MID(E607,3,3)&amp;"/"&amp;MID(E607,6,4)&amp;"-"&amp;RIGHT(E607,2),"erro")))))</f>
        <v>61.092.037/0001-81</v>
      </c>
      <c r="G607" s="2">
        <f t="shared" si="2"/>
        <v>14</v>
      </c>
      <c r="H607" s="6" t="s">
        <v>60</v>
      </c>
      <c r="I607" s="2">
        <v>1.0</v>
      </c>
      <c r="J607" s="6">
        <v>13.783859909036243</v>
      </c>
      <c r="K607" s="6">
        <v>968844.99</v>
      </c>
      <c r="L607" s="2">
        <v>1.0</v>
      </c>
      <c r="M607" s="2">
        <v>1.0</v>
      </c>
      <c r="N607" s="2"/>
      <c r="O607" s="2">
        <v>0.0</v>
      </c>
      <c r="P607" s="2">
        <v>0.0</v>
      </c>
      <c r="Q607" s="2">
        <v>0.0</v>
      </c>
      <c r="R607" s="2">
        <v>16.0</v>
      </c>
      <c r="S607" s="2">
        <v>0.0</v>
      </c>
      <c r="T607" s="6">
        <v>12.923485518294656</v>
      </c>
      <c r="U607" s="6">
        <v>-0.364467760629537</v>
      </c>
      <c r="V607" s="6">
        <v>0.9701653144634905</v>
      </c>
      <c r="W607" s="6">
        <v>173159.0</v>
      </c>
      <c r="X607" s="6">
        <v>224439.0</v>
      </c>
      <c r="Y607" s="6">
        <v>409825.0</v>
      </c>
      <c r="Z607" s="6">
        <v>-149368.0</v>
      </c>
      <c r="AA607" s="2">
        <f t="shared" si="3"/>
        <v>1</v>
      </c>
      <c r="AB607" s="2">
        <v>0.0</v>
      </c>
      <c r="AC607" s="2">
        <v>0.0</v>
      </c>
      <c r="AD607" s="2">
        <v>0.0</v>
      </c>
      <c r="AE607" s="2">
        <v>0.0</v>
      </c>
      <c r="AF607" s="2">
        <v>0.0</v>
      </c>
      <c r="AG607" s="2">
        <v>1.0</v>
      </c>
      <c r="AH607" s="2">
        <v>0.0</v>
      </c>
      <c r="AI607" s="2">
        <v>0.0</v>
      </c>
      <c r="AJ607" s="2">
        <v>0.0</v>
      </c>
      <c r="AK607" s="2">
        <v>0.0</v>
      </c>
      <c r="AL607" s="2">
        <v>0.0</v>
      </c>
      <c r="AM607" s="2">
        <v>0.0</v>
      </c>
      <c r="AN607" s="2">
        <v>0.0</v>
      </c>
      <c r="AO607" s="2">
        <v>1.0</v>
      </c>
      <c r="AP607" s="2">
        <v>0.0</v>
      </c>
      <c r="AQ607" s="2">
        <v>0.0</v>
      </c>
      <c r="AR607" s="3">
        <v>0.0</v>
      </c>
      <c r="AS607" s="6">
        <f t="shared" si="4"/>
        <v>12.84918364</v>
      </c>
      <c r="AT607" s="6">
        <f t="shared" si="5"/>
        <v>-0.7264230783</v>
      </c>
      <c r="AU607" s="6">
        <f t="shared" si="6"/>
        <v>0.5518742214</v>
      </c>
      <c r="AV607" s="6">
        <f t="shared" si="7"/>
        <v>1</v>
      </c>
      <c r="AW607" s="6">
        <f t="shared" si="8"/>
        <v>1</v>
      </c>
      <c r="AX607" s="6">
        <f t="shared" si="9"/>
        <v>0</v>
      </c>
      <c r="AY607" s="6">
        <f t="shared" si="10"/>
        <v>0</v>
      </c>
      <c r="AZ607" s="6">
        <f t="shared" si="11"/>
        <v>0</v>
      </c>
      <c r="BA607" s="6">
        <f t="shared" si="12"/>
        <v>18</v>
      </c>
      <c r="BB607" s="6">
        <f t="shared" si="13"/>
        <v>0</v>
      </c>
      <c r="BC607" s="2"/>
      <c r="BD607" s="2"/>
    </row>
    <row r="608" ht="15.75" customHeight="1">
      <c r="A608" s="2">
        <v>143.0</v>
      </c>
      <c r="B608" s="2">
        <v>2019.0</v>
      </c>
      <c r="C608" s="6" t="s">
        <v>201</v>
      </c>
      <c r="D608" s="2">
        <v>5762.0</v>
      </c>
      <c r="E608" s="2">
        <v>6.1092037000181E13</v>
      </c>
      <c r="F608" s="2" t="str">
        <f t="array" ref="F608">IFERROR(INDEX(cnpj!$A:$B,MATCH(C608,cnpj!$B:$B,0),1),IF(G608=14,LEFT(E608,2)&amp;"."&amp;MID(E608,3,3)&amp;"."&amp;MID(E608,6,3)&amp;"/"&amp;MID(E608,9,4)&amp;"-"&amp;RIGHT(E608,2),IF(G608=13,0&amp;LEFT(E608,1)&amp;"."&amp;MID(E608,2,3)&amp;"."&amp;MID(E608,5,3)&amp;"/"&amp;MID(E608,8,4)&amp;"-"&amp;RIGHT(E608,2),IF(G608=12,"00"&amp;"."&amp;LEFT(E608,3)&amp;"."&amp;MID(E608,4,3)&amp;"/"&amp;MID(E608,7,4)&amp;"-"&amp;RIGHT(E608,2),IF(G608=11,"00.0"&amp;LEFT(E608,2)&amp;"."&amp;MID(E608,3,3)&amp;"/"&amp;MID(E608,6,4)&amp;"-"&amp;RIGHT(E608,2),"erro")))))</f>
        <v>61.092.037/0001-81</v>
      </c>
      <c r="G608" s="2">
        <f t="shared" si="2"/>
        <v>14</v>
      </c>
      <c r="H608" s="6" t="s">
        <v>60</v>
      </c>
      <c r="I608" s="2">
        <v>1.0</v>
      </c>
      <c r="J608" s="6">
        <v>13.783859909036243</v>
      </c>
      <c r="K608" s="6">
        <v>968844.99</v>
      </c>
      <c r="L608" s="2">
        <v>1.0</v>
      </c>
      <c r="M608" s="2">
        <v>1.0</v>
      </c>
      <c r="N608" s="2"/>
      <c r="O608" s="2">
        <v>0.0</v>
      </c>
      <c r="P608" s="2">
        <v>0.0</v>
      </c>
      <c r="Q608" s="2">
        <v>0.0</v>
      </c>
      <c r="R608" s="2">
        <v>14.0</v>
      </c>
      <c r="S608" s="2">
        <v>0.0</v>
      </c>
      <c r="T608" s="6">
        <v>12.865975816806738</v>
      </c>
      <c r="U608" s="6">
        <v>-0.03268625895208583</v>
      </c>
      <c r="V608" s="6">
        <v>0.7758121166853182</v>
      </c>
      <c r="W608" s="6">
        <v>206841.0</v>
      </c>
      <c r="X608" s="6">
        <v>93337.0</v>
      </c>
      <c r="Y608" s="6">
        <v>386921.0</v>
      </c>
      <c r="Z608" s="6">
        <v>-12647.0</v>
      </c>
      <c r="AA608" s="2">
        <f t="shared" si="3"/>
        <v>1</v>
      </c>
      <c r="AB608" s="2">
        <v>0.0</v>
      </c>
      <c r="AC608" s="2">
        <v>0.0</v>
      </c>
      <c r="AD608" s="2">
        <v>0.0</v>
      </c>
      <c r="AE608" s="2">
        <v>0.0</v>
      </c>
      <c r="AF608" s="2">
        <v>0.0</v>
      </c>
      <c r="AG608" s="2">
        <v>1.0</v>
      </c>
      <c r="AH608" s="2">
        <v>0.0</v>
      </c>
      <c r="AI608" s="2">
        <v>0.0</v>
      </c>
      <c r="AJ608" s="2">
        <v>0.0</v>
      </c>
      <c r="AK608" s="2">
        <v>0.0</v>
      </c>
      <c r="AL608" s="2">
        <v>0.0</v>
      </c>
      <c r="AM608" s="2">
        <v>0.0</v>
      </c>
      <c r="AN608" s="2">
        <v>0.0</v>
      </c>
      <c r="AO608" s="2">
        <v>0.0</v>
      </c>
      <c r="AP608" s="2">
        <v>1.0</v>
      </c>
      <c r="AQ608" s="2">
        <v>0.0</v>
      </c>
      <c r="AR608" s="3">
        <v>0.0</v>
      </c>
      <c r="AS608" s="6">
        <f t="shared" si="4"/>
        <v>12.92348552</v>
      </c>
      <c r="AT608" s="6">
        <f t="shared" si="5"/>
        <v>-0.3644677606</v>
      </c>
      <c r="AU608" s="6">
        <f t="shared" si="6"/>
        <v>0.9701653145</v>
      </c>
      <c r="AV608" s="6">
        <f t="shared" si="7"/>
        <v>1</v>
      </c>
      <c r="AW608" s="6">
        <f t="shared" si="8"/>
        <v>1</v>
      </c>
      <c r="AX608" s="6">
        <f t="shared" si="9"/>
        <v>0</v>
      </c>
      <c r="AY608" s="6">
        <f t="shared" si="10"/>
        <v>0</v>
      </c>
      <c r="AZ608" s="6">
        <f t="shared" si="11"/>
        <v>0</v>
      </c>
      <c r="BA608" s="6">
        <f t="shared" si="12"/>
        <v>16</v>
      </c>
      <c r="BB608" s="6">
        <f t="shared" si="13"/>
        <v>0</v>
      </c>
      <c r="BC608" s="2"/>
      <c r="BD608" s="2"/>
    </row>
    <row r="609" ht="15.75" customHeight="1">
      <c r="A609" s="2">
        <v>143.0</v>
      </c>
      <c r="B609" s="2">
        <v>2020.0</v>
      </c>
      <c r="C609" s="6" t="s">
        <v>201</v>
      </c>
      <c r="D609" s="2">
        <v>5762.0</v>
      </c>
      <c r="E609" s="2">
        <v>6.1092037000181E13</v>
      </c>
      <c r="F609" s="2" t="str">
        <f t="array" ref="F609">IFERROR(INDEX(cnpj!$A:$B,MATCH(C609,cnpj!$B:$B,0),1),IF(G609=14,LEFT(E609,2)&amp;"."&amp;MID(E609,3,3)&amp;"."&amp;MID(E609,6,3)&amp;"/"&amp;MID(E609,9,4)&amp;"-"&amp;RIGHT(E609,2),IF(G609=13,0&amp;LEFT(E609,1)&amp;"."&amp;MID(E609,2,3)&amp;"."&amp;MID(E609,5,3)&amp;"/"&amp;MID(E609,8,4)&amp;"-"&amp;RIGHT(E609,2),IF(G609=12,"00"&amp;"."&amp;LEFT(E609,3)&amp;"."&amp;MID(E609,4,3)&amp;"/"&amp;MID(E609,7,4)&amp;"-"&amp;RIGHT(E609,2),IF(G609=11,"00.0"&amp;LEFT(E609,2)&amp;"."&amp;MID(E609,3,3)&amp;"/"&amp;MID(E609,6,4)&amp;"-"&amp;RIGHT(E609,2),"erro")))))</f>
        <v>61.092.037/0001-81</v>
      </c>
      <c r="G609" s="2">
        <f t="shared" si="2"/>
        <v>14</v>
      </c>
      <c r="H609" s="6" t="s">
        <v>60</v>
      </c>
      <c r="I609" s="2">
        <v>1.0</v>
      </c>
      <c r="J609" s="6">
        <v>14.28930714110719</v>
      </c>
      <c r="K609" s="6">
        <v>1606080.25</v>
      </c>
      <c r="L609" s="2">
        <v>0.0</v>
      </c>
      <c r="M609" s="2">
        <v>1.0</v>
      </c>
      <c r="N609" s="2"/>
      <c r="O609" s="2">
        <v>0.0</v>
      </c>
      <c r="P609" s="2">
        <v>0.0</v>
      </c>
      <c r="Q609" s="2">
        <v>0.0</v>
      </c>
      <c r="R609" s="2">
        <v>14.0</v>
      </c>
      <c r="S609" s="2">
        <v>0.0</v>
      </c>
      <c r="T609" s="6">
        <v>13.273429877463508</v>
      </c>
      <c r="U609" s="6">
        <v>0.272985209883464</v>
      </c>
      <c r="V609" s="6">
        <v>0.6304620342299803</v>
      </c>
      <c r="W609" s="6">
        <v>179659.0</v>
      </c>
      <c r="X609" s="6">
        <v>186978.0</v>
      </c>
      <c r="Y609" s="6">
        <v>581537.0</v>
      </c>
      <c r="Z609" s="6">
        <v>158751.0</v>
      </c>
      <c r="AA609" s="2">
        <f t="shared" si="3"/>
        <v>1</v>
      </c>
      <c r="AB609" s="2">
        <v>0.0</v>
      </c>
      <c r="AC609" s="2">
        <v>0.0</v>
      </c>
      <c r="AD609" s="2">
        <v>0.0</v>
      </c>
      <c r="AE609" s="2">
        <v>0.0</v>
      </c>
      <c r="AF609" s="2">
        <v>0.0</v>
      </c>
      <c r="AG609" s="2">
        <v>1.0</v>
      </c>
      <c r="AH609" s="2">
        <v>0.0</v>
      </c>
      <c r="AI609" s="2">
        <v>0.0</v>
      </c>
      <c r="AJ609" s="2">
        <v>0.0</v>
      </c>
      <c r="AK609" s="2">
        <v>0.0</v>
      </c>
      <c r="AL609" s="2">
        <v>0.0</v>
      </c>
      <c r="AM609" s="2">
        <v>0.0</v>
      </c>
      <c r="AN609" s="2">
        <v>0.0</v>
      </c>
      <c r="AO609" s="2">
        <v>0.0</v>
      </c>
      <c r="AP609" s="2">
        <v>0.0</v>
      </c>
      <c r="AQ609" s="2">
        <v>1.0</v>
      </c>
      <c r="AR609" s="3">
        <v>0.0</v>
      </c>
      <c r="AS609" s="6">
        <f t="shared" si="4"/>
        <v>12.86597582</v>
      </c>
      <c r="AT609" s="6">
        <f t="shared" si="5"/>
        <v>-0.03268625895</v>
      </c>
      <c r="AU609" s="6">
        <f t="shared" si="6"/>
        <v>0.7758121167</v>
      </c>
      <c r="AV609" s="6">
        <f t="shared" si="7"/>
        <v>1</v>
      </c>
      <c r="AW609" s="6">
        <f t="shared" si="8"/>
        <v>1</v>
      </c>
      <c r="AX609" s="6">
        <f t="shared" si="9"/>
        <v>0</v>
      </c>
      <c r="AY609" s="6">
        <f t="shared" si="10"/>
        <v>0</v>
      </c>
      <c r="AZ609" s="6">
        <f t="shared" si="11"/>
        <v>0</v>
      </c>
      <c r="BA609" s="6">
        <f t="shared" si="12"/>
        <v>14</v>
      </c>
      <c r="BB609" s="6">
        <f t="shared" si="13"/>
        <v>0</v>
      </c>
      <c r="BC609" s="2"/>
      <c r="BD609" s="2"/>
    </row>
    <row r="610" ht="15.75" customHeight="1">
      <c r="A610" s="2">
        <v>144.0</v>
      </c>
      <c r="B610" s="2">
        <v>2016.0</v>
      </c>
      <c r="C610" s="6" t="s">
        <v>202</v>
      </c>
      <c r="D610" s="2">
        <v>5770.0</v>
      </c>
      <c r="E610" s="2">
        <v>5.6643018000166E13</v>
      </c>
      <c r="F610" s="2" t="str">
        <f t="array" ref="F610">IFERROR(INDEX(cnpj!$A:$B,MATCH(C610,cnpj!$B:$B,0),1),IF(G610=14,LEFT(E610,2)&amp;"."&amp;MID(E610,3,3)&amp;"."&amp;MID(E610,6,3)&amp;"/"&amp;MID(E610,9,4)&amp;"-"&amp;RIGHT(E610,2),IF(G610=13,0&amp;LEFT(E610,1)&amp;"."&amp;MID(E610,2,3)&amp;"."&amp;MID(E610,5,3)&amp;"/"&amp;MID(E610,8,4)&amp;"-"&amp;RIGHT(E610,2),IF(G610=12,"00"&amp;"."&amp;LEFT(E610,3)&amp;"."&amp;MID(E610,4,3)&amp;"/"&amp;MID(E610,7,4)&amp;"-"&amp;RIGHT(E610,2),IF(G610=11,"00.0"&amp;LEFT(E610,2)&amp;"."&amp;MID(E610,3,3)&amp;"/"&amp;MID(E610,6,4)&amp;"-"&amp;RIGHT(E610,2),"erro")))))</f>
        <v>56.643.018/0001-66</v>
      </c>
      <c r="G610" s="2">
        <f t="shared" si="2"/>
        <v>14</v>
      </c>
      <c r="H610" s="6" t="s">
        <v>88</v>
      </c>
      <c r="I610" s="2">
        <v>5.0</v>
      </c>
      <c r="J610" s="6">
        <v>12.259613412458204</v>
      </c>
      <c r="K610" s="6">
        <v>211000.0</v>
      </c>
      <c r="L610" s="2">
        <v>0.0</v>
      </c>
      <c r="M610" s="2">
        <v>0.0</v>
      </c>
      <c r="N610" s="2"/>
      <c r="O610" s="2">
        <v>0.0</v>
      </c>
      <c r="P610" s="2">
        <v>0.0</v>
      </c>
      <c r="Q610" s="2">
        <v>0.0</v>
      </c>
      <c r="R610" s="2">
        <v>18.0</v>
      </c>
      <c r="S610" s="2">
        <v>0.0</v>
      </c>
      <c r="T610" s="6">
        <v>14.126278098582866</v>
      </c>
      <c r="U610" s="6">
        <v>0.0246087864023593</v>
      </c>
      <c r="V610" s="6">
        <v>0.11964481499070703</v>
      </c>
      <c r="W610" s="6">
        <v>149823.0</v>
      </c>
      <c r="X610" s="6">
        <v>13429.0</v>
      </c>
      <c r="Y610" s="6">
        <v>1364472.0</v>
      </c>
      <c r="Z610" s="6">
        <v>33578.0</v>
      </c>
      <c r="AA610" s="2" t="str">
        <f t="shared" si="3"/>
        <v/>
      </c>
      <c r="AB610" s="2">
        <v>0.0</v>
      </c>
      <c r="AC610" s="2">
        <v>0.0</v>
      </c>
      <c r="AD610" s="2">
        <v>0.0</v>
      </c>
      <c r="AE610" s="2">
        <v>0.0</v>
      </c>
      <c r="AF610" s="2">
        <v>0.0</v>
      </c>
      <c r="AG610" s="2">
        <v>0.0</v>
      </c>
      <c r="AH610" s="2">
        <v>0.0</v>
      </c>
      <c r="AI610" s="2">
        <v>0.0</v>
      </c>
      <c r="AJ610" s="2">
        <v>1.0</v>
      </c>
      <c r="AK610" s="2">
        <v>0.0</v>
      </c>
      <c r="AL610" s="2">
        <v>0.0</v>
      </c>
      <c r="AM610" s="2">
        <v>1.0</v>
      </c>
      <c r="AN610" s="2">
        <v>0.0</v>
      </c>
      <c r="AO610" s="2">
        <v>0.0</v>
      </c>
      <c r="AP610" s="2">
        <v>0.0</v>
      </c>
      <c r="AQ610" s="2">
        <v>0.0</v>
      </c>
      <c r="AR610" s="3">
        <v>0.0</v>
      </c>
      <c r="AS610" s="6" t="str">
        <f t="shared" si="4"/>
        <v/>
      </c>
      <c r="AT610" s="6" t="str">
        <f t="shared" si="5"/>
        <v/>
      </c>
      <c r="AU610" s="6" t="str">
        <f t="shared" si="6"/>
        <v/>
      </c>
      <c r="AV610" s="6" t="str">
        <f t="shared" si="7"/>
        <v/>
      </c>
      <c r="AW610" s="6" t="str">
        <f t="shared" si="8"/>
        <v/>
      </c>
      <c r="AX610" s="6" t="str">
        <f t="shared" si="9"/>
        <v/>
      </c>
      <c r="AY610" s="6" t="str">
        <f t="shared" si="10"/>
        <v/>
      </c>
      <c r="AZ610" s="6" t="str">
        <f t="shared" si="11"/>
        <v/>
      </c>
      <c r="BA610" s="6" t="str">
        <f t="shared" si="12"/>
        <v/>
      </c>
      <c r="BB610" s="6" t="str">
        <f t="shared" si="13"/>
        <v/>
      </c>
      <c r="BC610" s="2"/>
      <c r="BD610" s="2"/>
    </row>
    <row r="611" ht="15.75" customHeight="1">
      <c r="A611" s="2">
        <v>144.0</v>
      </c>
      <c r="B611" s="2">
        <v>2017.0</v>
      </c>
      <c r="C611" s="6" t="s">
        <v>202</v>
      </c>
      <c r="D611" s="2">
        <v>5770.0</v>
      </c>
      <c r="E611" s="2">
        <v>5.6643018000166E13</v>
      </c>
      <c r="F611" s="2" t="str">
        <f t="array" ref="F611">IFERROR(INDEX(cnpj!$A:$B,MATCH(C611,cnpj!$B:$B,0),1),IF(G611=14,LEFT(E611,2)&amp;"."&amp;MID(E611,3,3)&amp;"."&amp;MID(E611,6,3)&amp;"/"&amp;MID(E611,9,4)&amp;"-"&amp;RIGHT(E611,2),IF(G611=13,0&amp;LEFT(E611,1)&amp;"."&amp;MID(E611,2,3)&amp;"."&amp;MID(E611,5,3)&amp;"/"&amp;MID(E611,8,4)&amp;"-"&amp;RIGHT(E611,2),IF(G611=12,"00"&amp;"."&amp;LEFT(E611,3)&amp;"."&amp;MID(E611,4,3)&amp;"/"&amp;MID(E611,7,4)&amp;"-"&amp;RIGHT(E611,2),IF(G611=11,"00.0"&amp;LEFT(E611,2)&amp;"."&amp;MID(E611,3,3)&amp;"/"&amp;MID(E611,6,4)&amp;"-"&amp;RIGHT(E611,2),"erro")))))</f>
        <v>56.643.018/0001-66</v>
      </c>
      <c r="G611" s="2">
        <f t="shared" si="2"/>
        <v>14</v>
      </c>
      <c r="H611" s="6" t="s">
        <v>88</v>
      </c>
      <c r="I611" s="2">
        <v>5.0</v>
      </c>
      <c r="J611" s="6">
        <v>12.332705296463539</v>
      </c>
      <c r="K611" s="6">
        <v>227000.0</v>
      </c>
      <c r="L611" s="2">
        <v>0.0</v>
      </c>
      <c r="M611" s="2">
        <v>0.0</v>
      </c>
      <c r="N611" s="2"/>
      <c r="O611" s="2">
        <v>0.0</v>
      </c>
      <c r="P611" s="2">
        <v>0.0</v>
      </c>
      <c r="Q611" s="2">
        <v>0.0</v>
      </c>
      <c r="R611" s="2">
        <v>8.0</v>
      </c>
      <c r="S611" s="2">
        <v>0.0</v>
      </c>
      <c r="T611" s="6">
        <v>14.109953226002977</v>
      </c>
      <c r="U611" s="6">
        <v>0.03124082784431807</v>
      </c>
      <c r="V611" s="6">
        <v>0.07825217636165074</v>
      </c>
      <c r="W611" s="6">
        <v>91922.0</v>
      </c>
      <c r="X611" s="6">
        <v>13122.0</v>
      </c>
      <c r="Y611" s="6">
        <v>1342378.0</v>
      </c>
      <c r="Z611" s="6">
        <v>41937.0</v>
      </c>
      <c r="AA611" s="2">
        <f t="shared" si="3"/>
        <v>0</v>
      </c>
      <c r="AB611" s="2">
        <v>0.0</v>
      </c>
      <c r="AC611" s="2">
        <v>0.0</v>
      </c>
      <c r="AD611" s="2">
        <v>0.0</v>
      </c>
      <c r="AE611" s="2">
        <v>0.0</v>
      </c>
      <c r="AF611" s="2">
        <v>0.0</v>
      </c>
      <c r="AG611" s="2">
        <v>0.0</v>
      </c>
      <c r="AH611" s="2">
        <v>0.0</v>
      </c>
      <c r="AI611" s="2">
        <v>0.0</v>
      </c>
      <c r="AJ611" s="2">
        <v>1.0</v>
      </c>
      <c r="AK611" s="2">
        <v>0.0</v>
      </c>
      <c r="AL611" s="2">
        <v>0.0</v>
      </c>
      <c r="AM611" s="2">
        <v>0.0</v>
      </c>
      <c r="AN611" s="2">
        <v>1.0</v>
      </c>
      <c r="AO611" s="2">
        <v>0.0</v>
      </c>
      <c r="AP611" s="2">
        <v>0.0</v>
      </c>
      <c r="AQ611" s="2">
        <v>0.0</v>
      </c>
      <c r="AR611" s="3">
        <v>0.0</v>
      </c>
      <c r="AS611" s="6">
        <f t="shared" si="4"/>
        <v>14.1262781</v>
      </c>
      <c r="AT611" s="6">
        <f t="shared" si="5"/>
        <v>0.0246087864</v>
      </c>
      <c r="AU611" s="6">
        <f t="shared" si="6"/>
        <v>0.119644815</v>
      </c>
      <c r="AV611" s="6">
        <f t="shared" si="7"/>
        <v>0</v>
      </c>
      <c r="AW611" s="6">
        <f t="shared" si="8"/>
        <v>0</v>
      </c>
      <c r="AX611" s="6">
        <f t="shared" si="9"/>
        <v>0</v>
      </c>
      <c r="AY611" s="6">
        <f t="shared" si="10"/>
        <v>0</v>
      </c>
      <c r="AZ611" s="6">
        <f t="shared" si="11"/>
        <v>0</v>
      </c>
      <c r="BA611" s="6">
        <f t="shared" si="12"/>
        <v>18</v>
      </c>
      <c r="BB611" s="6">
        <f t="shared" si="13"/>
        <v>0</v>
      </c>
      <c r="BC611" s="2"/>
      <c r="BD611" s="2"/>
    </row>
    <row r="612" ht="15.75" customHeight="1">
      <c r="A612" s="2">
        <v>144.0</v>
      </c>
      <c r="B612" s="2">
        <v>2018.0</v>
      </c>
      <c r="C612" s="6" t="s">
        <v>202</v>
      </c>
      <c r="D612" s="2">
        <v>5770.0</v>
      </c>
      <c r="E612" s="2">
        <v>5.6643018000166E13</v>
      </c>
      <c r="F612" s="2" t="str">
        <f t="array" ref="F612">IFERROR(INDEX(cnpj!$A:$B,MATCH(C612,cnpj!$B:$B,0),1),IF(G612=14,LEFT(E612,2)&amp;"."&amp;MID(E612,3,3)&amp;"."&amp;MID(E612,6,3)&amp;"/"&amp;MID(E612,9,4)&amp;"-"&amp;RIGHT(E612,2),IF(G612=13,0&amp;LEFT(E612,1)&amp;"."&amp;MID(E612,2,3)&amp;"."&amp;MID(E612,5,3)&amp;"/"&amp;MID(E612,8,4)&amp;"-"&amp;RIGHT(E612,2),IF(G612=12,"00"&amp;"."&amp;LEFT(E612,3)&amp;"."&amp;MID(E612,4,3)&amp;"/"&amp;MID(E612,7,4)&amp;"-"&amp;RIGHT(E612,2),IF(G612=11,"00.0"&amp;LEFT(E612,2)&amp;"."&amp;MID(E612,3,3)&amp;"/"&amp;MID(E612,6,4)&amp;"-"&amp;RIGHT(E612,2),"erro")))))</f>
        <v>56.643.018/0001-66</v>
      </c>
      <c r="G612" s="2">
        <f t="shared" si="2"/>
        <v>14</v>
      </c>
      <c r="H612" s="6" t="s">
        <v>88</v>
      </c>
      <c r="I612" s="2">
        <v>5.0</v>
      </c>
      <c r="J612" s="6">
        <v>12.56374708980199</v>
      </c>
      <c r="K612" s="6">
        <v>286000.0</v>
      </c>
      <c r="L612" s="2">
        <v>0.0</v>
      </c>
      <c r="M612" s="2">
        <v>0.0</v>
      </c>
      <c r="N612" s="2"/>
      <c r="O612" s="2">
        <v>0.0</v>
      </c>
      <c r="P612" s="2">
        <v>0.0</v>
      </c>
      <c r="Q612" s="2">
        <v>0.0</v>
      </c>
      <c r="R612" s="2">
        <v>8.0</v>
      </c>
      <c r="S612" s="2">
        <v>0.0</v>
      </c>
      <c r="T612" s="6">
        <v>14.2114881347777</v>
      </c>
      <c r="U612" s="6">
        <v>0.019497441171165593</v>
      </c>
      <c r="V612" s="6">
        <v>0.14999703870413694</v>
      </c>
      <c r="W612" s="6">
        <v>146964.0</v>
      </c>
      <c r="X612" s="6">
        <v>75907.0</v>
      </c>
      <c r="Y612" s="6">
        <v>1485836.0</v>
      </c>
      <c r="Z612" s="6">
        <v>28970.0</v>
      </c>
      <c r="AA612" s="2">
        <f t="shared" si="3"/>
        <v>0</v>
      </c>
      <c r="AB612" s="2">
        <v>0.0</v>
      </c>
      <c r="AC612" s="2">
        <v>0.0</v>
      </c>
      <c r="AD612" s="2">
        <v>0.0</v>
      </c>
      <c r="AE612" s="2">
        <v>0.0</v>
      </c>
      <c r="AF612" s="2">
        <v>0.0</v>
      </c>
      <c r="AG612" s="2">
        <v>0.0</v>
      </c>
      <c r="AH612" s="2">
        <v>0.0</v>
      </c>
      <c r="AI612" s="2">
        <v>0.0</v>
      </c>
      <c r="AJ612" s="2">
        <v>1.0</v>
      </c>
      <c r="AK612" s="2">
        <v>0.0</v>
      </c>
      <c r="AL612" s="2">
        <v>0.0</v>
      </c>
      <c r="AM612" s="2">
        <v>0.0</v>
      </c>
      <c r="AN612" s="2">
        <v>0.0</v>
      </c>
      <c r="AO612" s="2">
        <v>1.0</v>
      </c>
      <c r="AP612" s="2">
        <v>0.0</v>
      </c>
      <c r="AQ612" s="2">
        <v>0.0</v>
      </c>
      <c r="AR612" s="3">
        <v>0.0</v>
      </c>
      <c r="AS612" s="6">
        <f t="shared" si="4"/>
        <v>14.10995323</v>
      </c>
      <c r="AT612" s="6">
        <f t="shared" si="5"/>
        <v>0.03124082784</v>
      </c>
      <c r="AU612" s="6">
        <f t="shared" si="6"/>
        <v>0.07825217636</v>
      </c>
      <c r="AV612" s="6">
        <f t="shared" si="7"/>
        <v>0</v>
      </c>
      <c r="AW612" s="6">
        <f t="shared" si="8"/>
        <v>0</v>
      </c>
      <c r="AX612" s="6">
        <f t="shared" si="9"/>
        <v>0</v>
      </c>
      <c r="AY612" s="6">
        <f t="shared" si="10"/>
        <v>0</v>
      </c>
      <c r="AZ612" s="6">
        <f t="shared" si="11"/>
        <v>0</v>
      </c>
      <c r="BA612" s="6">
        <f t="shared" si="12"/>
        <v>8</v>
      </c>
      <c r="BB612" s="6">
        <f t="shared" si="13"/>
        <v>0</v>
      </c>
      <c r="BC612" s="2"/>
      <c r="BD612" s="2"/>
    </row>
    <row r="613" ht="15.75" customHeight="1">
      <c r="A613" s="2">
        <v>144.0</v>
      </c>
      <c r="B613" s="2">
        <v>2019.0</v>
      </c>
      <c r="C613" s="6" t="s">
        <v>202</v>
      </c>
      <c r="D613" s="2">
        <v>5770.0</v>
      </c>
      <c r="E613" s="2">
        <v>5.6643018000166E13</v>
      </c>
      <c r="F613" s="2" t="str">
        <f t="array" ref="F613">IFERROR(INDEX(cnpj!$A:$B,MATCH(C613,cnpj!$B:$B,0),1),IF(G613=14,LEFT(E613,2)&amp;"."&amp;MID(E613,3,3)&amp;"."&amp;MID(E613,6,3)&amp;"/"&amp;MID(E613,9,4)&amp;"-"&amp;RIGHT(E613,2),IF(G613=13,0&amp;LEFT(E613,1)&amp;"."&amp;MID(E613,2,3)&amp;"."&amp;MID(E613,5,3)&amp;"/"&amp;MID(E613,8,4)&amp;"-"&amp;RIGHT(E613,2),IF(G613=12,"00"&amp;"."&amp;LEFT(E613,3)&amp;"."&amp;MID(E613,4,3)&amp;"/"&amp;MID(E613,7,4)&amp;"-"&amp;RIGHT(E613,2),IF(G613=11,"00.0"&amp;LEFT(E613,2)&amp;"."&amp;MID(E613,3,3)&amp;"/"&amp;MID(E613,6,4)&amp;"-"&amp;RIGHT(E613,2),"erro")))))</f>
        <v>56.643.018/0001-66</v>
      </c>
      <c r="G613" s="2">
        <f t="shared" si="2"/>
        <v>14</v>
      </c>
      <c r="H613" s="6" t="s">
        <v>88</v>
      </c>
      <c r="I613" s="2">
        <v>5.0</v>
      </c>
      <c r="J613" s="6">
        <v>12.409013489526863</v>
      </c>
      <c r="K613" s="6">
        <v>245000.0</v>
      </c>
      <c r="L613" s="2">
        <v>1.0</v>
      </c>
      <c r="M613" s="2">
        <v>0.0</v>
      </c>
      <c r="N613" s="2"/>
      <c r="O613" s="2">
        <v>0.0</v>
      </c>
      <c r="P613" s="2">
        <v>0.0</v>
      </c>
      <c r="Q613" s="2">
        <v>0.0</v>
      </c>
      <c r="R613" s="2">
        <v>18.0</v>
      </c>
      <c r="S613" s="2">
        <v>0.0</v>
      </c>
      <c r="T613" s="6">
        <v>14.266277212402292</v>
      </c>
      <c r="U613" s="6">
        <v>0.04184923368046817</v>
      </c>
      <c r="V613" s="6">
        <v>0.20094041789979708</v>
      </c>
      <c r="W613" s="6">
        <v>165556.0</v>
      </c>
      <c r="X613" s="6">
        <v>149823.0</v>
      </c>
      <c r="Y613" s="6">
        <v>1569515.0</v>
      </c>
      <c r="Z613" s="6">
        <v>65683.0</v>
      </c>
      <c r="AA613" s="2">
        <f t="shared" si="3"/>
        <v>0</v>
      </c>
      <c r="AB613" s="2">
        <v>0.0</v>
      </c>
      <c r="AC613" s="2">
        <v>0.0</v>
      </c>
      <c r="AD613" s="2">
        <v>0.0</v>
      </c>
      <c r="AE613" s="2">
        <v>0.0</v>
      </c>
      <c r="AF613" s="2">
        <v>0.0</v>
      </c>
      <c r="AG613" s="2">
        <v>0.0</v>
      </c>
      <c r="AH613" s="2">
        <v>0.0</v>
      </c>
      <c r="AI613" s="2">
        <v>0.0</v>
      </c>
      <c r="AJ613" s="2">
        <v>1.0</v>
      </c>
      <c r="AK613" s="2">
        <v>0.0</v>
      </c>
      <c r="AL613" s="2">
        <v>0.0</v>
      </c>
      <c r="AM613" s="2">
        <v>0.0</v>
      </c>
      <c r="AN613" s="2">
        <v>0.0</v>
      </c>
      <c r="AO613" s="2">
        <v>0.0</v>
      </c>
      <c r="AP613" s="2">
        <v>1.0</v>
      </c>
      <c r="AQ613" s="2">
        <v>0.0</v>
      </c>
      <c r="AR613" s="3">
        <v>0.0</v>
      </c>
      <c r="AS613" s="6">
        <f t="shared" si="4"/>
        <v>14.21148813</v>
      </c>
      <c r="AT613" s="6">
        <f t="shared" si="5"/>
        <v>0.01949744117</v>
      </c>
      <c r="AU613" s="6">
        <f t="shared" si="6"/>
        <v>0.1499970387</v>
      </c>
      <c r="AV613" s="6">
        <f t="shared" si="7"/>
        <v>0</v>
      </c>
      <c r="AW613" s="6">
        <f t="shared" si="8"/>
        <v>0</v>
      </c>
      <c r="AX613" s="6">
        <f t="shared" si="9"/>
        <v>0</v>
      </c>
      <c r="AY613" s="6">
        <f t="shared" si="10"/>
        <v>0</v>
      </c>
      <c r="AZ613" s="6">
        <f t="shared" si="11"/>
        <v>0</v>
      </c>
      <c r="BA613" s="6">
        <f t="shared" si="12"/>
        <v>8</v>
      </c>
      <c r="BB613" s="6">
        <f t="shared" si="13"/>
        <v>0</v>
      </c>
      <c r="BC613" s="2"/>
      <c r="BD613" s="2"/>
    </row>
    <row r="614" ht="15.75" customHeight="1">
      <c r="A614" s="2">
        <v>144.0</v>
      </c>
      <c r="B614" s="2">
        <v>2020.0</v>
      </c>
      <c r="C614" s="6" t="s">
        <v>202</v>
      </c>
      <c r="D614" s="2">
        <v>5770.0</v>
      </c>
      <c r="E614" s="2">
        <v>5.6643018000166E13</v>
      </c>
      <c r="F614" s="2" t="str">
        <f t="array" ref="F614">IFERROR(INDEX(cnpj!$A:$B,MATCH(C614,cnpj!$B:$B,0),1),IF(G614=14,LEFT(E614,2)&amp;"."&amp;MID(E614,3,3)&amp;"."&amp;MID(E614,6,3)&amp;"/"&amp;MID(E614,9,4)&amp;"-"&amp;RIGHT(E614,2),IF(G614=13,0&amp;LEFT(E614,1)&amp;"."&amp;MID(E614,2,3)&amp;"."&amp;MID(E614,5,3)&amp;"/"&amp;MID(E614,8,4)&amp;"-"&amp;RIGHT(E614,2),IF(G614=12,"00"&amp;"."&amp;LEFT(E614,3)&amp;"."&amp;MID(E614,4,3)&amp;"/"&amp;MID(E614,7,4)&amp;"-"&amp;RIGHT(E614,2),IF(G614=11,"00.0"&amp;LEFT(E614,2)&amp;"."&amp;MID(E614,3,3)&amp;"/"&amp;MID(E614,6,4)&amp;"-"&amp;RIGHT(E614,2),"erro")))))</f>
        <v>56.643.018/0001-66</v>
      </c>
      <c r="G614" s="2">
        <f t="shared" si="2"/>
        <v>14</v>
      </c>
      <c r="H614" s="6" t="s">
        <v>88</v>
      </c>
      <c r="I614" s="2">
        <v>5.0</v>
      </c>
      <c r="J614" s="6">
        <v>12.48861654012583</v>
      </c>
      <c r="K614" s="6">
        <v>265300.0</v>
      </c>
      <c r="L614" s="2">
        <v>1.0</v>
      </c>
      <c r="M614" s="2">
        <v>0.0</v>
      </c>
      <c r="N614" s="2"/>
      <c r="O614" s="2">
        <v>0.0</v>
      </c>
      <c r="P614" s="2">
        <v>0.0</v>
      </c>
      <c r="Q614" s="2">
        <v>0.0</v>
      </c>
      <c r="R614" s="2">
        <v>20.0</v>
      </c>
      <c r="S614" s="2">
        <v>0.0</v>
      </c>
      <c r="T614" s="6">
        <v>14.460915500088769</v>
      </c>
      <c r="U614" s="6">
        <v>0.07561259708227416</v>
      </c>
      <c r="V614" s="6">
        <v>0.2231362222493771</v>
      </c>
      <c r="W614" s="6">
        <v>275765.0</v>
      </c>
      <c r="X614" s="6">
        <v>149702.0</v>
      </c>
      <c r="Y614" s="6">
        <v>1906759.0</v>
      </c>
      <c r="Z614" s="6">
        <v>144175.0</v>
      </c>
      <c r="AA614" s="2">
        <f t="shared" si="3"/>
        <v>0</v>
      </c>
      <c r="AB614" s="2">
        <v>0.0</v>
      </c>
      <c r="AC614" s="2">
        <v>0.0</v>
      </c>
      <c r="AD614" s="2">
        <v>0.0</v>
      </c>
      <c r="AE614" s="2">
        <v>0.0</v>
      </c>
      <c r="AF614" s="2">
        <v>0.0</v>
      </c>
      <c r="AG614" s="2">
        <v>0.0</v>
      </c>
      <c r="AH614" s="2">
        <v>0.0</v>
      </c>
      <c r="AI614" s="2">
        <v>0.0</v>
      </c>
      <c r="AJ614" s="2">
        <v>1.0</v>
      </c>
      <c r="AK614" s="2">
        <v>0.0</v>
      </c>
      <c r="AL614" s="2">
        <v>0.0</v>
      </c>
      <c r="AM614" s="2">
        <v>0.0</v>
      </c>
      <c r="AN614" s="2">
        <v>0.0</v>
      </c>
      <c r="AO614" s="2">
        <v>0.0</v>
      </c>
      <c r="AP614" s="2">
        <v>0.0</v>
      </c>
      <c r="AQ614" s="2">
        <v>1.0</v>
      </c>
      <c r="AR614" s="3">
        <v>0.0</v>
      </c>
      <c r="AS614" s="6">
        <f t="shared" si="4"/>
        <v>14.26627721</v>
      </c>
      <c r="AT614" s="6">
        <f t="shared" si="5"/>
        <v>0.04184923368</v>
      </c>
      <c r="AU614" s="6">
        <f t="shared" si="6"/>
        <v>0.2009404179</v>
      </c>
      <c r="AV614" s="6">
        <f t="shared" si="7"/>
        <v>1</v>
      </c>
      <c r="AW614" s="6">
        <f t="shared" si="8"/>
        <v>0</v>
      </c>
      <c r="AX614" s="6">
        <f t="shared" si="9"/>
        <v>0</v>
      </c>
      <c r="AY614" s="6">
        <f t="shared" si="10"/>
        <v>0</v>
      </c>
      <c r="AZ614" s="6">
        <f t="shared" si="11"/>
        <v>0</v>
      </c>
      <c r="BA614" s="6">
        <f t="shared" si="12"/>
        <v>18</v>
      </c>
      <c r="BB614" s="6">
        <f t="shared" si="13"/>
        <v>0</v>
      </c>
      <c r="BC614" s="2"/>
      <c r="BD614" s="2"/>
    </row>
    <row r="615" ht="15.75" customHeight="1">
      <c r="A615" s="2">
        <v>145.0</v>
      </c>
      <c r="B615" s="2">
        <v>2016.0</v>
      </c>
      <c r="C615" s="6" t="s">
        <v>203</v>
      </c>
      <c r="D615" s="2">
        <v>20524.0</v>
      </c>
      <c r="E615" s="2">
        <v>4.3470988000165E13</v>
      </c>
      <c r="F615" s="2" t="str">
        <f t="array" ref="F615">IFERROR(INDEX(cnpj!$A:$B,MATCH(C615,cnpj!$B:$B,0),1),IF(G615=14,LEFT(E615,2)&amp;"."&amp;MID(E615,3,3)&amp;"."&amp;MID(E615,6,3)&amp;"/"&amp;MID(E615,9,4)&amp;"-"&amp;RIGHT(E615,2),IF(G615=13,0&amp;LEFT(E615,1)&amp;"."&amp;MID(E615,2,3)&amp;"."&amp;MID(E615,5,3)&amp;"/"&amp;MID(E615,8,4)&amp;"-"&amp;RIGHT(E615,2),IF(G615=12,"00"&amp;"."&amp;LEFT(E615,3)&amp;"."&amp;MID(E615,4,3)&amp;"/"&amp;MID(E615,7,4)&amp;"-"&amp;RIGHT(E615,2),IF(G615=11,"00.0"&amp;LEFT(E615,2)&amp;"."&amp;MID(E615,3,3)&amp;"/"&amp;MID(E615,6,4)&amp;"-"&amp;RIGHT(E615,2),"erro")))))</f>
        <v>43.470.988/0001-65</v>
      </c>
      <c r="G615" s="2">
        <f t="shared" si="2"/>
        <v>14</v>
      </c>
      <c r="H615" s="6" t="s">
        <v>62</v>
      </c>
      <c r="I615" s="2">
        <v>3.0</v>
      </c>
      <c r="J615" s="6">
        <v>13.676248490630767</v>
      </c>
      <c r="K615" s="6">
        <v>870000.0</v>
      </c>
      <c r="L615" s="2">
        <v>0.0</v>
      </c>
      <c r="M615" s="2">
        <v>1.0</v>
      </c>
      <c r="N615" s="2"/>
      <c r="O615" s="2">
        <v>1.0</v>
      </c>
      <c r="P615" s="2">
        <v>3.0</v>
      </c>
      <c r="Q615" s="2">
        <v>0.0</v>
      </c>
      <c r="R615" s="2">
        <v>8.0</v>
      </c>
      <c r="S615" s="2">
        <v>0.0</v>
      </c>
      <c r="T615" s="6">
        <v>14.943664820253364</v>
      </c>
      <c r="U615" s="6">
        <v>6.045409178406886E-4</v>
      </c>
      <c r="V615" s="6">
        <v>0.31165896642920854</v>
      </c>
      <c r="W615" s="6">
        <v>398844.0</v>
      </c>
      <c r="X615" s="6">
        <v>564166.0</v>
      </c>
      <c r="Y615" s="6">
        <v>3089948.0</v>
      </c>
      <c r="Z615" s="6">
        <v>1868.0</v>
      </c>
      <c r="AA615" s="2" t="str">
        <f t="shared" si="3"/>
        <v/>
      </c>
      <c r="AB615" s="2">
        <v>0.0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H615" s="2">
        <v>1.0</v>
      </c>
      <c r="AI615" s="2">
        <v>0.0</v>
      </c>
      <c r="AJ615" s="2">
        <v>0.0</v>
      </c>
      <c r="AK615" s="2">
        <v>0.0</v>
      </c>
      <c r="AL615" s="2">
        <v>0.0</v>
      </c>
      <c r="AM615" s="2">
        <v>1.0</v>
      </c>
      <c r="AN615" s="2">
        <v>0.0</v>
      </c>
      <c r="AO615" s="2">
        <v>0.0</v>
      </c>
      <c r="AP615" s="2">
        <v>0.0</v>
      </c>
      <c r="AQ615" s="2">
        <v>0.0</v>
      </c>
      <c r="AR615" s="3">
        <v>0.0</v>
      </c>
      <c r="AS615" s="6" t="str">
        <f t="shared" si="4"/>
        <v/>
      </c>
      <c r="AT615" s="6" t="str">
        <f t="shared" si="5"/>
        <v/>
      </c>
      <c r="AU615" s="6" t="str">
        <f t="shared" si="6"/>
        <v/>
      </c>
      <c r="AV615" s="6" t="str">
        <f t="shared" si="7"/>
        <v/>
      </c>
      <c r="AW615" s="6" t="str">
        <f t="shared" si="8"/>
        <v/>
      </c>
      <c r="AX615" s="6" t="str">
        <f t="shared" si="9"/>
        <v/>
      </c>
      <c r="AY615" s="6" t="str">
        <f t="shared" si="10"/>
        <v/>
      </c>
      <c r="AZ615" s="6" t="str">
        <f t="shared" si="11"/>
        <v/>
      </c>
      <c r="BA615" s="6" t="str">
        <f t="shared" si="12"/>
        <v/>
      </c>
      <c r="BB615" s="6" t="str">
        <f t="shared" si="13"/>
        <v/>
      </c>
      <c r="BC615" s="2"/>
      <c r="BD615" s="2"/>
    </row>
    <row r="616" ht="15.75" customHeight="1">
      <c r="A616" s="2">
        <v>145.0</v>
      </c>
      <c r="B616" s="2">
        <v>2017.0</v>
      </c>
      <c r="C616" s="6" t="s">
        <v>203</v>
      </c>
      <c r="D616" s="2">
        <v>20524.0</v>
      </c>
      <c r="E616" s="2">
        <v>4.3470988000165E13</v>
      </c>
      <c r="F616" s="2" t="str">
        <f t="array" ref="F616">IFERROR(INDEX(cnpj!$A:$B,MATCH(C616,cnpj!$B:$B,0),1),IF(G616=14,LEFT(E616,2)&amp;"."&amp;MID(E616,3,3)&amp;"."&amp;MID(E616,6,3)&amp;"/"&amp;MID(E616,9,4)&amp;"-"&amp;RIGHT(E616,2),IF(G616=13,0&amp;LEFT(E616,1)&amp;"."&amp;MID(E616,2,3)&amp;"."&amp;MID(E616,5,3)&amp;"/"&amp;MID(E616,8,4)&amp;"-"&amp;RIGHT(E616,2),IF(G616=12,"00"&amp;"."&amp;LEFT(E616,3)&amp;"."&amp;MID(E616,4,3)&amp;"/"&amp;MID(E616,7,4)&amp;"-"&amp;RIGHT(E616,2),IF(G616=11,"00.0"&amp;LEFT(E616,2)&amp;"."&amp;MID(E616,3,3)&amp;"/"&amp;MID(E616,6,4)&amp;"-"&amp;RIGHT(E616,2),"erro")))))</f>
        <v>43.470.988/0001-65</v>
      </c>
      <c r="G616" s="2">
        <f t="shared" si="2"/>
        <v>14</v>
      </c>
      <c r="H616" s="6" t="s">
        <v>62</v>
      </c>
      <c r="I616" s="2">
        <v>3.0</v>
      </c>
      <c r="J616" s="6">
        <v>13.710150042306449</v>
      </c>
      <c r="K616" s="6">
        <v>900000.0</v>
      </c>
      <c r="L616" s="2">
        <v>0.0</v>
      </c>
      <c r="M616" s="2">
        <v>1.0</v>
      </c>
      <c r="N616" s="2"/>
      <c r="O616" s="2">
        <v>1.0</v>
      </c>
      <c r="P616" s="2">
        <v>3.0</v>
      </c>
      <c r="Q616" s="2">
        <v>0.0</v>
      </c>
      <c r="R616" s="2">
        <v>9.0</v>
      </c>
      <c r="S616" s="2">
        <v>0.0</v>
      </c>
      <c r="T616" s="6">
        <v>14.918640957911956</v>
      </c>
      <c r="U616" s="6">
        <v>-0.1256513421721969</v>
      </c>
      <c r="V616" s="6">
        <v>0.4168188386921225</v>
      </c>
      <c r="W616" s="6">
        <v>581981.0</v>
      </c>
      <c r="X616" s="6">
        <v>674138.0</v>
      </c>
      <c r="Y616" s="6">
        <v>3013585.0</v>
      </c>
      <c r="Z616" s="6">
        <v>-378661.0</v>
      </c>
      <c r="AA616" s="2">
        <f t="shared" si="3"/>
        <v>0</v>
      </c>
      <c r="AB616" s="2">
        <v>0.0</v>
      </c>
      <c r="AC616" s="2">
        <v>0.0</v>
      </c>
      <c r="AD616" s="2">
        <v>0.0</v>
      </c>
      <c r="AE616" s="2">
        <v>0.0</v>
      </c>
      <c r="AF616" s="2">
        <v>0.0</v>
      </c>
      <c r="AG616" s="2">
        <v>0.0</v>
      </c>
      <c r="AH616" s="2">
        <v>1.0</v>
      </c>
      <c r="AI616" s="2">
        <v>0.0</v>
      </c>
      <c r="AJ616" s="2">
        <v>0.0</v>
      </c>
      <c r="AK616" s="2">
        <v>0.0</v>
      </c>
      <c r="AL616" s="2">
        <v>0.0</v>
      </c>
      <c r="AM616" s="2">
        <v>0.0</v>
      </c>
      <c r="AN616" s="2">
        <v>1.0</v>
      </c>
      <c r="AO616" s="2">
        <v>0.0</v>
      </c>
      <c r="AP616" s="2">
        <v>0.0</v>
      </c>
      <c r="AQ616" s="2">
        <v>0.0</v>
      </c>
      <c r="AR616" s="3">
        <v>0.0</v>
      </c>
      <c r="AS616" s="6">
        <f t="shared" si="4"/>
        <v>14.94366482</v>
      </c>
      <c r="AT616" s="6">
        <f t="shared" si="5"/>
        <v>0.0006045409178</v>
      </c>
      <c r="AU616" s="6">
        <f t="shared" si="6"/>
        <v>0.3116589664</v>
      </c>
      <c r="AV616" s="6">
        <f t="shared" si="7"/>
        <v>0</v>
      </c>
      <c r="AW616" s="6">
        <f t="shared" si="8"/>
        <v>1</v>
      </c>
      <c r="AX616" s="6">
        <f t="shared" si="9"/>
        <v>1</v>
      </c>
      <c r="AY616" s="6">
        <f t="shared" si="10"/>
        <v>3</v>
      </c>
      <c r="AZ616" s="6">
        <f t="shared" si="11"/>
        <v>0</v>
      </c>
      <c r="BA616" s="6">
        <f t="shared" si="12"/>
        <v>8</v>
      </c>
      <c r="BB616" s="6">
        <f t="shared" si="13"/>
        <v>0</v>
      </c>
      <c r="BC616" s="2"/>
      <c r="BD616" s="2"/>
    </row>
    <row r="617" ht="15.75" customHeight="1">
      <c r="A617" s="2">
        <v>145.0</v>
      </c>
      <c r="B617" s="2">
        <v>2018.0</v>
      </c>
      <c r="C617" s="6" t="s">
        <v>203</v>
      </c>
      <c r="D617" s="2">
        <v>20524.0</v>
      </c>
      <c r="E617" s="2">
        <v>4.3470988000165E13</v>
      </c>
      <c r="F617" s="2" t="str">
        <f t="array" ref="F617">IFERROR(INDEX(cnpj!$A:$B,MATCH(C617,cnpj!$B:$B,0),1),IF(G617=14,LEFT(E617,2)&amp;"."&amp;MID(E617,3,3)&amp;"."&amp;MID(E617,6,3)&amp;"/"&amp;MID(E617,9,4)&amp;"-"&amp;RIGHT(E617,2),IF(G617=13,0&amp;LEFT(E617,1)&amp;"."&amp;MID(E617,2,3)&amp;"."&amp;MID(E617,5,3)&amp;"/"&amp;MID(E617,8,4)&amp;"-"&amp;RIGHT(E617,2),IF(G617=12,"00"&amp;"."&amp;LEFT(E617,3)&amp;"."&amp;MID(E617,4,3)&amp;"/"&amp;MID(E617,7,4)&amp;"-"&amp;RIGHT(E617,2),IF(G617=11,"00.0"&amp;LEFT(E617,2)&amp;"."&amp;MID(E617,3,3)&amp;"/"&amp;MID(E617,6,4)&amp;"-"&amp;RIGHT(E617,2),"erro")))))</f>
        <v>43.470.988/0001-65</v>
      </c>
      <c r="G617" s="2">
        <f t="shared" si="2"/>
        <v>14</v>
      </c>
      <c r="H617" s="6" t="s">
        <v>62</v>
      </c>
      <c r="I617" s="2">
        <v>3.0</v>
      </c>
      <c r="J617" s="6">
        <v>13.710150042306449</v>
      </c>
      <c r="K617" s="6">
        <v>900000.0</v>
      </c>
      <c r="L617" s="2">
        <v>0.0</v>
      </c>
      <c r="M617" s="2">
        <v>1.0</v>
      </c>
      <c r="N617" s="2"/>
      <c r="O617" s="2">
        <v>1.0</v>
      </c>
      <c r="P617" s="2">
        <v>3.0</v>
      </c>
      <c r="Q617" s="2">
        <v>0.0</v>
      </c>
      <c r="R617" s="2">
        <v>8.0</v>
      </c>
      <c r="S617" s="2">
        <v>1.0</v>
      </c>
      <c r="T617" s="6">
        <v>14.817343554878033</v>
      </c>
      <c r="U617" s="6">
        <v>-0.05901436839328028</v>
      </c>
      <c r="V617" s="6">
        <v>0.42063417165179057</v>
      </c>
      <c r="W617" s="6">
        <v>475849.0</v>
      </c>
      <c r="X617" s="6">
        <v>669651.0</v>
      </c>
      <c r="Y617" s="6">
        <v>2723269.0</v>
      </c>
      <c r="Z617" s="6">
        <v>-160712.0</v>
      </c>
      <c r="AA617" s="2">
        <f t="shared" si="3"/>
        <v>1</v>
      </c>
      <c r="AB617" s="2">
        <v>0.0</v>
      </c>
      <c r="AC617" s="2">
        <v>0.0</v>
      </c>
      <c r="AD617" s="2">
        <v>0.0</v>
      </c>
      <c r="AE617" s="2">
        <v>0.0</v>
      </c>
      <c r="AF617" s="2">
        <v>0.0</v>
      </c>
      <c r="AG617" s="2">
        <v>0.0</v>
      </c>
      <c r="AH617" s="2">
        <v>1.0</v>
      </c>
      <c r="AI617" s="2">
        <v>0.0</v>
      </c>
      <c r="AJ617" s="2">
        <v>0.0</v>
      </c>
      <c r="AK617" s="2">
        <v>0.0</v>
      </c>
      <c r="AL617" s="2">
        <v>0.0</v>
      </c>
      <c r="AM617" s="2">
        <v>0.0</v>
      </c>
      <c r="AN617" s="2">
        <v>0.0</v>
      </c>
      <c r="AO617" s="2">
        <v>1.0</v>
      </c>
      <c r="AP617" s="2">
        <v>0.0</v>
      </c>
      <c r="AQ617" s="2">
        <v>0.0</v>
      </c>
      <c r="AR617" s="3">
        <v>0.0</v>
      </c>
      <c r="AS617" s="6">
        <f t="shared" si="4"/>
        <v>14.91864096</v>
      </c>
      <c r="AT617" s="6">
        <f t="shared" si="5"/>
        <v>-0.1256513422</v>
      </c>
      <c r="AU617" s="6">
        <f t="shared" si="6"/>
        <v>0.4168188387</v>
      </c>
      <c r="AV617" s="6">
        <f t="shared" si="7"/>
        <v>0</v>
      </c>
      <c r="AW617" s="6">
        <f t="shared" si="8"/>
        <v>1</v>
      </c>
      <c r="AX617" s="6">
        <f t="shared" si="9"/>
        <v>1</v>
      </c>
      <c r="AY617" s="6">
        <f t="shared" si="10"/>
        <v>3</v>
      </c>
      <c r="AZ617" s="6">
        <f t="shared" si="11"/>
        <v>0</v>
      </c>
      <c r="BA617" s="6">
        <f t="shared" si="12"/>
        <v>9</v>
      </c>
      <c r="BB617" s="6">
        <f t="shared" si="13"/>
        <v>0</v>
      </c>
      <c r="BC617" s="2"/>
      <c r="BD617" s="2"/>
    </row>
    <row r="618" ht="15.75" customHeight="1">
      <c r="A618" s="2">
        <v>145.0</v>
      </c>
      <c r="B618" s="2">
        <v>2019.0</v>
      </c>
      <c r="C618" s="6" t="s">
        <v>203</v>
      </c>
      <c r="D618" s="2">
        <v>20524.0</v>
      </c>
      <c r="E618" s="2">
        <v>4.3470988000165E13</v>
      </c>
      <c r="F618" s="2" t="str">
        <f t="array" ref="F618">IFERROR(INDEX(cnpj!$A:$B,MATCH(C618,cnpj!$B:$B,0),1),IF(G618=14,LEFT(E618,2)&amp;"."&amp;MID(E618,3,3)&amp;"."&amp;MID(E618,6,3)&amp;"/"&amp;MID(E618,9,4)&amp;"-"&amp;RIGHT(E618,2),IF(G618=13,0&amp;LEFT(E618,1)&amp;"."&amp;MID(E618,2,3)&amp;"."&amp;MID(E618,5,3)&amp;"/"&amp;MID(E618,8,4)&amp;"-"&amp;RIGHT(E618,2),IF(G618=12,"00"&amp;"."&amp;LEFT(E618,3)&amp;"."&amp;MID(E618,4,3)&amp;"/"&amp;MID(E618,7,4)&amp;"-"&amp;RIGHT(E618,2),IF(G618=11,"00.0"&amp;LEFT(E618,2)&amp;"."&amp;MID(E618,3,3)&amp;"/"&amp;MID(E618,6,4)&amp;"-"&amp;RIGHT(E618,2),"erro")))))</f>
        <v>43.470.988/0001-65</v>
      </c>
      <c r="G618" s="2">
        <f t="shared" si="2"/>
        <v>14</v>
      </c>
      <c r="H618" s="6" t="s">
        <v>62</v>
      </c>
      <c r="I618" s="2">
        <v>3.0</v>
      </c>
      <c r="J618" s="6">
        <v>13.45065654213805</v>
      </c>
      <c r="K618" s="6">
        <v>694298.0</v>
      </c>
      <c r="L618" s="2">
        <v>0.0</v>
      </c>
      <c r="M618" s="2">
        <v>1.0</v>
      </c>
      <c r="N618" s="2"/>
      <c r="O618" s="2">
        <v>1.0</v>
      </c>
      <c r="P618" s="2">
        <v>3.0</v>
      </c>
      <c r="Q618" s="2">
        <v>0.0</v>
      </c>
      <c r="R618" s="2">
        <v>10.0</v>
      </c>
      <c r="S618" s="2">
        <v>0.0</v>
      </c>
      <c r="T618" s="6">
        <v>14.923535078941114</v>
      </c>
      <c r="U618" s="6">
        <v>0.039358136555308634</v>
      </c>
      <c r="V618" s="6">
        <v>0.3177161311200415</v>
      </c>
      <c r="W618" s="6">
        <v>563318.0</v>
      </c>
      <c r="X618" s="6">
        <v>398844.0</v>
      </c>
      <c r="Y618" s="6">
        <v>3028370.0</v>
      </c>
      <c r="Z618" s="6">
        <v>119191.0</v>
      </c>
      <c r="AA618" s="2">
        <f t="shared" si="3"/>
        <v>1</v>
      </c>
      <c r="AB618" s="2">
        <v>0.0</v>
      </c>
      <c r="AC618" s="2">
        <v>0.0</v>
      </c>
      <c r="AD618" s="2">
        <v>0.0</v>
      </c>
      <c r="AE618" s="2">
        <v>0.0</v>
      </c>
      <c r="AF618" s="2">
        <v>0.0</v>
      </c>
      <c r="AG618" s="2">
        <v>0.0</v>
      </c>
      <c r="AH618" s="2">
        <v>1.0</v>
      </c>
      <c r="AI618" s="2">
        <v>0.0</v>
      </c>
      <c r="AJ618" s="2">
        <v>0.0</v>
      </c>
      <c r="AK618" s="2">
        <v>0.0</v>
      </c>
      <c r="AL618" s="2">
        <v>0.0</v>
      </c>
      <c r="AM618" s="2">
        <v>0.0</v>
      </c>
      <c r="AN618" s="2">
        <v>0.0</v>
      </c>
      <c r="AO618" s="2">
        <v>0.0</v>
      </c>
      <c r="AP618" s="2">
        <v>1.0</v>
      </c>
      <c r="AQ618" s="2">
        <v>0.0</v>
      </c>
      <c r="AR618" s="3">
        <v>0.0</v>
      </c>
      <c r="AS618" s="6">
        <f t="shared" si="4"/>
        <v>14.81734355</v>
      </c>
      <c r="AT618" s="6">
        <f t="shared" si="5"/>
        <v>-0.05901436839</v>
      </c>
      <c r="AU618" s="6">
        <f t="shared" si="6"/>
        <v>0.4206341717</v>
      </c>
      <c r="AV618" s="6">
        <f t="shared" si="7"/>
        <v>0</v>
      </c>
      <c r="AW618" s="6">
        <f t="shared" si="8"/>
        <v>1</v>
      </c>
      <c r="AX618" s="6">
        <f t="shared" si="9"/>
        <v>1</v>
      </c>
      <c r="AY618" s="6">
        <f t="shared" si="10"/>
        <v>3</v>
      </c>
      <c r="AZ618" s="6">
        <f t="shared" si="11"/>
        <v>0</v>
      </c>
      <c r="BA618" s="6">
        <f t="shared" si="12"/>
        <v>8</v>
      </c>
      <c r="BB618" s="6">
        <f t="shared" si="13"/>
        <v>1</v>
      </c>
      <c r="BC618" s="2"/>
      <c r="BD618" s="2"/>
    </row>
    <row r="619" ht="15.75" customHeight="1">
      <c r="A619" s="2">
        <v>145.0</v>
      </c>
      <c r="B619" s="2">
        <v>2020.0</v>
      </c>
      <c r="C619" s="6" t="s">
        <v>203</v>
      </c>
      <c r="D619" s="2">
        <v>20524.0</v>
      </c>
      <c r="E619" s="2">
        <v>4.3470988000165E13</v>
      </c>
      <c r="F619" s="2" t="str">
        <f t="array" ref="F619">IFERROR(INDEX(cnpj!$A:$B,MATCH(C619,cnpj!$B:$B,0),1),IF(G619=14,LEFT(E619,2)&amp;"."&amp;MID(E619,3,3)&amp;"."&amp;MID(E619,6,3)&amp;"/"&amp;MID(E619,9,4)&amp;"-"&amp;RIGHT(E619,2),IF(G619=13,0&amp;LEFT(E619,1)&amp;"."&amp;MID(E619,2,3)&amp;"."&amp;MID(E619,5,3)&amp;"/"&amp;MID(E619,8,4)&amp;"-"&amp;RIGHT(E619,2),IF(G619=12,"00"&amp;"."&amp;LEFT(E619,3)&amp;"."&amp;MID(E619,4,3)&amp;"/"&amp;MID(E619,7,4)&amp;"-"&amp;RIGHT(E619,2),IF(G619=11,"00.0"&amp;LEFT(E619,2)&amp;"."&amp;MID(E619,3,3)&amp;"/"&amp;MID(E619,6,4)&amp;"-"&amp;RIGHT(E619,2),"erro")))))</f>
        <v>43.470.988/0001-65</v>
      </c>
      <c r="G619" s="2">
        <f t="shared" si="2"/>
        <v>14</v>
      </c>
      <c r="H619" s="6" t="s">
        <v>62</v>
      </c>
      <c r="I619" s="2">
        <v>3.0</v>
      </c>
      <c r="J619" s="6">
        <v>13.557063610780828</v>
      </c>
      <c r="K619" s="6">
        <v>772250.0</v>
      </c>
      <c r="L619" s="2">
        <v>0.0</v>
      </c>
      <c r="M619" s="2">
        <v>1.0</v>
      </c>
      <c r="N619" s="2"/>
      <c r="O619" s="2">
        <v>1.0</v>
      </c>
      <c r="P619" s="2">
        <v>3.0</v>
      </c>
      <c r="Q619" s="2">
        <v>0.0</v>
      </c>
      <c r="R619" s="2">
        <v>10.0</v>
      </c>
      <c r="S619" s="2">
        <v>0.0</v>
      </c>
      <c r="T619" s="6">
        <v>14.657272983202699</v>
      </c>
      <c r="U619" s="6">
        <v>0.006328074733683466</v>
      </c>
      <c r="V619" s="6">
        <v>0.24757881327482176</v>
      </c>
      <c r="W619" s="6">
        <v>292968.0</v>
      </c>
      <c r="X619" s="6">
        <v>281527.0</v>
      </c>
      <c r="Y619" s="6">
        <v>2320453.0</v>
      </c>
      <c r="Z619" s="6">
        <v>14684.0</v>
      </c>
      <c r="AA619" s="2">
        <f t="shared" si="3"/>
        <v>0</v>
      </c>
      <c r="AB619" s="2">
        <v>0.0</v>
      </c>
      <c r="AC619" s="2">
        <v>0.0</v>
      </c>
      <c r="AD619" s="2">
        <v>0.0</v>
      </c>
      <c r="AE619" s="2">
        <v>0.0</v>
      </c>
      <c r="AF619" s="2">
        <v>0.0</v>
      </c>
      <c r="AG619" s="2">
        <v>0.0</v>
      </c>
      <c r="AH619" s="2">
        <v>1.0</v>
      </c>
      <c r="AI619" s="2">
        <v>0.0</v>
      </c>
      <c r="AJ619" s="2">
        <v>0.0</v>
      </c>
      <c r="AK619" s="2">
        <v>0.0</v>
      </c>
      <c r="AL619" s="2">
        <v>0.0</v>
      </c>
      <c r="AM619" s="2">
        <v>0.0</v>
      </c>
      <c r="AN619" s="2">
        <v>0.0</v>
      </c>
      <c r="AO619" s="2">
        <v>0.0</v>
      </c>
      <c r="AP619" s="2">
        <v>0.0</v>
      </c>
      <c r="AQ619" s="2">
        <v>1.0</v>
      </c>
      <c r="AR619" s="3">
        <v>0.0</v>
      </c>
      <c r="AS619" s="6">
        <f t="shared" si="4"/>
        <v>14.92353508</v>
      </c>
      <c r="AT619" s="6">
        <f t="shared" si="5"/>
        <v>0.03935813656</v>
      </c>
      <c r="AU619" s="6">
        <f t="shared" si="6"/>
        <v>0.3177161311</v>
      </c>
      <c r="AV619" s="6">
        <f t="shared" si="7"/>
        <v>0</v>
      </c>
      <c r="AW619" s="6">
        <f t="shared" si="8"/>
        <v>1</v>
      </c>
      <c r="AX619" s="6">
        <f t="shared" si="9"/>
        <v>1</v>
      </c>
      <c r="AY619" s="6">
        <f t="shared" si="10"/>
        <v>3</v>
      </c>
      <c r="AZ619" s="6">
        <f t="shared" si="11"/>
        <v>0</v>
      </c>
      <c r="BA619" s="6">
        <f t="shared" si="12"/>
        <v>10</v>
      </c>
      <c r="BB619" s="6">
        <f t="shared" si="13"/>
        <v>0</v>
      </c>
      <c r="BC619" s="2"/>
      <c r="BD619" s="2"/>
    </row>
    <row r="620" ht="15.75" customHeight="1">
      <c r="A620" s="2">
        <v>146.0</v>
      </c>
      <c r="B620" s="2">
        <v>2016.0</v>
      </c>
      <c r="C620" s="6" t="s">
        <v>204</v>
      </c>
      <c r="D620" s="2">
        <v>1570.0</v>
      </c>
      <c r="E620" s="2">
        <v>9.5426862000197E13</v>
      </c>
      <c r="F620" s="2" t="str">
        <f t="array" ref="F620">IFERROR(INDEX(cnpj!$A:$B,MATCH(C620,cnpj!$B:$B,0),1),IF(G620=14,LEFT(E620,2)&amp;"."&amp;MID(E620,3,3)&amp;"."&amp;MID(E620,6,3)&amp;"/"&amp;MID(E620,9,4)&amp;"-"&amp;RIGHT(E620,2),IF(G620=13,0&amp;LEFT(E620,1)&amp;"."&amp;MID(E620,2,3)&amp;"."&amp;MID(E620,5,3)&amp;"/"&amp;MID(E620,8,4)&amp;"-"&amp;RIGHT(E620,2),IF(G620=12,"00"&amp;"."&amp;LEFT(E620,3)&amp;"."&amp;MID(E620,4,3)&amp;"/"&amp;MID(E620,7,4)&amp;"-"&amp;RIGHT(E620,2),IF(G620=11,"00.0"&amp;LEFT(E620,2)&amp;"."&amp;MID(E620,3,3)&amp;"/"&amp;MID(E620,6,4)&amp;"-"&amp;RIGHT(E620,2),"erro")))))</f>
        <v>95.426.862/0001-97</v>
      </c>
      <c r="G620" s="2">
        <f t="shared" si="2"/>
        <v>14</v>
      </c>
      <c r="H620" s="6" t="s">
        <v>86</v>
      </c>
      <c r="I620" s="2">
        <v>4.0</v>
      </c>
      <c r="J620" s="6">
        <v>10.950806546816688</v>
      </c>
      <c r="K620" s="6">
        <v>57000.0</v>
      </c>
      <c r="L620" s="2">
        <v>0.0</v>
      </c>
      <c r="M620" s="2">
        <v>0.0</v>
      </c>
      <c r="N620" s="2"/>
      <c r="O620" s="2">
        <v>0.0</v>
      </c>
      <c r="P620" s="2">
        <v>0.0</v>
      </c>
      <c r="Q620" s="2">
        <v>0.0</v>
      </c>
      <c r="R620" s="2">
        <v>11.0</v>
      </c>
      <c r="S620" s="2">
        <v>0.0</v>
      </c>
      <c r="T620" s="6">
        <v>11.155807565798453</v>
      </c>
      <c r="U620" s="6">
        <v>0.10989152338892938</v>
      </c>
      <c r="V620" s="6">
        <v>0.5097829038574225</v>
      </c>
      <c r="W620" s="6">
        <v>31528.0</v>
      </c>
      <c r="X620" s="6">
        <v>4141.0</v>
      </c>
      <c r="Y620" s="6">
        <v>69969.0</v>
      </c>
      <c r="Z620" s="6">
        <v>7689.0</v>
      </c>
      <c r="AA620" s="2" t="str">
        <f t="shared" si="3"/>
        <v/>
      </c>
      <c r="AB620" s="2">
        <v>0.0</v>
      </c>
      <c r="AC620" s="2">
        <v>0.0</v>
      </c>
      <c r="AD620" s="2">
        <v>0.0</v>
      </c>
      <c r="AE620" s="2">
        <v>0.0</v>
      </c>
      <c r="AF620" s="2">
        <v>0.0</v>
      </c>
      <c r="AG620" s="2">
        <v>0.0</v>
      </c>
      <c r="AH620" s="2">
        <v>0.0</v>
      </c>
      <c r="AI620" s="2">
        <v>1.0</v>
      </c>
      <c r="AJ620" s="2">
        <v>0.0</v>
      </c>
      <c r="AK620" s="2">
        <v>0.0</v>
      </c>
      <c r="AL620" s="2">
        <v>0.0</v>
      </c>
      <c r="AM620" s="2">
        <v>1.0</v>
      </c>
      <c r="AN620" s="2">
        <v>0.0</v>
      </c>
      <c r="AO620" s="2">
        <v>0.0</v>
      </c>
      <c r="AP620" s="2">
        <v>0.0</v>
      </c>
      <c r="AQ620" s="2">
        <v>0.0</v>
      </c>
      <c r="AR620" s="3">
        <v>0.0</v>
      </c>
      <c r="AS620" s="6" t="str">
        <f t="shared" si="4"/>
        <v/>
      </c>
      <c r="AT620" s="6" t="str">
        <f t="shared" si="5"/>
        <v/>
      </c>
      <c r="AU620" s="6" t="str">
        <f t="shared" si="6"/>
        <v/>
      </c>
      <c r="AV620" s="6" t="str">
        <f t="shared" si="7"/>
        <v/>
      </c>
      <c r="AW620" s="6" t="str">
        <f t="shared" si="8"/>
        <v/>
      </c>
      <c r="AX620" s="6" t="str">
        <f t="shared" si="9"/>
        <v/>
      </c>
      <c r="AY620" s="6" t="str">
        <f t="shared" si="10"/>
        <v/>
      </c>
      <c r="AZ620" s="6" t="str">
        <f t="shared" si="11"/>
        <v/>
      </c>
      <c r="BA620" s="6" t="str">
        <f t="shared" si="12"/>
        <v/>
      </c>
      <c r="BB620" s="6" t="str">
        <f t="shared" si="13"/>
        <v/>
      </c>
      <c r="BC620" s="2"/>
      <c r="BD620" s="2"/>
    </row>
    <row r="621" ht="15.75" customHeight="1">
      <c r="A621" s="2">
        <v>146.0</v>
      </c>
      <c r="B621" s="2">
        <v>2017.0</v>
      </c>
      <c r="C621" s="6" t="s">
        <v>204</v>
      </c>
      <c r="D621" s="2">
        <v>1570.0</v>
      </c>
      <c r="E621" s="2">
        <v>9.5426862000197E13</v>
      </c>
      <c r="F621" s="2" t="str">
        <f t="array" ref="F621">IFERROR(INDEX(cnpj!$A:$B,MATCH(C621,cnpj!$B:$B,0),1),IF(G621=14,LEFT(E621,2)&amp;"."&amp;MID(E621,3,3)&amp;"."&amp;MID(E621,6,3)&amp;"/"&amp;MID(E621,9,4)&amp;"-"&amp;RIGHT(E621,2),IF(G621=13,0&amp;LEFT(E621,1)&amp;"."&amp;MID(E621,2,3)&amp;"."&amp;MID(E621,5,3)&amp;"/"&amp;MID(E621,8,4)&amp;"-"&amp;RIGHT(E621,2),IF(G621=12,"00"&amp;"."&amp;LEFT(E621,3)&amp;"."&amp;MID(E621,4,3)&amp;"/"&amp;MID(E621,7,4)&amp;"-"&amp;RIGHT(E621,2),IF(G621=11,"00.0"&amp;LEFT(E621,2)&amp;"."&amp;MID(E621,3,3)&amp;"/"&amp;MID(E621,6,4)&amp;"-"&amp;RIGHT(E621,2),"erro")))))</f>
        <v>95.426.862/0001-97</v>
      </c>
      <c r="G621" s="2">
        <f t="shared" si="2"/>
        <v>14</v>
      </c>
      <c r="H621" s="6" t="s">
        <v>86</v>
      </c>
      <c r="I621" s="2">
        <v>4.0</v>
      </c>
      <c r="J621" s="6">
        <v>10.950806546816688</v>
      </c>
      <c r="K621" s="6">
        <v>57000.0</v>
      </c>
      <c r="L621" s="2">
        <v>0.0</v>
      </c>
      <c r="M621" s="2">
        <v>0.0</v>
      </c>
      <c r="N621" s="2"/>
      <c r="O621" s="2">
        <v>0.0</v>
      </c>
      <c r="P621" s="2">
        <v>0.0</v>
      </c>
      <c r="Q621" s="2">
        <v>0.0</v>
      </c>
      <c r="R621" s="2">
        <v>10.0</v>
      </c>
      <c r="S621" s="2">
        <v>0.0</v>
      </c>
      <c r="T621" s="6">
        <v>11.30347523078802</v>
      </c>
      <c r="U621" s="6">
        <v>0.11616093116160932</v>
      </c>
      <c r="V621" s="6">
        <v>0.48851460488514603</v>
      </c>
      <c r="W621" s="6">
        <v>35409.0</v>
      </c>
      <c r="X621" s="6">
        <v>4211.0</v>
      </c>
      <c r="Y621" s="6">
        <v>81103.0</v>
      </c>
      <c r="Z621" s="6">
        <v>9421.0</v>
      </c>
      <c r="AA621" s="2">
        <f t="shared" si="3"/>
        <v>0</v>
      </c>
      <c r="AB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0.0</v>
      </c>
      <c r="AH621" s="2">
        <v>0.0</v>
      </c>
      <c r="AI621" s="2">
        <v>1.0</v>
      </c>
      <c r="AJ621" s="2">
        <v>0.0</v>
      </c>
      <c r="AK621" s="2">
        <v>0.0</v>
      </c>
      <c r="AL621" s="2">
        <v>0.0</v>
      </c>
      <c r="AM621" s="2">
        <v>0.0</v>
      </c>
      <c r="AN621" s="2">
        <v>1.0</v>
      </c>
      <c r="AO621" s="2">
        <v>0.0</v>
      </c>
      <c r="AP621" s="2">
        <v>0.0</v>
      </c>
      <c r="AQ621" s="2">
        <v>0.0</v>
      </c>
      <c r="AR621" s="3">
        <v>0.0</v>
      </c>
      <c r="AS621" s="6">
        <f t="shared" si="4"/>
        <v>11.15580757</v>
      </c>
      <c r="AT621" s="6">
        <f t="shared" si="5"/>
        <v>0.1098915234</v>
      </c>
      <c r="AU621" s="6">
        <f t="shared" si="6"/>
        <v>0.5097829039</v>
      </c>
      <c r="AV621" s="6">
        <f t="shared" si="7"/>
        <v>0</v>
      </c>
      <c r="AW621" s="6">
        <f t="shared" si="8"/>
        <v>0</v>
      </c>
      <c r="AX621" s="6">
        <f t="shared" si="9"/>
        <v>0</v>
      </c>
      <c r="AY621" s="6">
        <f t="shared" si="10"/>
        <v>0</v>
      </c>
      <c r="AZ621" s="6">
        <f t="shared" si="11"/>
        <v>0</v>
      </c>
      <c r="BA621" s="6">
        <f t="shared" si="12"/>
        <v>11</v>
      </c>
      <c r="BB621" s="6">
        <f t="shared" si="13"/>
        <v>0</v>
      </c>
      <c r="BC621" s="2"/>
      <c r="BD621" s="2"/>
    </row>
    <row r="622" ht="15.75" customHeight="1">
      <c r="A622" s="2">
        <v>146.0</v>
      </c>
      <c r="B622" s="2">
        <v>2018.0</v>
      </c>
      <c r="C622" s="6" t="s">
        <v>204</v>
      </c>
      <c r="D622" s="2">
        <v>1570.0</v>
      </c>
      <c r="E622" s="2">
        <v>9.5426862000197E13</v>
      </c>
      <c r="F622" s="2" t="str">
        <f t="array" ref="F622">IFERROR(INDEX(cnpj!$A:$B,MATCH(C622,cnpj!$B:$B,0),1),IF(G622=14,LEFT(E622,2)&amp;"."&amp;MID(E622,3,3)&amp;"."&amp;MID(E622,6,3)&amp;"/"&amp;MID(E622,9,4)&amp;"-"&amp;RIGHT(E622,2),IF(G622=13,0&amp;LEFT(E622,1)&amp;"."&amp;MID(E622,2,3)&amp;"."&amp;MID(E622,5,3)&amp;"/"&amp;MID(E622,8,4)&amp;"-"&amp;RIGHT(E622,2),IF(G622=12,"00"&amp;"."&amp;LEFT(E622,3)&amp;"."&amp;MID(E622,4,3)&amp;"/"&amp;MID(E622,7,4)&amp;"-"&amp;RIGHT(E622,2),IF(G622=11,"00.0"&amp;LEFT(E622,2)&amp;"."&amp;MID(E622,3,3)&amp;"/"&amp;MID(E622,6,4)&amp;"-"&amp;RIGHT(E622,2),"erro")))))</f>
        <v>95.426.862/0001-97</v>
      </c>
      <c r="G622" s="2">
        <f t="shared" si="2"/>
        <v>14</v>
      </c>
      <c r="H622" s="6" t="s">
        <v>86</v>
      </c>
      <c r="I622" s="2">
        <v>4.0</v>
      </c>
      <c r="J622" s="6">
        <v>11.908821737446669</v>
      </c>
      <c r="K622" s="6">
        <v>148571.52</v>
      </c>
      <c r="L622" s="2">
        <v>0.0</v>
      </c>
      <c r="M622" s="2">
        <v>0.0</v>
      </c>
      <c r="N622" s="2"/>
      <c r="O622" s="2">
        <v>0.0</v>
      </c>
      <c r="P622" s="2">
        <v>0.0</v>
      </c>
      <c r="Q622" s="2">
        <v>0.0</v>
      </c>
      <c r="R622" s="2">
        <v>11.0</v>
      </c>
      <c r="S622" s="2">
        <v>0.0</v>
      </c>
      <c r="T622" s="6">
        <v>11.403233359284808</v>
      </c>
      <c r="U622" s="6">
        <v>0.11216256932742633</v>
      </c>
      <c r="V622" s="6">
        <v>0.45155170682170714</v>
      </c>
      <c r="W622" s="6">
        <v>35845.0</v>
      </c>
      <c r="X622" s="6">
        <v>4619.0</v>
      </c>
      <c r="Y622" s="6">
        <v>89611.0</v>
      </c>
      <c r="Z622" s="6">
        <v>10051.0</v>
      </c>
      <c r="AA622" s="2">
        <f t="shared" si="3"/>
        <v>0</v>
      </c>
      <c r="AB622" s="2">
        <v>0.0</v>
      </c>
      <c r="AC622" s="2">
        <v>0.0</v>
      </c>
      <c r="AD622" s="2">
        <v>0.0</v>
      </c>
      <c r="AE622" s="2">
        <v>0.0</v>
      </c>
      <c r="AF622" s="2">
        <v>0.0</v>
      </c>
      <c r="AG622" s="2">
        <v>0.0</v>
      </c>
      <c r="AH622" s="2">
        <v>0.0</v>
      </c>
      <c r="AI622" s="2">
        <v>1.0</v>
      </c>
      <c r="AJ622" s="2">
        <v>0.0</v>
      </c>
      <c r="AK622" s="2">
        <v>0.0</v>
      </c>
      <c r="AL622" s="2">
        <v>0.0</v>
      </c>
      <c r="AM622" s="2">
        <v>0.0</v>
      </c>
      <c r="AN622" s="2">
        <v>0.0</v>
      </c>
      <c r="AO622" s="2">
        <v>1.0</v>
      </c>
      <c r="AP622" s="2">
        <v>0.0</v>
      </c>
      <c r="AQ622" s="2">
        <v>0.0</v>
      </c>
      <c r="AR622" s="3">
        <v>0.0</v>
      </c>
      <c r="AS622" s="6">
        <f t="shared" si="4"/>
        <v>11.30347523</v>
      </c>
      <c r="AT622" s="6">
        <f t="shared" si="5"/>
        <v>0.1161609312</v>
      </c>
      <c r="AU622" s="6">
        <f t="shared" si="6"/>
        <v>0.4885146049</v>
      </c>
      <c r="AV622" s="6">
        <f t="shared" si="7"/>
        <v>0</v>
      </c>
      <c r="AW622" s="6">
        <f t="shared" si="8"/>
        <v>0</v>
      </c>
      <c r="AX622" s="6">
        <f t="shared" si="9"/>
        <v>0</v>
      </c>
      <c r="AY622" s="6">
        <f t="shared" si="10"/>
        <v>0</v>
      </c>
      <c r="AZ622" s="6">
        <f t="shared" si="11"/>
        <v>0</v>
      </c>
      <c r="BA622" s="6">
        <f t="shared" si="12"/>
        <v>10</v>
      </c>
      <c r="BB622" s="6">
        <f t="shared" si="13"/>
        <v>0</v>
      </c>
      <c r="BC622" s="2"/>
      <c r="BD622" s="2"/>
    </row>
    <row r="623" ht="15.75" customHeight="1">
      <c r="A623" s="2">
        <v>146.0</v>
      </c>
      <c r="B623" s="2">
        <v>2019.0</v>
      </c>
      <c r="C623" s="6" t="s">
        <v>204</v>
      </c>
      <c r="D623" s="2">
        <v>1570.0</v>
      </c>
      <c r="E623" s="2">
        <v>9.5426862000197E13</v>
      </c>
      <c r="F623" s="2" t="str">
        <f t="array" ref="F623">IFERROR(INDEX(cnpj!$A:$B,MATCH(C623,cnpj!$B:$B,0),1),IF(G623=14,LEFT(E623,2)&amp;"."&amp;MID(E623,3,3)&amp;"."&amp;MID(E623,6,3)&amp;"/"&amp;MID(E623,9,4)&amp;"-"&amp;RIGHT(E623,2),IF(G623=13,0&amp;LEFT(E623,1)&amp;"."&amp;MID(E623,2,3)&amp;"."&amp;MID(E623,5,3)&amp;"/"&amp;MID(E623,8,4)&amp;"-"&amp;RIGHT(E623,2),IF(G623=12,"00"&amp;"."&amp;LEFT(E623,3)&amp;"."&amp;MID(E623,4,3)&amp;"/"&amp;MID(E623,7,4)&amp;"-"&amp;RIGHT(E623,2),IF(G623=11,"00.0"&amp;LEFT(E623,2)&amp;"."&amp;MID(E623,3,3)&amp;"/"&amp;MID(E623,6,4)&amp;"-"&amp;RIGHT(E623,2),"erro")))))</f>
        <v>95.426.862/0001-97</v>
      </c>
      <c r="G623" s="2">
        <f t="shared" si="2"/>
        <v>14</v>
      </c>
      <c r="H623" s="6" t="s">
        <v>86</v>
      </c>
      <c r="I623" s="2">
        <v>4.0</v>
      </c>
      <c r="J623" s="6">
        <v>11.813829737591131</v>
      </c>
      <c r="K623" s="6">
        <v>135108.0</v>
      </c>
      <c r="L623" s="2">
        <v>0.0</v>
      </c>
      <c r="M623" s="2">
        <v>0.0</v>
      </c>
      <c r="N623" s="2"/>
      <c r="O623" s="2">
        <v>0.0</v>
      </c>
      <c r="P623" s="2">
        <v>0.0</v>
      </c>
      <c r="Q623" s="2">
        <v>0.0</v>
      </c>
      <c r="R623" s="2">
        <v>11.0</v>
      </c>
      <c r="S623" s="2">
        <v>0.0</v>
      </c>
      <c r="T623" s="6">
        <v>11.704404959548949</v>
      </c>
      <c r="U623" s="6">
        <v>0.22177632448143744</v>
      </c>
      <c r="V623" s="6">
        <v>0.6384925353415246</v>
      </c>
      <c r="W623" s="6">
        <v>45796.0</v>
      </c>
      <c r="X623" s="6">
        <v>31528.0</v>
      </c>
      <c r="Y623" s="6">
        <v>121104.0</v>
      </c>
      <c r="Z623" s="6">
        <v>26858.0</v>
      </c>
      <c r="AA623" s="2">
        <f t="shared" si="3"/>
        <v>0</v>
      </c>
      <c r="AB623" s="2">
        <v>0.0</v>
      </c>
      <c r="AC623" s="2">
        <v>0.0</v>
      </c>
      <c r="AD623" s="2">
        <v>0.0</v>
      </c>
      <c r="AE623" s="2">
        <v>0.0</v>
      </c>
      <c r="AF623" s="2">
        <v>0.0</v>
      </c>
      <c r="AG623" s="2">
        <v>0.0</v>
      </c>
      <c r="AH623" s="2">
        <v>0.0</v>
      </c>
      <c r="AI623" s="2">
        <v>1.0</v>
      </c>
      <c r="AJ623" s="2">
        <v>0.0</v>
      </c>
      <c r="AK623" s="2">
        <v>0.0</v>
      </c>
      <c r="AL623" s="2">
        <v>0.0</v>
      </c>
      <c r="AM623" s="2">
        <v>0.0</v>
      </c>
      <c r="AN623" s="2">
        <v>0.0</v>
      </c>
      <c r="AO623" s="2">
        <v>0.0</v>
      </c>
      <c r="AP623" s="2">
        <v>1.0</v>
      </c>
      <c r="AQ623" s="2">
        <v>0.0</v>
      </c>
      <c r="AR623" s="3">
        <v>0.0</v>
      </c>
      <c r="AS623" s="6">
        <f t="shared" si="4"/>
        <v>11.40323336</v>
      </c>
      <c r="AT623" s="6">
        <f t="shared" si="5"/>
        <v>0.1121625693</v>
      </c>
      <c r="AU623" s="6">
        <f t="shared" si="6"/>
        <v>0.4515517068</v>
      </c>
      <c r="AV623" s="6">
        <f t="shared" si="7"/>
        <v>0</v>
      </c>
      <c r="AW623" s="6">
        <f t="shared" si="8"/>
        <v>0</v>
      </c>
      <c r="AX623" s="6">
        <f t="shared" si="9"/>
        <v>0</v>
      </c>
      <c r="AY623" s="6">
        <f t="shared" si="10"/>
        <v>0</v>
      </c>
      <c r="AZ623" s="6">
        <f t="shared" si="11"/>
        <v>0</v>
      </c>
      <c r="BA623" s="6">
        <f t="shared" si="12"/>
        <v>11</v>
      </c>
      <c r="BB623" s="6">
        <f t="shared" si="13"/>
        <v>0</v>
      </c>
      <c r="BC623" s="2"/>
      <c r="BD623" s="2"/>
    </row>
    <row r="624" ht="15.75" customHeight="1">
      <c r="A624" s="2">
        <v>146.0</v>
      </c>
      <c r="B624" s="2">
        <v>2020.0</v>
      </c>
      <c r="C624" s="6" t="s">
        <v>204</v>
      </c>
      <c r="D624" s="2">
        <v>1570.0</v>
      </c>
      <c r="E624" s="2">
        <v>9.5426862000197E13</v>
      </c>
      <c r="F624" s="2" t="str">
        <f t="array" ref="F624">IFERROR(INDEX(cnpj!$A:$B,MATCH(C624,cnpj!$B:$B,0),1),IF(G624=14,LEFT(E624,2)&amp;"."&amp;MID(E624,3,3)&amp;"."&amp;MID(E624,6,3)&amp;"/"&amp;MID(E624,9,4)&amp;"-"&amp;RIGHT(E624,2),IF(G624=13,0&amp;LEFT(E624,1)&amp;"."&amp;MID(E624,2,3)&amp;"."&amp;MID(E624,5,3)&amp;"/"&amp;MID(E624,8,4)&amp;"-"&amp;RIGHT(E624,2),IF(G624=12,"00"&amp;"."&amp;LEFT(E624,3)&amp;"."&amp;MID(E624,4,3)&amp;"/"&amp;MID(E624,7,4)&amp;"-"&amp;RIGHT(E624,2),IF(G624=11,"00.0"&amp;LEFT(E624,2)&amp;"."&amp;MID(E624,3,3)&amp;"/"&amp;MID(E624,6,4)&amp;"-"&amp;RIGHT(E624,2),"erro")))))</f>
        <v>95.426.862/0001-97</v>
      </c>
      <c r="G624" s="2">
        <f t="shared" si="2"/>
        <v>14</v>
      </c>
      <c r="H624" s="6" t="s">
        <v>86</v>
      </c>
      <c r="I624" s="2">
        <v>4.0</v>
      </c>
      <c r="J624" s="6">
        <v>11.852991237101572</v>
      </c>
      <c r="K624" s="6">
        <v>140504.0</v>
      </c>
      <c r="L624" s="2">
        <v>0.0</v>
      </c>
      <c r="M624" s="2">
        <v>0.0</v>
      </c>
      <c r="N624" s="2"/>
      <c r="O624" s="2">
        <v>0.0</v>
      </c>
      <c r="P624" s="2">
        <v>0.0</v>
      </c>
      <c r="Q624" s="2">
        <v>0.0</v>
      </c>
      <c r="R624" s="2">
        <v>12.0</v>
      </c>
      <c r="S624" s="2">
        <v>0.0</v>
      </c>
      <c r="T624" s="6">
        <v>11.91098992235988</v>
      </c>
      <c r="U624" s="6">
        <v>0.15739385065885797</v>
      </c>
      <c r="V624" s="6">
        <v>0.3831987857133263</v>
      </c>
      <c r="W624" s="6">
        <v>53364.0</v>
      </c>
      <c r="X624" s="6">
        <v>3692.0</v>
      </c>
      <c r="Y624" s="6">
        <v>148894.0</v>
      </c>
      <c r="Z624" s="6">
        <v>23435.0</v>
      </c>
      <c r="AA624" s="2">
        <f t="shared" si="3"/>
        <v>0</v>
      </c>
      <c r="AB624" s="2">
        <v>0.0</v>
      </c>
      <c r="AC624" s="2">
        <v>0.0</v>
      </c>
      <c r="AD624" s="2">
        <v>0.0</v>
      </c>
      <c r="AE624" s="2">
        <v>0.0</v>
      </c>
      <c r="AF624" s="2">
        <v>0.0</v>
      </c>
      <c r="AG624" s="2">
        <v>0.0</v>
      </c>
      <c r="AH624" s="2">
        <v>0.0</v>
      </c>
      <c r="AI624" s="2">
        <v>1.0</v>
      </c>
      <c r="AJ624" s="2">
        <v>0.0</v>
      </c>
      <c r="AK624" s="2">
        <v>0.0</v>
      </c>
      <c r="AL624" s="2">
        <v>0.0</v>
      </c>
      <c r="AM624" s="2">
        <v>0.0</v>
      </c>
      <c r="AN624" s="2">
        <v>0.0</v>
      </c>
      <c r="AO624" s="2">
        <v>0.0</v>
      </c>
      <c r="AP624" s="2">
        <v>0.0</v>
      </c>
      <c r="AQ624" s="2">
        <v>1.0</v>
      </c>
      <c r="AR624" s="3">
        <v>0.0</v>
      </c>
      <c r="AS624" s="6">
        <f t="shared" si="4"/>
        <v>11.70440496</v>
      </c>
      <c r="AT624" s="6">
        <f t="shared" si="5"/>
        <v>0.2217763245</v>
      </c>
      <c r="AU624" s="6">
        <f t="shared" si="6"/>
        <v>0.6384925353</v>
      </c>
      <c r="AV624" s="6">
        <f t="shared" si="7"/>
        <v>0</v>
      </c>
      <c r="AW624" s="6">
        <f t="shared" si="8"/>
        <v>0</v>
      </c>
      <c r="AX624" s="6">
        <f t="shared" si="9"/>
        <v>0</v>
      </c>
      <c r="AY624" s="6">
        <f t="shared" si="10"/>
        <v>0</v>
      </c>
      <c r="AZ624" s="6">
        <f t="shared" si="11"/>
        <v>0</v>
      </c>
      <c r="BA624" s="6">
        <f t="shared" si="12"/>
        <v>11</v>
      </c>
      <c r="BB624" s="6">
        <f t="shared" si="13"/>
        <v>0</v>
      </c>
      <c r="BC624" s="2"/>
      <c r="BD624" s="2"/>
    </row>
    <row r="625" ht="15.75" customHeight="1">
      <c r="A625" s="2">
        <v>147.0</v>
      </c>
      <c r="B625" s="2">
        <v>2016.0</v>
      </c>
      <c r="C625" s="6" t="s">
        <v>205</v>
      </c>
      <c r="D625" s="2">
        <v>20770.0</v>
      </c>
      <c r="E625" s="2">
        <v>8.312229000173E12</v>
      </c>
      <c r="F625" s="2" t="str">
        <f t="array" ref="F625">IFERROR(INDEX(cnpj!$A:$B,MATCH(C625,cnpj!$B:$B,0),1),IF(G625=14,LEFT(E625,2)&amp;"."&amp;MID(E625,3,3)&amp;"."&amp;MID(E625,6,3)&amp;"/"&amp;MID(E625,9,4)&amp;"-"&amp;RIGHT(E625,2),IF(G625=13,0&amp;LEFT(E625,1)&amp;"."&amp;MID(E625,2,3)&amp;"."&amp;MID(E625,5,3)&amp;"/"&amp;MID(E625,8,4)&amp;"-"&amp;RIGHT(E625,2),IF(G625=12,"00"&amp;"."&amp;LEFT(E625,3)&amp;"."&amp;MID(E625,4,3)&amp;"/"&amp;MID(E625,7,4)&amp;"-"&amp;RIGHT(E625,2),IF(G625=11,"00.0"&amp;LEFT(E625,2)&amp;"."&amp;MID(E625,3,3)&amp;"/"&amp;MID(E625,6,4)&amp;"-"&amp;RIGHT(E625,2),"erro")))))</f>
        <v>08.312.229/0001-73</v>
      </c>
      <c r="G625" s="2">
        <f t="shared" si="2"/>
        <v>13</v>
      </c>
      <c r="H625" s="6" t="s">
        <v>62</v>
      </c>
      <c r="I625" s="2">
        <v>3.0</v>
      </c>
      <c r="J625" s="6">
        <v>12.96138678730119</v>
      </c>
      <c r="K625" s="6">
        <v>425656.0</v>
      </c>
      <c r="L625" s="2">
        <v>0.0</v>
      </c>
      <c r="M625" s="2">
        <v>1.0</v>
      </c>
      <c r="N625" s="2"/>
      <c r="O625" s="2">
        <v>0.0</v>
      </c>
      <c r="P625" s="2">
        <v>0.0</v>
      </c>
      <c r="Q625" s="2">
        <v>0.0</v>
      </c>
      <c r="R625" s="2">
        <v>22.0</v>
      </c>
      <c r="S625" s="2">
        <v>0.0</v>
      </c>
      <c r="T625" s="6">
        <v>15.01567080371628</v>
      </c>
      <c r="U625" s="6">
        <v>0.06932771274530973</v>
      </c>
      <c r="V625" s="6">
        <v>0.14841074741714647</v>
      </c>
      <c r="W625" s="6">
        <v>481594.0</v>
      </c>
      <c r="X625" s="6">
        <v>11226.0</v>
      </c>
      <c r="Y625" s="6">
        <v>3320649.0</v>
      </c>
      <c r="Z625" s="6">
        <v>230213.0</v>
      </c>
      <c r="AA625" s="2" t="str">
        <f t="shared" si="3"/>
        <v/>
      </c>
      <c r="AB625" s="2">
        <v>0.0</v>
      </c>
      <c r="AC625" s="2">
        <v>0.0</v>
      </c>
      <c r="AD625" s="2">
        <v>0.0</v>
      </c>
      <c r="AE625" s="2">
        <v>0.0</v>
      </c>
      <c r="AF625" s="2">
        <v>0.0</v>
      </c>
      <c r="AG625" s="2">
        <v>0.0</v>
      </c>
      <c r="AH625" s="2">
        <v>1.0</v>
      </c>
      <c r="AI625" s="2">
        <v>0.0</v>
      </c>
      <c r="AJ625" s="2">
        <v>0.0</v>
      </c>
      <c r="AK625" s="2">
        <v>0.0</v>
      </c>
      <c r="AL625" s="2">
        <v>0.0</v>
      </c>
      <c r="AM625" s="2">
        <v>1.0</v>
      </c>
      <c r="AN625" s="2">
        <v>0.0</v>
      </c>
      <c r="AO625" s="2">
        <v>0.0</v>
      </c>
      <c r="AP625" s="2">
        <v>0.0</v>
      </c>
      <c r="AQ625" s="2">
        <v>0.0</v>
      </c>
      <c r="AR625" s="3">
        <v>0.0</v>
      </c>
      <c r="AS625" s="6" t="str">
        <f t="shared" si="4"/>
        <v/>
      </c>
      <c r="AT625" s="6" t="str">
        <f t="shared" si="5"/>
        <v/>
      </c>
      <c r="AU625" s="6" t="str">
        <f t="shared" si="6"/>
        <v/>
      </c>
      <c r="AV625" s="6" t="str">
        <f t="shared" si="7"/>
        <v/>
      </c>
      <c r="AW625" s="6" t="str">
        <f t="shared" si="8"/>
        <v/>
      </c>
      <c r="AX625" s="6" t="str">
        <f t="shared" si="9"/>
        <v/>
      </c>
      <c r="AY625" s="6" t="str">
        <f t="shared" si="10"/>
        <v/>
      </c>
      <c r="AZ625" s="6" t="str">
        <f t="shared" si="11"/>
        <v/>
      </c>
      <c r="BA625" s="6" t="str">
        <f t="shared" si="12"/>
        <v/>
      </c>
      <c r="BB625" s="6" t="str">
        <f t="shared" si="13"/>
        <v/>
      </c>
      <c r="BC625" s="2"/>
      <c r="BD625" s="2"/>
    </row>
    <row r="626" ht="15.75" customHeight="1">
      <c r="A626" s="2">
        <v>147.0</v>
      </c>
      <c r="B626" s="2">
        <v>2017.0</v>
      </c>
      <c r="C626" s="6" t="s">
        <v>205</v>
      </c>
      <c r="D626" s="2">
        <v>20770.0</v>
      </c>
      <c r="E626" s="2">
        <v>8.312229000173E12</v>
      </c>
      <c r="F626" s="2" t="str">
        <f t="array" ref="F626">IFERROR(INDEX(cnpj!$A:$B,MATCH(C626,cnpj!$B:$B,0),1),IF(G626=14,LEFT(E626,2)&amp;"."&amp;MID(E626,3,3)&amp;"."&amp;MID(E626,6,3)&amp;"/"&amp;MID(E626,9,4)&amp;"-"&amp;RIGHT(E626,2),IF(G626=13,0&amp;LEFT(E626,1)&amp;"."&amp;MID(E626,2,3)&amp;"."&amp;MID(E626,5,3)&amp;"/"&amp;MID(E626,8,4)&amp;"-"&amp;RIGHT(E626,2),IF(G626=12,"00"&amp;"."&amp;LEFT(E626,3)&amp;"."&amp;MID(E626,4,3)&amp;"/"&amp;MID(E626,7,4)&amp;"-"&amp;RIGHT(E626,2),IF(G626=11,"00.0"&amp;LEFT(E626,2)&amp;"."&amp;MID(E626,3,3)&amp;"/"&amp;MID(E626,6,4)&amp;"-"&amp;RIGHT(E626,2),"erro")))))</f>
        <v>08.312.229/0001-73</v>
      </c>
      <c r="G626" s="2">
        <f t="shared" si="2"/>
        <v>13</v>
      </c>
      <c r="H626" s="6" t="s">
        <v>62</v>
      </c>
      <c r="I626" s="2">
        <v>3.0</v>
      </c>
      <c r="J626" s="6">
        <v>13.014732731393782</v>
      </c>
      <c r="K626" s="6">
        <v>448979.6</v>
      </c>
      <c r="L626" s="2">
        <v>0.0</v>
      </c>
      <c r="M626" s="2">
        <v>1.0</v>
      </c>
      <c r="N626" s="2"/>
      <c r="O626" s="2">
        <v>0.0</v>
      </c>
      <c r="P626" s="2">
        <v>0.0</v>
      </c>
      <c r="Q626" s="2">
        <v>0.0</v>
      </c>
      <c r="R626" s="2">
        <v>21.0</v>
      </c>
      <c r="S626" s="2">
        <v>0.0</v>
      </c>
      <c r="T626" s="6">
        <v>15.02663602092923</v>
      </c>
      <c r="U626" s="6">
        <v>0.10688117486248462</v>
      </c>
      <c r="V626" s="6">
        <v>0.2448183206488861</v>
      </c>
      <c r="W626" s="6">
        <v>810763.0</v>
      </c>
      <c r="X626" s="6">
        <v>11156.0</v>
      </c>
      <c r="Y626" s="6">
        <v>3357261.0</v>
      </c>
      <c r="Z626" s="6">
        <v>358828.0</v>
      </c>
      <c r="AA626" s="2">
        <f t="shared" si="3"/>
        <v>0</v>
      </c>
      <c r="AB626" s="2">
        <v>0.0</v>
      </c>
      <c r="AC626" s="2">
        <v>0.0</v>
      </c>
      <c r="AD626" s="2">
        <v>0.0</v>
      </c>
      <c r="AE626" s="2">
        <v>0.0</v>
      </c>
      <c r="AF626" s="2">
        <v>0.0</v>
      </c>
      <c r="AG626" s="2">
        <v>0.0</v>
      </c>
      <c r="AH626" s="2">
        <v>1.0</v>
      </c>
      <c r="AI626" s="2">
        <v>0.0</v>
      </c>
      <c r="AJ626" s="2">
        <v>0.0</v>
      </c>
      <c r="AK626" s="2">
        <v>0.0</v>
      </c>
      <c r="AL626" s="2">
        <v>0.0</v>
      </c>
      <c r="AM626" s="2">
        <v>0.0</v>
      </c>
      <c r="AN626" s="2">
        <v>1.0</v>
      </c>
      <c r="AO626" s="2">
        <v>0.0</v>
      </c>
      <c r="AP626" s="2">
        <v>0.0</v>
      </c>
      <c r="AQ626" s="2">
        <v>0.0</v>
      </c>
      <c r="AR626" s="3">
        <v>0.0</v>
      </c>
      <c r="AS626" s="6">
        <f t="shared" si="4"/>
        <v>15.0156708</v>
      </c>
      <c r="AT626" s="6">
        <f t="shared" si="5"/>
        <v>0.06932771275</v>
      </c>
      <c r="AU626" s="6">
        <f t="shared" si="6"/>
        <v>0.1484107474</v>
      </c>
      <c r="AV626" s="6">
        <f t="shared" si="7"/>
        <v>0</v>
      </c>
      <c r="AW626" s="6">
        <f t="shared" si="8"/>
        <v>1</v>
      </c>
      <c r="AX626" s="6">
        <f t="shared" si="9"/>
        <v>0</v>
      </c>
      <c r="AY626" s="6">
        <f t="shared" si="10"/>
        <v>0</v>
      </c>
      <c r="AZ626" s="6">
        <f t="shared" si="11"/>
        <v>0</v>
      </c>
      <c r="BA626" s="6">
        <f t="shared" si="12"/>
        <v>22</v>
      </c>
      <c r="BB626" s="6">
        <f t="shared" si="13"/>
        <v>0</v>
      </c>
      <c r="BC626" s="2"/>
      <c r="BD626" s="2"/>
    </row>
    <row r="627" ht="15.75" customHeight="1">
      <c r="A627" s="2">
        <v>147.0</v>
      </c>
      <c r="B627" s="2">
        <v>2018.0</v>
      </c>
      <c r="C627" s="6" t="s">
        <v>205</v>
      </c>
      <c r="D627" s="2">
        <v>20770.0</v>
      </c>
      <c r="E627" s="2">
        <v>8.312229000173E12</v>
      </c>
      <c r="F627" s="2" t="str">
        <f t="array" ref="F627">IFERROR(INDEX(cnpj!$A:$B,MATCH(C627,cnpj!$B:$B,0),1),IF(G627=14,LEFT(E627,2)&amp;"."&amp;MID(E627,3,3)&amp;"."&amp;MID(E627,6,3)&amp;"/"&amp;MID(E627,9,4)&amp;"-"&amp;RIGHT(E627,2),IF(G627=13,0&amp;LEFT(E627,1)&amp;"."&amp;MID(E627,2,3)&amp;"."&amp;MID(E627,5,3)&amp;"/"&amp;MID(E627,8,4)&amp;"-"&amp;RIGHT(E627,2),IF(G627=12,"00"&amp;"."&amp;LEFT(E627,3)&amp;"."&amp;MID(E627,4,3)&amp;"/"&amp;MID(E627,7,4)&amp;"-"&amp;RIGHT(E627,2),IF(G627=11,"00.0"&amp;LEFT(E627,2)&amp;"."&amp;MID(E627,3,3)&amp;"/"&amp;MID(E627,6,4)&amp;"-"&amp;RIGHT(E627,2),"erro")))))</f>
        <v>08.312.229/0001-73</v>
      </c>
      <c r="G627" s="2">
        <f t="shared" si="2"/>
        <v>13</v>
      </c>
      <c r="H627" s="6" t="s">
        <v>62</v>
      </c>
      <c r="I627" s="2">
        <v>3.0</v>
      </c>
      <c r="J627" s="6">
        <v>13.0441654188011</v>
      </c>
      <c r="K627" s="6">
        <v>462390.67</v>
      </c>
      <c r="L627" s="2">
        <v>0.0</v>
      </c>
      <c r="M627" s="2">
        <v>1.0</v>
      </c>
      <c r="N627" s="2"/>
      <c r="O627" s="2">
        <v>0.0</v>
      </c>
      <c r="P627" s="2">
        <v>0.0</v>
      </c>
      <c r="Q627" s="2">
        <v>0.0</v>
      </c>
      <c r="R627" s="2">
        <v>20.0</v>
      </c>
      <c r="S627" s="2">
        <v>0.0</v>
      </c>
      <c r="T627" s="6">
        <v>15.03742101631021</v>
      </c>
      <c r="U627" s="6">
        <v>0.028742082674630524</v>
      </c>
      <c r="V627" s="6">
        <v>0.23100335478015654</v>
      </c>
      <c r="W627" s="6">
        <v>775627.0</v>
      </c>
      <c r="X627" s="6">
        <v>8321.0</v>
      </c>
      <c r="Y627" s="6">
        <v>3393665.0</v>
      </c>
      <c r="Z627" s="6">
        <v>97541.0</v>
      </c>
      <c r="AA627" s="2">
        <f t="shared" si="3"/>
        <v>0</v>
      </c>
      <c r="AB627" s="2">
        <v>0.0</v>
      </c>
      <c r="AC627" s="2">
        <v>0.0</v>
      </c>
      <c r="AD627" s="2">
        <v>0.0</v>
      </c>
      <c r="AE627" s="2">
        <v>0.0</v>
      </c>
      <c r="AF627" s="2">
        <v>0.0</v>
      </c>
      <c r="AG627" s="2">
        <v>0.0</v>
      </c>
      <c r="AH627" s="2">
        <v>1.0</v>
      </c>
      <c r="AI627" s="2">
        <v>0.0</v>
      </c>
      <c r="AJ627" s="2">
        <v>0.0</v>
      </c>
      <c r="AK627" s="2">
        <v>0.0</v>
      </c>
      <c r="AL627" s="2">
        <v>0.0</v>
      </c>
      <c r="AM627" s="2">
        <v>0.0</v>
      </c>
      <c r="AN627" s="2">
        <v>0.0</v>
      </c>
      <c r="AO627" s="2">
        <v>1.0</v>
      </c>
      <c r="AP627" s="2">
        <v>0.0</v>
      </c>
      <c r="AQ627" s="2">
        <v>0.0</v>
      </c>
      <c r="AR627" s="3">
        <v>0.0</v>
      </c>
      <c r="AS627" s="6">
        <f t="shared" si="4"/>
        <v>15.02663602</v>
      </c>
      <c r="AT627" s="6">
        <f t="shared" si="5"/>
        <v>0.1068811749</v>
      </c>
      <c r="AU627" s="6">
        <f t="shared" si="6"/>
        <v>0.2448183206</v>
      </c>
      <c r="AV627" s="6">
        <f t="shared" si="7"/>
        <v>0</v>
      </c>
      <c r="AW627" s="6">
        <f t="shared" si="8"/>
        <v>1</v>
      </c>
      <c r="AX627" s="6">
        <f t="shared" si="9"/>
        <v>0</v>
      </c>
      <c r="AY627" s="6">
        <f t="shared" si="10"/>
        <v>0</v>
      </c>
      <c r="AZ627" s="6">
        <f t="shared" si="11"/>
        <v>0</v>
      </c>
      <c r="BA627" s="6">
        <f t="shared" si="12"/>
        <v>21</v>
      </c>
      <c r="BB627" s="6">
        <f t="shared" si="13"/>
        <v>0</v>
      </c>
      <c r="BC627" s="2"/>
      <c r="BD627" s="2"/>
    </row>
    <row r="628" ht="15.75" customHeight="1">
      <c r="A628" s="2">
        <v>147.0</v>
      </c>
      <c r="B628" s="2">
        <v>2019.0</v>
      </c>
      <c r="C628" s="6" t="s">
        <v>205</v>
      </c>
      <c r="D628" s="2">
        <v>20770.0</v>
      </c>
      <c r="E628" s="2">
        <v>8.312229000173E12</v>
      </c>
      <c r="F628" s="2" t="str">
        <f t="array" ref="F628">IFERROR(INDEX(cnpj!$A:$B,MATCH(C628,cnpj!$B:$B,0),1),IF(G628=14,LEFT(E628,2)&amp;"."&amp;MID(E628,3,3)&amp;"."&amp;MID(E628,6,3)&amp;"/"&amp;MID(E628,9,4)&amp;"-"&amp;RIGHT(E628,2),IF(G628=13,0&amp;LEFT(E628,1)&amp;"."&amp;MID(E628,2,3)&amp;"."&amp;MID(E628,5,3)&amp;"/"&amp;MID(E628,8,4)&amp;"-"&amp;RIGHT(E628,2),IF(G628=12,"00"&amp;"."&amp;LEFT(E628,3)&amp;"."&amp;MID(E628,4,3)&amp;"/"&amp;MID(E628,7,4)&amp;"-"&amp;RIGHT(E628,2),IF(G628=11,"00.0"&amp;LEFT(E628,2)&amp;"."&amp;MID(E628,3,3)&amp;"/"&amp;MID(E628,6,4)&amp;"-"&amp;RIGHT(E628,2),"erro")))))</f>
        <v>08.312.229/0001-73</v>
      </c>
      <c r="G628" s="2">
        <f t="shared" si="2"/>
        <v>13</v>
      </c>
      <c r="H628" s="6" t="s">
        <v>62</v>
      </c>
      <c r="I628" s="2">
        <v>3.0</v>
      </c>
      <c r="J628" s="6">
        <v>13.0441654188011</v>
      </c>
      <c r="K628" s="6">
        <v>462390.67</v>
      </c>
      <c r="L628" s="2">
        <v>0.0</v>
      </c>
      <c r="M628" s="2">
        <v>1.0</v>
      </c>
      <c r="N628" s="2"/>
      <c r="O628" s="2">
        <v>0.0</v>
      </c>
      <c r="P628" s="2">
        <v>0.0</v>
      </c>
      <c r="Q628" s="2">
        <v>0.0</v>
      </c>
      <c r="R628" s="2">
        <v>20.0</v>
      </c>
      <c r="S628" s="2">
        <v>0.0</v>
      </c>
      <c r="T628" s="6">
        <v>15.183523579043515</v>
      </c>
      <c r="U628" s="6">
        <v>0.07156720786222619</v>
      </c>
      <c r="V628" s="6">
        <v>0.15691123627289252</v>
      </c>
      <c r="W628" s="6">
        <v>134681.0</v>
      </c>
      <c r="X628" s="6">
        <v>481594.0</v>
      </c>
      <c r="Y628" s="6">
        <v>3927539.0</v>
      </c>
      <c r="Z628" s="6">
        <v>281083.0</v>
      </c>
      <c r="AA628" s="2">
        <f t="shared" si="3"/>
        <v>0</v>
      </c>
      <c r="AB628" s="2">
        <v>0.0</v>
      </c>
      <c r="AC628" s="2">
        <v>0.0</v>
      </c>
      <c r="AD628" s="2">
        <v>0.0</v>
      </c>
      <c r="AE628" s="2">
        <v>0.0</v>
      </c>
      <c r="AF628" s="2">
        <v>0.0</v>
      </c>
      <c r="AG628" s="2">
        <v>0.0</v>
      </c>
      <c r="AH628" s="2">
        <v>1.0</v>
      </c>
      <c r="AI628" s="2">
        <v>0.0</v>
      </c>
      <c r="AJ628" s="2">
        <v>0.0</v>
      </c>
      <c r="AK628" s="2">
        <v>0.0</v>
      </c>
      <c r="AL628" s="2">
        <v>0.0</v>
      </c>
      <c r="AM628" s="2">
        <v>0.0</v>
      </c>
      <c r="AN628" s="2">
        <v>0.0</v>
      </c>
      <c r="AO628" s="2">
        <v>0.0</v>
      </c>
      <c r="AP628" s="2">
        <v>1.0</v>
      </c>
      <c r="AQ628" s="2">
        <v>0.0</v>
      </c>
      <c r="AR628" s="3">
        <v>0.0</v>
      </c>
      <c r="AS628" s="6">
        <f t="shared" si="4"/>
        <v>15.03742102</v>
      </c>
      <c r="AT628" s="6">
        <f t="shared" si="5"/>
        <v>0.02874208267</v>
      </c>
      <c r="AU628" s="6">
        <f t="shared" si="6"/>
        <v>0.2310033548</v>
      </c>
      <c r="AV628" s="6">
        <f t="shared" si="7"/>
        <v>0</v>
      </c>
      <c r="AW628" s="6">
        <f t="shared" si="8"/>
        <v>1</v>
      </c>
      <c r="AX628" s="6">
        <f t="shared" si="9"/>
        <v>0</v>
      </c>
      <c r="AY628" s="6">
        <f t="shared" si="10"/>
        <v>0</v>
      </c>
      <c r="AZ628" s="6">
        <f t="shared" si="11"/>
        <v>0</v>
      </c>
      <c r="BA628" s="6">
        <f t="shared" si="12"/>
        <v>20</v>
      </c>
      <c r="BB628" s="6">
        <f t="shared" si="13"/>
        <v>0</v>
      </c>
      <c r="BC628" s="2"/>
      <c r="BD628" s="2"/>
    </row>
    <row r="629" ht="15.75" customHeight="1">
      <c r="A629" s="2">
        <v>147.0</v>
      </c>
      <c r="B629" s="2">
        <v>2020.0</v>
      </c>
      <c r="C629" s="6" t="s">
        <v>205</v>
      </c>
      <c r="D629" s="2">
        <v>20770.0</v>
      </c>
      <c r="E629" s="2">
        <v>8.312229000173E12</v>
      </c>
      <c r="F629" s="2" t="str">
        <f t="array" ref="F629">IFERROR(INDEX(cnpj!$A:$B,MATCH(C629,cnpj!$B:$B,0),1),IF(G629=14,LEFT(E629,2)&amp;"."&amp;MID(E629,3,3)&amp;"."&amp;MID(E629,6,3)&amp;"/"&amp;MID(E629,9,4)&amp;"-"&amp;RIGHT(E629,2),IF(G629=13,0&amp;LEFT(E629,1)&amp;"."&amp;MID(E629,2,3)&amp;"."&amp;MID(E629,5,3)&amp;"/"&amp;MID(E629,8,4)&amp;"-"&amp;RIGHT(E629,2),IF(G629=12,"00"&amp;"."&amp;LEFT(E629,3)&amp;"."&amp;MID(E629,4,3)&amp;"/"&amp;MID(E629,7,4)&amp;"-"&amp;RIGHT(E629,2),IF(G629=11,"00.0"&amp;LEFT(E629,2)&amp;"."&amp;MID(E629,3,3)&amp;"/"&amp;MID(E629,6,4)&amp;"-"&amp;RIGHT(E629,2),"erro")))))</f>
        <v>08.312.229/0001-73</v>
      </c>
      <c r="G629" s="2">
        <f t="shared" si="2"/>
        <v>13</v>
      </c>
      <c r="H629" s="6" t="s">
        <v>62</v>
      </c>
      <c r="I629" s="2">
        <v>3.0</v>
      </c>
      <c r="J629" s="6">
        <v>13.001660636052506</v>
      </c>
      <c r="K629" s="6">
        <v>443148.69</v>
      </c>
      <c r="L629" s="2">
        <v>0.0</v>
      </c>
      <c r="M629" s="2">
        <v>1.0</v>
      </c>
      <c r="N629" s="2"/>
      <c r="O629" s="2">
        <v>0.0</v>
      </c>
      <c r="P629" s="2">
        <v>0.0</v>
      </c>
      <c r="Q629" s="2">
        <v>0.0</v>
      </c>
      <c r="R629" s="2">
        <v>19.0</v>
      </c>
      <c r="S629" s="2">
        <v>0.0</v>
      </c>
      <c r="T629" s="6">
        <v>15.267300482111015</v>
      </c>
      <c r="U629" s="6">
        <v>0.09488071421613804</v>
      </c>
      <c r="V629" s="6">
        <v>0.04676904676272469</v>
      </c>
      <c r="W629" s="6">
        <v>175575.0</v>
      </c>
      <c r="X629" s="6">
        <v>24164.0</v>
      </c>
      <c r="Y629" s="6">
        <v>4270752.0</v>
      </c>
      <c r="Z629" s="6">
        <v>405212.0</v>
      </c>
      <c r="AA629" s="2">
        <f t="shared" si="3"/>
        <v>0</v>
      </c>
      <c r="AB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H629" s="2">
        <v>1.0</v>
      </c>
      <c r="AI629" s="2">
        <v>0.0</v>
      </c>
      <c r="AJ629" s="2">
        <v>0.0</v>
      </c>
      <c r="AK629" s="2">
        <v>0.0</v>
      </c>
      <c r="AL629" s="2">
        <v>0.0</v>
      </c>
      <c r="AM629" s="2">
        <v>0.0</v>
      </c>
      <c r="AN629" s="2">
        <v>0.0</v>
      </c>
      <c r="AO629" s="2">
        <v>0.0</v>
      </c>
      <c r="AP629" s="2">
        <v>0.0</v>
      </c>
      <c r="AQ629" s="2">
        <v>1.0</v>
      </c>
      <c r="AR629" s="3">
        <v>0.0</v>
      </c>
      <c r="AS629" s="6">
        <f t="shared" si="4"/>
        <v>15.18352358</v>
      </c>
      <c r="AT629" s="6">
        <f t="shared" si="5"/>
        <v>0.07156720786</v>
      </c>
      <c r="AU629" s="6">
        <f t="shared" si="6"/>
        <v>0.1569112363</v>
      </c>
      <c r="AV629" s="6">
        <f t="shared" si="7"/>
        <v>0</v>
      </c>
      <c r="AW629" s="6">
        <f t="shared" si="8"/>
        <v>1</v>
      </c>
      <c r="AX629" s="6">
        <f t="shared" si="9"/>
        <v>0</v>
      </c>
      <c r="AY629" s="6">
        <f t="shared" si="10"/>
        <v>0</v>
      </c>
      <c r="AZ629" s="6">
        <f t="shared" si="11"/>
        <v>0</v>
      </c>
      <c r="BA629" s="6">
        <f t="shared" si="12"/>
        <v>20</v>
      </c>
      <c r="BB629" s="6">
        <f t="shared" si="13"/>
        <v>0</v>
      </c>
      <c r="BC629" s="2"/>
      <c r="BD629" s="2"/>
    </row>
    <row r="630" ht="15.75" customHeight="1">
      <c r="A630" s="2">
        <v>148.0</v>
      </c>
      <c r="B630" s="2">
        <v>2016.0</v>
      </c>
      <c r="C630" s="6" t="s">
        <v>206</v>
      </c>
      <c r="D630" s="2">
        <v>15024.0</v>
      </c>
      <c r="E630" s="2">
        <v>7.4409467000126E13</v>
      </c>
      <c r="F630" s="2" t="str">
        <f t="array" ref="F630">IFERROR(INDEX(cnpj!$A:$B,MATCH(C630,cnpj!$B:$B,0),1),IF(G630=14,LEFT(E630,2)&amp;"."&amp;MID(E630,3,3)&amp;"."&amp;MID(E630,6,3)&amp;"/"&amp;MID(E630,9,4)&amp;"-"&amp;RIGHT(E630,2),IF(G630=13,0&amp;LEFT(E630,1)&amp;"."&amp;MID(E630,2,3)&amp;"."&amp;MID(E630,5,3)&amp;"/"&amp;MID(E630,8,4)&amp;"-"&amp;RIGHT(E630,2),IF(G630=12,"00"&amp;"."&amp;LEFT(E630,3)&amp;"."&amp;MID(E630,4,3)&amp;"/"&amp;MID(E630,7,4)&amp;"-"&amp;RIGHT(E630,2),IF(G630=11,"00.0"&amp;LEFT(E630,2)&amp;"."&amp;MID(E630,3,3)&amp;"/"&amp;MID(E630,6,4)&amp;"-"&amp;RIGHT(E630,2),"erro")))))</f>
        <v>74.409.467/0001-26</v>
      </c>
      <c r="G630" s="2">
        <f t="shared" si="2"/>
        <v>14</v>
      </c>
      <c r="H630" s="6" t="s">
        <v>50</v>
      </c>
      <c r="I630" s="2">
        <v>6.0</v>
      </c>
      <c r="J630" s="6">
        <v>9.998797732340453</v>
      </c>
      <c r="K630" s="6">
        <v>22000.0</v>
      </c>
      <c r="L630" s="2">
        <v>0.0</v>
      </c>
      <c r="M630" s="2">
        <v>0.0</v>
      </c>
      <c r="N630" s="2"/>
      <c r="O630" s="2">
        <v>0.0</v>
      </c>
      <c r="P630" s="2">
        <v>0.0</v>
      </c>
      <c r="Q630" s="2">
        <v>0.0</v>
      </c>
      <c r="R630" s="2">
        <v>4.0</v>
      </c>
      <c r="S630" s="2">
        <v>1.0</v>
      </c>
      <c r="T630" s="6">
        <v>5.313205979041787</v>
      </c>
      <c r="U630" s="6">
        <v>5.044334975369458</v>
      </c>
      <c r="V630" s="6">
        <v>2061.84236453202</v>
      </c>
      <c r="W630" s="6">
        <v>418554.0</v>
      </c>
      <c r="X630" s="6">
        <v>0.0</v>
      </c>
      <c r="Y630" s="6">
        <v>203.0</v>
      </c>
      <c r="Z630" s="6">
        <v>1024.0</v>
      </c>
      <c r="AA630" s="2" t="str">
        <f t="shared" si="3"/>
        <v/>
      </c>
      <c r="AB630" s="2">
        <v>0.0</v>
      </c>
      <c r="AC630" s="2">
        <v>0.0</v>
      </c>
      <c r="AD630" s="2">
        <v>0.0</v>
      </c>
      <c r="AE630" s="2">
        <v>0.0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2">
        <v>0.0</v>
      </c>
      <c r="AM630" s="2">
        <v>1.0</v>
      </c>
      <c r="AN630" s="2">
        <v>0.0</v>
      </c>
      <c r="AO630" s="2">
        <v>0.0</v>
      </c>
      <c r="AP630" s="2">
        <v>0.0</v>
      </c>
      <c r="AQ630" s="2">
        <v>0.0</v>
      </c>
      <c r="AR630" s="3">
        <v>0.0</v>
      </c>
      <c r="AS630" s="6" t="str">
        <f t="shared" si="4"/>
        <v/>
      </c>
      <c r="AT630" s="6" t="str">
        <f t="shared" si="5"/>
        <v/>
      </c>
      <c r="AU630" s="6" t="str">
        <f t="shared" si="6"/>
        <v/>
      </c>
      <c r="AV630" s="6" t="str">
        <f t="shared" si="7"/>
        <v/>
      </c>
      <c r="AW630" s="6" t="str">
        <f t="shared" si="8"/>
        <v/>
      </c>
      <c r="AX630" s="6" t="str">
        <f t="shared" si="9"/>
        <v/>
      </c>
      <c r="AY630" s="6" t="str">
        <f t="shared" si="10"/>
        <v/>
      </c>
      <c r="AZ630" s="6" t="str">
        <f t="shared" si="11"/>
        <v/>
      </c>
      <c r="BA630" s="6" t="str">
        <f t="shared" si="12"/>
        <v/>
      </c>
      <c r="BB630" s="6" t="str">
        <f t="shared" si="13"/>
        <v/>
      </c>
      <c r="BC630" s="2"/>
      <c r="BD630" s="2"/>
    </row>
    <row r="631" ht="15.75" customHeight="1">
      <c r="A631" s="2">
        <v>148.0</v>
      </c>
      <c r="B631" s="2">
        <v>2017.0</v>
      </c>
      <c r="C631" s="6" t="s">
        <v>206</v>
      </c>
      <c r="D631" s="2">
        <v>15024.0</v>
      </c>
      <c r="E631" s="2">
        <v>7.4409467000126E13</v>
      </c>
      <c r="F631" s="2" t="str">
        <f t="array" ref="F631">IFERROR(INDEX(cnpj!$A:$B,MATCH(C631,cnpj!$B:$B,0),1),IF(G631=14,LEFT(E631,2)&amp;"."&amp;MID(E631,3,3)&amp;"."&amp;MID(E631,6,3)&amp;"/"&amp;MID(E631,9,4)&amp;"-"&amp;RIGHT(E631,2),IF(G631=13,0&amp;LEFT(E631,1)&amp;"."&amp;MID(E631,2,3)&amp;"."&amp;MID(E631,5,3)&amp;"/"&amp;MID(E631,8,4)&amp;"-"&amp;RIGHT(E631,2),IF(G631=12,"00"&amp;"."&amp;LEFT(E631,3)&amp;"."&amp;MID(E631,4,3)&amp;"/"&amp;MID(E631,7,4)&amp;"-"&amp;RIGHT(E631,2),IF(G631=11,"00.0"&amp;LEFT(E631,2)&amp;"."&amp;MID(E631,3,3)&amp;"/"&amp;MID(E631,6,4)&amp;"-"&amp;RIGHT(E631,2),"erro")))))</f>
        <v>74.409.467/0001-26</v>
      </c>
      <c r="G631" s="2">
        <f t="shared" si="2"/>
        <v>14</v>
      </c>
      <c r="H631" s="6" t="s">
        <v>50</v>
      </c>
      <c r="I631" s="2">
        <v>6.0</v>
      </c>
      <c r="J631" s="6">
        <v>9.738312156577145</v>
      </c>
      <c r="K631" s="6">
        <v>16954.9</v>
      </c>
      <c r="L631" s="2">
        <v>0.0</v>
      </c>
      <c r="M631" s="2">
        <v>0.0</v>
      </c>
      <c r="N631" s="2"/>
      <c r="O631" s="2">
        <v>0.0</v>
      </c>
      <c r="P631" s="2">
        <v>0.0</v>
      </c>
      <c r="Q631" s="2">
        <v>0.0</v>
      </c>
      <c r="R631" s="2">
        <v>4.0</v>
      </c>
      <c r="S631" s="2">
        <v>1.0</v>
      </c>
      <c r="T631" s="6">
        <v>5.267858159063328</v>
      </c>
      <c r="U631" s="6">
        <v>-0.04639175257731959</v>
      </c>
      <c r="V631" s="6">
        <v>2157.494845360825</v>
      </c>
      <c r="W631" s="6">
        <v>418554.0</v>
      </c>
      <c r="X631" s="6">
        <v>0.0</v>
      </c>
      <c r="Y631" s="6">
        <v>194.0</v>
      </c>
      <c r="Z631" s="6">
        <v>-9.0</v>
      </c>
      <c r="AA631" s="2">
        <f t="shared" si="3"/>
        <v>0</v>
      </c>
      <c r="AB631" s="2">
        <v>0.0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2">
        <v>0.0</v>
      </c>
      <c r="AM631" s="2">
        <v>0.0</v>
      </c>
      <c r="AN631" s="2">
        <v>1.0</v>
      </c>
      <c r="AO631" s="2">
        <v>0.0</v>
      </c>
      <c r="AP631" s="2">
        <v>0.0</v>
      </c>
      <c r="AQ631" s="2">
        <v>0.0</v>
      </c>
      <c r="AR631" s="3">
        <v>0.0</v>
      </c>
      <c r="AS631" s="6">
        <f t="shared" si="4"/>
        <v>5.313205979</v>
      </c>
      <c r="AT631" s="6">
        <f t="shared" si="5"/>
        <v>5.044334975</v>
      </c>
      <c r="AU631" s="6">
        <f t="shared" si="6"/>
        <v>2061.842365</v>
      </c>
      <c r="AV631" s="6">
        <f t="shared" si="7"/>
        <v>0</v>
      </c>
      <c r="AW631" s="6">
        <f t="shared" si="8"/>
        <v>0</v>
      </c>
      <c r="AX631" s="6">
        <f t="shared" si="9"/>
        <v>0</v>
      </c>
      <c r="AY631" s="6">
        <f t="shared" si="10"/>
        <v>0</v>
      </c>
      <c r="AZ631" s="6">
        <f t="shared" si="11"/>
        <v>0</v>
      </c>
      <c r="BA631" s="6">
        <f t="shared" si="12"/>
        <v>4</v>
      </c>
      <c r="BB631" s="6">
        <f t="shared" si="13"/>
        <v>1</v>
      </c>
      <c r="BC631" s="2"/>
      <c r="BD631" s="2"/>
    </row>
    <row r="632" ht="15.75" customHeight="1">
      <c r="A632" s="2">
        <v>148.0</v>
      </c>
      <c r="B632" s="2">
        <v>2018.0</v>
      </c>
      <c r="C632" s="6" t="s">
        <v>206</v>
      </c>
      <c r="D632" s="2">
        <v>15024.0</v>
      </c>
      <c r="E632" s="2">
        <v>7.4409467000126E13</v>
      </c>
      <c r="F632" s="2" t="str">
        <f t="array" ref="F632">IFERROR(INDEX(cnpj!$A:$B,MATCH(C632,cnpj!$B:$B,0),1),IF(G632=14,LEFT(E632,2)&amp;"."&amp;MID(E632,3,3)&amp;"."&amp;MID(E632,6,3)&amp;"/"&amp;MID(E632,9,4)&amp;"-"&amp;RIGHT(E632,2),IF(G632=13,0&amp;LEFT(E632,1)&amp;"."&amp;MID(E632,2,3)&amp;"."&amp;MID(E632,5,3)&amp;"/"&amp;MID(E632,8,4)&amp;"-"&amp;RIGHT(E632,2),IF(G632=12,"00"&amp;"."&amp;LEFT(E632,3)&amp;"."&amp;MID(E632,4,3)&amp;"/"&amp;MID(E632,7,4)&amp;"-"&amp;RIGHT(E632,2),IF(G632=11,"00.0"&amp;LEFT(E632,2)&amp;"."&amp;MID(E632,3,3)&amp;"/"&amp;MID(E632,6,4)&amp;"-"&amp;RIGHT(E632,2),"erro")))))</f>
        <v>74.409.467/0001-26</v>
      </c>
      <c r="G632" s="2">
        <f t="shared" si="2"/>
        <v>14</v>
      </c>
      <c r="H632" s="6" t="s">
        <v>50</v>
      </c>
      <c r="I632" s="2">
        <v>6.0</v>
      </c>
      <c r="J632" s="6">
        <v>10.025660936493804</v>
      </c>
      <c r="K632" s="6">
        <v>22599.0</v>
      </c>
      <c r="L632" s="2">
        <v>0.0</v>
      </c>
      <c r="M632" s="2">
        <v>0.0</v>
      </c>
      <c r="N632" s="2"/>
      <c r="O632" s="2">
        <v>0.0</v>
      </c>
      <c r="P632" s="2">
        <v>0.0</v>
      </c>
      <c r="Q632" s="2">
        <v>0.0</v>
      </c>
      <c r="R632" s="2">
        <v>4.0</v>
      </c>
      <c r="S632" s="2">
        <v>1.0</v>
      </c>
      <c r="T632" s="6">
        <v>4.68213122712422</v>
      </c>
      <c r="U632" s="6">
        <v>-0.8148148148148148</v>
      </c>
      <c r="V632" s="6">
        <v>3875.5185185185187</v>
      </c>
      <c r="W632" s="6">
        <v>418556.0</v>
      </c>
      <c r="X632" s="6">
        <v>0.0</v>
      </c>
      <c r="Y632" s="6">
        <v>108.0</v>
      </c>
      <c r="Z632" s="6">
        <v>-88.0</v>
      </c>
      <c r="AA632" s="2">
        <f t="shared" si="3"/>
        <v>1</v>
      </c>
      <c r="AB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  <c r="AI632" s="2">
        <v>0.0</v>
      </c>
      <c r="AJ632" s="2">
        <v>0.0</v>
      </c>
      <c r="AK632" s="2">
        <v>0.0</v>
      </c>
      <c r="AL632" s="2">
        <v>0.0</v>
      </c>
      <c r="AM632" s="2">
        <v>0.0</v>
      </c>
      <c r="AN632" s="2">
        <v>0.0</v>
      </c>
      <c r="AO632" s="2">
        <v>1.0</v>
      </c>
      <c r="AP632" s="2">
        <v>0.0</v>
      </c>
      <c r="AQ632" s="2">
        <v>0.0</v>
      </c>
      <c r="AR632" s="3">
        <v>0.0</v>
      </c>
      <c r="AS632" s="6">
        <f t="shared" si="4"/>
        <v>5.267858159</v>
      </c>
      <c r="AT632" s="6">
        <f t="shared" si="5"/>
        <v>-0.04639175258</v>
      </c>
      <c r="AU632" s="6">
        <f t="shared" si="6"/>
        <v>2157.494845</v>
      </c>
      <c r="AV632" s="6">
        <f t="shared" si="7"/>
        <v>0</v>
      </c>
      <c r="AW632" s="6">
        <f t="shared" si="8"/>
        <v>0</v>
      </c>
      <c r="AX632" s="6">
        <f t="shared" si="9"/>
        <v>0</v>
      </c>
      <c r="AY632" s="6">
        <f t="shared" si="10"/>
        <v>0</v>
      </c>
      <c r="AZ632" s="6">
        <f t="shared" si="11"/>
        <v>0</v>
      </c>
      <c r="BA632" s="6">
        <f t="shared" si="12"/>
        <v>4</v>
      </c>
      <c r="BB632" s="6">
        <f t="shared" si="13"/>
        <v>1</v>
      </c>
      <c r="BC632" s="2"/>
      <c r="BD632" s="2"/>
    </row>
    <row r="633" ht="15.75" customHeight="1">
      <c r="A633" s="2">
        <v>148.0</v>
      </c>
      <c r="B633" s="2">
        <v>2019.0</v>
      </c>
      <c r="C633" s="6" t="s">
        <v>206</v>
      </c>
      <c r="D633" s="2">
        <v>15024.0</v>
      </c>
      <c r="E633" s="2">
        <v>7.4409467000126E13</v>
      </c>
      <c r="F633" s="2" t="str">
        <f t="array" ref="F633">IFERROR(INDEX(cnpj!$A:$B,MATCH(C633,cnpj!$B:$B,0),1),IF(G633=14,LEFT(E633,2)&amp;"."&amp;MID(E633,3,3)&amp;"."&amp;MID(E633,6,3)&amp;"/"&amp;MID(E633,9,4)&amp;"-"&amp;RIGHT(E633,2),IF(G633=13,0&amp;LEFT(E633,1)&amp;"."&amp;MID(E633,2,3)&amp;"."&amp;MID(E633,5,3)&amp;"/"&amp;MID(E633,8,4)&amp;"-"&amp;RIGHT(E633,2),IF(G633=12,"00"&amp;"."&amp;LEFT(E633,3)&amp;"."&amp;MID(E633,4,3)&amp;"/"&amp;MID(E633,7,4)&amp;"-"&amp;RIGHT(E633,2),IF(G633=11,"00.0"&amp;LEFT(E633,2)&amp;"."&amp;MID(E633,3,3)&amp;"/"&amp;MID(E633,6,4)&amp;"-"&amp;RIGHT(E633,2),"erro")))))</f>
        <v>74.409.467/0001-26</v>
      </c>
      <c r="G633" s="2">
        <f t="shared" si="2"/>
        <v>14</v>
      </c>
      <c r="H633" s="6" t="s">
        <v>50</v>
      </c>
      <c r="I633" s="2">
        <v>6.0</v>
      </c>
      <c r="J633" s="6">
        <v>10.025660936493804</v>
      </c>
      <c r="K633" s="6">
        <v>22599.0</v>
      </c>
      <c r="L633" s="2">
        <v>0.0</v>
      </c>
      <c r="M633" s="2">
        <v>0.0</v>
      </c>
      <c r="N633" s="2"/>
      <c r="O633" s="2">
        <v>0.0</v>
      </c>
      <c r="P633" s="2">
        <v>0.0</v>
      </c>
      <c r="Q633" s="2">
        <v>0.0</v>
      </c>
      <c r="R633" s="2">
        <v>4.0</v>
      </c>
      <c r="S633" s="2">
        <v>1.0</v>
      </c>
      <c r="T633" s="6">
        <v>3.4657359027997265</v>
      </c>
      <c r="U633" s="6">
        <v>-2.3125</v>
      </c>
      <c r="V633" s="6">
        <v>13079.8125</v>
      </c>
      <c r="W633" s="6">
        <v>418554.0</v>
      </c>
      <c r="X633" s="6">
        <v>0.0</v>
      </c>
      <c r="Y633" s="6">
        <v>32.0</v>
      </c>
      <c r="Z633" s="6">
        <v>-74.0</v>
      </c>
      <c r="AA633" s="2">
        <f t="shared" si="3"/>
        <v>1</v>
      </c>
      <c r="AB633" s="2">
        <v>0.0</v>
      </c>
      <c r="AC633" s="2">
        <v>0.0</v>
      </c>
      <c r="AD633" s="2">
        <v>0.0</v>
      </c>
      <c r="AE633" s="2">
        <v>0.0</v>
      </c>
      <c r="AF633" s="2">
        <v>0.0</v>
      </c>
      <c r="AG633" s="2">
        <v>0.0</v>
      </c>
      <c r="AH633" s="2">
        <v>0.0</v>
      </c>
      <c r="AI633" s="2">
        <v>0.0</v>
      </c>
      <c r="AJ633" s="2">
        <v>0.0</v>
      </c>
      <c r="AK633" s="2">
        <v>0.0</v>
      </c>
      <c r="AL633" s="2">
        <v>0.0</v>
      </c>
      <c r="AM633" s="2">
        <v>0.0</v>
      </c>
      <c r="AN633" s="2">
        <v>0.0</v>
      </c>
      <c r="AO633" s="2">
        <v>0.0</v>
      </c>
      <c r="AP633" s="2">
        <v>1.0</v>
      </c>
      <c r="AQ633" s="2">
        <v>0.0</v>
      </c>
      <c r="AR633" s="3">
        <v>0.0</v>
      </c>
      <c r="AS633" s="6">
        <f t="shared" si="4"/>
        <v>4.682131227</v>
      </c>
      <c r="AT633" s="6">
        <f t="shared" si="5"/>
        <v>-0.8148148148</v>
      </c>
      <c r="AU633" s="6">
        <f t="shared" si="6"/>
        <v>3875.518519</v>
      </c>
      <c r="AV633" s="6">
        <f t="shared" si="7"/>
        <v>0</v>
      </c>
      <c r="AW633" s="6">
        <f t="shared" si="8"/>
        <v>0</v>
      </c>
      <c r="AX633" s="6">
        <f t="shared" si="9"/>
        <v>0</v>
      </c>
      <c r="AY633" s="6">
        <f t="shared" si="10"/>
        <v>0</v>
      </c>
      <c r="AZ633" s="6">
        <f t="shared" si="11"/>
        <v>0</v>
      </c>
      <c r="BA633" s="6">
        <f t="shared" si="12"/>
        <v>4</v>
      </c>
      <c r="BB633" s="6">
        <f t="shared" si="13"/>
        <v>1</v>
      </c>
      <c r="BC633" s="2"/>
      <c r="BD633" s="2"/>
    </row>
    <row r="634" ht="15.75" customHeight="1">
      <c r="A634" s="2">
        <v>149.0</v>
      </c>
      <c r="B634" s="2">
        <v>2016.0</v>
      </c>
      <c r="C634" s="6" t="s">
        <v>207</v>
      </c>
      <c r="D634" s="2">
        <v>15369.0</v>
      </c>
      <c r="E634" s="2">
        <v>9.24429000175E11</v>
      </c>
      <c r="F634" s="2" t="str">
        <f t="array" ref="F634">IFERROR(INDEX(cnpj!$A:$B,MATCH(C634,cnpj!$B:$B,0),1),IF(G634=14,LEFT(E634,2)&amp;"."&amp;MID(E634,3,3)&amp;"."&amp;MID(E634,6,3)&amp;"/"&amp;MID(E634,9,4)&amp;"-"&amp;RIGHT(E634,2),IF(G634=13,0&amp;LEFT(E634,1)&amp;"."&amp;MID(E634,2,3)&amp;"."&amp;MID(E634,5,3)&amp;"/"&amp;MID(E634,8,4)&amp;"-"&amp;RIGHT(E634,2),IF(G634=12,"00"&amp;"."&amp;LEFT(E634,3)&amp;"."&amp;MID(E634,4,3)&amp;"/"&amp;MID(E634,7,4)&amp;"-"&amp;RIGHT(E634,2),IF(G634=11,"00.0"&amp;LEFT(E634,2)&amp;"."&amp;MID(E634,3,3)&amp;"/"&amp;MID(E634,6,4)&amp;"-"&amp;RIGHT(E634,2),"erro")))))</f>
        <v>00.924.429/0001-75</v>
      </c>
      <c r="G634" s="2">
        <f t="shared" si="2"/>
        <v>12</v>
      </c>
      <c r="H634" s="6" t="s">
        <v>145</v>
      </c>
      <c r="I634" s="2">
        <v>1.0</v>
      </c>
      <c r="J634" s="6">
        <v>12.94084150078094</v>
      </c>
      <c r="K634" s="6">
        <v>417000.0</v>
      </c>
      <c r="L634" s="2">
        <v>0.0</v>
      </c>
      <c r="M634" s="2">
        <v>1.0</v>
      </c>
      <c r="N634" s="2"/>
      <c r="O634" s="2">
        <v>0.0</v>
      </c>
      <c r="P634" s="2">
        <v>0.0</v>
      </c>
      <c r="Q634" s="2">
        <v>0.0</v>
      </c>
      <c r="R634" s="2">
        <v>14.0</v>
      </c>
      <c r="S634" s="2">
        <v>1.0</v>
      </c>
      <c r="T634" s="6">
        <v>15.445583692168032</v>
      </c>
      <c r="U634" s="6">
        <v>-219.51866506107</v>
      </c>
      <c r="V634" s="6">
        <v>0.13622104568586793</v>
      </c>
      <c r="W634" s="6">
        <v>543034.0</v>
      </c>
      <c r="X634" s="6">
        <v>152272.0</v>
      </c>
      <c r="Y634" s="6">
        <v>5104248.0</v>
      </c>
      <c r="Z634" s="6">
        <v>-23252.0</v>
      </c>
      <c r="AA634" s="2" t="str">
        <f t="shared" si="3"/>
        <v/>
      </c>
      <c r="AB634" s="2">
        <v>0.0</v>
      </c>
      <c r="AC634" s="2">
        <v>0.0</v>
      </c>
      <c r="AD634" s="2">
        <v>0.0</v>
      </c>
      <c r="AE634" s="2">
        <v>0.0</v>
      </c>
      <c r="AF634" s="2">
        <v>0.0</v>
      </c>
      <c r="AG634" s="2">
        <v>1.0</v>
      </c>
      <c r="AH634" s="2">
        <v>0.0</v>
      </c>
      <c r="AI634" s="2">
        <v>0.0</v>
      </c>
      <c r="AJ634" s="2">
        <v>0.0</v>
      </c>
      <c r="AK634" s="2">
        <v>0.0</v>
      </c>
      <c r="AL634" s="2">
        <v>0.0</v>
      </c>
      <c r="AM634" s="2">
        <v>1.0</v>
      </c>
      <c r="AN634" s="2">
        <v>0.0</v>
      </c>
      <c r="AO634" s="2">
        <v>0.0</v>
      </c>
      <c r="AP634" s="2">
        <v>0.0</v>
      </c>
      <c r="AQ634" s="2">
        <v>0.0</v>
      </c>
      <c r="AR634" s="3">
        <v>0.0</v>
      </c>
      <c r="AS634" s="6" t="str">
        <f t="shared" si="4"/>
        <v/>
      </c>
      <c r="AT634" s="6" t="str">
        <f t="shared" si="5"/>
        <v/>
      </c>
      <c r="AU634" s="6" t="str">
        <f t="shared" si="6"/>
        <v/>
      </c>
      <c r="AV634" s="6" t="str">
        <f t="shared" si="7"/>
        <v/>
      </c>
      <c r="AW634" s="6" t="str">
        <f t="shared" si="8"/>
        <v/>
      </c>
      <c r="AX634" s="6" t="str">
        <f t="shared" si="9"/>
        <v/>
      </c>
      <c r="AY634" s="6" t="str">
        <f t="shared" si="10"/>
        <v/>
      </c>
      <c r="AZ634" s="6" t="str">
        <f t="shared" si="11"/>
        <v/>
      </c>
      <c r="BA634" s="6" t="str">
        <f t="shared" si="12"/>
        <v/>
      </c>
      <c r="BB634" s="6" t="str">
        <f t="shared" si="13"/>
        <v/>
      </c>
      <c r="BC634" s="2"/>
      <c r="BD634" s="2"/>
    </row>
    <row r="635" ht="15.75" customHeight="1">
      <c r="A635" s="2">
        <v>149.0</v>
      </c>
      <c r="B635" s="2">
        <v>2017.0</v>
      </c>
      <c r="C635" s="6" t="s">
        <v>207</v>
      </c>
      <c r="D635" s="2">
        <v>15369.0</v>
      </c>
      <c r="E635" s="2">
        <v>9.24429000175E11</v>
      </c>
      <c r="F635" s="2" t="str">
        <f t="array" ref="F635">IFERROR(INDEX(cnpj!$A:$B,MATCH(C635,cnpj!$B:$B,0),1),IF(G635=14,LEFT(E635,2)&amp;"."&amp;MID(E635,3,3)&amp;"."&amp;MID(E635,6,3)&amp;"/"&amp;MID(E635,9,4)&amp;"-"&amp;RIGHT(E635,2),IF(G635=13,0&amp;LEFT(E635,1)&amp;"."&amp;MID(E635,2,3)&amp;"."&amp;MID(E635,5,3)&amp;"/"&amp;MID(E635,8,4)&amp;"-"&amp;RIGHT(E635,2),IF(G635=12,"00"&amp;"."&amp;LEFT(E635,3)&amp;"."&amp;MID(E635,4,3)&amp;"/"&amp;MID(E635,7,4)&amp;"-"&amp;RIGHT(E635,2),IF(G635=11,"00.0"&amp;LEFT(E635,2)&amp;"."&amp;MID(E635,3,3)&amp;"/"&amp;MID(E635,6,4)&amp;"-"&amp;RIGHT(E635,2),"erro")))))</f>
        <v>00.924.429/0001-75</v>
      </c>
      <c r="G635" s="2">
        <f t="shared" si="2"/>
        <v>12</v>
      </c>
      <c r="H635" s="6" t="s">
        <v>145</v>
      </c>
      <c r="I635" s="2">
        <v>1.0</v>
      </c>
      <c r="J635" s="6">
        <v>12.730801174465157</v>
      </c>
      <c r="K635" s="6">
        <v>338000.0</v>
      </c>
      <c r="L635" s="2">
        <v>0.0</v>
      </c>
      <c r="M635" s="2">
        <v>1.0</v>
      </c>
      <c r="N635" s="2"/>
      <c r="O635" s="2">
        <v>0.0</v>
      </c>
      <c r="P635" s="2">
        <v>0.0</v>
      </c>
      <c r="Q635" s="2">
        <v>0.0</v>
      </c>
      <c r="R635" s="2">
        <v>14.0</v>
      </c>
      <c r="S635" s="2">
        <v>0.0</v>
      </c>
      <c r="T635" s="6">
        <v>15.485211050214925</v>
      </c>
      <c r="U635" s="6">
        <v>0.0013887379845918815</v>
      </c>
      <c r="V635" s="6">
        <v>0.17355985987963266</v>
      </c>
      <c r="W635" s="6">
        <v>736218.0</v>
      </c>
      <c r="X635" s="6">
        <v>185485.0</v>
      </c>
      <c r="Y635" s="6">
        <v>5310577.0</v>
      </c>
      <c r="Z635" s="6">
        <v>7375.0</v>
      </c>
      <c r="AA635" s="2">
        <f t="shared" si="3"/>
        <v>1</v>
      </c>
      <c r="AB635" s="2">
        <v>0.0</v>
      </c>
      <c r="AC635" s="2">
        <v>0.0</v>
      </c>
      <c r="AD635" s="2">
        <v>0.0</v>
      </c>
      <c r="AE635" s="2">
        <v>0.0</v>
      </c>
      <c r="AF635" s="2">
        <v>0.0</v>
      </c>
      <c r="AG635" s="2">
        <v>1.0</v>
      </c>
      <c r="AH635" s="2">
        <v>0.0</v>
      </c>
      <c r="AI635" s="2">
        <v>0.0</v>
      </c>
      <c r="AJ635" s="2">
        <v>0.0</v>
      </c>
      <c r="AK635" s="2">
        <v>0.0</v>
      </c>
      <c r="AL635" s="2">
        <v>0.0</v>
      </c>
      <c r="AM635" s="2">
        <v>0.0</v>
      </c>
      <c r="AN635" s="2">
        <v>1.0</v>
      </c>
      <c r="AO635" s="2">
        <v>0.0</v>
      </c>
      <c r="AP635" s="2">
        <v>0.0</v>
      </c>
      <c r="AQ635" s="2">
        <v>0.0</v>
      </c>
      <c r="AR635" s="3">
        <v>0.0</v>
      </c>
      <c r="AS635" s="6">
        <f t="shared" si="4"/>
        <v>15.44558369</v>
      </c>
      <c r="AT635" s="6">
        <f t="shared" si="5"/>
        <v>-219.5186651</v>
      </c>
      <c r="AU635" s="6">
        <f t="shared" si="6"/>
        <v>0.1362210457</v>
      </c>
      <c r="AV635" s="6">
        <f t="shared" si="7"/>
        <v>0</v>
      </c>
      <c r="AW635" s="6">
        <f t="shared" si="8"/>
        <v>1</v>
      </c>
      <c r="AX635" s="6">
        <f t="shared" si="9"/>
        <v>0</v>
      </c>
      <c r="AY635" s="6">
        <f t="shared" si="10"/>
        <v>0</v>
      </c>
      <c r="AZ635" s="6">
        <f t="shared" si="11"/>
        <v>0</v>
      </c>
      <c r="BA635" s="6">
        <f t="shared" si="12"/>
        <v>14</v>
      </c>
      <c r="BB635" s="6">
        <f t="shared" si="13"/>
        <v>1</v>
      </c>
      <c r="BC635" s="2"/>
      <c r="BD635" s="2"/>
    </row>
    <row r="636" ht="15.75" customHeight="1">
      <c r="A636" s="2">
        <v>149.0</v>
      </c>
      <c r="B636" s="2">
        <v>2018.0</v>
      </c>
      <c r="C636" s="6" t="s">
        <v>207</v>
      </c>
      <c r="D636" s="2">
        <v>15369.0</v>
      </c>
      <c r="E636" s="2">
        <v>9.24429000175E11</v>
      </c>
      <c r="F636" s="2" t="str">
        <f t="array" ref="F636">IFERROR(INDEX(cnpj!$A:$B,MATCH(C636,cnpj!$B:$B,0),1),IF(G636=14,LEFT(E636,2)&amp;"."&amp;MID(E636,3,3)&amp;"."&amp;MID(E636,6,3)&amp;"/"&amp;MID(E636,9,4)&amp;"-"&amp;RIGHT(E636,2),IF(G636=13,0&amp;LEFT(E636,1)&amp;"."&amp;MID(E636,2,3)&amp;"."&amp;MID(E636,5,3)&amp;"/"&amp;MID(E636,8,4)&amp;"-"&amp;RIGHT(E636,2),IF(G636=12,"00"&amp;"."&amp;LEFT(E636,3)&amp;"."&amp;MID(E636,4,3)&amp;"/"&amp;MID(E636,7,4)&amp;"-"&amp;RIGHT(E636,2),IF(G636=11,"00.0"&amp;LEFT(E636,2)&amp;"."&amp;MID(E636,3,3)&amp;"/"&amp;MID(E636,6,4)&amp;"-"&amp;RIGHT(E636,2),"erro")))))</f>
        <v>00.924.429/0001-75</v>
      </c>
      <c r="G636" s="2">
        <f t="shared" si="2"/>
        <v>12</v>
      </c>
      <c r="H636" s="6" t="s">
        <v>145</v>
      </c>
      <c r="I636" s="2">
        <v>1.0</v>
      </c>
      <c r="J636" s="6">
        <v>12.765688433465597</v>
      </c>
      <c r="K636" s="6">
        <v>350000.0</v>
      </c>
      <c r="L636" s="2">
        <v>0.0</v>
      </c>
      <c r="M636" s="2">
        <v>1.0</v>
      </c>
      <c r="N636" s="2"/>
      <c r="O636" s="2">
        <v>0.0</v>
      </c>
      <c r="P636" s="2">
        <v>0.0</v>
      </c>
      <c r="Q636" s="2">
        <v>0.0</v>
      </c>
      <c r="R636" s="2">
        <v>14.0</v>
      </c>
      <c r="S636" s="2">
        <v>0.0</v>
      </c>
      <c r="T636" s="6">
        <v>15.544330937393354</v>
      </c>
      <c r="U636" s="6">
        <v>0.0070697500392260994</v>
      </c>
      <c r="V636" s="6">
        <v>0.1832357591510407</v>
      </c>
      <c r="W636" s="6">
        <v>567779.0</v>
      </c>
      <c r="X636" s="6">
        <v>464572.0</v>
      </c>
      <c r="Y636" s="6">
        <v>5634004.0</v>
      </c>
      <c r="Z636" s="6">
        <v>39831.0</v>
      </c>
      <c r="AA636" s="2">
        <f t="shared" si="3"/>
        <v>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1.0</v>
      </c>
      <c r="AH636" s="2">
        <v>0.0</v>
      </c>
      <c r="AI636" s="2">
        <v>0.0</v>
      </c>
      <c r="AJ636" s="2">
        <v>0.0</v>
      </c>
      <c r="AK636" s="2">
        <v>0.0</v>
      </c>
      <c r="AL636" s="2">
        <v>0.0</v>
      </c>
      <c r="AM636" s="2">
        <v>0.0</v>
      </c>
      <c r="AN636" s="2">
        <v>0.0</v>
      </c>
      <c r="AO636" s="2">
        <v>1.0</v>
      </c>
      <c r="AP636" s="2">
        <v>0.0</v>
      </c>
      <c r="AQ636" s="2">
        <v>0.0</v>
      </c>
      <c r="AR636" s="3">
        <v>0.0</v>
      </c>
      <c r="AS636" s="6">
        <f t="shared" si="4"/>
        <v>15.48521105</v>
      </c>
      <c r="AT636" s="6">
        <f t="shared" si="5"/>
        <v>0.001388737985</v>
      </c>
      <c r="AU636" s="6">
        <f t="shared" si="6"/>
        <v>0.1735598599</v>
      </c>
      <c r="AV636" s="6">
        <f t="shared" si="7"/>
        <v>0</v>
      </c>
      <c r="AW636" s="6">
        <f t="shared" si="8"/>
        <v>1</v>
      </c>
      <c r="AX636" s="6">
        <f t="shared" si="9"/>
        <v>0</v>
      </c>
      <c r="AY636" s="6">
        <f t="shared" si="10"/>
        <v>0</v>
      </c>
      <c r="AZ636" s="6">
        <f t="shared" si="11"/>
        <v>0</v>
      </c>
      <c r="BA636" s="6">
        <f t="shared" si="12"/>
        <v>14</v>
      </c>
      <c r="BB636" s="6">
        <f t="shared" si="13"/>
        <v>0</v>
      </c>
      <c r="BC636" s="2"/>
      <c r="BD636" s="2"/>
    </row>
    <row r="637" ht="15.75" customHeight="1">
      <c r="A637" s="2">
        <v>149.0</v>
      </c>
      <c r="B637" s="2">
        <v>2019.0</v>
      </c>
      <c r="C637" s="6" t="s">
        <v>207</v>
      </c>
      <c r="D637" s="2">
        <v>15369.0</v>
      </c>
      <c r="E637" s="2">
        <v>9.24429000175E11</v>
      </c>
      <c r="F637" s="2" t="str">
        <f t="array" ref="F637">IFERROR(INDEX(cnpj!$A:$B,MATCH(C637,cnpj!$B:$B,0),1),IF(G637=14,LEFT(E637,2)&amp;"."&amp;MID(E637,3,3)&amp;"."&amp;MID(E637,6,3)&amp;"/"&amp;MID(E637,9,4)&amp;"-"&amp;RIGHT(E637,2),IF(G637=13,0&amp;LEFT(E637,1)&amp;"."&amp;MID(E637,2,3)&amp;"."&amp;MID(E637,5,3)&amp;"/"&amp;MID(E637,8,4)&amp;"-"&amp;RIGHT(E637,2),IF(G637=12,"00"&amp;"."&amp;LEFT(E637,3)&amp;"."&amp;MID(E637,4,3)&amp;"/"&amp;MID(E637,7,4)&amp;"-"&amp;RIGHT(E637,2),IF(G637=11,"00.0"&amp;LEFT(E637,2)&amp;"."&amp;MID(E637,3,3)&amp;"/"&amp;MID(E637,6,4)&amp;"-"&amp;RIGHT(E637,2),"erro")))))</f>
        <v>00.924.429/0001-75</v>
      </c>
      <c r="G637" s="2">
        <f t="shared" si="2"/>
        <v>12</v>
      </c>
      <c r="H637" s="6" t="s">
        <v>145</v>
      </c>
      <c r="I637" s="2">
        <v>1.0</v>
      </c>
      <c r="J637" s="6">
        <v>12.100712129872347</v>
      </c>
      <c r="K637" s="6">
        <v>180000.0</v>
      </c>
      <c r="L637" s="2">
        <v>0.0</v>
      </c>
      <c r="M637" s="2">
        <v>1.0</v>
      </c>
      <c r="N637" s="2"/>
      <c r="O637" s="2">
        <v>0.0</v>
      </c>
      <c r="P637" s="2">
        <v>0.0</v>
      </c>
      <c r="Q637" s="2">
        <v>0.0</v>
      </c>
      <c r="R637" s="2">
        <v>13.0</v>
      </c>
      <c r="S637" s="2">
        <v>0.0</v>
      </c>
      <c r="T637" s="6">
        <v>15.999131580654996</v>
      </c>
      <c r="U637" s="6">
        <v>-0.011111577912093816</v>
      </c>
      <c r="V637" s="6">
        <v>0.1865111460999097</v>
      </c>
      <c r="W637" s="6">
        <v>1112886.0</v>
      </c>
      <c r="X637" s="6">
        <v>543034.0</v>
      </c>
      <c r="Y637" s="6">
        <v>8878397.0</v>
      </c>
      <c r="Z637" s="6">
        <v>-98653.0</v>
      </c>
      <c r="AA637" s="2">
        <f t="shared" si="3"/>
        <v>0</v>
      </c>
      <c r="AB637" s="2">
        <v>0.0</v>
      </c>
      <c r="AC637" s="2">
        <v>0.0</v>
      </c>
      <c r="AD637" s="2">
        <v>0.0</v>
      </c>
      <c r="AE637" s="2">
        <v>0.0</v>
      </c>
      <c r="AF637" s="2">
        <v>0.0</v>
      </c>
      <c r="AG637" s="2">
        <v>1.0</v>
      </c>
      <c r="AH637" s="2">
        <v>0.0</v>
      </c>
      <c r="AI637" s="2">
        <v>0.0</v>
      </c>
      <c r="AJ637" s="2">
        <v>0.0</v>
      </c>
      <c r="AK637" s="2">
        <v>0.0</v>
      </c>
      <c r="AL637" s="2">
        <v>0.0</v>
      </c>
      <c r="AM637" s="2">
        <v>0.0</v>
      </c>
      <c r="AN637" s="2">
        <v>0.0</v>
      </c>
      <c r="AO637" s="2">
        <v>0.0</v>
      </c>
      <c r="AP637" s="2">
        <v>1.0</v>
      </c>
      <c r="AQ637" s="2">
        <v>0.0</v>
      </c>
      <c r="AR637" s="3">
        <v>0.0</v>
      </c>
      <c r="AS637" s="6">
        <f t="shared" si="4"/>
        <v>15.54433094</v>
      </c>
      <c r="AT637" s="6">
        <f t="shared" si="5"/>
        <v>0.007069750039</v>
      </c>
      <c r="AU637" s="6">
        <f t="shared" si="6"/>
        <v>0.1832357592</v>
      </c>
      <c r="AV637" s="6">
        <f t="shared" si="7"/>
        <v>0</v>
      </c>
      <c r="AW637" s="6">
        <f t="shared" si="8"/>
        <v>1</v>
      </c>
      <c r="AX637" s="6">
        <f t="shared" si="9"/>
        <v>0</v>
      </c>
      <c r="AY637" s="6">
        <f t="shared" si="10"/>
        <v>0</v>
      </c>
      <c r="AZ637" s="6">
        <f t="shared" si="11"/>
        <v>0</v>
      </c>
      <c r="BA637" s="6">
        <f t="shared" si="12"/>
        <v>14</v>
      </c>
      <c r="BB637" s="6">
        <f t="shared" si="13"/>
        <v>0</v>
      </c>
      <c r="BC637" s="2"/>
      <c r="BD637" s="2"/>
    </row>
    <row r="638" ht="15.75" customHeight="1">
      <c r="A638" s="2">
        <v>149.0</v>
      </c>
      <c r="B638" s="2">
        <v>2020.0</v>
      </c>
      <c r="C638" s="6" t="s">
        <v>207</v>
      </c>
      <c r="D638" s="2">
        <v>15369.0</v>
      </c>
      <c r="E638" s="2">
        <v>9.24429000175E11</v>
      </c>
      <c r="F638" s="2" t="str">
        <f t="array" ref="F638">IFERROR(INDEX(cnpj!$A:$B,MATCH(C638,cnpj!$B:$B,0),1),IF(G638=14,LEFT(E638,2)&amp;"."&amp;MID(E638,3,3)&amp;"."&amp;MID(E638,6,3)&amp;"/"&amp;MID(E638,9,4)&amp;"-"&amp;RIGHT(E638,2),IF(G638=13,0&amp;LEFT(E638,1)&amp;"."&amp;MID(E638,2,3)&amp;"."&amp;MID(E638,5,3)&amp;"/"&amp;MID(E638,8,4)&amp;"-"&amp;RIGHT(E638,2),IF(G638=12,"00"&amp;"."&amp;LEFT(E638,3)&amp;"."&amp;MID(E638,4,3)&amp;"/"&amp;MID(E638,7,4)&amp;"-"&amp;RIGHT(E638,2),IF(G638=11,"00.0"&amp;LEFT(E638,2)&amp;"."&amp;MID(E638,3,3)&amp;"/"&amp;MID(E638,6,4)&amp;"-"&amp;RIGHT(E638,2),"erro")))))</f>
        <v>00.924.429/0001-75</v>
      </c>
      <c r="G638" s="2">
        <f t="shared" si="2"/>
        <v>12</v>
      </c>
      <c r="H638" s="6" t="s">
        <v>145</v>
      </c>
      <c r="I638" s="2">
        <v>1.0</v>
      </c>
      <c r="J638" s="6">
        <v>13.032438669876342</v>
      </c>
      <c r="K638" s="6">
        <v>457000.0</v>
      </c>
      <c r="L638" s="2">
        <v>0.0</v>
      </c>
      <c r="M638" s="2">
        <v>1.0</v>
      </c>
      <c r="N638" s="2"/>
      <c r="O638" s="2">
        <v>0.0</v>
      </c>
      <c r="P638" s="2">
        <v>0.0</v>
      </c>
      <c r="Q638" s="2">
        <v>0.0</v>
      </c>
      <c r="R638" s="2">
        <v>12.0</v>
      </c>
      <c r="S638" s="2">
        <v>0.0</v>
      </c>
      <c r="T638" s="6">
        <v>16.023763652578513</v>
      </c>
      <c r="U638" s="6">
        <v>-80.06938908393387</v>
      </c>
      <c r="V638" s="6">
        <v>0.48560419859500303</v>
      </c>
      <c r="W638" s="6">
        <v>1173419.0</v>
      </c>
      <c r="X638" s="6">
        <v>3245485.0</v>
      </c>
      <c r="Y638" s="6">
        <v>9099806.0</v>
      </c>
      <c r="Z638" s="6">
        <v>-113649.0</v>
      </c>
      <c r="AA638" s="2">
        <f t="shared" si="3"/>
        <v>1</v>
      </c>
      <c r="AB638" s="2">
        <v>0.0</v>
      </c>
      <c r="AC638" s="2">
        <v>0.0</v>
      </c>
      <c r="AD638" s="2">
        <v>0.0</v>
      </c>
      <c r="AE638" s="2">
        <v>0.0</v>
      </c>
      <c r="AF638" s="2">
        <v>0.0</v>
      </c>
      <c r="AG638" s="2">
        <v>1.0</v>
      </c>
      <c r="AH638" s="2">
        <v>0.0</v>
      </c>
      <c r="AI638" s="2">
        <v>0.0</v>
      </c>
      <c r="AJ638" s="2">
        <v>0.0</v>
      </c>
      <c r="AK638" s="2">
        <v>0.0</v>
      </c>
      <c r="AL638" s="2">
        <v>0.0</v>
      </c>
      <c r="AM638" s="2">
        <v>0.0</v>
      </c>
      <c r="AN638" s="2">
        <v>0.0</v>
      </c>
      <c r="AO638" s="2">
        <v>0.0</v>
      </c>
      <c r="AP638" s="2">
        <v>0.0</v>
      </c>
      <c r="AQ638" s="2">
        <v>1.0</v>
      </c>
      <c r="AR638" s="3">
        <v>0.0</v>
      </c>
      <c r="AS638" s="6">
        <f t="shared" si="4"/>
        <v>15.99913158</v>
      </c>
      <c r="AT638" s="6">
        <f t="shared" si="5"/>
        <v>-0.01111157791</v>
      </c>
      <c r="AU638" s="6">
        <f t="shared" si="6"/>
        <v>0.1865111461</v>
      </c>
      <c r="AV638" s="6">
        <f t="shared" si="7"/>
        <v>0</v>
      </c>
      <c r="AW638" s="6">
        <f t="shared" si="8"/>
        <v>1</v>
      </c>
      <c r="AX638" s="6">
        <f t="shared" si="9"/>
        <v>0</v>
      </c>
      <c r="AY638" s="6">
        <f t="shared" si="10"/>
        <v>0</v>
      </c>
      <c r="AZ638" s="6">
        <f t="shared" si="11"/>
        <v>0</v>
      </c>
      <c r="BA638" s="6">
        <f t="shared" si="12"/>
        <v>13</v>
      </c>
      <c r="BB638" s="6">
        <f t="shared" si="13"/>
        <v>0</v>
      </c>
      <c r="BC638" s="2"/>
      <c r="BD638" s="2"/>
    </row>
    <row r="639" ht="15.75" customHeight="1">
      <c r="A639" s="2">
        <v>150.0</v>
      </c>
      <c r="B639" s="2">
        <v>2016.0</v>
      </c>
      <c r="C639" s="6" t="s">
        <v>208</v>
      </c>
      <c r="D639" s="2">
        <v>21814.0</v>
      </c>
      <c r="E639" s="2">
        <v>9.257877000137E12</v>
      </c>
      <c r="F639" s="2" t="str">
        <f t="array" ref="F639">IFERROR(INDEX(cnpj!$A:$B,MATCH(C639,cnpj!$B:$B,0),1),IF(G639=14,LEFT(E639,2)&amp;"."&amp;MID(E639,3,3)&amp;"."&amp;MID(E639,6,3)&amp;"/"&amp;MID(E639,9,4)&amp;"-"&amp;RIGHT(E639,2),IF(G639=13,0&amp;LEFT(E639,1)&amp;"."&amp;MID(E639,2,3)&amp;"."&amp;MID(E639,5,3)&amp;"/"&amp;MID(E639,8,4)&amp;"-"&amp;RIGHT(E639,2),IF(G639=12,"00"&amp;"."&amp;LEFT(E639,3)&amp;"."&amp;MID(E639,4,3)&amp;"/"&amp;MID(E639,7,4)&amp;"-"&amp;RIGHT(E639,2),IF(G639=11,"00.0"&amp;LEFT(E639,2)&amp;"."&amp;MID(E639,3,3)&amp;"/"&amp;MID(E639,6,4)&amp;"-"&amp;RIGHT(E639,2),"erro")))))</f>
        <v>09.257.877/0001-37</v>
      </c>
      <c r="G639" s="2">
        <f t="shared" si="2"/>
        <v>13</v>
      </c>
      <c r="H639" s="6" t="s">
        <v>60</v>
      </c>
      <c r="I639" s="2">
        <v>1.0</v>
      </c>
      <c r="J639" s="6">
        <v>12.225875272826354</v>
      </c>
      <c r="K639" s="6">
        <v>204000.0</v>
      </c>
      <c r="L639" s="2">
        <v>0.0</v>
      </c>
      <c r="M639" s="2">
        <v>1.0</v>
      </c>
      <c r="N639" s="2"/>
      <c r="O639" s="2">
        <v>0.0</v>
      </c>
      <c r="P639" s="2">
        <v>0.0</v>
      </c>
      <c r="Q639" s="2">
        <v>0.0</v>
      </c>
      <c r="R639" s="2">
        <v>12.0</v>
      </c>
      <c r="S639" s="2">
        <v>0.0</v>
      </c>
      <c r="T639" s="6">
        <v>14.720187712557466</v>
      </c>
      <c r="U639" s="6">
        <v>0.06554682991695311</v>
      </c>
      <c r="V639" s="6">
        <v>0.1501517117242529</v>
      </c>
      <c r="W639" s="6">
        <v>196878.0</v>
      </c>
      <c r="X639" s="6">
        <v>174167.0</v>
      </c>
      <c r="Y639" s="6">
        <v>2471134.0</v>
      </c>
      <c r="Z639" s="6">
        <v>161975.0</v>
      </c>
      <c r="AA639" s="2" t="str">
        <f t="shared" si="3"/>
        <v/>
      </c>
      <c r="AB639" s="2">
        <v>0.0</v>
      </c>
      <c r="AC639" s="2">
        <v>0.0</v>
      </c>
      <c r="AD639" s="2">
        <v>0.0</v>
      </c>
      <c r="AE639" s="2">
        <v>0.0</v>
      </c>
      <c r="AF639" s="2">
        <v>0.0</v>
      </c>
      <c r="AG639" s="2">
        <v>1.0</v>
      </c>
      <c r="AH639" s="2">
        <v>0.0</v>
      </c>
      <c r="AI639" s="2">
        <v>0.0</v>
      </c>
      <c r="AJ639" s="2">
        <v>0.0</v>
      </c>
      <c r="AK639" s="2">
        <v>0.0</v>
      </c>
      <c r="AL639" s="2">
        <v>0.0</v>
      </c>
      <c r="AM639" s="2">
        <v>1.0</v>
      </c>
      <c r="AN639" s="2">
        <v>0.0</v>
      </c>
      <c r="AO639" s="2">
        <v>0.0</v>
      </c>
      <c r="AP639" s="2">
        <v>0.0</v>
      </c>
      <c r="AQ639" s="2">
        <v>0.0</v>
      </c>
      <c r="AR639" s="3">
        <v>0.0</v>
      </c>
      <c r="AS639" s="6" t="str">
        <f t="shared" si="4"/>
        <v/>
      </c>
      <c r="AT639" s="6" t="str">
        <f t="shared" si="5"/>
        <v/>
      </c>
      <c r="AU639" s="6" t="str">
        <f t="shared" si="6"/>
        <v/>
      </c>
      <c r="AV639" s="6" t="str">
        <f t="shared" si="7"/>
        <v/>
      </c>
      <c r="AW639" s="6" t="str">
        <f t="shared" si="8"/>
        <v/>
      </c>
      <c r="AX639" s="6" t="str">
        <f t="shared" si="9"/>
        <v/>
      </c>
      <c r="AY639" s="6" t="str">
        <f t="shared" si="10"/>
        <v/>
      </c>
      <c r="AZ639" s="6" t="str">
        <f t="shared" si="11"/>
        <v/>
      </c>
      <c r="BA639" s="6" t="str">
        <f t="shared" si="12"/>
        <v/>
      </c>
      <c r="BB639" s="6" t="str">
        <f t="shared" si="13"/>
        <v/>
      </c>
      <c r="BC639" s="2"/>
      <c r="BD639" s="2"/>
    </row>
    <row r="640" ht="15.75" customHeight="1">
      <c r="A640" s="2">
        <v>150.0</v>
      </c>
      <c r="B640" s="2">
        <v>2017.0</v>
      </c>
      <c r="C640" s="6" t="s">
        <v>208</v>
      </c>
      <c r="D640" s="2">
        <v>21814.0</v>
      </c>
      <c r="E640" s="2">
        <v>9.257877000137E12</v>
      </c>
      <c r="F640" s="2" t="str">
        <f t="array" ref="F640">IFERROR(INDEX(cnpj!$A:$B,MATCH(C640,cnpj!$B:$B,0),1),IF(G640=14,LEFT(E640,2)&amp;"."&amp;MID(E640,3,3)&amp;"."&amp;MID(E640,6,3)&amp;"/"&amp;MID(E640,9,4)&amp;"-"&amp;RIGHT(E640,2),IF(G640=13,0&amp;LEFT(E640,1)&amp;"."&amp;MID(E640,2,3)&amp;"."&amp;MID(E640,5,3)&amp;"/"&amp;MID(E640,8,4)&amp;"-"&amp;RIGHT(E640,2),IF(G640=12,"00"&amp;"."&amp;LEFT(E640,3)&amp;"."&amp;MID(E640,4,3)&amp;"/"&amp;MID(E640,7,4)&amp;"-"&amp;RIGHT(E640,2),IF(G640=11,"00.0"&amp;LEFT(E640,2)&amp;"."&amp;MID(E640,3,3)&amp;"/"&amp;MID(E640,6,4)&amp;"-"&amp;RIGHT(E640,2),"erro")))))</f>
        <v>09.257.877/0001-37</v>
      </c>
      <c r="G640" s="2">
        <f t="shared" si="2"/>
        <v>13</v>
      </c>
      <c r="H640" s="6" t="s">
        <v>60</v>
      </c>
      <c r="I640" s="2">
        <v>1.0</v>
      </c>
      <c r="J640" s="6">
        <v>12.26434155365415</v>
      </c>
      <c r="K640" s="6">
        <v>212000.0</v>
      </c>
      <c r="L640" s="2">
        <v>0.0</v>
      </c>
      <c r="M640" s="2">
        <v>1.0</v>
      </c>
      <c r="N640" s="2"/>
      <c r="O640" s="2">
        <v>0.0</v>
      </c>
      <c r="P640" s="2">
        <v>0.0</v>
      </c>
      <c r="Q640" s="2">
        <v>0.0</v>
      </c>
      <c r="R640" s="2">
        <v>13.0</v>
      </c>
      <c r="S640" s="2">
        <v>0.0</v>
      </c>
      <c r="T640" s="6">
        <v>14.789107470538095</v>
      </c>
      <c r="U640" s="6">
        <v>0.09394662788721223</v>
      </c>
      <c r="V640" s="6">
        <v>0.14910121059887815</v>
      </c>
      <c r="W640" s="6">
        <v>219100.0</v>
      </c>
      <c r="X640" s="6">
        <v>175638.0</v>
      </c>
      <c r="Y640" s="6">
        <v>2647450.0</v>
      </c>
      <c r="Z640" s="6">
        <v>248719.0</v>
      </c>
      <c r="AA640" s="2">
        <f t="shared" si="3"/>
        <v>0</v>
      </c>
      <c r="AB640" s="2">
        <v>0.0</v>
      </c>
      <c r="AC640" s="2">
        <v>0.0</v>
      </c>
      <c r="AD640" s="2">
        <v>0.0</v>
      </c>
      <c r="AE640" s="2">
        <v>0.0</v>
      </c>
      <c r="AF640" s="2">
        <v>0.0</v>
      </c>
      <c r="AG640" s="2">
        <v>1.0</v>
      </c>
      <c r="AH640" s="2">
        <v>0.0</v>
      </c>
      <c r="AI640" s="2">
        <v>0.0</v>
      </c>
      <c r="AJ640" s="2">
        <v>0.0</v>
      </c>
      <c r="AK640" s="2">
        <v>0.0</v>
      </c>
      <c r="AL640" s="2">
        <v>0.0</v>
      </c>
      <c r="AM640" s="2">
        <v>0.0</v>
      </c>
      <c r="AN640" s="2">
        <v>1.0</v>
      </c>
      <c r="AO640" s="2">
        <v>0.0</v>
      </c>
      <c r="AP640" s="2">
        <v>0.0</v>
      </c>
      <c r="AQ640" s="2">
        <v>0.0</v>
      </c>
      <c r="AR640" s="3">
        <v>0.0</v>
      </c>
      <c r="AS640" s="6">
        <f t="shared" si="4"/>
        <v>14.72018771</v>
      </c>
      <c r="AT640" s="6">
        <f t="shared" si="5"/>
        <v>0.06554682992</v>
      </c>
      <c r="AU640" s="6">
        <f t="shared" si="6"/>
        <v>0.1501517117</v>
      </c>
      <c r="AV640" s="6">
        <f t="shared" si="7"/>
        <v>0</v>
      </c>
      <c r="AW640" s="6">
        <f t="shared" si="8"/>
        <v>1</v>
      </c>
      <c r="AX640" s="6">
        <f t="shared" si="9"/>
        <v>0</v>
      </c>
      <c r="AY640" s="6">
        <f t="shared" si="10"/>
        <v>0</v>
      </c>
      <c r="AZ640" s="6">
        <f t="shared" si="11"/>
        <v>0</v>
      </c>
      <c r="BA640" s="6">
        <f t="shared" si="12"/>
        <v>12</v>
      </c>
      <c r="BB640" s="6">
        <f t="shared" si="13"/>
        <v>0</v>
      </c>
      <c r="BC640" s="2"/>
      <c r="BD640" s="2"/>
    </row>
    <row r="641" ht="15.75" customHeight="1">
      <c r="A641" s="2">
        <v>150.0</v>
      </c>
      <c r="B641" s="2">
        <v>2018.0</v>
      </c>
      <c r="C641" s="6" t="s">
        <v>208</v>
      </c>
      <c r="D641" s="2">
        <v>21814.0</v>
      </c>
      <c r="E641" s="2">
        <v>9.257877000137E12</v>
      </c>
      <c r="F641" s="2" t="str">
        <f t="array" ref="F641">IFERROR(INDEX(cnpj!$A:$B,MATCH(C641,cnpj!$B:$B,0),1),IF(G641=14,LEFT(E641,2)&amp;"."&amp;MID(E641,3,3)&amp;"."&amp;MID(E641,6,3)&amp;"/"&amp;MID(E641,9,4)&amp;"-"&amp;RIGHT(E641,2),IF(G641=13,0&amp;LEFT(E641,1)&amp;"."&amp;MID(E641,2,3)&amp;"."&amp;MID(E641,5,3)&amp;"/"&amp;MID(E641,8,4)&amp;"-"&amp;RIGHT(E641,2),IF(G641=12,"00"&amp;"."&amp;LEFT(E641,3)&amp;"."&amp;MID(E641,4,3)&amp;"/"&amp;MID(E641,7,4)&amp;"-"&amp;RIGHT(E641,2),IF(G641=11,"00.0"&amp;LEFT(E641,2)&amp;"."&amp;MID(E641,3,3)&amp;"/"&amp;MID(E641,6,4)&amp;"-"&amp;RIGHT(E641,2),"erro")))))</f>
        <v>09.257.877/0001-37</v>
      </c>
      <c r="G641" s="2">
        <f t="shared" si="2"/>
        <v>13</v>
      </c>
      <c r="H641" s="6" t="s">
        <v>60</v>
      </c>
      <c r="I641" s="2">
        <v>1.0</v>
      </c>
      <c r="J641" s="6">
        <v>12.100712129872347</v>
      </c>
      <c r="K641" s="6">
        <v>180000.0</v>
      </c>
      <c r="L641" s="2">
        <v>0.0</v>
      </c>
      <c r="M641" s="2">
        <v>1.0</v>
      </c>
      <c r="N641" s="2"/>
      <c r="O641" s="2">
        <v>0.0</v>
      </c>
      <c r="P641" s="2">
        <v>0.0</v>
      </c>
      <c r="Q641" s="2">
        <v>0.0</v>
      </c>
      <c r="R641" s="2">
        <v>14.0</v>
      </c>
      <c r="S641" s="2">
        <v>0.0</v>
      </c>
      <c r="T641" s="6">
        <v>14.827945667057865</v>
      </c>
      <c r="U641" s="6">
        <v>0.10007393829513188</v>
      </c>
      <c r="V641" s="6">
        <v>0.1180789123258953</v>
      </c>
      <c r="W641" s="6">
        <v>137942.0</v>
      </c>
      <c r="X641" s="6">
        <v>187046.0</v>
      </c>
      <c r="Y641" s="6">
        <v>2752295.0</v>
      </c>
      <c r="Z641" s="6">
        <v>275433.0</v>
      </c>
      <c r="AA641" s="2">
        <f t="shared" si="3"/>
        <v>0</v>
      </c>
      <c r="AB641" s="2">
        <v>0.0</v>
      </c>
      <c r="AC641" s="2">
        <v>0.0</v>
      </c>
      <c r="AD641" s="2">
        <v>0.0</v>
      </c>
      <c r="AE641" s="2">
        <v>0.0</v>
      </c>
      <c r="AF641" s="2">
        <v>0.0</v>
      </c>
      <c r="AG641" s="2">
        <v>1.0</v>
      </c>
      <c r="AH641" s="2">
        <v>0.0</v>
      </c>
      <c r="AI641" s="2">
        <v>0.0</v>
      </c>
      <c r="AJ641" s="2">
        <v>0.0</v>
      </c>
      <c r="AK641" s="2">
        <v>0.0</v>
      </c>
      <c r="AL641" s="2">
        <v>0.0</v>
      </c>
      <c r="AM641" s="2">
        <v>0.0</v>
      </c>
      <c r="AN641" s="2">
        <v>0.0</v>
      </c>
      <c r="AO641" s="2">
        <v>1.0</v>
      </c>
      <c r="AP641" s="2">
        <v>0.0</v>
      </c>
      <c r="AQ641" s="2">
        <v>0.0</v>
      </c>
      <c r="AR641" s="3">
        <v>0.0</v>
      </c>
      <c r="AS641" s="6">
        <f t="shared" si="4"/>
        <v>14.78910747</v>
      </c>
      <c r="AT641" s="6">
        <f t="shared" si="5"/>
        <v>0.09394662789</v>
      </c>
      <c r="AU641" s="6">
        <f t="shared" si="6"/>
        <v>0.1491012106</v>
      </c>
      <c r="AV641" s="6">
        <f t="shared" si="7"/>
        <v>0</v>
      </c>
      <c r="AW641" s="6">
        <f t="shared" si="8"/>
        <v>1</v>
      </c>
      <c r="AX641" s="6">
        <f t="shared" si="9"/>
        <v>0</v>
      </c>
      <c r="AY641" s="6">
        <f t="shared" si="10"/>
        <v>0</v>
      </c>
      <c r="AZ641" s="6">
        <f t="shared" si="11"/>
        <v>0</v>
      </c>
      <c r="BA641" s="6">
        <f t="shared" si="12"/>
        <v>13</v>
      </c>
      <c r="BB641" s="6">
        <f t="shared" si="13"/>
        <v>0</v>
      </c>
      <c r="BC641" s="2"/>
      <c r="BD641" s="2"/>
    </row>
    <row r="642" ht="15.75" customHeight="1">
      <c r="A642" s="2">
        <v>150.0</v>
      </c>
      <c r="B642" s="2">
        <v>2019.0</v>
      </c>
      <c r="C642" s="6" t="s">
        <v>208</v>
      </c>
      <c r="D642" s="2">
        <v>21814.0</v>
      </c>
      <c r="E642" s="2">
        <v>9.257877000137E12</v>
      </c>
      <c r="F642" s="2" t="str">
        <f t="array" ref="F642">IFERROR(INDEX(cnpj!$A:$B,MATCH(C642,cnpj!$B:$B,0),1),IF(G642=14,LEFT(E642,2)&amp;"."&amp;MID(E642,3,3)&amp;"."&amp;MID(E642,6,3)&amp;"/"&amp;MID(E642,9,4)&amp;"-"&amp;RIGHT(E642,2),IF(G642=13,0&amp;LEFT(E642,1)&amp;"."&amp;MID(E642,2,3)&amp;"."&amp;MID(E642,5,3)&amp;"/"&amp;MID(E642,8,4)&amp;"-"&amp;RIGHT(E642,2),IF(G642=12,"00"&amp;"."&amp;LEFT(E642,3)&amp;"."&amp;MID(E642,4,3)&amp;"/"&amp;MID(E642,7,4)&amp;"-"&amp;RIGHT(E642,2),IF(G642=11,"00.0"&amp;LEFT(E642,2)&amp;"."&amp;MID(E642,3,3)&amp;"/"&amp;MID(E642,6,4)&amp;"-"&amp;RIGHT(E642,2),"erro")))))</f>
        <v>09.257.877/0001-37</v>
      </c>
      <c r="G642" s="2">
        <f t="shared" si="2"/>
        <v>13</v>
      </c>
      <c r="H642" s="6" t="s">
        <v>60</v>
      </c>
      <c r="I642" s="2">
        <v>1.0</v>
      </c>
      <c r="J642" s="6">
        <v>12.100712129872347</v>
      </c>
      <c r="K642" s="6">
        <v>180000.0</v>
      </c>
      <c r="L642" s="2">
        <v>0.0</v>
      </c>
      <c r="M642" s="2">
        <v>1.0</v>
      </c>
      <c r="N642" s="2"/>
      <c r="O642" s="2">
        <v>0.0</v>
      </c>
      <c r="P642" s="2">
        <v>0.0</v>
      </c>
      <c r="Q642" s="2">
        <v>0.0</v>
      </c>
      <c r="R642" s="2">
        <v>13.0</v>
      </c>
      <c r="S642" s="2">
        <v>0.0</v>
      </c>
      <c r="T642" s="6">
        <v>14.968641018840579</v>
      </c>
      <c r="U642" s="6">
        <v>0.09220020232979124</v>
      </c>
      <c r="V642" s="6">
        <v>0.22769740175089445</v>
      </c>
      <c r="W642" s="6">
        <v>524489.0</v>
      </c>
      <c r="X642" s="6">
        <v>196878.0</v>
      </c>
      <c r="Y642" s="6">
        <v>3168095.0</v>
      </c>
      <c r="Z642" s="6">
        <v>292099.0</v>
      </c>
      <c r="AA642" s="2">
        <f t="shared" si="3"/>
        <v>0</v>
      </c>
      <c r="AB642" s="2">
        <v>0.0</v>
      </c>
      <c r="AC642" s="2">
        <v>0.0</v>
      </c>
      <c r="AD642" s="2">
        <v>0.0</v>
      </c>
      <c r="AE642" s="2">
        <v>0.0</v>
      </c>
      <c r="AF642" s="2">
        <v>0.0</v>
      </c>
      <c r="AG642" s="2">
        <v>1.0</v>
      </c>
      <c r="AH642" s="2">
        <v>0.0</v>
      </c>
      <c r="AI642" s="2">
        <v>0.0</v>
      </c>
      <c r="AJ642" s="2">
        <v>0.0</v>
      </c>
      <c r="AK642" s="2">
        <v>0.0</v>
      </c>
      <c r="AL642" s="2">
        <v>0.0</v>
      </c>
      <c r="AM642" s="2">
        <v>0.0</v>
      </c>
      <c r="AN642" s="2">
        <v>0.0</v>
      </c>
      <c r="AO642" s="2">
        <v>0.0</v>
      </c>
      <c r="AP642" s="2">
        <v>1.0</v>
      </c>
      <c r="AQ642" s="2">
        <v>0.0</v>
      </c>
      <c r="AR642" s="3">
        <v>0.0</v>
      </c>
      <c r="AS642" s="6">
        <f t="shared" si="4"/>
        <v>14.82794567</v>
      </c>
      <c r="AT642" s="6">
        <f t="shared" si="5"/>
        <v>0.1000739383</v>
      </c>
      <c r="AU642" s="6">
        <f t="shared" si="6"/>
        <v>0.1180789123</v>
      </c>
      <c r="AV642" s="6">
        <f t="shared" si="7"/>
        <v>0</v>
      </c>
      <c r="AW642" s="6">
        <f t="shared" si="8"/>
        <v>1</v>
      </c>
      <c r="AX642" s="6">
        <f t="shared" si="9"/>
        <v>0</v>
      </c>
      <c r="AY642" s="6">
        <f t="shared" si="10"/>
        <v>0</v>
      </c>
      <c r="AZ642" s="6">
        <f t="shared" si="11"/>
        <v>0</v>
      </c>
      <c r="BA642" s="6">
        <f t="shared" si="12"/>
        <v>14</v>
      </c>
      <c r="BB642" s="6">
        <f t="shared" si="13"/>
        <v>0</v>
      </c>
      <c r="BC642" s="2"/>
      <c r="BD642" s="2"/>
    </row>
    <row r="643" ht="15.75" customHeight="1">
      <c r="A643" s="2">
        <v>150.0</v>
      </c>
      <c r="B643" s="2">
        <v>2020.0</v>
      </c>
      <c r="C643" s="6" t="s">
        <v>208</v>
      </c>
      <c r="D643" s="2">
        <v>21814.0</v>
      </c>
      <c r="E643" s="2">
        <v>9.257877000137E12</v>
      </c>
      <c r="F643" s="2" t="str">
        <f t="array" ref="F643">IFERROR(INDEX(cnpj!$A:$B,MATCH(C643,cnpj!$B:$B,0),1),IF(G643=14,LEFT(E643,2)&amp;"."&amp;MID(E643,3,3)&amp;"."&amp;MID(E643,6,3)&amp;"/"&amp;MID(E643,9,4)&amp;"-"&amp;RIGHT(E643,2),IF(G643=13,0&amp;LEFT(E643,1)&amp;"."&amp;MID(E643,2,3)&amp;"."&amp;MID(E643,5,3)&amp;"/"&amp;MID(E643,8,4)&amp;"-"&amp;RIGHT(E643,2),IF(G643=12,"00"&amp;"."&amp;LEFT(E643,3)&amp;"."&amp;MID(E643,4,3)&amp;"/"&amp;MID(E643,7,4)&amp;"-"&amp;RIGHT(E643,2),IF(G643=11,"00.0"&amp;LEFT(E643,2)&amp;"."&amp;MID(E643,3,3)&amp;"/"&amp;MID(E643,6,4)&amp;"-"&amp;RIGHT(E643,2),"erro")))))</f>
        <v>09.257.877/0001-37</v>
      </c>
      <c r="G643" s="2">
        <f t="shared" si="2"/>
        <v>13</v>
      </c>
      <c r="H643" s="6" t="s">
        <v>60</v>
      </c>
      <c r="I643" s="2">
        <v>1.0</v>
      </c>
      <c r="J643" s="6">
        <v>12.287652632522597</v>
      </c>
      <c r="K643" s="6">
        <v>217000.0</v>
      </c>
      <c r="L643" s="2">
        <v>0.0</v>
      </c>
      <c r="M643" s="2">
        <v>1.0</v>
      </c>
      <c r="N643" s="2"/>
      <c r="O643" s="2">
        <v>0.0</v>
      </c>
      <c r="P643" s="2">
        <v>0.0</v>
      </c>
      <c r="Q643" s="2">
        <v>0.0</v>
      </c>
      <c r="R643" s="2">
        <v>10.0</v>
      </c>
      <c r="S643" s="2">
        <v>0.0</v>
      </c>
      <c r="T643" s="6">
        <v>15.277956373333991</v>
      </c>
      <c r="U643" s="6">
        <v>0.06819546558974578</v>
      </c>
      <c r="V643" s="6">
        <v>0.40983189173460743</v>
      </c>
      <c r="W643" s="6">
        <v>822737.0</v>
      </c>
      <c r="X643" s="6">
        <v>946304.0</v>
      </c>
      <c r="Y643" s="6">
        <v>4316504.0</v>
      </c>
      <c r="Z643" s="6">
        <v>294366.0</v>
      </c>
      <c r="AA643" s="2">
        <f t="shared" si="3"/>
        <v>0</v>
      </c>
      <c r="AB643" s="2">
        <v>0.0</v>
      </c>
      <c r="AC643" s="2">
        <v>0.0</v>
      </c>
      <c r="AD643" s="2">
        <v>0.0</v>
      </c>
      <c r="AE643" s="2">
        <v>0.0</v>
      </c>
      <c r="AF643" s="2">
        <v>0.0</v>
      </c>
      <c r="AG643" s="2">
        <v>1.0</v>
      </c>
      <c r="AH643" s="2">
        <v>0.0</v>
      </c>
      <c r="AI643" s="2">
        <v>0.0</v>
      </c>
      <c r="AJ643" s="2">
        <v>0.0</v>
      </c>
      <c r="AK643" s="2">
        <v>0.0</v>
      </c>
      <c r="AL643" s="2">
        <v>0.0</v>
      </c>
      <c r="AM643" s="2">
        <v>0.0</v>
      </c>
      <c r="AN643" s="2">
        <v>0.0</v>
      </c>
      <c r="AO643" s="2">
        <v>0.0</v>
      </c>
      <c r="AP643" s="2">
        <v>0.0</v>
      </c>
      <c r="AQ643" s="2">
        <v>1.0</v>
      </c>
      <c r="AR643" s="3">
        <v>0.0</v>
      </c>
      <c r="AS643" s="6">
        <f t="shared" si="4"/>
        <v>14.96864102</v>
      </c>
      <c r="AT643" s="6">
        <f t="shared" si="5"/>
        <v>0.09220020233</v>
      </c>
      <c r="AU643" s="6">
        <f t="shared" si="6"/>
        <v>0.2276974018</v>
      </c>
      <c r="AV643" s="6">
        <f t="shared" si="7"/>
        <v>0</v>
      </c>
      <c r="AW643" s="6">
        <f t="shared" si="8"/>
        <v>1</v>
      </c>
      <c r="AX643" s="6">
        <f t="shared" si="9"/>
        <v>0</v>
      </c>
      <c r="AY643" s="6">
        <f t="shared" si="10"/>
        <v>0</v>
      </c>
      <c r="AZ643" s="6">
        <f t="shared" si="11"/>
        <v>0</v>
      </c>
      <c r="BA643" s="6">
        <f t="shared" si="12"/>
        <v>13</v>
      </c>
      <c r="BB643" s="6">
        <f t="shared" si="13"/>
        <v>0</v>
      </c>
      <c r="BC643" s="2"/>
      <c r="BD643" s="2"/>
    </row>
    <row r="644" ht="15.75" customHeight="1">
      <c r="A644" s="2">
        <v>151.0</v>
      </c>
      <c r="B644" s="2">
        <v>2016.0</v>
      </c>
      <c r="C644" s="6" t="s">
        <v>209</v>
      </c>
      <c r="D644" s="2">
        <v>20621.0</v>
      </c>
      <c r="E644" s="2">
        <v>2.2266175000188E13</v>
      </c>
      <c r="F644" s="2" t="str">
        <f t="array" ref="F644">IFERROR(INDEX(cnpj!$A:$B,MATCH(C644,cnpj!$B:$B,0),1),IF(G644=14,LEFT(E644,2)&amp;"."&amp;MID(E644,3,3)&amp;"."&amp;MID(E644,6,3)&amp;"/"&amp;MID(E644,9,4)&amp;"-"&amp;RIGHT(E644,2),IF(G644=13,0&amp;LEFT(E644,1)&amp;"."&amp;MID(E644,2,3)&amp;"."&amp;MID(E644,5,3)&amp;"/"&amp;MID(E644,8,4)&amp;"-"&amp;RIGHT(E644,2),IF(G644=12,"00"&amp;"."&amp;LEFT(E644,3)&amp;"."&amp;MID(E644,4,3)&amp;"/"&amp;MID(E644,7,4)&amp;"-"&amp;RIGHT(E644,2),IF(G644=11,"00.0"&amp;LEFT(E644,2)&amp;"."&amp;MID(E644,3,3)&amp;"/"&amp;MID(E644,6,4)&amp;"-"&amp;RIGHT(E644,2),"erro")))))</f>
        <v>22.266.175/0001-88</v>
      </c>
      <c r="G644" s="2">
        <f t="shared" si="2"/>
        <v>14</v>
      </c>
      <c r="H644" s="6" t="s">
        <v>88</v>
      </c>
      <c r="I644" s="2">
        <v>5.0</v>
      </c>
      <c r="J644" s="6">
        <v>13.57712645723378</v>
      </c>
      <c r="K644" s="6">
        <v>787900.0</v>
      </c>
      <c r="L644" s="2">
        <v>0.0</v>
      </c>
      <c r="M644" s="2">
        <v>1.0</v>
      </c>
      <c r="N644" s="2"/>
      <c r="O644" s="2">
        <v>0.0</v>
      </c>
      <c r="P644" s="2">
        <v>0.0</v>
      </c>
      <c r="Q644" s="2">
        <v>0.0</v>
      </c>
      <c r="R644" s="2">
        <v>20.0</v>
      </c>
      <c r="S644" s="2">
        <v>0.0</v>
      </c>
      <c r="T644" s="6">
        <v>14.864772925828435</v>
      </c>
      <c r="U644" s="6">
        <v>0.015124963929815124</v>
      </c>
      <c r="V644" s="6">
        <v>0.898720874201203</v>
      </c>
      <c r="W644" s="6">
        <v>2344201.0</v>
      </c>
      <c r="X644" s="6">
        <v>222136.0</v>
      </c>
      <c r="Y644" s="6">
        <v>2855544.0</v>
      </c>
      <c r="Z644" s="6">
        <v>43190.0</v>
      </c>
      <c r="AA644" s="2" t="str">
        <f t="shared" si="3"/>
        <v/>
      </c>
      <c r="AB644" s="2">
        <v>0.0</v>
      </c>
      <c r="AC644" s="2">
        <v>0.0</v>
      </c>
      <c r="AD644" s="2">
        <v>0.0</v>
      </c>
      <c r="AE644" s="2">
        <v>0.0</v>
      </c>
      <c r="AF644" s="2">
        <v>0.0</v>
      </c>
      <c r="AG644" s="2">
        <v>0.0</v>
      </c>
      <c r="AH644" s="2">
        <v>0.0</v>
      </c>
      <c r="AI644" s="2">
        <v>0.0</v>
      </c>
      <c r="AJ644" s="2">
        <v>1.0</v>
      </c>
      <c r="AK644" s="2">
        <v>0.0</v>
      </c>
      <c r="AL644" s="2">
        <v>0.0</v>
      </c>
      <c r="AM644" s="2">
        <v>1.0</v>
      </c>
      <c r="AN644" s="2">
        <v>0.0</v>
      </c>
      <c r="AO644" s="2">
        <v>0.0</v>
      </c>
      <c r="AP644" s="2">
        <v>0.0</v>
      </c>
      <c r="AQ644" s="2">
        <v>0.0</v>
      </c>
      <c r="AR644" s="3">
        <v>0.0</v>
      </c>
      <c r="AS644" s="6" t="str">
        <f t="shared" si="4"/>
        <v/>
      </c>
      <c r="AT644" s="6" t="str">
        <f t="shared" si="5"/>
        <v/>
      </c>
      <c r="AU644" s="6" t="str">
        <f t="shared" si="6"/>
        <v/>
      </c>
      <c r="AV644" s="6" t="str">
        <f t="shared" si="7"/>
        <v/>
      </c>
      <c r="AW644" s="6" t="str">
        <f t="shared" si="8"/>
        <v/>
      </c>
      <c r="AX644" s="6" t="str">
        <f t="shared" si="9"/>
        <v/>
      </c>
      <c r="AY644" s="6" t="str">
        <f t="shared" si="10"/>
        <v/>
      </c>
      <c r="AZ644" s="6" t="str">
        <f t="shared" si="11"/>
        <v/>
      </c>
      <c r="BA644" s="6" t="str">
        <f t="shared" si="12"/>
        <v/>
      </c>
      <c r="BB644" s="6" t="str">
        <f t="shared" si="13"/>
        <v/>
      </c>
      <c r="BC644" s="2"/>
      <c r="BD644" s="2"/>
    </row>
    <row r="645" ht="15.75" customHeight="1">
      <c r="A645" s="2">
        <v>151.0</v>
      </c>
      <c r="B645" s="2">
        <v>2017.0</v>
      </c>
      <c r="C645" s="6" t="s">
        <v>209</v>
      </c>
      <c r="D645" s="2">
        <v>20621.0</v>
      </c>
      <c r="E645" s="2">
        <v>2.2266175000188E13</v>
      </c>
      <c r="F645" s="2" t="str">
        <f t="array" ref="F645">IFERROR(INDEX(cnpj!$A:$B,MATCH(C645,cnpj!$B:$B,0),1),IF(G645=14,LEFT(E645,2)&amp;"."&amp;MID(E645,3,3)&amp;"."&amp;MID(E645,6,3)&amp;"/"&amp;MID(E645,9,4)&amp;"-"&amp;RIGHT(E645,2),IF(G645=13,0&amp;LEFT(E645,1)&amp;"."&amp;MID(E645,2,3)&amp;"."&amp;MID(E645,5,3)&amp;"/"&amp;MID(E645,8,4)&amp;"-"&amp;RIGHT(E645,2),IF(G645=12,"00"&amp;"."&amp;LEFT(E645,3)&amp;"."&amp;MID(E645,4,3)&amp;"/"&amp;MID(E645,7,4)&amp;"-"&amp;RIGHT(E645,2),IF(G645=11,"00.0"&amp;LEFT(E645,2)&amp;"."&amp;MID(E645,3,3)&amp;"/"&amp;MID(E645,6,4)&amp;"-"&amp;RIGHT(E645,2),"erro")))))</f>
        <v>22.266.175/0001-88</v>
      </c>
      <c r="G645" s="2">
        <f t="shared" si="2"/>
        <v>14</v>
      </c>
      <c r="H645" s="6" t="s">
        <v>88</v>
      </c>
      <c r="I645" s="2">
        <v>5.0</v>
      </c>
      <c r="J645" s="6">
        <v>13.522983433849294</v>
      </c>
      <c r="K645" s="6">
        <v>746375.0</v>
      </c>
      <c r="L645" s="2">
        <v>0.0</v>
      </c>
      <c r="M645" s="2">
        <v>1.0</v>
      </c>
      <c r="N645" s="2"/>
      <c r="O645" s="2">
        <v>0.0</v>
      </c>
      <c r="P645" s="2">
        <v>0.0</v>
      </c>
      <c r="Q645" s="2">
        <v>0.0</v>
      </c>
      <c r="R645" s="2">
        <v>21.0</v>
      </c>
      <c r="S645" s="2">
        <v>0.0</v>
      </c>
      <c r="T645" s="6">
        <v>14.895635673746545</v>
      </c>
      <c r="U645" s="6">
        <v>-0.04264921997875756</v>
      </c>
      <c r="V645" s="6">
        <v>0.9444481040716484</v>
      </c>
      <c r="W645" s="6">
        <v>2651298.0</v>
      </c>
      <c r="X645" s="6">
        <v>130147.0</v>
      </c>
      <c r="Y645" s="6">
        <v>2945048.0</v>
      </c>
      <c r="Z645" s="6">
        <v>-125604.0</v>
      </c>
      <c r="AA645" s="2">
        <f t="shared" si="3"/>
        <v>0</v>
      </c>
      <c r="AB645" s="2">
        <v>0.0</v>
      </c>
      <c r="AC645" s="2">
        <v>0.0</v>
      </c>
      <c r="AD645" s="2">
        <v>0.0</v>
      </c>
      <c r="AE645" s="2">
        <v>0.0</v>
      </c>
      <c r="AF645" s="2">
        <v>0.0</v>
      </c>
      <c r="AG645" s="2">
        <v>0.0</v>
      </c>
      <c r="AH645" s="2">
        <v>0.0</v>
      </c>
      <c r="AI645" s="2">
        <v>0.0</v>
      </c>
      <c r="AJ645" s="2">
        <v>1.0</v>
      </c>
      <c r="AK645" s="2">
        <v>0.0</v>
      </c>
      <c r="AL645" s="2">
        <v>0.0</v>
      </c>
      <c r="AM645" s="2">
        <v>0.0</v>
      </c>
      <c r="AN645" s="2">
        <v>1.0</v>
      </c>
      <c r="AO645" s="2">
        <v>0.0</v>
      </c>
      <c r="AP645" s="2">
        <v>0.0</v>
      </c>
      <c r="AQ645" s="2">
        <v>0.0</v>
      </c>
      <c r="AR645" s="3">
        <v>0.0</v>
      </c>
      <c r="AS645" s="6">
        <f t="shared" si="4"/>
        <v>14.86477293</v>
      </c>
      <c r="AT645" s="6">
        <f t="shared" si="5"/>
        <v>0.01512496393</v>
      </c>
      <c r="AU645" s="6">
        <f t="shared" si="6"/>
        <v>0.8987208742</v>
      </c>
      <c r="AV645" s="6">
        <f t="shared" si="7"/>
        <v>0</v>
      </c>
      <c r="AW645" s="6">
        <f t="shared" si="8"/>
        <v>1</v>
      </c>
      <c r="AX645" s="6">
        <f t="shared" si="9"/>
        <v>0</v>
      </c>
      <c r="AY645" s="6">
        <f t="shared" si="10"/>
        <v>0</v>
      </c>
      <c r="AZ645" s="6">
        <f t="shared" si="11"/>
        <v>0</v>
      </c>
      <c r="BA645" s="6">
        <f t="shared" si="12"/>
        <v>20</v>
      </c>
      <c r="BB645" s="6">
        <f t="shared" si="13"/>
        <v>0</v>
      </c>
      <c r="BC645" s="2"/>
      <c r="BD645" s="2"/>
    </row>
    <row r="646" ht="15.75" customHeight="1">
      <c r="A646" s="2">
        <v>152.0</v>
      </c>
      <c r="B646" s="2">
        <v>2016.0</v>
      </c>
      <c r="C646" s="6" t="s">
        <v>210</v>
      </c>
      <c r="D646" s="2">
        <v>12793.0</v>
      </c>
      <c r="E646" s="2">
        <v>6.0643228000121E13</v>
      </c>
      <c r="F646" s="2" t="str">
        <f t="array" ref="F646">IFERROR(INDEX(cnpj!$A:$B,MATCH(C646,cnpj!$B:$B,0),1),IF(G646=14,LEFT(E646,2)&amp;"."&amp;MID(E646,3,3)&amp;"."&amp;MID(E646,6,3)&amp;"/"&amp;MID(E646,9,4)&amp;"-"&amp;RIGHT(E646,2),IF(G646=13,0&amp;LEFT(E646,1)&amp;"."&amp;MID(E646,2,3)&amp;"."&amp;MID(E646,5,3)&amp;"/"&amp;MID(E646,8,4)&amp;"-"&amp;RIGHT(E646,2),IF(G646=12,"00"&amp;"."&amp;LEFT(E646,3)&amp;"."&amp;MID(E646,4,3)&amp;"/"&amp;MID(E646,7,4)&amp;"-"&amp;RIGHT(E646,2),IF(G646=11,"00.0"&amp;LEFT(E646,2)&amp;"."&amp;MID(E646,3,3)&amp;"/"&amp;MID(E646,6,4)&amp;"-"&amp;RIGHT(E646,2),"erro")))))</f>
        <v>60.643.228/0001-21</v>
      </c>
      <c r="G646" s="2">
        <f t="shared" si="2"/>
        <v>14</v>
      </c>
      <c r="H646" s="6" t="s">
        <v>88</v>
      </c>
      <c r="I646" s="2">
        <v>5.0</v>
      </c>
      <c r="J646" s="6">
        <v>15.353022730826785</v>
      </c>
      <c r="K646" s="6">
        <v>4653000.0</v>
      </c>
      <c r="L646" s="2">
        <v>0.0</v>
      </c>
      <c r="M646" s="2">
        <v>1.0</v>
      </c>
      <c r="N646" s="2"/>
      <c r="O646" s="2">
        <v>0.0</v>
      </c>
      <c r="P646" s="2">
        <v>0.0</v>
      </c>
      <c r="Q646" s="2">
        <v>0.0</v>
      </c>
      <c r="R646" s="2">
        <v>29.0</v>
      </c>
      <c r="S646" s="2">
        <v>0.0</v>
      </c>
      <c r="T646" s="6">
        <v>17.328057405665778</v>
      </c>
      <c r="U646" s="6">
        <v>20.263833294659086</v>
      </c>
      <c r="V646" s="6">
        <v>0.5899310314883321</v>
      </c>
      <c r="W646" s="6">
        <v>3585942.0</v>
      </c>
      <c r="X646" s="6">
        <v>1.6196548E7</v>
      </c>
      <c r="Y646" s="6">
        <v>3.3533564E7</v>
      </c>
      <c r="Z646" s="6">
        <v>1654848.0</v>
      </c>
      <c r="AA646" s="2" t="str">
        <f t="shared" si="3"/>
        <v/>
      </c>
      <c r="AB646" s="2">
        <v>0.0</v>
      </c>
      <c r="AC646" s="2">
        <v>0.0</v>
      </c>
      <c r="AD646" s="2">
        <v>0.0</v>
      </c>
      <c r="AE646" s="2">
        <v>0.0</v>
      </c>
      <c r="AF646" s="2">
        <v>0.0</v>
      </c>
      <c r="AG646" s="2">
        <v>0.0</v>
      </c>
      <c r="AH646" s="2">
        <v>0.0</v>
      </c>
      <c r="AI646" s="2">
        <v>0.0</v>
      </c>
      <c r="AJ646" s="2">
        <v>1.0</v>
      </c>
      <c r="AK646" s="2">
        <v>0.0</v>
      </c>
      <c r="AL646" s="2">
        <v>0.0</v>
      </c>
      <c r="AM646" s="2">
        <v>1.0</v>
      </c>
      <c r="AN646" s="2">
        <v>0.0</v>
      </c>
      <c r="AO646" s="2">
        <v>0.0</v>
      </c>
      <c r="AP646" s="2">
        <v>0.0</v>
      </c>
      <c r="AQ646" s="2">
        <v>0.0</v>
      </c>
      <c r="AR646" s="3">
        <v>0.0</v>
      </c>
      <c r="AS646" s="6" t="str">
        <f t="shared" si="4"/>
        <v/>
      </c>
      <c r="AT646" s="6" t="str">
        <f t="shared" si="5"/>
        <v/>
      </c>
      <c r="AU646" s="6" t="str">
        <f t="shared" si="6"/>
        <v/>
      </c>
      <c r="AV646" s="6" t="str">
        <f t="shared" si="7"/>
        <v/>
      </c>
      <c r="AW646" s="6" t="str">
        <f t="shared" si="8"/>
        <v/>
      </c>
      <c r="AX646" s="6" t="str">
        <f t="shared" si="9"/>
        <v/>
      </c>
      <c r="AY646" s="6" t="str">
        <f t="shared" si="10"/>
        <v/>
      </c>
      <c r="AZ646" s="6" t="str">
        <f t="shared" si="11"/>
        <v/>
      </c>
      <c r="BA646" s="6" t="str">
        <f t="shared" si="12"/>
        <v/>
      </c>
      <c r="BB646" s="6" t="str">
        <f t="shared" si="13"/>
        <v/>
      </c>
      <c r="BC646" s="2"/>
      <c r="BD646" s="2"/>
    </row>
    <row r="647" ht="15.75" customHeight="1">
      <c r="A647" s="2">
        <v>152.0</v>
      </c>
      <c r="B647" s="2">
        <v>2017.0</v>
      </c>
      <c r="C647" s="6" t="s">
        <v>210</v>
      </c>
      <c r="D647" s="2">
        <v>12793.0</v>
      </c>
      <c r="E647" s="2">
        <v>6.0643228000121E13</v>
      </c>
      <c r="F647" s="2" t="str">
        <f t="array" ref="F647">IFERROR(INDEX(cnpj!$A:$B,MATCH(C647,cnpj!$B:$B,0),1),IF(G647=14,LEFT(E647,2)&amp;"."&amp;MID(E647,3,3)&amp;"."&amp;MID(E647,6,3)&amp;"/"&amp;MID(E647,9,4)&amp;"-"&amp;RIGHT(E647,2),IF(G647=13,0&amp;LEFT(E647,1)&amp;"."&amp;MID(E647,2,3)&amp;"."&amp;MID(E647,5,3)&amp;"/"&amp;MID(E647,8,4)&amp;"-"&amp;RIGHT(E647,2),IF(G647=12,"00"&amp;"."&amp;LEFT(E647,3)&amp;"."&amp;MID(E647,4,3)&amp;"/"&amp;MID(E647,7,4)&amp;"-"&amp;RIGHT(E647,2),IF(G647=11,"00.0"&amp;LEFT(E647,2)&amp;"."&amp;MID(E647,3,3)&amp;"/"&amp;MID(E647,6,4)&amp;"-"&amp;RIGHT(E647,2),"erro")))))</f>
        <v>60.643.228/0001-21</v>
      </c>
      <c r="G647" s="2">
        <f t="shared" si="2"/>
        <v>14</v>
      </c>
      <c r="H647" s="6" t="s">
        <v>88</v>
      </c>
      <c r="I647" s="2">
        <v>5.0</v>
      </c>
      <c r="J647" s="6">
        <v>15.353022730826785</v>
      </c>
      <c r="K647" s="6">
        <v>4653000.0</v>
      </c>
      <c r="L647" s="2">
        <v>0.0</v>
      </c>
      <c r="M647" s="2">
        <v>1.0</v>
      </c>
      <c r="N647" s="2"/>
      <c r="O647" s="2">
        <v>0.0</v>
      </c>
      <c r="P647" s="2">
        <v>0.0</v>
      </c>
      <c r="Q647" s="2">
        <v>0.0</v>
      </c>
      <c r="R647" s="2">
        <v>27.0</v>
      </c>
      <c r="S647" s="2">
        <v>0.0</v>
      </c>
      <c r="T647" s="6">
        <v>17.47283997789957</v>
      </c>
      <c r="U647" s="6">
        <v>35.71265912012274</v>
      </c>
      <c r="V647" s="6">
        <v>0.6238898754025619</v>
      </c>
      <c r="W647" s="6">
        <v>6052244.0</v>
      </c>
      <c r="X647" s="6">
        <v>1.8128292E7</v>
      </c>
      <c r="Y647" s="6">
        <v>3.8757699E7</v>
      </c>
      <c r="Z647" s="6">
        <v>1085265.0</v>
      </c>
      <c r="AA647" s="2">
        <f t="shared" si="3"/>
        <v>0</v>
      </c>
      <c r="AB647" s="2">
        <v>0.0</v>
      </c>
      <c r="AC647" s="2">
        <v>0.0</v>
      </c>
      <c r="AD647" s="2">
        <v>0.0</v>
      </c>
      <c r="AE647" s="2">
        <v>0.0</v>
      </c>
      <c r="AF647" s="2">
        <v>0.0</v>
      </c>
      <c r="AG647" s="2">
        <v>0.0</v>
      </c>
      <c r="AH647" s="2">
        <v>0.0</v>
      </c>
      <c r="AI647" s="2">
        <v>0.0</v>
      </c>
      <c r="AJ647" s="2">
        <v>1.0</v>
      </c>
      <c r="AK647" s="2">
        <v>0.0</v>
      </c>
      <c r="AL647" s="2">
        <v>0.0</v>
      </c>
      <c r="AM647" s="2">
        <v>0.0</v>
      </c>
      <c r="AN647" s="2">
        <v>1.0</v>
      </c>
      <c r="AO647" s="2">
        <v>0.0</v>
      </c>
      <c r="AP647" s="2">
        <v>0.0</v>
      </c>
      <c r="AQ647" s="2">
        <v>0.0</v>
      </c>
      <c r="AR647" s="3">
        <v>0.0</v>
      </c>
      <c r="AS647" s="6">
        <f t="shared" si="4"/>
        <v>17.32805741</v>
      </c>
      <c r="AT647" s="6">
        <f t="shared" si="5"/>
        <v>20.26383329</v>
      </c>
      <c r="AU647" s="6">
        <f t="shared" si="6"/>
        <v>0.5899310315</v>
      </c>
      <c r="AV647" s="6">
        <f t="shared" si="7"/>
        <v>0</v>
      </c>
      <c r="AW647" s="6">
        <f t="shared" si="8"/>
        <v>1</v>
      </c>
      <c r="AX647" s="6">
        <f t="shared" si="9"/>
        <v>0</v>
      </c>
      <c r="AY647" s="6">
        <f t="shared" si="10"/>
        <v>0</v>
      </c>
      <c r="AZ647" s="6">
        <f t="shared" si="11"/>
        <v>0</v>
      </c>
      <c r="BA647" s="6">
        <f t="shared" si="12"/>
        <v>29</v>
      </c>
      <c r="BB647" s="6">
        <f t="shared" si="13"/>
        <v>0</v>
      </c>
      <c r="BC647" s="2"/>
      <c r="BD647" s="2"/>
    </row>
    <row r="648" ht="15.75" customHeight="1">
      <c r="A648" s="2">
        <v>152.0</v>
      </c>
      <c r="B648" s="2">
        <v>2018.0</v>
      </c>
      <c r="C648" s="6" t="s">
        <v>210</v>
      </c>
      <c r="D648" s="2">
        <v>12793.0</v>
      </c>
      <c r="E648" s="2">
        <v>6.0643228000121E13</v>
      </c>
      <c r="F648" s="2" t="str">
        <f t="array" ref="F648">IFERROR(INDEX(cnpj!$A:$B,MATCH(C648,cnpj!$B:$B,0),1),IF(G648=14,LEFT(E648,2)&amp;"."&amp;MID(E648,3,3)&amp;"."&amp;MID(E648,6,3)&amp;"/"&amp;MID(E648,9,4)&amp;"-"&amp;RIGHT(E648,2),IF(G648=13,0&amp;LEFT(E648,1)&amp;"."&amp;MID(E648,2,3)&amp;"."&amp;MID(E648,5,3)&amp;"/"&amp;MID(E648,8,4)&amp;"-"&amp;RIGHT(E648,2),IF(G648=12,"00"&amp;"."&amp;LEFT(E648,3)&amp;"."&amp;MID(E648,4,3)&amp;"/"&amp;MID(E648,7,4)&amp;"-"&amp;RIGHT(E648,2),IF(G648=11,"00.0"&amp;LEFT(E648,2)&amp;"."&amp;MID(E648,3,3)&amp;"/"&amp;MID(E648,6,4)&amp;"-"&amp;RIGHT(E648,2),"erro")))))</f>
        <v>60.643.228/0001-21</v>
      </c>
      <c r="G648" s="2">
        <f t="shared" si="2"/>
        <v>14</v>
      </c>
      <c r="H648" s="6" t="s">
        <v>88</v>
      </c>
      <c r="I648" s="2">
        <v>5.0</v>
      </c>
      <c r="J648" s="6">
        <v>15.353022730826785</v>
      </c>
      <c r="K648" s="6">
        <v>4653000.0</v>
      </c>
      <c r="L648" s="2">
        <v>0.0</v>
      </c>
      <c r="M648" s="2">
        <v>1.0</v>
      </c>
      <c r="N648" s="2"/>
      <c r="O648" s="2">
        <v>0.0</v>
      </c>
      <c r="P648" s="2">
        <v>0.0</v>
      </c>
      <c r="Q648" s="2">
        <v>0.0</v>
      </c>
      <c r="R648" s="2">
        <v>8.0</v>
      </c>
      <c r="S648" s="2">
        <v>0.0</v>
      </c>
      <c r="T648" s="6">
        <v>17.606834342297542</v>
      </c>
      <c r="U648" s="6">
        <v>14.520447065029876</v>
      </c>
      <c r="V648" s="6">
        <v>0.6807177024045457</v>
      </c>
      <c r="W648" s="6">
        <v>5461675.0</v>
      </c>
      <c r="X648" s="6">
        <v>2.4704347E7</v>
      </c>
      <c r="Y648" s="6">
        <v>4.4315025E7</v>
      </c>
      <c r="Z648" s="6">
        <v>3051905.0</v>
      </c>
      <c r="AA648" s="2">
        <f t="shared" si="3"/>
        <v>0</v>
      </c>
      <c r="AB648" s="2">
        <v>0.0</v>
      </c>
      <c r="AC648" s="2">
        <v>0.0</v>
      </c>
      <c r="AD648" s="2">
        <v>0.0</v>
      </c>
      <c r="AE648" s="2">
        <v>0.0</v>
      </c>
      <c r="AF648" s="2">
        <v>0.0</v>
      </c>
      <c r="AG648" s="2">
        <v>0.0</v>
      </c>
      <c r="AH648" s="2">
        <v>0.0</v>
      </c>
      <c r="AI648" s="2">
        <v>0.0</v>
      </c>
      <c r="AJ648" s="2">
        <v>1.0</v>
      </c>
      <c r="AK648" s="2">
        <v>0.0</v>
      </c>
      <c r="AL648" s="2">
        <v>0.0</v>
      </c>
      <c r="AM648" s="2">
        <v>0.0</v>
      </c>
      <c r="AN648" s="2">
        <v>0.0</v>
      </c>
      <c r="AO648" s="2">
        <v>1.0</v>
      </c>
      <c r="AP648" s="2">
        <v>0.0</v>
      </c>
      <c r="AQ648" s="2">
        <v>0.0</v>
      </c>
      <c r="AR648" s="3">
        <v>0.0</v>
      </c>
      <c r="AS648" s="6">
        <f t="shared" si="4"/>
        <v>17.47283998</v>
      </c>
      <c r="AT648" s="6">
        <f t="shared" si="5"/>
        <v>35.71265912</v>
      </c>
      <c r="AU648" s="6">
        <f t="shared" si="6"/>
        <v>0.6238898754</v>
      </c>
      <c r="AV648" s="6">
        <f t="shared" si="7"/>
        <v>0</v>
      </c>
      <c r="AW648" s="6">
        <f t="shared" si="8"/>
        <v>1</v>
      </c>
      <c r="AX648" s="6">
        <f t="shared" si="9"/>
        <v>0</v>
      </c>
      <c r="AY648" s="6">
        <f t="shared" si="10"/>
        <v>0</v>
      </c>
      <c r="AZ648" s="6">
        <f t="shared" si="11"/>
        <v>0</v>
      </c>
      <c r="BA648" s="6">
        <f t="shared" si="12"/>
        <v>27</v>
      </c>
      <c r="BB648" s="6">
        <f t="shared" si="13"/>
        <v>0</v>
      </c>
      <c r="BC648" s="2"/>
      <c r="BD648" s="2"/>
    </row>
    <row r="649" ht="15.75" customHeight="1">
      <c r="A649" s="2">
        <v>153.0</v>
      </c>
      <c r="B649" s="2">
        <v>2016.0</v>
      </c>
      <c r="C649" s="6" t="s">
        <v>211</v>
      </c>
      <c r="D649" s="2">
        <v>21881.0</v>
      </c>
      <c r="E649" s="2">
        <v>6.0840055000131E13</v>
      </c>
      <c r="F649" s="2" t="str">
        <f t="array" ref="F649">IFERROR(INDEX(cnpj!$A:$B,MATCH(C649,cnpj!$B:$B,0),1),IF(G649=14,LEFT(E649,2)&amp;"."&amp;MID(E649,3,3)&amp;"."&amp;MID(E649,6,3)&amp;"/"&amp;MID(E649,9,4)&amp;"-"&amp;RIGHT(E649,2),IF(G649=13,0&amp;LEFT(E649,1)&amp;"."&amp;MID(E649,2,3)&amp;"."&amp;MID(E649,5,3)&amp;"/"&amp;MID(E649,8,4)&amp;"-"&amp;RIGHT(E649,2),IF(G649=12,"00"&amp;"."&amp;LEFT(E649,3)&amp;"."&amp;MID(E649,4,3)&amp;"/"&amp;MID(E649,7,4)&amp;"-"&amp;RIGHT(E649,2),IF(G649=11,"00.0"&amp;LEFT(E649,2)&amp;"."&amp;MID(E649,3,3)&amp;"/"&amp;MID(E649,6,4)&amp;"-"&amp;RIGHT(E649,2),"erro")))))</f>
        <v>60.840.055/0001-31</v>
      </c>
      <c r="G649" s="2">
        <f t="shared" si="2"/>
        <v>14</v>
      </c>
      <c r="H649" s="6" t="s">
        <v>48</v>
      </c>
      <c r="I649" s="2">
        <v>8.0</v>
      </c>
      <c r="J649" s="6">
        <v>13.312983737012978</v>
      </c>
      <c r="K649" s="6">
        <v>605000.0</v>
      </c>
      <c r="L649" s="2">
        <v>0.0</v>
      </c>
      <c r="M649" s="2">
        <v>1.0</v>
      </c>
      <c r="N649" s="2"/>
      <c r="O649" s="2">
        <v>1.0</v>
      </c>
      <c r="P649" s="2">
        <v>3.0</v>
      </c>
      <c r="Q649" s="2">
        <v>0.0</v>
      </c>
      <c r="R649" s="2">
        <v>21.0</v>
      </c>
      <c r="S649" s="2">
        <v>0.0</v>
      </c>
      <c r="T649" s="6">
        <v>14.915286169709624</v>
      </c>
      <c r="U649" s="6">
        <v>0.07616101524492158</v>
      </c>
      <c r="V649" s="6">
        <v>0.48868683519050493</v>
      </c>
      <c r="W649" s="6">
        <v>407095.0</v>
      </c>
      <c r="X649" s="6">
        <v>1060672.0</v>
      </c>
      <c r="Y649" s="6">
        <v>3003492.0</v>
      </c>
      <c r="Z649" s="6">
        <v>228749.0</v>
      </c>
      <c r="AA649" s="2" t="str">
        <f t="shared" si="3"/>
        <v/>
      </c>
      <c r="AB649" s="2">
        <v>1.0</v>
      </c>
      <c r="AC649" s="2">
        <v>0.0</v>
      </c>
      <c r="AD649" s="2">
        <v>0.0</v>
      </c>
      <c r="AE649" s="2">
        <v>0.0</v>
      </c>
      <c r="AF649" s="2">
        <v>0.0</v>
      </c>
      <c r="AG649" s="2">
        <v>0.0</v>
      </c>
      <c r="AH649" s="2">
        <v>0.0</v>
      </c>
      <c r="AI649" s="2">
        <v>0.0</v>
      </c>
      <c r="AJ649" s="2">
        <v>0.0</v>
      </c>
      <c r="AK649" s="2">
        <v>0.0</v>
      </c>
      <c r="AL649" s="2">
        <v>0.0</v>
      </c>
      <c r="AM649" s="2">
        <v>1.0</v>
      </c>
      <c r="AN649" s="2">
        <v>0.0</v>
      </c>
      <c r="AO649" s="2">
        <v>0.0</v>
      </c>
      <c r="AP649" s="2">
        <v>0.0</v>
      </c>
      <c r="AQ649" s="2">
        <v>0.0</v>
      </c>
      <c r="AR649" s="3">
        <v>0.0</v>
      </c>
      <c r="AS649" s="6" t="str">
        <f t="shared" si="4"/>
        <v/>
      </c>
      <c r="AT649" s="6" t="str">
        <f t="shared" si="5"/>
        <v/>
      </c>
      <c r="AU649" s="6" t="str">
        <f t="shared" si="6"/>
        <v/>
      </c>
      <c r="AV649" s="6" t="str">
        <f t="shared" si="7"/>
        <v/>
      </c>
      <c r="AW649" s="6" t="str">
        <f t="shared" si="8"/>
        <v/>
      </c>
      <c r="AX649" s="6" t="str">
        <f t="shared" si="9"/>
        <v/>
      </c>
      <c r="AY649" s="6" t="str">
        <f t="shared" si="10"/>
        <v/>
      </c>
      <c r="AZ649" s="6" t="str">
        <f t="shared" si="11"/>
        <v/>
      </c>
      <c r="BA649" s="6" t="str">
        <f t="shared" si="12"/>
        <v/>
      </c>
      <c r="BB649" s="6" t="str">
        <f t="shared" si="13"/>
        <v/>
      </c>
      <c r="BC649" s="2"/>
      <c r="BD649" s="2"/>
    </row>
    <row r="650" ht="15.75" customHeight="1">
      <c r="A650" s="2">
        <v>153.0</v>
      </c>
      <c r="B650" s="2">
        <v>2017.0</v>
      </c>
      <c r="C650" s="6" t="s">
        <v>211</v>
      </c>
      <c r="D650" s="2">
        <v>21881.0</v>
      </c>
      <c r="E650" s="2">
        <v>6.0840055000131E13</v>
      </c>
      <c r="F650" s="2" t="str">
        <f t="array" ref="F650">IFERROR(INDEX(cnpj!$A:$B,MATCH(C650,cnpj!$B:$B,0),1),IF(G650=14,LEFT(E650,2)&amp;"."&amp;MID(E650,3,3)&amp;"."&amp;MID(E650,6,3)&amp;"/"&amp;MID(E650,9,4)&amp;"-"&amp;RIGHT(E650,2),IF(G650=13,0&amp;LEFT(E650,1)&amp;"."&amp;MID(E650,2,3)&amp;"."&amp;MID(E650,5,3)&amp;"/"&amp;MID(E650,8,4)&amp;"-"&amp;RIGHT(E650,2),IF(G650=12,"00"&amp;"."&amp;LEFT(E650,3)&amp;"."&amp;MID(E650,4,3)&amp;"/"&amp;MID(E650,7,4)&amp;"-"&amp;RIGHT(E650,2),IF(G650=11,"00.0"&amp;LEFT(E650,2)&amp;"."&amp;MID(E650,3,3)&amp;"/"&amp;MID(E650,6,4)&amp;"-"&amp;RIGHT(E650,2),"erro")))))</f>
        <v>60.840.055/0001-31</v>
      </c>
      <c r="G650" s="2">
        <f t="shared" si="2"/>
        <v>14</v>
      </c>
      <c r="H650" s="6" t="s">
        <v>48</v>
      </c>
      <c r="I650" s="2">
        <v>8.0</v>
      </c>
      <c r="J650" s="6">
        <v>13.239257128875828</v>
      </c>
      <c r="K650" s="6">
        <v>562000.0</v>
      </c>
      <c r="L650" s="2">
        <v>0.0</v>
      </c>
      <c r="M650" s="2">
        <v>1.0</v>
      </c>
      <c r="N650" s="2"/>
      <c r="O650" s="2">
        <v>1.0</v>
      </c>
      <c r="P650" s="2">
        <v>2.0</v>
      </c>
      <c r="Q650" s="2">
        <v>0.0</v>
      </c>
      <c r="R650" s="2">
        <v>27.0</v>
      </c>
      <c r="S650" s="2">
        <v>0.0</v>
      </c>
      <c r="T650" s="6">
        <v>15.071723852945707</v>
      </c>
      <c r="U650" s="6">
        <v>0.09128961984819896</v>
      </c>
      <c r="V650" s="6">
        <v>0.5140999807237671</v>
      </c>
      <c r="W650" s="6">
        <v>633509.0</v>
      </c>
      <c r="X650" s="6">
        <v>1172060.0</v>
      </c>
      <c r="Y650" s="6">
        <v>3512097.0</v>
      </c>
      <c r="Z650" s="6">
        <v>320618.0</v>
      </c>
      <c r="AA650" s="2">
        <f t="shared" si="3"/>
        <v>0</v>
      </c>
      <c r="AB650" s="2">
        <v>1.0</v>
      </c>
      <c r="AC650" s="2">
        <v>0.0</v>
      </c>
      <c r="AD650" s="2">
        <v>0.0</v>
      </c>
      <c r="AE650" s="2">
        <v>0.0</v>
      </c>
      <c r="AF650" s="2">
        <v>0.0</v>
      </c>
      <c r="AG650" s="2">
        <v>0.0</v>
      </c>
      <c r="AH650" s="2">
        <v>0.0</v>
      </c>
      <c r="AI650" s="2">
        <v>0.0</v>
      </c>
      <c r="AJ650" s="2">
        <v>0.0</v>
      </c>
      <c r="AK650" s="2">
        <v>0.0</v>
      </c>
      <c r="AL650" s="2">
        <v>0.0</v>
      </c>
      <c r="AM650" s="2">
        <v>0.0</v>
      </c>
      <c r="AN650" s="2">
        <v>1.0</v>
      </c>
      <c r="AO650" s="2">
        <v>0.0</v>
      </c>
      <c r="AP650" s="2">
        <v>0.0</v>
      </c>
      <c r="AQ650" s="2">
        <v>0.0</v>
      </c>
      <c r="AR650" s="3">
        <v>0.0</v>
      </c>
      <c r="AS650" s="6">
        <f t="shared" si="4"/>
        <v>14.91528617</v>
      </c>
      <c r="AT650" s="6">
        <f t="shared" si="5"/>
        <v>0.07616101524</v>
      </c>
      <c r="AU650" s="6">
        <f t="shared" si="6"/>
        <v>0.4886868352</v>
      </c>
      <c r="AV650" s="6">
        <f t="shared" si="7"/>
        <v>0</v>
      </c>
      <c r="AW650" s="6">
        <f t="shared" si="8"/>
        <v>1</v>
      </c>
      <c r="AX650" s="6">
        <f t="shared" si="9"/>
        <v>1</v>
      </c>
      <c r="AY650" s="6">
        <f t="shared" si="10"/>
        <v>3</v>
      </c>
      <c r="AZ650" s="6">
        <f t="shared" si="11"/>
        <v>0</v>
      </c>
      <c r="BA650" s="6">
        <f t="shared" si="12"/>
        <v>21</v>
      </c>
      <c r="BB650" s="6">
        <f t="shared" si="13"/>
        <v>0</v>
      </c>
      <c r="BC650" s="2"/>
      <c r="BD650" s="2"/>
    </row>
    <row r="651" ht="15.75" customHeight="1">
      <c r="A651" s="2">
        <v>153.0</v>
      </c>
      <c r="B651" s="2">
        <v>2018.0</v>
      </c>
      <c r="C651" s="6" t="s">
        <v>211</v>
      </c>
      <c r="D651" s="2">
        <v>21881.0</v>
      </c>
      <c r="E651" s="2">
        <v>6.0840055000131E13</v>
      </c>
      <c r="F651" s="2" t="str">
        <f t="array" ref="F651">IFERROR(INDEX(cnpj!$A:$B,MATCH(C651,cnpj!$B:$B,0),1),IF(G651=14,LEFT(E651,2)&amp;"."&amp;MID(E651,3,3)&amp;"."&amp;MID(E651,6,3)&amp;"/"&amp;MID(E651,9,4)&amp;"-"&amp;RIGHT(E651,2),IF(G651=13,0&amp;LEFT(E651,1)&amp;"."&amp;MID(E651,2,3)&amp;"."&amp;MID(E651,5,3)&amp;"/"&amp;MID(E651,8,4)&amp;"-"&amp;RIGHT(E651,2),IF(G651=12,"00"&amp;"."&amp;LEFT(E651,3)&amp;"."&amp;MID(E651,4,3)&amp;"/"&amp;MID(E651,7,4)&amp;"-"&amp;RIGHT(E651,2),IF(G651=11,"00.0"&amp;LEFT(E651,2)&amp;"."&amp;MID(E651,3,3)&amp;"/"&amp;MID(E651,6,4)&amp;"-"&amp;RIGHT(E651,2),"erro")))))</f>
        <v>60.840.055/0001-31</v>
      </c>
      <c r="G651" s="2">
        <f t="shared" si="2"/>
        <v>14</v>
      </c>
      <c r="H651" s="6" t="s">
        <v>48</v>
      </c>
      <c r="I651" s="2">
        <v>8.0</v>
      </c>
      <c r="J651" s="6">
        <v>13.550242080349394</v>
      </c>
      <c r="K651" s="6">
        <v>767000.0</v>
      </c>
      <c r="L651" s="2">
        <v>0.0</v>
      </c>
      <c r="M651" s="2">
        <v>1.0</v>
      </c>
      <c r="N651" s="2"/>
      <c r="O651" s="2">
        <v>1.0</v>
      </c>
      <c r="P651" s="2">
        <v>3.0</v>
      </c>
      <c r="Q651" s="2">
        <v>0.0</v>
      </c>
      <c r="R651" s="2">
        <v>27.0</v>
      </c>
      <c r="S651" s="2">
        <v>0.0</v>
      </c>
      <c r="T651" s="6">
        <v>15.16694351034132</v>
      </c>
      <c r="U651" s="6">
        <v>0.08583709319052736</v>
      </c>
      <c r="V651" s="6">
        <v>0.5469892623707693</v>
      </c>
      <c r="W651" s="6">
        <v>596467.0</v>
      </c>
      <c r="X651" s="6">
        <v>1516529.0</v>
      </c>
      <c r="Y651" s="6">
        <v>3862957.0</v>
      </c>
      <c r="Z651" s="6">
        <v>331585.0</v>
      </c>
      <c r="AA651" s="2">
        <f t="shared" si="3"/>
        <v>0</v>
      </c>
      <c r="AB651" s="2">
        <v>1.0</v>
      </c>
      <c r="AC651" s="2">
        <v>0.0</v>
      </c>
      <c r="AD651" s="2">
        <v>0.0</v>
      </c>
      <c r="AE651" s="2">
        <v>0.0</v>
      </c>
      <c r="AF651" s="2">
        <v>0.0</v>
      </c>
      <c r="AG651" s="2">
        <v>0.0</v>
      </c>
      <c r="AH651" s="2">
        <v>0.0</v>
      </c>
      <c r="AI651" s="2">
        <v>0.0</v>
      </c>
      <c r="AJ651" s="2">
        <v>0.0</v>
      </c>
      <c r="AK651" s="2">
        <v>0.0</v>
      </c>
      <c r="AL651" s="2">
        <v>0.0</v>
      </c>
      <c r="AM651" s="2">
        <v>0.0</v>
      </c>
      <c r="AN651" s="2">
        <v>0.0</v>
      </c>
      <c r="AO651" s="2">
        <v>1.0</v>
      </c>
      <c r="AP651" s="2">
        <v>0.0</v>
      </c>
      <c r="AQ651" s="2">
        <v>0.0</v>
      </c>
      <c r="AR651" s="3">
        <v>0.0</v>
      </c>
      <c r="AS651" s="6">
        <f t="shared" si="4"/>
        <v>15.07172385</v>
      </c>
      <c r="AT651" s="6">
        <f t="shared" si="5"/>
        <v>0.09128961985</v>
      </c>
      <c r="AU651" s="6">
        <f t="shared" si="6"/>
        <v>0.5140999807</v>
      </c>
      <c r="AV651" s="6">
        <f t="shared" si="7"/>
        <v>0</v>
      </c>
      <c r="AW651" s="6">
        <f t="shared" si="8"/>
        <v>1</v>
      </c>
      <c r="AX651" s="6">
        <f t="shared" si="9"/>
        <v>1</v>
      </c>
      <c r="AY651" s="6">
        <f t="shared" si="10"/>
        <v>2</v>
      </c>
      <c r="AZ651" s="6">
        <f t="shared" si="11"/>
        <v>0</v>
      </c>
      <c r="BA651" s="6">
        <f t="shared" si="12"/>
        <v>27</v>
      </c>
      <c r="BB651" s="6">
        <f t="shared" si="13"/>
        <v>0</v>
      </c>
      <c r="BC651" s="2"/>
      <c r="BD651" s="2"/>
    </row>
    <row r="652" ht="15.75" customHeight="1">
      <c r="A652" s="2">
        <v>153.0</v>
      </c>
      <c r="B652" s="2">
        <v>2020.0</v>
      </c>
      <c r="C652" s="6" t="s">
        <v>211</v>
      </c>
      <c r="D652" s="2">
        <v>21881.0</v>
      </c>
      <c r="E652" s="2">
        <v>6.0840055000131E13</v>
      </c>
      <c r="F652" s="2" t="str">
        <f t="array" ref="F652">IFERROR(INDEX(cnpj!$A:$B,MATCH(C652,cnpj!$B:$B,0),1),IF(G652=14,LEFT(E652,2)&amp;"."&amp;MID(E652,3,3)&amp;"."&amp;MID(E652,6,3)&amp;"/"&amp;MID(E652,9,4)&amp;"-"&amp;RIGHT(E652,2),IF(G652=13,0&amp;LEFT(E652,1)&amp;"."&amp;MID(E652,2,3)&amp;"."&amp;MID(E652,5,3)&amp;"/"&amp;MID(E652,8,4)&amp;"-"&amp;RIGHT(E652,2),IF(G652=12,"00"&amp;"."&amp;LEFT(E652,3)&amp;"."&amp;MID(E652,4,3)&amp;"/"&amp;MID(E652,7,4)&amp;"-"&amp;RIGHT(E652,2),IF(G652=11,"00.0"&amp;LEFT(E652,2)&amp;"."&amp;MID(E652,3,3)&amp;"/"&amp;MID(E652,6,4)&amp;"-"&amp;RIGHT(E652,2),"erro")))))</f>
        <v>60.840.055/0001-31</v>
      </c>
      <c r="G652" s="2">
        <f t="shared" si="2"/>
        <v>14</v>
      </c>
      <c r="H652" s="6" t="s">
        <v>48</v>
      </c>
      <c r="I652" s="2">
        <v>8.0</v>
      </c>
      <c r="J652" s="6">
        <v>13.437174117244362</v>
      </c>
      <c r="K652" s="6">
        <v>685000.0</v>
      </c>
      <c r="L652" s="2">
        <v>0.0</v>
      </c>
      <c r="M652" s="2">
        <v>1.0</v>
      </c>
      <c r="N652" s="2"/>
      <c r="O652" s="2">
        <v>1.0</v>
      </c>
      <c r="P652" s="2">
        <v>3.0</v>
      </c>
      <c r="Q652" s="2">
        <v>0.0</v>
      </c>
      <c r="R652" s="2">
        <v>24.0</v>
      </c>
      <c r="S652" s="2">
        <v>0.0</v>
      </c>
      <c r="T652" s="6">
        <v>15.497184291169818</v>
      </c>
      <c r="U652" s="6">
        <v>0.04781075380534609</v>
      </c>
      <c r="V652" s="6">
        <v>0.674232827938519</v>
      </c>
      <c r="W652" s="6">
        <v>1053068.0</v>
      </c>
      <c r="X652" s="6">
        <v>2570626.0</v>
      </c>
      <c r="Y652" s="6">
        <v>5374544.0</v>
      </c>
      <c r="Z652" s="6">
        <v>256961.0</v>
      </c>
      <c r="AA652" s="2">
        <f t="shared" si="3"/>
        <v>0</v>
      </c>
      <c r="AB652" s="2">
        <v>1.0</v>
      </c>
      <c r="AC652" s="2">
        <v>0.0</v>
      </c>
      <c r="AD652" s="2">
        <v>0.0</v>
      </c>
      <c r="AE652" s="2">
        <v>0.0</v>
      </c>
      <c r="AF652" s="2">
        <v>0.0</v>
      </c>
      <c r="AG652" s="2">
        <v>0.0</v>
      </c>
      <c r="AH652" s="2">
        <v>0.0</v>
      </c>
      <c r="AI652" s="2">
        <v>0.0</v>
      </c>
      <c r="AJ652" s="2">
        <v>0.0</v>
      </c>
      <c r="AK652" s="2">
        <v>0.0</v>
      </c>
      <c r="AL652" s="2">
        <v>0.0</v>
      </c>
      <c r="AM652" s="2">
        <v>0.0</v>
      </c>
      <c r="AN652" s="2">
        <v>0.0</v>
      </c>
      <c r="AO652" s="2">
        <v>0.0</v>
      </c>
      <c r="AP652" s="2">
        <v>0.0</v>
      </c>
      <c r="AQ652" s="2">
        <v>1.0</v>
      </c>
      <c r="AR652" s="3">
        <v>0.0</v>
      </c>
      <c r="AS652" s="6">
        <f t="shared" si="4"/>
        <v>15.16694351</v>
      </c>
      <c r="AT652" s="6">
        <f t="shared" si="5"/>
        <v>0.08583709319</v>
      </c>
      <c r="AU652" s="6">
        <f t="shared" si="6"/>
        <v>0.5469892624</v>
      </c>
      <c r="AV652" s="6">
        <f t="shared" si="7"/>
        <v>0</v>
      </c>
      <c r="AW652" s="6">
        <f t="shared" si="8"/>
        <v>1</v>
      </c>
      <c r="AX652" s="6">
        <f t="shared" si="9"/>
        <v>1</v>
      </c>
      <c r="AY652" s="6">
        <f t="shared" si="10"/>
        <v>3</v>
      </c>
      <c r="AZ652" s="6">
        <f t="shared" si="11"/>
        <v>0</v>
      </c>
      <c r="BA652" s="6">
        <f t="shared" si="12"/>
        <v>27</v>
      </c>
      <c r="BB652" s="6">
        <f t="shared" si="13"/>
        <v>0</v>
      </c>
      <c r="BC652" s="2"/>
      <c r="BD652" s="2"/>
    </row>
    <row r="653" ht="15.75" customHeight="1">
      <c r="A653" s="2">
        <v>154.0</v>
      </c>
      <c r="B653" s="2">
        <v>2016.0</v>
      </c>
      <c r="C653" s="6" t="s">
        <v>212</v>
      </c>
      <c r="D653" s="2">
        <v>6211.0</v>
      </c>
      <c r="E653" s="2">
        <v>8.8610126000129E13</v>
      </c>
      <c r="F653" s="2" t="str">
        <f t="array" ref="F653">IFERROR(INDEX(cnpj!$A:$B,MATCH(C653,cnpj!$B:$B,0),1),IF(G653=14,LEFT(E653,2)&amp;"."&amp;MID(E653,3,3)&amp;"."&amp;MID(E653,6,3)&amp;"/"&amp;MID(E653,9,4)&amp;"-"&amp;RIGHT(E653,2),IF(G653=13,0&amp;LEFT(E653,1)&amp;"."&amp;MID(E653,2,3)&amp;"."&amp;MID(E653,5,3)&amp;"/"&amp;MID(E653,8,4)&amp;"-"&amp;RIGHT(E653,2),IF(G653=12,"00"&amp;"."&amp;LEFT(E653,3)&amp;"."&amp;MID(E653,4,3)&amp;"/"&amp;MID(E653,7,4)&amp;"-"&amp;RIGHT(E653,2),IF(G653=11,"00.0"&amp;LEFT(E653,2)&amp;"."&amp;MID(E653,3,3)&amp;"/"&amp;MID(E653,6,4)&amp;"-"&amp;RIGHT(E653,2),"erro")))))</f>
        <v>88.610.126/0001-29</v>
      </c>
      <c r="G653" s="2">
        <f t="shared" si="2"/>
        <v>14</v>
      </c>
      <c r="H653" s="6" t="s">
        <v>60</v>
      </c>
      <c r="I653" s="2">
        <v>1.0</v>
      </c>
      <c r="J653" s="6">
        <v>11.211820372186306</v>
      </c>
      <c r="K653" s="6">
        <v>74000.0</v>
      </c>
      <c r="L653" s="2">
        <v>0.0</v>
      </c>
      <c r="M653" s="2">
        <v>1.0</v>
      </c>
      <c r="N653" s="2"/>
      <c r="O653" s="2">
        <v>0.0</v>
      </c>
      <c r="P653" s="2">
        <v>0.0</v>
      </c>
      <c r="Q653" s="2">
        <v>0.0</v>
      </c>
      <c r="R653" s="2">
        <v>14.0</v>
      </c>
      <c r="S653" s="2">
        <v>0.0</v>
      </c>
      <c r="T653" s="6">
        <v>13.954126626685602</v>
      </c>
      <c r="U653" s="6">
        <v>0.05596060880155796</v>
      </c>
      <c r="V653" s="6">
        <v>0.3278075848602269</v>
      </c>
      <c r="W653" s="6">
        <v>196131.0</v>
      </c>
      <c r="X653" s="6">
        <v>180416.0</v>
      </c>
      <c r="Y653" s="6">
        <v>1148683.0</v>
      </c>
      <c r="Z653" s="6">
        <v>64281.0</v>
      </c>
      <c r="AA653" s="2" t="str">
        <f t="shared" si="3"/>
        <v/>
      </c>
      <c r="AB653" s="2">
        <v>0.0</v>
      </c>
      <c r="AC653" s="2">
        <v>0.0</v>
      </c>
      <c r="AD653" s="2">
        <v>0.0</v>
      </c>
      <c r="AE653" s="2">
        <v>0.0</v>
      </c>
      <c r="AF653" s="2">
        <v>0.0</v>
      </c>
      <c r="AG653" s="2">
        <v>1.0</v>
      </c>
      <c r="AH653" s="2">
        <v>0.0</v>
      </c>
      <c r="AI653" s="2">
        <v>0.0</v>
      </c>
      <c r="AJ653" s="2">
        <v>0.0</v>
      </c>
      <c r="AK653" s="2">
        <v>0.0</v>
      </c>
      <c r="AL653" s="2">
        <v>0.0</v>
      </c>
      <c r="AM653" s="2">
        <v>1.0</v>
      </c>
      <c r="AN653" s="2">
        <v>0.0</v>
      </c>
      <c r="AO653" s="2">
        <v>0.0</v>
      </c>
      <c r="AP653" s="2">
        <v>0.0</v>
      </c>
      <c r="AQ653" s="2">
        <v>0.0</v>
      </c>
      <c r="AR653" s="3">
        <v>0.0</v>
      </c>
      <c r="AS653" s="6" t="str">
        <f t="shared" si="4"/>
        <v/>
      </c>
      <c r="AT653" s="6" t="str">
        <f t="shared" si="5"/>
        <v/>
      </c>
      <c r="AU653" s="6" t="str">
        <f t="shared" si="6"/>
        <v/>
      </c>
      <c r="AV653" s="6" t="str">
        <f t="shared" si="7"/>
        <v/>
      </c>
      <c r="AW653" s="6" t="str">
        <f t="shared" si="8"/>
        <v/>
      </c>
      <c r="AX653" s="6" t="str">
        <f t="shared" si="9"/>
        <v/>
      </c>
      <c r="AY653" s="6" t="str">
        <f t="shared" si="10"/>
        <v/>
      </c>
      <c r="AZ653" s="6" t="str">
        <f t="shared" si="11"/>
        <v/>
      </c>
      <c r="BA653" s="6" t="str">
        <f t="shared" si="12"/>
        <v/>
      </c>
      <c r="BB653" s="6" t="str">
        <f t="shared" si="13"/>
        <v/>
      </c>
      <c r="BC653" s="2"/>
      <c r="BD653" s="2"/>
    </row>
    <row r="654" ht="15.75" customHeight="1">
      <c r="A654" s="2">
        <v>154.0</v>
      </c>
      <c r="B654" s="2">
        <v>2017.0</v>
      </c>
      <c r="C654" s="6" t="s">
        <v>212</v>
      </c>
      <c r="D654" s="2">
        <v>6211.0</v>
      </c>
      <c r="E654" s="2">
        <v>8.8610126000129E13</v>
      </c>
      <c r="F654" s="2" t="str">
        <f t="array" ref="F654">IFERROR(INDEX(cnpj!$A:$B,MATCH(C654,cnpj!$B:$B,0),1),IF(G654=14,LEFT(E654,2)&amp;"."&amp;MID(E654,3,3)&amp;"."&amp;MID(E654,6,3)&amp;"/"&amp;MID(E654,9,4)&amp;"-"&amp;RIGHT(E654,2),IF(G654=13,0&amp;LEFT(E654,1)&amp;"."&amp;MID(E654,2,3)&amp;"."&amp;MID(E654,5,3)&amp;"/"&amp;MID(E654,8,4)&amp;"-"&amp;RIGHT(E654,2),IF(G654=12,"00"&amp;"."&amp;LEFT(E654,3)&amp;"."&amp;MID(E654,4,3)&amp;"/"&amp;MID(E654,7,4)&amp;"-"&amp;RIGHT(E654,2),IF(G654=11,"00.0"&amp;LEFT(E654,2)&amp;"."&amp;MID(E654,3,3)&amp;"/"&amp;MID(E654,6,4)&amp;"-"&amp;RIGHT(E654,2),"erro")))))</f>
        <v>88.610.126/0001-29</v>
      </c>
      <c r="G654" s="2">
        <f t="shared" si="2"/>
        <v>14</v>
      </c>
      <c r="H654" s="6" t="s">
        <v>60</v>
      </c>
      <c r="I654" s="2">
        <v>1.0</v>
      </c>
      <c r="J654" s="6">
        <v>12.301382825334498</v>
      </c>
      <c r="K654" s="6">
        <v>220000.0</v>
      </c>
      <c r="L654" s="2">
        <v>0.0</v>
      </c>
      <c r="M654" s="2">
        <v>1.0</v>
      </c>
      <c r="N654" s="2"/>
      <c r="O654" s="2">
        <v>0.0</v>
      </c>
      <c r="P654" s="2">
        <v>0.0</v>
      </c>
      <c r="Q654" s="2">
        <v>0.0</v>
      </c>
      <c r="R654" s="2">
        <v>14.0</v>
      </c>
      <c r="S654" s="2">
        <v>0.0</v>
      </c>
      <c r="T654" s="6">
        <v>14.070017108220624</v>
      </c>
      <c r="U654" s="6">
        <v>0.04966952881204815</v>
      </c>
      <c r="V654" s="6">
        <v>0.39457290717733023</v>
      </c>
      <c r="W654" s="6">
        <v>338989.0</v>
      </c>
      <c r="X654" s="6">
        <v>169941.0</v>
      </c>
      <c r="Y654" s="6">
        <v>1289825.0</v>
      </c>
      <c r="Z654" s="6">
        <v>64065.0</v>
      </c>
      <c r="AA654" s="2">
        <f t="shared" si="3"/>
        <v>0</v>
      </c>
      <c r="AB654" s="2">
        <v>0.0</v>
      </c>
      <c r="AC654" s="2">
        <v>0.0</v>
      </c>
      <c r="AD654" s="2">
        <v>0.0</v>
      </c>
      <c r="AE654" s="2">
        <v>0.0</v>
      </c>
      <c r="AF654" s="2">
        <v>0.0</v>
      </c>
      <c r="AG654" s="2">
        <v>1.0</v>
      </c>
      <c r="AH654" s="2">
        <v>0.0</v>
      </c>
      <c r="AI654" s="2">
        <v>0.0</v>
      </c>
      <c r="AJ654" s="2">
        <v>0.0</v>
      </c>
      <c r="AK654" s="2">
        <v>0.0</v>
      </c>
      <c r="AL654" s="2">
        <v>0.0</v>
      </c>
      <c r="AM654" s="2">
        <v>0.0</v>
      </c>
      <c r="AN654" s="2">
        <v>1.0</v>
      </c>
      <c r="AO654" s="2">
        <v>0.0</v>
      </c>
      <c r="AP654" s="2">
        <v>0.0</v>
      </c>
      <c r="AQ654" s="2">
        <v>0.0</v>
      </c>
      <c r="AR654" s="3">
        <v>0.0</v>
      </c>
      <c r="AS654" s="6">
        <f t="shared" si="4"/>
        <v>13.95412663</v>
      </c>
      <c r="AT654" s="6">
        <f t="shared" si="5"/>
        <v>0.0559606088</v>
      </c>
      <c r="AU654" s="6">
        <f t="shared" si="6"/>
        <v>0.3278075849</v>
      </c>
      <c r="AV654" s="6">
        <f t="shared" si="7"/>
        <v>0</v>
      </c>
      <c r="AW654" s="6">
        <f t="shared" si="8"/>
        <v>1</v>
      </c>
      <c r="AX654" s="6">
        <f t="shared" si="9"/>
        <v>0</v>
      </c>
      <c r="AY654" s="6">
        <f t="shared" si="10"/>
        <v>0</v>
      </c>
      <c r="AZ654" s="6">
        <f t="shared" si="11"/>
        <v>0</v>
      </c>
      <c r="BA654" s="6">
        <f t="shared" si="12"/>
        <v>14</v>
      </c>
      <c r="BB654" s="6">
        <f t="shared" si="13"/>
        <v>0</v>
      </c>
      <c r="BC654" s="2"/>
      <c r="BD654" s="2"/>
    </row>
    <row r="655" ht="15.75" customHeight="1">
      <c r="A655" s="2">
        <v>154.0</v>
      </c>
      <c r="B655" s="2">
        <v>2018.0</v>
      </c>
      <c r="C655" s="6" t="s">
        <v>212</v>
      </c>
      <c r="D655" s="2">
        <v>6211.0</v>
      </c>
      <c r="E655" s="2">
        <v>8.8610126000129E13</v>
      </c>
      <c r="F655" s="2" t="str">
        <f t="array" ref="F655">IFERROR(INDEX(cnpj!$A:$B,MATCH(C655,cnpj!$B:$B,0),1),IF(G655=14,LEFT(E655,2)&amp;"."&amp;MID(E655,3,3)&amp;"."&amp;MID(E655,6,3)&amp;"/"&amp;MID(E655,9,4)&amp;"-"&amp;RIGHT(E655,2),IF(G655=13,0&amp;LEFT(E655,1)&amp;"."&amp;MID(E655,2,3)&amp;"."&amp;MID(E655,5,3)&amp;"/"&amp;MID(E655,8,4)&amp;"-"&amp;RIGHT(E655,2),IF(G655=12,"00"&amp;"."&amp;LEFT(E655,3)&amp;"."&amp;MID(E655,4,3)&amp;"/"&amp;MID(E655,7,4)&amp;"-"&amp;RIGHT(E655,2),IF(G655=11,"00.0"&amp;LEFT(E655,2)&amp;"."&amp;MID(E655,3,3)&amp;"/"&amp;MID(E655,6,4)&amp;"-"&amp;RIGHT(E655,2),"erro")))))</f>
        <v>88.610.126/0001-29</v>
      </c>
      <c r="G655" s="2">
        <f t="shared" si="2"/>
        <v>14</v>
      </c>
      <c r="H655" s="6" t="s">
        <v>60</v>
      </c>
      <c r="I655" s="2">
        <v>1.0</v>
      </c>
      <c r="J655" s="6">
        <v>11.976659481202368</v>
      </c>
      <c r="K655" s="6">
        <v>159000.0</v>
      </c>
      <c r="L655" s="2">
        <v>0.0</v>
      </c>
      <c r="M655" s="2">
        <v>1.0</v>
      </c>
      <c r="N655" s="2"/>
      <c r="O655" s="2">
        <v>0.0</v>
      </c>
      <c r="P655" s="2">
        <v>0.0</v>
      </c>
      <c r="Q655" s="2">
        <v>0.0</v>
      </c>
      <c r="R655" s="2">
        <v>15.0</v>
      </c>
      <c r="S655" s="2">
        <v>0.0</v>
      </c>
      <c r="T655" s="6">
        <v>14.097039237063788</v>
      </c>
      <c r="U655" s="6">
        <v>0.07042879544566141</v>
      </c>
      <c r="V655" s="6">
        <v>0.3909183385478216</v>
      </c>
      <c r="W655" s="6">
        <v>244461.0</v>
      </c>
      <c r="X655" s="6">
        <v>273566.0</v>
      </c>
      <c r="Y655" s="6">
        <v>1325154.0</v>
      </c>
      <c r="Z655" s="6">
        <v>93329.0</v>
      </c>
      <c r="AA655" s="2">
        <f t="shared" si="3"/>
        <v>0</v>
      </c>
      <c r="AB655" s="2">
        <v>0.0</v>
      </c>
      <c r="AC655" s="2">
        <v>0.0</v>
      </c>
      <c r="AD655" s="2">
        <v>0.0</v>
      </c>
      <c r="AE655" s="2">
        <v>0.0</v>
      </c>
      <c r="AF655" s="2">
        <v>0.0</v>
      </c>
      <c r="AG655" s="2">
        <v>1.0</v>
      </c>
      <c r="AH655" s="2">
        <v>0.0</v>
      </c>
      <c r="AI655" s="2">
        <v>0.0</v>
      </c>
      <c r="AJ655" s="2">
        <v>0.0</v>
      </c>
      <c r="AK655" s="2">
        <v>0.0</v>
      </c>
      <c r="AL655" s="2">
        <v>0.0</v>
      </c>
      <c r="AM655" s="2">
        <v>0.0</v>
      </c>
      <c r="AN655" s="2">
        <v>0.0</v>
      </c>
      <c r="AO655" s="2">
        <v>1.0</v>
      </c>
      <c r="AP655" s="2">
        <v>0.0</v>
      </c>
      <c r="AQ655" s="2">
        <v>0.0</v>
      </c>
      <c r="AR655" s="3">
        <v>0.0</v>
      </c>
      <c r="AS655" s="6">
        <f t="shared" si="4"/>
        <v>14.07001711</v>
      </c>
      <c r="AT655" s="6">
        <f t="shared" si="5"/>
        <v>0.04966952881</v>
      </c>
      <c r="AU655" s="6">
        <f t="shared" si="6"/>
        <v>0.3945729072</v>
      </c>
      <c r="AV655" s="6">
        <f t="shared" si="7"/>
        <v>0</v>
      </c>
      <c r="AW655" s="6">
        <f t="shared" si="8"/>
        <v>1</v>
      </c>
      <c r="AX655" s="6">
        <f t="shared" si="9"/>
        <v>0</v>
      </c>
      <c r="AY655" s="6">
        <f t="shared" si="10"/>
        <v>0</v>
      </c>
      <c r="AZ655" s="6">
        <f t="shared" si="11"/>
        <v>0</v>
      </c>
      <c r="BA655" s="6">
        <f t="shared" si="12"/>
        <v>14</v>
      </c>
      <c r="BB655" s="6">
        <f t="shared" si="13"/>
        <v>0</v>
      </c>
      <c r="BC655" s="2"/>
      <c r="BD655" s="2"/>
    </row>
    <row r="656" ht="15.75" customHeight="1">
      <c r="A656" s="2">
        <v>154.0</v>
      </c>
      <c r="B656" s="2">
        <v>2020.0</v>
      </c>
      <c r="C656" s="6" t="s">
        <v>212</v>
      </c>
      <c r="D656" s="2">
        <v>6211.0</v>
      </c>
      <c r="E656" s="2">
        <v>8.8610126000129E13</v>
      </c>
      <c r="F656" s="2" t="str">
        <f t="array" ref="F656">IFERROR(INDEX(cnpj!$A:$B,MATCH(C656,cnpj!$B:$B,0),1),IF(G656=14,LEFT(E656,2)&amp;"."&amp;MID(E656,3,3)&amp;"."&amp;MID(E656,6,3)&amp;"/"&amp;MID(E656,9,4)&amp;"-"&amp;RIGHT(E656,2),IF(G656=13,0&amp;LEFT(E656,1)&amp;"."&amp;MID(E656,2,3)&amp;"."&amp;MID(E656,5,3)&amp;"/"&amp;MID(E656,8,4)&amp;"-"&amp;RIGHT(E656,2),IF(G656=12,"00"&amp;"."&amp;LEFT(E656,3)&amp;"."&amp;MID(E656,4,3)&amp;"/"&amp;MID(E656,7,4)&amp;"-"&amp;RIGHT(E656,2),IF(G656=11,"00.0"&amp;LEFT(E656,2)&amp;"."&amp;MID(E656,3,3)&amp;"/"&amp;MID(E656,6,4)&amp;"-"&amp;RIGHT(E656,2),"erro")))))</f>
        <v>88.610.126/0001-29</v>
      </c>
      <c r="G656" s="2">
        <f t="shared" si="2"/>
        <v>14</v>
      </c>
      <c r="H656" s="6" t="s">
        <v>60</v>
      </c>
      <c r="I656" s="2">
        <v>1.0</v>
      </c>
      <c r="J656" s="6">
        <v>13.885036620612885</v>
      </c>
      <c r="K656" s="6">
        <v>1072000.0</v>
      </c>
      <c r="L656" s="2">
        <v>0.0</v>
      </c>
      <c r="M656" s="2">
        <v>1.0</v>
      </c>
      <c r="N656" s="2"/>
      <c r="O656" s="2">
        <v>0.0</v>
      </c>
      <c r="P656" s="2">
        <v>0.0</v>
      </c>
      <c r="Q656" s="2">
        <v>0.0</v>
      </c>
      <c r="R656" s="2">
        <v>14.0</v>
      </c>
      <c r="S656" s="2">
        <v>0.0</v>
      </c>
      <c r="T656" s="6">
        <v>14.64797523432154</v>
      </c>
      <c r="U656" s="6">
        <v>0.08193510333722202</v>
      </c>
      <c r="V656" s="6">
        <v>0.5894571413906528</v>
      </c>
      <c r="W656" s="6">
        <v>450367.0</v>
      </c>
      <c r="X656" s="6">
        <v>904782.0</v>
      </c>
      <c r="Y656" s="6">
        <v>2298978.0</v>
      </c>
      <c r="Z656" s="6">
        <v>188367.0</v>
      </c>
      <c r="AA656" s="2">
        <f t="shared" si="3"/>
        <v>0</v>
      </c>
      <c r="AB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>
        <v>1.0</v>
      </c>
      <c r="AH656" s="2">
        <v>0.0</v>
      </c>
      <c r="AI656" s="2">
        <v>0.0</v>
      </c>
      <c r="AJ656" s="2">
        <v>0.0</v>
      </c>
      <c r="AK656" s="2">
        <v>0.0</v>
      </c>
      <c r="AL656" s="2">
        <v>0.0</v>
      </c>
      <c r="AM656" s="2">
        <v>0.0</v>
      </c>
      <c r="AN656" s="2">
        <v>0.0</v>
      </c>
      <c r="AO656" s="2">
        <v>0.0</v>
      </c>
      <c r="AP656" s="2">
        <v>0.0</v>
      </c>
      <c r="AQ656" s="2">
        <v>1.0</v>
      </c>
      <c r="AR656" s="3">
        <v>0.0</v>
      </c>
      <c r="AS656" s="6">
        <f t="shared" si="4"/>
        <v>14.09703924</v>
      </c>
      <c r="AT656" s="6">
        <f t="shared" si="5"/>
        <v>0.07042879545</v>
      </c>
      <c r="AU656" s="6">
        <f t="shared" si="6"/>
        <v>0.3909183385</v>
      </c>
      <c r="AV656" s="6">
        <f t="shared" si="7"/>
        <v>0</v>
      </c>
      <c r="AW656" s="6">
        <f t="shared" si="8"/>
        <v>1</v>
      </c>
      <c r="AX656" s="6">
        <f t="shared" si="9"/>
        <v>0</v>
      </c>
      <c r="AY656" s="6">
        <f t="shared" si="10"/>
        <v>0</v>
      </c>
      <c r="AZ656" s="6">
        <f t="shared" si="11"/>
        <v>0</v>
      </c>
      <c r="BA656" s="6">
        <f t="shared" si="12"/>
        <v>15</v>
      </c>
      <c r="BB656" s="6">
        <f t="shared" si="13"/>
        <v>0</v>
      </c>
      <c r="BC656" s="2"/>
      <c r="BD656" s="2"/>
    </row>
    <row r="657" ht="15.75" customHeight="1">
      <c r="A657" s="2">
        <v>155.0</v>
      </c>
      <c r="B657" s="2">
        <v>2017.0</v>
      </c>
      <c r="C657" s="6" t="s">
        <v>213</v>
      </c>
      <c r="D657" s="2">
        <v>17388.0</v>
      </c>
      <c r="E657" s="2">
        <v>2.465783000104E12</v>
      </c>
      <c r="F657" s="2" t="str">
        <f t="array" ref="F657">IFERROR(INDEX(cnpj!$A:$B,MATCH(C657,cnpj!$B:$B,0),1),IF(G657=14,LEFT(E657,2)&amp;"."&amp;MID(E657,3,3)&amp;"."&amp;MID(E657,6,3)&amp;"/"&amp;MID(E657,9,4)&amp;"-"&amp;RIGHT(E657,2),IF(G657=13,0&amp;LEFT(E657,1)&amp;"."&amp;MID(E657,2,3)&amp;"."&amp;MID(E657,5,3)&amp;"/"&amp;MID(E657,8,4)&amp;"-"&amp;RIGHT(E657,2),IF(G657=12,"00"&amp;"."&amp;LEFT(E657,3)&amp;"."&amp;MID(E657,4,3)&amp;"/"&amp;MID(E657,7,4)&amp;"-"&amp;RIGHT(E657,2),IF(G657=11,"00.0"&amp;LEFT(E657,2)&amp;"."&amp;MID(E657,3,3)&amp;"/"&amp;MID(E657,6,4)&amp;"-"&amp;RIGHT(E657,2),"erro")))))</f>
        <v>02.465.783/0001-04</v>
      </c>
      <c r="G657" s="2">
        <f t="shared" si="2"/>
        <v>13</v>
      </c>
      <c r="H657" s="6" t="s">
        <v>50</v>
      </c>
      <c r="I657" s="2">
        <v>6.0</v>
      </c>
      <c r="J657" s="6">
        <v>9.680344001221918</v>
      </c>
      <c r="K657" s="6">
        <v>16000.0</v>
      </c>
      <c r="L657" s="2">
        <v>0.0</v>
      </c>
      <c r="M657" s="2">
        <v>1.0</v>
      </c>
      <c r="N657" s="2"/>
      <c r="O657" s="2">
        <v>0.0</v>
      </c>
      <c r="P657" s="2">
        <v>0.0</v>
      </c>
      <c r="Q657" s="2">
        <v>0.0</v>
      </c>
      <c r="R657" s="2">
        <v>5.0</v>
      </c>
      <c r="S657" s="2">
        <v>0.0</v>
      </c>
      <c r="T657" s="6">
        <v>9.044875932248651</v>
      </c>
      <c r="U657" s="6">
        <v>0.0038938053097345134</v>
      </c>
      <c r="V657" s="6">
        <v>0.03528023598820059</v>
      </c>
      <c r="W657" s="6">
        <v>299.0</v>
      </c>
      <c r="X657" s="6">
        <v>0.0</v>
      </c>
      <c r="Y657" s="6">
        <v>8475.0</v>
      </c>
      <c r="Z657" s="6">
        <v>33.0</v>
      </c>
      <c r="AA657" s="2" t="str">
        <f t="shared" si="3"/>
        <v/>
      </c>
      <c r="AB657" s="2">
        <v>0.0</v>
      </c>
      <c r="AC657" s="2">
        <v>1.0</v>
      </c>
      <c r="AD657" s="2">
        <v>0.0</v>
      </c>
      <c r="AE657" s="2">
        <v>0.0</v>
      </c>
      <c r="AF657" s="2">
        <v>0.0</v>
      </c>
      <c r="AG657" s="2">
        <v>0.0</v>
      </c>
      <c r="AH657" s="2">
        <v>0.0</v>
      </c>
      <c r="AI657" s="2">
        <v>0.0</v>
      </c>
      <c r="AJ657" s="2">
        <v>0.0</v>
      </c>
      <c r="AK657" s="2">
        <v>0.0</v>
      </c>
      <c r="AL657" s="2">
        <v>0.0</v>
      </c>
      <c r="AM657" s="2">
        <v>0.0</v>
      </c>
      <c r="AN657" s="2">
        <v>1.0</v>
      </c>
      <c r="AO657" s="2">
        <v>0.0</v>
      </c>
      <c r="AP657" s="2">
        <v>0.0</v>
      </c>
      <c r="AQ657" s="2">
        <v>0.0</v>
      </c>
      <c r="AR657" s="3">
        <v>0.0</v>
      </c>
      <c r="AS657" s="6" t="str">
        <f t="shared" si="4"/>
        <v/>
      </c>
      <c r="AT657" s="6" t="str">
        <f t="shared" si="5"/>
        <v/>
      </c>
      <c r="AU657" s="6" t="str">
        <f t="shared" si="6"/>
        <v/>
      </c>
      <c r="AV657" s="6" t="str">
        <f t="shared" si="7"/>
        <v/>
      </c>
      <c r="AW657" s="6" t="str">
        <f t="shared" si="8"/>
        <v/>
      </c>
      <c r="AX657" s="6" t="str">
        <f t="shared" si="9"/>
        <v/>
      </c>
      <c r="AY657" s="6" t="str">
        <f t="shared" si="10"/>
        <v/>
      </c>
      <c r="AZ657" s="6" t="str">
        <f t="shared" si="11"/>
        <v/>
      </c>
      <c r="BA657" s="6" t="str">
        <f t="shared" si="12"/>
        <v/>
      </c>
      <c r="BB657" s="6" t="str">
        <f t="shared" si="13"/>
        <v/>
      </c>
      <c r="BC657" s="2"/>
      <c r="BD657" s="2"/>
    </row>
    <row r="658" ht="15.75" customHeight="1">
      <c r="A658" s="2">
        <v>155.0</v>
      </c>
      <c r="B658" s="2">
        <v>2018.0</v>
      </c>
      <c r="C658" s="6" t="s">
        <v>213</v>
      </c>
      <c r="D658" s="2">
        <v>17388.0</v>
      </c>
      <c r="E658" s="2">
        <v>2.465783000104E12</v>
      </c>
      <c r="F658" s="2" t="str">
        <f t="array" ref="F658">IFERROR(INDEX(cnpj!$A:$B,MATCH(C658,cnpj!$B:$B,0),1),IF(G658=14,LEFT(E658,2)&amp;"."&amp;MID(E658,3,3)&amp;"."&amp;MID(E658,6,3)&amp;"/"&amp;MID(E658,9,4)&amp;"-"&amp;RIGHT(E658,2),IF(G658=13,0&amp;LEFT(E658,1)&amp;"."&amp;MID(E658,2,3)&amp;"."&amp;MID(E658,5,3)&amp;"/"&amp;MID(E658,8,4)&amp;"-"&amp;RIGHT(E658,2),IF(G658=12,"00"&amp;"."&amp;LEFT(E658,3)&amp;"."&amp;MID(E658,4,3)&amp;"/"&amp;MID(E658,7,4)&amp;"-"&amp;RIGHT(E658,2),IF(G658=11,"00.0"&amp;LEFT(E658,2)&amp;"."&amp;MID(E658,3,3)&amp;"/"&amp;MID(E658,6,4)&amp;"-"&amp;RIGHT(E658,2),"erro")))))</f>
        <v>02.465.783/0001-04</v>
      </c>
      <c r="G658" s="2">
        <f t="shared" si="2"/>
        <v>13</v>
      </c>
      <c r="H658" s="6" t="s">
        <v>50</v>
      </c>
      <c r="I658" s="2">
        <v>6.0</v>
      </c>
      <c r="J658" s="6">
        <v>9.680344001221918</v>
      </c>
      <c r="K658" s="6">
        <v>16000.0</v>
      </c>
      <c r="L658" s="2">
        <v>0.0</v>
      </c>
      <c r="M658" s="2">
        <v>1.0</v>
      </c>
      <c r="N658" s="2"/>
      <c r="O658" s="2">
        <v>0.0</v>
      </c>
      <c r="P658" s="2">
        <v>0.0</v>
      </c>
      <c r="Q658" s="2">
        <v>0.0</v>
      </c>
      <c r="R658" s="2">
        <v>5.0</v>
      </c>
      <c r="S658" s="2">
        <v>0.0</v>
      </c>
      <c r="T658" s="6">
        <v>9.053686561930807</v>
      </c>
      <c r="U658" s="6">
        <v>-0.009005847953216375</v>
      </c>
      <c r="V658" s="6">
        <v>0.052748538011695906</v>
      </c>
      <c r="W658" s="6">
        <v>451.0</v>
      </c>
      <c r="X658" s="6">
        <v>0.0</v>
      </c>
      <c r="Y658" s="6">
        <v>8550.0</v>
      </c>
      <c r="Z658" s="6">
        <v>-77.0</v>
      </c>
      <c r="AA658" s="2">
        <f t="shared" si="3"/>
        <v>0</v>
      </c>
      <c r="AB658" s="2">
        <v>0.0</v>
      </c>
      <c r="AC658" s="2">
        <v>1.0</v>
      </c>
      <c r="AD658" s="2">
        <v>0.0</v>
      </c>
      <c r="AE658" s="2">
        <v>0.0</v>
      </c>
      <c r="AF658" s="2">
        <v>0.0</v>
      </c>
      <c r="AG658" s="2">
        <v>0.0</v>
      </c>
      <c r="AH658" s="2">
        <v>0.0</v>
      </c>
      <c r="AI658" s="2">
        <v>0.0</v>
      </c>
      <c r="AJ658" s="2">
        <v>0.0</v>
      </c>
      <c r="AK658" s="2">
        <v>0.0</v>
      </c>
      <c r="AL658" s="2">
        <v>0.0</v>
      </c>
      <c r="AM658" s="2">
        <v>0.0</v>
      </c>
      <c r="AN658" s="2">
        <v>0.0</v>
      </c>
      <c r="AO658" s="2">
        <v>1.0</v>
      </c>
      <c r="AP658" s="2">
        <v>0.0</v>
      </c>
      <c r="AQ658" s="2">
        <v>0.0</v>
      </c>
      <c r="AR658" s="3">
        <v>0.0</v>
      </c>
      <c r="AS658" s="6">
        <f t="shared" si="4"/>
        <v>9.044875932</v>
      </c>
      <c r="AT658" s="6">
        <f t="shared" si="5"/>
        <v>0.00389380531</v>
      </c>
      <c r="AU658" s="6">
        <f t="shared" si="6"/>
        <v>0.03528023599</v>
      </c>
      <c r="AV658" s="6">
        <f t="shared" si="7"/>
        <v>0</v>
      </c>
      <c r="AW658" s="6">
        <f t="shared" si="8"/>
        <v>1</v>
      </c>
      <c r="AX658" s="6">
        <f t="shared" si="9"/>
        <v>0</v>
      </c>
      <c r="AY658" s="6">
        <f t="shared" si="10"/>
        <v>0</v>
      </c>
      <c r="AZ658" s="6">
        <f t="shared" si="11"/>
        <v>0</v>
      </c>
      <c r="BA658" s="6">
        <f t="shared" si="12"/>
        <v>5</v>
      </c>
      <c r="BB658" s="6">
        <f t="shared" si="13"/>
        <v>0</v>
      </c>
      <c r="BC658" s="2"/>
      <c r="BD658" s="2"/>
    </row>
    <row r="659" ht="15.75" customHeight="1">
      <c r="A659" s="2">
        <v>156.0</v>
      </c>
      <c r="B659" s="2">
        <v>2016.0</v>
      </c>
      <c r="C659" s="6" t="s">
        <v>214</v>
      </c>
      <c r="D659" s="2">
        <v>16101.0</v>
      </c>
      <c r="E659" s="2">
        <v>1.545826000107E12</v>
      </c>
      <c r="F659" s="2" t="str">
        <f t="array" ref="F659">IFERROR(INDEX(cnpj!$A:$B,MATCH(C659,cnpj!$B:$B,0),1),IF(G659=14,LEFT(E659,2)&amp;"."&amp;MID(E659,3,3)&amp;"."&amp;MID(E659,6,3)&amp;"/"&amp;MID(E659,9,4)&amp;"-"&amp;RIGHT(E659,2),IF(G659=13,0&amp;LEFT(E659,1)&amp;"."&amp;MID(E659,2,3)&amp;"."&amp;MID(E659,5,3)&amp;"/"&amp;MID(E659,8,4)&amp;"-"&amp;RIGHT(E659,2),IF(G659=12,"00"&amp;"."&amp;LEFT(E659,3)&amp;"."&amp;MID(E659,4,3)&amp;"/"&amp;MID(E659,7,4)&amp;"-"&amp;RIGHT(E659,2),IF(G659=11,"00.0"&amp;LEFT(E659,2)&amp;"."&amp;MID(E659,3,3)&amp;"/"&amp;MID(E659,6,4)&amp;"-"&amp;RIGHT(E659,2),"erro")))))</f>
        <v>01.545.826/0001-07</v>
      </c>
      <c r="G659" s="2">
        <f t="shared" si="2"/>
        <v>13</v>
      </c>
      <c r="H659" s="6" t="s">
        <v>62</v>
      </c>
      <c r="I659" s="2">
        <v>3.0</v>
      </c>
      <c r="J659" s="6">
        <v>15.325790898865156</v>
      </c>
      <c r="K659" s="6">
        <v>4528000.0</v>
      </c>
      <c r="L659" s="2">
        <v>0.0</v>
      </c>
      <c r="M659" s="2">
        <v>1.0</v>
      </c>
      <c r="N659" s="2"/>
      <c r="O659" s="2">
        <v>1.0</v>
      </c>
      <c r="P659" s="2">
        <v>3.0</v>
      </c>
      <c r="Q659" s="2">
        <v>0.0</v>
      </c>
      <c r="R659" s="2">
        <v>17.0</v>
      </c>
      <c r="S659" s="2">
        <v>0.0</v>
      </c>
      <c r="T659" s="6">
        <v>15.469037314948515</v>
      </c>
      <c r="U659" s="6">
        <v>-0.222681774479004</v>
      </c>
      <c r="V659" s="6">
        <v>0.6309691398284066</v>
      </c>
      <c r="W659" s="6">
        <v>2458597.0</v>
      </c>
      <c r="X659" s="6">
        <v>838454.0</v>
      </c>
      <c r="Y659" s="6">
        <v>5225376.0</v>
      </c>
      <c r="Z659" s="6">
        <v>-1163596.0</v>
      </c>
      <c r="AA659" s="2" t="str">
        <f t="shared" si="3"/>
        <v/>
      </c>
      <c r="AB659" s="2">
        <v>0.0</v>
      </c>
      <c r="AC659" s="2">
        <v>0.0</v>
      </c>
      <c r="AD659" s="2">
        <v>0.0</v>
      </c>
      <c r="AE659" s="2">
        <v>0.0</v>
      </c>
      <c r="AF659" s="2">
        <v>0.0</v>
      </c>
      <c r="AG659" s="2">
        <v>0.0</v>
      </c>
      <c r="AH659" s="2">
        <v>1.0</v>
      </c>
      <c r="AI659" s="2">
        <v>0.0</v>
      </c>
      <c r="AJ659" s="2">
        <v>0.0</v>
      </c>
      <c r="AK659" s="2">
        <v>0.0</v>
      </c>
      <c r="AL659" s="2">
        <v>0.0</v>
      </c>
      <c r="AM659" s="2">
        <v>1.0</v>
      </c>
      <c r="AN659" s="2">
        <v>0.0</v>
      </c>
      <c r="AO659" s="2">
        <v>0.0</v>
      </c>
      <c r="AP659" s="2">
        <v>0.0</v>
      </c>
      <c r="AQ659" s="2">
        <v>0.0</v>
      </c>
      <c r="AR659" s="3">
        <v>0.0</v>
      </c>
      <c r="AS659" s="6" t="str">
        <f t="shared" si="4"/>
        <v/>
      </c>
      <c r="AT659" s="6" t="str">
        <f t="shared" si="5"/>
        <v/>
      </c>
      <c r="AU659" s="6" t="str">
        <f t="shared" si="6"/>
        <v/>
      </c>
      <c r="AV659" s="6" t="str">
        <f t="shared" si="7"/>
        <v/>
      </c>
      <c r="AW659" s="6" t="str">
        <f t="shared" si="8"/>
        <v/>
      </c>
      <c r="AX659" s="6" t="str">
        <f t="shared" si="9"/>
        <v/>
      </c>
      <c r="AY659" s="6" t="str">
        <f t="shared" si="10"/>
        <v/>
      </c>
      <c r="AZ659" s="6" t="str">
        <f t="shared" si="11"/>
        <v/>
      </c>
      <c r="BA659" s="6" t="str">
        <f t="shared" si="12"/>
        <v/>
      </c>
      <c r="BB659" s="6" t="str">
        <f t="shared" si="13"/>
        <v/>
      </c>
      <c r="BC659" s="2"/>
      <c r="BD659" s="2"/>
    </row>
    <row r="660" ht="15.75" customHeight="1">
      <c r="A660" s="2">
        <v>156.0</v>
      </c>
      <c r="B660" s="2">
        <v>2017.0</v>
      </c>
      <c r="C660" s="6" t="s">
        <v>214</v>
      </c>
      <c r="D660" s="2">
        <v>16101.0</v>
      </c>
      <c r="E660" s="2">
        <v>1.545826000107E12</v>
      </c>
      <c r="F660" s="2" t="str">
        <f t="array" ref="F660">IFERROR(INDEX(cnpj!$A:$B,MATCH(C660,cnpj!$B:$B,0),1),IF(G660=14,LEFT(E660,2)&amp;"."&amp;MID(E660,3,3)&amp;"."&amp;MID(E660,6,3)&amp;"/"&amp;MID(E660,9,4)&amp;"-"&amp;RIGHT(E660,2),IF(G660=13,0&amp;LEFT(E660,1)&amp;"."&amp;MID(E660,2,3)&amp;"."&amp;MID(E660,5,3)&amp;"/"&amp;MID(E660,8,4)&amp;"-"&amp;RIGHT(E660,2),IF(G660=12,"00"&amp;"."&amp;LEFT(E660,3)&amp;"."&amp;MID(E660,4,3)&amp;"/"&amp;MID(E660,7,4)&amp;"-"&amp;RIGHT(E660,2),IF(G660=11,"00.0"&amp;LEFT(E660,2)&amp;"."&amp;MID(E660,3,3)&amp;"/"&amp;MID(E660,6,4)&amp;"-"&amp;RIGHT(E660,2),"erro")))))</f>
        <v>01.545.826/0001-07</v>
      </c>
      <c r="G660" s="2">
        <f t="shared" si="2"/>
        <v>13</v>
      </c>
      <c r="H660" s="6" t="s">
        <v>62</v>
      </c>
      <c r="I660" s="2">
        <v>3.0</v>
      </c>
      <c r="J660" s="6">
        <v>13.507625778194974</v>
      </c>
      <c r="K660" s="6">
        <v>735000.0</v>
      </c>
      <c r="L660" s="2">
        <v>0.0</v>
      </c>
      <c r="M660" s="2">
        <v>1.0</v>
      </c>
      <c r="N660" s="2"/>
      <c r="O660" s="2">
        <v>1.0</v>
      </c>
      <c r="P660" s="2">
        <v>3.0</v>
      </c>
      <c r="Q660" s="2">
        <v>0.0</v>
      </c>
      <c r="R660" s="2">
        <v>18.0</v>
      </c>
      <c r="S660" s="2">
        <v>0.0</v>
      </c>
      <c r="T660" s="6">
        <v>15.07932904551862</v>
      </c>
      <c r="U660" s="6">
        <v>-0.24014632758287935</v>
      </c>
      <c r="V660" s="6">
        <v>0.7865000202039668</v>
      </c>
      <c r="W660" s="6">
        <v>1984597.0</v>
      </c>
      <c r="X660" s="6">
        <v>798755.0</v>
      </c>
      <c r="Y660" s="6">
        <v>3538909.0</v>
      </c>
      <c r="Z660" s="6">
        <v>-849856.0</v>
      </c>
      <c r="AA660" s="2">
        <f t="shared" si="3"/>
        <v>1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0.0</v>
      </c>
      <c r="AH660" s="2">
        <v>1.0</v>
      </c>
      <c r="AI660" s="2">
        <v>0.0</v>
      </c>
      <c r="AJ660" s="2">
        <v>0.0</v>
      </c>
      <c r="AK660" s="2">
        <v>0.0</v>
      </c>
      <c r="AL660" s="2">
        <v>0.0</v>
      </c>
      <c r="AM660" s="2">
        <v>0.0</v>
      </c>
      <c r="AN660" s="2">
        <v>1.0</v>
      </c>
      <c r="AO660" s="2">
        <v>0.0</v>
      </c>
      <c r="AP660" s="2">
        <v>0.0</v>
      </c>
      <c r="AQ660" s="2">
        <v>0.0</v>
      </c>
      <c r="AR660" s="3">
        <v>0.0</v>
      </c>
      <c r="AS660" s="6">
        <f t="shared" si="4"/>
        <v>15.46903731</v>
      </c>
      <c r="AT660" s="6">
        <f t="shared" si="5"/>
        <v>-0.2226817745</v>
      </c>
      <c r="AU660" s="6">
        <f t="shared" si="6"/>
        <v>0.6309691398</v>
      </c>
      <c r="AV660" s="6">
        <f t="shared" si="7"/>
        <v>0</v>
      </c>
      <c r="AW660" s="6">
        <f t="shared" si="8"/>
        <v>1</v>
      </c>
      <c r="AX660" s="6">
        <f t="shared" si="9"/>
        <v>1</v>
      </c>
      <c r="AY660" s="6">
        <f t="shared" si="10"/>
        <v>3</v>
      </c>
      <c r="AZ660" s="6">
        <f t="shared" si="11"/>
        <v>0</v>
      </c>
      <c r="BA660" s="6">
        <f t="shared" si="12"/>
        <v>17</v>
      </c>
      <c r="BB660" s="6">
        <f t="shared" si="13"/>
        <v>0</v>
      </c>
      <c r="BC660" s="2"/>
      <c r="BD660" s="2"/>
    </row>
    <row r="661" ht="15.75" customHeight="1">
      <c r="A661" s="2">
        <v>156.0</v>
      </c>
      <c r="B661" s="2">
        <v>2019.0</v>
      </c>
      <c r="C661" s="6" t="s">
        <v>214</v>
      </c>
      <c r="D661" s="2">
        <v>16101.0</v>
      </c>
      <c r="E661" s="2">
        <v>1.545826000107E12</v>
      </c>
      <c r="F661" s="2" t="str">
        <f t="array" ref="F661">IFERROR(INDEX(cnpj!$A:$B,MATCH(C661,cnpj!$B:$B,0),1),IF(G661=14,LEFT(E661,2)&amp;"."&amp;MID(E661,3,3)&amp;"."&amp;MID(E661,6,3)&amp;"/"&amp;MID(E661,9,4)&amp;"-"&amp;RIGHT(E661,2),IF(G661=13,0&amp;LEFT(E661,1)&amp;"."&amp;MID(E661,2,3)&amp;"."&amp;MID(E661,5,3)&amp;"/"&amp;MID(E661,8,4)&amp;"-"&amp;RIGHT(E661,2),IF(G661=12,"00"&amp;"."&amp;LEFT(E661,3)&amp;"."&amp;MID(E661,4,3)&amp;"/"&amp;MID(E661,7,4)&amp;"-"&amp;RIGHT(E661,2),IF(G661=11,"00.0"&amp;LEFT(E661,2)&amp;"."&amp;MID(E661,3,3)&amp;"/"&amp;MID(E661,6,4)&amp;"-"&amp;RIGHT(E661,2),"erro")))))</f>
        <v>01.545.826/0001-07</v>
      </c>
      <c r="G661" s="2">
        <f t="shared" si="2"/>
        <v>13</v>
      </c>
      <c r="H661" s="6" t="s">
        <v>62</v>
      </c>
      <c r="I661" s="2">
        <v>3.0</v>
      </c>
      <c r="J661" s="6">
        <v>12.185053278306098</v>
      </c>
      <c r="K661" s="6">
        <v>195840.0</v>
      </c>
      <c r="L661" s="2">
        <v>0.0</v>
      </c>
      <c r="M661" s="2">
        <v>1.0</v>
      </c>
      <c r="N661" s="2"/>
      <c r="O661" s="2">
        <v>1.0</v>
      </c>
      <c r="P661" s="2">
        <v>3.0</v>
      </c>
      <c r="Q661" s="2">
        <v>0.0</v>
      </c>
      <c r="R661" s="2">
        <v>16.0</v>
      </c>
      <c r="S661" s="2">
        <v>0.0</v>
      </c>
      <c r="T661" s="6">
        <v>14.733604463143854</v>
      </c>
      <c r="U661" s="6">
        <v>-0.005486897247847086</v>
      </c>
      <c r="V661" s="6">
        <v>1.4756583318426904</v>
      </c>
      <c r="W661" s="6">
        <v>1237207.0</v>
      </c>
      <c r="X661" s="6">
        <v>2458597.0</v>
      </c>
      <c r="Y661" s="6">
        <v>2504512.0</v>
      </c>
      <c r="Z661" s="6">
        <v>-13742.0</v>
      </c>
      <c r="AA661" s="2">
        <f t="shared" si="3"/>
        <v>1</v>
      </c>
      <c r="AB661" s="2">
        <v>0.0</v>
      </c>
      <c r="AC661" s="2">
        <v>0.0</v>
      </c>
      <c r="AD661" s="2">
        <v>0.0</v>
      </c>
      <c r="AE661" s="2">
        <v>0.0</v>
      </c>
      <c r="AF661" s="2">
        <v>0.0</v>
      </c>
      <c r="AG661" s="2">
        <v>0.0</v>
      </c>
      <c r="AH661" s="2">
        <v>1.0</v>
      </c>
      <c r="AI661" s="2">
        <v>0.0</v>
      </c>
      <c r="AJ661" s="2">
        <v>0.0</v>
      </c>
      <c r="AK661" s="2">
        <v>0.0</v>
      </c>
      <c r="AL661" s="2">
        <v>0.0</v>
      </c>
      <c r="AM661" s="2">
        <v>0.0</v>
      </c>
      <c r="AN661" s="2">
        <v>0.0</v>
      </c>
      <c r="AO661" s="2">
        <v>0.0</v>
      </c>
      <c r="AP661" s="2">
        <v>1.0</v>
      </c>
      <c r="AQ661" s="2">
        <v>0.0</v>
      </c>
      <c r="AR661" s="3">
        <v>0.0</v>
      </c>
      <c r="AS661" s="6">
        <f t="shared" si="4"/>
        <v>15.07932905</v>
      </c>
      <c r="AT661" s="6">
        <f t="shared" si="5"/>
        <v>-0.2401463276</v>
      </c>
      <c r="AU661" s="6">
        <f t="shared" si="6"/>
        <v>0.7865000202</v>
      </c>
      <c r="AV661" s="6">
        <f t="shared" si="7"/>
        <v>0</v>
      </c>
      <c r="AW661" s="6">
        <f t="shared" si="8"/>
        <v>1</v>
      </c>
      <c r="AX661" s="6">
        <f t="shared" si="9"/>
        <v>1</v>
      </c>
      <c r="AY661" s="6">
        <f t="shared" si="10"/>
        <v>3</v>
      </c>
      <c r="AZ661" s="6">
        <f t="shared" si="11"/>
        <v>0</v>
      </c>
      <c r="BA661" s="6">
        <f t="shared" si="12"/>
        <v>18</v>
      </c>
      <c r="BB661" s="6">
        <f t="shared" si="13"/>
        <v>0</v>
      </c>
      <c r="BC661" s="2"/>
      <c r="BD661" s="2"/>
    </row>
    <row r="662" ht="15.75" customHeight="1">
      <c r="A662" s="2">
        <v>156.0</v>
      </c>
      <c r="B662" s="2">
        <v>2020.0</v>
      </c>
      <c r="C662" s="6" t="s">
        <v>214</v>
      </c>
      <c r="D662" s="2">
        <v>16101.0</v>
      </c>
      <c r="E662" s="2">
        <v>1.545826000107E12</v>
      </c>
      <c r="F662" s="2" t="str">
        <f t="array" ref="F662">IFERROR(INDEX(cnpj!$A:$B,MATCH(C662,cnpj!$B:$B,0),1),IF(G662=14,LEFT(E662,2)&amp;"."&amp;MID(E662,3,3)&amp;"."&amp;MID(E662,6,3)&amp;"/"&amp;MID(E662,9,4)&amp;"-"&amp;RIGHT(E662,2),IF(G662=13,0&amp;LEFT(E662,1)&amp;"."&amp;MID(E662,2,3)&amp;"."&amp;MID(E662,5,3)&amp;"/"&amp;MID(E662,8,4)&amp;"-"&amp;RIGHT(E662,2),IF(G662=12,"00"&amp;"."&amp;LEFT(E662,3)&amp;"."&amp;MID(E662,4,3)&amp;"/"&amp;MID(E662,7,4)&amp;"-"&amp;RIGHT(E662,2),IF(G662=11,"00.0"&amp;LEFT(E662,2)&amp;"."&amp;MID(E662,3,3)&amp;"/"&amp;MID(E662,6,4)&amp;"-"&amp;RIGHT(E662,2),"erro")))))</f>
        <v>01.545.826/0001-07</v>
      </c>
      <c r="G662" s="2">
        <f t="shared" si="2"/>
        <v>13</v>
      </c>
      <c r="H662" s="6" t="s">
        <v>62</v>
      </c>
      <c r="I662" s="2">
        <v>3.0</v>
      </c>
      <c r="J662" s="6">
        <v>13.914450505819177</v>
      </c>
      <c r="K662" s="6">
        <v>1104000.0</v>
      </c>
      <c r="L662" s="2">
        <v>0.0</v>
      </c>
      <c r="M662" s="2">
        <v>1.0</v>
      </c>
      <c r="N662" s="2"/>
      <c r="O662" s="2">
        <v>1.0</v>
      </c>
      <c r="P662" s="2">
        <v>3.0</v>
      </c>
      <c r="Q662" s="2">
        <v>0.0</v>
      </c>
      <c r="R662" s="2">
        <v>15.0</v>
      </c>
      <c r="S662" s="2">
        <v>0.0</v>
      </c>
      <c r="T662" s="6">
        <v>14.945234811024939</v>
      </c>
      <c r="U662" s="6">
        <v>-0.024725644895652484</v>
      </c>
      <c r="V662" s="6">
        <v>0.4951610813353871</v>
      </c>
      <c r="W662" s="6">
        <v>1226067.0</v>
      </c>
      <c r="X662" s="6">
        <v>306359.0</v>
      </c>
      <c r="Y662" s="6">
        <v>3094803.0</v>
      </c>
      <c r="Z662" s="6">
        <v>-76521.0</v>
      </c>
      <c r="AA662" s="2">
        <f t="shared" si="3"/>
        <v>1</v>
      </c>
      <c r="AB662" s="2">
        <v>0.0</v>
      </c>
      <c r="AC662" s="2">
        <v>0.0</v>
      </c>
      <c r="AD662" s="2">
        <v>0.0</v>
      </c>
      <c r="AE662" s="2">
        <v>0.0</v>
      </c>
      <c r="AF662" s="2">
        <v>0.0</v>
      </c>
      <c r="AG662" s="2">
        <v>0.0</v>
      </c>
      <c r="AH662" s="2">
        <v>1.0</v>
      </c>
      <c r="AI662" s="2">
        <v>0.0</v>
      </c>
      <c r="AJ662" s="2">
        <v>0.0</v>
      </c>
      <c r="AK662" s="2">
        <v>0.0</v>
      </c>
      <c r="AL662" s="2">
        <v>0.0</v>
      </c>
      <c r="AM662" s="2">
        <v>0.0</v>
      </c>
      <c r="AN662" s="2">
        <v>0.0</v>
      </c>
      <c r="AO662" s="2">
        <v>0.0</v>
      </c>
      <c r="AP662" s="2">
        <v>0.0</v>
      </c>
      <c r="AQ662" s="2">
        <v>1.0</v>
      </c>
      <c r="AR662" s="3">
        <v>0.0</v>
      </c>
      <c r="AS662" s="6">
        <f t="shared" si="4"/>
        <v>14.73360446</v>
      </c>
      <c r="AT662" s="6">
        <f t="shared" si="5"/>
        <v>-0.005486897248</v>
      </c>
      <c r="AU662" s="6">
        <f t="shared" si="6"/>
        <v>1.475658332</v>
      </c>
      <c r="AV662" s="6">
        <f t="shared" si="7"/>
        <v>0</v>
      </c>
      <c r="AW662" s="6">
        <f t="shared" si="8"/>
        <v>1</v>
      </c>
      <c r="AX662" s="6">
        <f t="shared" si="9"/>
        <v>1</v>
      </c>
      <c r="AY662" s="6">
        <f t="shared" si="10"/>
        <v>3</v>
      </c>
      <c r="AZ662" s="6">
        <f t="shared" si="11"/>
        <v>0</v>
      </c>
      <c r="BA662" s="6">
        <f t="shared" si="12"/>
        <v>16</v>
      </c>
      <c r="BB662" s="6">
        <f t="shared" si="13"/>
        <v>0</v>
      </c>
      <c r="BC662" s="2"/>
      <c r="BD662" s="2"/>
    </row>
    <row r="663" ht="15.75" customHeight="1">
      <c r="A663" s="2">
        <v>157.0</v>
      </c>
      <c r="B663" s="2">
        <v>2016.0</v>
      </c>
      <c r="C663" s="6" t="s">
        <v>215</v>
      </c>
      <c r="D663" s="2">
        <v>17965.0</v>
      </c>
      <c r="E663" s="2">
        <v>2.79677500014E12</v>
      </c>
      <c r="F663" s="2" t="str">
        <f t="array" ref="F663">IFERROR(INDEX(cnpj!$A:$B,MATCH(C663,cnpj!$B:$B,0),1),IF(G663=14,LEFT(E663,2)&amp;"."&amp;MID(E663,3,3)&amp;"."&amp;MID(E663,6,3)&amp;"/"&amp;MID(E663,9,4)&amp;"-"&amp;RIGHT(E663,2),IF(G663=13,0&amp;LEFT(E663,1)&amp;"."&amp;MID(E663,2,3)&amp;"."&amp;MID(E663,5,3)&amp;"/"&amp;MID(E663,8,4)&amp;"-"&amp;RIGHT(E663,2),IF(G663=12,"00"&amp;"."&amp;LEFT(E663,3)&amp;"."&amp;MID(E663,4,3)&amp;"/"&amp;MID(E663,7,4)&amp;"-"&amp;RIGHT(E663,2),IF(G663=11,"00.0"&amp;LEFT(E663,2)&amp;"."&amp;MID(E663,3,3)&amp;"/"&amp;MID(E663,6,4)&amp;"-"&amp;RIGHT(E663,2),"erro")))))</f>
        <v>02.796.775/0001-40</v>
      </c>
      <c r="G663" s="2">
        <f t="shared" si="2"/>
        <v>13</v>
      </c>
      <c r="H663" s="6" t="s">
        <v>50</v>
      </c>
      <c r="I663" s="2">
        <v>6.0</v>
      </c>
      <c r="J663" s="6">
        <v>10.568081182919324</v>
      </c>
      <c r="K663" s="6">
        <v>38874.01</v>
      </c>
      <c r="L663" s="2">
        <v>0.0</v>
      </c>
      <c r="M663" s="2">
        <v>0.0</v>
      </c>
      <c r="N663" s="2"/>
      <c r="O663" s="2">
        <v>0.0</v>
      </c>
      <c r="P663" s="2">
        <v>0.0</v>
      </c>
      <c r="Q663" s="2">
        <v>0.0</v>
      </c>
      <c r="R663" s="2">
        <v>5.0</v>
      </c>
      <c r="S663" s="2">
        <v>0.0</v>
      </c>
      <c r="T663" s="6">
        <v>8.133880887949207</v>
      </c>
      <c r="U663" s="6">
        <v>0.16666666666666666</v>
      </c>
      <c r="V663" s="6">
        <v>0.05985915492957746</v>
      </c>
      <c r="W663" s="6">
        <v>204.0</v>
      </c>
      <c r="X663" s="6">
        <v>0.0</v>
      </c>
      <c r="Y663" s="6">
        <v>3408.0</v>
      </c>
      <c r="Z663" s="6">
        <v>568.0</v>
      </c>
      <c r="AA663" s="2" t="str">
        <f t="shared" si="3"/>
        <v/>
      </c>
      <c r="AB663" s="2">
        <v>0.0</v>
      </c>
      <c r="AC663" s="2">
        <v>1.0</v>
      </c>
      <c r="AD663" s="2">
        <v>0.0</v>
      </c>
      <c r="AE663" s="2">
        <v>0.0</v>
      </c>
      <c r="AF663" s="2">
        <v>0.0</v>
      </c>
      <c r="AG663" s="2">
        <v>0.0</v>
      </c>
      <c r="AH663" s="2">
        <v>0.0</v>
      </c>
      <c r="AI663" s="2">
        <v>0.0</v>
      </c>
      <c r="AJ663" s="2">
        <v>0.0</v>
      </c>
      <c r="AK663" s="2">
        <v>0.0</v>
      </c>
      <c r="AL663" s="2">
        <v>0.0</v>
      </c>
      <c r="AM663" s="2">
        <v>1.0</v>
      </c>
      <c r="AN663" s="2">
        <v>0.0</v>
      </c>
      <c r="AO663" s="2">
        <v>0.0</v>
      </c>
      <c r="AP663" s="2">
        <v>0.0</v>
      </c>
      <c r="AQ663" s="2">
        <v>0.0</v>
      </c>
      <c r="AR663" s="3">
        <v>0.0</v>
      </c>
      <c r="AS663" s="6" t="str">
        <f t="shared" si="4"/>
        <v/>
      </c>
      <c r="AT663" s="6" t="str">
        <f t="shared" si="5"/>
        <v/>
      </c>
      <c r="AU663" s="6" t="str">
        <f t="shared" si="6"/>
        <v/>
      </c>
      <c r="AV663" s="6" t="str">
        <f t="shared" si="7"/>
        <v/>
      </c>
      <c r="AW663" s="6" t="str">
        <f t="shared" si="8"/>
        <v/>
      </c>
      <c r="AX663" s="6" t="str">
        <f t="shared" si="9"/>
        <v/>
      </c>
      <c r="AY663" s="6" t="str">
        <f t="shared" si="10"/>
        <v/>
      </c>
      <c r="AZ663" s="6" t="str">
        <f t="shared" si="11"/>
        <v/>
      </c>
      <c r="BA663" s="6" t="str">
        <f t="shared" si="12"/>
        <v/>
      </c>
      <c r="BB663" s="6" t="str">
        <f t="shared" si="13"/>
        <v/>
      </c>
      <c r="BC663" s="2"/>
      <c r="BD663" s="2"/>
    </row>
    <row r="664" ht="15.75" customHeight="1">
      <c r="A664" s="2">
        <v>157.0</v>
      </c>
      <c r="B664" s="2">
        <v>2017.0</v>
      </c>
      <c r="C664" s="6" t="s">
        <v>215</v>
      </c>
      <c r="D664" s="2">
        <v>17965.0</v>
      </c>
      <c r="E664" s="2">
        <v>2.79677500014E12</v>
      </c>
      <c r="F664" s="2" t="str">
        <f t="array" ref="F664">IFERROR(INDEX(cnpj!$A:$B,MATCH(C664,cnpj!$B:$B,0),1),IF(G664=14,LEFT(E664,2)&amp;"."&amp;MID(E664,3,3)&amp;"."&amp;MID(E664,6,3)&amp;"/"&amp;MID(E664,9,4)&amp;"-"&amp;RIGHT(E664,2),IF(G664=13,0&amp;LEFT(E664,1)&amp;"."&amp;MID(E664,2,3)&amp;"."&amp;MID(E664,5,3)&amp;"/"&amp;MID(E664,8,4)&amp;"-"&amp;RIGHT(E664,2),IF(G664=12,"00"&amp;"."&amp;LEFT(E664,3)&amp;"."&amp;MID(E664,4,3)&amp;"/"&amp;MID(E664,7,4)&amp;"-"&amp;RIGHT(E664,2),IF(G664=11,"00.0"&amp;LEFT(E664,2)&amp;"."&amp;MID(E664,3,3)&amp;"/"&amp;MID(E664,6,4)&amp;"-"&amp;RIGHT(E664,2),"erro")))))</f>
        <v>02.796.775/0001-40</v>
      </c>
      <c r="G664" s="2">
        <f t="shared" si="2"/>
        <v>13</v>
      </c>
      <c r="H664" s="6" t="s">
        <v>50</v>
      </c>
      <c r="I664" s="2">
        <v>6.0</v>
      </c>
      <c r="J664" s="6">
        <v>10.4341158035983</v>
      </c>
      <c r="K664" s="6">
        <v>34000.0</v>
      </c>
      <c r="L664" s="2">
        <v>0.0</v>
      </c>
      <c r="M664" s="2">
        <v>0.0</v>
      </c>
      <c r="N664" s="2"/>
      <c r="O664" s="2">
        <v>0.0</v>
      </c>
      <c r="P664" s="2">
        <v>0.0</v>
      </c>
      <c r="Q664" s="2">
        <v>0.0</v>
      </c>
      <c r="R664" s="2">
        <v>5.0</v>
      </c>
      <c r="S664" s="2">
        <v>0.0</v>
      </c>
      <c r="T664" s="6">
        <v>8.142936010432265</v>
      </c>
      <c r="U664" s="6">
        <v>0.0357662111078802</v>
      </c>
      <c r="V664" s="6">
        <v>0.04100029078220413</v>
      </c>
      <c r="W664" s="6">
        <v>141.0</v>
      </c>
      <c r="X664" s="6">
        <v>0.0</v>
      </c>
      <c r="Y664" s="6">
        <v>3439.0</v>
      </c>
      <c r="Z664" s="6">
        <v>123.0</v>
      </c>
      <c r="AA664" s="2">
        <f t="shared" si="3"/>
        <v>0</v>
      </c>
      <c r="AB664" s="2">
        <v>0.0</v>
      </c>
      <c r="AC664" s="2">
        <v>1.0</v>
      </c>
      <c r="AD664" s="2">
        <v>0.0</v>
      </c>
      <c r="AE664" s="2">
        <v>0.0</v>
      </c>
      <c r="AF664" s="2">
        <v>0.0</v>
      </c>
      <c r="AG664" s="2">
        <v>0.0</v>
      </c>
      <c r="AH664" s="2">
        <v>0.0</v>
      </c>
      <c r="AI664" s="2">
        <v>0.0</v>
      </c>
      <c r="AJ664" s="2">
        <v>0.0</v>
      </c>
      <c r="AK664" s="2">
        <v>0.0</v>
      </c>
      <c r="AL664" s="2">
        <v>0.0</v>
      </c>
      <c r="AM664" s="2">
        <v>0.0</v>
      </c>
      <c r="AN664" s="2">
        <v>1.0</v>
      </c>
      <c r="AO664" s="2">
        <v>0.0</v>
      </c>
      <c r="AP664" s="2">
        <v>0.0</v>
      </c>
      <c r="AQ664" s="2">
        <v>0.0</v>
      </c>
      <c r="AR664" s="3">
        <v>0.0</v>
      </c>
      <c r="AS664" s="6">
        <f t="shared" si="4"/>
        <v>8.133880888</v>
      </c>
      <c r="AT664" s="6">
        <f t="shared" si="5"/>
        <v>0.1666666667</v>
      </c>
      <c r="AU664" s="6">
        <f t="shared" si="6"/>
        <v>0.05985915493</v>
      </c>
      <c r="AV664" s="6">
        <f t="shared" si="7"/>
        <v>0</v>
      </c>
      <c r="AW664" s="6">
        <f t="shared" si="8"/>
        <v>0</v>
      </c>
      <c r="AX664" s="6">
        <f t="shared" si="9"/>
        <v>0</v>
      </c>
      <c r="AY664" s="6">
        <f t="shared" si="10"/>
        <v>0</v>
      </c>
      <c r="AZ664" s="6">
        <f t="shared" si="11"/>
        <v>0</v>
      </c>
      <c r="BA664" s="6">
        <f t="shared" si="12"/>
        <v>5</v>
      </c>
      <c r="BB664" s="6">
        <f t="shared" si="13"/>
        <v>0</v>
      </c>
      <c r="BC664" s="2"/>
      <c r="BD664" s="2"/>
    </row>
    <row r="665" ht="15.75" customHeight="1">
      <c r="A665" s="2">
        <v>157.0</v>
      </c>
      <c r="B665" s="2">
        <v>2018.0</v>
      </c>
      <c r="C665" s="6" t="s">
        <v>215</v>
      </c>
      <c r="D665" s="2">
        <v>17965.0</v>
      </c>
      <c r="E665" s="2">
        <v>2.79677500014E12</v>
      </c>
      <c r="F665" s="2" t="str">
        <f t="array" ref="F665">IFERROR(INDEX(cnpj!$A:$B,MATCH(C665,cnpj!$B:$B,0),1),IF(G665=14,LEFT(E665,2)&amp;"."&amp;MID(E665,3,3)&amp;"."&amp;MID(E665,6,3)&amp;"/"&amp;MID(E665,9,4)&amp;"-"&amp;RIGHT(E665,2),IF(G665=13,0&amp;LEFT(E665,1)&amp;"."&amp;MID(E665,2,3)&amp;"."&amp;MID(E665,5,3)&amp;"/"&amp;MID(E665,8,4)&amp;"-"&amp;RIGHT(E665,2),IF(G665=12,"00"&amp;"."&amp;LEFT(E665,3)&amp;"."&amp;MID(E665,4,3)&amp;"/"&amp;MID(E665,7,4)&amp;"-"&amp;RIGHT(E665,2),IF(G665=11,"00.0"&amp;LEFT(E665,2)&amp;"."&amp;MID(E665,3,3)&amp;"/"&amp;MID(E665,6,4)&amp;"-"&amp;RIGHT(E665,2),"erro")))))</f>
        <v>02.796.775/0001-40</v>
      </c>
      <c r="G665" s="2">
        <f t="shared" si="2"/>
        <v>13</v>
      </c>
      <c r="H665" s="6" t="s">
        <v>50</v>
      </c>
      <c r="I665" s="2">
        <v>6.0</v>
      </c>
      <c r="J665" s="6">
        <v>10.532570766006582</v>
      </c>
      <c r="K665" s="6">
        <v>37517.8</v>
      </c>
      <c r="L665" s="2">
        <v>0.0</v>
      </c>
      <c r="M665" s="2">
        <v>0.0</v>
      </c>
      <c r="N665" s="2"/>
      <c r="O665" s="2">
        <v>0.0</v>
      </c>
      <c r="P665" s="2">
        <v>0.0</v>
      </c>
      <c r="Q665" s="2">
        <v>0.0</v>
      </c>
      <c r="R665" s="2">
        <v>5.0</v>
      </c>
      <c r="S665" s="2">
        <v>0.0</v>
      </c>
      <c r="T665" s="6">
        <v>7.271703706887368</v>
      </c>
      <c r="U665" s="6">
        <v>-0.10076441973592773</v>
      </c>
      <c r="V665" s="6">
        <v>0.07505211952744961</v>
      </c>
      <c r="W665" s="6">
        <v>1.0</v>
      </c>
      <c r="X665" s="6">
        <v>107.0</v>
      </c>
      <c r="Y665" s="6">
        <v>1439.0</v>
      </c>
      <c r="Z665" s="6">
        <v>-145.0</v>
      </c>
      <c r="AA665" s="2">
        <f t="shared" si="3"/>
        <v>0</v>
      </c>
      <c r="AB665" s="2">
        <v>0.0</v>
      </c>
      <c r="AC665" s="2">
        <v>1.0</v>
      </c>
      <c r="AD665" s="2">
        <v>0.0</v>
      </c>
      <c r="AE665" s="2">
        <v>0.0</v>
      </c>
      <c r="AF665" s="2">
        <v>0.0</v>
      </c>
      <c r="AG665" s="2">
        <v>0.0</v>
      </c>
      <c r="AH665" s="2">
        <v>0.0</v>
      </c>
      <c r="AI665" s="2">
        <v>0.0</v>
      </c>
      <c r="AJ665" s="2">
        <v>0.0</v>
      </c>
      <c r="AK665" s="2">
        <v>0.0</v>
      </c>
      <c r="AL665" s="2">
        <v>0.0</v>
      </c>
      <c r="AM665" s="2">
        <v>0.0</v>
      </c>
      <c r="AN665" s="2">
        <v>0.0</v>
      </c>
      <c r="AO665" s="2">
        <v>1.0</v>
      </c>
      <c r="AP665" s="2">
        <v>0.0</v>
      </c>
      <c r="AQ665" s="2">
        <v>0.0</v>
      </c>
      <c r="AR665" s="3">
        <v>0.0</v>
      </c>
      <c r="AS665" s="6">
        <f t="shared" si="4"/>
        <v>8.14293601</v>
      </c>
      <c r="AT665" s="6">
        <f t="shared" si="5"/>
        <v>0.03576621111</v>
      </c>
      <c r="AU665" s="6">
        <f t="shared" si="6"/>
        <v>0.04100029078</v>
      </c>
      <c r="AV665" s="6">
        <f t="shared" si="7"/>
        <v>0</v>
      </c>
      <c r="AW665" s="6">
        <f t="shared" si="8"/>
        <v>0</v>
      </c>
      <c r="AX665" s="6">
        <f t="shared" si="9"/>
        <v>0</v>
      </c>
      <c r="AY665" s="6">
        <f t="shared" si="10"/>
        <v>0</v>
      </c>
      <c r="AZ665" s="6">
        <f t="shared" si="11"/>
        <v>0</v>
      </c>
      <c r="BA665" s="6">
        <f t="shared" si="12"/>
        <v>5</v>
      </c>
      <c r="BB665" s="6">
        <f t="shared" si="13"/>
        <v>0</v>
      </c>
      <c r="BC665" s="2"/>
      <c r="BD665" s="2"/>
    </row>
    <row r="666" ht="15.75" customHeight="1">
      <c r="A666" s="2">
        <v>157.0</v>
      </c>
      <c r="B666" s="2">
        <v>2019.0</v>
      </c>
      <c r="C666" s="6" t="s">
        <v>215</v>
      </c>
      <c r="D666" s="2">
        <v>17965.0</v>
      </c>
      <c r="E666" s="2">
        <v>2.79677500014E12</v>
      </c>
      <c r="F666" s="2" t="str">
        <f t="array" ref="F666">IFERROR(INDEX(cnpj!$A:$B,MATCH(C666,cnpj!$B:$B,0),1),IF(G666=14,LEFT(E666,2)&amp;"."&amp;MID(E666,3,3)&amp;"."&amp;MID(E666,6,3)&amp;"/"&amp;MID(E666,9,4)&amp;"-"&amp;RIGHT(E666,2),IF(G666=13,0&amp;LEFT(E666,1)&amp;"."&amp;MID(E666,2,3)&amp;"."&amp;MID(E666,5,3)&amp;"/"&amp;MID(E666,8,4)&amp;"-"&amp;RIGHT(E666,2),IF(G666=12,"00"&amp;"."&amp;LEFT(E666,3)&amp;"."&amp;MID(E666,4,3)&amp;"/"&amp;MID(E666,7,4)&amp;"-"&amp;RIGHT(E666,2),IF(G666=11,"00.0"&amp;LEFT(E666,2)&amp;"."&amp;MID(E666,3,3)&amp;"/"&amp;MID(E666,6,4)&amp;"-"&amp;RIGHT(E666,2),"erro")))))</f>
        <v>02.796.775/0001-40</v>
      </c>
      <c r="G666" s="2">
        <f t="shared" si="2"/>
        <v>13</v>
      </c>
      <c r="H666" s="6" t="s">
        <v>50</v>
      </c>
      <c r="I666" s="2">
        <v>6.0</v>
      </c>
      <c r="J666" s="6">
        <v>10.57392991852549</v>
      </c>
      <c r="K666" s="6">
        <v>39102.04</v>
      </c>
      <c r="L666" s="2">
        <v>0.0</v>
      </c>
      <c r="M666" s="2">
        <v>0.0</v>
      </c>
      <c r="N666" s="2"/>
      <c r="O666" s="2">
        <v>0.0</v>
      </c>
      <c r="P666" s="2">
        <v>0.0</v>
      </c>
      <c r="Q666" s="2">
        <v>0.0</v>
      </c>
      <c r="R666" s="2">
        <v>5.0</v>
      </c>
      <c r="S666" s="2">
        <v>0.0</v>
      </c>
      <c r="T666" s="6">
        <v>7.221105098182496</v>
      </c>
      <c r="U666" s="6">
        <v>-0.05701754385964912</v>
      </c>
      <c r="V666" s="6">
        <v>0.14912280701754385</v>
      </c>
      <c r="W666" s="6">
        <v>0.0</v>
      </c>
      <c r="X666" s="6">
        <v>204.0</v>
      </c>
      <c r="Y666" s="6">
        <v>1368.0</v>
      </c>
      <c r="Z666" s="6">
        <v>-78.0</v>
      </c>
      <c r="AA666" s="2">
        <f t="shared" si="3"/>
        <v>1</v>
      </c>
      <c r="AB666" s="2">
        <v>0.0</v>
      </c>
      <c r="AC666" s="2">
        <v>1.0</v>
      </c>
      <c r="AD666" s="2">
        <v>0.0</v>
      </c>
      <c r="AE666" s="2">
        <v>0.0</v>
      </c>
      <c r="AF666" s="2">
        <v>0.0</v>
      </c>
      <c r="AG666" s="2">
        <v>0.0</v>
      </c>
      <c r="AH666" s="2">
        <v>0.0</v>
      </c>
      <c r="AI666" s="2">
        <v>0.0</v>
      </c>
      <c r="AJ666" s="2">
        <v>0.0</v>
      </c>
      <c r="AK666" s="2">
        <v>0.0</v>
      </c>
      <c r="AL666" s="2">
        <v>0.0</v>
      </c>
      <c r="AM666" s="2">
        <v>0.0</v>
      </c>
      <c r="AN666" s="2">
        <v>0.0</v>
      </c>
      <c r="AO666" s="2">
        <v>0.0</v>
      </c>
      <c r="AP666" s="2">
        <v>1.0</v>
      </c>
      <c r="AQ666" s="2">
        <v>0.0</v>
      </c>
      <c r="AR666" s="3">
        <v>0.0</v>
      </c>
      <c r="AS666" s="6">
        <f t="shared" si="4"/>
        <v>7.271703707</v>
      </c>
      <c r="AT666" s="6">
        <f t="shared" si="5"/>
        <v>-0.1007644197</v>
      </c>
      <c r="AU666" s="6">
        <f t="shared" si="6"/>
        <v>0.07505211953</v>
      </c>
      <c r="AV666" s="6">
        <f t="shared" si="7"/>
        <v>0</v>
      </c>
      <c r="AW666" s="6">
        <f t="shared" si="8"/>
        <v>0</v>
      </c>
      <c r="AX666" s="6">
        <f t="shared" si="9"/>
        <v>0</v>
      </c>
      <c r="AY666" s="6">
        <f t="shared" si="10"/>
        <v>0</v>
      </c>
      <c r="AZ666" s="6">
        <f t="shared" si="11"/>
        <v>0</v>
      </c>
      <c r="BA666" s="6">
        <f t="shared" si="12"/>
        <v>5</v>
      </c>
      <c r="BB666" s="6">
        <f t="shared" si="13"/>
        <v>0</v>
      </c>
      <c r="BC666" s="2"/>
      <c r="BD666" s="2"/>
    </row>
    <row r="667" ht="15.75" customHeight="1">
      <c r="A667" s="2">
        <v>157.0</v>
      </c>
      <c r="B667" s="2">
        <v>2020.0</v>
      </c>
      <c r="C667" s="6" t="s">
        <v>215</v>
      </c>
      <c r="D667" s="2">
        <v>17965.0</v>
      </c>
      <c r="E667" s="2">
        <v>2.79677500014E12</v>
      </c>
      <c r="F667" s="2" t="str">
        <f t="array" ref="F667">IFERROR(INDEX(cnpj!$A:$B,MATCH(C667,cnpj!$B:$B,0),1),IF(G667=14,LEFT(E667,2)&amp;"."&amp;MID(E667,3,3)&amp;"."&amp;MID(E667,6,3)&amp;"/"&amp;MID(E667,9,4)&amp;"-"&amp;RIGHT(E667,2),IF(G667=13,0&amp;LEFT(E667,1)&amp;"."&amp;MID(E667,2,3)&amp;"."&amp;MID(E667,5,3)&amp;"/"&amp;MID(E667,8,4)&amp;"-"&amp;RIGHT(E667,2),IF(G667=12,"00"&amp;"."&amp;LEFT(E667,3)&amp;"."&amp;MID(E667,4,3)&amp;"/"&amp;MID(E667,7,4)&amp;"-"&amp;RIGHT(E667,2),IF(G667=11,"00.0"&amp;LEFT(E667,2)&amp;"."&amp;MID(E667,3,3)&amp;"/"&amp;MID(E667,6,4)&amp;"-"&amp;RIGHT(E667,2),"erro")))))</f>
        <v>02.796.775/0001-40</v>
      </c>
      <c r="G667" s="2">
        <f t="shared" si="2"/>
        <v>13</v>
      </c>
      <c r="H667" s="6" t="s">
        <v>50</v>
      </c>
      <c r="I667" s="2">
        <v>6.0</v>
      </c>
      <c r="J667" s="6">
        <v>10.21552071585174</v>
      </c>
      <c r="K667" s="6">
        <v>27324.0</v>
      </c>
      <c r="L667" s="2">
        <v>0.0</v>
      </c>
      <c r="M667" s="2">
        <v>0.0</v>
      </c>
      <c r="N667" s="2"/>
      <c r="O667" s="2">
        <v>0.0</v>
      </c>
      <c r="P667" s="2">
        <v>0.0</v>
      </c>
      <c r="Q667" s="2">
        <v>0.0</v>
      </c>
      <c r="R667" s="2">
        <v>5.0</v>
      </c>
      <c r="S667" s="2">
        <v>0.0</v>
      </c>
      <c r="T667" s="6">
        <v>7.147559271189454</v>
      </c>
      <c r="U667" s="6">
        <v>-0.08025177025963807</v>
      </c>
      <c r="V667" s="6">
        <v>0.0944138473642801</v>
      </c>
      <c r="W667" s="6">
        <v>0.0</v>
      </c>
      <c r="X667" s="6">
        <v>120.0</v>
      </c>
      <c r="Y667" s="6">
        <v>1271.0</v>
      </c>
      <c r="Z667" s="6">
        <v>-102.0</v>
      </c>
      <c r="AA667" s="2">
        <f t="shared" si="3"/>
        <v>1</v>
      </c>
      <c r="AB667" s="2">
        <v>0.0</v>
      </c>
      <c r="AC667" s="2">
        <v>1.0</v>
      </c>
      <c r="AD667" s="2">
        <v>0.0</v>
      </c>
      <c r="AE667" s="2">
        <v>0.0</v>
      </c>
      <c r="AF667" s="2">
        <v>0.0</v>
      </c>
      <c r="AG667" s="2">
        <v>0.0</v>
      </c>
      <c r="AH667" s="2">
        <v>0.0</v>
      </c>
      <c r="AI667" s="2">
        <v>0.0</v>
      </c>
      <c r="AJ667" s="2">
        <v>0.0</v>
      </c>
      <c r="AK667" s="2">
        <v>0.0</v>
      </c>
      <c r="AL667" s="2">
        <v>0.0</v>
      </c>
      <c r="AM667" s="2">
        <v>0.0</v>
      </c>
      <c r="AN667" s="2">
        <v>0.0</v>
      </c>
      <c r="AO667" s="2">
        <v>0.0</v>
      </c>
      <c r="AP667" s="2">
        <v>0.0</v>
      </c>
      <c r="AQ667" s="2">
        <v>1.0</v>
      </c>
      <c r="AR667" s="3">
        <v>0.0</v>
      </c>
      <c r="AS667" s="6">
        <f t="shared" si="4"/>
        <v>7.221105098</v>
      </c>
      <c r="AT667" s="6">
        <f t="shared" si="5"/>
        <v>-0.05701754386</v>
      </c>
      <c r="AU667" s="6">
        <f t="shared" si="6"/>
        <v>0.149122807</v>
      </c>
      <c r="AV667" s="6">
        <f t="shared" si="7"/>
        <v>0</v>
      </c>
      <c r="AW667" s="6">
        <f t="shared" si="8"/>
        <v>0</v>
      </c>
      <c r="AX667" s="6">
        <f t="shared" si="9"/>
        <v>0</v>
      </c>
      <c r="AY667" s="6">
        <f t="shared" si="10"/>
        <v>0</v>
      </c>
      <c r="AZ667" s="6">
        <f t="shared" si="11"/>
        <v>0</v>
      </c>
      <c r="BA667" s="6">
        <f t="shared" si="12"/>
        <v>5</v>
      </c>
      <c r="BB667" s="6">
        <f t="shared" si="13"/>
        <v>0</v>
      </c>
      <c r="BC667" s="2"/>
      <c r="BD667" s="2"/>
    </row>
    <row r="668" ht="15.75" customHeight="1">
      <c r="A668" s="2">
        <v>158.0</v>
      </c>
      <c r="B668" s="2">
        <v>2016.0</v>
      </c>
      <c r="C668" s="6" t="s">
        <v>216</v>
      </c>
      <c r="D668" s="2">
        <v>3980.0</v>
      </c>
      <c r="E668" s="2">
        <v>3.3611500000119E13</v>
      </c>
      <c r="F668" s="2" t="str">
        <f t="array" ref="F668">IFERROR(INDEX(cnpj!$A:$B,MATCH(C668,cnpj!$B:$B,0),1),IF(G668=14,LEFT(E668,2)&amp;"."&amp;MID(E668,3,3)&amp;"."&amp;MID(E668,6,3)&amp;"/"&amp;MID(E668,9,4)&amp;"-"&amp;RIGHT(E668,2),IF(G668=13,0&amp;LEFT(E668,1)&amp;"."&amp;MID(E668,2,3)&amp;"."&amp;MID(E668,5,3)&amp;"/"&amp;MID(E668,8,4)&amp;"-"&amp;RIGHT(E668,2),IF(G668=12,"00"&amp;"."&amp;LEFT(E668,3)&amp;"."&amp;MID(E668,4,3)&amp;"/"&amp;MID(E668,7,4)&amp;"-"&amp;RIGHT(E668,2),IF(G668=11,"00.0"&amp;LEFT(E668,2)&amp;"."&amp;MID(E668,3,3)&amp;"/"&amp;MID(E668,6,4)&amp;"-"&amp;RIGHT(E668,2),"erro")))))</f>
        <v>33.611.500/0001-19</v>
      </c>
      <c r="G668" s="2">
        <f t="shared" si="2"/>
        <v>14</v>
      </c>
      <c r="H668" s="6" t="s">
        <v>88</v>
      </c>
      <c r="I668" s="2">
        <v>5.0</v>
      </c>
      <c r="J668" s="6">
        <v>16.43093364329122</v>
      </c>
      <c r="K668" s="6">
        <v>1.3673E7</v>
      </c>
      <c r="L668" s="2">
        <v>0.0</v>
      </c>
      <c r="M668" s="2">
        <v>1.0</v>
      </c>
      <c r="N668" s="2"/>
      <c r="O668" s="2">
        <v>0.0</v>
      </c>
      <c r="P668" s="2">
        <v>0.0</v>
      </c>
      <c r="Q668" s="2">
        <v>0.0</v>
      </c>
      <c r="R668" s="2">
        <v>19.0</v>
      </c>
      <c r="S668" s="2">
        <v>0.0</v>
      </c>
      <c r="T668" s="6">
        <v>17.30863953966447</v>
      </c>
      <c r="U668" s="6">
        <v>-0.08789679858078893</v>
      </c>
      <c r="V668" s="6">
        <v>0.26941047676108765</v>
      </c>
      <c r="W668" s="6">
        <v>399384.0</v>
      </c>
      <c r="X668" s="6">
        <v>8461175.0</v>
      </c>
      <c r="Y668" s="6">
        <v>3.2888695E7</v>
      </c>
      <c r="Z668" s="6">
        <v>-2890811.0</v>
      </c>
      <c r="AA668" s="2" t="str">
        <f t="shared" si="3"/>
        <v/>
      </c>
      <c r="AB668" s="2">
        <v>0.0</v>
      </c>
      <c r="AC668" s="2">
        <v>0.0</v>
      </c>
      <c r="AD668" s="2">
        <v>0.0</v>
      </c>
      <c r="AE668" s="2">
        <v>0.0</v>
      </c>
      <c r="AF668" s="2">
        <v>0.0</v>
      </c>
      <c r="AG668" s="2">
        <v>0.0</v>
      </c>
      <c r="AH668" s="2">
        <v>0.0</v>
      </c>
      <c r="AI668" s="2">
        <v>0.0</v>
      </c>
      <c r="AJ668" s="2">
        <v>1.0</v>
      </c>
      <c r="AK668" s="2">
        <v>0.0</v>
      </c>
      <c r="AL668" s="2">
        <v>0.0</v>
      </c>
      <c r="AM668" s="2">
        <v>1.0</v>
      </c>
      <c r="AN668" s="2">
        <v>0.0</v>
      </c>
      <c r="AO668" s="2">
        <v>0.0</v>
      </c>
      <c r="AP668" s="2">
        <v>0.0</v>
      </c>
      <c r="AQ668" s="2">
        <v>0.0</v>
      </c>
      <c r="AR668" s="3">
        <v>0.0</v>
      </c>
      <c r="AS668" s="6" t="str">
        <f t="shared" si="4"/>
        <v/>
      </c>
      <c r="AT668" s="6" t="str">
        <f t="shared" si="5"/>
        <v/>
      </c>
      <c r="AU668" s="6" t="str">
        <f t="shared" si="6"/>
        <v/>
      </c>
      <c r="AV668" s="6" t="str">
        <f t="shared" si="7"/>
        <v/>
      </c>
      <c r="AW668" s="6" t="str">
        <f t="shared" si="8"/>
        <v/>
      </c>
      <c r="AX668" s="6" t="str">
        <f t="shared" si="9"/>
        <v/>
      </c>
      <c r="AY668" s="6" t="str">
        <f t="shared" si="10"/>
        <v/>
      </c>
      <c r="AZ668" s="6" t="str">
        <f t="shared" si="11"/>
        <v/>
      </c>
      <c r="BA668" s="6" t="str">
        <f t="shared" si="12"/>
        <v/>
      </c>
      <c r="BB668" s="6" t="str">
        <f t="shared" si="13"/>
        <v/>
      </c>
      <c r="BC668" s="2"/>
      <c r="BD668" s="2"/>
    </row>
    <row r="669" ht="15.75" customHeight="1">
      <c r="A669" s="2">
        <v>158.0</v>
      </c>
      <c r="B669" s="2">
        <v>2017.0</v>
      </c>
      <c r="C669" s="6" t="s">
        <v>216</v>
      </c>
      <c r="D669" s="2">
        <v>3980.0</v>
      </c>
      <c r="E669" s="2">
        <v>3.3611500000119E13</v>
      </c>
      <c r="F669" s="2" t="str">
        <f t="array" ref="F669">IFERROR(INDEX(cnpj!$A:$B,MATCH(C669,cnpj!$B:$B,0),1),IF(G669=14,LEFT(E669,2)&amp;"."&amp;MID(E669,3,3)&amp;"."&amp;MID(E669,6,3)&amp;"/"&amp;MID(E669,9,4)&amp;"-"&amp;RIGHT(E669,2),IF(G669=13,0&amp;LEFT(E669,1)&amp;"."&amp;MID(E669,2,3)&amp;"."&amp;MID(E669,5,3)&amp;"/"&amp;MID(E669,8,4)&amp;"-"&amp;RIGHT(E669,2),IF(G669=12,"00"&amp;"."&amp;LEFT(E669,3)&amp;"."&amp;MID(E669,4,3)&amp;"/"&amp;MID(E669,7,4)&amp;"-"&amp;RIGHT(E669,2),IF(G669=11,"00.0"&amp;LEFT(E669,2)&amp;"."&amp;MID(E669,3,3)&amp;"/"&amp;MID(E669,6,4)&amp;"-"&amp;RIGHT(E669,2),"erro")))))</f>
        <v>33.611.500/0001-19</v>
      </c>
      <c r="G669" s="2">
        <f t="shared" si="2"/>
        <v>14</v>
      </c>
      <c r="H669" s="6" t="s">
        <v>88</v>
      </c>
      <c r="I669" s="2">
        <v>5.0</v>
      </c>
      <c r="J669" s="6">
        <v>16.48051406952412</v>
      </c>
      <c r="K669" s="6">
        <v>1.4368E7</v>
      </c>
      <c r="L669" s="2">
        <v>0.0</v>
      </c>
      <c r="M669" s="2">
        <v>1.0</v>
      </c>
      <c r="N669" s="2"/>
      <c r="O669" s="2">
        <v>0.0</v>
      </c>
      <c r="P669" s="2">
        <v>0.0</v>
      </c>
      <c r="Q669" s="2">
        <v>0.0</v>
      </c>
      <c r="R669" s="2">
        <v>22.0</v>
      </c>
      <c r="S669" s="2">
        <v>0.0</v>
      </c>
      <c r="T669" s="6">
        <v>17.294404882759757</v>
      </c>
      <c r="U669" s="6">
        <v>-0.011083198874704955</v>
      </c>
      <c r="V669" s="6">
        <v>0.2707467021500098</v>
      </c>
      <c r="W669" s="6">
        <v>524672.0</v>
      </c>
      <c r="X669" s="6">
        <v>8253979.0</v>
      </c>
      <c r="Y669" s="6">
        <v>3.2423852E7</v>
      </c>
      <c r="Z669" s="6">
        <v>-359360.0</v>
      </c>
      <c r="AA669" s="2">
        <f t="shared" si="3"/>
        <v>1</v>
      </c>
      <c r="AB669" s="2">
        <v>0.0</v>
      </c>
      <c r="AC669" s="2">
        <v>0.0</v>
      </c>
      <c r="AD669" s="2">
        <v>0.0</v>
      </c>
      <c r="AE669" s="2">
        <v>0.0</v>
      </c>
      <c r="AF669" s="2">
        <v>0.0</v>
      </c>
      <c r="AG669" s="2">
        <v>0.0</v>
      </c>
      <c r="AH669" s="2">
        <v>0.0</v>
      </c>
      <c r="AI669" s="2">
        <v>0.0</v>
      </c>
      <c r="AJ669" s="2">
        <v>1.0</v>
      </c>
      <c r="AK669" s="2">
        <v>0.0</v>
      </c>
      <c r="AL669" s="2">
        <v>0.0</v>
      </c>
      <c r="AM669" s="2">
        <v>0.0</v>
      </c>
      <c r="AN669" s="2">
        <v>1.0</v>
      </c>
      <c r="AO669" s="2">
        <v>0.0</v>
      </c>
      <c r="AP669" s="2">
        <v>0.0</v>
      </c>
      <c r="AQ669" s="2">
        <v>0.0</v>
      </c>
      <c r="AR669" s="3">
        <v>0.0</v>
      </c>
      <c r="AS669" s="6">
        <f t="shared" si="4"/>
        <v>17.30863954</v>
      </c>
      <c r="AT669" s="6">
        <f t="shared" si="5"/>
        <v>-0.08789679858</v>
      </c>
      <c r="AU669" s="6">
        <f t="shared" si="6"/>
        <v>0.2694104768</v>
      </c>
      <c r="AV669" s="6">
        <f t="shared" si="7"/>
        <v>0</v>
      </c>
      <c r="AW669" s="6">
        <f t="shared" si="8"/>
        <v>1</v>
      </c>
      <c r="AX669" s="6">
        <f t="shared" si="9"/>
        <v>0</v>
      </c>
      <c r="AY669" s="6">
        <f t="shared" si="10"/>
        <v>0</v>
      </c>
      <c r="AZ669" s="6">
        <f t="shared" si="11"/>
        <v>0</v>
      </c>
      <c r="BA669" s="6">
        <f t="shared" si="12"/>
        <v>19</v>
      </c>
      <c r="BB669" s="6">
        <f t="shared" si="13"/>
        <v>0</v>
      </c>
      <c r="BC669" s="2"/>
      <c r="BD669" s="2"/>
    </row>
    <row r="670" ht="15.75" customHeight="1">
      <c r="A670" s="2">
        <v>158.0</v>
      </c>
      <c r="B670" s="2">
        <v>2018.0</v>
      </c>
      <c r="C670" s="6" t="s">
        <v>216</v>
      </c>
      <c r="D670" s="2">
        <v>3980.0</v>
      </c>
      <c r="E670" s="2">
        <v>3.3611500000119E13</v>
      </c>
      <c r="F670" s="2" t="str">
        <f t="array" ref="F670">IFERROR(INDEX(cnpj!$A:$B,MATCH(C670,cnpj!$B:$B,0),1),IF(G670=14,LEFT(E670,2)&amp;"."&amp;MID(E670,3,3)&amp;"."&amp;MID(E670,6,3)&amp;"/"&amp;MID(E670,9,4)&amp;"-"&amp;RIGHT(E670,2),IF(G670=13,0&amp;LEFT(E670,1)&amp;"."&amp;MID(E670,2,3)&amp;"."&amp;MID(E670,5,3)&amp;"/"&amp;MID(E670,8,4)&amp;"-"&amp;RIGHT(E670,2),IF(G670=12,"00"&amp;"."&amp;LEFT(E670,3)&amp;"."&amp;MID(E670,4,3)&amp;"/"&amp;MID(E670,7,4)&amp;"-"&amp;RIGHT(E670,2),IF(G670=11,"00.0"&amp;LEFT(E670,2)&amp;"."&amp;MID(E670,3,3)&amp;"/"&amp;MID(E670,6,4)&amp;"-"&amp;RIGHT(E670,2),"erro")))))</f>
        <v>33.611.500/0001-19</v>
      </c>
      <c r="G670" s="2">
        <f t="shared" si="2"/>
        <v>14</v>
      </c>
      <c r="H670" s="6" t="s">
        <v>88</v>
      </c>
      <c r="I670" s="2">
        <v>5.0</v>
      </c>
      <c r="J670" s="6">
        <v>15.984678537517969</v>
      </c>
      <c r="K670" s="6">
        <v>8751000.0</v>
      </c>
      <c r="L670" s="2">
        <v>0.0</v>
      </c>
      <c r="M670" s="2">
        <v>1.0</v>
      </c>
      <c r="N670" s="2"/>
      <c r="O670" s="2">
        <v>0.0</v>
      </c>
      <c r="P670" s="2">
        <v>0.0</v>
      </c>
      <c r="Q670" s="2">
        <v>0.0</v>
      </c>
      <c r="R670" s="2">
        <v>22.0</v>
      </c>
      <c r="S670" s="2">
        <v>0.0</v>
      </c>
      <c r="T670" s="6">
        <v>17.396889736543965</v>
      </c>
      <c r="U670" s="6">
        <v>0.06413341673011015</v>
      </c>
      <c r="V670" s="6">
        <v>0.2837299927559048</v>
      </c>
      <c r="W670" s="6">
        <v>611636.0</v>
      </c>
      <c r="X670" s="6">
        <v>9580811.0</v>
      </c>
      <c r="Y670" s="6">
        <v>3.5923051E7</v>
      </c>
      <c r="Z670" s="6">
        <v>2303868.0</v>
      </c>
      <c r="AA670" s="2">
        <f t="shared" si="3"/>
        <v>1</v>
      </c>
      <c r="AB670" s="2">
        <v>0.0</v>
      </c>
      <c r="AC670" s="2">
        <v>0.0</v>
      </c>
      <c r="AD670" s="2">
        <v>0.0</v>
      </c>
      <c r="AE670" s="2">
        <v>0.0</v>
      </c>
      <c r="AF670" s="2">
        <v>0.0</v>
      </c>
      <c r="AG670" s="2">
        <v>0.0</v>
      </c>
      <c r="AH670" s="2">
        <v>0.0</v>
      </c>
      <c r="AI670" s="2">
        <v>0.0</v>
      </c>
      <c r="AJ670" s="2">
        <v>1.0</v>
      </c>
      <c r="AK670" s="2">
        <v>0.0</v>
      </c>
      <c r="AL670" s="2">
        <v>0.0</v>
      </c>
      <c r="AM670" s="2">
        <v>0.0</v>
      </c>
      <c r="AN670" s="2">
        <v>0.0</v>
      </c>
      <c r="AO670" s="2">
        <v>1.0</v>
      </c>
      <c r="AP670" s="2">
        <v>0.0</v>
      </c>
      <c r="AQ670" s="2">
        <v>0.0</v>
      </c>
      <c r="AR670" s="3">
        <v>0.0</v>
      </c>
      <c r="AS670" s="6">
        <f t="shared" si="4"/>
        <v>17.29440488</v>
      </c>
      <c r="AT670" s="6">
        <f t="shared" si="5"/>
        <v>-0.01108319887</v>
      </c>
      <c r="AU670" s="6">
        <f t="shared" si="6"/>
        <v>0.2707467022</v>
      </c>
      <c r="AV670" s="6">
        <f t="shared" si="7"/>
        <v>0</v>
      </c>
      <c r="AW670" s="6">
        <f t="shared" si="8"/>
        <v>1</v>
      </c>
      <c r="AX670" s="6">
        <f t="shared" si="9"/>
        <v>0</v>
      </c>
      <c r="AY670" s="6">
        <f t="shared" si="10"/>
        <v>0</v>
      </c>
      <c r="AZ670" s="6">
        <f t="shared" si="11"/>
        <v>0</v>
      </c>
      <c r="BA670" s="6">
        <f t="shared" si="12"/>
        <v>22</v>
      </c>
      <c r="BB670" s="6">
        <f t="shared" si="13"/>
        <v>0</v>
      </c>
      <c r="BC670" s="2"/>
      <c r="BD670" s="2"/>
    </row>
    <row r="671" ht="15.75" customHeight="1">
      <c r="A671" s="2">
        <v>158.0</v>
      </c>
      <c r="B671" s="2">
        <v>2019.0</v>
      </c>
      <c r="C671" s="6" t="s">
        <v>216</v>
      </c>
      <c r="D671" s="2">
        <v>3980.0</v>
      </c>
      <c r="E671" s="2">
        <v>3.3611500000119E13</v>
      </c>
      <c r="F671" s="2" t="str">
        <f t="array" ref="F671">IFERROR(INDEX(cnpj!$A:$B,MATCH(C671,cnpj!$B:$B,0),1),IF(G671=14,LEFT(E671,2)&amp;"."&amp;MID(E671,3,3)&amp;"."&amp;MID(E671,6,3)&amp;"/"&amp;MID(E671,9,4)&amp;"-"&amp;RIGHT(E671,2),IF(G671=13,0&amp;LEFT(E671,1)&amp;"."&amp;MID(E671,2,3)&amp;"."&amp;MID(E671,5,3)&amp;"/"&amp;MID(E671,8,4)&amp;"-"&amp;RIGHT(E671,2),IF(G671=12,"00"&amp;"."&amp;LEFT(E671,3)&amp;"."&amp;MID(E671,4,3)&amp;"/"&amp;MID(E671,7,4)&amp;"-"&amp;RIGHT(E671,2),IF(G671=11,"00.0"&amp;LEFT(E671,2)&amp;"."&amp;MID(E671,3,3)&amp;"/"&amp;MID(E671,6,4)&amp;"-"&amp;RIGHT(E671,2),"erro")))))</f>
        <v>33.611.500/0001-19</v>
      </c>
      <c r="G671" s="2">
        <f t="shared" si="2"/>
        <v>14</v>
      </c>
      <c r="H671" s="6" t="s">
        <v>88</v>
      </c>
      <c r="I671" s="2">
        <v>5.0</v>
      </c>
      <c r="J671" s="6">
        <v>15.771088112421724</v>
      </c>
      <c r="K671" s="6">
        <v>7068000.0</v>
      </c>
      <c r="L671" s="2">
        <v>0.0</v>
      </c>
      <c r="M671" s="2">
        <v>1.0</v>
      </c>
      <c r="N671" s="2"/>
      <c r="O671" s="2">
        <v>0.0</v>
      </c>
      <c r="P671" s="2">
        <v>0.0</v>
      </c>
      <c r="Q671" s="2">
        <v>0.0</v>
      </c>
      <c r="R671" s="2">
        <v>24.0</v>
      </c>
      <c r="S671" s="2">
        <v>0.0</v>
      </c>
      <c r="T671" s="6">
        <v>17.45457938115965</v>
      </c>
      <c r="U671" s="6">
        <v>0.031630331237732186</v>
      </c>
      <c r="V671" s="6">
        <v>0.024566181184375823</v>
      </c>
      <c r="W671" s="6">
        <v>535516.0</v>
      </c>
      <c r="X671" s="6">
        <v>399384.0</v>
      </c>
      <c r="Y671" s="6">
        <v>3.8056383E7</v>
      </c>
      <c r="Z671" s="6">
        <v>1203736.0</v>
      </c>
      <c r="AA671" s="2">
        <f t="shared" si="3"/>
        <v>0</v>
      </c>
      <c r="AB671" s="2">
        <v>0.0</v>
      </c>
      <c r="AC671" s="2">
        <v>0.0</v>
      </c>
      <c r="AD671" s="2">
        <v>0.0</v>
      </c>
      <c r="AE671" s="2">
        <v>0.0</v>
      </c>
      <c r="AF671" s="2">
        <v>0.0</v>
      </c>
      <c r="AG671" s="2">
        <v>0.0</v>
      </c>
      <c r="AH671" s="2">
        <v>0.0</v>
      </c>
      <c r="AI671" s="2">
        <v>0.0</v>
      </c>
      <c r="AJ671" s="2">
        <v>1.0</v>
      </c>
      <c r="AK671" s="2">
        <v>0.0</v>
      </c>
      <c r="AL671" s="2">
        <v>0.0</v>
      </c>
      <c r="AM671" s="2">
        <v>0.0</v>
      </c>
      <c r="AN671" s="2">
        <v>0.0</v>
      </c>
      <c r="AO671" s="2">
        <v>0.0</v>
      </c>
      <c r="AP671" s="2">
        <v>1.0</v>
      </c>
      <c r="AQ671" s="2">
        <v>0.0</v>
      </c>
      <c r="AR671" s="3">
        <v>0.0</v>
      </c>
      <c r="AS671" s="6">
        <f t="shared" si="4"/>
        <v>17.39688974</v>
      </c>
      <c r="AT671" s="6">
        <f t="shared" si="5"/>
        <v>0.06413341673</v>
      </c>
      <c r="AU671" s="6">
        <f t="shared" si="6"/>
        <v>0.2837299928</v>
      </c>
      <c r="AV671" s="6">
        <f t="shared" si="7"/>
        <v>0</v>
      </c>
      <c r="AW671" s="6">
        <f t="shared" si="8"/>
        <v>1</v>
      </c>
      <c r="AX671" s="6">
        <f t="shared" si="9"/>
        <v>0</v>
      </c>
      <c r="AY671" s="6">
        <f t="shared" si="10"/>
        <v>0</v>
      </c>
      <c r="AZ671" s="6">
        <f t="shared" si="11"/>
        <v>0</v>
      </c>
      <c r="BA671" s="6">
        <f t="shared" si="12"/>
        <v>22</v>
      </c>
      <c r="BB671" s="6">
        <f t="shared" si="13"/>
        <v>0</v>
      </c>
      <c r="BC671" s="2"/>
      <c r="BD671" s="2"/>
    </row>
    <row r="672" ht="15.75" customHeight="1">
      <c r="A672" s="2">
        <v>158.0</v>
      </c>
      <c r="B672" s="2">
        <v>2020.0</v>
      </c>
      <c r="C672" s="6" t="s">
        <v>216</v>
      </c>
      <c r="D672" s="2">
        <v>3980.0</v>
      </c>
      <c r="E672" s="2">
        <v>3.3611500000119E13</v>
      </c>
      <c r="F672" s="2" t="str">
        <f t="array" ref="F672">IFERROR(INDEX(cnpj!$A:$B,MATCH(C672,cnpj!$B:$B,0),1),IF(G672=14,LEFT(E672,2)&amp;"."&amp;MID(E672,3,3)&amp;"."&amp;MID(E672,6,3)&amp;"/"&amp;MID(E672,9,4)&amp;"-"&amp;RIGHT(E672,2),IF(G672=13,0&amp;LEFT(E672,1)&amp;"."&amp;MID(E672,2,3)&amp;"."&amp;MID(E672,5,3)&amp;"/"&amp;MID(E672,8,4)&amp;"-"&amp;RIGHT(E672,2),IF(G672=12,"00"&amp;"."&amp;LEFT(E672,3)&amp;"."&amp;MID(E672,4,3)&amp;"/"&amp;MID(E672,7,4)&amp;"-"&amp;RIGHT(E672,2),IF(G672=11,"00.0"&amp;LEFT(E672,2)&amp;"."&amp;MID(E672,3,3)&amp;"/"&amp;MID(E672,6,4)&amp;"-"&amp;RIGHT(E672,2),"erro")))))</f>
        <v>33.611.500/0001-19</v>
      </c>
      <c r="G672" s="2">
        <f t="shared" si="2"/>
        <v>14</v>
      </c>
      <c r="H672" s="6" t="s">
        <v>88</v>
      </c>
      <c r="I672" s="2">
        <v>5.0</v>
      </c>
      <c r="J672" s="6">
        <v>15.95439955828753</v>
      </c>
      <c r="K672" s="6">
        <v>8490000.0</v>
      </c>
      <c r="L672" s="2">
        <v>0.0</v>
      </c>
      <c r="M672" s="2">
        <v>1.0</v>
      </c>
      <c r="N672" s="2"/>
      <c r="O672" s="2">
        <v>0.0</v>
      </c>
      <c r="P672" s="2">
        <v>0.0</v>
      </c>
      <c r="Q672" s="2">
        <v>0.0</v>
      </c>
      <c r="R672" s="2">
        <v>24.0</v>
      </c>
      <c r="S672" s="2">
        <v>0.0</v>
      </c>
      <c r="T672" s="6">
        <v>17.600624673508587</v>
      </c>
      <c r="U672" s="6">
        <v>0.05371765695982643</v>
      </c>
      <c r="V672" s="6">
        <v>0.299278308408205</v>
      </c>
      <c r="W672" s="6">
        <v>2190757.0</v>
      </c>
      <c r="X672" s="6">
        <v>1.0989668E7</v>
      </c>
      <c r="Y672" s="6">
        <v>4.4040696E7</v>
      </c>
      <c r="Z672" s="6">
        <v>2365763.0</v>
      </c>
      <c r="AA672" s="2">
        <f t="shared" si="3"/>
        <v>0</v>
      </c>
      <c r="AB672" s="2">
        <v>0.0</v>
      </c>
      <c r="AC672" s="2">
        <v>0.0</v>
      </c>
      <c r="AD672" s="2">
        <v>0.0</v>
      </c>
      <c r="AE672" s="2">
        <v>0.0</v>
      </c>
      <c r="AF672" s="2">
        <v>0.0</v>
      </c>
      <c r="AG672" s="2">
        <v>0.0</v>
      </c>
      <c r="AH672" s="2">
        <v>0.0</v>
      </c>
      <c r="AI672" s="2">
        <v>0.0</v>
      </c>
      <c r="AJ672" s="2">
        <v>1.0</v>
      </c>
      <c r="AK672" s="2">
        <v>0.0</v>
      </c>
      <c r="AL672" s="2">
        <v>0.0</v>
      </c>
      <c r="AM672" s="2">
        <v>0.0</v>
      </c>
      <c r="AN672" s="2">
        <v>0.0</v>
      </c>
      <c r="AO672" s="2">
        <v>0.0</v>
      </c>
      <c r="AP672" s="2">
        <v>0.0</v>
      </c>
      <c r="AQ672" s="2">
        <v>1.0</v>
      </c>
      <c r="AR672" s="3">
        <v>0.0</v>
      </c>
      <c r="AS672" s="6">
        <f t="shared" si="4"/>
        <v>17.45457938</v>
      </c>
      <c r="AT672" s="6">
        <f t="shared" si="5"/>
        <v>0.03163033124</v>
      </c>
      <c r="AU672" s="6">
        <f t="shared" si="6"/>
        <v>0.02456618118</v>
      </c>
      <c r="AV672" s="6">
        <f t="shared" si="7"/>
        <v>0</v>
      </c>
      <c r="AW672" s="6">
        <f t="shared" si="8"/>
        <v>1</v>
      </c>
      <c r="AX672" s="6">
        <f t="shared" si="9"/>
        <v>0</v>
      </c>
      <c r="AY672" s="6">
        <f t="shared" si="10"/>
        <v>0</v>
      </c>
      <c r="AZ672" s="6">
        <f t="shared" si="11"/>
        <v>0</v>
      </c>
      <c r="BA672" s="6">
        <f t="shared" si="12"/>
        <v>24</v>
      </c>
      <c r="BB672" s="6">
        <f t="shared" si="13"/>
        <v>0</v>
      </c>
      <c r="BC672" s="2"/>
      <c r="BD672" s="2"/>
    </row>
    <row r="673" ht="15.75" customHeight="1">
      <c r="A673" s="2">
        <v>159.0</v>
      </c>
      <c r="B673" s="2">
        <v>2016.0</v>
      </c>
      <c r="C673" s="6" t="s">
        <v>217</v>
      </c>
      <c r="D673" s="2">
        <v>19569.0</v>
      </c>
      <c r="E673" s="2">
        <v>6.164253000187E12</v>
      </c>
      <c r="F673" s="2" t="str">
        <f t="array" ref="F673">IFERROR(INDEX(cnpj!$A:$B,MATCH(C673,cnpj!$B:$B,0),1),IF(G673=14,LEFT(E673,2)&amp;"."&amp;MID(E673,3,3)&amp;"."&amp;MID(E673,6,3)&amp;"/"&amp;MID(E673,9,4)&amp;"-"&amp;RIGHT(E673,2),IF(G673=13,0&amp;LEFT(E673,1)&amp;"."&amp;MID(E673,2,3)&amp;"."&amp;MID(E673,5,3)&amp;"/"&amp;MID(E673,8,4)&amp;"-"&amp;RIGHT(E673,2),IF(G673=12,"00"&amp;"."&amp;LEFT(E673,3)&amp;"."&amp;MID(E673,4,3)&amp;"/"&amp;MID(E673,7,4)&amp;"-"&amp;RIGHT(E673,2),IF(G673=11,"00.0"&amp;LEFT(E673,2)&amp;"."&amp;MID(E673,3,3)&amp;"/"&amp;MID(E673,6,4)&amp;"-"&amp;RIGHT(E673,2),"erro")))))</f>
        <v>06.164.253/0001-87</v>
      </c>
      <c r="G673" s="2">
        <f t="shared" si="2"/>
        <v>13</v>
      </c>
      <c r="H673" s="6" t="s">
        <v>60</v>
      </c>
      <c r="I673" s="2">
        <v>1.0</v>
      </c>
      <c r="J673" s="6">
        <v>14.244565882629642</v>
      </c>
      <c r="K673" s="6">
        <v>1535806.0</v>
      </c>
      <c r="L673" s="2">
        <v>0.0</v>
      </c>
      <c r="M673" s="2">
        <v>1.0</v>
      </c>
      <c r="N673" s="2"/>
      <c r="O673" s="2">
        <v>1.0</v>
      </c>
      <c r="P673" s="2">
        <v>3.0</v>
      </c>
      <c r="Q673" s="2">
        <v>0.0</v>
      </c>
      <c r="R673" s="2">
        <v>14.0</v>
      </c>
      <c r="S673" s="2">
        <v>0.0</v>
      </c>
      <c r="T673" s="6">
        <v>14.813092940335004</v>
      </c>
      <c r="U673" s="6">
        <v>0.31331392128532537</v>
      </c>
      <c r="V673" s="6">
        <v>2.346009430184112</v>
      </c>
      <c r="W673" s="6">
        <v>281213.0</v>
      </c>
      <c r="X673" s="6">
        <v>6080503.0</v>
      </c>
      <c r="Y673" s="6">
        <v>2711718.0</v>
      </c>
      <c r="Z673" s="6">
        <v>849619.0</v>
      </c>
      <c r="AA673" s="2" t="str">
        <f t="shared" si="3"/>
        <v/>
      </c>
      <c r="AB673" s="2">
        <v>0.0</v>
      </c>
      <c r="AC673" s="2">
        <v>0.0</v>
      </c>
      <c r="AD673" s="2">
        <v>0.0</v>
      </c>
      <c r="AE673" s="2">
        <v>0.0</v>
      </c>
      <c r="AF673" s="2">
        <v>0.0</v>
      </c>
      <c r="AG673" s="2">
        <v>1.0</v>
      </c>
      <c r="AH673" s="2">
        <v>0.0</v>
      </c>
      <c r="AI673" s="2">
        <v>0.0</v>
      </c>
      <c r="AJ673" s="2">
        <v>0.0</v>
      </c>
      <c r="AK673" s="2">
        <v>0.0</v>
      </c>
      <c r="AL673" s="2">
        <v>0.0</v>
      </c>
      <c r="AM673" s="2">
        <v>1.0</v>
      </c>
      <c r="AN673" s="2">
        <v>0.0</v>
      </c>
      <c r="AO673" s="2">
        <v>0.0</v>
      </c>
      <c r="AP673" s="2">
        <v>0.0</v>
      </c>
      <c r="AQ673" s="2">
        <v>0.0</v>
      </c>
      <c r="AR673" s="3">
        <v>0.0</v>
      </c>
      <c r="AS673" s="6" t="str">
        <f t="shared" si="4"/>
        <v/>
      </c>
      <c r="AT673" s="6" t="str">
        <f t="shared" si="5"/>
        <v/>
      </c>
      <c r="AU673" s="6" t="str">
        <f t="shared" si="6"/>
        <v/>
      </c>
      <c r="AV673" s="6" t="str">
        <f t="shared" si="7"/>
        <v/>
      </c>
      <c r="AW673" s="6" t="str">
        <f t="shared" si="8"/>
        <v/>
      </c>
      <c r="AX673" s="6" t="str">
        <f t="shared" si="9"/>
        <v/>
      </c>
      <c r="AY673" s="6" t="str">
        <f t="shared" si="10"/>
        <v/>
      </c>
      <c r="AZ673" s="6" t="str">
        <f t="shared" si="11"/>
        <v/>
      </c>
      <c r="BA673" s="6" t="str">
        <f t="shared" si="12"/>
        <v/>
      </c>
      <c r="BB673" s="6" t="str">
        <f t="shared" si="13"/>
        <v/>
      </c>
      <c r="BC673" s="2"/>
      <c r="BD673" s="2"/>
    </row>
    <row r="674" ht="15.75" customHeight="1">
      <c r="A674" s="2">
        <v>159.0</v>
      </c>
      <c r="B674" s="2">
        <v>2017.0</v>
      </c>
      <c r="C674" s="6" t="s">
        <v>217</v>
      </c>
      <c r="D674" s="2">
        <v>19569.0</v>
      </c>
      <c r="E674" s="2">
        <v>6.164253000187E12</v>
      </c>
      <c r="F674" s="2" t="str">
        <f t="array" ref="F674">IFERROR(INDEX(cnpj!$A:$B,MATCH(C674,cnpj!$B:$B,0),1),IF(G674=14,LEFT(E674,2)&amp;"."&amp;MID(E674,3,3)&amp;"."&amp;MID(E674,6,3)&amp;"/"&amp;MID(E674,9,4)&amp;"-"&amp;RIGHT(E674,2),IF(G674=13,0&amp;LEFT(E674,1)&amp;"."&amp;MID(E674,2,3)&amp;"."&amp;MID(E674,5,3)&amp;"/"&amp;MID(E674,8,4)&amp;"-"&amp;RIGHT(E674,2),IF(G674=12,"00"&amp;"."&amp;LEFT(E674,3)&amp;"."&amp;MID(E674,4,3)&amp;"/"&amp;MID(E674,7,4)&amp;"-"&amp;RIGHT(E674,2),IF(G674=11,"00.0"&amp;LEFT(E674,2)&amp;"."&amp;MID(E674,3,3)&amp;"/"&amp;MID(E674,6,4)&amp;"-"&amp;RIGHT(E674,2),"erro")))))</f>
        <v>06.164.253/0001-87</v>
      </c>
      <c r="G674" s="2">
        <f t="shared" si="2"/>
        <v>13</v>
      </c>
      <c r="H674" s="6" t="s">
        <v>60</v>
      </c>
      <c r="I674" s="2">
        <v>1.0</v>
      </c>
      <c r="J674" s="6">
        <v>14.244565882629642</v>
      </c>
      <c r="K674" s="6">
        <v>1535806.0</v>
      </c>
      <c r="L674" s="2">
        <v>0.0</v>
      </c>
      <c r="M674" s="2">
        <v>1.0</v>
      </c>
      <c r="N674" s="2"/>
      <c r="O674" s="2">
        <v>1.0</v>
      </c>
      <c r="P674" s="2">
        <v>3.0</v>
      </c>
      <c r="Q674" s="2">
        <v>0.0</v>
      </c>
      <c r="R674" s="2">
        <v>20.0</v>
      </c>
      <c r="S674" s="2">
        <v>0.0</v>
      </c>
      <c r="T674" s="6">
        <v>15.018035013939924</v>
      </c>
      <c r="U674" s="6">
        <v>0.005763541573719644</v>
      </c>
      <c r="V674" s="6">
        <v>2.045801288204418</v>
      </c>
      <c r="W674" s="6">
        <v>119024.0</v>
      </c>
      <c r="X674" s="6">
        <v>6690444.0</v>
      </c>
      <c r="Y674" s="6">
        <v>3328509.0</v>
      </c>
      <c r="Z674" s="6">
        <v>19184.0</v>
      </c>
      <c r="AA674" s="2">
        <f t="shared" si="3"/>
        <v>0</v>
      </c>
      <c r="AB674" s="2">
        <v>0.0</v>
      </c>
      <c r="AC674" s="2">
        <v>0.0</v>
      </c>
      <c r="AD674" s="2">
        <v>0.0</v>
      </c>
      <c r="AE674" s="2">
        <v>0.0</v>
      </c>
      <c r="AF674" s="2">
        <v>0.0</v>
      </c>
      <c r="AG674" s="2">
        <v>1.0</v>
      </c>
      <c r="AH674" s="2">
        <v>0.0</v>
      </c>
      <c r="AI674" s="2">
        <v>0.0</v>
      </c>
      <c r="AJ674" s="2">
        <v>0.0</v>
      </c>
      <c r="AK674" s="2">
        <v>0.0</v>
      </c>
      <c r="AL674" s="2">
        <v>0.0</v>
      </c>
      <c r="AM674" s="2">
        <v>0.0</v>
      </c>
      <c r="AN674" s="2">
        <v>1.0</v>
      </c>
      <c r="AO674" s="2">
        <v>0.0</v>
      </c>
      <c r="AP674" s="2">
        <v>0.0</v>
      </c>
      <c r="AQ674" s="2">
        <v>0.0</v>
      </c>
      <c r="AR674" s="3">
        <v>0.0</v>
      </c>
      <c r="AS674" s="6">
        <f t="shared" si="4"/>
        <v>14.81309294</v>
      </c>
      <c r="AT674" s="6">
        <f t="shared" si="5"/>
        <v>0.3133139213</v>
      </c>
      <c r="AU674" s="6">
        <f t="shared" si="6"/>
        <v>2.34600943</v>
      </c>
      <c r="AV674" s="6">
        <f t="shared" si="7"/>
        <v>0</v>
      </c>
      <c r="AW674" s="6">
        <f t="shared" si="8"/>
        <v>1</v>
      </c>
      <c r="AX674" s="6">
        <f t="shared" si="9"/>
        <v>1</v>
      </c>
      <c r="AY674" s="6">
        <f t="shared" si="10"/>
        <v>3</v>
      </c>
      <c r="AZ674" s="6">
        <f t="shared" si="11"/>
        <v>0</v>
      </c>
      <c r="BA674" s="6">
        <f t="shared" si="12"/>
        <v>14</v>
      </c>
      <c r="BB674" s="6">
        <f t="shared" si="13"/>
        <v>0</v>
      </c>
      <c r="BC674" s="2"/>
      <c r="BD674" s="2"/>
    </row>
    <row r="675" ht="15.75" customHeight="1">
      <c r="A675" s="2">
        <v>159.0</v>
      </c>
      <c r="B675" s="2">
        <v>2018.0</v>
      </c>
      <c r="C675" s="6" t="s">
        <v>217</v>
      </c>
      <c r="D675" s="2">
        <v>19569.0</v>
      </c>
      <c r="E675" s="2">
        <v>6.164253000187E12</v>
      </c>
      <c r="F675" s="2" t="str">
        <f t="array" ref="F675">IFERROR(INDEX(cnpj!$A:$B,MATCH(C675,cnpj!$B:$B,0),1),IF(G675=14,LEFT(E675,2)&amp;"."&amp;MID(E675,3,3)&amp;"."&amp;MID(E675,6,3)&amp;"/"&amp;MID(E675,9,4)&amp;"-"&amp;RIGHT(E675,2),IF(G675=13,0&amp;LEFT(E675,1)&amp;"."&amp;MID(E675,2,3)&amp;"."&amp;MID(E675,5,3)&amp;"/"&amp;MID(E675,8,4)&amp;"-"&amp;RIGHT(E675,2),IF(G675=12,"00"&amp;"."&amp;LEFT(E675,3)&amp;"."&amp;MID(E675,4,3)&amp;"/"&amp;MID(E675,7,4)&amp;"-"&amp;RIGHT(E675,2),IF(G675=11,"00.0"&amp;LEFT(E675,2)&amp;"."&amp;MID(E675,3,3)&amp;"/"&amp;MID(E675,6,4)&amp;"-"&amp;RIGHT(E675,2),"erro")))))</f>
        <v>06.164.253/0001-87</v>
      </c>
      <c r="G675" s="2">
        <f t="shared" si="2"/>
        <v>13</v>
      </c>
      <c r="H675" s="6" t="s">
        <v>60</v>
      </c>
      <c r="I675" s="2">
        <v>1.0</v>
      </c>
      <c r="J675" s="6">
        <v>14.244565882629642</v>
      </c>
      <c r="K675" s="6">
        <v>1535806.0</v>
      </c>
      <c r="L675" s="2">
        <v>0.0</v>
      </c>
      <c r="M675" s="2">
        <v>1.0</v>
      </c>
      <c r="N675" s="2"/>
      <c r="O675" s="2">
        <v>1.0</v>
      </c>
      <c r="P675" s="2">
        <v>3.0</v>
      </c>
      <c r="Q675" s="2">
        <v>0.0</v>
      </c>
      <c r="R675" s="2">
        <v>19.0</v>
      </c>
      <c r="S675" s="2">
        <v>0.0</v>
      </c>
      <c r="T675" s="6">
        <v>15.186070784237113</v>
      </c>
      <c r="U675" s="6">
        <v>-0.27565144470326264</v>
      </c>
      <c r="V675" s="6">
        <v>2.266118373935507</v>
      </c>
      <c r="W675" s="6">
        <v>149323.0</v>
      </c>
      <c r="X675" s="6">
        <v>8773645.0</v>
      </c>
      <c r="Y675" s="6">
        <v>3937556.0</v>
      </c>
      <c r="Z675" s="6">
        <v>-1085393.0</v>
      </c>
      <c r="AA675" s="2">
        <f t="shared" si="3"/>
        <v>0</v>
      </c>
      <c r="AB675" s="2">
        <v>0.0</v>
      </c>
      <c r="AC675" s="2">
        <v>0.0</v>
      </c>
      <c r="AD675" s="2">
        <v>0.0</v>
      </c>
      <c r="AE675" s="2">
        <v>0.0</v>
      </c>
      <c r="AF675" s="2">
        <v>0.0</v>
      </c>
      <c r="AG675" s="2">
        <v>1.0</v>
      </c>
      <c r="AH675" s="2">
        <v>0.0</v>
      </c>
      <c r="AI675" s="2">
        <v>0.0</v>
      </c>
      <c r="AJ675" s="2">
        <v>0.0</v>
      </c>
      <c r="AK675" s="2">
        <v>0.0</v>
      </c>
      <c r="AL675" s="2">
        <v>0.0</v>
      </c>
      <c r="AM675" s="2">
        <v>0.0</v>
      </c>
      <c r="AN675" s="2">
        <v>0.0</v>
      </c>
      <c r="AO675" s="2">
        <v>1.0</v>
      </c>
      <c r="AP675" s="2">
        <v>0.0</v>
      </c>
      <c r="AQ675" s="2">
        <v>0.0</v>
      </c>
      <c r="AR675" s="3">
        <v>0.0</v>
      </c>
      <c r="AS675" s="6">
        <f t="shared" si="4"/>
        <v>15.01803501</v>
      </c>
      <c r="AT675" s="6">
        <f t="shared" si="5"/>
        <v>0.005763541574</v>
      </c>
      <c r="AU675" s="6">
        <f t="shared" si="6"/>
        <v>2.045801288</v>
      </c>
      <c r="AV675" s="6">
        <f t="shared" si="7"/>
        <v>0</v>
      </c>
      <c r="AW675" s="6">
        <f t="shared" si="8"/>
        <v>1</v>
      </c>
      <c r="AX675" s="6">
        <f t="shared" si="9"/>
        <v>1</v>
      </c>
      <c r="AY675" s="6">
        <f t="shared" si="10"/>
        <v>3</v>
      </c>
      <c r="AZ675" s="6">
        <f t="shared" si="11"/>
        <v>0</v>
      </c>
      <c r="BA675" s="6">
        <f t="shared" si="12"/>
        <v>20</v>
      </c>
      <c r="BB675" s="6">
        <f t="shared" si="13"/>
        <v>0</v>
      </c>
      <c r="BC675" s="2"/>
      <c r="BD675" s="2"/>
    </row>
    <row r="676" ht="15.75" customHeight="1">
      <c r="A676" s="2">
        <v>159.0</v>
      </c>
      <c r="B676" s="2">
        <v>2019.0</v>
      </c>
      <c r="C676" s="6" t="s">
        <v>217</v>
      </c>
      <c r="D676" s="2">
        <v>19569.0</v>
      </c>
      <c r="E676" s="2">
        <v>6.164253000187E12</v>
      </c>
      <c r="F676" s="2" t="str">
        <f t="array" ref="F676">IFERROR(INDEX(cnpj!$A:$B,MATCH(C676,cnpj!$B:$B,0),1),IF(G676=14,LEFT(E676,2)&amp;"."&amp;MID(E676,3,3)&amp;"."&amp;MID(E676,6,3)&amp;"/"&amp;MID(E676,9,4)&amp;"-"&amp;RIGHT(E676,2),IF(G676=13,0&amp;LEFT(E676,1)&amp;"."&amp;MID(E676,2,3)&amp;"."&amp;MID(E676,5,3)&amp;"/"&amp;MID(E676,8,4)&amp;"-"&amp;RIGHT(E676,2),IF(G676=12,"00"&amp;"."&amp;LEFT(E676,3)&amp;"."&amp;MID(E676,4,3)&amp;"/"&amp;MID(E676,7,4)&amp;"-"&amp;RIGHT(E676,2),IF(G676=11,"00.0"&amp;LEFT(E676,2)&amp;"."&amp;MID(E676,3,3)&amp;"/"&amp;MID(E676,6,4)&amp;"-"&amp;RIGHT(E676,2),"erro")))))</f>
        <v>06.164.253/0001-87</v>
      </c>
      <c r="G676" s="2">
        <f t="shared" si="2"/>
        <v>13</v>
      </c>
      <c r="H676" s="6" t="s">
        <v>60</v>
      </c>
      <c r="I676" s="2">
        <v>1.0</v>
      </c>
      <c r="J676" s="6">
        <v>14.244565882629642</v>
      </c>
      <c r="K676" s="6">
        <v>1535806.0</v>
      </c>
      <c r="L676" s="2">
        <v>0.0</v>
      </c>
      <c r="M676" s="2">
        <v>1.0</v>
      </c>
      <c r="N676" s="2"/>
      <c r="O676" s="2">
        <v>1.0</v>
      </c>
      <c r="P676" s="2">
        <v>3.0</v>
      </c>
      <c r="Q676" s="2">
        <v>0.0</v>
      </c>
      <c r="R676" s="2">
        <v>19.0</v>
      </c>
      <c r="S676" s="2">
        <v>0.0</v>
      </c>
      <c r="T676" s="6">
        <v>15.543174785569652</v>
      </c>
      <c r="U676" s="6">
        <v>-0.02083929365362273</v>
      </c>
      <c r="V676" s="6">
        <v>0.2957398088740743</v>
      </c>
      <c r="W676" s="6">
        <v>1383061.0</v>
      </c>
      <c r="X676" s="6">
        <v>281213.0</v>
      </c>
      <c r="Y676" s="6">
        <v>5627494.0</v>
      </c>
      <c r="Z676" s="6">
        <v>-117273.0</v>
      </c>
      <c r="AA676" s="2">
        <f t="shared" si="3"/>
        <v>1</v>
      </c>
      <c r="AB676" s="2">
        <v>0.0</v>
      </c>
      <c r="AC676" s="2">
        <v>0.0</v>
      </c>
      <c r="AD676" s="2">
        <v>0.0</v>
      </c>
      <c r="AE676" s="2">
        <v>0.0</v>
      </c>
      <c r="AF676" s="2">
        <v>0.0</v>
      </c>
      <c r="AG676" s="2">
        <v>1.0</v>
      </c>
      <c r="AH676" s="2">
        <v>0.0</v>
      </c>
      <c r="AI676" s="2">
        <v>0.0</v>
      </c>
      <c r="AJ676" s="2">
        <v>0.0</v>
      </c>
      <c r="AK676" s="2">
        <v>0.0</v>
      </c>
      <c r="AL676" s="2">
        <v>0.0</v>
      </c>
      <c r="AM676" s="2">
        <v>0.0</v>
      </c>
      <c r="AN676" s="2">
        <v>0.0</v>
      </c>
      <c r="AO676" s="2">
        <v>0.0</v>
      </c>
      <c r="AP676" s="2">
        <v>1.0</v>
      </c>
      <c r="AQ676" s="2">
        <v>0.0</v>
      </c>
      <c r="AR676" s="3">
        <v>0.0</v>
      </c>
      <c r="AS676" s="6">
        <f t="shared" si="4"/>
        <v>15.18607078</v>
      </c>
      <c r="AT676" s="6">
        <f t="shared" si="5"/>
        <v>-0.2756514447</v>
      </c>
      <c r="AU676" s="6">
        <f t="shared" si="6"/>
        <v>2.266118374</v>
      </c>
      <c r="AV676" s="6">
        <f t="shared" si="7"/>
        <v>0</v>
      </c>
      <c r="AW676" s="6">
        <f t="shared" si="8"/>
        <v>1</v>
      </c>
      <c r="AX676" s="6">
        <f t="shared" si="9"/>
        <v>1</v>
      </c>
      <c r="AY676" s="6">
        <f t="shared" si="10"/>
        <v>3</v>
      </c>
      <c r="AZ676" s="6">
        <f t="shared" si="11"/>
        <v>0</v>
      </c>
      <c r="BA676" s="6">
        <f t="shared" si="12"/>
        <v>19</v>
      </c>
      <c r="BB676" s="6">
        <f t="shared" si="13"/>
        <v>0</v>
      </c>
      <c r="BC676" s="2"/>
      <c r="BD676" s="2"/>
    </row>
    <row r="677" ht="15.75" customHeight="1">
      <c r="A677" s="2">
        <v>159.0</v>
      </c>
      <c r="B677" s="2">
        <v>2020.0</v>
      </c>
      <c r="C677" s="6" t="s">
        <v>217</v>
      </c>
      <c r="D677" s="2">
        <v>19569.0</v>
      </c>
      <c r="E677" s="2">
        <v>6.164253000187E12</v>
      </c>
      <c r="F677" s="2" t="str">
        <f t="array" ref="F677">IFERROR(INDEX(cnpj!$A:$B,MATCH(C677,cnpj!$B:$B,0),1),IF(G677=14,LEFT(E677,2)&amp;"."&amp;MID(E677,3,3)&amp;"."&amp;MID(E677,6,3)&amp;"/"&amp;MID(E677,9,4)&amp;"-"&amp;RIGHT(E677,2),IF(G677=13,0&amp;LEFT(E677,1)&amp;"."&amp;MID(E677,2,3)&amp;"."&amp;MID(E677,5,3)&amp;"/"&amp;MID(E677,8,4)&amp;"-"&amp;RIGHT(E677,2),IF(G677=12,"00"&amp;"."&amp;LEFT(E677,3)&amp;"."&amp;MID(E677,4,3)&amp;"/"&amp;MID(E677,7,4)&amp;"-"&amp;RIGHT(E677,2),IF(G677=11,"00.0"&amp;LEFT(E677,2)&amp;"."&amp;MID(E677,3,3)&amp;"/"&amp;MID(E677,6,4)&amp;"-"&amp;RIGHT(E677,2),"erro")))))</f>
        <v>06.164.253/0001-87</v>
      </c>
      <c r="G677" s="2">
        <f t="shared" si="2"/>
        <v>13</v>
      </c>
      <c r="H677" s="6" t="s">
        <v>60</v>
      </c>
      <c r="I677" s="2">
        <v>1.0</v>
      </c>
      <c r="J677" s="6">
        <v>15.17070117403283</v>
      </c>
      <c r="K677" s="6">
        <v>3877500.0</v>
      </c>
      <c r="L677" s="2">
        <v>0.0</v>
      </c>
      <c r="M677" s="2">
        <v>1.0</v>
      </c>
      <c r="N677" s="2"/>
      <c r="O677" s="2">
        <v>1.0</v>
      </c>
      <c r="P677" s="2">
        <v>3.0</v>
      </c>
      <c r="Q677" s="2">
        <v>0.0</v>
      </c>
      <c r="R677" s="2">
        <v>19.0</v>
      </c>
      <c r="S677" s="2">
        <v>0.0</v>
      </c>
      <c r="T677" s="6">
        <v>15.654645858330824</v>
      </c>
      <c r="U677" s="6">
        <v>-0.9518417776489184</v>
      </c>
      <c r="V677" s="6">
        <v>3.290076641653537</v>
      </c>
      <c r="W677" s="6">
        <v>712139.0</v>
      </c>
      <c r="X677" s="6">
        <v>1.9986049E7</v>
      </c>
      <c r="Y677" s="6">
        <v>6291096.0</v>
      </c>
      <c r="Z677" s="6">
        <v>-5988128.0</v>
      </c>
      <c r="AA677" s="2">
        <f t="shared" si="3"/>
        <v>1</v>
      </c>
      <c r="AB677" s="2">
        <v>0.0</v>
      </c>
      <c r="AC677" s="2">
        <v>0.0</v>
      </c>
      <c r="AD677" s="2">
        <v>0.0</v>
      </c>
      <c r="AE677" s="2">
        <v>0.0</v>
      </c>
      <c r="AF677" s="2">
        <v>0.0</v>
      </c>
      <c r="AG677" s="2">
        <v>1.0</v>
      </c>
      <c r="AH677" s="2">
        <v>0.0</v>
      </c>
      <c r="AI677" s="2">
        <v>0.0</v>
      </c>
      <c r="AJ677" s="2">
        <v>0.0</v>
      </c>
      <c r="AK677" s="2">
        <v>0.0</v>
      </c>
      <c r="AL677" s="2">
        <v>0.0</v>
      </c>
      <c r="AM677" s="2">
        <v>0.0</v>
      </c>
      <c r="AN677" s="2">
        <v>0.0</v>
      </c>
      <c r="AO677" s="2">
        <v>0.0</v>
      </c>
      <c r="AP677" s="2">
        <v>0.0</v>
      </c>
      <c r="AQ677" s="2">
        <v>1.0</v>
      </c>
      <c r="AR677" s="3">
        <v>0.0</v>
      </c>
      <c r="AS677" s="6">
        <f t="shared" si="4"/>
        <v>15.54317479</v>
      </c>
      <c r="AT677" s="6">
        <f t="shared" si="5"/>
        <v>-0.02083929365</v>
      </c>
      <c r="AU677" s="6">
        <f t="shared" si="6"/>
        <v>0.2957398089</v>
      </c>
      <c r="AV677" s="6">
        <f t="shared" si="7"/>
        <v>0</v>
      </c>
      <c r="AW677" s="6">
        <f t="shared" si="8"/>
        <v>1</v>
      </c>
      <c r="AX677" s="6">
        <f t="shared" si="9"/>
        <v>1</v>
      </c>
      <c r="AY677" s="6">
        <f t="shared" si="10"/>
        <v>3</v>
      </c>
      <c r="AZ677" s="6">
        <f t="shared" si="11"/>
        <v>0</v>
      </c>
      <c r="BA677" s="6">
        <f t="shared" si="12"/>
        <v>19</v>
      </c>
      <c r="BB677" s="6">
        <f t="shared" si="13"/>
        <v>0</v>
      </c>
      <c r="BC677" s="2"/>
      <c r="BD677" s="2"/>
    </row>
    <row r="678" ht="15.75" customHeight="1">
      <c r="A678" s="2">
        <v>160.0</v>
      </c>
      <c r="B678" s="2">
        <v>2016.0</v>
      </c>
      <c r="C678" s="6" t="s">
        <v>218</v>
      </c>
      <c r="D678" s="2">
        <v>4537.0</v>
      </c>
      <c r="E678" s="2">
        <v>9.201246700017E13</v>
      </c>
      <c r="F678" s="2" t="str">
        <f t="array" ref="F678">IFERROR(INDEX(cnpj!$A:$B,MATCH(C678,cnpj!$B:$B,0),1),IF(G678=14,LEFT(E678,2)&amp;"."&amp;MID(E678,3,3)&amp;"."&amp;MID(E678,6,3)&amp;"/"&amp;MID(E678,9,4)&amp;"-"&amp;RIGHT(E678,2),IF(G678=13,0&amp;LEFT(E678,1)&amp;"."&amp;MID(E678,2,3)&amp;"."&amp;MID(E678,5,3)&amp;"/"&amp;MID(E678,8,4)&amp;"-"&amp;RIGHT(E678,2),IF(G678=12,"00"&amp;"."&amp;LEFT(E678,3)&amp;"."&amp;MID(E678,4,3)&amp;"/"&amp;MID(E678,7,4)&amp;"-"&amp;RIGHT(E678,2),IF(G678=11,"00.0"&amp;LEFT(E678,2)&amp;"."&amp;MID(E678,3,3)&amp;"/"&amp;MID(E678,6,4)&amp;"-"&amp;RIGHT(E678,2),"erro")))))</f>
        <v>92.012.467/0001-70</v>
      </c>
      <c r="G678" s="2">
        <f t="shared" si="2"/>
        <v>14</v>
      </c>
      <c r="H678" s="6" t="s">
        <v>62</v>
      </c>
      <c r="I678" s="2">
        <v>3.0</v>
      </c>
      <c r="J678" s="6">
        <v>11.587742357209287</v>
      </c>
      <c r="K678" s="6">
        <v>107768.68</v>
      </c>
      <c r="L678" s="2">
        <v>0.0</v>
      </c>
      <c r="M678" s="2">
        <v>0.0</v>
      </c>
      <c r="N678" s="2"/>
      <c r="O678" s="2">
        <v>0.0</v>
      </c>
      <c r="P678" s="2">
        <v>0.0</v>
      </c>
      <c r="Q678" s="2">
        <v>0.0</v>
      </c>
      <c r="R678" s="2">
        <v>4.0</v>
      </c>
      <c r="S678" s="2">
        <v>0.0</v>
      </c>
      <c r="T678" s="6">
        <v>20.275906353272923</v>
      </c>
      <c r="U678" s="6">
        <v>1.0012566218551582E-4</v>
      </c>
      <c r="V678" s="6">
        <v>0.28158663600388545</v>
      </c>
      <c r="W678" s="6">
        <v>1.3349363E8</v>
      </c>
      <c r="X678" s="6">
        <v>4.6528661E7</v>
      </c>
      <c r="Y678" s="6">
        <v>6.39314044E8</v>
      </c>
      <c r="Z678" s="6">
        <v>64011.742</v>
      </c>
      <c r="AA678" s="2" t="str">
        <f t="shared" si="3"/>
        <v/>
      </c>
      <c r="AB678" s="2">
        <v>0.0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H678" s="2">
        <v>1.0</v>
      </c>
      <c r="AI678" s="2">
        <v>0.0</v>
      </c>
      <c r="AJ678" s="2">
        <v>0.0</v>
      </c>
      <c r="AK678" s="2">
        <v>0.0</v>
      </c>
      <c r="AL678" s="2">
        <v>0.0</v>
      </c>
      <c r="AM678" s="2">
        <v>1.0</v>
      </c>
      <c r="AN678" s="2">
        <v>0.0</v>
      </c>
      <c r="AO678" s="2">
        <v>0.0</v>
      </c>
      <c r="AP678" s="2">
        <v>0.0</v>
      </c>
      <c r="AQ678" s="2">
        <v>0.0</v>
      </c>
      <c r="AR678" s="3">
        <v>0.0</v>
      </c>
      <c r="AS678" s="6" t="str">
        <f t="shared" si="4"/>
        <v/>
      </c>
      <c r="AT678" s="6" t="str">
        <f t="shared" si="5"/>
        <v/>
      </c>
      <c r="AU678" s="6" t="str">
        <f t="shared" si="6"/>
        <v/>
      </c>
      <c r="AV678" s="6" t="str">
        <f t="shared" si="7"/>
        <v/>
      </c>
      <c r="AW678" s="6" t="str">
        <f t="shared" si="8"/>
        <v/>
      </c>
      <c r="AX678" s="6" t="str">
        <f t="shared" si="9"/>
        <v/>
      </c>
      <c r="AY678" s="6" t="str">
        <f t="shared" si="10"/>
        <v/>
      </c>
      <c r="AZ678" s="6" t="str">
        <f t="shared" si="11"/>
        <v/>
      </c>
      <c r="BA678" s="6" t="str">
        <f t="shared" si="12"/>
        <v/>
      </c>
      <c r="BB678" s="6" t="str">
        <f t="shared" si="13"/>
        <v/>
      </c>
      <c r="BC678" s="2"/>
      <c r="BD678" s="2"/>
    </row>
    <row r="679" ht="15.75" customHeight="1">
      <c r="A679" s="2">
        <v>160.0</v>
      </c>
      <c r="B679" s="2">
        <v>2017.0</v>
      </c>
      <c r="C679" s="6" t="s">
        <v>218</v>
      </c>
      <c r="D679" s="2">
        <v>4537.0</v>
      </c>
      <c r="E679" s="2">
        <v>9.201246700017E13</v>
      </c>
      <c r="F679" s="2" t="str">
        <f t="array" ref="F679">IFERROR(INDEX(cnpj!$A:$B,MATCH(C679,cnpj!$B:$B,0),1),IF(G679=14,LEFT(E679,2)&amp;"."&amp;MID(E679,3,3)&amp;"."&amp;MID(E679,6,3)&amp;"/"&amp;MID(E679,9,4)&amp;"-"&amp;RIGHT(E679,2),IF(G679=13,0&amp;LEFT(E679,1)&amp;"."&amp;MID(E679,2,3)&amp;"."&amp;MID(E679,5,3)&amp;"/"&amp;MID(E679,8,4)&amp;"-"&amp;RIGHT(E679,2),IF(G679=12,"00"&amp;"."&amp;LEFT(E679,3)&amp;"."&amp;MID(E679,4,3)&amp;"/"&amp;MID(E679,7,4)&amp;"-"&amp;RIGHT(E679,2),IF(G679=11,"00.0"&amp;LEFT(E679,2)&amp;"."&amp;MID(E679,3,3)&amp;"/"&amp;MID(E679,6,4)&amp;"-"&amp;RIGHT(E679,2),"erro")))))</f>
        <v>92.012.467/0001-70</v>
      </c>
      <c r="G679" s="2">
        <f t="shared" si="2"/>
        <v>14</v>
      </c>
      <c r="H679" s="6" t="s">
        <v>62</v>
      </c>
      <c r="I679" s="2">
        <v>3.0</v>
      </c>
      <c r="J679" s="6">
        <v>11.841749096875951</v>
      </c>
      <c r="K679" s="6">
        <v>138933.28</v>
      </c>
      <c r="L679" s="2">
        <v>0.0</v>
      </c>
      <c r="M679" s="2">
        <v>0.0</v>
      </c>
      <c r="N679" s="2"/>
      <c r="O679" s="2">
        <v>0.0</v>
      </c>
      <c r="P679" s="2">
        <v>0.0</v>
      </c>
      <c r="Q679" s="2">
        <v>0.0</v>
      </c>
      <c r="R679" s="2">
        <v>12.0</v>
      </c>
      <c r="S679" s="2">
        <v>1.0</v>
      </c>
      <c r="T679" s="6">
        <v>20.33328859031788</v>
      </c>
      <c r="U679" s="6">
        <v>9.068521310605126E-5</v>
      </c>
      <c r="V679" s="6">
        <v>0.2935910756824958</v>
      </c>
      <c r="W679" s="6">
        <v>1.4600489E8</v>
      </c>
      <c r="X679" s="6">
        <v>5.2777489E7</v>
      </c>
      <c r="Y679" s="6">
        <v>6.7707228E8</v>
      </c>
      <c r="Z679" s="6">
        <v>61400.444</v>
      </c>
      <c r="AA679" s="2">
        <f t="shared" si="3"/>
        <v>0</v>
      </c>
      <c r="AB679" s="2">
        <v>0.0</v>
      </c>
      <c r="AC679" s="2">
        <v>0.0</v>
      </c>
      <c r="AD679" s="2">
        <v>0.0</v>
      </c>
      <c r="AE679" s="2">
        <v>0.0</v>
      </c>
      <c r="AF679" s="2">
        <v>0.0</v>
      </c>
      <c r="AG679" s="2">
        <v>0.0</v>
      </c>
      <c r="AH679" s="2">
        <v>1.0</v>
      </c>
      <c r="AI679" s="2">
        <v>0.0</v>
      </c>
      <c r="AJ679" s="2">
        <v>0.0</v>
      </c>
      <c r="AK679" s="2">
        <v>0.0</v>
      </c>
      <c r="AL679" s="2">
        <v>0.0</v>
      </c>
      <c r="AM679" s="2">
        <v>0.0</v>
      </c>
      <c r="AN679" s="2">
        <v>1.0</v>
      </c>
      <c r="AO679" s="2">
        <v>0.0</v>
      </c>
      <c r="AP679" s="2">
        <v>0.0</v>
      </c>
      <c r="AQ679" s="2">
        <v>0.0</v>
      </c>
      <c r="AR679" s="3">
        <v>0.0</v>
      </c>
      <c r="AS679" s="6">
        <f t="shared" si="4"/>
        <v>20.27590635</v>
      </c>
      <c r="AT679" s="6">
        <f t="shared" si="5"/>
        <v>0.0001001256622</v>
      </c>
      <c r="AU679" s="6">
        <f t="shared" si="6"/>
        <v>0.281586636</v>
      </c>
      <c r="AV679" s="6">
        <f t="shared" si="7"/>
        <v>0</v>
      </c>
      <c r="AW679" s="6">
        <f t="shared" si="8"/>
        <v>0</v>
      </c>
      <c r="AX679" s="6">
        <f t="shared" si="9"/>
        <v>0</v>
      </c>
      <c r="AY679" s="6">
        <f t="shared" si="10"/>
        <v>0</v>
      </c>
      <c r="AZ679" s="6">
        <f t="shared" si="11"/>
        <v>0</v>
      </c>
      <c r="BA679" s="6">
        <f t="shared" si="12"/>
        <v>4</v>
      </c>
      <c r="BB679" s="6">
        <f t="shared" si="13"/>
        <v>0</v>
      </c>
      <c r="BC679" s="2"/>
      <c r="BD679" s="2"/>
    </row>
    <row r="680" ht="15.75" customHeight="1">
      <c r="A680" s="2">
        <v>160.0</v>
      </c>
      <c r="B680" s="2">
        <v>2018.0</v>
      </c>
      <c r="C680" s="6" t="s">
        <v>218</v>
      </c>
      <c r="D680" s="2">
        <v>4537.0</v>
      </c>
      <c r="E680" s="2">
        <v>9.201246700017E13</v>
      </c>
      <c r="F680" s="2" t="str">
        <f t="array" ref="F680">IFERROR(INDEX(cnpj!$A:$B,MATCH(C680,cnpj!$B:$B,0),1),IF(G680=14,LEFT(E680,2)&amp;"."&amp;MID(E680,3,3)&amp;"."&amp;MID(E680,6,3)&amp;"/"&amp;MID(E680,9,4)&amp;"-"&amp;RIGHT(E680,2),IF(G680=13,0&amp;LEFT(E680,1)&amp;"."&amp;MID(E680,2,3)&amp;"."&amp;MID(E680,5,3)&amp;"/"&amp;MID(E680,8,4)&amp;"-"&amp;RIGHT(E680,2),IF(G680=12,"00"&amp;"."&amp;LEFT(E680,3)&amp;"."&amp;MID(E680,4,3)&amp;"/"&amp;MID(E680,7,4)&amp;"-"&amp;RIGHT(E680,2),IF(G680=11,"00.0"&amp;LEFT(E680,2)&amp;"."&amp;MID(E680,3,3)&amp;"/"&amp;MID(E680,6,4)&amp;"-"&amp;RIGHT(E680,2),"erro")))))</f>
        <v>92.012.467/0001-70</v>
      </c>
      <c r="G680" s="2">
        <f t="shared" si="2"/>
        <v>14</v>
      </c>
      <c r="H680" s="6" t="s">
        <v>62</v>
      </c>
      <c r="I680" s="2">
        <v>3.0</v>
      </c>
      <c r="J680" s="6">
        <v>11.993011718298195</v>
      </c>
      <c r="K680" s="6">
        <v>161621.38</v>
      </c>
      <c r="L680" s="2">
        <v>0.0</v>
      </c>
      <c r="M680" s="2">
        <v>0.0</v>
      </c>
      <c r="N680" s="2"/>
      <c r="O680" s="2">
        <v>0.0</v>
      </c>
      <c r="P680" s="2">
        <v>0.0</v>
      </c>
      <c r="Q680" s="2">
        <v>0.0</v>
      </c>
      <c r="R680" s="2">
        <v>12.0</v>
      </c>
      <c r="S680" s="2">
        <v>1.0</v>
      </c>
      <c r="T680" s="6">
        <v>20.357747199719512</v>
      </c>
      <c r="U680" s="6">
        <v>7.749216981468786E-5</v>
      </c>
      <c r="V680" s="6">
        <v>0.28234252056897513</v>
      </c>
      <c r="W680" s="6">
        <v>1.36279389E8</v>
      </c>
      <c r="X680" s="6">
        <v>5.9620216E7</v>
      </c>
      <c r="Y680" s="6">
        <v>6.93836708E8</v>
      </c>
      <c r="Z680" s="6">
        <v>53766.912</v>
      </c>
      <c r="AA680" s="2">
        <f t="shared" si="3"/>
        <v>0</v>
      </c>
      <c r="AB680" s="2">
        <v>0.0</v>
      </c>
      <c r="AC680" s="2">
        <v>0.0</v>
      </c>
      <c r="AD680" s="2">
        <v>0.0</v>
      </c>
      <c r="AE680" s="2">
        <v>0.0</v>
      </c>
      <c r="AF680" s="2">
        <v>0.0</v>
      </c>
      <c r="AG680" s="2">
        <v>0.0</v>
      </c>
      <c r="AH680" s="2">
        <v>1.0</v>
      </c>
      <c r="AI680" s="2">
        <v>0.0</v>
      </c>
      <c r="AJ680" s="2">
        <v>0.0</v>
      </c>
      <c r="AK680" s="2">
        <v>0.0</v>
      </c>
      <c r="AL680" s="2">
        <v>0.0</v>
      </c>
      <c r="AM680" s="2">
        <v>0.0</v>
      </c>
      <c r="AN680" s="2">
        <v>0.0</v>
      </c>
      <c r="AO680" s="2">
        <v>1.0</v>
      </c>
      <c r="AP680" s="2">
        <v>0.0</v>
      </c>
      <c r="AQ680" s="2">
        <v>0.0</v>
      </c>
      <c r="AR680" s="3">
        <v>0.0</v>
      </c>
      <c r="AS680" s="6">
        <f t="shared" si="4"/>
        <v>20.33328859</v>
      </c>
      <c r="AT680" s="6">
        <f t="shared" si="5"/>
        <v>0.00009068521311</v>
      </c>
      <c r="AU680" s="6">
        <f t="shared" si="6"/>
        <v>0.2935910757</v>
      </c>
      <c r="AV680" s="6">
        <f t="shared" si="7"/>
        <v>0</v>
      </c>
      <c r="AW680" s="6">
        <f t="shared" si="8"/>
        <v>0</v>
      </c>
      <c r="AX680" s="6">
        <f t="shared" si="9"/>
        <v>0</v>
      </c>
      <c r="AY680" s="6">
        <f t="shared" si="10"/>
        <v>0</v>
      </c>
      <c r="AZ680" s="6">
        <f t="shared" si="11"/>
        <v>0</v>
      </c>
      <c r="BA680" s="6">
        <f t="shared" si="12"/>
        <v>12</v>
      </c>
      <c r="BB680" s="6">
        <f t="shared" si="13"/>
        <v>1</v>
      </c>
      <c r="BC680" s="2"/>
      <c r="BD680" s="2"/>
    </row>
    <row r="681" ht="15.75" customHeight="1">
      <c r="A681" s="2">
        <v>160.0</v>
      </c>
      <c r="B681" s="2">
        <v>2019.0</v>
      </c>
      <c r="C681" s="6" t="s">
        <v>218</v>
      </c>
      <c r="D681" s="2">
        <v>4537.0</v>
      </c>
      <c r="E681" s="2">
        <v>9.201246700017E13</v>
      </c>
      <c r="F681" s="2" t="str">
        <f t="array" ref="F681">IFERROR(INDEX(cnpj!$A:$B,MATCH(C681,cnpj!$B:$B,0),1),IF(G681=14,LEFT(E681,2)&amp;"."&amp;MID(E681,3,3)&amp;"."&amp;MID(E681,6,3)&amp;"/"&amp;MID(E681,9,4)&amp;"-"&amp;RIGHT(E681,2),IF(G681=13,0&amp;LEFT(E681,1)&amp;"."&amp;MID(E681,2,3)&amp;"."&amp;MID(E681,5,3)&amp;"/"&amp;MID(E681,8,4)&amp;"-"&amp;RIGHT(E681,2),IF(G681=12,"00"&amp;"."&amp;LEFT(E681,3)&amp;"."&amp;MID(E681,4,3)&amp;"/"&amp;MID(E681,7,4)&amp;"-"&amp;RIGHT(E681,2),IF(G681=11,"00.0"&amp;LEFT(E681,2)&amp;"."&amp;MID(E681,3,3)&amp;"/"&amp;MID(E681,6,4)&amp;"-"&amp;RIGHT(E681,2),"erro")))))</f>
        <v>92.012.467/0001-70</v>
      </c>
      <c r="G681" s="2">
        <f t="shared" si="2"/>
        <v>14</v>
      </c>
      <c r="H681" s="6" t="s">
        <v>62</v>
      </c>
      <c r="I681" s="2">
        <v>3.0</v>
      </c>
      <c r="J681" s="6">
        <v>12.006405479697017</v>
      </c>
      <c r="K681" s="6">
        <v>163800.66</v>
      </c>
      <c r="L681" s="2">
        <v>0.0</v>
      </c>
      <c r="M681" s="2">
        <v>0.0</v>
      </c>
      <c r="N681" s="2"/>
      <c r="O681" s="2">
        <v>0.0</v>
      </c>
      <c r="P681" s="2">
        <v>0.0</v>
      </c>
      <c r="Q681" s="2">
        <v>0.0</v>
      </c>
      <c r="R681" s="2">
        <v>12.0</v>
      </c>
      <c r="S681" s="2">
        <v>1.0</v>
      </c>
      <c r="T681" s="6">
        <v>20.563828044103552</v>
      </c>
      <c r="U681" s="6">
        <v>1.5182583890051147E-4</v>
      </c>
      <c r="V681" s="6">
        <v>0.36588422804754134</v>
      </c>
      <c r="W681" s="6">
        <v>1.7846768E8</v>
      </c>
      <c r="X681" s="6">
        <v>1.3349363E8</v>
      </c>
      <c r="Y681" s="6">
        <v>8.52623005E8</v>
      </c>
      <c r="Z681" s="6">
        <v>129450.203</v>
      </c>
      <c r="AA681" s="2">
        <f t="shared" si="3"/>
        <v>0</v>
      </c>
      <c r="AB681" s="2">
        <v>0.0</v>
      </c>
      <c r="AC681" s="2">
        <v>0.0</v>
      </c>
      <c r="AD681" s="2">
        <v>0.0</v>
      </c>
      <c r="AE681" s="2">
        <v>0.0</v>
      </c>
      <c r="AF681" s="2">
        <v>0.0</v>
      </c>
      <c r="AG681" s="2">
        <v>0.0</v>
      </c>
      <c r="AH681" s="2">
        <v>1.0</v>
      </c>
      <c r="AI681" s="2">
        <v>0.0</v>
      </c>
      <c r="AJ681" s="2">
        <v>0.0</v>
      </c>
      <c r="AK681" s="2">
        <v>0.0</v>
      </c>
      <c r="AL681" s="2">
        <v>0.0</v>
      </c>
      <c r="AM681" s="2">
        <v>0.0</v>
      </c>
      <c r="AN681" s="2">
        <v>0.0</v>
      </c>
      <c r="AO681" s="2">
        <v>0.0</v>
      </c>
      <c r="AP681" s="2">
        <v>1.0</v>
      </c>
      <c r="AQ681" s="2">
        <v>0.0</v>
      </c>
      <c r="AR681" s="3">
        <v>0.0</v>
      </c>
      <c r="AS681" s="6">
        <f t="shared" si="4"/>
        <v>20.3577472</v>
      </c>
      <c r="AT681" s="6">
        <f t="shared" si="5"/>
        <v>0.00007749216981</v>
      </c>
      <c r="AU681" s="6">
        <f t="shared" si="6"/>
        <v>0.2823425206</v>
      </c>
      <c r="AV681" s="6">
        <f t="shared" si="7"/>
        <v>0</v>
      </c>
      <c r="AW681" s="6">
        <f t="shared" si="8"/>
        <v>0</v>
      </c>
      <c r="AX681" s="6">
        <f t="shared" si="9"/>
        <v>0</v>
      </c>
      <c r="AY681" s="6">
        <f t="shared" si="10"/>
        <v>0</v>
      </c>
      <c r="AZ681" s="6">
        <f t="shared" si="11"/>
        <v>0</v>
      </c>
      <c r="BA681" s="6">
        <f t="shared" si="12"/>
        <v>12</v>
      </c>
      <c r="BB681" s="6">
        <f t="shared" si="13"/>
        <v>1</v>
      </c>
      <c r="BC681" s="2"/>
      <c r="BD681" s="2"/>
    </row>
    <row r="682" ht="15.75" customHeight="1">
      <c r="A682" s="2">
        <v>160.0</v>
      </c>
      <c r="B682" s="2">
        <v>2020.0</v>
      </c>
      <c r="C682" s="6" t="s">
        <v>218</v>
      </c>
      <c r="D682" s="2">
        <v>4537.0</v>
      </c>
      <c r="E682" s="2">
        <v>9.201246700017E13</v>
      </c>
      <c r="F682" s="2" t="str">
        <f t="array" ref="F682">IFERROR(INDEX(cnpj!$A:$B,MATCH(C682,cnpj!$B:$B,0),1),IF(G682=14,LEFT(E682,2)&amp;"."&amp;MID(E682,3,3)&amp;"."&amp;MID(E682,6,3)&amp;"/"&amp;MID(E682,9,4)&amp;"-"&amp;RIGHT(E682,2),IF(G682=13,0&amp;LEFT(E682,1)&amp;"."&amp;MID(E682,2,3)&amp;"."&amp;MID(E682,5,3)&amp;"/"&amp;MID(E682,8,4)&amp;"-"&amp;RIGHT(E682,2),IF(G682=12,"00"&amp;"."&amp;LEFT(E682,3)&amp;"."&amp;MID(E682,4,3)&amp;"/"&amp;MID(E682,7,4)&amp;"-"&amp;RIGHT(E682,2),IF(G682=11,"00.0"&amp;LEFT(E682,2)&amp;"."&amp;MID(E682,3,3)&amp;"/"&amp;MID(E682,6,4)&amp;"-"&amp;RIGHT(E682,2),"erro")))))</f>
        <v>92.012.467/0001-70</v>
      </c>
      <c r="G682" s="2">
        <f t="shared" si="2"/>
        <v>14</v>
      </c>
      <c r="H682" s="6" t="s">
        <v>62</v>
      </c>
      <c r="I682" s="2">
        <v>3.0</v>
      </c>
      <c r="J682" s="6">
        <v>12.829897507484281</v>
      </c>
      <c r="K682" s="6">
        <v>373210.36</v>
      </c>
      <c r="L682" s="2">
        <v>0.0</v>
      </c>
      <c r="M682" s="2">
        <v>1.0</v>
      </c>
      <c r="N682" s="2"/>
      <c r="O682" s="2">
        <v>0.0</v>
      </c>
      <c r="P682" s="2">
        <v>0.0</v>
      </c>
      <c r="Q682" s="2">
        <v>0.0</v>
      </c>
      <c r="R682" s="2">
        <v>12.0</v>
      </c>
      <c r="S682" s="2">
        <v>1.0</v>
      </c>
      <c r="T682" s="6">
        <v>20.59754726517037</v>
      </c>
      <c r="U682" s="6">
        <v>8.050826212638225E-5</v>
      </c>
      <c r="V682" s="6">
        <v>0.2828690986922954</v>
      </c>
      <c r="W682" s="6">
        <v>1.79954283E8</v>
      </c>
      <c r="X682" s="6">
        <v>6.9497507E7</v>
      </c>
      <c r="Y682" s="6">
        <v>8.81862993E8</v>
      </c>
      <c r="Z682" s="6">
        <v>70997.257</v>
      </c>
      <c r="AA682" s="2">
        <f t="shared" si="3"/>
        <v>0</v>
      </c>
      <c r="AB682" s="2">
        <v>0.0</v>
      </c>
      <c r="AC682" s="2">
        <v>0.0</v>
      </c>
      <c r="AD682" s="2">
        <v>0.0</v>
      </c>
      <c r="AE682" s="2">
        <v>0.0</v>
      </c>
      <c r="AF682" s="2">
        <v>0.0</v>
      </c>
      <c r="AG682" s="2">
        <v>0.0</v>
      </c>
      <c r="AH682" s="2">
        <v>1.0</v>
      </c>
      <c r="AI682" s="2">
        <v>0.0</v>
      </c>
      <c r="AJ682" s="2">
        <v>0.0</v>
      </c>
      <c r="AK682" s="2">
        <v>0.0</v>
      </c>
      <c r="AL682" s="2">
        <v>0.0</v>
      </c>
      <c r="AM682" s="2">
        <v>0.0</v>
      </c>
      <c r="AN682" s="2">
        <v>0.0</v>
      </c>
      <c r="AO682" s="2">
        <v>0.0</v>
      </c>
      <c r="AP682" s="2">
        <v>0.0</v>
      </c>
      <c r="AQ682" s="2">
        <v>1.0</v>
      </c>
      <c r="AR682" s="3">
        <v>0.0</v>
      </c>
      <c r="AS682" s="6">
        <f t="shared" si="4"/>
        <v>20.56382804</v>
      </c>
      <c r="AT682" s="6">
        <f t="shared" si="5"/>
        <v>0.0001518258389</v>
      </c>
      <c r="AU682" s="6">
        <f t="shared" si="6"/>
        <v>0.365884228</v>
      </c>
      <c r="AV682" s="6">
        <f t="shared" si="7"/>
        <v>0</v>
      </c>
      <c r="AW682" s="6">
        <f t="shared" si="8"/>
        <v>0</v>
      </c>
      <c r="AX682" s="6">
        <f t="shared" si="9"/>
        <v>0</v>
      </c>
      <c r="AY682" s="6">
        <f t="shared" si="10"/>
        <v>0</v>
      </c>
      <c r="AZ682" s="6">
        <f t="shared" si="11"/>
        <v>0</v>
      </c>
      <c r="BA682" s="6">
        <f t="shared" si="12"/>
        <v>12</v>
      </c>
      <c r="BB682" s="6">
        <f t="shared" si="13"/>
        <v>1</v>
      </c>
      <c r="BC682" s="2"/>
      <c r="BD682" s="2"/>
    </row>
    <row r="683" ht="15.75" customHeight="1">
      <c r="A683" s="2">
        <v>161.0</v>
      </c>
      <c r="B683" s="2">
        <v>2016.0</v>
      </c>
      <c r="C683" s="6" t="s">
        <v>219</v>
      </c>
      <c r="D683" s="2">
        <v>19615.0</v>
      </c>
      <c r="E683" s="2">
        <v>8.985034100016E13</v>
      </c>
      <c r="F683" s="2" t="str">
        <f t="array" ref="F683">IFERROR(INDEX(cnpj!$A:$B,MATCH(C683,cnpj!$B:$B,0),1),IF(G683=14,LEFT(E683,2)&amp;"."&amp;MID(E683,3,3)&amp;"."&amp;MID(E683,6,3)&amp;"/"&amp;MID(E683,9,4)&amp;"-"&amp;RIGHT(E683,2),IF(G683=13,0&amp;LEFT(E683,1)&amp;"."&amp;MID(E683,2,3)&amp;"."&amp;MID(E683,5,3)&amp;"/"&amp;MID(E683,8,4)&amp;"-"&amp;RIGHT(E683,2),IF(G683=12,"00"&amp;"."&amp;LEFT(E683,3)&amp;"."&amp;MID(E683,4,3)&amp;"/"&amp;MID(E683,7,4)&amp;"-"&amp;RIGHT(E683,2),IF(G683=11,"00.0"&amp;LEFT(E683,2)&amp;"."&amp;MID(E683,3,3)&amp;"/"&amp;MID(E683,6,4)&amp;"-"&amp;RIGHT(E683,2),"erro")))))</f>
        <v>89.850.341/0001-60</v>
      </c>
      <c r="G683" s="2">
        <f t="shared" si="2"/>
        <v>14</v>
      </c>
      <c r="H683" s="6" t="s">
        <v>62</v>
      </c>
      <c r="I683" s="2">
        <v>3.0</v>
      </c>
      <c r="J683" s="6">
        <v>13.00538002191851</v>
      </c>
      <c r="K683" s="6">
        <v>444800.0</v>
      </c>
      <c r="L683" s="2">
        <v>0.0</v>
      </c>
      <c r="M683" s="2">
        <v>1.0</v>
      </c>
      <c r="N683" s="2"/>
      <c r="O683" s="2">
        <v>0.0</v>
      </c>
      <c r="P683" s="2">
        <v>0.0</v>
      </c>
      <c r="Q683" s="2">
        <v>0.0</v>
      </c>
      <c r="R683" s="2">
        <v>15.0</v>
      </c>
      <c r="S683" s="2">
        <v>0.0</v>
      </c>
      <c r="T683" s="6">
        <v>14.989175586638092</v>
      </c>
      <c r="U683" s="6">
        <v>0.19620492525410327</v>
      </c>
      <c r="V683" s="6">
        <v>0.09642611855998302</v>
      </c>
      <c r="W683" s="6">
        <v>256657.0</v>
      </c>
      <c r="X683" s="6">
        <v>55168.0</v>
      </c>
      <c r="Y683" s="6">
        <v>3233823.0</v>
      </c>
      <c r="Z683" s="6">
        <v>634492.0</v>
      </c>
      <c r="AA683" s="2" t="str">
        <f t="shared" si="3"/>
        <v/>
      </c>
      <c r="AB683" s="2">
        <v>0.0</v>
      </c>
      <c r="AC683" s="2">
        <v>0.0</v>
      </c>
      <c r="AD683" s="2">
        <v>0.0</v>
      </c>
      <c r="AE683" s="2">
        <v>0.0</v>
      </c>
      <c r="AF683" s="2">
        <v>0.0</v>
      </c>
      <c r="AG683" s="2">
        <v>0.0</v>
      </c>
      <c r="AH683" s="2">
        <v>1.0</v>
      </c>
      <c r="AI683" s="2">
        <v>0.0</v>
      </c>
      <c r="AJ683" s="2">
        <v>0.0</v>
      </c>
      <c r="AK683" s="2">
        <v>0.0</v>
      </c>
      <c r="AL683" s="2">
        <v>0.0</v>
      </c>
      <c r="AM683" s="2">
        <v>1.0</v>
      </c>
      <c r="AN683" s="2">
        <v>0.0</v>
      </c>
      <c r="AO683" s="2">
        <v>0.0</v>
      </c>
      <c r="AP683" s="2">
        <v>0.0</v>
      </c>
      <c r="AQ683" s="2">
        <v>0.0</v>
      </c>
      <c r="AR683" s="3">
        <v>0.0</v>
      </c>
      <c r="AS683" s="6" t="str">
        <f t="shared" si="4"/>
        <v/>
      </c>
      <c r="AT683" s="6" t="str">
        <f t="shared" si="5"/>
        <v/>
      </c>
      <c r="AU683" s="6" t="str">
        <f t="shared" si="6"/>
        <v/>
      </c>
      <c r="AV683" s="6" t="str">
        <f t="shared" si="7"/>
        <v/>
      </c>
      <c r="AW683" s="6" t="str">
        <f t="shared" si="8"/>
        <v/>
      </c>
      <c r="AX683" s="6" t="str">
        <f t="shared" si="9"/>
        <v/>
      </c>
      <c r="AY683" s="6" t="str">
        <f t="shared" si="10"/>
        <v/>
      </c>
      <c r="AZ683" s="6" t="str">
        <f t="shared" si="11"/>
        <v/>
      </c>
      <c r="BA683" s="6" t="str">
        <f t="shared" si="12"/>
        <v/>
      </c>
      <c r="BB683" s="6" t="str">
        <f t="shared" si="13"/>
        <v/>
      </c>
      <c r="BC683" s="2"/>
      <c r="BD683" s="2"/>
    </row>
    <row r="684" ht="15.75" customHeight="1">
      <c r="A684" s="2">
        <v>161.0</v>
      </c>
      <c r="B684" s="2">
        <v>2017.0</v>
      </c>
      <c r="C684" s="6" t="s">
        <v>219</v>
      </c>
      <c r="D684" s="2">
        <v>19615.0</v>
      </c>
      <c r="E684" s="2">
        <v>8.985034100016E13</v>
      </c>
      <c r="F684" s="2" t="str">
        <f t="array" ref="F684">IFERROR(INDEX(cnpj!$A:$B,MATCH(C684,cnpj!$B:$B,0),1),IF(G684=14,LEFT(E684,2)&amp;"."&amp;MID(E684,3,3)&amp;"."&amp;MID(E684,6,3)&amp;"/"&amp;MID(E684,9,4)&amp;"-"&amp;RIGHT(E684,2),IF(G684=13,0&amp;LEFT(E684,1)&amp;"."&amp;MID(E684,2,3)&amp;"."&amp;MID(E684,5,3)&amp;"/"&amp;MID(E684,8,4)&amp;"-"&amp;RIGHT(E684,2),IF(G684=12,"00"&amp;"."&amp;LEFT(E684,3)&amp;"."&amp;MID(E684,4,3)&amp;"/"&amp;MID(E684,7,4)&amp;"-"&amp;RIGHT(E684,2),IF(G684=11,"00.0"&amp;LEFT(E684,2)&amp;"."&amp;MID(E684,3,3)&amp;"/"&amp;MID(E684,6,4)&amp;"-"&amp;RIGHT(E684,2),"erro")))))</f>
        <v>89.850.341/0001-60</v>
      </c>
      <c r="G684" s="2">
        <f t="shared" si="2"/>
        <v>14</v>
      </c>
      <c r="H684" s="6" t="s">
        <v>62</v>
      </c>
      <c r="I684" s="2">
        <v>3.0</v>
      </c>
      <c r="J684" s="6">
        <v>12.921959313059608</v>
      </c>
      <c r="K684" s="6">
        <v>409200.0</v>
      </c>
      <c r="L684" s="2">
        <v>0.0</v>
      </c>
      <c r="M684" s="2">
        <v>1.0</v>
      </c>
      <c r="N684" s="2"/>
      <c r="O684" s="2">
        <v>0.0</v>
      </c>
      <c r="P684" s="2">
        <v>0.0</v>
      </c>
      <c r="Q684" s="2">
        <v>0.0</v>
      </c>
      <c r="R684" s="2">
        <v>15.0</v>
      </c>
      <c r="S684" s="2">
        <v>0.0</v>
      </c>
      <c r="T684" s="6">
        <v>15.08876051336589</v>
      </c>
      <c r="U684" s="6">
        <v>0.18500751866229392</v>
      </c>
      <c r="V684" s="6">
        <v>0.09932555975684994</v>
      </c>
      <c r="W684" s="6">
        <v>320602.0</v>
      </c>
      <c r="X684" s="6">
        <v>34233.0</v>
      </c>
      <c r="Y684" s="6">
        <v>3572444.0</v>
      </c>
      <c r="Z684" s="6">
        <v>660929.0</v>
      </c>
      <c r="AA684" s="2">
        <f t="shared" si="3"/>
        <v>0</v>
      </c>
      <c r="AB684" s="2">
        <v>0.0</v>
      </c>
      <c r="AC684" s="2">
        <v>0.0</v>
      </c>
      <c r="AD684" s="2">
        <v>0.0</v>
      </c>
      <c r="AE684" s="2">
        <v>0.0</v>
      </c>
      <c r="AF684" s="2">
        <v>0.0</v>
      </c>
      <c r="AG684" s="2">
        <v>0.0</v>
      </c>
      <c r="AH684" s="2">
        <v>1.0</v>
      </c>
      <c r="AI684" s="2">
        <v>0.0</v>
      </c>
      <c r="AJ684" s="2">
        <v>0.0</v>
      </c>
      <c r="AK684" s="2">
        <v>0.0</v>
      </c>
      <c r="AL684" s="2">
        <v>0.0</v>
      </c>
      <c r="AM684" s="2">
        <v>0.0</v>
      </c>
      <c r="AN684" s="2">
        <v>1.0</v>
      </c>
      <c r="AO684" s="2">
        <v>0.0</v>
      </c>
      <c r="AP684" s="2">
        <v>0.0</v>
      </c>
      <c r="AQ684" s="2">
        <v>0.0</v>
      </c>
      <c r="AR684" s="3">
        <v>0.0</v>
      </c>
      <c r="AS684" s="6">
        <f t="shared" si="4"/>
        <v>14.98917559</v>
      </c>
      <c r="AT684" s="6">
        <f t="shared" si="5"/>
        <v>0.1962049253</v>
      </c>
      <c r="AU684" s="6">
        <f t="shared" si="6"/>
        <v>0.09642611856</v>
      </c>
      <c r="AV684" s="6">
        <f t="shared" si="7"/>
        <v>0</v>
      </c>
      <c r="AW684" s="6">
        <f t="shared" si="8"/>
        <v>1</v>
      </c>
      <c r="AX684" s="6">
        <f t="shared" si="9"/>
        <v>0</v>
      </c>
      <c r="AY684" s="6">
        <f t="shared" si="10"/>
        <v>0</v>
      </c>
      <c r="AZ684" s="6">
        <f t="shared" si="11"/>
        <v>0</v>
      </c>
      <c r="BA684" s="6">
        <f t="shared" si="12"/>
        <v>15</v>
      </c>
      <c r="BB684" s="6">
        <f t="shared" si="13"/>
        <v>0</v>
      </c>
      <c r="BC684" s="2"/>
      <c r="BD684" s="2"/>
    </row>
    <row r="685" ht="15.75" customHeight="1">
      <c r="A685" s="2">
        <v>161.0</v>
      </c>
      <c r="B685" s="2">
        <v>2018.0</v>
      </c>
      <c r="C685" s="6" t="s">
        <v>219</v>
      </c>
      <c r="D685" s="2">
        <v>19615.0</v>
      </c>
      <c r="E685" s="2">
        <v>8.985034100016E13</v>
      </c>
      <c r="F685" s="2" t="str">
        <f t="array" ref="F685">IFERROR(INDEX(cnpj!$A:$B,MATCH(C685,cnpj!$B:$B,0),1),IF(G685=14,LEFT(E685,2)&amp;"."&amp;MID(E685,3,3)&amp;"."&amp;MID(E685,6,3)&amp;"/"&amp;MID(E685,9,4)&amp;"-"&amp;RIGHT(E685,2),IF(G685=13,0&amp;LEFT(E685,1)&amp;"."&amp;MID(E685,2,3)&amp;"."&amp;MID(E685,5,3)&amp;"/"&amp;MID(E685,8,4)&amp;"-"&amp;RIGHT(E685,2),IF(G685=12,"00"&amp;"."&amp;LEFT(E685,3)&amp;"."&amp;MID(E685,4,3)&amp;"/"&amp;MID(E685,7,4)&amp;"-"&amp;RIGHT(E685,2),IF(G685=11,"00.0"&amp;LEFT(E685,2)&amp;"."&amp;MID(E685,3,3)&amp;"/"&amp;MID(E685,6,4)&amp;"-"&amp;RIGHT(E685,2),"erro")))))</f>
        <v>89.850.341/0001-60</v>
      </c>
      <c r="G685" s="2">
        <f t="shared" si="2"/>
        <v>14</v>
      </c>
      <c r="H685" s="6" t="s">
        <v>62</v>
      </c>
      <c r="I685" s="2">
        <v>3.0</v>
      </c>
      <c r="J685" s="6">
        <v>12.964773456829558</v>
      </c>
      <c r="K685" s="6">
        <v>427100.0</v>
      </c>
      <c r="L685" s="2">
        <v>0.0</v>
      </c>
      <c r="M685" s="2">
        <v>1.0</v>
      </c>
      <c r="N685" s="2"/>
      <c r="O685" s="2">
        <v>0.0</v>
      </c>
      <c r="P685" s="2">
        <v>0.0</v>
      </c>
      <c r="Q685" s="2">
        <v>0.0</v>
      </c>
      <c r="R685" s="2">
        <v>15.0</v>
      </c>
      <c r="S685" s="2">
        <v>0.0</v>
      </c>
      <c r="T685" s="6">
        <v>15.163861589728702</v>
      </c>
      <c r="U685" s="6">
        <v>0.15204345805191805</v>
      </c>
      <c r="V685" s="6">
        <v>0.10101815858969065</v>
      </c>
      <c r="W685" s="6">
        <v>359063.0</v>
      </c>
      <c r="X685" s="6">
        <v>29965.0</v>
      </c>
      <c r="Y685" s="6">
        <v>3851070.0</v>
      </c>
      <c r="Z685" s="6">
        <v>585530.0</v>
      </c>
      <c r="AA685" s="2">
        <f t="shared" si="3"/>
        <v>0</v>
      </c>
      <c r="AB685" s="2">
        <v>0.0</v>
      </c>
      <c r="AC685" s="2">
        <v>0.0</v>
      </c>
      <c r="AD685" s="2">
        <v>0.0</v>
      </c>
      <c r="AE685" s="2">
        <v>0.0</v>
      </c>
      <c r="AF685" s="2">
        <v>0.0</v>
      </c>
      <c r="AG685" s="2">
        <v>0.0</v>
      </c>
      <c r="AH685" s="2">
        <v>1.0</v>
      </c>
      <c r="AI685" s="2">
        <v>0.0</v>
      </c>
      <c r="AJ685" s="2">
        <v>0.0</v>
      </c>
      <c r="AK685" s="2">
        <v>0.0</v>
      </c>
      <c r="AL685" s="2">
        <v>0.0</v>
      </c>
      <c r="AM685" s="2">
        <v>0.0</v>
      </c>
      <c r="AN685" s="2">
        <v>0.0</v>
      </c>
      <c r="AO685" s="2">
        <v>1.0</v>
      </c>
      <c r="AP685" s="2">
        <v>0.0</v>
      </c>
      <c r="AQ685" s="2">
        <v>0.0</v>
      </c>
      <c r="AR685" s="3">
        <v>0.0</v>
      </c>
      <c r="AS685" s="6">
        <f t="shared" si="4"/>
        <v>15.08876051</v>
      </c>
      <c r="AT685" s="6">
        <f t="shared" si="5"/>
        <v>0.1850075187</v>
      </c>
      <c r="AU685" s="6">
        <f t="shared" si="6"/>
        <v>0.09932555976</v>
      </c>
      <c r="AV685" s="6">
        <f t="shared" si="7"/>
        <v>0</v>
      </c>
      <c r="AW685" s="6">
        <f t="shared" si="8"/>
        <v>1</v>
      </c>
      <c r="AX685" s="6">
        <f t="shared" si="9"/>
        <v>0</v>
      </c>
      <c r="AY685" s="6">
        <f t="shared" si="10"/>
        <v>0</v>
      </c>
      <c r="AZ685" s="6">
        <f t="shared" si="11"/>
        <v>0</v>
      </c>
      <c r="BA685" s="6">
        <f t="shared" si="12"/>
        <v>15</v>
      </c>
      <c r="BB685" s="6">
        <f t="shared" si="13"/>
        <v>0</v>
      </c>
      <c r="BC685" s="2"/>
      <c r="BD685" s="2"/>
    </row>
    <row r="686" ht="15.75" customHeight="1">
      <c r="A686" s="2">
        <v>161.0</v>
      </c>
      <c r="B686" s="2">
        <v>2019.0</v>
      </c>
      <c r="C686" s="6" t="s">
        <v>219</v>
      </c>
      <c r="D686" s="2">
        <v>19615.0</v>
      </c>
      <c r="E686" s="2">
        <v>8.985034100016E13</v>
      </c>
      <c r="F686" s="2" t="str">
        <f t="array" ref="F686">IFERROR(INDEX(cnpj!$A:$B,MATCH(C686,cnpj!$B:$B,0),1),IF(G686=14,LEFT(E686,2)&amp;"."&amp;MID(E686,3,3)&amp;"."&amp;MID(E686,6,3)&amp;"/"&amp;MID(E686,9,4)&amp;"-"&amp;RIGHT(E686,2),IF(G686=13,0&amp;LEFT(E686,1)&amp;"."&amp;MID(E686,2,3)&amp;"."&amp;MID(E686,5,3)&amp;"/"&amp;MID(E686,8,4)&amp;"-"&amp;RIGHT(E686,2),IF(G686=12,"00"&amp;"."&amp;LEFT(E686,3)&amp;"."&amp;MID(E686,4,3)&amp;"/"&amp;MID(E686,7,4)&amp;"-"&amp;RIGHT(E686,2),IF(G686=11,"00.0"&amp;LEFT(E686,2)&amp;"."&amp;MID(E686,3,3)&amp;"/"&amp;MID(E686,6,4)&amp;"-"&amp;RIGHT(E686,2),"erro")))))</f>
        <v>89.850.341/0001-60</v>
      </c>
      <c r="G686" s="2">
        <f t="shared" si="2"/>
        <v>14</v>
      </c>
      <c r="H686" s="6" t="s">
        <v>62</v>
      </c>
      <c r="I686" s="2">
        <v>3.0</v>
      </c>
      <c r="J686" s="6">
        <v>12.929263947438496</v>
      </c>
      <c r="K686" s="6">
        <v>412200.0</v>
      </c>
      <c r="L686" s="2">
        <v>1.0</v>
      </c>
      <c r="M686" s="2">
        <v>1.0</v>
      </c>
      <c r="N686" s="2"/>
      <c r="O686" s="2">
        <v>0.0</v>
      </c>
      <c r="P686" s="2">
        <v>0.0</v>
      </c>
      <c r="Q686" s="2">
        <v>0.0</v>
      </c>
      <c r="R686" s="2">
        <v>16.0</v>
      </c>
      <c r="S686" s="2">
        <v>0.0</v>
      </c>
      <c r="T686" s="6">
        <v>15.195669636670452</v>
      </c>
      <c r="U686" s="6">
        <v>0.1245000042761551</v>
      </c>
      <c r="V686" s="6">
        <v>0.13364041157741324</v>
      </c>
      <c r="W686" s="6">
        <v>274635.0</v>
      </c>
      <c r="X686" s="6">
        <v>256657.0</v>
      </c>
      <c r="Y686" s="6">
        <v>3975534.0</v>
      </c>
      <c r="Z686" s="6">
        <v>494954.0</v>
      </c>
      <c r="AA686" s="2">
        <f t="shared" si="3"/>
        <v>0</v>
      </c>
      <c r="AB686" s="2">
        <v>0.0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1.0</v>
      </c>
      <c r="AI686" s="2">
        <v>0.0</v>
      </c>
      <c r="AJ686" s="2">
        <v>0.0</v>
      </c>
      <c r="AK686" s="2">
        <v>0.0</v>
      </c>
      <c r="AL686" s="2">
        <v>0.0</v>
      </c>
      <c r="AM686" s="2">
        <v>0.0</v>
      </c>
      <c r="AN686" s="2">
        <v>0.0</v>
      </c>
      <c r="AO686" s="2">
        <v>0.0</v>
      </c>
      <c r="AP686" s="2">
        <v>1.0</v>
      </c>
      <c r="AQ686" s="2">
        <v>0.0</v>
      </c>
      <c r="AR686" s="3">
        <v>0.0</v>
      </c>
      <c r="AS686" s="6">
        <f t="shared" si="4"/>
        <v>15.16386159</v>
      </c>
      <c r="AT686" s="6">
        <f t="shared" si="5"/>
        <v>0.1520434581</v>
      </c>
      <c r="AU686" s="6">
        <f t="shared" si="6"/>
        <v>0.1010181586</v>
      </c>
      <c r="AV686" s="6">
        <f t="shared" si="7"/>
        <v>0</v>
      </c>
      <c r="AW686" s="6">
        <f t="shared" si="8"/>
        <v>1</v>
      </c>
      <c r="AX686" s="6">
        <f t="shared" si="9"/>
        <v>0</v>
      </c>
      <c r="AY686" s="6">
        <f t="shared" si="10"/>
        <v>0</v>
      </c>
      <c r="AZ686" s="6">
        <f t="shared" si="11"/>
        <v>0</v>
      </c>
      <c r="BA686" s="6">
        <f t="shared" si="12"/>
        <v>15</v>
      </c>
      <c r="BB686" s="6">
        <f t="shared" si="13"/>
        <v>0</v>
      </c>
      <c r="BC686" s="2"/>
      <c r="BD686" s="2"/>
    </row>
    <row r="687" ht="15.75" customHeight="1">
      <c r="A687" s="2">
        <v>161.0</v>
      </c>
      <c r="B687" s="2">
        <v>2020.0</v>
      </c>
      <c r="C687" s="6" t="s">
        <v>219</v>
      </c>
      <c r="D687" s="2">
        <v>19615.0</v>
      </c>
      <c r="E687" s="2">
        <v>8.985034100016E13</v>
      </c>
      <c r="F687" s="2" t="str">
        <f t="array" ref="F687">IFERROR(INDEX(cnpj!$A:$B,MATCH(C687,cnpj!$B:$B,0),1),IF(G687=14,LEFT(E687,2)&amp;"."&amp;MID(E687,3,3)&amp;"."&amp;MID(E687,6,3)&amp;"/"&amp;MID(E687,9,4)&amp;"-"&amp;RIGHT(E687,2),IF(G687=13,0&amp;LEFT(E687,1)&amp;"."&amp;MID(E687,2,3)&amp;"."&amp;MID(E687,5,3)&amp;"/"&amp;MID(E687,8,4)&amp;"-"&amp;RIGHT(E687,2),IF(G687=12,"00"&amp;"."&amp;LEFT(E687,3)&amp;"."&amp;MID(E687,4,3)&amp;"/"&amp;MID(E687,7,4)&amp;"-"&amp;RIGHT(E687,2),IF(G687=11,"00.0"&amp;LEFT(E687,2)&amp;"."&amp;MID(E687,3,3)&amp;"/"&amp;MID(E687,6,4)&amp;"-"&amp;RIGHT(E687,2),"erro")))))</f>
        <v>89.850.341/0001-60</v>
      </c>
      <c r="G687" s="2">
        <f t="shared" si="2"/>
        <v>14</v>
      </c>
      <c r="H687" s="6" t="s">
        <v>62</v>
      </c>
      <c r="I687" s="2">
        <v>3.0</v>
      </c>
      <c r="J687" s="6">
        <v>13.076998747387675</v>
      </c>
      <c r="K687" s="6">
        <v>477824.48</v>
      </c>
      <c r="L687" s="2">
        <v>0.0</v>
      </c>
      <c r="M687" s="2">
        <v>1.0</v>
      </c>
      <c r="N687" s="2"/>
      <c r="O687" s="2">
        <v>0.0</v>
      </c>
      <c r="P687" s="2">
        <v>0.0</v>
      </c>
      <c r="Q687" s="2">
        <v>0.0</v>
      </c>
      <c r="R687" s="2">
        <v>16.0</v>
      </c>
      <c r="S687" s="2">
        <v>0.0</v>
      </c>
      <c r="T687" s="6">
        <v>15.33540159082796</v>
      </c>
      <c r="U687" s="6">
        <v>0.08863302642524368</v>
      </c>
      <c r="V687" s="6">
        <v>0.07469146779761783</v>
      </c>
      <c r="W687" s="6">
        <v>319012.0</v>
      </c>
      <c r="X687" s="6">
        <v>22457.0</v>
      </c>
      <c r="Y687" s="6">
        <v>4571727.0</v>
      </c>
      <c r="Z687" s="6">
        <v>405206.0</v>
      </c>
      <c r="AA687" s="2">
        <f t="shared" si="3"/>
        <v>0</v>
      </c>
      <c r="AB687" s="2">
        <v>0.0</v>
      </c>
      <c r="AC687" s="2">
        <v>0.0</v>
      </c>
      <c r="AD687" s="2">
        <v>0.0</v>
      </c>
      <c r="AE687" s="2">
        <v>0.0</v>
      </c>
      <c r="AF687" s="2">
        <v>0.0</v>
      </c>
      <c r="AG687" s="2">
        <v>0.0</v>
      </c>
      <c r="AH687" s="2">
        <v>1.0</v>
      </c>
      <c r="AI687" s="2">
        <v>0.0</v>
      </c>
      <c r="AJ687" s="2">
        <v>0.0</v>
      </c>
      <c r="AK687" s="2">
        <v>0.0</v>
      </c>
      <c r="AL687" s="2">
        <v>0.0</v>
      </c>
      <c r="AM687" s="2">
        <v>0.0</v>
      </c>
      <c r="AN687" s="2">
        <v>0.0</v>
      </c>
      <c r="AO687" s="2">
        <v>0.0</v>
      </c>
      <c r="AP687" s="2">
        <v>0.0</v>
      </c>
      <c r="AQ687" s="2">
        <v>1.0</v>
      </c>
      <c r="AR687" s="3">
        <v>0.0</v>
      </c>
      <c r="AS687" s="6">
        <f t="shared" si="4"/>
        <v>15.19566964</v>
      </c>
      <c r="AT687" s="6">
        <f t="shared" si="5"/>
        <v>0.1245000043</v>
      </c>
      <c r="AU687" s="6">
        <f t="shared" si="6"/>
        <v>0.1336404116</v>
      </c>
      <c r="AV687" s="6">
        <f t="shared" si="7"/>
        <v>1</v>
      </c>
      <c r="AW687" s="6">
        <f t="shared" si="8"/>
        <v>1</v>
      </c>
      <c r="AX687" s="6">
        <f t="shared" si="9"/>
        <v>0</v>
      </c>
      <c r="AY687" s="6">
        <f t="shared" si="10"/>
        <v>0</v>
      </c>
      <c r="AZ687" s="6">
        <f t="shared" si="11"/>
        <v>0</v>
      </c>
      <c r="BA687" s="6">
        <f t="shared" si="12"/>
        <v>16</v>
      </c>
      <c r="BB687" s="6">
        <f t="shared" si="13"/>
        <v>0</v>
      </c>
      <c r="BC687" s="2"/>
      <c r="BD687" s="2"/>
    </row>
    <row r="688" ht="15.75" customHeight="1">
      <c r="A688" s="2">
        <v>162.0</v>
      </c>
      <c r="B688" s="2">
        <v>2016.0</v>
      </c>
      <c r="C688" s="6" t="s">
        <v>220</v>
      </c>
      <c r="D688" s="2">
        <v>15695.0</v>
      </c>
      <c r="E688" s="2">
        <v>1.25894500017E12</v>
      </c>
      <c r="F688" s="2" t="str">
        <f t="array" ref="F688">IFERROR(INDEX(cnpj!$A:$B,MATCH(C688,cnpj!$B:$B,0),1),IF(G688=14,LEFT(E688,2)&amp;"."&amp;MID(E688,3,3)&amp;"."&amp;MID(E688,6,3)&amp;"/"&amp;MID(E688,9,4)&amp;"-"&amp;RIGHT(E688,2),IF(G688=13,0&amp;LEFT(E688,1)&amp;"."&amp;MID(E688,2,3)&amp;"."&amp;MID(E688,5,3)&amp;"/"&amp;MID(E688,8,4)&amp;"-"&amp;RIGHT(E688,2),IF(G688=12,"00"&amp;"."&amp;LEFT(E688,3)&amp;"."&amp;MID(E688,4,3)&amp;"/"&amp;MID(E688,7,4)&amp;"-"&amp;RIGHT(E688,2),IF(G688=11,"00.0"&amp;LEFT(E688,2)&amp;"."&amp;MID(E688,3,3)&amp;"/"&amp;MID(E688,6,4)&amp;"-"&amp;RIGHT(E688,2),"erro")))))</f>
        <v>01.258.945/0001-70</v>
      </c>
      <c r="G688" s="2">
        <f t="shared" si="2"/>
        <v>13</v>
      </c>
      <c r="H688" s="6" t="s">
        <v>50</v>
      </c>
      <c r="I688" s="2">
        <v>6.0</v>
      </c>
      <c r="J688" s="6">
        <v>10.203592144986466</v>
      </c>
      <c r="K688" s="6">
        <v>27000.0</v>
      </c>
      <c r="L688" s="2">
        <v>0.0</v>
      </c>
      <c r="M688" s="2">
        <v>1.0</v>
      </c>
      <c r="N688" s="2"/>
      <c r="O688" s="2">
        <v>0.0</v>
      </c>
      <c r="P688" s="2">
        <v>0.0</v>
      </c>
      <c r="Q688" s="2">
        <v>0.0</v>
      </c>
      <c r="R688" s="2">
        <v>6.0</v>
      </c>
      <c r="S688" s="2">
        <v>0.0</v>
      </c>
      <c r="T688" s="6">
        <v>4.174387269895637</v>
      </c>
      <c r="U688" s="6">
        <v>-1.7076923076923076</v>
      </c>
      <c r="V688" s="6">
        <v>0.4153846153846154</v>
      </c>
      <c r="W688" s="6">
        <v>27.0</v>
      </c>
      <c r="X688" s="6">
        <v>0.0</v>
      </c>
      <c r="Y688" s="6">
        <v>65.0</v>
      </c>
      <c r="Z688" s="6">
        <v>-111.0</v>
      </c>
      <c r="AA688" s="2" t="str">
        <f t="shared" si="3"/>
        <v/>
      </c>
      <c r="AB688" s="2">
        <v>0.0</v>
      </c>
      <c r="AC688" s="2">
        <v>1.0</v>
      </c>
      <c r="AD688" s="2">
        <v>0.0</v>
      </c>
      <c r="AE688" s="2">
        <v>0.0</v>
      </c>
      <c r="AF688" s="2">
        <v>0.0</v>
      </c>
      <c r="AG688" s="2">
        <v>0.0</v>
      </c>
      <c r="AH688" s="2">
        <v>0.0</v>
      </c>
      <c r="AI688" s="2">
        <v>0.0</v>
      </c>
      <c r="AJ688" s="2">
        <v>0.0</v>
      </c>
      <c r="AK688" s="2">
        <v>0.0</v>
      </c>
      <c r="AL688" s="2">
        <v>0.0</v>
      </c>
      <c r="AM688" s="2">
        <v>1.0</v>
      </c>
      <c r="AN688" s="2">
        <v>0.0</v>
      </c>
      <c r="AO688" s="2">
        <v>0.0</v>
      </c>
      <c r="AP688" s="2">
        <v>0.0</v>
      </c>
      <c r="AQ688" s="2">
        <v>0.0</v>
      </c>
      <c r="AR688" s="3">
        <v>0.0</v>
      </c>
      <c r="AS688" s="6" t="str">
        <f t="shared" si="4"/>
        <v/>
      </c>
      <c r="AT688" s="6" t="str">
        <f t="shared" si="5"/>
        <v/>
      </c>
      <c r="AU688" s="6" t="str">
        <f t="shared" si="6"/>
        <v/>
      </c>
      <c r="AV688" s="6" t="str">
        <f t="shared" si="7"/>
        <v/>
      </c>
      <c r="AW688" s="6" t="str">
        <f t="shared" si="8"/>
        <v/>
      </c>
      <c r="AX688" s="6" t="str">
        <f t="shared" si="9"/>
        <v/>
      </c>
      <c r="AY688" s="6" t="str">
        <f t="shared" si="10"/>
        <v/>
      </c>
      <c r="AZ688" s="6" t="str">
        <f t="shared" si="11"/>
        <v/>
      </c>
      <c r="BA688" s="6" t="str">
        <f t="shared" si="12"/>
        <v/>
      </c>
      <c r="BB688" s="6" t="str">
        <f t="shared" si="13"/>
        <v/>
      </c>
      <c r="BC688" s="2"/>
      <c r="BD688" s="2"/>
    </row>
    <row r="689" ht="15.75" customHeight="1">
      <c r="A689" s="2">
        <v>162.0</v>
      </c>
      <c r="B689" s="2">
        <v>2017.0</v>
      </c>
      <c r="C689" s="6" t="s">
        <v>220</v>
      </c>
      <c r="D689" s="2">
        <v>15695.0</v>
      </c>
      <c r="E689" s="2">
        <v>1.25894500017E12</v>
      </c>
      <c r="F689" s="2" t="str">
        <f t="array" ref="F689">IFERROR(INDEX(cnpj!$A:$B,MATCH(C689,cnpj!$B:$B,0),1),IF(G689=14,LEFT(E689,2)&amp;"."&amp;MID(E689,3,3)&amp;"."&amp;MID(E689,6,3)&amp;"/"&amp;MID(E689,9,4)&amp;"-"&amp;RIGHT(E689,2),IF(G689=13,0&amp;LEFT(E689,1)&amp;"."&amp;MID(E689,2,3)&amp;"."&amp;MID(E689,5,3)&amp;"/"&amp;MID(E689,8,4)&amp;"-"&amp;RIGHT(E689,2),IF(G689=12,"00"&amp;"."&amp;LEFT(E689,3)&amp;"."&amp;MID(E689,4,3)&amp;"/"&amp;MID(E689,7,4)&amp;"-"&amp;RIGHT(E689,2),IF(G689=11,"00.0"&amp;LEFT(E689,2)&amp;"."&amp;MID(E689,3,3)&amp;"/"&amp;MID(E689,6,4)&amp;"-"&amp;RIGHT(E689,2),"erro")))))</f>
        <v>01.258.945/0001-70</v>
      </c>
      <c r="G689" s="2">
        <f t="shared" si="2"/>
        <v>13</v>
      </c>
      <c r="H689" s="6" t="s">
        <v>50</v>
      </c>
      <c r="I689" s="2">
        <v>6.0</v>
      </c>
      <c r="J689" s="6">
        <v>10.027898353728501</v>
      </c>
      <c r="K689" s="6">
        <v>22649.62</v>
      </c>
      <c r="L689" s="2">
        <v>0.0</v>
      </c>
      <c r="M689" s="2">
        <v>0.0</v>
      </c>
      <c r="N689" s="2"/>
      <c r="O689" s="2">
        <v>0.0</v>
      </c>
      <c r="P689" s="2">
        <v>0.0</v>
      </c>
      <c r="Q689" s="2">
        <v>0.0</v>
      </c>
      <c r="R689" s="2">
        <v>7.0</v>
      </c>
      <c r="S689" s="2">
        <v>0.0</v>
      </c>
      <c r="T689" s="6">
        <v>4.04305126783455</v>
      </c>
      <c r="U689" s="6">
        <v>-1.894736842105263</v>
      </c>
      <c r="V689" s="6">
        <v>0.47368421052631576</v>
      </c>
      <c r="W689" s="6">
        <v>27.0</v>
      </c>
      <c r="X689" s="6">
        <v>0.0</v>
      </c>
      <c r="Y689" s="6">
        <v>57.0</v>
      </c>
      <c r="Z689" s="6">
        <v>-108.0</v>
      </c>
      <c r="AA689" s="2">
        <f t="shared" si="3"/>
        <v>1</v>
      </c>
      <c r="AB689" s="2">
        <v>0.0</v>
      </c>
      <c r="AC689" s="2">
        <v>1.0</v>
      </c>
      <c r="AD689" s="2">
        <v>0.0</v>
      </c>
      <c r="AE689" s="2">
        <v>0.0</v>
      </c>
      <c r="AF689" s="2">
        <v>0.0</v>
      </c>
      <c r="AG689" s="2">
        <v>0.0</v>
      </c>
      <c r="AH689" s="2">
        <v>0.0</v>
      </c>
      <c r="AI689" s="2">
        <v>0.0</v>
      </c>
      <c r="AJ689" s="2">
        <v>0.0</v>
      </c>
      <c r="AK689" s="2">
        <v>0.0</v>
      </c>
      <c r="AL689" s="2">
        <v>0.0</v>
      </c>
      <c r="AM689" s="2">
        <v>0.0</v>
      </c>
      <c r="AN689" s="2">
        <v>1.0</v>
      </c>
      <c r="AO689" s="2">
        <v>0.0</v>
      </c>
      <c r="AP689" s="2">
        <v>0.0</v>
      </c>
      <c r="AQ689" s="2">
        <v>0.0</v>
      </c>
      <c r="AR689" s="3">
        <v>0.0</v>
      </c>
      <c r="AS689" s="6">
        <f t="shared" si="4"/>
        <v>4.17438727</v>
      </c>
      <c r="AT689" s="6">
        <f t="shared" si="5"/>
        <v>-1.707692308</v>
      </c>
      <c r="AU689" s="6">
        <f t="shared" si="6"/>
        <v>0.4153846154</v>
      </c>
      <c r="AV689" s="6">
        <f t="shared" si="7"/>
        <v>0</v>
      </c>
      <c r="AW689" s="6">
        <f t="shared" si="8"/>
        <v>1</v>
      </c>
      <c r="AX689" s="6">
        <f t="shared" si="9"/>
        <v>0</v>
      </c>
      <c r="AY689" s="6">
        <f t="shared" si="10"/>
        <v>0</v>
      </c>
      <c r="AZ689" s="6">
        <f t="shared" si="11"/>
        <v>0</v>
      </c>
      <c r="BA689" s="6">
        <f t="shared" si="12"/>
        <v>6</v>
      </c>
      <c r="BB689" s="6">
        <f t="shared" si="13"/>
        <v>0</v>
      </c>
      <c r="BC689" s="2"/>
      <c r="BD689" s="2"/>
    </row>
    <row r="690" ht="15.75" customHeight="1">
      <c r="A690" s="2">
        <v>162.0</v>
      </c>
      <c r="B690" s="2">
        <v>2018.0</v>
      </c>
      <c r="C690" s="6" t="s">
        <v>220</v>
      </c>
      <c r="D690" s="2">
        <v>15695.0</v>
      </c>
      <c r="E690" s="2">
        <v>1.25894500017E12</v>
      </c>
      <c r="F690" s="2" t="str">
        <f t="array" ref="F690">IFERROR(INDEX(cnpj!$A:$B,MATCH(C690,cnpj!$B:$B,0),1),IF(G690=14,LEFT(E690,2)&amp;"."&amp;MID(E690,3,3)&amp;"."&amp;MID(E690,6,3)&amp;"/"&amp;MID(E690,9,4)&amp;"-"&amp;RIGHT(E690,2),IF(G690=13,0&amp;LEFT(E690,1)&amp;"."&amp;MID(E690,2,3)&amp;"."&amp;MID(E690,5,3)&amp;"/"&amp;MID(E690,8,4)&amp;"-"&amp;RIGHT(E690,2),IF(G690=12,"00"&amp;"."&amp;LEFT(E690,3)&amp;"."&amp;MID(E690,4,3)&amp;"/"&amp;MID(E690,7,4)&amp;"-"&amp;RIGHT(E690,2),IF(G690=11,"00.0"&amp;LEFT(E690,2)&amp;"."&amp;MID(E690,3,3)&amp;"/"&amp;MID(E690,6,4)&amp;"-"&amp;RIGHT(E690,2),"erro")))))</f>
        <v>01.258.945/0001-70</v>
      </c>
      <c r="G690" s="2">
        <f t="shared" si="2"/>
        <v>13</v>
      </c>
      <c r="H690" s="6" t="s">
        <v>50</v>
      </c>
      <c r="I690" s="2">
        <v>6.0</v>
      </c>
      <c r="J690" s="6">
        <v>10.090011516833417</v>
      </c>
      <c r="K690" s="6">
        <v>24101.07</v>
      </c>
      <c r="L690" s="2">
        <v>0.0</v>
      </c>
      <c r="M690" s="2">
        <v>0.0</v>
      </c>
      <c r="N690" s="2"/>
      <c r="O690" s="2">
        <v>0.0</v>
      </c>
      <c r="P690" s="2">
        <v>0.0</v>
      </c>
      <c r="Q690" s="2">
        <v>0.0</v>
      </c>
      <c r="R690" s="2">
        <v>7.0</v>
      </c>
      <c r="S690" s="2">
        <v>0.0</v>
      </c>
      <c r="T690" s="6">
        <v>4.804021044733257</v>
      </c>
      <c r="U690" s="6">
        <v>-0.680327868852459</v>
      </c>
      <c r="V690" s="6">
        <v>0.20491803278688525</v>
      </c>
      <c r="W690" s="6">
        <v>25.0</v>
      </c>
      <c r="X690" s="6">
        <v>0.0</v>
      </c>
      <c r="Y690" s="6">
        <v>122.0</v>
      </c>
      <c r="Z690" s="6">
        <v>-83.0</v>
      </c>
      <c r="AA690" s="2">
        <f t="shared" si="3"/>
        <v>1</v>
      </c>
      <c r="AB690" s="2">
        <v>0.0</v>
      </c>
      <c r="AC690" s="2">
        <v>1.0</v>
      </c>
      <c r="AD690" s="2">
        <v>0.0</v>
      </c>
      <c r="AE690" s="2">
        <v>0.0</v>
      </c>
      <c r="AF690" s="2">
        <v>0.0</v>
      </c>
      <c r="AG690" s="2">
        <v>0.0</v>
      </c>
      <c r="AH690" s="2">
        <v>0.0</v>
      </c>
      <c r="AI690" s="2">
        <v>0.0</v>
      </c>
      <c r="AJ690" s="2">
        <v>0.0</v>
      </c>
      <c r="AK690" s="2">
        <v>0.0</v>
      </c>
      <c r="AL690" s="2">
        <v>0.0</v>
      </c>
      <c r="AM690" s="2">
        <v>0.0</v>
      </c>
      <c r="AN690" s="2">
        <v>0.0</v>
      </c>
      <c r="AO690" s="2">
        <v>1.0</v>
      </c>
      <c r="AP690" s="2">
        <v>0.0</v>
      </c>
      <c r="AQ690" s="2">
        <v>0.0</v>
      </c>
      <c r="AR690" s="3">
        <v>0.0</v>
      </c>
      <c r="AS690" s="6">
        <f t="shared" si="4"/>
        <v>4.043051268</v>
      </c>
      <c r="AT690" s="6">
        <f t="shared" si="5"/>
        <v>-1.894736842</v>
      </c>
      <c r="AU690" s="6">
        <f t="shared" si="6"/>
        <v>0.4736842105</v>
      </c>
      <c r="AV690" s="6">
        <f t="shared" si="7"/>
        <v>0</v>
      </c>
      <c r="AW690" s="6">
        <f t="shared" si="8"/>
        <v>0</v>
      </c>
      <c r="AX690" s="6">
        <f t="shared" si="9"/>
        <v>0</v>
      </c>
      <c r="AY690" s="6">
        <f t="shared" si="10"/>
        <v>0</v>
      </c>
      <c r="AZ690" s="6">
        <f t="shared" si="11"/>
        <v>0</v>
      </c>
      <c r="BA690" s="6">
        <f t="shared" si="12"/>
        <v>7</v>
      </c>
      <c r="BB690" s="6">
        <f t="shared" si="13"/>
        <v>0</v>
      </c>
      <c r="BC690" s="2"/>
      <c r="BD690" s="2"/>
    </row>
    <row r="691" ht="15.75" customHeight="1">
      <c r="A691" s="2">
        <v>163.0</v>
      </c>
      <c r="B691" s="2">
        <v>2016.0</v>
      </c>
      <c r="C691" s="6" t="s">
        <v>221</v>
      </c>
      <c r="D691" s="2">
        <v>4669.0</v>
      </c>
      <c r="E691" s="2">
        <v>8.402943000152E12</v>
      </c>
      <c r="F691" s="2" t="str">
        <f t="array" ref="F691">IFERROR(INDEX(cnpj!$A:$B,MATCH(C691,cnpj!$B:$B,0),1),IF(G691=14,LEFT(E691,2)&amp;"."&amp;MID(E691,3,3)&amp;"."&amp;MID(E691,6,3)&amp;"/"&amp;MID(E691,9,4)&amp;"-"&amp;RIGHT(E691,2),IF(G691=13,0&amp;LEFT(E691,1)&amp;"."&amp;MID(E691,2,3)&amp;"."&amp;MID(E691,5,3)&amp;"/"&amp;MID(E691,8,4)&amp;"-"&amp;RIGHT(E691,2),IF(G691=12,"00"&amp;"."&amp;LEFT(E691,3)&amp;"."&amp;MID(E691,4,3)&amp;"/"&amp;MID(E691,7,4)&amp;"-"&amp;RIGHT(E691,2),IF(G691=11,"00.0"&amp;LEFT(E691,2)&amp;"."&amp;MID(E691,3,3)&amp;"/"&amp;MID(E691,6,4)&amp;"-"&amp;RIGHT(E691,2),"erro")))))</f>
        <v>08.402.943/0001-52</v>
      </c>
      <c r="G691" s="2">
        <f t="shared" si="2"/>
        <v>13</v>
      </c>
      <c r="H691" s="6" t="s">
        <v>62</v>
      </c>
      <c r="I691" s="2">
        <v>3.0</v>
      </c>
      <c r="J691" s="6">
        <v>14.11582078112302</v>
      </c>
      <c r="K691" s="6">
        <v>1350277.63</v>
      </c>
      <c r="L691" s="2">
        <v>0.0</v>
      </c>
      <c r="M691" s="2">
        <v>1.0</v>
      </c>
      <c r="N691" s="2"/>
      <c r="O691" s="2">
        <v>0.0</v>
      </c>
      <c r="P691" s="2">
        <v>0.0</v>
      </c>
      <c r="Q691" s="2">
        <v>0.0</v>
      </c>
      <c r="R691" s="2">
        <v>11.0</v>
      </c>
      <c r="S691" s="2">
        <v>1.0</v>
      </c>
      <c r="T691" s="6">
        <v>15.251619558299785</v>
      </c>
      <c r="U691" s="6">
        <v>0.07552996274057186</v>
      </c>
      <c r="V691" s="6">
        <v>0.1398459436220731</v>
      </c>
      <c r="W691" s="6">
        <v>208590.0</v>
      </c>
      <c r="X691" s="6">
        <v>379365.0</v>
      </c>
      <c r="Y691" s="6">
        <v>4204305.0</v>
      </c>
      <c r="Z691" s="6">
        <v>317551.0</v>
      </c>
      <c r="AA691" s="2" t="str">
        <f t="shared" si="3"/>
        <v/>
      </c>
      <c r="AB691" s="2">
        <v>0.0</v>
      </c>
      <c r="AC691" s="2">
        <v>0.0</v>
      </c>
      <c r="AD691" s="2">
        <v>0.0</v>
      </c>
      <c r="AE691" s="2">
        <v>0.0</v>
      </c>
      <c r="AF691" s="2">
        <v>0.0</v>
      </c>
      <c r="AG691" s="2">
        <v>0.0</v>
      </c>
      <c r="AH691" s="2">
        <v>1.0</v>
      </c>
      <c r="AI691" s="2">
        <v>0.0</v>
      </c>
      <c r="AJ691" s="2">
        <v>0.0</v>
      </c>
      <c r="AK691" s="2">
        <v>0.0</v>
      </c>
      <c r="AL691" s="2">
        <v>0.0</v>
      </c>
      <c r="AM691" s="2">
        <v>1.0</v>
      </c>
      <c r="AN691" s="2">
        <v>0.0</v>
      </c>
      <c r="AO691" s="2">
        <v>0.0</v>
      </c>
      <c r="AP691" s="2">
        <v>0.0</v>
      </c>
      <c r="AQ691" s="2">
        <v>0.0</v>
      </c>
      <c r="AR691" s="3">
        <v>0.0</v>
      </c>
      <c r="AS691" s="6" t="str">
        <f t="shared" si="4"/>
        <v/>
      </c>
      <c r="AT691" s="6" t="str">
        <f t="shared" si="5"/>
        <v/>
      </c>
      <c r="AU691" s="6" t="str">
        <f t="shared" si="6"/>
        <v/>
      </c>
      <c r="AV691" s="6" t="str">
        <f t="shared" si="7"/>
        <v/>
      </c>
      <c r="AW691" s="6" t="str">
        <f t="shared" si="8"/>
        <v/>
      </c>
      <c r="AX691" s="6" t="str">
        <f t="shared" si="9"/>
        <v/>
      </c>
      <c r="AY691" s="6" t="str">
        <f t="shared" si="10"/>
        <v/>
      </c>
      <c r="AZ691" s="6" t="str">
        <f t="shared" si="11"/>
        <v/>
      </c>
      <c r="BA691" s="6" t="str">
        <f t="shared" si="12"/>
        <v/>
      </c>
      <c r="BB691" s="6" t="str">
        <f t="shared" si="13"/>
        <v/>
      </c>
      <c r="BC691" s="2"/>
      <c r="BD691" s="2"/>
    </row>
    <row r="692" ht="15.75" customHeight="1">
      <c r="A692" s="2">
        <v>163.0</v>
      </c>
      <c r="B692" s="2">
        <v>2018.0</v>
      </c>
      <c r="C692" s="6" t="s">
        <v>221</v>
      </c>
      <c r="D692" s="2">
        <v>4669.0</v>
      </c>
      <c r="E692" s="2">
        <v>8.402943000152E12</v>
      </c>
      <c r="F692" s="2" t="str">
        <f t="array" ref="F692">IFERROR(INDEX(cnpj!$A:$B,MATCH(C692,cnpj!$B:$B,0),1),IF(G692=14,LEFT(E692,2)&amp;"."&amp;MID(E692,3,3)&amp;"."&amp;MID(E692,6,3)&amp;"/"&amp;MID(E692,9,4)&amp;"-"&amp;RIGHT(E692,2),IF(G692=13,0&amp;LEFT(E692,1)&amp;"."&amp;MID(E692,2,3)&amp;"."&amp;MID(E692,5,3)&amp;"/"&amp;MID(E692,8,4)&amp;"-"&amp;RIGHT(E692,2),IF(G692=12,"00"&amp;"."&amp;LEFT(E692,3)&amp;"."&amp;MID(E692,4,3)&amp;"/"&amp;MID(E692,7,4)&amp;"-"&amp;RIGHT(E692,2),IF(G692=11,"00.0"&amp;LEFT(E692,2)&amp;"."&amp;MID(E692,3,3)&amp;"/"&amp;MID(E692,6,4)&amp;"-"&amp;RIGHT(E692,2),"erro")))))</f>
        <v>08.402.943/0001-52</v>
      </c>
      <c r="G692" s="2">
        <f t="shared" si="2"/>
        <v>13</v>
      </c>
      <c r="H692" s="6" t="s">
        <v>62</v>
      </c>
      <c r="I692" s="2">
        <v>3.0</v>
      </c>
      <c r="J692" s="6">
        <v>14.285015938104538</v>
      </c>
      <c r="K692" s="6">
        <v>1599203.0</v>
      </c>
      <c r="L692" s="2">
        <v>0.0</v>
      </c>
      <c r="M692" s="2">
        <v>1.0</v>
      </c>
      <c r="N692" s="2"/>
      <c r="O692" s="2">
        <v>0.0</v>
      </c>
      <c r="P692" s="2">
        <v>0.0</v>
      </c>
      <c r="Q692" s="2">
        <v>0.0</v>
      </c>
      <c r="R692" s="2">
        <v>12.0</v>
      </c>
      <c r="S692" s="2">
        <v>0.0</v>
      </c>
      <c r="T692" s="6">
        <v>15.640846637191293</v>
      </c>
      <c r="U692" s="6">
        <v>0.19914551127499647</v>
      </c>
      <c r="V692" s="6">
        <v>0.20560155877309472</v>
      </c>
      <c r="W692" s="6">
        <v>385916.0</v>
      </c>
      <c r="X692" s="6">
        <v>889817.0</v>
      </c>
      <c r="Y692" s="6">
        <v>6204880.0</v>
      </c>
      <c r="Z692" s="6">
        <v>1235674.0</v>
      </c>
      <c r="AA692" s="2">
        <f t="shared" si="3"/>
        <v>0</v>
      </c>
      <c r="AB692" s="2">
        <v>0.0</v>
      </c>
      <c r="AC692" s="2">
        <v>0.0</v>
      </c>
      <c r="AD692" s="2">
        <v>0.0</v>
      </c>
      <c r="AE692" s="2">
        <v>0.0</v>
      </c>
      <c r="AF692" s="2">
        <v>0.0</v>
      </c>
      <c r="AG692" s="2">
        <v>0.0</v>
      </c>
      <c r="AH692" s="2">
        <v>1.0</v>
      </c>
      <c r="AI692" s="2">
        <v>0.0</v>
      </c>
      <c r="AJ692" s="2">
        <v>0.0</v>
      </c>
      <c r="AK692" s="2">
        <v>0.0</v>
      </c>
      <c r="AL692" s="2">
        <v>0.0</v>
      </c>
      <c r="AM692" s="2">
        <v>0.0</v>
      </c>
      <c r="AN692" s="2">
        <v>0.0</v>
      </c>
      <c r="AO692" s="2">
        <v>1.0</v>
      </c>
      <c r="AP692" s="2">
        <v>0.0</v>
      </c>
      <c r="AQ692" s="2">
        <v>0.0</v>
      </c>
      <c r="AR692" s="3">
        <v>0.0</v>
      </c>
      <c r="AS692" s="6">
        <f t="shared" si="4"/>
        <v>15.25161956</v>
      </c>
      <c r="AT692" s="6">
        <f t="shared" si="5"/>
        <v>0.07552996274</v>
      </c>
      <c r="AU692" s="6">
        <f t="shared" si="6"/>
        <v>0.1398459436</v>
      </c>
      <c r="AV692" s="6">
        <f t="shared" si="7"/>
        <v>0</v>
      </c>
      <c r="AW692" s="6">
        <f t="shared" si="8"/>
        <v>1</v>
      </c>
      <c r="AX692" s="6">
        <f t="shared" si="9"/>
        <v>0</v>
      </c>
      <c r="AY692" s="6">
        <f t="shared" si="10"/>
        <v>0</v>
      </c>
      <c r="AZ692" s="6">
        <f t="shared" si="11"/>
        <v>0</v>
      </c>
      <c r="BA692" s="6">
        <f t="shared" si="12"/>
        <v>11</v>
      </c>
      <c r="BB692" s="6">
        <f t="shared" si="13"/>
        <v>1</v>
      </c>
      <c r="BC692" s="2"/>
      <c r="BD692" s="2"/>
    </row>
    <row r="693" ht="15.75" customHeight="1">
      <c r="A693" s="2">
        <v>164.0</v>
      </c>
      <c r="B693" s="2">
        <v>2016.0</v>
      </c>
      <c r="C693" s="6" t="s">
        <v>222</v>
      </c>
      <c r="D693" s="2">
        <v>13366.0</v>
      </c>
      <c r="E693" s="2">
        <v>3.0540991000166E13</v>
      </c>
      <c r="F693" s="2" t="str">
        <f t="array" ref="F693">IFERROR(INDEX(cnpj!$A:$B,MATCH(C693,cnpj!$B:$B,0),1),IF(G693=14,LEFT(E693,2)&amp;"."&amp;MID(E693,3,3)&amp;"."&amp;MID(E693,6,3)&amp;"/"&amp;MID(E693,9,4)&amp;"-"&amp;RIGHT(E693,2),IF(G693=13,0&amp;LEFT(E693,1)&amp;"."&amp;MID(E693,2,3)&amp;"."&amp;MID(E693,5,3)&amp;"/"&amp;MID(E693,8,4)&amp;"-"&amp;RIGHT(E693,2),IF(G693=12,"00"&amp;"."&amp;LEFT(E693,3)&amp;"."&amp;MID(E693,4,3)&amp;"/"&amp;MID(E693,7,4)&amp;"-"&amp;RIGHT(E693,2),IF(G693=11,"00.0"&amp;LEFT(E693,2)&amp;"."&amp;MID(E693,3,3)&amp;"/"&amp;MID(E693,6,4)&amp;"-"&amp;RIGHT(E693,2),"erro")))))</f>
        <v>30.540.991/0001-66</v>
      </c>
      <c r="G693" s="2">
        <f t="shared" si="2"/>
        <v>14</v>
      </c>
      <c r="H693" s="6" t="s">
        <v>60</v>
      </c>
      <c r="I693" s="2">
        <v>1.0</v>
      </c>
      <c r="J693" s="6">
        <v>10.283976674574115</v>
      </c>
      <c r="K693" s="6">
        <v>29260.0</v>
      </c>
      <c r="L693" s="2">
        <v>0.0</v>
      </c>
      <c r="M693" s="2">
        <v>0.0</v>
      </c>
      <c r="N693" s="2"/>
      <c r="O693" s="2">
        <v>0.0</v>
      </c>
      <c r="P693" s="2">
        <v>0.0</v>
      </c>
      <c r="Q693" s="2">
        <v>0.0</v>
      </c>
      <c r="R693" s="2">
        <v>6.0</v>
      </c>
      <c r="S693" s="2">
        <v>1.0</v>
      </c>
      <c r="T693" s="6">
        <v>17.86347358543875</v>
      </c>
      <c r="U693" s="6">
        <v>5.709550234050205E-5</v>
      </c>
      <c r="V693" s="6">
        <v>2.4240806307762623</v>
      </c>
      <c r="W693" s="6">
        <v>2.4612503E7</v>
      </c>
      <c r="X693" s="6">
        <v>1.14240433E8</v>
      </c>
      <c r="Y693" s="6">
        <v>5.7280659E7</v>
      </c>
      <c r="Z693" s="6">
        <v>3270.468</v>
      </c>
      <c r="AA693" s="2" t="str">
        <f t="shared" si="3"/>
        <v/>
      </c>
      <c r="AB693" s="2">
        <v>0.0</v>
      </c>
      <c r="AC693" s="2">
        <v>0.0</v>
      </c>
      <c r="AD693" s="2">
        <v>0.0</v>
      </c>
      <c r="AE693" s="2">
        <v>0.0</v>
      </c>
      <c r="AF693" s="2">
        <v>0.0</v>
      </c>
      <c r="AG693" s="2">
        <v>1.0</v>
      </c>
      <c r="AH693" s="2">
        <v>0.0</v>
      </c>
      <c r="AI693" s="2">
        <v>0.0</v>
      </c>
      <c r="AJ693" s="2">
        <v>0.0</v>
      </c>
      <c r="AK693" s="2">
        <v>0.0</v>
      </c>
      <c r="AL693" s="2">
        <v>0.0</v>
      </c>
      <c r="AM693" s="2">
        <v>1.0</v>
      </c>
      <c r="AN693" s="2">
        <v>0.0</v>
      </c>
      <c r="AO693" s="2">
        <v>0.0</v>
      </c>
      <c r="AP693" s="2">
        <v>0.0</v>
      </c>
      <c r="AQ693" s="2">
        <v>0.0</v>
      </c>
      <c r="AR693" s="3">
        <v>0.0</v>
      </c>
      <c r="AS693" s="6" t="str">
        <f t="shared" si="4"/>
        <v/>
      </c>
      <c r="AT693" s="6" t="str">
        <f t="shared" si="5"/>
        <v/>
      </c>
      <c r="AU693" s="6" t="str">
        <f t="shared" si="6"/>
        <v/>
      </c>
      <c r="AV693" s="6" t="str">
        <f t="shared" si="7"/>
        <v/>
      </c>
      <c r="AW693" s="6" t="str">
        <f t="shared" si="8"/>
        <v/>
      </c>
      <c r="AX693" s="6" t="str">
        <f t="shared" si="9"/>
        <v/>
      </c>
      <c r="AY693" s="6" t="str">
        <f t="shared" si="10"/>
        <v/>
      </c>
      <c r="AZ693" s="6" t="str">
        <f t="shared" si="11"/>
        <v/>
      </c>
      <c r="BA693" s="6" t="str">
        <f t="shared" si="12"/>
        <v/>
      </c>
      <c r="BB693" s="6" t="str">
        <f t="shared" si="13"/>
        <v/>
      </c>
      <c r="BC693" s="2"/>
      <c r="BD693" s="2"/>
    </row>
    <row r="694" ht="15.75" customHeight="1">
      <c r="A694" s="2">
        <v>164.0</v>
      </c>
      <c r="B694" s="2">
        <v>2017.0</v>
      </c>
      <c r="C694" s="6" t="s">
        <v>222</v>
      </c>
      <c r="D694" s="2">
        <v>13366.0</v>
      </c>
      <c r="E694" s="2">
        <v>3.0540991000166E13</v>
      </c>
      <c r="F694" s="2" t="str">
        <f t="array" ref="F694">IFERROR(INDEX(cnpj!$A:$B,MATCH(C694,cnpj!$B:$B,0),1),IF(G694=14,LEFT(E694,2)&amp;"."&amp;MID(E694,3,3)&amp;"."&amp;MID(E694,6,3)&amp;"/"&amp;MID(E694,9,4)&amp;"-"&amp;RIGHT(E694,2),IF(G694=13,0&amp;LEFT(E694,1)&amp;"."&amp;MID(E694,2,3)&amp;"."&amp;MID(E694,5,3)&amp;"/"&amp;MID(E694,8,4)&amp;"-"&amp;RIGHT(E694,2),IF(G694=12,"00"&amp;"."&amp;LEFT(E694,3)&amp;"."&amp;MID(E694,4,3)&amp;"/"&amp;MID(E694,7,4)&amp;"-"&amp;RIGHT(E694,2),IF(G694=11,"00.0"&amp;LEFT(E694,2)&amp;"."&amp;MID(E694,3,3)&amp;"/"&amp;MID(E694,6,4)&amp;"-"&amp;RIGHT(E694,2),"erro")))))</f>
        <v>30.540.991/0001-66</v>
      </c>
      <c r="G694" s="2">
        <f t="shared" si="2"/>
        <v>14</v>
      </c>
      <c r="H694" s="6" t="s">
        <v>60</v>
      </c>
      <c r="I694" s="2">
        <v>1.0</v>
      </c>
      <c r="J694" s="6">
        <v>10.283976674574115</v>
      </c>
      <c r="K694" s="6">
        <v>29260.0</v>
      </c>
      <c r="L694" s="2">
        <v>0.0</v>
      </c>
      <c r="M694" s="2">
        <v>0.0</v>
      </c>
      <c r="N694" s="2"/>
      <c r="O694" s="2">
        <v>0.0</v>
      </c>
      <c r="P694" s="2">
        <v>0.0</v>
      </c>
      <c r="Q694" s="2">
        <v>0.0</v>
      </c>
      <c r="R694" s="2">
        <v>6.0</v>
      </c>
      <c r="S694" s="2">
        <v>1.0</v>
      </c>
      <c r="T694" s="6">
        <v>17.890228488402077</v>
      </c>
      <c r="U694" s="6">
        <v>-2.3892286694726574E-5</v>
      </c>
      <c r="V694" s="6">
        <v>2.4103769591410447</v>
      </c>
      <c r="W694" s="6">
        <v>2.5762077E7</v>
      </c>
      <c r="X694" s="6">
        <v>1.16049759E8</v>
      </c>
      <c r="Y694" s="6">
        <v>5.8833883E7</v>
      </c>
      <c r="Z694" s="6">
        <v>-1405.676</v>
      </c>
      <c r="AA694" s="2">
        <f t="shared" si="3"/>
        <v>0</v>
      </c>
      <c r="AB694" s="2">
        <v>0.0</v>
      </c>
      <c r="AC694" s="2">
        <v>0.0</v>
      </c>
      <c r="AD694" s="2">
        <v>0.0</v>
      </c>
      <c r="AE694" s="2">
        <v>0.0</v>
      </c>
      <c r="AF694" s="2">
        <v>0.0</v>
      </c>
      <c r="AG694" s="2">
        <v>1.0</v>
      </c>
      <c r="AH694" s="2">
        <v>0.0</v>
      </c>
      <c r="AI694" s="2">
        <v>0.0</v>
      </c>
      <c r="AJ694" s="2">
        <v>0.0</v>
      </c>
      <c r="AK694" s="2">
        <v>0.0</v>
      </c>
      <c r="AL694" s="2">
        <v>0.0</v>
      </c>
      <c r="AM694" s="2">
        <v>0.0</v>
      </c>
      <c r="AN694" s="2">
        <v>1.0</v>
      </c>
      <c r="AO694" s="2">
        <v>0.0</v>
      </c>
      <c r="AP694" s="2">
        <v>0.0</v>
      </c>
      <c r="AQ694" s="2">
        <v>0.0</v>
      </c>
      <c r="AR694" s="3">
        <v>0.0</v>
      </c>
      <c r="AS694" s="6">
        <f t="shared" si="4"/>
        <v>17.86347359</v>
      </c>
      <c r="AT694" s="6">
        <f t="shared" si="5"/>
        <v>0.00005709550234</v>
      </c>
      <c r="AU694" s="6">
        <f t="shared" si="6"/>
        <v>2.424080631</v>
      </c>
      <c r="AV694" s="6">
        <f t="shared" si="7"/>
        <v>0</v>
      </c>
      <c r="AW694" s="6">
        <f t="shared" si="8"/>
        <v>0</v>
      </c>
      <c r="AX694" s="6">
        <f t="shared" si="9"/>
        <v>0</v>
      </c>
      <c r="AY694" s="6">
        <f t="shared" si="10"/>
        <v>0</v>
      </c>
      <c r="AZ694" s="6">
        <f t="shared" si="11"/>
        <v>0</v>
      </c>
      <c r="BA694" s="6">
        <f t="shared" si="12"/>
        <v>6</v>
      </c>
      <c r="BB694" s="6">
        <f t="shared" si="13"/>
        <v>1</v>
      </c>
      <c r="BC694" s="2"/>
      <c r="BD694" s="2"/>
    </row>
    <row r="695" ht="15.75" customHeight="1">
      <c r="A695" s="2">
        <v>164.0</v>
      </c>
      <c r="B695" s="2">
        <v>2018.0</v>
      </c>
      <c r="C695" s="6" t="s">
        <v>222</v>
      </c>
      <c r="D695" s="2">
        <v>13366.0</v>
      </c>
      <c r="E695" s="2">
        <v>3.0540991000166E13</v>
      </c>
      <c r="F695" s="2" t="str">
        <f t="array" ref="F695">IFERROR(INDEX(cnpj!$A:$B,MATCH(C695,cnpj!$B:$B,0),1),IF(G695=14,LEFT(E695,2)&amp;"."&amp;MID(E695,3,3)&amp;"."&amp;MID(E695,6,3)&amp;"/"&amp;MID(E695,9,4)&amp;"-"&amp;RIGHT(E695,2),IF(G695=13,0&amp;LEFT(E695,1)&amp;"."&amp;MID(E695,2,3)&amp;"."&amp;MID(E695,5,3)&amp;"/"&amp;MID(E695,8,4)&amp;"-"&amp;RIGHT(E695,2),IF(G695=12,"00"&amp;"."&amp;LEFT(E695,3)&amp;"."&amp;MID(E695,4,3)&amp;"/"&amp;MID(E695,7,4)&amp;"-"&amp;RIGHT(E695,2),IF(G695=11,"00.0"&amp;LEFT(E695,2)&amp;"."&amp;MID(E695,3,3)&amp;"/"&amp;MID(E695,6,4)&amp;"-"&amp;RIGHT(E695,2),"erro")))))</f>
        <v>30.540.991/0001-66</v>
      </c>
      <c r="G695" s="2">
        <f t="shared" si="2"/>
        <v>14</v>
      </c>
      <c r="H695" s="6" t="s">
        <v>60</v>
      </c>
      <c r="I695" s="2">
        <v>1.0</v>
      </c>
      <c r="J695" s="6">
        <v>10.283976674574115</v>
      </c>
      <c r="K695" s="6">
        <v>29260.0</v>
      </c>
      <c r="L695" s="2">
        <v>0.0</v>
      </c>
      <c r="M695" s="2">
        <v>0.0</v>
      </c>
      <c r="N695" s="2"/>
      <c r="O695" s="2">
        <v>0.0</v>
      </c>
      <c r="P695" s="2">
        <v>0.0</v>
      </c>
      <c r="Q695" s="2">
        <v>0.0</v>
      </c>
      <c r="R695" s="2">
        <v>6.0</v>
      </c>
      <c r="S695" s="2">
        <v>1.0</v>
      </c>
      <c r="T695" s="6">
        <v>17.884499311480067</v>
      </c>
      <c r="U695" s="6">
        <v>1.0197973847792541E-4</v>
      </c>
      <c r="V695" s="6">
        <v>2.313585916264818</v>
      </c>
      <c r="W695" s="6">
        <v>2.314753E7</v>
      </c>
      <c r="X695" s="6">
        <v>1.12192103E8</v>
      </c>
      <c r="Y695" s="6">
        <v>5.8497777E7</v>
      </c>
      <c r="Z695" s="6">
        <v>5965.588</v>
      </c>
      <c r="AA695" s="2">
        <f t="shared" si="3"/>
        <v>1</v>
      </c>
      <c r="AB695" s="2">
        <v>0.0</v>
      </c>
      <c r="AC695" s="2">
        <v>0.0</v>
      </c>
      <c r="AD695" s="2">
        <v>0.0</v>
      </c>
      <c r="AE695" s="2">
        <v>0.0</v>
      </c>
      <c r="AF695" s="2">
        <v>0.0</v>
      </c>
      <c r="AG695" s="2">
        <v>1.0</v>
      </c>
      <c r="AH695" s="2">
        <v>0.0</v>
      </c>
      <c r="AI695" s="2">
        <v>0.0</v>
      </c>
      <c r="AJ695" s="2">
        <v>0.0</v>
      </c>
      <c r="AK695" s="2">
        <v>0.0</v>
      </c>
      <c r="AL695" s="2">
        <v>0.0</v>
      </c>
      <c r="AM695" s="2">
        <v>0.0</v>
      </c>
      <c r="AN695" s="2">
        <v>0.0</v>
      </c>
      <c r="AO695" s="2">
        <v>1.0</v>
      </c>
      <c r="AP695" s="2">
        <v>0.0</v>
      </c>
      <c r="AQ695" s="2">
        <v>0.0</v>
      </c>
      <c r="AR695" s="3">
        <v>0.0</v>
      </c>
      <c r="AS695" s="6">
        <f t="shared" si="4"/>
        <v>17.89022849</v>
      </c>
      <c r="AT695" s="6">
        <f t="shared" si="5"/>
        <v>-0.00002389228669</v>
      </c>
      <c r="AU695" s="6">
        <f t="shared" si="6"/>
        <v>2.410376959</v>
      </c>
      <c r="AV695" s="6">
        <f t="shared" si="7"/>
        <v>0</v>
      </c>
      <c r="AW695" s="6">
        <f t="shared" si="8"/>
        <v>0</v>
      </c>
      <c r="AX695" s="6">
        <f t="shared" si="9"/>
        <v>0</v>
      </c>
      <c r="AY695" s="6">
        <f t="shared" si="10"/>
        <v>0</v>
      </c>
      <c r="AZ695" s="6">
        <f t="shared" si="11"/>
        <v>0</v>
      </c>
      <c r="BA695" s="6">
        <f t="shared" si="12"/>
        <v>6</v>
      </c>
      <c r="BB695" s="6">
        <f t="shared" si="13"/>
        <v>1</v>
      </c>
      <c r="BC695" s="2"/>
      <c r="BD695" s="2"/>
    </row>
    <row r="696" ht="15.75" customHeight="1">
      <c r="A696" s="2">
        <v>164.0</v>
      </c>
      <c r="B696" s="2">
        <v>2019.0</v>
      </c>
      <c r="C696" s="6" t="s">
        <v>222</v>
      </c>
      <c r="D696" s="2">
        <v>13366.0</v>
      </c>
      <c r="E696" s="2">
        <v>3.0540991000166E13</v>
      </c>
      <c r="F696" s="2" t="str">
        <f t="array" ref="F696">IFERROR(INDEX(cnpj!$A:$B,MATCH(C696,cnpj!$B:$B,0),1),IF(G696=14,LEFT(E696,2)&amp;"."&amp;MID(E696,3,3)&amp;"."&amp;MID(E696,6,3)&amp;"/"&amp;MID(E696,9,4)&amp;"-"&amp;RIGHT(E696,2),IF(G696=13,0&amp;LEFT(E696,1)&amp;"."&amp;MID(E696,2,3)&amp;"."&amp;MID(E696,5,3)&amp;"/"&amp;MID(E696,8,4)&amp;"-"&amp;RIGHT(E696,2),IF(G696=12,"00"&amp;"."&amp;LEFT(E696,3)&amp;"."&amp;MID(E696,4,3)&amp;"/"&amp;MID(E696,7,4)&amp;"-"&amp;RIGHT(E696,2),IF(G696=11,"00.0"&amp;LEFT(E696,2)&amp;"."&amp;MID(E696,3,3)&amp;"/"&amp;MID(E696,6,4)&amp;"-"&amp;RIGHT(E696,2),"erro")))))</f>
        <v>30.540.991/0001-66</v>
      </c>
      <c r="G696" s="2">
        <f t="shared" si="2"/>
        <v>14</v>
      </c>
      <c r="H696" s="6" t="s">
        <v>60</v>
      </c>
      <c r="I696" s="2">
        <v>1.0</v>
      </c>
      <c r="J696" s="6">
        <v>10.283976674574115</v>
      </c>
      <c r="K696" s="6">
        <v>29260.0</v>
      </c>
      <c r="L696" s="2">
        <v>0.0</v>
      </c>
      <c r="M696" s="2">
        <v>0.0</v>
      </c>
      <c r="N696" s="2"/>
      <c r="O696" s="2">
        <v>0.0</v>
      </c>
      <c r="P696" s="2">
        <v>0.0</v>
      </c>
      <c r="Q696" s="2">
        <v>0.0</v>
      </c>
      <c r="R696" s="2">
        <v>6.0</v>
      </c>
      <c r="S696" s="2">
        <v>1.0</v>
      </c>
      <c r="T696" s="6">
        <v>17.8268282852641</v>
      </c>
      <c r="U696" s="6">
        <v>4.535066515437719E-5</v>
      </c>
      <c r="V696" s="6">
        <v>0.8637533996768212</v>
      </c>
      <c r="W696" s="6">
        <v>2.3083603E7</v>
      </c>
      <c r="X696" s="6">
        <v>2.4612503E7</v>
      </c>
      <c r="Y696" s="6">
        <v>5.5219587E7</v>
      </c>
      <c r="Z696" s="6">
        <v>2504.245</v>
      </c>
      <c r="AA696" s="2">
        <f t="shared" si="3"/>
        <v>0</v>
      </c>
      <c r="AB696" s="2">
        <v>0.0</v>
      </c>
      <c r="AC696" s="2">
        <v>0.0</v>
      </c>
      <c r="AD696" s="2">
        <v>0.0</v>
      </c>
      <c r="AE696" s="2">
        <v>0.0</v>
      </c>
      <c r="AF696" s="2">
        <v>0.0</v>
      </c>
      <c r="AG696" s="2">
        <v>1.0</v>
      </c>
      <c r="AH696" s="2">
        <v>0.0</v>
      </c>
      <c r="AI696" s="2">
        <v>0.0</v>
      </c>
      <c r="AJ696" s="2">
        <v>0.0</v>
      </c>
      <c r="AK696" s="2">
        <v>0.0</v>
      </c>
      <c r="AL696" s="2">
        <v>0.0</v>
      </c>
      <c r="AM696" s="2">
        <v>0.0</v>
      </c>
      <c r="AN696" s="2">
        <v>0.0</v>
      </c>
      <c r="AO696" s="2">
        <v>0.0</v>
      </c>
      <c r="AP696" s="2">
        <v>1.0</v>
      </c>
      <c r="AQ696" s="2">
        <v>0.0</v>
      </c>
      <c r="AR696" s="3">
        <v>0.0</v>
      </c>
      <c r="AS696" s="6">
        <f t="shared" si="4"/>
        <v>17.88449931</v>
      </c>
      <c r="AT696" s="6">
        <f t="shared" si="5"/>
        <v>0.0001019797385</v>
      </c>
      <c r="AU696" s="6">
        <f t="shared" si="6"/>
        <v>2.313585916</v>
      </c>
      <c r="AV696" s="6">
        <f t="shared" si="7"/>
        <v>0</v>
      </c>
      <c r="AW696" s="6">
        <f t="shared" si="8"/>
        <v>0</v>
      </c>
      <c r="AX696" s="6">
        <f t="shared" si="9"/>
        <v>0</v>
      </c>
      <c r="AY696" s="6">
        <f t="shared" si="10"/>
        <v>0</v>
      </c>
      <c r="AZ696" s="6">
        <f t="shared" si="11"/>
        <v>0</v>
      </c>
      <c r="BA696" s="6">
        <f t="shared" si="12"/>
        <v>6</v>
      </c>
      <c r="BB696" s="6">
        <f t="shared" si="13"/>
        <v>1</v>
      </c>
      <c r="BC696" s="2"/>
      <c r="BD696" s="2"/>
    </row>
    <row r="697" ht="15.75" customHeight="1">
      <c r="A697" s="2">
        <v>164.0</v>
      </c>
      <c r="B697" s="2">
        <v>2020.0</v>
      </c>
      <c r="C697" s="6" t="s">
        <v>222</v>
      </c>
      <c r="D697" s="2">
        <v>13366.0</v>
      </c>
      <c r="E697" s="2">
        <v>3.0540991000166E13</v>
      </c>
      <c r="F697" s="2" t="str">
        <f t="array" ref="F697">IFERROR(INDEX(cnpj!$A:$B,MATCH(C697,cnpj!$B:$B,0),1),IF(G697=14,LEFT(E697,2)&amp;"."&amp;MID(E697,3,3)&amp;"."&amp;MID(E697,6,3)&amp;"/"&amp;MID(E697,9,4)&amp;"-"&amp;RIGHT(E697,2),IF(G697=13,0&amp;LEFT(E697,1)&amp;"."&amp;MID(E697,2,3)&amp;"."&amp;MID(E697,5,3)&amp;"/"&amp;MID(E697,8,4)&amp;"-"&amp;RIGHT(E697,2),IF(G697=12,"00"&amp;"."&amp;LEFT(E697,3)&amp;"."&amp;MID(E697,4,3)&amp;"/"&amp;MID(E697,7,4)&amp;"-"&amp;RIGHT(E697,2),IF(G697=11,"00.0"&amp;LEFT(E697,2)&amp;"."&amp;MID(E697,3,3)&amp;"/"&amp;MID(E697,6,4)&amp;"-"&amp;RIGHT(E697,2),"erro")))))</f>
        <v>30.540.991/0001-66</v>
      </c>
      <c r="G697" s="2">
        <f t="shared" si="2"/>
        <v>14</v>
      </c>
      <c r="H697" s="6" t="s">
        <v>60</v>
      </c>
      <c r="I697" s="2">
        <v>1.0</v>
      </c>
      <c r="J697" s="6">
        <v>10.283976674574115</v>
      </c>
      <c r="K697" s="6">
        <v>29260.0</v>
      </c>
      <c r="L697" s="2">
        <v>0.0</v>
      </c>
      <c r="M697" s="2">
        <v>1.0</v>
      </c>
      <c r="N697" s="2"/>
      <c r="O697" s="2">
        <v>0.0</v>
      </c>
      <c r="P697" s="2">
        <v>0.0</v>
      </c>
      <c r="Q697" s="2">
        <v>0.0</v>
      </c>
      <c r="R697" s="2">
        <v>6.0</v>
      </c>
      <c r="S697" s="2">
        <v>1.0</v>
      </c>
      <c r="T697" s="6">
        <v>17.88692870694726</v>
      </c>
      <c r="U697" s="6">
        <v>9.512203124471352E-5</v>
      </c>
      <c r="V697" s="6">
        <v>2.1925046330099502</v>
      </c>
      <c r="W697" s="6">
        <v>2.733562E7</v>
      </c>
      <c r="X697" s="6">
        <v>1.01232992E8</v>
      </c>
      <c r="Y697" s="6">
        <v>5.8640064E7</v>
      </c>
      <c r="Z697" s="6">
        <v>5577.962</v>
      </c>
      <c r="AA697" s="2">
        <f t="shared" si="3"/>
        <v>0</v>
      </c>
      <c r="AB697" s="2">
        <v>0.0</v>
      </c>
      <c r="AC697" s="2">
        <v>0.0</v>
      </c>
      <c r="AD697" s="2">
        <v>0.0</v>
      </c>
      <c r="AE697" s="2">
        <v>0.0</v>
      </c>
      <c r="AF697" s="2">
        <v>0.0</v>
      </c>
      <c r="AG697" s="2">
        <v>1.0</v>
      </c>
      <c r="AH697" s="2">
        <v>0.0</v>
      </c>
      <c r="AI697" s="2">
        <v>0.0</v>
      </c>
      <c r="AJ697" s="2">
        <v>0.0</v>
      </c>
      <c r="AK697" s="2">
        <v>0.0</v>
      </c>
      <c r="AL697" s="2">
        <v>0.0</v>
      </c>
      <c r="AM697" s="2">
        <v>0.0</v>
      </c>
      <c r="AN697" s="2">
        <v>0.0</v>
      </c>
      <c r="AO697" s="2">
        <v>0.0</v>
      </c>
      <c r="AP697" s="2">
        <v>0.0</v>
      </c>
      <c r="AQ697" s="2">
        <v>1.0</v>
      </c>
      <c r="AR697" s="3">
        <v>0.0</v>
      </c>
      <c r="AS697" s="6">
        <f t="shared" si="4"/>
        <v>17.82682829</v>
      </c>
      <c r="AT697" s="6">
        <f t="shared" si="5"/>
        <v>0.00004535066515</v>
      </c>
      <c r="AU697" s="6">
        <f t="shared" si="6"/>
        <v>0.8637533997</v>
      </c>
      <c r="AV697" s="6">
        <f t="shared" si="7"/>
        <v>0</v>
      </c>
      <c r="AW697" s="6">
        <f t="shared" si="8"/>
        <v>0</v>
      </c>
      <c r="AX697" s="6">
        <f t="shared" si="9"/>
        <v>0</v>
      </c>
      <c r="AY697" s="6">
        <f t="shared" si="10"/>
        <v>0</v>
      </c>
      <c r="AZ697" s="6">
        <f t="shared" si="11"/>
        <v>0</v>
      </c>
      <c r="BA697" s="6">
        <f t="shared" si="12"/>
        <v>6</v>
      </c>
      <c r="BB697" s="6">
        <f t="shared" si="13"/>
        <v>1</v>
      </c>
      <c r="BC697" s="2"/>
      <c r="BD697" s="2"/>
    </row>
    <row r="698" ht="15.75" customHeight="1">
      <c r="A698" s="2">
        <v>165.0</v>
      </c>
      <c r="B698" s="2">
        <v>2016.0</v>
      </c>
      <c r="C698" s="6" t="s">
        <v>223</v>
      </c>
      <c r="D698" s="2">
        <v>20877.0</v>
      </c>
      <c r="E698" s="2">
        <v>4.9263189000102E13</v>
      </c>
      <c r="F698" s="2" t="str">
        <f t="array" ref="F698">IFERROR(INDEX(cnpj!$A:$B,MATCH(C698,cnpj!$B:$B,0),1),IF(G698=14,LEFT(E698,2)&amp;"."&amp;MID(E698,3,3)&amp;"."&amp;MID(E698,6,3)&amp;"/"&amp;MID(E698,9,4)&amp;"-"&amp;RIGHT(E698,2),IF(G698=13,0&amp;LEFT(E698,1)&amp;"."&amp;MID(E698,2,3)&amp;"."&amp;MID(E698,5,3)&amp;"/"&amp;MID(E698,8,4)&amp;"-"&amp;RIGHT(E698,2),IF(G698=12,"00"&amp;"."&amp;LEFT(E698,3)&amp;"."&amp;MID(E698,4,3)&amp;"/"&amp;MID(E698,7,4)&amp;"-"&amp;RIGHT(E698,2),IF(G698=11,"00.0"&amp;LEFT(E698,2)&amp;"."&amp;MID(E698,3,3)&amp;"/"&amp;MID(E698,6,4)&amp;"-"&amp;RIGHT(E698,2),"erro")))))</f>
        <v>49.263.189/0001-02</v>
      </c>
      <c r="G698" s="2">
        <f t="shared" si="2"/>
        <v>14</v>
      </c>
      <c r="H698" s="6" t="s">
        <v>62</v>
      </c>
      <c r="I698" s="2">
        <v>3.0</v>
      </c>
      <c r="J698" s="6">
        <v>13.09009317022441</v>
      </c>
      <c r="K698" s="6">
        <v>484122.46</v>
      </c>
      <c r="L698" s="2">
        <v>0.0</v>
      </c>
      <c r="M698" s="2">
        <v>1.0</v>
      </c>
      <c r="N698" s="2"/>
      <c r="O698" s="2">
        <v>0.0</v>
      </c>
      <c r="P698" s="2">
        <v>0.0</v>
      </c>
      <c r="Q698" s="2">
        <v>0.0</v>
      </c>
      <c r="R698" s="2">
        <v>15.0</v>
      </c>
      <c r="S698" s="2">
        <v>0.0</v>
      </c>
      <c r="T698" s="6">
        <v>14.448129830780827</v>
      </c>
      <c r="U698" s="6">
        <v>-0.05482341629770496</v>
      </c>
      <c r="V698" s="6">
        <v>0.2586060816930362</v>
      </c>
      <c r="W698" s="6">
        <v>237069.0</v>
      </c>
      <c r="X698" s="6">
        <v>249766.0</v>
      </c>
      <c r="Y698" s="6">
        <v>1882535.0</v>
      </c>
      <c r="Z698" s="6">
        <v>-103207.0</v>
      </c>
      <c r="AA698" s="2" t="str">
        <f t="shared" si="3"/>
        <v/>
      </c>
      <c r="AB698" s="2">
        <v>0.0</v>
      </c>
      <c r="AC698" s="2">
        <v>0.0</v>
      </c>
      <c r="AD698" s="2">
        <v>0.0</v>
      </c>
      <c r="AE698" s="2">
        <v>0.0</v>
      </c>
      <c r="AF698" s="2">
        <v>0.0</v>
      </c>
      <c r="AG698" s="2">
        <v>0.0</v>
      </c>
      <c r="AH698" s="2">
        <v>1.0</v>
      </c>
      <c r="AI698" s="2">
        <v>0.0</v>
      </c>
      <c r="AJ698" s="2">
        <v>0.0</v>
      </c>
      <c r="AK698" s="2">
        <v>0.0</v>
      </c>
      <c r="AL698" s="2">
        <v>0.0</v>
      </c>
      <c r="AM698" s="2">
        <v>1.0</v>
      </c>
      <c r="AN698" s="2">
        <v>0.0</v>
      </c>
      <c r="AO698" s="2">
        <v>0.0</v>
      </c>
      <c r="AP698" s="2">
        <v>0.0</v>
      </c>
      <c r="AQ698" s="2">
        <v>0.0</v>
      </c>
      <c r="AR698" s="3">
        <v>0.0</v>
      </c>
      <c r="AS698" s="6" t="str">
        <f t="shared" si="4"/>
        <v/>
      </c>
      <c r="AT698" s="6" t="str">
        <f t="shared" si="5"/>
        <v/>
      </c>
      <c r="AU698" s="6" t="str">
        <f t="shared" si="6"/>
        <v/>
      </c>
      <c r="AV698" s="6" t="str">
        <f t="shared" si="7"/>
        <v/>
      </c>
      <c r="AW698" s="6" t="str">
        <f t="shared" si="8"/>
        <v/>
      </c>
      <c r="AX698" s="6" t="str">
        <f t="shared" si="9"/>
        <v/>
      </c>
      <c r="AY698" s="6" t="str">
        <f t="shared" si="10"/>
        <v/>
      </c>
      <c r="AZ698" s="6" t="str">
        <f t="shared" si="11"/>
        <v/>
      </c>
      <c r="BA698" s="6" t="str">
        <f t="shared" si="12"/>
        <v/>
      </c>
      <c r="BB698" s="6" t="str">
        <f t="shared" si="13"/>
        <v/>
      </c>
      <c r="BC698" s="2"/>
      <c r="BD698" s="2"/>
    </row>
    <row r="699" ht="15.75" customHeight="1">
      <c r="A699" s="2">
        <v>165.0</v>
      </c>
      <c r="B699" s="2">
        <v>2017.0</v>
      </c>
      <c r="C699" s="6" t="s">
        <v>223</v>
      </c>
      <c r="D699" s="2">
        <v>20877.0</v>
      </c>
      <c r="E699" s="2">
        <v>4.9263189000102E13</v>
      </c>
      <c r="F699" s="2" t="str">
        <f t="array" ref="F699">IFERROR(INDEX(cnpj!$A:$B,MATCH(C699,cnpj!$B:$B,0),1),IF(G699=14,LEFT(E699,2)&amp;"."&amp;MID(E699,3,3)&amp;"."&amp;MID(E699,6,3)&amp;"/"&amp;MID(E699,9,4)&amp;"-"&amp;RIGHT(E699,2),IF(G699=13,0&amp;LEFT(E699,1)&amp;"."&amp;MID(E699,2,3)&amp;"."&amp;MID(E699,5,3)&amp;"/"&amp;MID(E699,8,4)&amp;"-"&amp;RIGHT(E699,2),IF(G699=12,"00"&amp;"."&amp;LEFT(E699,3)&amp;"."&amp;MID(E699,4,3)&amp;"/"&amp;MID(E699,7,4)&amp;"-"&amp;RIGHT(E699,2),IF(G699=11,"00.0"&amp;LEFT(E699,2)&amp;"."&amp;MID(E699,3,3)&amp;"/"&amp;MID(E699,6,4)&amp;"-"&amp;RIGHT(E699,2),"erro")))))</f>
        <v>49.263.189/0001-02</v>
      </c>
      <c r="G699" s="2">
        <f t="shared" si="2"/>
        <v>14</v>
      </c>
      <c r="H699" s="6" t="s">
        <v>62</v>
      </c>
      <c r="I699" s="2">
        <v>3.0</v>
      </c>
      <c r="J699" s="6">
        <v>12.936033799212835</v>
      </c>
      <c r="K699" s="6">
        <v>415000.0</v>
      </c>
      <c r="L699" s="2">
        <v>0.0</v>
      </c>
      <c r="M699" s="2">
        <v>1.0</v>
      </c>
      <c r="N699" s="2"/>
      <c r="O699" s="2">
        <v>0.0</v>
      </c>
      <c r="P699" s="2">
        <v>0.0</v>
      </c>
      <c r="Q699" s="2">
        <v>0.0</v>
      </c>
      <c r="R699" s="2">
        <v>15.0</v>
      </c>
      <c r="S699" s="2">
        <v>0.0</v>
      </c>
      <c r="T699" s="6">
        <v>14.516396715244037</v>
      </c>
      <c r="U699" s="6">
        <v>-0.15336996871306818</v>
      </c>
      <c r="V699" s="6">
        <v>0.32265975635289434</v>
      </c>
      <c r="W699" s="6">
        <v>280703.0</v>
      </c>
      <c r="X699" s="6">
        <v>369630.0</v>
      </c>
      <c r="Y699" s="6">
        <v>2015538.0</v>
      </c>
      <c r="Z699" s="6">
        <v>-309123.0</v>
      </c>
      <c r="AA699" s="2">
        <f t="shared" si="3"/>
        <v>1</v>
      </c>
      <c r="AB699" s="2">
        <v>0.0</v>
      </c>
      <c r="AC699" s="2">
        <v>0.0</v>
      </c>
      <c r="AD699" s="2">
        <v>0.0</v>
      </c>
      <c r="AE699" s="2">
        <v>0.0</v>
      </c>
      <c r="AF699" s="2">
        <v>0.0</v>
      </c>
      <c r="AG699" s="2">
        <v>0.0</v>
      </c>
      <c r="AH699" s="2">
        <v>1.0</v>
      </c>
      <c r="AI699" s="2">
        <v>0.0</v>
      </c>
      <c r="AJ699" s="2">
        <v>0.0</v>
      </c>
      <c r="AK699" s="2">
        <v>0.0</v>
      </c>
      <c r="AL699" s="2">
        <v>0.0</v>
      </c>
      <c r="AM699" s="2">
        <v>0.0</v>
      </c>
      <c r="AN699" s="2">
        <v>1.0</v>
      </c>
      <c r="AO699" s="2">
        <v>0.0</v>
      </c>
      <c r="AP699" s="2">
        <v>0.0</v>
      </c>
      <c r="AQ699" s="2">
        <v>0.0</v>
      </c>
      <c r="AR699" s="3">
        <v>0.0</v>
      </c>
      <c r="AS699" s="6">
        <f t="shared" si="4"/>
        <v>14.44812983</v>
      </c>
      <c r="AT699" s="6">
        <f t="shared" si="5"/>
        <v>-0.0548234163</v>
      </c>
      <c r="AU699" s="6">
        <f t="shared" si="6"/>
        <v>0.2586060817</v>
      </c>
      <c r="AV699" s="6">
        <f t="shared" si="7"/>
        <v>0</v>
      </c>
      <c r="AW699" s="6">
        <f t="shared" si="8"/>
        <v>1</v>
      </c>
      <c r="AX699" s="6">
        <f t="shared" si="9"/>
        <v>0</v>
      </c>
      <c r="AY699" s="6">
        <f t="shared" si="10"/>
        <v>0</v>
      </c>
      <c r="AZ699" s="6">
        <f t="shared" si="11"/>
        <v>0</v>
      </c>
      <c r="BA699" s="6">
        <f t="shared" si="12"/>
        <v>15</v>
      </c>
      <c r="BB699" s="6">
        <f t="shared" si="13"/>
        <v>0</v>
      </c>
      <c r="BC699" s="2"/>
      <c r="BD699" s="2"/>
    </row>
    <row r="700" ht="15.75" customHeight="1">
      <c r="A700" s="2">
        <v>165.0</v>
      </c>
      <c r="B700" s="2">
        <v>2018.0</v>
      </c>
      <c r="C700" s="6" t="s">
        <v>223</v>
      </c>
      <c r="D700" s="2">
        <v>20877.0</v>
      </c>
      <c r="E700" s="2">
        <v>4.9263189000102E13</v>
      </c>
      <c r="F700" s="2" t="str">
        <f t="array" ref="F700">IFERROR(INDEX(cnpj!$A:$B,MATCH(C700,cnpj!$B:$B,0),1),IF(G700=14,LEFT(E700,2)&amp;"."&amp;MID(E700,3,3)&amp;"."&amp;MID(E700,6,3)&amp;"/"&amp;MID(E700,9,4)&amp;"-"&amp;RIGHT(E700,2),IF(G700=13,0&amp;LEFT(E700,1)&amp;"."&amp;MID(E700,2,3)&amp;"."&amp;MID(E700,5,3)&amp;"/"&amp;MID(E700,8,4)&amp;"-"&amp;RIGHT(E700,2),IF(G700=12,"00"&amp;"."&amp;LEFT(E700,3)&amp;"."&amp;MID(E700,4,3)&amp;"/"&amp;MID(E700,7,4)&amp;"-"&amp;RIGHT(E700,2),IF(G700=11,"00.0"&amp;LEFT(E700,2)&amp;"."&amp;MID(E700,3,3)&amp;"/"&amp;MID(E700,6,4)&amp;"-"&amp;RIGHT(E700,2),"erro")))))</f>
        <v>49.263.189/0001-02</v>
      </c>
      <c r="G700" s="2">
        <f t="shared" si="2"/>
        <v>14</v>
      </c>
      <c r="H700" s="6" t="s">
        <v>62</v>
      </c>
      <c r="I700" s="2">
        <v>3.0</v>
      </c>
      <c r="J700" s="6">
        <v>12.560244459250788</v>
      </c>
      <c r="K700" s="6">
        <v>285000.0</v>
      </c>
      <c r="L700" s="2">
        <v>0.0</v>
      </c>
      <c r="M700" s="2">
        <v>1.0</v>
      </c>
      <c r="N700" s="2"/>
      <c r="O700" s="2">
        <v>0.0</v>
      </c>
      <c r="P700" s="2">
        <v>0.0</v>
      </c>
      <c r="Q700" s="2">
        <v>0.0</v>
      </c>
      <c r="R700" s="2">
        <v>14.0</v>
      </c>
      <c r="S700" s="2">
        <v>0.0</v>
      </c>
      <c r="T700" s="6">
        <v>14.309322262371005</v>
      </c>
      <c r="U700" s="6">
        <v>-0.2080687192944982</v>
      </c>
      <c r="V700" s="6">
        <v>0.4975203686185957</v>
      </c>
      <c r="W700" s="6">
        <v>539210.0</v>
      </c>
      <c r="X700" s="6">
        <v>276002.0</v>
      </c>
      <c r="Y700" s="6">
        <v>1638550.0</v>
      </c>
      <c r="Z700" s="6">
        <v>-340931.0</v>
      </c>
      <c r="AA700" s="2">
        <f t="shared" si="3"/>
        <v>1</v>
      </c>
      <c r="AB700" s="2">
        <v>0.0</v>
      </c>
      <c r="AC700" s="2">
        <v>0.0</v>
      </c>
      <c r="AD700" s="2">
        <v>0.0</v>
      </c>
      <c r="AE700" s="2">
        <v>0.0</v>
      </c>
      <c r="AF700" s="2">
        <v>0.0</v>
      </c>
      <c r="AG700" s="2">
        <v>0.0</v>
      </c>
      <c r="AH700" s="2">
        <v>1.0</v>
      </c>
      <c r="AI700" s="2">
        <v>0.0</v>
      </c>
      <c r="AJ700" s="2">
        <v>0.0</v>
      </c>
      <c r="AK700" s="2">
        <v>0.0</v>
      </c>
      <c r="AL700" s="2">
        <v>0.0</v>
      </c>
      <c r="AM700" s="2">
        <v>0.0</v>
      </c>
      <c r="AN700" s="2">
        <v>0.0</v>
      </c>
      <c r="AO700" s="2">
        <v>1.0</v>
      </c>
      <c r="AP700" s="2">
        <v>0.0</v>
      </c>
      <c r="AQ700" s="2">
        <v>0.0</v>
      </c>
      <c r="AR700" s="3">
        <v>0.0</v>
      </c>
      <c r="AS700" s="6">
        <f t="shared" si="4"/>
        <v>14.51639672</v>
      </c>
      <c r="AT700" s="6">
        <f t="shared" si="5"/>
        <v>-0.1533699687</v>
      </c>
      <c r="AU700" s="6">
        <f t="shared" si="6"/>
        <v>0.3226597564</v>
      </c>
      <c r="AV700" s="6">
        <f t="shared" si="7"/>
        <v>0</v>
      </c>
      <c r="AW700" s="6">
        <f t="shared" si="8"/>
        <v>1</v>
      </c>
      <c r="AX700" s="6">
        <f t="shared" si="9"/>
        <v>0</v>
      </c>
      <c r="AY700" s="6">
        <f t="shared" si="10"/>
        <v>0</v>
      </c>
      <c r="AZ700" s="6">
        <f t="shared" si="11"/>
        <v>0</v>
      </c>
      <c r="BA700" s="6">
        <f t="shared" si="12"/>
        <v>15</v>
      </c>
      <c r="BB700" s="6">
        <f t="shared" si="13"/>
        <v>0</v>
      </c>
      <c r="BC700" s="2"/>
      <c r="BD700" s="2"/>
    </row>
    <row r="701" ht="15.75" customHeight="1">
      <c r="A701" s="2">
        <v>165.0</v>
      </c>
      <c r="B701" s="2">
        <v>2019.0</v>
      </c>
      <c r="C701" s="6" t="s">
        <v>223</v>
      </c>
      <c r="D701" s="2">
        <v>20877.0</v>
      </c>
      <c r="E701" s="2">
        <v>4.9263189000102E13</v>
      </c>
      <c r="F701" s="2" t="str">
        <f t="array" ref="F701">IFERROR(INDEX(cnpj!$A:$B,MATCH(C701,cnpj!$B:$B,0),1),IF(G701=14,LEFT(E701,2)&amp;"."&amp;MID(E701,3,3)&amp;"."&amp;MID(E701,6,3)&amp;"/"&amp;MID(E701,9,4)&amp;"-"&amp;RIGHT(E701,2),IF(G701=13,0&amp;LEFT(E701,1)&amp;"."&amp;MID(E701,2,3)&amp;"."&amp;MID(E701,5,3)&amp;"/"&amp;MID(E701,8,4)&amp;"-"&amp;RIGHT(E701,2),IF(G701=12,"00"&amp;"."&amp;LEFT(E701,3)&amp;"."&amp;MID(E701,4,3)&amp;"/"&amp;MID(E701,7,4)&amp;"-"&amp;RIGHT(E701,2),IF(G701=11,"00.0"&amp;LEFT(E701,2)&amp;"."&amp;MID(E701,3,3)&amp;"/"&amp;MID(E701,6,4)&amp;"-"&amp;RIGHT(E701,2),"erro")))))</f>
        <v>49.263.189/0001-02</v>
      </c>
      <c r="G701" s="2">
        <f t="shared" si="2"/>
        <v>14</v>
      </c>
      <c r="H701" s="6" t="s">
        <v>62</v>
      </c>
      <c r="I701" s="2">
        <v>3.0</v>
      </c>
      <c r="J701" s="6">
        <v>12.736700896592344</v>
      </c>
      <c r="K701" s="6">
        <v>340000.0</v>
      </c>
      <c r="L701" s="2">
        <v>0.0</v>
      </c>
      <c r="M701" s="2">
        <v>1.0</v>
      </c>
      <c r="N701" s="2"/>
      <c r="O701" s="2">
        <v>0.0</v>
      </c>
      <c r="P701" s="2">
        <v>0.0</v>
      </c>
      <c r="Q701" s="2">
        <v>0.0</v>
      </c>
      <c r="R701" s="2">
        <v>15.0</v>
      </c>
      <c r="S701" s="2">
        <v>0.0</v>
      </c>
      <c r="T701" s="6">
        <v>14.640325708554766</v>
      </c>
      <c r="U701" s="6">
        <v>-0.04566989807837879</v>
      </c>
      <c r="V701" s="6">
        <v>0.4285292876181426</v>
      </c>
      <c r="W701" s="6">
        <v>740603.0</v>
      </c>
      <c r="X701" s="6">
        <v>237069.0</v>
      </c>
      <c r="Y701" s="6">
        <v>2281459.0</v>
      </c>
      <c r="Z701" s="6">
        <v>-104194.0</v>
      </c>
      <c r="AA701" s="2">
        <f t="shared" si="3"/>
        <v>1</v>
      </c>
      <c r="AB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1.0</v>
      </c>
      <c r="AI701" s="2">
        <v>0.0</v>
      </c>
      <c r="AJ701" s="2">
        <v>0.0</v>
      </c>
      <c r="AK701" s="2">
        <v>0.0</v>
      </c>
      <c r="AL701" s="2">
        <v>0.0</v>
      </c>
      <c r="AM701" s="2">
        <v>0.0</v>
      </c>
      <c r="AN701" s="2">
        <v>0.0</v>
      </c>
      <c r="AO701" s="2">
        <v>0.0</v>
      </c>
      <c r="AP701" s="2">
        <v>1.0</v>
      </c>
      <c r="AQ701" s="2">
        <v>0.0</v>
      </c>
      <c r="AR701" s="3">
        <v>0.0</v>
      </c>
      <c r="AS701" s="6">
        <f t="shared" si="4"/>
        <v>14.30932226</v>
      </c>
      <c r="AT701" s="6">
        <f t="shared" si="5"/>
        <v>-0.2080687193</v>
      </c>
      <c r="AU701" s="6">
        <f t="shared" si="6"/>
        <v>0.4975203686</v>
      </c>
      <c r="AV701" s="6">
        <f t="shared" si="7"/>
        <v>0</v>
      </c>
      <c r="AW701" s="6">
        <f t="shared" si="8"/>
        <v>1</v>
      </c>
      <c r="AX701" s="6">
        <f t="shared" si="9"/>
        <v>0</v>
      </c>
      <c r="AY701" s="6">
        <f t="shared" si="10"/>
        <v>0</v>
      </c>
      <c r="AZ701" s="6">
        <f t="shared" si="11"/>
        <v>0</v>
      </c>
      <c r="BA701" s="6">
        <f t="shared" si="12"/>
        <v>14</v>
      </c>
      <c r="BB701" s="6">
        <f t="shared" si="13"/>
        <v>0</v>
      </c>
      <c r="BC701" s="2"/>
      <c r="BD701" s="2"/>
    </row>
    <row r="702" ht="15.75" customHeight="1">
      <c r="A702" s="2">
        <v>165.0</v>
      </c>
      <c r="B702" s="2">
        <v>2020.0</v>
      </c>
      <c r="C702" s="6" t="s">
        <v>223</v>
      </c>
      <c r="D702" s="2">
        <v>20877.0</v>
      </c>
      <c r="E702" s="2">
        <v>4.9263189000102E13</v>
      </c>
      <c r="F702" s="2" t="str">
        <f t="array" ref="F702">IFERROR(INDEX(cnpj!$A:$B,MATCH(C702,cnpj!$B:$B,0),1),IF(G702=14,LEFT(E702,2)&amp;"."&amp;MID(E702,3,3)&amp;"."&amp;MID(E702,6,3)&amp;"/"&amp;MID(E702,9,4)&amp;"-"&amp;RIGHT(E702,2),IF(G702=13,0&amp;LEFT(E702,1)&amp;"."&amp;MID(E702,2,3)&amp;"."&amp;MID(E702,5,3)&amp;"/"&amp;MID(E702,8,4)&amp;"-"&amp;RIGHT(E702,2),IF(G702=12,"00"&amp;"."&amp;LEFT(E702,3)&amp;"."&amp;MID(E702,4,3)&amp;"/"&amp;MID(E702,7,4)&amp;"-"&amp;RIGHT(E702,2),IF(G702=11,"00.0"&amp;LEFT(E702,2)&amp;"."&amp;MID(E702,3,3)&amp;"/"&amp;MID(E702,6,4)&amp;"-"&amp;RIGHT(E702,2),"erro")))))</f>
        <v>49.263.189/0001-02</v>
      </c>
      <c r="G702" s="2">
        <f t="shared" si="2"/>
        <v>14</v>
      </c>
      <c r="H702" s="6" t="s">
        <v>62</v>
      </c>
      <c r="I702" s="2">
        <v>3.0</v>
      </c>
      <c r="J702" s="6">
        <v>12.793859310432293</v>
      </c>
      <c r="K702" s="6">
        <v>360000.0</v>
      </c>
      <c r="L702" s="2">
        <v>0.0</v>
      </c>
      <c r="M702" s="2">
        <v>1.0</v>
      </c>
      <c r="N702" s="2"/>
      <c r="O702" s="2">
        <v>0.0</v>
      </c>
      <c r="P702" s="2">
        <v>0.0</v>
      </c>
      <c r="Q702" s="2">
        <v>0.0</v>
      </c>
      <c r="R702" s="2">
        <v>16.0</v>
      </c>
      <c r="S702" s="2">
        <v>0.0</v>
      </c>
      <c r="T702" s="6">
        <v>14.897445550397226</v>
      </c>
      <c r="U702" s="6">
        <v>0.008987985627628684</v>
      </c>
      <c r="V702" s="6">
        <v>0.5714702125113926</v>
      </c>
      <c r="W702" s="6">
        <v>996374.0</v>
      </c>
      <c r="X702" s="6">
        <v>689682.0</v>
      </c>
      <c r="Y702" s="6">
        <v>2950383.0</v>
      </c>
      <c r="Z702" s="6">
        <v>26518.0</v>
      </c>
      <c r="AA702" s="2">
        <f t="shared" si="3"/>
        <v>1</v>
      </c>
      <c r="AB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0.0</v>
      </c>
      <c r="AH702" s="2">
        <v>1.0</v>
      </c>
      <c r="AI702" s="2">
        <v>0.0</v>
      </c>
      <c r="AJ702" s="2">
        <v>0.0</v>
      </c>
      <c r="AK702" s="2">
        <v>0.0</v>
      </c>
      <c r="AL702" s="2">
        <v>0.0</v>
      </c>
      <c r="AM702" s="2">
        <v>0.0</v>
      </c>
      <c r="AN702" s="2">
        <v>0.0</v>
      </c>
      <c r="AO702" s="2">
        <v>0.0</v>
      </c>
      <c r="AP702" s="2">
        <v>0.0</v>
      </c>
      <c r="AQ702" s="2">
        <v>1.0</v>
      </c>
      <c r="AR702" s="3">
        <v>0.0</v>
      </c>
      <c r="AS702" s="6">
        <f t="shared" si="4"/>
        <v>14.64032571</v>
      </c>
      <c r="AT702" s="6">
        <f t="shared" si="5"/>
        <v>-0.04566989808</v>
      </c>
      <c r="AU702" s="6">
        <f t="shared" si="6"/>
        <v>0.4285292876</v>
      </c>
      <c r="AV702" s="6">
        <f t="shared" si="7"/>
        <v>0</v>
      </c>
      <c r="AW702" s="6">
        <f t="shared" si="8"/>
        <v>1</v>
      </c>
      <c r="AX702" s="6">
        <f t="shared" si="9"/>
        <v>0</v>
      </c>
      <c r="AY702" s="6">
        <f t="shared" si="10"/>
        <v>0</v>
      </c>
      <c r="AZ702" s="6">
        <f t="shared" si="11"/>
        <v>0</v>
      </c>
      <c r="BA702" s="6">
        <f t="shared" si="12"/>
        <v>15</v>
      </c>
      <c r="BB702" s="6">
        <f t="shared" si="13"/>
        <v>0</v>
      </c>
      <c r="BC702" s="2"/>
      <c r="BD702" s="2"/>
    </row>
    <row r="703" ht="15.75" customHeight="1">
      <c r="A703" s="2">
        <v>166.0</v>
      </c>
      <c r="B703" s="2">
        <v>2016.0</v>
      </c>
      <c r="C703" s="6" t="s">
        <v>224</v>
      </c>
      <c r="D703" s="2">
        <v>6629.0</v>
      </c>
      <c r="E703" s="2">
        <v>9.2749225000163E13</v>
      </c>
      <c r="F703" s="2" t="str">
        <f t="array" ref="F703">IFERROR(INDEX(cnpj!$A:$B,MATCH(C703,cnpj!$B:$B,0),1),IF(G703=14,LEFT(E703,2)&amp;"."&amp;MID(E703,3,3)&amp;"."&amp;MID(E703,6,3)&amp;"/"&amp;MID(E703,9,4)&amp;"-"&amp;RIGHT(E703,2),IF(G703=13,0&amp;LEFT(E703,1)&amp;"."&amp;MID(E703,2,3)&amp;"."&amp;MID(E703,5,3)&amp;"/"&amp;MID(E703,8,4)&amp;"-"&amp;RIGHT(E703,2),IF(G703=12,"00"&amp;"."&amp;LEFT(E703,3)&amp;"."&amp;MID(E703,4,3)&amp;"/"&amp;MID(E703,7,4)&amp;"-"&amp;RIGHT(E703,2),IF(G703=11,"00.0"&amp;LEFT(E703,2)&amp;"."&amp;MID(E703,3,3)&amp;"/"&amp;MID(E703,6,4)&amp;"-"&amp;RIGHT(E703,2),"erro")))))</f>
        <v>92.749.225/0001-63</v>
      </c>
      <c r="G703" s="2">
        <f t="shared" si="2"/>
        <v>14</v>
      </c>
      <c r="H703" s="6" t="s">
        <v>62</v>
      </c>
      <c r="I703" s="2">
        <v>3.0</v>
      </c>
      <c r="J703" s="6">
        <v>10.057066640464429</v>
      </c>
      <c r="K703" s="6">
        <v>23320.0</v>
      </c>
      <c r="L703" s="2">
        <v>0.0</v>
      </c>
      <c r="M703" s="2">
        <v>1.0</v>
      </c>
      <c r="N703" s="2"/>
      <c r="O703" s="2">
        <v>0.0</v>
      </c>
      <c r="P703" s="2">
        <v>0.0</v>
      </c>
      <c r="Q703" s="2">
        <v>0.0</v>
      </c>
      <c r="R703" s="2">
        <v>5.0</v>
      </c>
      <c r="S703" s="2">
        <v>1.0</v>
      </c>
      <c r="T703" s="6">
        <v>9.03884005381381</v>
      </c>
      <c r="U703" s="6">
        <v>0.36146723646723644</v>
      </c>
      <c r="V703" s="6">
        <v>40.7962962962963</v>
      </c>
      <c r="W703" s="6">
        <v>6740.0</v>
      </c>
      <c r="X703" s="6">
        <v>336928.0</v>
      </c>
      <c r="Y703" s="6">
        <v>8424.0</v>
      </c>
      <c r="Z703" s="6">
        <v>3045.0</v>
      </c>
      <c r="AA703" s="2" t="str">
        <f t="shared" si="3"/>
        <v/>
      </c>
      <c r="AB703" s="2">
        <v>0.0</v>
      </c>
      <c r="AC703" s="2">
        <v>0.0</v>
      </c>
      <c r="AD703" s="2">
        <v>0.0</v>
      </c>
      <c r="AE703" s="2">
        <v>0.0</v>
      </c>
      <c r="AF703" s="2">
        <v>0.0</v>
      </c>
      <c r="AG703" s="2">
        <v>0.0</v>
      </c>
      <c r="AH703" s="2">
        <v>1.0</v>
      </c>
      <c r="AI703" s="2">
        <v>0.0</v>
      </c>
      <c r="AJ703" s="2">
        <v>0.0</v>
      </c>
      <c r="AK703" s="2">
        <v>0.0</v>
      </c>
      <c r="AL703" s="2">
        <v>0.0</v>
      </c>
      <c r="AM703" s="2">
        <v>1.0</v>
      </c>
      <c r="AN703" s="2">
        <v>0.0</v>
      </c>
      <c r="AO703" s="2">
        <v>0.0</v>
      </c>
      <c r="AP703" s="2">
        <v>0.0</v>
      </c>
      <c r="AQ703" s="2">
        <v>0.0</v>
      </c>
      <c r="AR703" s="3">
        <v>0.0</v>
      </c>
      <c r="AS703" s="6" t="str">
        <f t="shared" si="4"/>
        <v/>
      </c>
      <c r="AT703" s="6" t="str">
        <f t="shared" si="5"/>
        <v/>
      </c>
      <c r="AU703" s="6" t="str">
        <f t="shared" si="6"/>
        <v/>
      </c>
      <c r="AV703" s="6" t="str">
        <f t="shared" si="7"/>
        <v/>
      </c>
      <c r="AW703" s="6" t="str">
        <f t="shared" si="8"/>
        <v/>
      </c>
      <c r="AX703" s="6" t="str">
        <f t="shared" si="9"/>
        <v/>
      </c>
      <c r="AY703" s="6" t="str">
        <f t="shared" si="10"/>
        <v/>
      </c>
      <c r="AZ703" s="6" t="str">
        <f t="shared" si="11"/>
        <v/>
      </c>
      <c r="BA703" s="6" t="str">
        <f t="shared" si="12"/>
        <v/>
      </c>
      <c r="BB703" s="6" t="str">
        <f t="shared" si="13"/>
        <v/>
      </c>
      <c r="BC703" s="2"/>
      <c r="BD703" s="2"/>
    </row>
    <row r="704" ht="15.75" customHeight="1">
      <c r="A704" s="2">
        <v>166.0</v>
      </c>
      <c r="B704" s="2">
        <v>2017.0</v>
      </c>
      <c r="C704" s="6" t="s">
        <v>224</v>
      </c>
      <c r="D704" s="2">
        <v>6629.0</v>
      </c>
      <c r="E704" s="2">
        <v>9.2749225000163E13</v>
      </c>
      <c r="F704" s="2" t="str">
        <f t="array" ref="F704">IFERROR(INDEX(cnpj!$A:$B,MATCH(C704,cnpj!$B:$B,0),1),IF(G704=14,LEFT(E704,2)&amp;"."&amp;MID(E704,3,3)&amp;"."&amp;MID(E704,6,3)&amp;"/"&amp;MID(E704,9,4)&amp;"-"&amp;RIGHT(E704,2),IF(G704=13,0&amp;LEFT(E704,1)&amp;"."&amp;MID(E704,2,3)&amp;"."&amp;MID(E704,5,3)&amp;"/"&amp;MID(E704,8,4)&amp;"-"&amp;RIGHT(E704,2),IF(G704=12,"00"&amp;"."&amp;LEFT(E704,3)&amp;"."&amp;MID(E704,4,3)&amp;"/"&amp;MID(E704,7,4)&amp;"-"&amp;RIGHT(E704,2),IF(G704=11,"00.0"&amp;LEFT(E704,2)&amp;"."&amp;MID(E704,3,3)&amp;"/"&amp;MID(E704,6,4)&amp;"-"&amp;RIGHT(E704,2),"erro")))))</f>
        <v>92.749.225/0001-63</v>
      </c>
      <c r="G704" s="2">
        <f t="shared" si="2"/>
        <v>14</v>
      </c>
      <c r="H704" s="6" t="s">
        <v>62</v>
      </c>
      <c r="I704" s="2">
        <v>3.0</v>
      </c>
      <c r="J704" s="6">
        <v>10.057066640464429</v>
      </c>
      <c r="K704" s="6">
        <v>23320.0</v>
      </c>
      <c r="L704" s="2">
        <v>0.0</v>
      </c>
      <c r="M704" s="2">
        <v>1.0</v>
      </c>
      <c r="N704" s="2"/>
      <c r="O704" s="2">
        <v>0.0</v>
      </c>
      <c r="P704" s="2">
        <v>0.0</v>
      </c>
      <c r="Q704" s="2">
        <v>0.0</v>
      </c>
      <c r="R704" s="2">
        <v>5.0</v>
      </c>
      <c r="S704" s="2">
        <v>1.0</v>
      </c>
      <c r="T704" s="6">
        <v>9.058703197313223</v>
      </c>
      <c r="U704" s="6">
        <v>-6.110555102990807</v>
      </c>
      <c r="V704" s="6">
        <v>46.12417083672757</v>
      </c>
      <c r="W704" s="6">
        <v>32993.0</v>
      </c>
      <c r="X704" s="6">
        <v>363352.0</v>
      </c>
      <c r="Y704" s="6">
        <v>8593.0</v>
      </c>
      <c r="Z704" s="6">
        <v>-52508.0</v>
      </c>
      <c r="AA704" s="2">
        <f t="shared" si="3"/>
        <v>0</v>
      </c>
      <c r="AB704" s="2">
        <v>0.0</v>
      </c>
      <c r="AC704" s="2">
        <v>0.0</v>
      </c>
      <c r="AD704" s="2">
        <v>0.0</v>
      </c>
      <c r="AE704" s="2">
        <v>0.0</v>
      </c>
      <c r="AF704" s="2">
        <v>0.0</v>
      </c>
      <c r="AG704" s="2">
        <v>0.0</v>
      </c>
      <c r="AH704" s="2">
        <v>1.0</v>
      </c>
      <c r="AI704" s="2">
        <v>0.0</v>
      </c>
      <c r="AJ704" s="2">
        <v>0.0</v>
      </c>
      <c r="AK704" s="2">
        <v>0.0</v>
      </c>
      <c r="AL704" s="2">
        <v>0.0</v>
      </c>
      <c r="AM704" s="2">
        <v>0.0</v>
      </c>
      <c r="AN704" s="2">
        <v>1.0</v>
      </c>
      <c r="AO704" s="2">
        <v>0.0</v>
      </c>
      <c r="AP704" s="2">
        <v>0.0</v>
      </c>
      <c r="AQ704" s="2">
        <v>0.0</v>
      </c>
      <c r="AR704" s="3">
        <v>0.0</v>
      </c>
      <c r="AS704" s="6">
        <f t="shared" si="4"/>
        <v>9.038840054</v>
      </c>
      <c r="AT704" s="6">
        <f t="shared" si="5"/>
        <v>0.3614672365</v>
      </c>
      <c r="AU704" s="6">
        <f t="shared" si="6"/>
        <v>40.7962963</v>
      </c>
      <c r="AV704" s="6">
        <f t="shared" si="7"/>
        <v>0</v>
      </c>
      <c r="AW704" s="6">
        <f t="shared" si="8"/>
        <v>1</v>
      </c>
      <c r="AX704" s="6">
        <f t="shared" si="9"/>
        <v>0</v>
      </c>
      <c r="AY704" s="6">
        <f t="shared" si="10"/>
        <v>0</v>
      </c>
      <c r="AZ704" s="6">
        <f t="shared" si="11"/>
        <v>0</v>
      </c>
      <c r="BA704" s="6">
        <f t="shared" si="12"/>
        <v>5</v>
      </c>
      <c r="BB704" s="6">
        <f t="shared" si="13"/>
        <v>1</v>
      </c>
      <c r="BC704" s="2"/>
      <c r="BD704" s="2"/>
    </row>
    <row r="705" ht="15.75" customHeight="1">
      <c r="A705" s="2">
        <v>166.0</v>
      </c>
      <c r="B705" s="2">
        <v>2018.0</v>
      </c>
      <c r="C705" s="6" t="s">
        <v>224</v>
      </c>
      <c r="D705" s="2">
        <v>6629.0</v>
      </c>
      <c r="E705" s="2">
        <v>9.2749225000163E13</v>
      </c>
      <c r="F705" s="2" t="str">
        <f t="array" ref="F705">IFERROR(INDEX(cnpj!$A:$B,MATCH(C705,cnpj!$B:$B,0),1),IF(G705=14,LEFT(E705,2)&amp;"."&amp;MID(E705,3,3)&amp;"."&amp;MID(E705,6,3)&amp;"/"&amp;MID(E705,9,4)&amp;"-"&amp;RIGHT(E705,2),IF(G705=13,0&amp;LEFT(E705,1)&amp;"."&amp;MID(E705,2,3)&amp;"."&amp;MID(E705,5,3)&amp;"/"&amp;MID(E705,8,4)&amp;"-"&amp;RIGHT(E705,2),IF(G705=12,"00"&amp;"."&amp;LEFT(E705,3)&amp;"."&amp;MID(E705,4,3)&amp;"/"&amp;MID(E705,7,4)&amp;"-"&amp;RIGHT(E705,2),IF(G705=11,"00.0"&amp;LEFT(E705,2)&amp;"."&amp;MID(E705,3,3)&amp;"/"&amp;MID(E705,6,4)&amp;"-"&amp;RIGHT(E705,2),"erro")))))</f>
        <v>92.749.225/0001-63</v>
      </c>
      <c r="G705" s="2">
        <f t="shared" si="2"/>
        <v>14</v>
      </c>
      <c r="H705" s="6" t="s">
        <v>62</v>
      </c>
      <c r="I705" s="2">
        <v>3.0</v>
      </c>
      <c r="J705" s="6">
        <v>10.057066640464429</v>
      </c>
      <c r="K705" s="6">
        <v>23320.0</v>
      </c>
      <c r="L705" s="2">
        <v>0.0</v>
      </c>
      <c r="M705" s="2">
        <v>1.0</v>
      </c>
      <c r="N705" s="2"/>
      <c r="O705" s="2">
        <v>0.0</v>
      </c>
      <c r="P705" s="2">
        <v>0.0</v>
      </c>
      <c r="Q705" s="2">
        <v>0.0</v>
      </c>
      <c r="R705" s="2">
        <v>5.0</v>
      </c>
      <c r="S705" s="2">
        <v>1.0</v>
      </c>
      <c r="T705" s="6">
        <v>9.112065802707843</v>
      </c>
      <c r="U705" s="6">
        <v>0.14827890556045895</v>
      </c>
      <c r="V705" s="6">
        <v>43.63106796116505</v>
      </c>
      <c r="W705" s="6">
        <v>38717.0</v>
      </c>
      <c r="X705" s="6">
        <v>356755.0</v>
      </c>
      <c r="Y705" s="6">
        <v>9064.0</v>
      </c>
      <c r="Z705" s="6">
        <v>1344.0</v>
      </c>
      <c r="AA705" s="2">
        <f t="shared" si="3"/>
        <v>1</v>
      </c>
      <c r="AB705" s="2">
        <v>0.0</v>
      </c>
      <c r="AC705" s="2">
        <v>0.0</v>
      </c>
      <c r="AD705" s="2">
        <v>0.0</v>
      </c>
      <c r="AE705" s="2">
        <v>0.0</v>
      </c>
      <c r="AF705" s="2">
        <v>0.0</v>
      </c>
      <c r="AG705" s="2">
        <v>0.0</v>
      </c>
      <c r="AH705" s="2">
        <v>1.0</v>
      </c>
      <c r="AI705" s="2">
        <v>0.0</v>
      </c>
      <c r="AJ705" s="2">
        <v>0.0</v>
      </c>
      <c r="AK705" s="2">
        <v>0.0</v>
      </c>
      <c r="AL705" s="2">
        <v>0.0</v>
      </c>
      <c r="AM705" s="2">
        <v>0.0</v>
      </c>
      <c r="AN705" s="2">
        <v>0.0</v>
      </c>
      <c r="AO705" s="2">
        <v>1.0</v>
      </c>
      <c r="AP705" s="2">
        <v>0.0</v>
      </c>
      <c r="AQ705" s="2">
        <v>0.0</v>
      </c>
      <c r="AR705" s="3">
        <v>0.0</v>
      </c>
      <c r="AS705" s="6">
        <f t="shared" si="4"/>
        <v>9.058703197</v>
      </c>
      <c r="AT705" s="6">
        <f t="shared" si="5"/>
        <v>-6.110555103</v>
      </c>
      <c r="AU705" s="6">
        <f t="shared" si="6"/>
        <v>46.12417084</v>
      </c>
      <c r="AV705" s="6">
        <f t="shared" si="7"/>
        <v>0</v>
      </c>
      <c r="AW705" s="6">
        <f t="shared" si="8"/>
        <v>1</v>
      </c>
      <c r="AX705" s="6">
        <f t="shared" si="9"/>
        <v>0</v>
      </c>
      <c r="AY705" s="6">
        <f t="shared" si="10"/>
        <v>0</v>
      </c>
      <c r="AZ705" s="6">
        <f t="shared" si="11"/>
        <v>0</v>
      </c>
      <c r="BA705" s="6">
        <f t="shared" si="12"/>
        <v>5</v>
      </c>
      <c r="BB705" s="6">
        <f t="shared" si="13"/>
        <v>1</v>
      </c>
      <c r="BC705" s="2"/>
      <c r="BD705" s="2"/>
    </row>
    <row r="706" ht="15.75" customHeight="1">
      <c r="A706" s="2">
        <v>166.0</v>
      </c>
      <c r="B706" s="2">
        <v>2019.0</v>
      </c>
      <c r="C706" s="6" t="s">
        <v>224</v>
      </c>
      <c r="D706" s="2">
        <v>6629.0</v>
      </c>
      <c r="E706" s="2">
        <v>9.2749225000163E13</v>
      </c>
      <c r="F706" s="2" t="str">
        <f t="array" ref="F706">IFERROR(INDEX(cnpj!$A:$B,MATCH(C706,cnpj!$B:$B,0),1),IF(G706=14,LEFT(E706,2)&amp;"."&amp;MID(E706,3,3)&amp;"."&amp;MID(E706,6,3)&amp;"/"&amp;MID(E706,9,4)&amp;"-"&amp;RIGHT(E706,2),IF(G706=13,0&amp;LEFT(E706,1)&amp;"."&amp;MID(E706,2,3)&amp;"."&amp;MID(E706,5,3)&amp;"/"&amp;MID(E706,8,4)&amp;"-"&amp;RIGHT(E706,2),IF(G706=12,"00"&amp;"."&amp;LEFT(E706,3)&amp;"."&amp;MID(E706,4,3)&amp;"/"&amp;MID(E706,7,4)&amp;"-"&amp;RIGHT(E706,2),IF(G706=11,"00.0"&amp;LEFT(E706,2)&amp;"."&amp;MID(E706,3,3)&amp;"/"&amp;MID(E706,6,4)&amp;"-"&amp;RIGHT(E706,2),"erro")))))</f>
        <v>92.749.225/0001-63</v>
      </c>
      <c r="G706" s="2">
        <f t="shared" si="2"/>
        <v>14</v>
      </c>
      <c r="H706" s="6" t="s">
        <v>62</v>
      </c>
      <c r="I706" s="2">
        <v>3.0</v>
      </c>
      <c r="J706" s="6">
        <v>10.057066640464429</v>
      </c>
      <c r="K706" s="6">
        <v>23320.0</v>
      </c>
      <c r="L706" s="2">
        <v>0.0</v>
      </c>
      <c r="M706" s="2">
        <v>0.0</v>
      </c>
      <c r="N706" s="2"/>
      <c r="O706" s="2">
        <v>0.0</v>
      </c>
      <c r="P706" s="2">
        <v>0.0</v>
      </c>
      <c r="Q706" s="2">
        <v>0.0</v>
      </c>
      <c r="R706" s="2">
        <v>5.0</v>
      </c>
      <c r="S706" s="2">
        <v>1.0</v>
      </c>
      <c r="T706" s="6">
        <v>9.19755903761145</v>
      </c>
      <c r="U706" s="6">
        <v>0.34801985212194875</v>
      </c>
      <c r="V706" s="6">
        <v>4.657550896384078</v>
      </c>
      <c r="W706" s="6">
        <v>39244.0</v>
      </c>
      <c r="X706" s="6">
        <v>6740.0</v>
      </c>
      <c r="Y706" s="6">
        <v>9873.0</v>
      </c>
      <c r="Z706" s="6">
        <v>3436.0</v>
      </c>
      <c r="AA706" s="2">
        <f t="shared" si="3"/>
        <v>0</v>
      </c>
      <c r="AB706" s="2">
        <v>0.0</v>
      </c>
      <c r="AC706" s="2">
        <v>0.0</v>
      </c>
      <c r="AD706" s="2">
        <v>0.0</v>
      </c>
      <c r="AE706" s="2">
        <v>0.0</v>
      </c>
      <c r="AF706" s="2">
        <v>0.0</v>
      </c>
      <c r="AG706" s="2">
        <v>0.0</v>
      </c>
      <c r="AH706" s="2">
        <v>1.0</v>
      </c>
      <c r="AI706" s="2">
        <v>0.0</v>
      </c>
      <c r="AJ706" s="2">
        <v>0.0</v>
      </c>
      <c r="AK706" s="2">
        <v>0.0</v>
      </c>
      <c r="AL706" s="2">
        <v>0.0</v>
      </c>
      <c r="AM706" s="2">
        <v>0.0</v>
      </c>
      <c r="AN706" s="2">
        <v>0.0</v>
      </c>
      <c r="AO706" s="2">
        <v>0.0</v>
      </c>
      <c r="AP706" s="2">
        <v>1.0</v>
      </c>
      <c r="AQ706" s="2">
        <v>0.0</v>
      </c>
      <c r="AR706" s="3">
        <v>0.0</v>
      </c>
      <c r="AS706" s="6">
        <f t="shared" si="4"/>
        <v>9.112065803</v>
      </c>
      <c r="AT706" s="6">
        <f t="shared" si="5"/>
        <v>0.1482789056</v>
      </c>
      <c r="AU706" s="6">
        <f t="shared" si="6"/>
        <v>43.63106796</v>
      </c>
      <c r="AV706" s="6">
        <f t="shared" si="7"/>
        <v>0</v>
      </c>
      <c r="AW706" s="6">
        <f t="shared" si="8"/>
        <v>1</v>
      </c>
      <c r="AX706" s="6">
        <f t="shared" si="9"/>
        <v>0</v>
      </c>
      <c r="AY706" s="6">
        <f t="shared" si="10"/>
        <v>0</v>
      </c>
      <c r="AZ706" s="6">
        <f t="shared" si="11"/>
        <v>0</v>
      </c>
      <c r="BA706" s="6">
        <f t="shared" si="12"/>
        <v>5</v>
      </c>
      <c r="BB706" s="6">
        <f t="shared" si="13"/>
        <v>1</v>
      </c>
      <c r="BC706" s="2"/>
      <c r="BD706" s="2"/>
    </row>
    <row r="707" ht="15.75" customHeight="1">
      <c r="A707" s="2">
        <v>166.0</v>
      </c>
      <c r="B707" s="2">
        <v>2020.0</v>
      </c>
      <c r="C707" s="6" t="s">
        <v>224</v>
      </c>
      <c r="D707" s="2">
        <v>6629.0</v>
      </c>
      <c r="E707" s="2">
        <v>9.2749225000163E13</v>
      </c>
      <c r="F707" s="2" t="str">
        <f t="array" ref="F707">IFERROR(INDEX(cnpj!$A:$B,MATCH(C707,cnpj!$B:$B,0),1),IF(G707=14,LEFT(E707,2)&amp;"."&amp;MID(E707,3,3)&amp;"."&amp;MID(E707,6,3)&amp;"/"&amp;MID(E707,9,4)&amp;"-"&amp;RIGHT(E707,2),IF(G707=13,0&amp;LEFT(E707,1)&amp;"."&amp;MID(E707,2,3)&amp;"."&amp;MID(E707,5,3)&amp;"/"&amp;MID(E707,8,4)&amp;"-"&amp;RIGHT(E707,2),IF(G707=12,"00"&amp;"."&amp;LEFT(E707,3)&amp;"."&amp;MID(E707,4,3)&amp;"/"&amp;MID(E707,7,4)&amp;"-"&amp;RIGHT(E707,2),IF(G707=11,"00.0"&amp;LEFT(E707,2)&amp;"."&amp;MID(E707,3,3)&amp;"/"&amp;MID(E707,6,4)&amp;"-"&amp;RIGHT(E707,2),"erro")))))</f>
        <v>92.749.225/0001-63</v>
      </c>
      <c r="G707" s="2">
        <f t="shared" si="2"/>
        <v>14</v>
      </c>
      <c r="H707" s="6" t="s">
        <v>62</v>
      </c>
      <c r="I707" s="2">
        <v>3.0</v>
      </c>
      <c r="J707" s="6">
        <v>10.057066640464429</v>
      </c>
      <c r="K707" s="6">
        <v>23320.0</v>
      </c>
      <c r="L707" s="2">
        <v>0.0</v>
      </c>
      <c r="M707" s="2">
        <v>1.0</v>
      </c>
      <c r="N707" s="2"/>
      <c r="O707" s="2">
        <v>0.0</v>
      </c>
      <c r="P707" s="2">
        <v>0.0</v>
      </c>
      <c r="Q707" s="2">
        <v>0.0</v>
      </c>
      <c r="R707" s="2">
        <v>5.0</v>
      </c>
      <c r="S707" s="2">
        <v>1.0</v>
      </c>
      <c r="T707" s="6">
        <v>9.374582815370232</v>
      </c>
      <c r="U707" s="6">
        <v>-14.598981756470089</v>
      </c>
      <c r="V707" s="6">
        <v>48.09554518455664</v>
      </c>
      <c r="W707" s="6">
        <v>57867.0</v>
      </c>
      <c r="X707" s="6">
        <v>508939.0</v>
      </c>
      <c r="Y707" s="6">
        <v>11785.0</v>
      </c>
      <c r="Z707" s="6">
        <v>-172049.0</v>
      </c>
      <c r="AA707" s="2">
        <f t="shared" si="3"/>
        <v>0</v>
      </c>
      <c r="AB707" s="2">
        <v>0.0</v>
      </c>
      <c r="AC707" s="2">
        <v>0.0</v>
      </c>
      <c r="AD707" s="2">
        <v>0.0</v>
      </c>
      <c r="AE707" s="2">
        <v>0.0</v>
      </c>
      <c r="AF707" s="2">
        <v>0.0</v>
      </c>
      <c r="AG707" s="2">
        <v>0.0</v>
      </c>
      <c r="AH707" s="2">
        <v>1.0</v>
      </c>
      <c r="AI707" s="2">
        <v>0.0</v>
      </c>
      <c r="AJ707" s="2">
        <v>0.0</v>
      </c>
      <c r="AK707" s="2">
        <v>0.0</v>
      </c>
      <c r="AL707" s="2">
        <v>0.0</v>
      </c>
      <c r="AM707" s="2">
        <v>0.0</v>
      </c>
      <c r="AN707" s="2">
        <v>0.0</v>
      </c>
      <c r="AO707" s="2">
        <v>0.0</v>
      </c>
      <c r="AP707" s="2">
        <v>0.0</v>
      </c>
      <c r="AQ707" s="2">
        <v>1.0</v>
      </c>
      <c r="AR707" s="3">
        <v>0.0</v>
      </c>
      <c r="AS707" s="6">
        <f t="shared" si="4"/>
        <v>9.197559038</v>
      </c>
      <c r="AT707" s="6">
        <f t="shared" si="5"/>
        <v>0.3480198521</v>
      </c>
      <c r="AU707" s="6">
        <f t="shared" si="6"/>
        <v>4.657550896</v>
      </c>
      <c r="AV707" s="6">
        <f t="shared" si="7"/>
        <v>0</v>
      </c>
      <c r="AW707" s="6">
        <f t="shared" si="8"/>
        <v>0</v>
      </c>
      <c r="AX707" s="6">
        <f t="shared" si="9"/>
        <v>0</v>
      </c>
      <c r="AY707" s="6">
        <f t="shared" si="10"/>
        <v>0</v>
      </c>
      <c r="AZ707" s="6">
        <f t="shared" si="11"/>
        <v>0</v>
      </c>
      <c r="BA707" s="6">
        <f t="shared" si="12"/>
        <v>5</v>
      </c>
      <c r="BB707" s="6">
        <f t="shared" si="13"/>
        <v>1</v>
      </c>
      <c r="BC707" s="2"/>
      <c r="BD707" s="2"/>
    </row>
    <row r="708" ht="15.75" customHeight="1">
      <c r="A708" s="2">
        <v>167.0</v>
      </c>
      <c r="B708" s="2">
        <v>2016.0</v>
      </c>
      <c r="C708" s="6" t="s">
        <v>225</v>
      </c>
      <c r="D708" s="2">
        <v>6700.0</v>
      </c>
      <c r="E708" s="2">
        <v>3.3200049000147E13</v>
      </c>
      <c r="F708" s="2" t="str">
        <f t="array" ref="F708">IFERROR(INDEX(cnpj!$A:$B,MATCH(C708,cnpj!$B:$B,0),1),IF(G708=14,LEFT(E708,2)&amp;"."&amp;MID(E708,3,3)&amp;"."&amp;MID(E708,6,3)&amp;"/"&amp;MID(E708,9,4)&amp;"-"&amp;RIGHT(E708,2),IF(G708=13,0&amp;LEFT(E708,1)&amp;"."&amp;MID(E708,2,3)&amp;"."&amp;MID(E708,5,3)&amp;"/"&amp;MID(E708,8,4)&amp;"-"&amp;RIGHT(E708,2),IF(G708=12,"00"&amp;"."&amp;LEFT(E708,3)&amp;"."&amp;MID(E708,4,3)&amp;"/"&amp;MID(E708,7,4)&amp;"-"&amp;RIGHT(E708,2),IF(G708=11,"00.0"&amp;LEFT(E708,2)&amp;"."&amp;MID(E708,3,3)&amp;"/"&amp;MID(E708,6,4)&amp;"-"&amp;RIGHT(E708,2),"erro")))))</f>
        <v>33.200.049/0001-47</v>
      </c>
      <c r="G708" s="2">
        <f t="shared" si="2"/>
        <v>14</v>
      </c>
      <c r="H708" s="6" t="s">
        <v>62</v>
      </c>
      <c r="I708" s="2">
        <v>3.0</v>
      </c>
      <c r="J708" s="6">
        <v>12.577636201962656</v>
      </c>
      <c r="K708" s="6">
        <v>290000.0</v>
      </c>
      <c r="L708" s="2">
        <v>0.0</v>
      </c>
      <c r="M708" s="2">
        <v>0.0</v>
      </c>
      <c r="N708" s="2"/>
      <c r="O708" s="2">
        <v>0.0</v>
      </c>
      <c r="P708" s="2">
        <v>0.0</v>
      </c>
      <c r="Q708" s="2">
        <v>0.0</v>
      </c>
      <c r="R708" s="2">
        <v>4.0</v>
      </c>
      <c r="S708" s="2">
        <v>0.0</v>
      </c>
      <c r="T708" s="6">
        <v>13.253772269116594</v>
      </c>
      <c r="U708" s="6">
        <v>-0.007405952470726057</v>
      </c>
      <c r="V708" s="6">
        <v>1.1364199944933244</v>
      </c>
      <c r="W708" s="6">
        <v>215983.0</v>
      </c>
      <c r="X708" s="6">
        <v>432023.0</v>
      </c>
      <c r="Y708" s="6">
        <v>570217.0</v>
      </c>
      <c r="Z708" s="6">
        <v>-4223.0</v>
      </c>
      <c r="AA708" s="2" t="str">
        <f t="shared" si="3"/>
        <v/>
      </c>
      <c r="AB708" s="2">
        <v>0.0</v>
      </c>
      <c r="AC708" s="2">
        <v>0.0</v>
      </c>
      <c r="AD708" s="2">
        <v>0.0</v>
      </c>
      <c r="AE708" s="2">
        <v>0.0</v>
      </c>
      <c r="AF708" s="2">
        <v>0.0</v>
      </c>
      <c r="AG708" s="2">
        <v>0.0</v>
      </c>
      <c r="AH708" s="2">
        <v>1.0</v>
      </c>
      <c r="AI708" s="2">
        <v>0.0</v>
      </c>
      <c r="AJ708" s="2">
        <v>0.0</v>
      </c>
      <c r="AK708" s="2">
        <v>0.0</v>
      </c>
      <c r="AL708" s="2">
        <v>0.0</v>
      </c>
      <c r="AM708" s="2">
        <v>1.0</v>
      </c>
      <c r="AN708" s="2">
        <v>0.0</v>
      </c>
      <c r="AO708" s="2">
        <v>0.0</v>
      </c>
      <c r="AP708" s="2">
        <v>0.0</v>
      </c>
      <c r="AQ708" s="2">
        <v>0.0</v>
      </c>
      <c r="AR708" s="3">
        <v>0.0</v>
      </c>
      <c r="AS708" s="6" t="str">
        <f t="shared" si="4"/>
        <v/>
      </c>
      <c r="AT708" s="6" t="str">
        <f t="shared" si="5"/>
        <v/>
      </c>
      <c r="AU708" s="6" t="str">
        <f t="shared" si="6"/>
        <v/>
      </c>
      <c r="AV708" s="6" t="str">
        <f t="shared" si="7"/>
        <v/>
      </c>
      <c r="AW708" s="6" t="str">
        <f t="shared" si="8"/>
        <v/>
      </c>
      <c r="AX708" s="6" t="str">
        <f t="shared" si="9"/>
        <v/>
      </c>
      <c r="AY708" s="6" t="str">
        <f t="shared" si="10"/>
        <v/>
      </c>
      <c r="AZ708" s="6" t="str">
        <f t="shared" si="11"/>
        <v/>
      </c>
      <c r="BA708" s="6" t="str">
        <f t="shared" si="12"/>
        <v/>
      </c>
      <c r="BB708" s="6" t="str">
        <f t="shared" si="13"/>
        <v/>
      </c>
      <c r="BC708" s="2"/>
      <c r="BD708" s="2"/>
    </row>
    <row r="709" ht="15.75" customHeight="1">
      <c r="A709" s="2">
        <v>167.0</v>
      </c>
      <c r="B709" s="2">
        <v>2017.0</v>
      </c>
      <c r="C709" s="6" t="s">
        <v>225</v>
      </c>
      <c r="D709" s="2">
        <v>6700.0</v>
      </c>
      <c r="E709" s="2">
        <v>3.3200049000147E13</v>
      </c>
      <c r="F709" s="2" t="str">
        <f t="array" ref="F709">IFERROR(INDEX(cnpj!$A:$B,MATCH(C709,cnpj!$B:$B,0),1),IF(G709=14,LEFT(E709,2)&amp;"."&amp;MID(E709,3,3)&amp;"."&amp;MID(E709,6,3)&amp;"/"&amp;MID(E709,9,4)&amp;"-"&amp;RIGHT(E709,2),IF(G709=13,0&amp;LEFT(E709,1)&amp;"."&amp;MID(E709,2,3)&amp;"."&amp;MID(E709,5,3)&amp;"/"&amp;MID(E709,8,4)&amp;"-"&amp;RIGHT(E709,2),IF(G709=12,"00"&amp;"."&amp;LEFT(E709,3)&amp;"."&amp;MID(E709,4,3)&amp;"/"&amp;MID(E709,7,4)&amp;"-"&amp;RIGHT(E709,2),IF(G709=11,"00.0"&amp;LEFT(E709,2)&amp;"."&amp;MID(E709,3,3)&amp;"/"&amp;MID(E709,6,4)&amp;"-"&amp;RIGHT(E709,2),"erro")))))</f>
        <v>33.200.049/0001-47</v>
      </c>
      <c r="G709" s="2">
        <f t="shared" si="2"/>
        <v>14</v>
      </c>
      <c r="H709" s="6" t="s">
        <v>62</v>
      </c>
      <c r="I709" s="2">
        <v>3.0</v>
      </c>
      <c r="J709" s="6">
        <v>12.290505701505003</v>
      </c>
      <c r="K709" s="6">
        <v>217620.0</v>
      </c>
      <c r="L709" s="2">
        <v>0.0</v>
      </c>
      <c r="M709" s="2">
        <v>0.0</v>
      </c>
      <c r="N709" s="2"/>
      <c r="O709" s="2">
        <v>0.0</v>
      </c>
      <c r="P709" s="2">
        <v>0.0</v>
      </c>
      <c r="Q709" s="2">
        <v>0.0</v>
      </c>
      <c r="R709" s="2">
        <v>4.0</v>
      </c>
      <c r="S709" s="2">
        <v>0.0</v>
      </c>
      <c r="T709" s="6">
        <v>13.20764158665942</v>
      </c>
      <c r="U709" s="6">
        <v>-0.07367174156581147</v>
      </c>
      <c r="V709" s="6">
        <v>1.2165322950909991</v>
      </c>
      <c r="W709" s="6">
        <v>292645.0</v>
      </c>
      <c r="X709" s="6">
        <v>369769.0</v>
      </c>
      <c r="Y709" s="6">
        <v>544510.0</v>
      </c>
      <c r="Z709" s="6">
        <v>-40115.0</v>
      </c>
      <c r="AA709" s="2">
        <f t="shared" si="3"/>
        <v>1</v>
      </c>
      <c r="AB709" s="2">
        <v>0.0</v>
      </c>
      <c r="AC709" s="2">
        <v>0.0</v>
      </c>
      <c r="AD709" s="2">
        <v>0.0</v>
      </c>
      <c r="AE709" s="2">
        <v>0.0</v>
      </c>
      <c r="AF709" s="2">
        <v>0.0</v>
      </c>
      <c r="AG709" s="2">
        <v>0.0</v>
      </c>
      <c r="AH709" s="2">
        <v>1.0</v>
      </c>
      <c r="AI709" s="2">
        <v>0.0</v>
      </c>
      <c r="AJ709" s="2">
        <v>0.0</v>
      </c>
      <c r="AK709" s="2">
        <v>0.0</v>
      </c>
      <c r="AL709" s="2">
        <v>0.0</v>
      </c>
      <c r="AM709" s="2">
        <v>0.0</v>
      </c>
      <c r="AN709" s="2">
        <v>1.0</v>
      </c>
      <c r="AO709" s="2">
        <v>0.0</v>
      </c>
      <c r="AP709" s="2">
        <v>0.0</v>
      </c>
      <c r="AQ709" s="2">
        <v>0.0</v>
      </c>
      <c r="AR709" s="3">
        <v>0.0</v>
      </c>
      <c r="AS709" s="6">
        <f t="shared" si="4"/>
        <v>13.25377227</v>
      </c>
      <c r="AT709" s="6">
        <f t="shared" si="5"/>
        <v>-0.007405952471</v>
      </c>
      <c r="AU709" s="6">
        <f t="shared" si="6"/>
        <v>1.136419994</v>
      </c>
      <c r="AV709" s="6">
        <f t="shared" si="7"/>
        <v>0</v>
      </c>
      <c r="AW709" s="6">
        <f t="shared" si="8"/>
        <v>0</v>
      </c>
      <c r="AX709" s="6">
        <f t="shared" si="9"/>
        <v>0</v>
      </c>
      <c r="AY709" s="6">
        <f t="shared" si="10"/>
        <v>0</v>
      </c>
      <c r="AZ709" s="6">
        <f t="shared" si="11"/>
        <v>0</v>
      </c>
      <c r="BA709" s="6">
        <f t="shared" si="12"/>
        <v>4</v>
      </c>
      <c r="BB709" s="6">
        <f t="shared" si="13"/>
        <v>0</v>
      </c>
      <c r="BC709" s="2"/>
      <c r="BD709" s="2"/>
    </row>
    <row r="710" ht="15.75" customHeight="1">
      <c r="A710" s="2">
        <v>167.0</v>
      </c>
      <c r="B710" s="2">
        <v>2018.0</v>
      </c>
      <c r="C710" s="6" t="s">
        <v>225</v>
      </c>
      <c r="D710" s="2">
        <v>6700.0</v>
      </c>
      <c r="E710" s="2">
        <v>3.3200049000147E13</v>
      </c>
      <c r="F710" s="2" t="str">
        <f t="array" ref="F710">IFERROR(INDEX(cnpj!$A:$B,MATCH(C710,cnpj!$B:$B,0),1),IF(G710=14,LEFT(E710,2)&amp;"."&amp;MID(E710,3,3)&amp;"."&amp;MID(E710,6,3)&amp;"/"&amp;MID(E710,9,4)&amp;"-"&amp;RIGHT(E710,2),IF(G710=13,0&amp;LEFT(E710,1)&amp;"."&amp;MID(E710,2,3)&amp;"."&amp;MID(E710,5,3)&amp;"/"&amp;MID(E710,8,4)&amp;"-"&amp;RIGHT(E710,2),IF(G710=12,"00"&amp;"."&amp;LEFT(E710,3)&amp;"."&amp;MID(E710,4,3)&amp;"/"&amp;MID(E710,7,4)&amp;"-"&amp;RIGHT(E710,2),IF(G710=11,"00.0"&amp;LEFT(E710,2)&amp;"."&amp;MID(E710,3,3)&amp;"/"&amp;MID(E710,6,4)&amp;"-"&amp;RIGHT(E710,2),"erro")))))</f>
        <v>33.200.049/0001-47</v>
      </c>
      <c r="G710" s="2">
        <f t="shared" si="2"/>
        <v>14</v>
      </c>
      <c r="H710" s="6" t="s">
        <v>62</v>
      </c>
      <c r="I710" s="2">
        <v>3.0</v>
      </c>
      <c r="J710" s="6">
        <v>11.967180737247824</v>
      </c>
      <c r="K710" s="6">
        <v>157500.0</v>
      </c>
      <c r="L710" s="2">
        <v>0.0</v>
      </c>
      <c r="M710" s="2">
        <v>0.0</v>
      </c>
      <c r="N710" s="2"/>
      <c r="O710" s="2">
        <v>0.0</v>
      </c>
      <c r="P710" s="2">
        <v>0.0</v>
      </c>
      <c r="Q710" s="2">
        <v>0.0</v>
      </c>
      <c r="R710" s="2">
        <v>4.0</v>
      </c>
      <c r="S710" s="2">
        <v>0.0</v>
      </c>
      <c r="T710" s="6">
        <v>13.143968301156713</v>
      </c>
      <c r="U710" s="6">
        <v>-0.1849134893916856</v>
      </c>
      <c r="V710" s="6">
        <v>1.4428521099193612</v>
      </c>
      <c r="W710" s="6">
        <v>482842.0</v>
      </c>
      <c r="X710" s="6">
        <v>254340.0</v>
      </c>
      <c r="Y710" s="6">
        <v>510920.0</v>
      </c>
      <c r="Z710" s="6">
        <v>-94476.0</v>
      </c>
      <c r="AA710" s="2">
        <f t="shared" si="3"/>
        <v>1</v>
      </c>
      <c r="AB710" s="2">
        <v>0.0</v>
      </c>
      <c r="AC710" s="2">
        <v>0.0</v>
      </c>
      <c r="AD710" s="2">
        <v>0.0</v>
      </c>
      <c r="AE710" s="2">
        <v>0.0</v>
      </c>
      <c r="AF710" s="2">
        <v>0.0</v>
      </c>
      <c r="AG710" s="2">
        <v>0.0</v>
      </c>
      <c r="AH710" s="2">
        <v>1.0</v>
      </c>
      <c r="AI710" s="2">
        <v>0.0</v>
      </c>
      <c r="AJ710" s="2">
        <v>0.0</v>
      </c>
      <c r="AK710" s="2">
        <v>0.0</v>
      </c>
      <c r="AL710" s="2">
        <v>0.0</v>
      </c>
      <c r="AM710" s="2">
        <v>0.0</v>
      </c>
      <c r="AN710" s="2">
        <v>0.0</v>
      </c>
      <c r="AO710" s="2">
        <v>1.0</v>
      </c>
      <c r="AP710" s="2">
        <v>0.0</v>
      </c>
      <c r="AQ710" s="2">
        <v>0.0</v>
      </c>
      <c r="AR710" s="3">
        <v>0.0</v>
      </c>
      <c r="AS710" s="6">
        <f t="shared" si="4"/>
        <v>13.20764159</v>
      </c>
      <c r="AT710" s="6">
        <f t="shared" si="5"/>
        <v>-0.07367174157</v>
      </c>
      <c r="AU710" s="6">
        <f t="shared" si="6"/>
        <v>1.216532295</v>
      </c>
      <c r="AV710" s="6">
        <f t="shared" si="7"/>
        <v>0</v>
      </c>
      <c r="AW710" s="6">
        <f t="shared" si="8"/>
        <v>0</v>
      </c>
      <c r="AX710" s="6">
        <f t="shared" si="9"/>
        <v>0</v>
      </c>
      <c r="AY710" s="6">
        <f t="shared" si="10"/>
        <v>0</v>
      </c>
      <c r="AZ710" s="6">
        <f t="shared" si="11"/>
        <v>0</v>
      </c>
      <c r="BA710" s="6">
        <f t="shared" si="12"/>
        <v>4</v>
      </c>
      <c r="BB710" s="6">
        <f t="shared" si="13"/>
        <v>0</v>
      </c>
      <c r="BC710" s="2"/>
      <c r="BD710" s="2"/>
    </row>
    <row r="711" ht="15.75" customHeight="1">
      <c r="A711" s="2">
        <v>167.0</v>
      </c>
      <c r="B711" s="2">
        <v>2019.0</v>
      </c>
      <c r="C711" s="6" t="s">
        <v>225</v>
      </c>
      <c r="D711" s="2">
        <v>6700.0</v>
      </c>
      <c r="E711" s="2">
        <v>3.3200049000147E13</v>
      </c>
      <c r="F711" s="2" t="str">
        <f t="array" ref="F711">IFERROR(INDEX(cnpj!$A:$B,MATCH(C711,cnpj!$B:$B,0),1),IF(G711=14,LEFT(E711,2)&amp;"."&amp;MID(E711,3,3)&amp;"."&amp;MID(E711,6,3)&amp;"/"&amp;MID(E711,9,4)&amp;"-"&amp;RIGHT(E711,2),IF(G711=13,0&amp;LEFT(E711,1)&amp;"."&amp;MID(E711,2,3)&amp;"."&amp;MID(E711,5,3)&amp;"/"&amp;MID(E711,8,4)&amp;"-"&amp;RIGHT(E711,2),IF(G711=12,"00"&amp;"."&amp;LEFT(E711,3)&amp;"."&amp;MID(E711,4,3)&amp;"/"&amp;MID(E711,7,4)&amp;"-"&amp;RIGHT(E711,2),IF(G711=11,"00.0"&amp;LEFT(E711,2)&amp;"."&amp;MID(E711,3,3)&amp;"/"&amp;MID(E711,6,4)&amp;"-"&amp;RIGHT(E711,2),"erro")))))</f>
        <v>33.200.049/0001-47</v>
      </c>
      <c r="G711" s="2">
        <f t="shared" si="2"/>
        <v>14</v>
      </c>
      <c r="H711" s="6" t="s">
        <v>62</v>
      </c>
      <c r="I711" s="2">
        <v>3.0</v>
      </c>
      <c r="J711" s="6">
        <v>11.967180737247824</v>
      </c>
      <c r="K711" s="6">
        <v>157500.0</v>
      </c>
      <c r="L711" s="2">
        <v>0.0</v>
      </c>
      <c r="M711" s="2">
        <v>0.0</v>
      </c>
      <c r="N711" s="2"/>
      <c r="O711" s="2">
        <v>0.0</v>
      </c>
      <c r="P711" s="2">
        <v>0.0</v>
      </c>
      <c r="Q711" s="2">
        <v>0.0</v>
      </c>
      <c r="R711" s="2">
        <v>4.0</v>
      </c>
      <c r="S711" s="2">
        <v>0.0</v>
      </c>
      <c r="T711" s="6">
        <v>13.141603101202017</v>
      </c>
      <c r="U711" s="6">
        <v>-0.2680547680753679</v>
      </c>
      <c r="V711" s="6">
        <v>1.469970355866929</v>
      </c>
      <c r="W711" s="6">
        <v>533280.0</v>
      </c>
      <c r="X711" s="6">
        <v>215983.0</v>
      </c>
      <c r="Y711" s="6">
        <v>509713.0</v>
      </c>
      <c r="Z711" s="6">
        <v>-136631.0</v>
      </c>
      <c r="AA711" s="2">
        <f t="shared" si="3"/>
        <v>1</v>
      </c>
      <c r="AB711" s="2">
        <v>0.0</v>
      </c>
      <c r="AC711" s="2">
        <v>0.0</v>
      </c>
      <c r="AD711" s="2">
        <v>0.0</v>
      </c>
      <c r="AE711" s="2">
        <v>0.0</v>
      </c>
      <c r="AF711" s="2">
        <v>0.0</v>
      </c>
      <c r="AG711" s="2">
        <v>0.0</v>
      </c>
      <c r="AH711" s="2">
        <v>1.0</v>
      </c>
      <c r="AI711" s="2">
        <v>0.0</v>
      </c>
      <c r="AJ711" s="2">
        <v>0.0</v>
      </c>
      <c r="AK711" s="2">
        <v>0.0</v>
      </c>
      <c r="AL711" s="2">
        <v>0.0</v>
      </c>
      <c r="AM711" s="2">
        <v>0.0</v>
      </c>
      <c r="AN711" s="2">
        <v>0.0</v>
      </c>
      <c r="AO711" s="2">
        <v>0.0</v>
      </c>
      <c r="AP711" s="2">
        <v>1.0</v>
      </c>
      <c r="AQ711" s="2">
        <v>0.0</v>
      </c>
      <c r="AR711" s="3">
        <v>0.0</v>
      </c>
      <c r="AS711" s="6">
        <f t="shared" si="4"/>
        <v>13.1439683</v>
      </c>
      <c r="AT711" s="6">
        <f t="shared" si="5"/>
        <v>-0.1849134894</v>
      </c>
      <c r="AU711" s="6">
        <f t="shared" si="6"/>
        <v>1.44285211</v>
      </c>
      <c r="AV711" s="6">
        <f t="shared" si="7"/>
        <v>0</v>
      </c>
      <c r="AW711" s="6">
        <f t="shared" si="8"/>
        <v>0</v>
      </c>
      <c r="AX711" s="6">
        <f t="shared" si="9"/>
        <v>0</v>
      </c>
      <c r="AY711" s="6">
        <f t="shared" si="10"/>
        <v>0</v>
      </c>
      <c r="AZ711" s="6">
        <f t="shared" si="11"/>
        <v>0</v>
      </c>
      <c r="BA711" s="6">
        <f t="shared" si="12"/>
        <v>4</v>
      </c>
      <c r="BB711" s="6">
        <f t="shared" si="13"/>
        <v>0</v>
      </c>
      <c r="BC711" s="2"/>
      <c r="BD711" s="2"/>
    </row>
    <row r="712" ht="15.75" customHeight="1">
      <c r="A712" s="2">
        <v>168.0</v>
      </c>
      <c r="B712" s="2">
        <v>2016.0</v>
      </c>
      <c r="C712" s="6" t="s">
        <v>226</v>
      </c>
      <c r="D712" s="2">
        <v>21431.0</v>
      </c>
      <c r="E712" s="2">
        <v>2.932074000191E12</v>
      </c>
      <c r="F712" s="2" t="str">
        <f t="array" ref="F712">IFERROR(INDEX(cnpj!$A:$B,MATCH(C712,cnpj!$B:$B,0),1),IF(G712=14,LEFT(E712,2)&amp;"."&amp;MID(E712,3,3)&amp;"."&amp;MID(E712,6,3)&amp;"/"&amp;MID(E712,9,4)&amp;"-"&amp;RIGHT(E712,2),IF(G712=13,0&amp;LEFT(E712,1)&amp;"."&amp;MID(E712,2,3)&amp;"."&amp;MID(E712,5,3)&amp;"/"&amp;MID(E712,8,4)&amp;"-"&amp;RIGHT(E712,2),IF(G712=12,"00"&amp;"."&amp;LEFT(E712,3)&amp;"."&amp;MID(E712,4,3)&amp;"/"&amp;MID(E712,7,4)&amp;"-"&amp;RIGHT(E712,2),IF(G712=11,"00.0"&amp;LEFT(E712,2)&amp;"."&amp;MID(E712,3,3)&amp;"/"&amp;MID(E712,6,4)&amp;"-"&amp;RIGHT(E712,2),"erro")))))</f>
        <v>02.932.074/0001-91</v>
      </c>
      <c r="G712" s="2">
        <f t="shared" si="2"/>
        <v>13</v>
      </c>
      <c r="H712" s="6" t="s">
        <v>48</v>
      </c>
      <c r="I712" s="2">
        <v>8.0</v>
      </c>
      <c r="J712" s="6">
        <v>15.331054947861123</v>
      </c>
      <c r="K712" s="6">
        <v>4551898.46</v>
      </c>
      <c r="L712" s="2">
        <v>0.0</v>
      </c>
      <c r="M712" s="2">
        <v>1.0</v>
      </c>
      <c r="N712" s="2"/>
      <c r="O712" s="2">
        <v>1.0</v>
      </c>
      <c r="P712" s="2">
        <v>3.0</v>
      </c>
      <c r="Q712" s="2">
        <v>0.0</v>
      </c>
      <c r="R712" s="2">
        <v>19.0</v>
      </c>
      <c r="S712" s="2">
        <v>0.0</v>
      </c>
      <c r="T712" s="6">
        <v>16.205502133216914</v>
      </c>
      <c r="U712" s="6">
        <v>0.10762675103510344</v>
      </c>
      <c r="V712" s="6">
        <v>0.1926805225355027</v>
      </c>
      <c r="W712" s="6">
        <v>1376340.0</v>
      </c>
      <c r="X712" s="6">
        <v>726460.0</v>
      </c>
      <c r="Y712" s="6">
        <v>1.0913402E7</v>
      </c>
      <c r="Z712" s="6">
        <v>1174574.0</v>
      </c>
      <c r="AA712" s="2" t="str">
        <f t="shared" si="3"/>
        <v/>
      </c>
      <c r="AB712" s="2">
        <v>1.0</v>
      </c>
      <c r="AC712" s="2">
        <v>0.0</v>
      </c>
      <c r="AD712" s="2">
        <v>0.0</v>
      </c>
      <c r="AE712" s="2">
        <v>0.0</v>
      </c>
      <c r="AF712" s="2">
        <v>0.0</v>
      </c>
      <c r="AG712" s="2">
        <v>0.0</v>
      </c>
      <c r="AH712" s="2">
        <v>0.0</v>
      </c>
      <c r="AI712" s="2">
        <v>0.0</v>
      </c>
      <c r="AJ712" s="2">
        <v>0.0</v>
      </c>
      <c r="AK712" s="2">
        <v>0.0</v>
      </c>
      <c r="AL712" s="2">
        <v>0.0</v>
      </c>
      <c r="AM712" s="2">
        <v>1.0</v>
      </c>
      <c r="AN712" s="2">
        <v>0.0</v>
      </c>
      <c r="AO712" s="2">
        <v>0.0</v>
      </c>
      <c r="AP712" s="2">
        <v>0.0</v>
      </c>
      <c r="AQ712" s="2">
        <v>0.0</v>
      </c>
      <c r="AR712" s="3">
        <v>0.0</v>
      </c>
      <c r="AS712" s="6" t="str">
        <f t="shared" si="4"/>
        <v/>
      </c>
      <c r="AT712" s="6" t="str">
        <f t="shared" si="5"/>
        <v/>
      </c>
      <c r="AU712" s="6" t="str">
        <f t="shared" si="6"/>
        <v/>
      </c>
      <c r="AV712" s="6" t="str">
        <f t="shared" si="7"/>
        <v/>
      </c>
      <c r="AW712" s="6" t="str">
        <f t="shared" si="8"/>
        <v/>
      </c>
      <c r="AX712" s="6" t="str">
        <f t="shared" si="9"/>
        <v/>
      </c>
      <c r="AY712" s="6" t="str">
        <f t="shared" si="10"/>
        <v/>
      </c>
      <c r="AZ712" s="6" t="str">
        <f t="shared" si="11"/>
        <v/>
      </c>
      <c r="BA712" s="6" t="str">
        <f t="shared" si="12"/>
        <v/>
      </c>
      <c r="BB712" s="6" t="str">
        <f t="shared" si="13"/>
        <v/>
      </c>
      <c r="BC712" s="2"/>
      <c r="BD712" s="2"/>
    </row>
    <row r="713" ht="15.75" customHeight="1">
      <c r="A713" s="2">
        <v>168.0</v>
      </c>
      <c r="B713" s="2">
        <v>2017.0</v>
      </c>
      <c r="C713" s="6" t="s">
        <v>226</v>
      </c>
      <c r="D713" s="2">
        <v>21431.0</v>
      </c>
      <c r="E713" s="2">
        <v>2.932074000191E12</v>
      </c>
      <c r="F713" s="2" t="str">
        <f t="array" ref="F713">IFERROR(INDEX(cnpj!$A:$B,MATCH(C713,cnpj!$B:$B,0),1),IF(G713=14,LEFT(E713,2)&amp;"."&amp;MID(E713,3,3)&amp;"."&amp;MID(E713,6,3)&amp;"/"&amp;MID(E713,9,4)&amp;"-"&amp;RIGHT(E713,2),IF(G713=13,0&amp;LEFT(E713,1)&amp;"."&amp;MID(E713,2,3)&amp;"."&amp;MID(E713,5,3)&amp;"/"&amp;MID(E713,8,4)&amp;"-"&amp;RIGHT(E713,2),IF(G713=12,"00"&amp;"."&amp;LEFT(E713,3)&amp;"."&amp;MID(E713,4,3)&amp;"/"&amp;MID(E713,7,4)&amp;"-"&amp;RIGHT(E713,2),IF(G713=11,"00.0"&amp;LEFT(E713,2)&amp;"."&amp;MID(E713,3,3)&amp;"/"&amp;MID(E713,6,4)&amp;"-"&amp;RIGHT(E713,2),"erro")))))</f>
        <v>02.932.074/0001-91</v>
      </c>
      <c r="G713" s="2">
        <f t="shared" si="2"/>
        <v>13</v>
      </c>
      <c r="H713" s="6" t="s">
        <v>48</v>
      </c>
      <c r="I713" s="2">
        <v>8.0</v>
      </c>
      <c r="J713" s="6">
        <v>15.04058916361555</v>
      </c>
      <c r="K713" s="6">
        <v>3404433.68</v>
      </c>
      <c r="L713" s="2">
        <v>0.0</v>
      </c>
      <c r="M713" s="2">
        <v>1.0</v>
      </c>
      <c r="N713" s="2"/>
      <c r="O713" s="2">
        <v>1.0</v>
      </c>
      <c r="P713" s="2">
        <v>4.0</v>
      </c>
      <c r="Q713" s="2">
        <v>0.0</v>
      </c>
      <c r="R713" s="2">
        <v>19.0</v>
      </c>
      <c r="S713" s="2">
        <v>0.0</v>
      </c>
      <c r="T713" s="6">
        <v>16.10371311638553</v>
      </c>
      <c r="U713" s="6">
        <v>0.09789205945215296</v>
      </c>
      <c r="V713" s="6">
        <v>0.2150148257051391</v>
      </c>
      <c r="W713" s="6">
        <v>1643856.0</v>
      </c>
      <c r="X713" s="6">
        <v>475589.0</v>
      </c>
      <c r="Y713" s="6">
        <v>9857204.0</v>
      </c>
      <c r="Z713" s="6">
        <v>964942.0</v>
      </c>
      <c r="AA713" s="2">
        <f t="shared" si="3"/>
        <v>0</v>
      </c>
      <c r="AB713" s="2">
        <v>1.0</v>
      </c>
      <c r="AC713" s="2">
        <v>0.0</v>
      </c>
      <c r="AD713" s="2">
        <v>0.0</v>
      </c>
      <c r="AE713" s="2">
        <v>0.0</v>
      </c>
      <c r="AF713" s="2">
        <v>0.0</v>
      </c>
      <c r="AG713" s="2">
        <v>0.0</v>
      </c>
      <c r="AH713" s="2">
        <v>0.0</v>
      </c>
      <c r="AI713" s="2">
        <v>0.0</v>
      </c>
      <c r="AJ713" s="2">
        <v>0.0</v>
      </c>
      <c r="AK713" s="2">
        <v>0.0</v>
      </c>
      <c r="AL713" s="2">
        <v>0.0</v>
      </c>
      <c r="AM713" s="2">
        <v>0.0</v>
      </c>
      <c r="AN713" s="2">
        <v>1.0</v>
      </c>
      <c r="AO713" s="2">
        <v>0.0</v>
      </c>
      <c r="AP713" s="2">
        <v>0.0</v>
      </c>
      <c r="AQ713" s="2">
        <v>0.0</v>
      </c>
      <c r="AR713" s="3">
        <v>0.0</v>
      </c>
      <c r="AS713" s="6">
        <f t="shared" si="4"/>
        <v>16.20550213</v>
      </c>
      <c r="AT713" s="6">
        <f t="shared" si="5"/>
        <v>0.107626751</v>
      </c>
      <c r="AU713" s="6">
        <f t="shared" si="6"/>
        <v>0.1926805225</v>
      </c>
      <c r="AV713" s="6">
        <f t="shared" si="7"/>
        <v>0</v>
      </c>
      <c r="AW713" s="6">
        <f t="shared" si="8"/>
        <v>1</v>
      </c>
      <c r="AX713" s="6">
        <f t="shared" si="9"/>
        <v>1</v>
      </c>
      <c r="AY713" s="6">
        <f t="shared" si="10"/>
        <v>3</v>
      </c>
      <c r="AZ713" s="6">
        <f t="shared" si="11"/>
        <v>0</v>
      </c>
      <c r="BA713" s="6">
        <f t="shared" si="12"/>
        <v>19</v>
      </c>
      <c r="BB713" s="6">
        <f t="shared" si="13"/>
        <v>0</v>
      </c>
      <c r="BC713" s="2"/>
      <c r="BD713" s="2"/>
    </row>
    <row r="714" ht="15.75" customHeight="1">
      <c r="A714" s="2">
        <v>168.0</v>
      </c>
      <c r="B714" s="2">
        <v>2018.0</v>
      </c>
      <c r="C714" s="6" t="s">
        <v>226</v>
      </c>
      <c r="D714" s="2">
        <v>21431.0</v>
      </c>
      <c r="E714" s="2">
        <v>2.932074000191E12</v>
      </c>
      <c r="F714" s="2" t="str">
        <f t="array" ref="F714">IFERROR(INDEX(cnpj!$A:$B,MATCH(C714,cnpj!$B:$B,0),1),IF(G714=14,LEFT(E714,2)&amp;"."&amp;MID(E714,3,3)&amp;"."&amp;MID(E714,6,3)&amp;"/"&amp;MID(E714,9,4)&amp;"-"&amp;RIGHT(E714,2),IF(G714=13,0&amp;LEFT(E714,1)&amp;"."&amp;MID(E714,2,3)&amp;"."&amp;MID(E714,5,3)&amp;"/"&amp;MID(E714,8,4)&amp;"-"&amp;RIGHT(E714,2),IF(G714=12,"00"&amp;"."&amp;LEFT(E714,3)&amp;"."&amp;MID(E714,4,3)&amp;"/"&amp;MID(E714,7,4)&amp;"-"&amp;RIGHT(E714,2),IF(G714=11,"00.0"&amp;LEFT(E714,2)&amp;"."&amp;MID(E714,3,3)&amp;"/"&amp;MID(E714,6,4)&amp;"-"&amp;RIGHT(E714,2),"erro")))))</f>
        <v>02.932.074/0001-91</v>
      </c>
      <c r="G714" s="2">
        <f t="shared" si="2"/>
        <v>13</v>
      </c>
      <c r="H714" s="6" t="s">
        <v>48</v>
      </c>
      <c r="I714" s="2">
        <v>8.0</v>
      </c>
      <c r="J714" s="6">
        <v>14.613968670952818</v>
      </c>
      <c r="K714" s="6">
        <v>2222112.04</v>
      </c>
      <c r="L714" s="2">
        <v>0.0</v>
      </c>
      <c r="M714" s="2">
        <v>1.0</v>
      </c>
      <c r="N714" s="2"/>
      <c r="O714" s="2">
        <v>1.0</v>
      </c>
      <c r="P714" s="2">
        <v>4.0</v>
      </c>
      <c r="Q714" s="2">
        <v>0.0</v>
      </c>
      <c r="R714" s="2">
        <v>20.0</v>
      </c>
      <c r="S714" s="2">
        <v>0.0</v>
      </c>
      <c r="T714" s="6">
        <v>16.142691673518172</v>
      </c>
      <c r="U714" s="6">
        <v>0.11021562082581635</v>
      </c>
      <c r="V714" s="6">
        <v>0.19331984259943155</v>
      </c>
      <c r="W714" s="6">
        <v>1309673.0</v>
      </c>
      <c r="X714" s="6">
        <v>671664.0</v>
      </c>
      <c r="Y714" s="6">
        <v>1.024901E7</v>
      </c>
      <c r="Z714" s="6">
        <v>1129601.0</v>
      </c>
      <c r="AA714" s="2">
        <f t="shared" si="3"/>
        <v>0</v>
      </c>
      <c r="AB714" s="2">
        <v>1.0</v>
      </c>
      <c r="AC714" s="2">
        <v>0.0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  <c r="AI714" s="2">
        <v>0.0</v>
      </c>
      <c r="AJ714" s="2">
        <v>0.0</v>
      </c>
      <c r="AK714" s="2">
        <v>0.0</v>
      </c>
      <c r="AL714" s="2">
        <v>0.0</v>
      </c>
      <c r="AM714" s="2">
        <v>0.0</v>
      </c>
      <c r="AN714" s="2">
        <v>0.0</v>
      </c>
      <c r="AO714" s="2">
        <v>1.0</v>
      </c>
      <c r="AP714" s="2">
        <v>0.0</v>
      </c>
      <c r="AQ714" s="2">
        <v>0.0</v>
      </c>
      <c r="AR714" s="3">
        <v>0.0</v>
      </c>
      <c r="AS714" s="6">
        <f t="shared" si="4"/>
        <v>16.10371312</v>
      </c>
      <c r="AT714" s="6">
        <f t="shared" si="5"/>
        <v>0.09789205945</v>
      </c>
      <c r="AU714" s="6">
        <f t="shared" si="6"/>
        <v>0.2150148257</v>
      </c>
      <c r="AV714" s="6">
        <f t="shared" si="7"/>
        <v>0</v>
      </c>
      <c r="AW714" s="6">
        <f t="shared" si="8"/>
        <v>1</v>
      </c>
      <c r="AX714" s="6">
        <f t="shared" si="9"/>
        <v>1</v>
      </c>
      <c r="AY714" s="6">
        <f t="shared" si="10"/>
        <v>4</v>
      </c>
      <c r="AZ714" s="6">
        <f t="shared" si="11"/>
        <v>0</v>
      </c>
      <c r="BA714" s="6">
        <f t="shared" si="12"/>
        <v>19</v>
      </c>
      <c r="BB714" s="6">
        <f t="shared" si="13"/>
        <v>0</v>
      </c>
      <c r="BC714" s="2"/>
      <c r="BD714" s="2"/>
    </row>
    <row r="715" ht="15.75" customHeight="1">
      <c r="A715" s="2">
        <v>168.0</v>
      </c>
      <c r="B715" s="2">
        <v>2019.0</v>
      </c>
      <c r="C715" s="6" t="s">
        <v>226</v>
      </c>
      <c r="D715" s="2">
        <v>21431.0</v>
      </c>
      <c r="E715" s="2">
        <v>2.932074000191E12</v>
      </c>
      <c r="F715" s="2" t="str">
        <f t="array" ref="F715">IFERROR(INDEX(cnpj!$A:$B,MATCH(C715,cnpj!$B:$B,0),1),IF(G715=14,LEFT(E715,2)&amp;"."&amp;MID(E715,3,3)&amp;"."&amp;MID(E715,6,3)&amp;"/"&amp;MID(E715,9,4)&amp;"-"&amp;RIGHT(E715,2),IF(G715=13,0&amp;LEFT(E715,1)&amp;"."&amp;MID(E715,2,3)&amp;"."&amp;MID(E715,5,3)&amp;"/"&amp;MID(E715,8,4)&amp;"-"&amp;RIGHT(E715,2),IF(G715=12,"00"&amp;"."&amp;LEFT(E715,3)&amp;"."&amp;MID(E715,4,3)&amp;"/"&amp;MID(E715,7,4)&amp;"-"&amp;RIGHT(E715,2),IF(G715=11,"00.0"&amp;LEFT(E715,2)&amp;"."&amp;MID(E715,3,3)&amp;"/"&amp;MID(E715,6,4)&amp;"-"&amp;RIGHT(E715,2),"erro")))))</f>
        <v>02.932.074/0001-91</v>
      </c>
      <c r="G715" s="2">
        <f t="shared" si="2"/>
        <v>13</v>
      </c>
      <c r="H715" s="6" t="s">
        <v>48</v>
      </c>
      <c r="I715" s="2">
        <v>8.0</v>
      </c>
      <c r="J715" s="6">
        <v>15.15086876617716</v>
      </c>
      <c r="K715" s="6">
        <v>3801357.38</v>
      </c>
      <c r="L715" s="2">
        <v>0.0</v>
      </c>
      <c r="M715" s="2">
        <v>1.0</v>
      </c>
      <c r="N715" s="2"/>
      <c r="O715" s="2">
        <v>1.0</v>
      </c>
      <c r="P715" s="2">
        <v>4.0</v>
      </c>
      <c r="Q715" s="2">
        <v>0.0</v>
      </c>
      <c r="R715" s="2">
        <v>19.0</v>
      </c>
      <c r="S715" s="2">
        <v>0.0</v>
      </c>
      <c r="T715" s="6">
        <v>16.252038259022182</v>
      </c>
      <c r="U715" s="6">
        <v>0.10181162487868739</v>
      </c>
      <c r="V715" s="6">
        <v>0.2331299386562307</v>
      </c>
      <c r="W715" s="6">
        <v>1289098.0</v>
      </c>
      <c r="X715" s="6">
        <v>1376340.0</v>
      </c>
      <c r="Y715" s="6">
        <v>1.1433272E7</v>
      </c>
      <c r="Z715" s="6">
        <v>1164040.0</v>
      </c>
      <c r="AA715" s="2">
        <f t="shared" si="3"/>
        <v>0</v>
      </c>
      <c r="AB715" s="2">
        <v>1.0</v>
      </c>
      <c r="AC715" s="2">
        <v>0.0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2">
        <v>0.0</v>
      </c>
      <c r="AM715" s="2">
        <v>0.0</v>
      </c>
      <c r="AN715" s="2">
        <v>0.0</v>
      </c>
      <c r="AO715" s="2">
        <v>0.0</v>
      </c>
      <c r="AP715" s="2">
        <v>1.0</v>
      </c>
      <c r="AQ715" s="2">
        <v>0.0</v>
      </c>
      <c r="AR715" s="3">
        <v>0.0</v>
      </c>
      <c r="AS715" s="6">
        <f t="shared" si="4"/>
        <v>16.14269167</v>
      </c>
      <c r="AT715" s="6">
        <f t="shared" si="5"/>
        <v>0.1102156208</v>
      </c>
      <c r="AU715" s="6">
        <f t="shared" si="6"/>
        <v>0.1933198426</v>
      </c>
      <c r="AV715" s="6">
        <f t="shared" si="7"/>
        <v>0</v>
      </c>
      <c r="AW715" s="6">
        <f t="shared" si="8"/>
        <v>1</v>
      </c>
      <c r="AX715" s="6">
        <f t="shared" si="9"/>
        <v>1</v>
      </c>
      <c r="AY715" s="6">
        <f t="shared" si="10"/>
        <v>4</v>
      </c>
      <c r="AZ715" s="6">
        <f t="shared" si="11"/>
        <v>0</v>
      </c>
      <c r="BA715" s="6">
        <f t="shared" si="12"/>
        <v>20</v>
      </c>
      <c r="BB715" s="6">
        <f t="shared" si="13"/>
        <v>0</v>
      </c>
      <c r="BC715" s="2"/>
      <c r="BD715" s="2"/>
    </row>
    <row r="716" ht="15.75" customHeight="1">
      <c r="A716" s="2">
        <v>169.0</v>
      </c>
      <c r="B716" s="2">
        <v>2016.0</v>
      </c>
      <c r="C716" s="6" t="s">
        <v>227</v>
      </c>
      <c r="D716" s="2">
        <v>6955.0</v>
      </c>
      <c r="E716" s="2">
        <v>1.5126626000116E13</v>
      </c>
      <c r="F716" s="2" t="str">
        <f t="array" ref="F716">IFERROR(INDEX(cnpj!$A:$B,MATCH(C716,cnpj!$B:$B,0),1),IF(G716=14,LEFT(E716,2)&amp;"."&amp;MID(E716,3,3)&amp;"."&amp;MID(E716,6,3)&amp;"/"&amp;MID(E716,9,4)&amp;"-"&amp;RIGHT(E716,2),IF(G716=13,0&amp;LEFT(E716,1)&amp;"."&amp;MID(E716,2,3)&amp;"."&amp;MID(E716,5,3)&amp;"/"&amp;MID(E716,8,4)&amp;"-"&amp;RIGHT(E716,2),IF(G716=12,"00"&amp;"."&amp;LEFT(E716,3)&amp;"."&amp;MID(E716,4,3)&amp;"/"&amp;MID(E716,7,4)&amp;"-"&amp;RIGHT(E716,2),IF(G716=11,"00.0"&amp;LEFT(E716,2)&amp;"."&amp;MID(E716,3,3)&amp;"/"&amp;MID(E716,6,4)&amp;"-"&amp;RIGHT(E716,2),"erro")))))</f>
        <v>15.126.626/0001-16</v>
      </c>
      <c r="G716" s="2">
        <f t="shared" si="2"/>
        <v>14</v>
      </c>
      <c r="H716" s="6" t="s">
        <v>60</v>
      </c>
      <c r="I716" s="2">
        <v>1.0</v>
      </c>
      <c r="J716" s="6">
        <v>9.936037991870467</v>
      </c>
      <c r="K716" s="6">
        <v>20661.72</v>
      </c>
      <c r="L716" s="2">
        <v>0.0</v>
      </c>
      <c r="M716" s="2">
        <v>0.0</v>
      </c>
      <c r="N716" s="2"/>
      <c r="O716" s="2">
        <v>0.0</v>
      </c>
      <c r="P716" s="2">
        <v>0.0</v>
      </c>
      <c r="Q716" s="2">
        <v>0.0</v>
      </c>
      <c r="R716" s="2">
        <v>10.0</v>
      </c>
      <c r="S716" s="2">
        <v>0.0</v>
      </c>
      <c r="T716" s="6">
        <v>9.155884186180124</v>
      </c>
      <c r="U716" s="6">
        <v>-51.46739130434783</v>
      </c>
      <c r="V716" s="6">
        <v>0.007180570221752904</v>
      </c>
      <c r="W716" s="6">
        <v>68.0</v>
      </c>
      <c r="X716" s="6">
        <v>0.0</v>
      </c>
      <c r="Y716" s="6">
        <v>9470.0</v>
      </c>
      <c r="Z716" s="6">
        <v>-184.0</v>
      </c>
      <c r="AA716" s="2" t="str">
        <f t="shared" si="3"/>
        <v/>
      </c>
      <c r="AB716" s="2">
        <v>0.0</v>
      </c>
      <c r="AC716" s="2">
        <v>0.0</v>
      </c>
      <c r="AD716" s="2">
        <v>0.0</v>
      </c>
      <c r="AE716" s="2">
        <v>0.0</v>
      </c>
      <c r="AF716" s="2">
        <v>0.0</v>
      </c>
      <c r="AG716" s="2">
        <v>0.0</v>
      </c>
      <c r="AH716" s="2">
        <v>0.0</v>
      </c>
      <c r="AI716" s="2">
        <v>0.0</v>
      </c>
      <c r="AJ716" s="2">
        <v>0.0</v>
      </c>
      <c r="AK716" s="2">
        <v>0.0</v>
      </c>
      <c r="AL716" s="2">
        <v>0.0</v>
      </c>
      <c r="AM716" s="2">
        <v>1.0</v>
      </c>
      <c r="AN716" s="2">
        <v>0.0</v>
      </c>
      <c r="AO716" s="2">
        <v>0.0</v>
      </c>
      <c r="AP716" s="2">
        <v>0.0</v>
      </c>
      <c r="AQ716" s="2">
        <v>0.0</v>
      </c>
      <c r="AR716" s="3">
        <v>0.0</v>
      </c>
      <c r="AS716" s="6" t="str">
        <f t="shared" si="4"/>
        <v/>
      </c>
      <c r="AT716" s="6" t="str">
        <f t="shared" si="5"/>
        <v/>
      </c>
      <c r="AU716" s="6" t="str">
        <f t="shared" si="6"/>
        <v/>
      </c>
      <c r="AV716" s="6" t="str">
        <f t="shared" si="7"/>
        <v/>
      </c>
      <c r="AW716" s="6" t="str">
        <f t="shared" si="8"/>
        <v/>
      </c>
      <c r="AX716" s="6" t="str">
        <f t="shared" si="9"/>
        <v/>
      </c>
      <c r="AY716" s="6" t="str">
        <f t="shared" si="10"/>
        <v/>
      </c>
      <c r="AZ716" s="6" t="str">
        <f t="shared" si="11"/>
        <v/>
      </c>
      <c r="BA716" s="6" t="str">
        <f t="shared" si="12"/>
        <v/>
      </c>
      <c r="BB716" s="6" t="str">
        <f t="shared" si="13"/>
        <v/>
      </c>
      <c r="BC716" s="2"/>
      <c r="BD716" s="2"/>
    </row>
    <row r="717" ht="15.75" customHeight="1">
      <c r="A717" s="2">
        <v>170.0</v>
      </c>
      <c r="B717" s="2">
        <v>2016.0</v>
      </c>
      <c r="C717" s="6" t="s">
        <v>228</v>
      </c>
      <c r="D717" s="2">
        <v>12319.0</v>
      </c>
      <c r="E717" s="2">
        <v>6.0637238000154E13</v>
      </c>
      <c r="F717" s="2" t="str">
        <f t="array" ref="F717">IFERROR(INDEX(cnpj!$A:$B,MATCH(C717,cnpj!$B:$B,0),1),IF(G717=14,LEFT(E717,2)&amp;"."&amp;MID(E717,3,3)&amp;"."&amp;MID(E717,6,3)&amp;"/"&amp;MID(E717,9,4)&amp;"-"&amp;RIGHT(E717,2),IF(G717=13,0&amp;LEFT(E717,1)&amp;"."&amp;MID(E717,2,3)&amp;"."&amp;MID(E717,5,3)&amp;"/"&amp;MID(E717,8,4)&amp;"-"&amp;RIGHT(E717,2),IF(G717=12,"00"&amp;"."&amp;LEFT(E717,3)&amp;"."&amp;MID(E717,4,3)&amp;"/"&amp;MID(E717,7,4)&amp;"-"&amp;RIGHT(E717,2),IF(G717=11,"00.0"&amp;LEFT(E717,2)&amp;"."&amp;MID(E717,3,3)&amp;"/"&amp;MID(E717,6,4)&amp;"-"&amp;RIGHT(E717,2),"erro")))))</f>
        <v>60.637.238/0001-54</v>
      </c>
      <c r="G717" s="2">
        <f t="shared" si="2"/>
        <v>14</v>
      </c>
      <c r="H717" s="6" t="s">
        <v>50</v>
      </c>
      <c r="I717" s="2">
        <v>6.0</v>
      </c>
      <c r="J717" s="6">
        <v>10.491274217438248</v>
      </c>
      <c r="K717" s="6">
        <v>36000.0</v>
      </c>
      <c r="L717" s="2">
        <v>1.0</v>
      </c>
      <c r="M717" s="2">
        <v>0.0</v>
      </c>
      <c r="N717" s="2"/>
      <c r="O717" s="2">
        <v>0.0</v>
      </c>
      <c r="P717" s="2">
        <v>0.0</v>
      </c>
      <c r="Q717" s="2">
        <v>0.0</v>
      </c>
      <c r="R717" s="2">
        <v>4.0</v>
      </c>
      <c r="S717" s="2">
        <v>1.0</v>
      </c>
      <c r="T717" s="6">
        <v>11.41441918306865</v>
      </c>
      <c r="U717" s="6">
        <v>-0.4607201580242554</v>
      </c>
      <c r="V717" s="6">
        <v>1.0914819188029001</v>
      </c>
      <c r="W717" s="6">
        <v>16678.0</v>
      </c>
      <c r="X717" s="6">
        <v>82231.0</v>
      </c>
      <c r="Y717" s="6">
        <v>90619.0</v>
      </c>
      <c r="Z717" s="6">
        <v>-41750.0</v>
      </c>
      <c r="AA717" s="2" t="str">
        <f t="shared" si="3"/>
        <v/>
      </c>
      <c r="AB717" s="2">
        <v>0.0</v>
      </c>
      <c r="AC717" s="2">
        <v>1.0</v>
      </c>
      <c r="AD717" s="2">
        <v>0.0</v>
      </c>
      <c r="AE717" s="2">
        <v>0.0</v>
      </c>
      <c r="AF717" s="2">
        <v>0.0</v>
      </c>
      <c r="AG717" s="2">
        <v>0.0</v>
      </c>
      <c r="AH717" s="2">
        <v>0.0</v>
      </c>
      <c r="AI717" s="2">
        <v>0.0</v>
      </c>
      <c r="AJ717" s="2">
        <v>0.0</v>
      </c>
      <c r="AK717" s="2">
        <v>0.0</v>
      </c>
      <c r="AL717" s="2">
        <v>0.0</v>
      </c>
      <c r="AM717" s="2">
        <v>1.0</v>
      </c>
      <c r="AN717" s="2">
        <v>0.0</v>
      </c>
      <c r="AO717" s="2">
        <v>0.0</v>
      </c>
      <c r="AP717" s="2">
        <v>0.0</v>
      </c>
      <c r="AQ717" s="2">
        <v>0.0</v>
      </c>
      <c r="AR717" s="3">
        <v>0.0</v>
      </c>
      <c r="AS717" s="6" t="str">
        <f t="shared" si="4"/>
        <v/>
      </c>
      <c r="AT717" s="6" t="str">
        <f t="shared" si="5"/>
        <v/>
      </c>
      <c r="AU717" s="6" t="str">
        <f t="shared" si="6"/>
        <v/>
      </c>
      <c r="AV717" s="6" t="str">
        <f t="shared" si="7"/>
        <v/>
      </c>
      <c r="AW717" s="6" t="str">
        <f t="shared" si="8"/>
        <v/>
      </c>
      <c r="AX717" s="6" t="str">
        <f t="shared" si="9"/>
        <v/>
      </c>
      <c r="AY717" s="6" t="str">
        <f t="shared" si="10"/>
        <v/>
      </c>
      <c r="AZ717" s="6" t="str">
        <f t="shared" si="11"/>
        <v/>
      </c>
      <c r="BA717" s="6" t="str">
        <f t="shared" si="12"/>
        <v/>
      </c>
      <c r="BB717" s="6" t="str">
        <f t="shared" si="13"/>
        <v/>
      </c>
      <c r="BC717" s="2"/>
      <c r="BD717" s="2"/>
    </row>
    <row r="718" ht="15.75" customHeight="1">
      <c r="A718" s="2">
        <v>170.0</v>
      </c>
      <c r="B718" s="2">
        <v>2017.0</v>
      </c>
      <c r="C718" s="6" t="s">
        <v>228</v>
      </c>
      <c r="D718" s="2">
        <v>12319.0</v>
      </c>
      <c r="E718" s="2">
        <v>6.0637238000154E13</v>
      </c>
      <c r="F718" s="2" t="str">
        <f t="array" ref="F718">IFERROR(INDEX(cnpj!$A:$B,MATCH(C718,cnpj!$B:$B,0),1),IF(G718=14,LEFT(E718,2)&amp;"."&amp;MID(E718,3,3)&amp;"."&amp;MID(E718,6,3)&amp;"/"&amp;MID(E718,9,4)&amp;"-"&amp;RIGHT(E718,2),IF(G718=13,0&amp;LEFT(E718,1)&amp;"."&amp;MID(E718,2,3)&amp;"."&amp;MID(E718,5,3)&amp;"/"&amp;MID(E718,8,4)&amp;"-"&amp;RIGHT(E718,2),IF(G718=12,"00"&amp;"."&amp;LEFT(E718,3)&amp;"."&amp;MID(E718,4,3)&amp;"/"&amp;MID(E718,7,4)&amp;"-"&amp;RIGHT(E718,2),IF(G718=11,"00.0"&amp;LEFT(E718,2)&amp;"."&amp;MID(E718,3,3)&amp;"/"&amp;MID(E718,6,4)&amp;"-"&amp;RIGHT(E718,2),"erro")))))</f>
        <v>60.637.238/0001-54</v>
      </c>
      <c r="G718" s="2">
        <f t="shared" si="2"/>
        <v>14</v>
      </c>
      <c r="H718" s="6" t="s">
        <v>50</v>
      </c>
      <c r="I718" s="2">
        <v>6.0</v>
      </c>
      <c r="J718" s="6">
        <v>8.779557455883728</v>
      </c>
      <c r="K718" s="6">
        <v>6500.0</v>
      </c>
      <c r="L718" s="2">
        <v>1.0</v>
      </c>
      <c r="M718" s="2">
        <v>0.0</v>
      </c>
      <c r="N718" s="2"/>
      <c r="O718" s="2">
        <v>0.0</v>
      </c>
      <c r="P718" s="2">
        <v>0.0</v>
      </c>
      <c r="Q718" s="2">
        <v>0.0</v>
      </c>
      <c r="R718" s="2">
        <v>3.0</v>
      </c>
      <c r="S718" s="2">
        <v>1.0</v>
      </c>
      <c r="T718" s="6">
        <v>11.483187646706272</v>
      </c>
      <c r="U718" s="6">
        <v>-0.01480374987122695</v>
      </c>
      <c r="V718" s="6">
        <v>1.0219738333161636</v>
      </c>
      <c r="W718" s="6">
        <v>16972.0</v>
      </c>
      <c r="X718" s="6">
        <v>82231.0</v>
      </c>
      <c r="Y718" s="6">
        <v>97070.0</v>
      </c>
      <c r="Z718" s="6">
        <v>-1437.0</v>
      </c>
      <c r="AA718" s="2">
        <f t="shared" si="3"/>
        <v>1</v>
      </c>
      <c r="AB718" s="2">
        <v>0.0</v>
      </c>
      <c r="AC718" s="2">
        <v>1.0</v>
      </c>
      <c r="AD718" s="2">
        <v>0.0</v>
      </c>
      <c r="AE718" s="2">
        <v>0.0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0.0</v>
      </c>
      <c r="AL718" s="2">
        <v>0.0</v>
      </c>
      <c r="AM718" s="2">
        <v>0.0</v>
      </c>
      <c r="AN718" s="2">
        <v>1.0</v>
      </c>
      <c r="AO718" s="2">
        <v>0.0</v>
      </c>
      <c r="AP718" s="2">
        <v>0.0</v>
      </c>
      <c r="AQ718" s="2">
        <v>0.0</v>
      </c>
      <c r="AR718" s="3">
        <v>0.0</v>
      </c>
      <c r="AS718" s="6">
        <f t="shared" si="4"/>
        <v>11.41441918</v>
      </c>
      <c r="AT718" s="6">
        <f t="shared" si="5"/>
        <v>-0.460720158</v>
      </c>
      <c r="AU718" s="6">
        <f t="shared" si="6"/>
        <v>1.091481919</v>
      </c>
      <c r="AV718" s="6">
        <f t="shared" si="7"/>
        <v>1</v>
      </c>
      <c r="AW718" s="6">
        <f t="shared" si="8"/>
        <v>0</v>
      </c>
      <c r="AX718" s="6">
        <f t="shared" si="9"/>
        <v>0</v>
      </c>
      <c r="AY718" s="6">
        <f t="shared" si="10"/>
        <v>0</v>
      </c>
      <c r="AZ718" s="6">
        <f t="shared" si="11"/>
        <v>0</v>
      </c>
      <c r="BA718" s="6">
        <f t="shared" si="12"/>
        <v>4</v>
      </c>
      <c r="BB718" s="6">
        <f t="shared" si="13"/>
        <v>1</v>
      </c>
      <c r="BC718" s="2"/>
      <c r="BD718" s="2"/>
    </row>
    <row r="719" ht="15.75" customHeight="1">
      <c r="A719" s="2">
        <v>170.0</v>
      </c>
      <c r="B719" s="2">
        <v>2018.0</v>
      </c>
      <c r="C719" s="6" t="s">
        <v>228</v>
      </c>
      <c r="D719" s="2">
        <v>12319.0</v>
      </c>
      <c r="E719" s="2">
        <v>6.0637238000154E13</v>
      </c>
      <c r="F719" s="2" t="str">
        <f t="array" ref="F719">IFERROR(INDEX(cnpj!$A:$B,MATCH(C719,cnpj!$B:$B,0),1),IF(G719=14,LEFT(E719,2)&amp;"."&amp;MID(E719,3,3)&amp;"."&amp;MID(E719,6,3)&amp;"/"&amp;MID(E719,9,4)&amp;"-"&amp;RIGHT(E719,2),IF(G719=13,0&amp;LEFT(E719,1)&amp;"."&amp;MID(E719,2,3)&amp;"."&amp;MID(E719,5,3)&amp;"/"&amp;MID(E719,8,4)&amp;"-"&amp;RIGHT(E719,2),IF(G719=12,"00"&amp;"."&amp;LEFT(E719,3)&amp;"."&amp;MID(E719,4,3)&amp;"/"&amp;MID(E719,7,4)&amp;"-"&amp;RIGHT(E719,2),IF(G719=11,"00.0"&amp;LEFT(E719,2)&amp;"."&amp;MID(E719,3,3)&amp;"/"&amp;MID(E719,6,4)&amp;"-"&amp;RIGHT(E719,2),"erro")))))</f>
        <v>60.637.238/0001-54</v>
      </c>
      <c r="G719" s="2">
        <f t="shared" si="2"/>
        <v>14</v>
      </c>
      <c r="H719" s="6" t="s">
        <v>50</v>
      </c>
      <c r="I719" s="2">
        <v>6.0</v>
      </c>
      <c r="J719" s="6">
        <v>9.104979856318357</v>
      </c>
      <c r="K719" s="6">
        <v>9000.0</v>
      </c>
      <c r="L719" s="2">
        <v>1.0</v>
      </c>
      <c r="M719" s="2">
        <v>0.0</v>
      </c>
      <c r="N719" s="2"/>
      <c r="O719" s="2">
        <v>0.0</v>
      </c>
      <c r="P719" s="2">
        <v>0.0</v>
      </c>
      <c r="Q719" s="2">
        <v>0.0</v>
      </c>
      <c r="R719" s="2">
        <v>5.0</v>
      </c>
      <c r="S719" s="2">
        <v>0.0</v>
      </c>
      <c r="T719" s="6">
        <v>11.847044936007844</v>
      </c>
      <c r="U719" s="6">
        <v>0.11905835857121379</v>
      </c>
      <c r="V719" s="6">
        <v>0.8962132439804971</v>
      </c>
      <c r="W719" s="6">
        <v>33136.0</v>
      </c>
      <c r="X719" s="6">
        <v>92039.0</v>
      </c>
      <c r="Y719" s="6">
        <v>139671.0</v>
      </c>
      <c r="Z719" s="6">
        <v>16629.0</v>
      </c>
      <c r="AA719" s="2">
        <f t="shared" si="3"/>
        <v>1</v>
      </c>
      <c r="AB719" s="2">
        <v>0.0</v>
      </c>
      <c r="AC719" s="2">
        <v>1.0</v>
      </c>
      <c r="AD719" s="2">
        <v>0.0</v>
      </c>
      <c r="AE719" s="2">
        <v>0.0</v>
      </c>
      <c r="AF719" s="2">
        <v>0.0</v>
      </c>
      <c r="AG719" s="2">
        <v>0.0</v>
      </c>
      <c r="AH719" s="2">
        <v>0.0</v>
      </c>
      <c r="AI719" s="2">
        <v>0.0</v>
      </c>
      <c r="AJ719" s="2">
        <v>0.0</v>
      </c>
      <c r="AK719" s="2">
        <v>0.0</v>
      </c>
      <c r="AL719" s="2">
        <v>0.0</v>
      </c>
      <c r="AM719" s="2">
        <v>0.0</v>
      </c>
      <c r="AN719" s="2">
        <v>0.0</v>
      </c>
      <c r="AO719" s="2">
        <v>1.0</v>
      </c>
      <c r="AP719" s="2">
        <v>0.0</v>
      </c>
      <c r="AQ719" s="2">
        <v>0.0</v>
      </c>
      <c r="AR719" s="3">
        <v>0.0</v>
      </c>
      <c r="AS719" s="6">
        <f t="shared" si="4"/>
        <v>11.48318765</v>
      </c>
      <c r="AT719" s="6">
        <f t="shared" si="5"/>
        <v>-0.01480374987</v>
      </c>
      <c r="AU719" s="6">
        <f t="shared" si="6"/>
        <v>1.021973833</v>
      </c>
      <c r="AV719" s="6">
        <f t="shared" si="7"/>
        <v>1</v>
      </c>
      <c r="AW719" s="6">
        <f t="shared" si="8"/>
        <v>0</v>
      </c>
      <c r="AX719" s="6">
        <f t="shared" si="9"/>
        <v>0</v>
      </c>
      <c r="AY719" s="6">
        <f t="shared" si="10"/>
        <v>0</v>
      </c>
      <c r="AZ719" s="6">
        <f t="shared" si="11"/>
        <v>0</v>
      </c>
      <c r="BA719" s="6">
        <f t="shared" si="12"/>
        <v>3</v>
      </c>
      <c r="BB719" s="6">
        <f t="shared" si="13"/>
        <v>1</v>
      </c>
      <c r="BC719" s="2"/>
      <c r="BD719" s="2"/>
    </row>
    <row r="720" ht="15.75" customHeight="1">
      <c r="A720" s="2">
        <v>170.0</v>
      </c>
      <c r="B720" s="2">
        <v>2019.0</v>
      </c>
      <c r="C720" s="6" t="s">
        <v>228</v>
      </c>
      <c r="D720" s="2">
        <v>12319.0</v>
      </c>
      <c r="E720" s="2">
        <v>6.0637238000154E13</v>
      </c>
      <c r="F720" s="2" t="str">
        <f t="array" ref="F720">IFERROR(INDEX(cnpj!$A:$B,MATCH(C720,cnpj!$B:$B,0),1),IF(G720=14,LEFT(E720,2)&amp;"."&amp;MID(E720,3,3)&amp;"."&amp;MID(E720,6,3)&amp;"/"&amp;MID(E720,9,4)&amp;"-"&amp;RIGHT(E720,2),IF(G720=13,0&amp;LEFT(E720,1)&amp;"."&amp;MID(E720,2,3)&amp;"."&amp;MID(E720,5,3)&amp;"/"&amp;MID(E720,8,4)&amp;"-"&amp;RIGHT(E720,2),IF(G720=12,"00"&amp;"."&amp;LEFT(E720,3)&amp;"."&amp;MID(E720,4,3)&amp;"/"&amp;MID(E720,7,4)&amp;"-"&amp;RIGHT(E720,2),IF(G720=11,"00.0"&amp;LEFT(E720,2)&amp;"."&amp;MID(E720,3,3)&amp;"/"&amp;MID(E720,6,4)&amp;"-"&amp;RIGHT(E720,2),"erro")))))</f>
        <v>60.637.238/0001-54</v>
      </c>
      <c r="G720" s="2">
        <f t="shared" si="2"/>
        <v>14</v>
      </c>
      <c r="H720" s="6" t="s">
        <v>50</v>
      </c>
      <c r="I720" s="2">
        <v>6.0</v>
      </c>
      <c r="J720" s="6">
        <v>10.491274217438248</v>
      </c>
      <c r="K720" s="6">
        <v>36000.0</v>
      </c>
      <c r="L720" s="2">
        <v>1.0</v>
      </c>
      <c r="M720" s="2">
        <v>0.0</v>
      </c>
      <c r="N720" s="2"/>
      <c r="O720" s="2">
        <v>0.0</v>
      </c>
      <c r="P720" s="2">
        <v>0.0</v>
      </c>
      <c r="Q720" s="2">
        <v>0.0</v>
      </c>
      <c r="R720" s="2">
        <v>5.0</v>
      </c>
      <c r="S720" s="2">
        <v>0.0</v>
      </c>
      <c r="T720" s="6">
        <v>12.159368803476431</v>
      </c>
      <c r="U720" s="6">
        <v>-0.022753229879396878</v>
      </c>
      <c r="V720" s="6">
        <v>0.25395286943219086</v>
      </c>
      <c r="W720" s="6">
        <v>31795.0</v>
      </c>
      <c r="X720" s="6">
        <v>16678.0</v>
      </c>
      <c r="Y720" s="6">
        <v>190874.0</v>
      </c>
      <c r="Z720" s="6">
        <v>-4343.0</v>
      </c>
      <c r="AA720" s="2">
        <f t="shared" si="3"/>
        <v>0</v>
      </c>
      <c r="AB720" s="2">
        <v>0.0</v>
      </c>
      <c r="AC720" s="2">
        <v>1.0</v>
      </c>
      <c r="AD720" s="2">
        <v>0.0</v>
      </c>
      <c r="AE720" s="2">
        <v>0.0</v>
      </c>
      <c r="AF720" s="2">
        <v>0.0</v>
      </c>
      <c r="AG720" s="2">
        <v>0.0</v>
      </c>
      <c r="AH720" s="2">
        <v>0.0</v>
      </c>
      <c r="AI720" s="2">
        <v>0.0</v>
      </c>
      <c r="AJ720" s="2">
        <v>0.0</v>
      </c>
      <c r="AK720" s="2">
        <v>0.0</v>
      </c>
      <c r="AL720" s="2">
        <v>0.0</v>
      </c>
      <c r="AM720" s="2">
        <v>0.0</v>
      </c>
      <c r="AN720" s="2">
        <v>0.0</v>
      </c>
      <c r="AO720" s="2">
        <v>0.0</v>
      </c>
      <c r="AP720" s="2">
        <v>1.0</v>
      </c>
      <c r="AQ720" s="2">
        <v>0.0</v>
      </c>
      <c r="AR720" s="3">
        <v>0.0</v>
      </c>
      <c r="AS720" s="6">
        <f t="shared" si="4"/>
        <v>11.84704494</v>
      </c>
      <c r="AT720" s="6">
        <f t="shared" si="5"/>
        <v>0.1190583586</v>
      </c>
      <c r="AU720" s="6">
        <f t="shared" si="6"/>
        <v>0.896213244</v>
      </c>
      <c r="AV720" s="6">
        <f t="shared" si="7"/>
        <v>1</v>
      </c>
      <c r="AW720" s="6">
        <f t="shared" si="8"/>
        <v>0</v>
      </c>
      <c r="AX720" s="6">
        <f t="shared" si="9"/>
        <v>0</v>
      </c>
      <c r="AY720" s="6">
        <f t="shared" si="10"/>
        <v>0</v>
      </c>
      <c r="AZ720" s="6">
        <f t="shared" si="11"/>
        <v>0</v>
      </c>
      <c r="BA720" s="6">
        <f t="shared" si="12"/>
        <v>5</v>
      </c>
      <c r="BB720" s="6">
        <f t="shared" si="13"/>
        <v>0</v>
      </c>
      <c r="BC720" s="2"/>
      <c r="BD720" s="2"/>
    </row>
    <row r="721" ht="15.75" customHeight="1">
      <c r="A721" s="2">
        <v>170.0</v>
      </c>
      <c r="B721" s="2">
        <v>2020.0</v>
      </c>
      <c r="C721" s="6" t="s">
        <v>228</v>
      </c>
      <c r="D721" s="2">
        <v>12319.0</v>
      </c>
      <c r="E721" s="2">
        <v>6.0637238000154E13</v>
      </c>
      <c r="F721" s="2" t="str">
        <f t="array" ref="F721">IFERROR(INDEX(cnpj!$A:$B,MATCH(C721,cnpj!$B:$B,0),1),IF(G721=14,LEFT(E721,2)&amp;"."&amp;MID(E721,3,3)&amp;"."&amp;MID(E721,6,3)&amp;"/"&amp;MID(E721,9,4)&amp;"-"&amp;RIGHT(E721,2),IF(G721=13,0&amp;LEFT(E721,1)&amp;"."&amp;MID(E721,2,3)&amp;"."&amp;MID(E721,5,3)&amp;"/"&amp;MID(E721,8,4)&amp;"-"&amp;RIGHT(E721,2),IF(G721=12,"00"&amp;"."&amp;LEFT(E721,3)&amp;"."&amp;MID(E721,4,3)&amp;"/"&amp;MID(E721,7,4)&amp;"-"&amp;RIGHT(E721,2),IF(G721=11,"00.0"&amp;LEFT(E721,2)&amp;"."&amp;MID(E721,3,3)&amp;"/"&amp;MID(E721,6,4)&amp;"-"&amp;RIGHT(E721,2),"erro")))))</f>
        <v>60.637.238/0001-54</v>
      </c>
      <c r="G721" s="2">
        <f t="shared" si="2"/>
        <v>14</v>
      </c>
      <c r="H721" s="6" t="s">
        <v>50</v>
      </c>
      <c r="I721" s="2">
        <v>6.0</v>
      </c>
      <c r="J721" s="6">
        <v>10.933106969717286</v>
      </c>
      <c r="K721" s="6">
        <v>56000.0</v>
      </c>
      <c r="L721" s="2">
        <v>1.0</v>
      </c>
      <c r="M721" s="2">
        <v>0.0</v>
      </c>
      <c r="N721" s="2"/>
      <c r="O721" s="2">
        <v>0.0</v>
      </c>
      <c r="P721" s="2">
        <v>0.0</v>
      </c>
      <c r="Q721" s="2">
        <v>0.0</v>
      </c>
      <c r="R721" s="2">
        <v>4.0</v>
      </c>
      <c r="S721" s="2">
        <v>0.0</v>
      </c>
      <c r="T721" s="6">
        <v>12.156661788770945</v>
      </c>
      <c r="U721" s="6">
        <v>-0.0340411225165215</v>
      </c>
      <c r="V721" s="6">
        <v>0.6786423475766713</v>
      </c>
      <c r="W721" s="6">
        <v>33335.0</v>
      </c>
      <c r="X721" s="6">
        <v>95850.0</v>
      </c>
      <c r="Y721" s="6">
        <v>190358.0</v>
      </c>
      <c r="Z721" s="6">
        <v>-6480.0</v>
      </c>
      <c r="AA721" s="2">
        <f t="shared" si="3"/>
        <v>1</v>
      </c>
      <c r="AB721" s="2">
        <v>0.0</v>
      </c>
      <c r="AC721" s="2">
        <v>1.0</v>
      </c>
      <c r="AD721" s="2">
        <v>0.0</v>
      </c>
      <c r="AE721" s="2">
        <v>0.0</v>
      </c>
      <c r="AF721" s="2">
        <v>0.0</v>
      </c>
      <c r="AG721" s="2">
        <v>0.0</v>
      </c>
      <c r="AH721" s="2">
        <v>0.0</v>
      </c>
      <c r="AI721" s="2">
        <v>0.0</v>
      </c>
      <c r="AJ721" s="2">
        <v>0.0</v>
      </c>
      <c r="AK721" s="2">
        <v>0.0</v>
      </c>
      <c r="AL721" s="2">
        <v>0.0</v>
      </c>
      <c r="AM721" s="2">
        <v>0.0</v>
      </c>
      <c r="AN721" s="2">
        <v>0.0</v>
      </c>
      <c r="AO721" s="2">
        <v>0.0</v>
      </c>
      <c r="AP721" s="2">
        <v>0.0</v>
      </c>
      <c r="AQ721" s="2">
        <v>1.0</v>
      </c>
      <c r="AR721" s="3">
        <v>0.0</v>
      </c>
      <c r="AS721" s="6">
        <f t="shared" si="4"/>
        <v>12.1593688</v>
      </c>
      <c r="AT721" s="6">
        <f t="shared" si="5"/>
        <v>-0.02275322988</v>
      </c>
      <c r="AU721" s="6">
        <f t="shared" si="6"/>
        <v>0.2539528694</v>
      </c>
      <c r="AV721" s="6">
        <f t="shared" si="7"/>
        <v>1</v>
      </c>
      <c r="AW721" s="6">
        <f t="shared" si="8"/>
        <v>0</v>
      </c>
      <c r="AX721" s="6">
        <f t="shared" si="9"/>
        <v>0</v>
      </c>
      <c r="AY721" s="6">
        <f t="shared" si="10"/>
        <v>0</v>
      </c>
      <c r="AZ721" s="6">
        <f t="shared" si="11"/>
        <v>0</v>
      </c>
      <c r="BA721" s="6">
        <f t="shared" si="12"/>
        <v>5</v>
      </c>
      <c r="BB721" s="6">
        <f t="shared" si="13"/>
        <v>0</v>
      </c>
      <c r="BC721" s="2"/>
      <c r="BD721" s="2"/>
    </row>
    <row r="722" ht="15.75" customHeight="1">
      <c r="A722" s="2">
        <v>171.0</v>
      </c>
      <c r="B722" s="2">
        <v>2016.0</v>
      </c>
      <c r="C722" s="6" t="s">
        <v>229</v>
      </c>
      <c r="D722" s="2">
        <v>7510.0</v>
      </c>
      <c r="E722" s="2">
        <v>5.6720428000163E13</v>
      </c>
      <c r="F722" s="2" t="str">
        <f t="array" ref="F722">IFERROR(INDEX(cnpj!$A:$B,MATCH(C722,cnpj!$B:$B,0),1),IF(G722=14,LEFT(E722,2)&amp;"."&amp;MID(E722,3,3)&amp;"."&amp;MID(E722,6,3)&amp;"/"&amp;MID(E722,9,4)&amp;"-"&amp;RIGHT(E722,2),IF(G722=13,0&amp;LEFT(E722,1)&amp;"."&amp;MID(E722,2,3)&amp;"."&amp;MID(E722,5,3)&amp;"/"&amp;MID(E722,8,4)&amp;"-"&amp;RIGHT(E722,2),IF(G722=12,"00"&amp;"."&amp;LEFT(E722,3)&amp;"."&amp;MID(E722,4,3)&amp;"/"&amp;MID(E722,7,4)&amp;"-"&amp;RIGHT(E722,2),IF(G722=11,"00.0"&amp;LEFT(E722,2)&amp;"."&amp;MID(E722,3,3)&amp;"/"&amp;MID(E722,6,4)&amp;"-"&amp;RIGHT(E722,2),"erro")))))</f>
        <v>56.720.428/0001-63</v>
      </c>
      <c r="G722" s="2">
        <f t="shared" si="2"/>
        <v>14</v>
      </c>
      <c r="H722" s="6" t="s">
        <v>60</v>
      </c>
      <c r="I722" s="2">
        <v>1.0</v>
      </c>
      <c r="J722" s="6">
        <v>13.217593554008483</v>
      </c>
      <c r="K722" s="6">
        <v>549956.0</v>
      </c>
      <c r="L722" s="2">
        <v>0.0</v>
      </c>
      <c r="M722" s="2">
        <v>1.0</v>
      </c>
      <c r="N722" s="2"/>
      <c r="O722" s="2">
        <v>0.0</v>
      </c>
      <c r="P722" s="2">
        <v>0.0</v>
      </c>
      <c r="Q722" s="2">
        <v>0.0</v>
      </c>
      <c r="R722" s="2">
        <v>19.0</v>
      </c>
      <c r="S722" s="2">
        <v>0.0</v>
      </c>
      <c r="T722" s="6">
        <v>13.790354788133145</v>
      </c>
      <c r="U722" s="6">
        <v>-0.040706224017031084</v>
      </c>
      <c r="V722" s="6">
        <v>0.38475406036765325</v>
      </c>
      <c r="W722" s="6">
        <v>223230.0</v>
      </c>
      <c r="X722" s="6">
        <v>151966.0</v>
      </c>
      <c r="Y722" s="6">
        <v>975158.0</v>
      </c>
      <c r="Z722" s="6">
        <v>-39695.0</v>
      </c>
      <c r="AA722" s="2" t="str">
        <f t="shared" si="3"/>
        <v/>
      </c>
      <c r="AB722" s="2">
        <v>0.0</v>
      </c>
      <c r="AC722" s="2">
        <v>0.0</v>
      </c>
      <c r="AD722" s="2">
        <v>0.0</v>
      </c>
      <c r="AE722" s="2">
        <v>0.0</v>
      </c>
      <c r="AF722" s="2">
        <v>0.0</v>
      </c>
      <c r="AG722" s="2">
        <v>1.0</v>
      </c>
      <c r="AH722" s="2">
        <v>0.0</v>
      </c>
      <c r="AI722" s="2">
        <v>0.0</v>
      </c>
      <c r="AJ722" s="2">
        <v>0.0</v>
      </c>
      <c r="AK722" s="2">
        <v>0.0</v>
      </c>
      <c r="AL722" s="2">
        <v>0.0</v>
      </c>
      <c r="AM722" s="2">
        <v>1.0</v>
      </c>
      <c r="AN722" s="2">
        <v>0.0</v>
      </c>
      <c r="AO722" s="2">
        <v>0.0</v>
      </c>
      <c r="AP722" s="2">
        <v>0.0</v>
      </c>
      <c r="AQ722" s="2">
        <v>0.0</v>
      </c>
      <c r="AR722" s="3">
        <v>0.0</v>
      </c>
      <c r="AS722" s="6" t="str">
        <f t="shared" si="4"/>
        <v/>
      </c>
      <c r="AT722" s="6" t="str">
        <f t="shared" si="5"/>
        <v/>
      </c>
      <c r="AU722" s="6" t="str">
        <f t="shared" si="6"/>
        <v/>
      </c>
      <c r="AV722" s="6" t="str">
        <f t="shared" si="7"/>
        <v/>
      </c>
      <c r="AW722" s="6" t="str">
        <f t="shared" si="8"/>
        <v/>
      </c>
      <c r="AX722" s="6" t="str">
        <f t="shared" si="9"/>
        <v/>
      </c>
      <c r="AY722" s="6" t="str">
        <f t="shared" si="10"/>
        <v/>
      </c>
      <c r="AZ722" s="6" t="str">
        <f t="shared" si="11"/>
        <v/>
      </c>
      <c r="BA722" s="6" t="str">
        <f t="shared" si="12"/>
        <v/>
      </c>
      <c r="BB722" s="6" t="str">
        <f t="shared" si="13"/>
        <v/>
      </c>
      <c r="BC722" s="2"/>
      <c r="BD722" s="2"/>
    </row>
    <row r="723" ht="15.75" customHeight="1">
      <c r="A723" s="2">
        <v>171.0</v>
      </c>
      <c r="B723" s="2">
        <v>2017.0</v>
      </c>
      <c r="C723" s="6" t="s">
        <v>229</v>
      </c>
      <c r="D723" s="2">
        <v>7510.0</v>
      </c>
      <c r="E723" s="2">
        <v>5.6720428000163E13</v>
      </c>
      <c r="F723" s="2" t="str">
        <f t="array" ref="F723">IFERROR(INDEX(cnpj!$A:$B,MATCH(C723,cnpj!$B:$B,0),1),IF(G723=14,LEFT(E723,2)&amp;"."&amp;MID(E723,3,3)&amp;"."&amp;MID(E723,6,3)&amp;"/"&amp;MID(E723,9,4)&amp;"-"&amp;RIGHT(E723,2),IF(G723=13,0&amp;LEFT(E723,1)&amp;"."&amp;MID(E723,2,3)&amp;"."&amp;MID(E723,5,3)&amp;"/"&amp;MID(E723,8,4)&amp;"-"&amp;RIGHT(E723,2),IF(G723=12,"00"&amp;"."&amp;LEFT(E723,3)&amp;"."&amp;MID(E723,4,3)&amp;"/"&amp;MID(E723,7,4)&amp;"-"&amp;RIGHT(E723,2),IF(G723=11,"00.0"&amp;LEFT(E723,2)&amp;"."&amp;MID(E723,3,3)&amp;"/"&amp;MID(E723,6,4)&amp;"-"&amp;RIGHT(E723,2),"erro")))))</f>
        <v>56.720.428/0001-63</v>
      </c>
      <c r="G723" s="2">
        <f t="shared" si="2"/>
        <v>14</v>
      </c>
      <c r="H723" s="6" t="s">
        <v>60</v>
      </c>
      <c r="I723" s="2">
        <v>1.0</v>
      </c>
      <c r="J723" s="6">
        <v>12.921470435024938</v>
      </c>
      <c r="K723" s="6">
        <v>409000.0</v>
      </c>
      <c r="L723" s="2">
        <v>0.0</v>
      </c>
      <c r="M723" s="2">
        <v>1.0</v>
      </c>
      <c r="N723" s="2"/>
      <c r="O723" s="2">
        <v>0.0</v>
      </c>
      <c r="P723" s="2">
        <v>0.0</v>
      </c>
      <c r="Q723" s="2">
        <v>0.0</v>
      </c>
      <c r="R723" s="2">
        <v>19.0</v>
      </c>
      <c r="S723" s="2">
        <v>0.0</v>
      </c>
      <c r="T723" s="6">
        <v>13.774333292009262</v>
      </c>
      <c r="U723" s="6">
        <v>0.0392451902186089</v>
      </c>
      <c r="V723" s="6">
        <v>0.33104467315994535</v>
      </c>
      <c r="W723" s="6">
        <v>209401.0</v>
      </c>
      <c r="X723" s="6">
        <v>108289.0</v>
      </c>
      <c r="Y723" s="6">
        <v>959659.0</v>
      </c>
      <c r="Z723" s="6">
        <v>37662.0</v>
      </c>
      <c r="AA723" s="2">
        <f t="shared" si="3"/>
        <v>1</v>
      </c>
      <c r="AB723" s="2">
        <v>0.0</v>
      </c>
      <c r="AC723" s="2">
        <v>0.0</v>
      </c>
      <c r="AD723" s="2">
        <v>0.0</v>
      </c>
      <c r="AE723" s="2">
        <v>0.0</v>
      </c>
      <c r="AF723" s="2">
        <v>0.0</v>
      </c>
      <c r="AG723" s="2">
        <v>1.0</v>
      </c>
      <c r="AH723" s="2">
        <v>0.0</v>
      </c>
      <c r="AI723" s="2">
        <v>0.0</v>
      </c>
      <c r="AJ723" s="2">
        <v>0.0</v>
      </c>
      <c r="AK723" s="2">
        <v>0.0</v>
      </c>
      <c r="AL723" s="2">
        <v>0.0</v>
      </c>
      <c r="AM723" s="2">
        <v>0.0</v>
      </c>
      <c r="AN723" s="2">
        <v>1.0</v>
      </c>
      <c r="AO723" s="2">
        <v>0.0</v>
      </c>
      <c r="AP723" s="2">
        <v>0.0</v>
      </c>
      <c r="AQ723" s="2">
        <v>0.0</v>
      </c>
      <c r="AR723" s="3">
        <v>0.0</v>
      </c>
      <c r="AS723" s="6">
        <f t="shared" si="4"/>
        <v>13.79035479</v>
      </c>
      <c r="AT723" s="6">
        <f t="shared" si="5"/>
        <v>-0.04070622402</v>
      </c>
      <c r="AU723" s="6">
        <f t="shared" si="6"/>
        <v>0.3847540604</v>
      </c>
      <c r="AV723" s="6">
        <f t="shared" si="7"/>
        <v>0</v>
      </c>
      <c r="AW723" s="6">
        <f t="shared" si="8"/>
        <v>1</v>
      </c>
      <c r="AX723" s="6">
        <f t="shared" si="9"/>
        <v>0</v>
      </c>
      <c r="AY723" s="6">
        <f t="shared" si="10"/>
        <v>0</v>
      </c>
      <c r="AZ723" s="6">
        <f t="shared" si="11"/>
        <v>0</v>
      </c>
      <c r="BA723" s="6">
        <f t="shared" si="12"/>
        <v>19</v>
      </c>
      <c r="BB723" s="6">
        <f t="shared" si="13"/>
        <v>0</v>
      </c>
      <c r="BC723" s="2"/>
      <c r="BD723" s="2"/>
    </row>
    <row r="724" ht="15.75" customHeight="1">
      <c r="A724" s="2">
        <v>171.0</v>
      </c>
      <c r="B724" s="2">
        <v>2018.0</v>
      </c>
      <c r="C724" s="6" t="s">
        <v>229</v>
      </c>
      <c r="D724" s="2">
        <v>7510.0</v>
      </c>
      <c r="E724" s="2">
        <v>5.6720428000163E13</v>
      </c>
      <c r="F724" s="2" t="str">
        <f t="array" ref="F724">IFERROR(INDEX(cnpj!$A:$B,MATCH(C724,cnpj!$B:$B,0),1),IF(G724=14,LEFT(E724,2)&amp;"."&amp;MID(E724,3,3)&amp;"."&amp;MID(E724,6,3)&amp;"/"&amp;MID(E724,9,4)&amp;"-"&amp;RIGHT(E724,2),IF(G724=13,0&amp;LEFT(E724,1)&amp;"."&amp;MID(E724,2,3)&amp;"."&amp;MID(E724,5,3)&amp;"/"&amp;MID(E724,8,4)&amp;"-"&amp;RIGHT(E724,2),IF(G724=12,"00"&amp;"."&amp;LEFT(E724,3)&amp;"."&amp;MID(E724,4,3)&amp;"/"&amp;MID(E724,7,4)&amp;"-"&amp;RIGHT(E724,2),IF(G724=11,"00.0"&amp;LEFT(E724,2)&amp;"."&amp;MID(E724,3,3)&amp;"/"&amp;MID(E724,6,4)&amp;"-"&amp;RIGHT(E724,2),"erro")))))</f>
        <v>56.720.428/0001-63</v>
      </c>
      <c r="G724" s="2">
        <f t="shared" si="2"/>
        <v>14</v>
      </c>
      <c r="H724" s="6" t="s">
        <v>60</v>
      </c>
      <c r="I724" s="2">
        <v>1.0</v>
      </c>
      <c r="J724" s="6">
        <v>13.224919965729422</v>
      </c>
      <c r="K724" s="6">
        <v>554000.0</v>
      </c>
      <c r="L724" s="2">
        <v>0.0</v>
      </c>
      <c r="M724" s="2">
        <v>1.0</v>
      </c>
      <c r="N724" s="2"/>
      <c r="O724" s="2">
        <v>0.0</v>
      </c>
      <c r="P724" s="2">
        <v>0.0</v>
      </c>
      <c r="Q724" s="2">
        <v>0.0</v>
      </c>
      <c r="R724" s="2">
        <v>19.0</v>
      </c>
      <c r="S724" s="2">
        <v>0.0</v>
      </c>
      <c r="T724" s="6">
        <v>13.905937013595626</v>
      </c>
      <c r="U724" s="6">
        <v>0.07673840099174067</v>
      </c>
      <c r="V724" s="6">
        <v>0.3641961154387603</v>
      </c>
      <c r="W724" s="6">
        <v>260162.0</v>
      </c>
      <c r="X724" s="6">
        <v>138502.0</v>
      </c>
      <c r="Y724" s="6">
        <v>1094641.0</v>
      </c>
      <c r="Z724" s="6">
        <v>84001.0</v>
      </c>
      <c r="AA724" s="2">
        <f t="shared" si="3"/>
        <v>0</v>
      </c>
      <c r="AB724" s="2">
        <v>0.0</v>
      </c>
      <c r="AC724" s="2">
        <v>0.0</v>
      </c>
      <c r="AD724" s="2">
        <v>0.0</v>
      </c>
      <c r="AE724" s="2">
        <v>0.0</v>
      </c>
      <c r="AF724" s="2">
        <v>0.0</v>
      </c>
      <c r="AG724" s="2">
        <v>1.0</v>
      </c>
      <c r="AH724" s="2">
        <v>0.0</v>
      </c>
      <c r="AI724" s="2">
        <v>0.0</v>
      </c>
      <c r="AJ724" s="2">
        <v>0.0</v>
      </c>
      <c r="AK724" s="2">
        <v>0.0</v>
      </c>
      <c r="AL724" s="2">
        <v>0.0</v>
      </c>
      <c r="AM724" s="2">
        <v>0.0</v>
      </c>
      <c r="AN724" s="2">
        <v>0.0</v>
      </c>
      <c r="AO724" s="2">
        <v>1.0</v>
      </c>
      <c r="AP724" s="2">
        <v>0.0</v>
      </c>
      <c r="AQ724" s="2">
        <v>0.0</v>
      </c>
      <c r="AR724" s="3">
        <v>0.0</v>
      </c>
      <c r="AS724" s="6">
        <f t="shared" si="4"/>
        <v>13.77433329</v>
      </c>
      <c r="AT724" s="6">
        <f t="shared" si="5"/>
        <v>0.03924519022</v>
      </c>
      <c r="AU724" s="6">
        <f t="shared" si="6"/>
        <v>0.3310446732</v>
      </c>
      <c r="AV724" s="6">
        <f t="shared" si="7"/>
        <v>0</v>
      </c>
      <c r="AW724" s="6">
        <f t="shared" si="8"/>
        <v>1</v>
      </c>
      <c r="AX724" s="6">
        <f t="shared" si="9"/>
        <v>0</v>
      </c>
      <c r="AY724" s="6">
        <f t="shared" si="10"/>
        <v>0</v>
      </c>
      <c r="AZ724" s="6">
        <f t="shared" si="11"/>
        <v>0</v>
      </c>
      <c r="BA724" s="6">
        <f t="shared" si="12"/>
        <v>19</v>
      </c>
      <c r="BB724" s="6">
        <f t="shared" si="13"/>
        <v>0</v>
      </c>
      <c r="BC724" s="2"/>
      <c r="BD724" s="2"/>
    </row>
    <row r="725" ht="15.75" customHeight="1">
      <c r="A725" s="2">
        <v>171.0</v>
      </c>
      <c r="B725" s="2">
        <v>2019.0</v>
      </c>
      <c r="C725" s="6" t="s">
        <v>229</v>
      </c>
      <c r="D725" s="2">
        <v>7510.0</v>
      </c>
      <c r="E725" s="2">
        <v>5.6720428000163E13</v>
      </c>
      <c r="F725" s="2" t="str">
        <f t="array" ref="F725">IFERROR(INDEX(cnpj!$A:$B,MATCH(C725,cnpj!$B:$B,0),1),IF(G725=14,LEFT(E725,2)&amp;"."&amp;MID(E725,3,3)&amp;"."&amp;MID(E725,6,3)&amp;"/"&amp;MID(E725,9,4)&amp;"-"&amp;RIGHT(E725,2),IF(G725=13,0&amp;LEFT(E725,1)&amp;"."&amp;MID(E725,2,3)&amp;"."&amp;MID(E725,5,3)&amp;"/"&amp;MID(E725,8,4)&amp;"-"&amp;RIGHT(E725,2),IF(G725=12,"00"&amp;"."&amp;LEFT(E725,3)&amp;"."&amp;MID(E725,4,3)&amp;"/"&amp;MID(E725,7,4)&amp;"-"&amp;RIGHT(E725,2),IF(G725=11,"00.0"&amp;LEFT(E725,2)&amp;"."&amp;MID(E725,3,3)&amp;"/"&amp;MID(E725,6,4)&amp;"-"&amp;RIGHT(E725,2),"erro")))))</f>
        <v>56.720.428/0001-63</v>
      </c>
      <c r="G725" s="2">
        <f t="shared" si="2"/>
        <v>14</v>
      </c>
      <c r="H725" s="6" t="s">
        <v>60</v>
      </c>
      <c r="I725" s="2">
        <v>1.0</v>
      </c>
      <c r="J725" s="6">
        <v>13.284482226880764</v>
      </c>
      <c r="K725" s="6">
        <v>588000.0</v>
      </c>
      <c r="L725" s="2">
        <v>1.0</v>
      </c>
      <c r="M725" s="2">
        <v>1.0</v>
      </c>
      <c r="N725" s="2"/>
      <c r="O725" s="2">
        <v>0.0</v>
      </c>
      <c r="P725" s="2">
        <v>0.0</v>
      </c>
      <c r="Q725" s="2">
        <v>0.0</v>
      </c>
      <c r="R725" s="2">
        <v>20.0</v>
      </c>
      <c r="S725" s="2">
        <v>0.0</v>
      </c>
      <c r="T725" s="6">
        <v>14.004313564707797</v>
      </c>
      <c r="U725" s="6">
        <v>0.10735525578260693</v>
      </c>
      <c r="V725" s="6">
        <v>0.4161481632352296</v>
      </c>
      <c r="W725" s="6">
        <v>279395.0</v>
      </c>
      <c r="X725" s="6">
        <v>223230.0</v>
      </c>
      <c r="Y725" s="6">
        <v>1207803.0</v>
      </c>
      <c r="Z725" s="6">
        <v>129664.0</v>
      </c>
      <c r="AA725" s="2">
        <f t="shared" si="3"/>
        <v>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1.0</v>
      </c>
      <c r="AH725" s="2">
        <v>0.0</v>
      </c>
      <c r="AI725" s="2">
        <v>0.0</v>
      </c>
      <c r="AJ725" s="2">
        <v>0.0</v>
      </c>
      <c r="AK725" s="2">
        <v>0.0</v>
      </c>
      <c r="AL725" s="2">
        <v>0.0</v>
      </c>
      <c r="AM725" s="2">
        <v>0.0</v>
      </c>
      <c r="AN725" s="2">
        <v>0.0</v>
      </c>
      <c r="AO725" s="2">
        <v>0.0</v>
      </c>
      <c r="AP725" s="2">
        <v>1.0</v>
      </c>
      <c r="AQ725" s="2">
        <v>0.0</v>
      </c>
      <c r="AR725" s="3">
        <v>0.0</v>
      </c>
      <c r="AS725" s="6">
        <f t="shared" si="4"/>
        <v>13.90593701</v>
      </c>
      <c r="AT725" s="6">
        <f t="shared" si="5"/>
        <v>0.07673840099</v>
      </c>
      <c r="AU725" s="6">
        <f t="shared" si="6"/>
        <v>0.3641961154</v>
      </c>
      <c r="AV725" s="6">
        <f t="shared" si="7"/>
        <v>0</v>
      </c>
      <c r="AW725" s="6">
        <f t="shared" si="8"/>
        <v>1</v>
      </c>
      <c r="AX725" s="6">
        <f t="shared" si="9"/>
        <v>0</v>
      </c>
      <c r="AY725" s="6">
        <f t="shared" si="10"/>
        <v>0</v>
      </c>
      <c r="AZ725" s="6">
        <f t="shared" si="11"/>
        <v>0</v>
      </c>
      <c r="BA725" s="6">
        <f t="shared" si="12"/>
        <v>19</v>
      </c>
      <c r="BB725" s="6">
        <f t="shared" si="13"/>
        <v>0</v>
      </c>
      <c r="BC725" s="2"/>
      <c r="BD725" s="2"/>
    </row>
    <row r="726" ht="15.75" customHeight="1">
      <c r="A726" s="2">
        <v>172.0</v>
      </c>
      <c r="B726" s="2">
        <v>2017.0</v>
      </c>
      <c r="C726" s="6" t="s">
        <v>230</v>
      </c>
      <c r="D726" s="2">
        <v>7595.0</v>
      </c>
      <c r="E726" s="2">
        <v>7.6627504000106E13</v>
      </c>
      <c r="F726" s="2" t="str">
        <f t="array" ref="F726">IFERROR(INDEX(cnpj!$A:$B,MATCH(C726,cnpj!$B:$B,0),1),IF(G726=14,LEFT(E726,2)&amp;"."&amp;MID(E726,3,3)&amp;"."&amp;MID(E726,6,3)&amp;"/"&amp;MID(E726,9,4)&amp;"-"&amp;RIGHT(E726,2),IF(G726=13,0&amp;LEFT(E726,1)&amp;"."&amp;MID(E726,2,3)&amp;"."&amp;MID(E726,5,3)&amp;"/"&amp;MID(E726,8,4)&amp;"-"&amp;RIGHT(E726,2),IF(G726=12,"00"&amp;"."&amp;LEFT(E726,3)&amp;"."&amp;MID(E726,4,3)&amp;"/"&amp;MID(E726,7,4)&amp;"-"&amp;RIGHT(E726,2),IF(G726=11,"00.0"&amp;LEFT(E726,2)&amp;"."&amp;MID(E726,3,3)&amp;"/"&amp;MID(E726,6,4)&amp;"-"&amp;RIGHT(E726,2),"erro")))))</f>
        <v>76.627.504/0001-06</v>
      </c>
      <c r="G726" s="2">
        <f t="shared" si="2"/>
        <v>14</v>
      </c>
      <c r="H726" s="6" t="s">
        <v>60</v>
      </c>
      <c r="I726" s="2">
        <v>1.0</v>
      </c>
      <c r="J726" s="6">
        <v>11.329723520748967</v>
      </c>
      <c r="K726" s="6">
        <v>83260.0</v>
      </c>
      <c r="L726" s="2">
        <v>1.0</v>
      </c>
      <c r="M726" s="2">
        <v>0.0</v>
      </c>
      <c r="N726" s="2"/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6">
        <v>14.214675193043893</v>
      </c>
      <c r="U726" s="6">
        <v>-0.21539549396576765</v>
      </c>
      <c r="V726" s="6">
        <v>1.8376489941157095</v>
      </c>
      <c r="W726" s="6">
        <v>822141.0</v>
      </c>
      <c r="X726" s="6">
        <v>1917020.0</v>
      </c>
      <c r="Y726" s="6">
        <v>1490579.0</v>
      </c>
      <c r="Z726" s="6">
        <v>-321064.0</v>
      </c>
      <c r="AA726" s="2" t="str">
        <f t="shared" si="3"/>
        <v/>
      </c>
      <c r="AB726" s="2">
        <v>0.0</v>
      </c>
      <c r="AC726" s="2">
        <v>0.0</v>
      </c>
      <c r="AD726" s="2">
        <v>0.0</v>
      </c>
      <c r="AE726" s="2">
        <v>0.0</v>
      </c>
      <c r="AF726" s="2">
        <v>0.0</v>
      </c>
      <c r="AG726" s="2">
        <v>1.0</v>
      </c>
      <c r="AH726" s="2">
        <v>0.0</v>
      </c>
      <c r="AI726" s="2">
        <v>0.0</v>
      </c>
      <c r="AJ726" s="2">
        <v>0.0</v>
      </c>
      <c r="AK726" s="2">
        <v>0.0</v>
      </c>
      <c r="AL726" s="2">
        <v>0.0</v>
      </c>
      <c r="AM726" s="2">
        <v>0.0</v>
      </c>
      <c r="AN726" s="2">
        <v>1.0</v>
      </c>
      <c r="AO726" s="2">
        <v>0.0</v>
      </c>
      <c r="AP726" s="2">
        <v>0.0</v>
      </c>
      <c r="AQ726" s="2">
        <v>0.0</v>
      </c>
      <c r="AR726" s="3">
        <v>0.0</v>
      </c>
      <c r="AS726" s="6" t="str">
        <f t="shared" si="4"/>
        <v/>
      </c>
      <c r="AT726" s="6" t="str">
        <f t="shared" si="5"/>
        <v/>
      </c>
      <c r="AU726" s="6" t="str">
        <f t="shared" si="6"/>
        <v/>
      </c>
      <c r="AV726" s="6" t="str">
        <f t="shared" si="7"/>
        <v/>
      </c>
      <c r="AW726" s="6" t="str">
        <f t="shared" si="8"/>
        <v/>
      </c>
      <c r="AX726" s="6" t="str">
        <f t="shared" si="9"/>
        <v/>
      </c>
      <c r="AY726" s="6" t="str">
        <f t="shared" si="10"/>
        <v/>
      </c>
      <c r="AZ726" s="6" t="str">
        <f t="shared" si="11"/>
        <v/>
      </c>
      <c r="BA726" s="6" t="str">
        <f t="shared" si="12"/>
        <v/>
      </c>
      <c r="BB726" s="6" t="str">
        <f t="shared" si="13"/>
        <v/>
      </c>
      <c r="BC726" s="2"/>
      <c r="BD726" s="2"/>
    </row>
    <row r="727" ht="15.75" customHeight="1">
      <c r="A727" s="2">
        <v>172.0</v>
      </c>
      <c r="B727" s="2">
        <v>2018.0</v>
      </c>
      <c r="C727" s="6" t="s">
        <v>230</v>
      </c>
      <c r="D727" s="2">
        <v>7595.0</v>
      </c>
      <c r="E727" s="2">
        <v>7.6627504000106E13</v>
      </c>
      <c r="F727" s="2" t="str">
        <f t="array" ref="F727">IFERROR(INDEX(cnpj!$A:$B,MATCH(C727,cnpj!$B:$B,0),1),IF(G727=14,LEFT(E727,2)&amp;"."&amp;MID(E727,3,3)&amp;"."&amp;MID(E727,6,3)&amp;"/"&amp;MID(E727,9,4)&amp;"-"&amp;RIGHT(E727,2),IF(G727=13,0&amp;LEFT(E727,1)&amp;"."&amp;MID(E727,2,3)&amp;"."&amp;MID(E727,5,3)&amp;"/"&amp;MID(E727,8,4)&amp;"-"&amp;RIGHT(E727,2),IF(G727=12,"00"&amp;"."&amp;LEFT(E727,3)&amp;"."&amp;MID(E727,4,3)&amp;"/"&amp;MID(E727,7,4)&amp;"-"&amp;RIGHT(E727,2),IF(G727=11,"00.0"&amp;LEFT(E727,2)&amp;"."&amp;MID(E727,3,3)&amp;"/"&amp;MID(E727,6,4)&amp;"-"&amp;RIGHT(E727,2),"erro")))))</f>
        <v>76.627.504/0001-06</v>
      </c>
      <c r="G727" s="2">
        <f t="shared" si="2"/>
        <v>14</v>
      </c>
      <c r="H727" s="6" t="s">
        <v>60</v>
      </c>
      <c r="I727" s="2">
        <v>1.0</v>
      </c>
      <c r="J727" s="6">
        <v>11.329723520748967</v>
      </c>
      <c r="K727" s="6">
        <v>83260.0</v>
      </c>
      <c r="L727" s="2">
        <v>1.0</v>
      </c>
      <c r="M727" s="2">
        <v>0.0</v>
      </c>
      <c r="N727" s="2"/>
      <c r="O727" s="2">
        <v>0.0</v>
      </c>
      <c r="P727" s="2">
        <v>0.0</v>
      </c>
      <c r="Q727" s="2">
        <v>0.0</v>
      </c>
      <c r="R727" s="2">
        <v>15.0</v>
      </c>
      <c r="S727" s="2">
        <v>0.0</v>
      </c>
      <c r="T727" s="6">
        <v>14.196682290443052</v>
      </c>
      <c r="U727" s="6">
        <v>-0.21792911060731598</v>
      </c>
      <c r="V727" s="6">
        <v>2.0557179342335616</v>
      </c>
      <c r="W727" s="6">
        <v>756879.0</v>
      </c>
      <c r="X727" s="6">
        <v>2252690.0</v>
      </c>
      <c r="Y727" s="6">
        <v>1463999.0</v>
      </c>
      <c r="Z727" s="6">
        <v>-319048.0</v>
      </c>
      <c r="AA727" s="2">
        <f t="shared" si="3"/>
        <v>1</v>
      </c>
      <c r="AB727" s="2">
        <v>0.0</v>
      </c>
      <c r="AC727" s="2">
        <v>0.0</v>
      </c>
      <c r="AD727" s="2">
        <v>0.0</v>
      </c>
      <c r="AE727" s="2">
        <v>0.0</v>
      </c>
      <c r="AF727" s="2">
        <v>0.0</v>
      </c>
      <c r="AG727" s="2">
        <v>1.0</v>
      </c>
      <c r="AH727" s="2">
        <v>0.0</v>
      </c>
      <c r="AI727" s="2">
        <v>0.0</v>
      </c>
      <c r="AJ727" s="2">
        <v>0.0</v>
      </c>
      <c r="AK727" s="2">
        <v>0.0</v>
      </c>
      <c r="AL727" s="2">
        <v>0.0</v>
      </c>
      <c r="AM727" s="2">
        <v>0.0</v>
      </c>
      <c r="AN727" s="2">
        <v>0.0</v>
      </c>
      <c r="AO727" s="2">
        <v>1.0</v>
      </c>
      <c r="AP727" s="2">
        <v>0.0</v>
      </c>
      <c r="AQ727" s="2">
        <v>0.0</v>
      </c>
      <c r="AR727" s="3">
        <v>0.0</v>
      </c>
      <c r="AS727" s="6">
        <f t="shared" si="4"/>
        <v>14.21467519</v>
      </c>
      <c r="AT727" s="6">
        <f t="shared" si="5"/>
        <v>-0.215395494</v>
      </c>
      <c r="AU727" s="6">
        <f t="shared" si="6"/>
        <v>1.837648994</v>
      </c>
      <c r="AV727" s="6">
        <f t="shared" si="7"/>
        <v>1</v>
      </c>
      <c r="AW727" s="6">
        <f t="shared" si="8"/>
        <v>0</v>
      </c>
      <c r="AX727" s="6">
        <f t="shared" si="9"/>
        <v>0</v>
      </c>
      <c r="AY727" s="6">
        <f t="shared" si="10"/>
        <v>0</v>
      </c>
      <c r="AZ727" s="6">
        <f t="shared" si="11"/>
        <v>0</v>
      </c>
      <c r="BA727" s="6">
        <f t="shared" si="12"/>
        <v>0</v>
      </c>
      <c r="BB727" s="6">
        <f t="shared" si="13"/>
        <v>0</v>
      </c>
      <c r="BC727" s="2"/>
      <c r="BD727" s="2"/>
    </row>
    <row r="728" ht="15.75" customHeight="1">
      <c r="A728" s="2">
        <v>172.0</v>
      </c>
      <c r="B728" s="2">
        <v>2019.0</v>
      </c>
      <c r="C728" s="6" t="s">
        <v>230</v>
      </c>
      <c r="D728" s="2">
        <v>7595.0</v>
      </c>
      <c r="E728" s="2">
        <v>7.6627504000106E13</v>
      </c>
      <c r="F728" s="2" t="str">
        <f t="array" ref="F728">IFERROR(INDEX(cnpj!$A:$B,MATCH(C728,cnpj!$B:$B,0),1),IF(G728=14,LEFT(E728,2)&amp;"."&amp;MID(E728,3,3)&amp;"."&amp;MID(E728,6,3)&amp;"/"&amp;MID(E728,9,4)&amp;"-"&amp;RIGHT(E728,2),IF(G728=13,0&amp;LEFT(E728,1)&amp;"."&amp;MID(E728,2,3)&amp;"."&amp;MID(E728,5,3)&amp;"/"&amp;MID(E728,8,4)&amp;"-"&amp;RIGHT(E728,2),IF(G728=12,"00"&amp;"."&amp;LEFT(E728,3)&amp;"."&amp;MID(E728,4,3)&amp;"/"&amp;MID(E728,7,4)&amp;"-"&amp;RIGHT(E728,2),IF(G728=11,"00.0"&amp;LEFT(E728,2)&amp;"."&amp;MID(E728,3,3)&amp;"/"&amp;MID(E728,6,4)&amp;"-"&amp;RIGHT(E728,2),"erro")))))</f>
        <v>76.627.504/0001-06</v>
      </c>
      <c r="G728" s="2">
        <f t="shared" si="2"/>
        <v>14</v>
      </c>
      <c r="H728" s="6" t="s">
        <v>60</v>
      </c>
      <c r="I728" s="2">
        <v>1.0</v>
      </c>
      <c r="J728" s="6">
        <v>11.877568578558138</v>
      </c>
      <c r="K728" s="6">
        <v>144000.0</v>
      </c>
      <c r="L728" s="2">
        <v>1.0</v>
      </c>
      <c r="M728" s="2">
        <v>0.0</v>
      </c>
      <c r="N728" s="2"/>
      <c r="O728" s="2">
        <v>0.0</v>
      </c>
      <c r="P728" s="2">
        <v>0.0</v>
      </c>
      <c r="Q728" s="2">
        <v>0.0</v>
      </c>
      <c r="R728" s="2">
        <v>16.0</v>
      </c>
      <c r="S728" s="2">
        <v>0.0</v>
      </c>
      <c r="T728" s="6">
        <v>14.184519820481068</v>
      </c>
      <c r="U728" s="6">
        <v>-0.32086750959862437</v>
      </c>
      <c r="V728" s="6">
        <v>1.1231355022225664</v>
      </c>
      <c r="W728" s="6">
        <v>891000.0</v>
      </c>
      <c r="X728" s="6">
        <v>733392.0</v>
      </c>
      <c r="Y728" s="6">
        <v>1446301.0</v>
      </c>
      <c r="Z728" s="6">
        <v>-464071.0</v>
      </c>
      <c r="AA728" s="2">
        <f t="shared" si="3"/>
        <v>1</v>
      </c>
      <c r="AB728" s="2">
        <v>0.0</v>
      </c>
      <c r="AC728" s="2">
        <v>0.0</v>
      </c>
      <c r="AD728" s="2">
        <v>0.0</v>
      </c>
      <c r="AE728" s="2">
        <v>0.0</v>
      </c>
      <c r="AF728" s="2">
        <v>0.0</v>
      </c>
      <c r="AG728" s="2">
        <v>1.0</v>
      </c>
      <c r="AH728" s="2">
        <v>0.0</v>
      </c>
      <c r="AI728" s="2">
        <v>0.0</v>
      </c>
      <c r="AJ728" s="2">
        <v>0.0</v>
      </c>
      <c r="AK728" s="2">
        <v>0.0</v>
      </c>
      <c r="AL728" s="2">
        <v>0.0</v>
      </c>
      <c r="AM728" s="2">
        <v>0.0</v>
      </c>
      <c r="AN728" s="2">
        <v>0.0</v>
      </c>
      <c r="AO728" s="2">
        <v>0.0</v>
      </c>
      <c r="AP728" s="2">
        <v>1.0</v>
      </c>
      <c r="AQ728" s="2">
        <v>0.0</v>
      </c>
      <c r="AR728" s="3">
        <v>0.0</v>
      </c>
      <c r="AS728" s="6">
        <f t="shared" si="4"/>
        <v>14.19668229</v>
      </c>
      <c r="AT728" s="6">
        <f t="shared" si="5"/>
        <v>-0.2179291106</v>
      </c>
      <c r="AU728" s="6">
        <f t="shared" si="6"/>
        <v>2.055717934</v>
      </c>
      <c r="AV728" s="6">
        <f t="shared" si="7"/>
        <v>1</v>
      </c>
      <c r="AW728" s="6">
        <f t="shared" si="8"/>
        <v>0</v>
      </c>
      <c r="AX728" s="6">
        <f t="shared" si="9"/>
        <v>0</v>
      </c>
      <c r="AY728" s="6">
        <f t="shared" si="10"/>
        <v>0</v>
      </c>
      <c r="AZ728" s="6">
        <f t="shared" si="11"/>
        <v>0</v>
      </c>
      <c r="BA728" s="6">
        <f t="shared" si="12"/>
        <v>15</v>
      </c>
      <c r="BB728" s="6">
        <f t="shared" si="13"/>
        <v>0</v>
      </c>
      <c r="BC728" s="2"/>
      <c r="BD728" s="2"/>
    </row>
    <row r="729" ht="15.75" customHeight="1">
      <c r="A729" s="2">
        <v>172.0</v>
      </c>
      <c r="B729" s="2">
        <v>2020.0</v>
      </c>
      <c r="C729" s="6" t="s">
        <v>230</v>
      </c>
      <c r="D729" s="2">
        <v>7595.0</v>
      </c>
      <c r="E729" s="2">
        <v>7.6627504000106E13</v>
      </c>
      <c r="F729" s="2" t="str">
        <f t="array" ref="F729">IFERROR(INDEX(cnpj!$A:$B,MATCH(C729,cnpj!$B:$B,0),1),IF(G729=14,LEFT(E729,2)&amp;"."&amp;MID(E729,3,3)&amp;"."&amp;MID(E729,6,3)&amp;"/"&amp;MID(E729,9,4)&amp;"-"&amp;RIGHT(E729,2),IF(G729=13,0&amp;LEFT(E729,1)&amp;"."&amp;MID(E729,2,3)&amp;"."&amp;MID(E729,5,3)&amp;"/"&amp;MID(E729,8,4)&amp;"-"&amp;RIGHT(E729,2),IF(G729=12,"00"&amp;"."&amp;LEFT(E729,3)&amp;"."&amp;MID(E729,4,3)&amp;"/"&amp;MID(E729,7,4)&amp;"-"&amp;RIGHT(E729,2),IF(G729=11,"00.0"&amp;LEFT(E729,2)&amp;"."&amp;MID(E729,3,3)&amp;"/"&amp;MID(E729,6,4)&amp;"-"&amp;RIGHT(E729,2),"erro")))))</f>
        <v>76.627.504/0001-06</v>
      </c>
      <c r="G729" s="2">
        <f t="shared" si="2"/>
        <v>14</v>
      </c>
      <c r="H729" s="6" t="s">
        <v>60</v>
      </c>
      <c r="I729" s="2">
        <v>1.0</v>
      </c>
      <c r="J729" s="6">
        <v>12.611537753638338</v>
      </c>
      <c r="K729" s="6">
        <v>300000.0</v>
      </c>
      <c r="L729" s="2">
        <v>1.0</v>
      </c>
      <c r="M729" s="2">
        <v>0.0</v>
      </c>
      <c r="N729" s="2"/>
      <c r="O729" s="2">
        <v>0.0</v>
      </c>
      <c r="P729" s="2">
        <v>0.0</v>
      </c>
      <c r="Q729" s="2">
        <v>0.0</v>
      </c>
      <c r="R729" s="2">
        <v>12.0</v>
      </c>
      <c r="S729" s="2">
        <v>0.0</v>
      </c>
      <c r="T729" s="6">
        <v>14.066763317677047</v>
      </c>
      <c r="U729" s="6">
        <v>0.0</v>
      </c>
      <c r="V729" s="6">
        <v>3.0028919561150715</v>
      </c>
      <c r="W729" s="6">
        <v>1119898.0</v>
      </c>
      <c r="X729" s="6">
        <v>2740725.0</v>
      </c>
      <c r="Y729" s="6">
        <v>1285635.0</v>
      </c>
      <c r="Z729" s="6">
        <v>-542786.0</v>
      </c>
      <c r="AA729" s="2">
        <f t="shared" si="3"/>
        <v>1</v>
      </c>
      <c r="AB729" s="2">
        <v>0.0</v>
      </c>
      <c r="AC729" s="2">
        <v>0.0</v>
      </c>
      <c r="AD729" s="2">
        <v>0.0</v>
      </c>
      <c r="AE729" s="2">
        <v>0.0</v>
      </c>
      <c r="AF729" s="2">
        <v>0.0</v>
      </c>
      <c r="AG729" s="2">
        <v>1.0</v>
      </c>
      <c r="AH729" s="2">
        <v>0.0</v>
      </c>
      <c r="AI729" s="2">
        <v>0.0</v>
      </c>
      <c r="AJ729" s="2">
        <v>0.0</v>
      </c>
      <c r="AK729" s="2">
        <v>0.0</v>
      </c>
      <c r="AL729" s="2">
        <v>0.0</v>
      </c>
      <c r="AM729" s="2">
        <v>0.0</v>
      </c>
      <c r="AN729" s="2">
        <v>0.0</v>
      </c>
      <c r="AO729" s="2">
        <v>0.0</v>
      </c>
      <c r="AP729" s="2">
        <v>0.0</v>
      </c>
      <c r="AQ729" s="2">
        <v>1.0</v>
      </c>
      <c r="AR729" s="3">
        <v>0.0</v>
      </c>
      <c r="AS729" s="6">
        <f t="shared" si="4"/>
        <v>14.18451982</v>
      </c>
      <c r="AT729" s="6">
        <f t="shared" si="5"/>
        <v>-0.3208675096</v>
      </c>
      <c r="AU729" s="6">
        <f t="shared" si="6"/>
        <v>1.123135502</v>
      </c>
      <c r="AV729" s="6">
        <f t="shared" si="7"/>
        <v>1</v>
      </c>
      <c r="AW729" s="6">
        <f t="shared" si="8"/>
        <v>0</v>
      </c>
      <c r="AX729" s="6">
        <f t="shared" si="9"/>
        <v>0</v>
      </c>
      <c r="AY729" s="6">
        <f t="shared" si="10"/>
        <v>0</v>
      </c>
      <c r="AZ729" s="6">
        <f t="shared" si="11"/>
        <v>0</v>
      </c>
      <c r="BA729" s="6">
        <f t="shared" si="12"/>
        <v>16</v>
      </c>
      <c r="BB729" s="6">
        <f t="shared" si="13"/>
        <v>0</v>
      </c>
      <c r="BC729" s="2"/>
      <c r="BD729" s="2"/>
    </row>
    <row r="730" ht="15.75" customHeight="1">
      <c r="A730" s="2">
        <v>173.0</v>
      </c>
      <c r="B730" s="2">
        <v>2016.0</v>
      </c>
      <c r="C730" s="6" t="s">
        <v>231</v>
      </c>
      <c r="D730" s="2">
        <v>17558.0</v>
      </c>
      <c r="E730" s="2">
        <v>2.60486000016E12</v>
      </c>
      <c r="F730" s="2" t="str">
        <f t="array" ref="F730">IFERROR(INDEX(cnpj!$A:$B,MATCH(C730,cnpj!$B:$B,0),1),IF(G730=14,LEFT(E730,2)&amp;"."&amp;MID(E730,3,3)&amp;"."&amp;MID(E730,6,3)&amp;"/"&amp;MID(E730,9,4)&amp;"-"&amp;RIGHT(E730,2),IF(G730=13,0&amp;LEFT(E730,1)&amp;"."&amp;MID(E730,2,3)&amp;"."&amp;MID(E730,5,3)&amp;"/"&amp;MID(E730,8,4)&amp;"-"&amp;RIGHT(E730,2),IF(G730=12,"00"&amp;"."&amp;LEFT(E730,3)&amp;"."&amp;MID(E730,4,3)&amp;"/"&amp;MID(E730,7,4)&amp;"-"&amp;RIGHT(E730,2),IF(G730=11,"00.0"&amp;LEFT(E730,2)&amp;"."&amp;MID(E730,3,3)&amp;"/"&amp;MID(E730,6,4)&amp;"-"&amp;RIGHT(E730,2),"erro")))))</f>
        <v>02.604.860/0001-60</v>
      </c>
      <c r="G730" s="2">
        <f t="shared" si="2"/>
        <v>13</v>
      </c>
      <c r="H730" s="6" t="s">
        <v>50</v>
      </c>
      <c r="I730" s="2">
        <v>6.0</v>
      </c>
      <c r="J730" s="6">
        <v>9.711115659888671</v>
      </c>
      <c r="K730" s="6">
        <v>16500.0</v>
      </c>
      <c r="L730" s="2">
        <v>0.0</v>
      </c>
      <c r="M730" s="2">
        <v>0.0</v>
      </c>
      <c r="N730" s="2"/>
      <c r="O730" s="2">
        <v>0.0</v>
      </c>
      <c r="P730" s="2">
        <v>0.0</v>
      </c>
      <c r="Q730" s="2">
        <v>0.0</v>
      </c>
      <c r="R730" s="2">
        <v>4.0</v>
      </c>
      <c r="S730" s="2">
        <v>0.0</v>
      </c>
      <c r="T730" s="6">
        <v>8.821732380934442</v>
      </c>
      <c r="U730" s="6">
        <v>-0.07242970686266131</v>
      </c>
      <c r="V730" s="6">
        <v>29.641592920353983</v>
      </c>
      <c r="W730" s="6">
        <v>53425.0</v>
      </c>
      <c r="X730" s="6">
        <v>147545.0</v>
      </c>
      <c r="Y730" s="6">
        <v>6780.0</v>
      </c>
      <c r="Z730" s="6">
        <v>-93608.0</v>
      </c>
      <c r="AA730" s="2" t="str">
        <f t="shared" si="3"/>
        <v/>
      </c>
      <c r="AB730" s="2">
        <v>0.0</v>
      </c>
      <c r="AC730" s="2">
        <v>1.0</v>
      </c>
      <c r="AD730" s="2">
        <v>0.0</v>
      </c>
      <c r="AE730" s="2">
        <v>0.0</v>
      </c>
      <c r="AF730" s="2">
        <v>0.0</v>
      </c>
      <c r="AG730" s="2">
        <v>0.0</v>
      </c>
      <c r="AH730" s="2">
        <v>0.0</v>
      </c>
      <c r="AI730" s="2">
        <v>0.0</v>
      </c>
      <c r="AJ730" s="2">
        <v>0.0</v>
      </c>
      <c r="AK730" s="2">
        <v>0.0</v>
      </c>
      <c r="AL730" s="2">
        <v>0.0</v>
      </c>
      <c r="AM730" s="2">
        <v>1.0</v>
      </c>
      <c r="AN730" s="2">
        <v>0.0</v>
      </c>
      <c r="AO730" s="2">
        <v>0.0</v>
      </c>
      <c r="AP730" s="2">
        <v>0.0</v>
      </c>
      <c r="AQ730" s="2">
        <v>0.0</v>
      </c>
      <c r="AR730" s="3">
        <v>0.0</v>
      </c>
      <c r="AS730" s="6" t="str">
        <f t="shared" si="4"/>
        <v/>
      </c>
      <c r="AT730" s="6" t="str">
        <f t="shared" si="5"/>
        <v/>
      </c>
      <c r="AU730" s="6" t="str">
        <f t="shared" si="6"/>
        <v/>
      </c>
      <c r="AV730" s="6" t="str">
        <f t="shared" si="7"/>
        <v/>
      </c>
      <c r="AW730" s="6" t="str">
        <f t="shared" si="8"/>
        <v/>
      </c>
      <c r="AX730" s="6" t="str">
        <f t="shared" si="9"/>
        <v/>
      </c>
      <c r="AY730" s="6" t="str">
        <f t="shared" si="10"/>
        <v/>
      </c>
      <c r="AZ730" s="6" t="str">
        <f t="shared" si="11"/>
        <v/>
      </c>
      <c r="BA730" s="6" t="str">
        <f t="shared" si="12"/>
        <v/>
      </c>
      <c r="BB730" s="6" t="str">
        <f t="shared" si="13"/>
        <v/>
      </c>
      <c r="BC730" s="2"/>
      <c r="BD730" s="2"/>
    </row>
    <row r="731" ht="15.75" customHeight="1">
      <c r="A731" s="2">
        <v>173.0</v>
      </c>
      <c r="B731" s="2">
        <v>2017.0</v>
      </c>
      <c r="C731" s="6" t="s">
        <v>231</v>
      </c>
      <c r="D731" s="2">
        <v>17558.0</v>
      </c>
      <c r="E731" s="2">
        <v>2.60486000016E12</v>
      </c>
      <c r="F731" s="2" t="str">
        <f t="array" ref="F731">IFERROR(INDEX(cnpj!$A:$B,MATCH(C731,cnpj!$B:$B,0),1),IF(G731=14,LEFT(E731,2)&amp;"."&amp;MID(E731,3,3)&amp;"."&amp;MID(E731,6,3)&amp;"/"&amp;MID(E731,9,4)&amp;"-"&amp;RIGHT(E731,2),IF(G731=13,0&amp;LEFT(E731,1)&amp;"."&amp;MID(E731,2,3)&amp;"."&amp;MID(E731,5,3)&amp;"/"&amp;MID(E731,8,4)&amp;"-"&amp;RIGHT(E731,2),IF(G731=12,"00"&amp;"."&amp;LEFT(E731,3)&amp;"."&amp;MID(E731,4,3)&amp;"/"&amp;MID(E731,7,4)&amp;"-"&amp;RIGHT(E731,2),IF(G731=11,"00.0"&amp;LEFT(E731,2)&amp;"."&amp;MID(E731,3,3)&amp;"/"&amp;MID(E731,6,4)&amp;"-"&amp;RIGHT(E731,2),"erro")))))</f>
        <v>02.604.860/0001-60</v>
      </c>
      <c r="G731" s="2">
        <f t="shared" si="2"/>
        <v>13</v>
      </c>
      <c r="H731" s="6" t="s">
        <v>50</v>
      </c>
      <c r="I731" s="2">
        <v>6.0</v>
      </c>
      <c r="J731" s="6">
        <v>9.680344001221918</v>
      </c>
      <c r="K731" s="6">
        <v>16000.0</v>
      </c>
      <c r="L731" s="2">
        <v>0.0</v>
      </c>
      <c r="M731" s="2">
        <v>0.0</v>
      </c>
      <c r="N731" s="2"/>
      <c r="O731" s="2">
        <v>0.0</v>
      </c>
      <c r="P731" s="2">
        <v>0.0</v>
      </c>
      <c r="Q731" s="2">
        <v>0.0</v>
      </c>
      <c r="R731" s="2">
        <v>8.0</v>
      </c>
      <c r="S731" s="2">
        <v>1.0</v>
      </c>
      <c r="T731" s="6">
        <v>8.454253391642363</v>
      </c>
      <c r="U731" s="6">
        <v>-0.010877825454343253</v>
      </c>
      <c r="V731" s="6">
        <v>75.71821086261981</v>
      </c>
      <c r="W731" s="6">
        <v>22071.0</v>
      </c>
      <c r="X731" s="6">
        <v>333426.0</v>
      </c>
      <c r="Y731" s="6">
        <v>4695.0</v>
      </c>
      <c r="Z731" s="6">
        <v>-431612.0</v>
      </c>
      <c r="AA731" s="2">
        <f t="shared" si="3"/>
        <v>1</v>
      </c>
      <c r="AB731" s="2">
        <v>0.0</v>
      </c>
      <c r="AC731" s="2">
        <v>1.0</v>
      </c>
      <c r="AD731" s="2">
        <v>0.0</v>
      </c>
      <c r="AE731" s="2">
        <v>0.0</v>
      </c>
      <c r="AF731" s="2">
        <v>0.0</v>
      </c>
      <c r="AG731" s="2">
        <v>0.0</v>
      </c>
      <c r="AH731" s="2">
        <v>0.0</v>
      </c>
      <c r="AI731" s="2">
        <v>0.0</v>
      </c>
      <c r="AJ731" s="2">
        <v>0.0</v>
      </c>
      <c r="AK731" s="2">
        <v>0.0</v>
      </c>
      <c r="AL731" s="2">
        <v>0.0</v>
      </c>
      <c r="AM731" s="2">
        <v>0.0</v>
      </c>
      <c r="AN731" s="2">
        <v>1.0</v>
      </c>
      <c r="AO731" s="2">
        <v>0.0</v>
      </c>
      <c r="AP731" s="2">
        <v>0.0</v>
      </c>
      <c r="AQ731" s="2">
        <v>0.0</v>
      </c>
      <c r="AR731" s="3">
        <v>0.0</v>
      </c>
      <c r="AS731" s="6">
        <f t="shared" si="4"/>
        <v>8.821732381</v>
      </c>
      <c r="AT731" s="6">
        <f t="shared" si="5"/>
        <v>-0.07242970686</v>
      </c>
      <c r="AU731" s="6">
        <f t="shared" si="6"/>
        <v>29.64159292</v>
      </c>
      <c r="AV731" s="6">
        <f t="shared" si="7"/>
        <v>0</v>
      </c>
      <c r="AW731" s="6">
        <f t="shared" si="8"/>
        <v>0</v>
      </c>
      <c r="AX731" s="6">
        <f t="shared" si="9"/>
        <v>0</v>
      </c>
      <c r="AY731" s="6">
        <f t="shared" si="10"/>
        <v>0</v>
      </c>
      <c r="AZ731" s="6">
        <f t="shared" si="11"/>
        <v>0</v>
      </c>
      <c r="BA731" s="6">
        <f t="shared" si="12"/>
        <v>4</v>
      </c>
      <c r="BB731" s="6">
        <f t="shared" si="13"/>
        <v>0</v>
      </c>
      <c r="BC731" s="2"/>
      <c r="BD731" s="2"/>
    </row>
    <row r="732" ht="15.75" customHeight="1">
      <c r="A732" s="2">
        <v>174.0</v>
      </c>
      <c r="B732" s="2">
        <v>2016.0</v>
      </c>
      <c r="C732" s="6" t="s">
        <v>232</v>
      </c>
      <c r="D732" s="2">
        <v>18589.0</v>
      </c>
      <c r="E732" s="2">
        <v>6.44907000193E11</v>
      </c>
      <c r="F732" s="2" t="str">
        <f t="array" ref="F732">IFERROR(INDEX(cnpj!$A:$B,MATCH(C732,cnpj!$B:$B,0),1),IF(G732=14,LEFT(E732,2)&amp;"."&amp;MID(E732,3,3)&amp;"."&amp;MID(E732,6,3)&amp;"/"&amp;MID(E732,9,4)&amp;"-"&amp;RIGHT(E732,2),IF(G732=13,0&amp;LEFT(E732,1)&amp;"."&amp;MID(E732,2,3)&amp;"."&amp;MID(E732,5,3)&amp;"/"&amp;MID(E732,8,4)&amp;"-"&amp;RIGHT(E732,2),IF(G732=12,"00"&amp;"."&amp;LEFT(E732,3)&amp;"."&amp;MID(E732,4,3)&amp;"/"&amp;MID(E732,7,4)&amp;"-"&amp;RIGHT(E732,2),IF(G732=11,"00.0"&amp;LEFT(E732,2)&amp;"."&amp;MID(E732,3,3)&amp;"/"&amp;MID(E732,6,4)&amp;"-"&amp;RIGHT(E732,2),"erro")))))</f>
        <v>00.644.907/0001-93</v>
      </c>
      <c r="G732" s="2">
        <f t="shared" si="2"/>
        <v>12</v>
      </c>
      <c r="H732" s="6" t="s">
        <v>52</v>
      </c>
      <c r="I732" s="2">
        <v>10.0</v>
      </c>
      <c r="J732" s="6">
        <v>11.915960021680002</v>
      </c>
      <c r="K732" s="6">
        <v>149635.86</v>
      </c>
      <c r="L732" s="2">
        <v>0.0</v>
      </c>
      <c r="M732" s="2">
        <v>1.0</v>
      </c>
      <c r="N732" s="2"/>
      <c r="O732" s="2">
        <v>0.0</v>
      </c>
      <c r="P732" s="2">
        <v>0.0</v>
      </c>
      <c r="Q732" s="2">
        <v>0.0</v>
      </c>
      <c r="R732" s="2">
        <v>21.0</v>
      </c>
      <c r="S732" s="2">
        <v>0.0</v>
      </c>
      <c r="T732" s="6">
        <v>14.038570105750287</v>
      </c>
      <c r="U732" s="6">
        <v>0.09356545949859789</v>
      </c>
      <c r="V732" s="6">
        <v>0.19330103728713213</v>
      </c>
      <c r="W732" s="6">
        <v>87955.0</v>
      </c>
      <c r="X732" s="6">
        <v>153651.0</v>
      </c>
      <c r="Y732" s="6">
        <v>1249895.0</v>
      </c>
      <c r="Z732" s="6">
        <v>116947.0</v>
      </c>
      <c r="AA732" s="2" t="str">
        <f t="shared" si="3"/>
        <v/>
      </c>
      <c r="AB732" s="2">
        <v>0.0</v>
      </c>
      <c r="AC732" s="2">
        <v>0.0</v>
      </c>
      <c r="AD732" s="2">
        <v>1.0</v>
      </c>
      <c r="AE732" s="2">
        <v>0.0</v>
      </c>
      <c r="AF732" s="2">
        <v>0.0</v>
      </c>
      <c r="AG732" s="2">
        <v>0.0</v>
      </c>
      <c r="AH732" s="2">
        <v>0.0</v>
      </c>
      <c r="AI732" s="2">
        <v>0.0</v>
      </c>
      <c r="AJ732" s="2">
        <v>0.0</v>
      </c>
      <c r="AK732" s="2">
        <v>0.0</v>
      </c>
      <c r="AL732" s="2">
        <v>0.0</v>
      </c>
      <c r="AM732" s="2">
        <v>1.0</v>
      </c>
      <c r="AN732" s="2">
        <v>0.0</v>
      </c>
      <c r="AO732" s="2">
        <v>0.0</v>
      </c>
      <c r="AP732" s="2">
        <v>0.0</v>
      </c>
      <c r="AQ732" s="2">
        <v>0.0</v>
      </c>
      <c r="AR732" s="3">
        <v>0.0</v>
      </c>
      <c r="AS732" s="6" t="str">
        <f t="shared" si="4"/>
        <v/>
      </c>
      <c r="AT732" s="6" t="str">
        <f t="shared" si="5"/>
        <v/>
      </c>
      <c r="AU732" s="6" t="str">
        <f t="shared" si="6"/>
        <v/>
      </c>
      <c r="AV732" s="6" t="str">
        <f t="shared" si="7"/>
        <v/>
      </c>
      <c r="AW732" s="6" t="str">
        <f t="shared" si="8"/>
        <v/>
      </c>
      <c r="AX732" s="6" t="str">
        <f t="shared" si="9"/>
        <v/>
      </c>
      <c r="AY732" s="6" t="str">
        <f t="shared" si="10"/>
        <v/>
      </c>
      <c r="AZ732" s="6" t="str">
        <f t="shared" si="11"/>
        <v/>
      </c>
      <c r="BA732" s="6" t="str">
        <f t="shared" si="12"/>
        <v/>
      </c>
      <c r="BB732" s="6" t="str">
        <f t="shared" si="13"/>
        <v/>
      </c>
      <c r="BC732" s="2"/>
      <c r="BD732" s="2"/>
    </row>
    <row r="733" ht="15.75" customHeight="1">
      <c r="A733" s="2">
        <v>174.0</v>
      </c>
      <c r="B733" s="2">
        <v>2017.0</v>
      </c>
      <c r="C733" s="6" t="s">
        <v>232</v>
      </c>
      <c r="D733" s="2">
        <v>18589.0</v>
      </c>
      <c r="E733" s="2">
        <v>6.44907000193E11</v>
      </c>
      <c r="F733" s="2" t="str">
        <f t="array" ref="F733">IFERROR(INDEX(cnpj!$A:$B,MATCH(C733,cnpj!$B:$B,0),1),IF(G733=14,LEFT(E733,2)&amp;"."&amp;MID(E733,3,3)&amp;"."&amp;MID(E733,6,3)&amp;"/"&amp;MID(E733,9,4)&amp;"-"&amp;RIGHT(E733,2),IF(G733=13,0&amp;LEFT(E733,1)&amp;"."&amp;MID(E733,2,3)&amp;"."&amp;MID(E733,5,3)&amp;"/"&amp;MID(E733,8,4)&amp;"-"&amp;RIGHT(E733,2),IF(G733=12,"00"&amp;"."&amp;LEFT(E733,3)&amp;"."&amp;MID(E733,4,3)&amp;"/"&amp;MID(E733,7,4)&amp;"-"&amp;RIGHT(E733,2),IF(G733=11,"00.0"&amp;LEFT(E733,2)&amp;"."&amp;MID(E733,3,3)&amp;"/"&amp;MID(E733,6,4)&amp;"-"&amp;RIGHT(E733,2),"erro")))))</f>
        <v>00.644.907/0001-93</v>
      </c>
      <c r="G733" s="2">
        <f t="shared" si="2"/>
        <v>12</v>
      </c>
      <c r="H733" s="6" t="s">
        <v>52</v>
      </c>
      <c r="I733" s="2">
        <v>10.0</v>
      </c>
      <c r="J733" s="6">
        <v>12.024096768981918</v>
      </c>
      <c r="K733" s="6">
        <v>166724.29</v>
      </c>
      <c r="L733" s="2">
        <v>0.0</v>
      </c>
      <c r="M733" s="2">
        <v>1.0</v>
      </c>
      <c r="N733" s="2"/>
      <c r="O733" s="2">
        <v>0.0</v>
      </c>
      <c r="P733" s="2">
        <v>0.0</v>
      </c>
      <c r="Q733" s="2">
        <v>0.0</v>
      </c>
      <c r="R733" s="2">
        <v>20.0</v>
      </c>
      <c r="S733" s="2">
        <v>0.0</v>
      </c>
      <c r="T733" s="6">
        <v>14.00361867361995</v>
      </c>
      <c r="U733" s="6">
        <v>0.03961344331728204</v>
      </c>
      <c r="V733" s="6">
        <v>0.26289765063415316</v>
      </c>
      <c r="W733" s="6">
        <v>133032.0</v>
      </c>
      <c r="X733" s="6">
        <v>184276.0</v>
      </c>
      <c r="Y733" s="6">
        <v>1206964.0</v>
      </c>
      <c r="Z733" s="6">
        <v>47812.0</v>
      </c>
      <c r="AA733" s="2">
        <f t="shared" si="3"/>
        <v>0</v>
      </c>
      <c r="AB733" s="2">
        <v>0.0</v>
      </c>
      <c r="AC733" s="2">
        <v>0.0</v>
      </c>
      <c r="AD733" s="2">
        <v>1.0</v>
      </c>
      <c r="AE733" s="2">
        <v>0.0</v>
      </c>
      <c r="AF733" s="2">
        <v>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2">
        <v>0.0</v>
      </c>
      <c r="AM733" s="2">
        <v>0.0</v>
      </c>
      <c r="AN733" s="2">
        <v>1.0</v>
      </c>
      <c r="AO733" s="2">
        <v>0.0</v>
      </c>
      <c r="AP733" s="2">
        <v>0.0</v>
      </c>
      <c r="AQ733" s="2">
        <v>0.0</v>
      </c>
      <c r="AR733" s="3">
        <v>0.0</v>
      </c>
      <c r="AS733" s="6">
        <f t="shared" si="4"/>
        <v>14.03857011</v>
      </c>
      <c r="AT733" s="6">
        <f t="shared" si="5"/>
        <v>0.0935654595</v>
      </c>
      <c r="AU733" s="6">
        <f t="shared" si="6"/>
        <v>0.1933010373</v>
      </c>
      <c r="AV733" s="6">
        <f t="shared" si="7"/>
        <v>0</v>
      </c>
      <c r="AW733" s="6">
        <f t="shared" si="8"/>
        <v>1</v>
      </c>
      <c r="AX733" s="6">
        <f t="shared" si="9"/>
        <v>0</v>
      </c>
      <c r="AY733" s="6">
        <f t="shared" si="10"/>
        <v>0</v>
      </c>
      <c r="AZ733" s="6">
        <f t="shared" si="11"/>
        <v>0</v>
      </c>
      <c r="BA733" s="6">
        <f t="shared" si="12"/>
        <v>21</v>
      </c>
      <c r="BB733" s="6">
        <f t="shared" si="13"/>
        <v>0</v>
      </c>
      <c r="BC733" s="2"/>
      <c r="BD733" s="2"/>
    </row>
    <row r="734" ht="15.75" customHeight="1">
      <c r="A734" s="2">
        <v>174.0</v>
      </c>
      <c r="B734" s="2">
        <v>2018.0</v>
      </c>
      <c r="C734" s="6" t="s">
        <v>232</v>
      </c>
      <c r="D734" s="2">
        <v>18589.0</v>
      </c>
      <c r="E734" s="2">
        <v>6.44907000193E11</v>
      </c>
      <c r="F734" s="2" t="str">
        <f t="array" ref="F734">IFERROR(INDEX(cnpj!$A:$B,MATCH(C734,cnpj!$B:$B,0),1),IF(G734=14,LEFT(E734,2)&amp;"."&amp;MID(E734,3,3)&amp;"."&amp;MID(E734,6,3)&amp;"/"&amp;MID(E734,9,4)&amp;"-"&amp;RIGHT(E734,2),IF(G734=13,0&amp;LEFT(E734,1)&amp;"."&amp;MID(E734,2,3)&amp;"."&amp;MID(E734,5,3)&amp;"/"&amp;MID(E734,8,4)&amp;"-"&amp;RIGHT(E734,2),IF(G734=12,"00"&amp;"."&amp;LEFT(E734,3)&amp;"."&amp;MID(E734,4,3)&amp;"/"&amp;MID(E734,7,4)&amp;"-"&amp;RIGHT(E734,2),IF(G734=11,"00.0"&amp;LEFT(E734,2)&amp;"."&amp;MID(E734,3,3)&amp;"/"&amp;MID(E734,6,4)&amp;"-"&amp;RIGHT(E734,2),"erro")))))</f>
        <v>00.644.907/0001-93</v>
      </c>
      <c r="G734" s="2">
        <f t="shared" si="2"/>
        <v>12</v>
      </c>
      <c r="H734" s="6" t="s">
        <v>52</v>
      </c>
      <c r="I734" s="2">
        <v>10.0</v>
      </c>
      <c r="J734" s="6">
        <v>11.90520110655152</v>
      </c>
      <c r="K734" s="6">
        <v>148034.57</v>
      </c>
      <c r="L734" s="2">
        <v>0.0</v>
      </c>
      <c r="M734" s="2">
        <v>1.0</v>
      </c>
      <c r="N734" s="2"/>
      <c r="O734" s="2">
        <v>0.0</v>
      </c>
      <c r="P734" s="2">
        <v>0.0</v>
      </c>
      <c r="Q734" s="2">
        <v>0.0</v>
      </c>
      <c r="R734" s="2">
        <v>21.0</v>
      </c>
      <c r="S734" s="2">
        <v>0.0</v>
      </c>
      <c r="T734" s="6">
        <v>13.939488587183625</v>
      </c>
      <c r="U734" s="6">
        <v>0.0334967327478752</v>
      </c>
      <c r="V734" s="6">
        <v>0.20858204703040925</v>
      </c>
      <c r="W734" s="6">
        <v>53870.0</v>
      </c>
      <c r="X734" s="6">
        <v>182243.0</v>
      </c>
      <c r="Y734" s="6">
        <v>1131991.0</v>
      </c>
      <c r="Z734" s="6">
        <v>37918.0</v>
      </c>
      <c r="AA734" s="2">
        <f t="shared" si="3"/>
        <v>0</v>
      </c>
      <c r="AB734" s="2">
        <v>0.0</v>
      </c>
      <c r="AC734" s="2">
        <v>0.0</v>
      </c>
      <c r="AD734" s="2">
        <v>1.0</v>
      </c>
      <c r="AE734" s="2">
        <v>0.0</v>
      </c>
      <c r="AF734" s="2">
        <v>0.0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2">
        <v>0.0</v>
      </c>
      <c r="AM734" s="2">
        <v>0.0</v>
      </c>
      <c r="AN734" s="2">
        <v>0.0</v>
      </c>
      <c r="AO734" s="2">
        <v>1.0</v>
      </c>
      <c r="AP734" s="2">
        <v>0.0</v>
      </c>
      <c r="AQ734" s="2">
        <v>0.0</v>
      </c>
      <c r="AR734" s="3">
        <v>0.0</v>
      </c>
      <c r="AS734" s="6">
        <f t="shared" si="4"/>
        <v>14.00361867</v>
      </c>
      <c r="AT734" s="6">
        <f t="shared" si="5"/>
        <v>0.03961344332</v>
      </c>
      <c r="AU734" s="6">
        <f t="shared" si="6"/>
        <v>0.2628976506</v>
      </c>
      <c r="AV734" s="6">
        <f t="shared" si="7"/>
        <v>0</v>
      </c>
      <c r="AW734" s="6">
        <f t="shared" si="8"/>
        <v>1</v>
      </c>
      <c r="AX734" s="6">
        <f t="shared" si="9"/>
        <v>0</v>
      </c>
      <c r="AY734" s="6">
        <f t="shared" si="10"/>
        <v>0</v>
      </c>
      <c r="AZ734" s="6">
        <f t="shared" si="11"/>
        <v>0</v>
      </c>
      <c r="BA734" s="6">
        <f t="shared" si="12"/>
        <v>20</v>
      </c>
      <c r="BB734" s="6">
        <f t="shared" si="13"/>
        <v>0</v>
      </c>
      <c r="BC734" s="2"/>
      <c r="BD734" s="2"/>
    </row>
    <row r="735" ht="15.75" customHeight="1">
      <c r="A735" s="2">
        <v>174.0</v>
      </c>
      <c r="B735" s="2">
        <v>2020.0</v>
      </c>
      <c r="C735" s="6" t="s">
        <v>232</v>
      </c>
      <c r="D735" s="2">
        <v>18589.0</v>
      </c>
      <c r="E735" s="2">
        <v>6.44907000193E11</v>
      </c>
      <c r="F735" s="2" t="str">
        <f t="array" ref="F735">IFERROR(INDEX(cnpj!$A:$B,MATCH(C735,cnpj!$B:$B,0),1),IF(G735=14,LEFT(E735,2)&amp;"."&amp;MID(E735,3,3)&amp;"."&amp;MID(E735,6,3)&amp;"/"&amp;MID(E735,9,4)&amp;"-"&amp;RIGHT(E735,2),IF(G735=13,0&amp;LEFT(E735,1)&amp;"."&amp;MID(E735,2,3)&amp;"."&amp;MID(E735,5,3)&amp;"/"&amp;MID(E735,8,4)&amp;"-"&amp;RIGHT(E735,2),IF(G735=12,"00"&amp;"."&amp;LEFT(E735,3)&amp;"."&amp;MID(E735,4,3)&amp;"/"&amp;MID(E735,7,4)&amp;"-"&amp;RIGHT(E735,2),IF(G735=11,"00.0"&amp;LEFT(E735,2)&amp;"."&amp;MID(E735,3,3)&amp;"/"&amp;MID(E735,6,4)&amp;"-"&amp;RIGHT(E735,2),"erro")))))</f>
        <v>00.644.907/0001-93</v>
      </c>
      <c r="G735" s="2">
        <f t="shared" si="2"/>
        <v>12</v>
      </c>
      <c r="H735" s="6" t="s">
        <v>52</v>
      </c>
      <c r="I735" s="2">
        <v>10.0</v>
      </c>
      <c r="J735" s="6">
        <v>12.020877724576438</v>
      </c>
      <c r="K735" s="6">
        <v>166188.46</v>
      </c>
      <c r="L735" s="2">
        <v>0.0</v>
      </c>
      <c r="M735" s="2">
        <v>1.0</v>
      </c>
      <c r="N735" s="2"/>
      <c r="O735" s="2">
        <v>0.0</v>
      </c>
      <c r="P735" s="2">
        <v>0.0</v>
      </c>
      <c r="Q735" s="2">
        <v>0.0</v>
      </c>
      <c r="R735" s="2">
        <v>21.0</v>
      </c>
      <c r="S735" s="2">
        <v>0.0</v>
      </c>
      <c r="T735" s="6">
        <v>13.962146213456508</v>
      </c>
      <c r="U735" s="6">
        <v>0.02974440640728471</v>
      </c>
      <c r="V735" s="6">
        <v>0.21471986265169285</v>
      </c>
      <c r="W735" s="6">
        <v>51107.0</v>
      </c>
      <c r="X735" s="6">
        <v>197524.0</v>
      </c>
      <c r="Y735" s="6">
        <v>1157932.0</v>
      </c>
      <c r="Z735" s="6">
        <v>34442.0</v>
      </c>
      <c r="AA735" s="2">
        <f t="shared" si="3"/>
        <v>0</v>
      </c>
      <c r="AB735" s="2">
        <v>0.0</v>
      </c>
      <c r="AC735" s="2">
        <v>0.0</v>
      </c>
      <c r="AD735" s="2">
        <v>1.0</v>
      </c>
      <c r="AE735" s="2">
        <v>0.0</v>
      </c>
      <c r="AF735" s="2">
        <v>0.0</v>
      </c>
      <c r="AG735" s="2">
        <v>0.0</v>
      </c>
      <c r="AH735" s="2">
        <v>0.0</v>
      </c>
      <c r="AI735" s="2">
        <v>0.0</v>
      </c>
      <c r="AJ735" s="2">
        <v>0.0</v>
      </c>
      <c r="AK735" s="2">
        <v>0.0</v>
      </c>
      <c r="AL735" s="2">
        <v>0.0</v>
      </c>
      <c r="AM735" s="2">
        <v>0.0</v>
      </c>
      <c r="AN735" s="2">
        <v>0.0</v>
      </c>
      <c r="AO735" s="2">
        <v>0.0</v>
      </c>
      <c r="AP735" s="2">
        <v>0.0</v>
      </c>
      <c r="AQ735" s="2">
        <v>1.0</v>
      </c>
      <c r="AR735" s="3">
        <v>0.0</v>
      </c>
      <c r="AS735" s="6">
        <f t="shared" si="4"/>
        <v>13.93948859</v>
      </c>
      <c r="AT735" s="6">
        <f t="shared" si="5"/>
        <v>0.03349673275</v>
      </c>
      <c r="AU735" s="6">
        <f t="shared" si="6"/>
        <v>0.208582047</v>
      </c>
      <c r="AV735" s="6">
        <f t="shared" si="7"/>
        <v>0</v>
      </c>
      <c r="AW735" s="6">
        <f t="shared" si="8"/>
        <v>1</v>
      </c>
      <c r="AX735" s="6">
        <f t="shared" si="9"/>
        <v>0</v>
      </c>
      <c r="AY735" s="6">
        <f t="shared" si="10"/>
        <v>0</v>
      </c>
      <c r="AZ735" s="6">
        <f t="shared" si="11"/>
        <v>0</v>
      </c>
      <c r="BA735" s="6">
        <f t="shared" si="12"/>
        <v>21</v>
      </c>
      <c r="BB735" s="6">
        <f t="shared" si="13"/>
        <v>0</v>
      </c>
      <c r="BC735" s="2"/>
      <c r="BD735" s="2"/>
    </row>
    <row r="736" ht="15.75" customHeight="1">
      <c r="A736" s="2">
        <v>175.0</v>
      </c>
      <c r="B736" s="2">
        <v>2016.0</v>
      </c>
      <c r="C736" s="6" t="s">
        <v>233</v>
      </c>
      <c r="D736" s="2">
        <v>6041.0</v>
      </c>
      <c r="E736" s="2">
        <v>1.548981000179E12</v>
      </c>
      <c r="F736" s="2" t="str">
        <f t="array" ref="F736">IFERROR(INDEX(cnpj!$A:$B,MATCH(C736,cnpj!$B:$B,0),1),IF(G736=14,LEFT(E736,2)&amp;"."&amp;MID(E736,3,3)&amp;"."&amp;MID(E736,6,3)&amp;"/"&amp;MID(E736,9,4)&amp;"-"&amp;RIGHT(E736,2),IF(G736=13,0&amp;LEFT(E736,1)&amp;"."&amp;MID(E736,2,3)&amp;"."&amp;MID(E736,5,3)&amp;"/"&amp;MID(E736,8,4)&amp;"-"&amp;RIGHT(E736,2),IF(G736=12,"00"&amp;"."&amp;LEFT(E736,3)&amp;"."&amp;MID(E736,4,3)&amp;"/"&amp;MID(E736,7,4)&amp;"-"&amp;RIGHT(E736,2),IF(G736=11,"00.0"&amp;LEFT(E736,2)&amp;"."&amp;MID(E736,3,3)&amp;"/"&amp;MID(E736,6,4)&amp;"-"&amp;RIGHT(E736,2),"erro")))))</f>
        <v>01.548.981/0001-79</v>
      </c>
      <c r="G736" s="2">
        <f t="shared" si="2"/>
        <v>13</v>
      </c>
      <c r="H736" s="6" t="s">
        <v>50</v>
      </c>
      <c r="I736" s="2">
        <v>6.0</v>
      </c>
      <c r="J736" s="6">
        <v>10.51867319162636</v>
      </c>
      <c r="K736" s="6">
        <v>37000.0</v>
      </c>
      <c r="L736" s="2">
        <v>0.0</v>
      </c>
      <c r="M736" s="2">
        <v>1.0</v>
      </c>
      <c r="N736" s="2"/>
      <c r="O736" s="2">
        <v>0.0</v>
      </c>
      <c r="P736" s="2">
        <v>0.0</v>
      </c>
      <c r="Q736" s="2">
        <v>0.0</v>
      </c>
      <c r="R736" s="2">
        <v>5.0</v>
      </c>
      <c r="S736" s="2">
        <v>1.0</v>
      </c>
      <c r="T736" s="6">
        <v>12.224133560847829</v>
      </c>
      <c r="U736" s="6">
        <v>0.07716860222445923</v>
      </c>
      <c r="V736" s="6">
        <v>0.02964963539492745</v>
      </c>
      <c r="W736" s="6">
        <v>3709.0</v>
      </c>
      <c r="X736" s="6">
        <v>2329.0</v>
      </c>
      <c r="Y736" s="6">
        <v>203645.0</v>
      </c>
      <c r="Z736" s="6">
        <v>15715.0</v>
      </c>
      <c r="AA736" s="2" t="str">
        <f t="shared" si="3"/>
        <v/>
      </c>
      <c r="AB736" s="2">
        <v>0.0</v>
      </c>
      <c r="AC736" s="2">
        <v>1.0</v>
      </c>
      <c r="AD736" s="2">
        <v>0.0</v>
      </c>
      <c r="AE736" s="2">
        <v>0.0</v>
      </c>
      <c r="AF736" s="2">
        <v>0.0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2">
        <v>0.0</v>
      </c>
      <c r="AM736" s="2">
        <v>1.0</v>
      </c>
      <c r="AN736" s="2">
        <v>0.0</v>
      </c>
      <c r="AO736" s="2">
        <v>0.0</v>
      </c>
      <c r="AP736" s="2">
        <v>0.0</v>
      </c>
      <c r="AQ736" s="2">
        <v>0.0</v>
      </c>
      <c r="AR736" s="3">
        <v>0.0</v>
      </c>
      <c r="AS736" s="6" t="str">
        <f t="shared" si="4"/>
        <v/>
      </c>
      <c r="AT736" s="6" t="str">
        <f t="shared" si="5"/>
        <v/>
      </c>
      <c r="AU736" s="6" t="str">
        <f t="shared" si="6"/>
        <v/>
      </c>
      <c r="AV736" s="6" t="str">
        <f t="shared" si="7"/>
        <v/>
      </c>
      <c r="AW736" s="6" t="str">
        <f t="shared" si="8"/>
        <v/>
      </c>
      <c r="AX736" s="6" t="str">
        <f t="shared" si="9"/>
        <v/>
      </c>
      <c r="AY736" s="6" t="str">
        <f t="shared" si="10"/>
        <v/>
      </c>
      <c r="AZ736" s="6" t="str">
        <f t="shared" si="11"/>
        <v/>
      </c>
      <c r="BA736" s="6" t="str">
        <f t="shared" si="12"/>
        <v/>
      </c>
      <c r="BB736" s="6" t="str">
        <f t="shared" si="13"/>
        <v/>
      </c>
      <c r="BC736" s="2"/>
      <c r="BD736" s="2"/>
    </row>
    <row r="737" ht="15.75" customHeight="1">
      <c r="A737" s="2">
        <v>175.0</v>
      </c>
      <c r="B737" s="2">
        <v>2017.0</v>
      </c>
      <c r="C737" s="6" t="s">
        <v>233</v>
      </c>
      <c r="D737" s="2">
        <v>6041.0</v>
      </c>
      <c r="E737" s="2">
        <v>1.548981000179E12</v>
      </c>
      <c r="F737" s="2" t="str">
        <f t="array" ref="F737">IFERROR(INDEX(cnpj!$A:$B,MATCH(C737,cnpj!$B:$B,0),1),IF(G737=14,LEFT(E737,2)&amp;"."&amp;MID(E737,3,3)&amp;"."&amp;MID(E737,6,3)&amp;"/"&amp;MID(E737,9,4)&amp;"-"&amp;RIGHT(E737,2),IF(G737=13,0&amp;LEFT(E737,1)&amp;"."&amp;MID(E737,2,3)&amp;"."&amp;MID(E737,5,3)&amp;"/"&amp;MID(E737,8,4)&amp;"-"&amp;RIGHT(E737,2),IF(G737=12,"00"&amp;"."&amp;LEFT(E737,3)&amp;"."&amp;MID(E737,4,3)&amp;"/"&amp;MID(E737,7,4)&amp;"-"&amp;RIGHT(E737,2),IF(G737=11,"00.0"&amp;LEFT(E737,2)&amp;"."&amp;MID(E737,3,3)&amp;"/"&amp;MID(E737,6,4)&amp;"-"&amp;RIGHT(E737,2),"erro")))))</f>
        <v>01.548.981/0001-79</v>
      </c>
      <c r="G737" s="2">
        <f t="shared" si="2"/>
        <v>13</v>
      </c>
      <c r="H737" s="6" t="s">
        <v>50</v>
      </c>
      <c r="I737" s="2">
        <v>6.0</v>
      </c>
      <c r="J737" s="6">
        <v>10.571316925111784</v>
      </c>
      <c r="K737" s="6">
        <v>39000.0</v>
      </c>
      <c r="L737" s="2">
        <v>0.0</v>
      </c>
      <c r="M737" s="2">
        <v>1.0</v>
      </c>
      <c r="N737" s="2"/>
      <c r="O737" s="2">
        <v>0.0</v>
      </c>
      <c r="P737" s="2">
        <v>0.0</v>
      </c>
      <c r="Q737" s="2">
        <v>0.0</v>
      </c>
      <c r="R737" s="2">
        <v>5.0</v>
      </c>
      <c r="S737" s="2">
        <v>1.0</v>
      </c>
      <c r="T737" s="6">
        <v>12.273273245190412</v>
      </c>
      <c r="U737" s="6">
        <v>0.0565305607240699</v>
      </c>
      <c r="V737" s="6">
        <v>0.020186814522538357</v>
      </c>
      <c r="W737" s="6">
        <v>1077.0</v>
      </c>
      <c r="X737" s="6">
        <v>3241.0</v>
      </c>
      <c r="Y737" s="6">
        <v>213902.0</v>
      </c>
      <c r="Z737" s="6">
        <v>12092.0</v>
      </c>
      <c r="AA737" s="2">
        <f t="shared" si="3"/>
        <v>0</v>
      </c>
      <c r="AB737" s="2">
        <v>0.0</v>
      </c>
      <c r="AC737" s="2">
        <v>1.0</v>
      </c>
      <c r="AD737" s="2">
        <v>0.0</v>
      </c>
      <c r="AE737" s="2">
        <v>0.0</v>
      </c>
      <c r="AF737" s="2">
        <v>0.0</v>
      </c>
      <c r="AG737" s="2">
        <v>0.0</v>
      </c>
      <c r="AH737" s="2">
        <v>0.0</v>
      </c>
      <c r="AI737" s="2">
        <v>0.0</v>
      </c>
      <c r="AJ737" s="2">
        <v>0.0</v>
      </c>
      <c r="AK737" s="2">
        <v>0.0</v>
      </c>
      <c r="AL737" s="2">
        <v>0.0</v>
      </c>
      <c r="AM737" s="2">
        <v>0.0</v>
      </c>
      <c r="AN737" s="2">
        <v>1.0</v>
      </c>
      <c r="AO737" s="2">
        <v>0.0</v>
      </c>
      <c r="AP737" s="2">
        <v>0.0</v>
      </c>
      <c r="AQ737" s="2">
        <v>0.0</v>
      </c>
      <c r="AR737" s="3">
        <v>0.0</v>
      </c>
      <c r="AS737" s="6">
        <f t="shared" si="4"/>
        <v>12.22413356</v>
      </c>
      <c r="AT737" s="6">
        <f t="shared" si="5"/>
        <v>0.07716860222</v>
      </c>
      <c r="AU737" s="6">
        <f t="shared" si="6"/>
        <v>0.02964963539</v>
      </c>
      <c r="AV737" s="6">
        <f t="shared" si="7"/>
        <v>0</v>
      </c>
      <c r="AW737" s="6">
        <f t="shared" si="8"/>
        <v>1</v>
      </c>
      <c r="AX737" s="6">
        <f t="shared" si="9"/>
        <v>0</v>
      </c>
      <c r="AY737" s="6">
        <f t="shared" si="10"/>
        <v>0</v>
      </c>
      <c r="AZ737" s="6">
        <f t="shared" si="11"/>
        <v>0</v>
      </c>
      <c r="BA737" s="6">
        <f t="shared" si="12"/>
        <v>5</v>
      </c>
      <c r="BB737" s="6">
        <f t="shared" si="13"/>
        <v>1</v>
      </c>
      <c r="BC737" s="2"/>
      <c r="BD737" s="2"/>
    </row>
    <row r="738" ht="15.75" customHeight="1">
      <c r="A738" s="2">
        <v>175.0</v>
      </c>
      <c r="B738" s="2">
        <v>2018.0</v>
      </c>
      <c r="C738" s="6" t="s">
        <v>233</v>
      </c>
      <c r="D738" s="2">
        <v>6041.0</v>
      </c>
      <c r="E738" s="2">
        <v>1.548981000179E12</v>
      </c>
      <c r="F738" s="2" t="str">
        <f t="array" ref="F738">IFERROR(INDEX(cnpj!$A:$B,MATCH(C738,cnpj!$B:$B,0),1),IF(G738=14,LEFT(E738,2)&amp;"."&amp;MID(E738,3,3)&amp;"."&amp;MID(E738,6,3)&amp;"/"&amp;MID(E738,9,4)&amp;"-"&amp;RIGHT(E738,2),IF(G738=13,0&amp;LEFT(E738,1)&amp;"."&amp;MID(E738,2,3)&amp;"."&amp;MID(E738,5,3)&amp;"/"&amp;MID(E738,8,4)&amp;"-"&amp;RIGHT(E738,2),IF(G738=12,"00"&amp;"."&amp;LEFT(E738,3)&amp;"."&amp;MID(E738,4,3)&amp;"/"&amp;MID(E738,7,4)&amp;"-"&amp;RIGHT(E738,2),IF(G738=11,"00.0"&amp;LEFT(E738,2)&amp;"."&amp;MID(E738,3,3)&amp;"/"&amp;MID(E738,6,4)&amp;"-"&amp;RIGHT(E738,2),"erro")))))</f>
        <v>01.548.981/0001-79</v>
      </c>
      <c r="G738" s="2">
        <f t="shared" si="2"/>
        <v>13</v>
      </c>
      <c r="H738" s="6" t="s">
        <v>50</v>
      </c>
      <c r="I738" s="2">
        <v>6.0</v>
      </c>
      <c r="J738" s="6">
        <v>11.589886506106357</v>
      </c>
      <c r="K738" s="6">
        <v>108000.0</v>
      </c>
      <c r="L738" s="2">
        <v>0.0</v>
      </c>
      <c r="M738" s="2">
        <v>1.0</v>
      </c>
      <c r="N738" s="2"/>
      <c r="O738" s="2">
        <v>0.0</v>
      </c>
      <c r="P738" s="2">
        <v>0.0</v>
      </c>
      <c r="Q738" s="2">
        <v>0.0</v>
      </c>
      <c r="R738" s="2">
        <v>5.0</v>
      </c>
      <c r="S738" s="2">
        <v>1.0</v>
      </c>
      <c r="T738" s="6">
        <v>12.302872624123884</v>
      </c>
      <c r="U738" s="6">
        <v>0.04784684651973421</v>
      </c>
      <c r="V738" s="6">
        <v>0.0013706837079263644</v>
      </c>
      <c r="W738" s="6">
        <v>222.0</v>
      </c>
      <c r="X738" s="6">
        <v>80.0</v>
      </c>
      <c r="Y738" s="6">
        <v>220328.0</v>
      </c>
      <c r="Z738" s="6">
        <v>10542.0</v>
      </c>
      <c r="AA738" s="2">
        <f t="shared" si="3"/>
        <v>0</v>
      </c>
      <c r="AB738" s="2">
        <v>0.0</v>
      </c>
      <c r="AC738" s="2">
        <v>1.0</v>
      </c>
      <c r="AD738" s="2">
        <v>0.0</v>
      </c>
      <c r="AE738" s="2">
        <v>0.0</v>
      </c>
      <c r="AF738" s="2">
        <v>0.0</v>
      </c>
      <c r="AG738" s="2">
        <v>0.0</v>
      </c>
      <c r="AH738" s="2">
        <v>0.0</v>
      </c>
      <c r="AI738" s="2">
        <v>0.0</v>
      </c>
      <c r="AJ738" s="2">
        <v>0.0</v>
      </c>
      <c r="AK738" s="2">
        <v>0.0</v>
      </c>
      <c r="AL738" s="2">
        <v>0.0</v>
      </c>
      <c r="AM738" s="2">
        <v>0.0</v>
      </c>
      <c r="AN738" s="2">
        <v>0.0</v>
      </c>
      <c r="AO738" s="2">
        <v>1.0</v>
      </c>
      <c r="AP738" s="2">
        <v>0.0</v>
      </c>
      <c r="AQ738" s="2">
        <v>0.0</v>
      </c>
      <c r="AR738" s="3">
        <v>0.0</v>
      </c>
      <c r="AS738" s="6">
        <f t="shared" si="4"/>
        <v>12.27327325</v>
      </c>
      <c r="AT738" s="6">
        <f t="shared" si="5"/>
        <v>0.05653056072</v>
      </c>
      <c r="AU738" s="6">
        <f t="shared" si="6"/>
        <v>0.02018681452</v>
      </c>
      <c r="AV738" s="6">
        <f t="shared" si="7"/>
        <v>0</v>
      </c>
      <c r="AW738" s="6">
        <f t="shared" si="8"/>
        <v>1</v>
      </c>
      <c r="AX738" s="6">
        <f t="shared" si="9"/>
        <v>0</v>
      </c>
      <c r="AY738" s="6">
        <f t="shared" si="10"/>
        <v>0</v>
      </c>
      <c r="AZ738" s="6">
        <f t="shared" si="11"/>
        <v>0</v>
      </c>
      <c r="BA738" s="6">
        <f t="shared" si="12"/>
        <v>5</v>
      </c>
      <c r="BB738" s="6">
        <f t="shared" si="13"/>
        <v>1</v>
      </c>
      <c r="BC738" s="2"/>
      <c r="BD738" s="2"/>
    </row>
    <row r="739" ht="15.75" customHeight="1">
      <c r="A739" s="2">
        <v>175.0</v>
      </c>
      <c r="B739" s="2">
        <v>2019.0</v>
      </c>
      <c r="C739" s="6" t="s">
        <v>233</v>
      </c>
      <c r="D739" s="2">
        <v>6041.0</v>
      </c>
      <c r="E739" s="2">
        <v>1.548981000179E12</v>
      </c>
      <c r="F739" s="2" t="str">
        <f t="array" ref="F739">IFERROR(INDEX(cnpj!$A:$B,MATCH(C739,cnpj!$B:$B,0),1),IF(G739=14,LEFT(E739,2)&amp;"."&amp;MID(E739,3,3)&amp;"."&amp;MID(E739,6,3)&amp;"/"&amp;MID(E739,9,4)&amp;"-"&amp;RIGHT(E739,2),IF(G739=13,0&amp;LEFT(E739,1)&amp;"."&amp;MID(E739,2,3)&amp;"."&amp;MID(E739,5,3)&amp;"/"&amp;MID(E739,8,4)&amp;"-"&amp;RIGHT(E739,2),IF(G739=12,"00"&amp;"."&amp;LEFT(E739,3)&amp;"."&amp;MID(E739,4,3)&amp;"/"&amp;MID(E739,7,4)&amp;"-"&amp;RIGHT(E739,2),IF(G739=11,"00.0"&amp;LEFT(E739,2)&amp;"."&amp;MID(E739,3,3)&amp;"/"&amp;MID(E739,6,4)&amp;"-"&amp;RIGHT(E739,2),"erro")))))</f>
        <v>01.548.981/0001-79</v>
      </c>
      <c r="G739" s="2">
        <f t="shared" si="2"/>
        <v>13</v>
      </c>
      <c r="H739" s="6" t="s">
        <v>50</v>
      </c>
      <c r="I739" s="2">
        <v>6.0</v>
      </c>
      <c r="J739" s="6">
        <v>11.635143097694478</v>
      </c>
      <c r="K739" s="6">
        <v>113000.0</v>
      </c>
      <c r="L739" s="2">
        <v>0.0</v>
      </c>
      <c r="M739" s="2">
        <v>1.0</v>
      </c>
      <c r="N739" s="2"/>
      <c r="O739" s="2">
        <v>0.0</v>
      </c>
      <c r="P739" s="2">
        <v>0.0</v>
      </c>
      <c r="Q739" s="2">
        <v>0.0</v>
      </c>
      <c r="R739" s="2">
        <v>5.0</v>
      </c>
      <c r="S739" s="2">
        <v>1.0</v>
      </c>
      <c r="T739" s="6">
        <v>12.33843773328551</v>
      </c>
      <c r="U739" s="6">
        <v>0.03401151967762423</v>
      </c>
      <c r="V739" s="6">
        <v>0.01713059284728762</v>
      </c>
      <c r="W739" s="6">
        <v>202.0</v>
      </c>
      <c r="X739" s="6">
        <v>3709.0</v>
      </c>
      <c r="Y739" s="6">
        <v>228305.0</v>
      </c>
      <c r="Z739" s="6">
        <v>7765.0</v>
      </c>
      <c r="AA739" s="2">
        <f t="shared" si="3"/>
        <v>0</v>
      </c>
      <c r="AB739" s="2">
        <v>0.0</v>
      </c>
      <c r="AC739" s="2">
        <v>1.0</v>
      </c>
      <c r="AD739" s="2">
        <v>0.0</v>
      </c>
      <c r="AE739" s="2">
        <v>0.0</v>
      </c>
      <c r="AF739" s="2">
        <v>0.0</v>
      </c>
      <c r="AG739" s="2">
        <v>0.0</v>
      </c>
      <c r="AH739" s="2">
        <v>0.0</v>
      </c>
      <c r="AI739" s="2">
        <v>0.0</v>
      </c>
      <c r="AJ739" s="2">
        <v>0.0</v>
      </c>
      <c r="AK739" s="2">
        <v>0.0</v>
      </c>
      <c r="AL739" s="2">
        <v>0.0</v>
      </c>
      <c r="AM739" s="2">
        <v>0.0</v>
      </c>
      <c r="AN739" s="2">
        <v>0.0</v>
      </c>
      <c r="AO739" s="2">
        <v>0.0</v>
      </c>
      <c r="AP739" s="2">
        <v>1.0</v>
      </c>
      <c r="AQ739" s="2">
        <v>0.0</v>
      </c>
      <c r="AR739" s="3">
        <v>0.0</v>
      </c>
      <c r="AS739" s="6">
        <f t="shared" si="4"/>
        <v>12.30287262</v>
      </c>
      <c r="AT739" s="6">
        <f t="shared" si="5"/>
        <v>0.04784684652</v>
      </c>
      <c r="AU739" s="6">
        <f t="shared" si="6"/>
        <v>0.001370683708</v>
      </c>
      <c r="AV739" s="6">
        <f t="shared" si="7"/>
        <v>0</v>
      </c>
      <c r="AW739" s="6">
        <f t="shared" si="8"/>
        <v>1</v>
      </c>
      <c r="AX739" s="6">
        <f t="shared" si="9"/>
        <v>0</v>
      </c>
      <c r="AY739" s="6">
        <f t="shared" si="10"/>
        <v>0</v>
      </c>
      <c r="AZ739" s="6">
        <f t="shared" si="11"/>
        <v>0</v>
      </c>
      <c r="BA739" s="6">
        <f t="shared" si="12"/>
        <v>5</v>
      </c>
      <c r="BB739" s="6">
        <f t="shared" si="13"/>
        <v>1</v>
      </c>
      <c r="BC739" s="2"/>
      <c r="BD739" s="2"/>
    </row>
    <row r="740" ht="15.75" customHeight="1">
      <c r="A740" s="2">
        <v>176.0</v>
      </c>
      <c r="B740" s="2">
        <v>2016.0</v>
      </c>
      <c r="C740" s="6" t="s">
        <v>234</v>
      </c>
      <c r="D740" s="2">
        <v>18775.0</v>
      </c>
      <c r="E740" s="2">
        <v>3.758318000124E12</v>
      </c>
      <c r="F740" s="2" t="str">
        <f t="array" ref="F740">IFERROR(INDEX(cnpj!$A:$B,MATCH(C740,cnpj!$B:$B,0),1),IF(G740=14,LEFT(E740,2)&amp;"."&amp;MID(E740,3,3)&amp;"."&amp;MID(E740,6,3)&amp;"/"&amp;MID(E740,9,4)&amp;"-"&amp;RIGHT(E740,2),IF(G740=13,0&amp;LEFT(E740,1)&amp;"."&amp;MID(E740,2,3)&amp;"."&amp;MID(E740,5,3)&amp;"/"&amp;MID(E740,8,4)&amp;"-"&amp;RIGHT(E740,2),IF(G740=12,"00"&amp;"."&amp;LEFT(E740,3)&amp;"."&amp;MID(E740,4,3)&amp;"/"&amp;MID(E740,7,4)&amp;"-"&amp;RIGHT(E740,2),IF(G740=11,"00.0"&amp;LEFT(E740,2)&amp;"."&amp;MID(E740,3,3)&amp;"/"&amp;MID(E740,6,4)&amp;"-"&amp;RIGHT(E740,2),"erro")))))</f>
        <v>03.758.318/0001-24</v>
      </c>
      <c r="G740" s="2">
        <f t="shared" si="2"/>
        <v>13</v>
      </c>
      <c r="H740" s="6" t="s">
        <v>60</v>
      </c>
      <c r="I740" s="2">
        <v>1.0</v>
      </c>
      <c r="J740" s="6">
        <v>14.07092766982878</v>
      </c>
      <c r="K740" s="6">
        <v>1291000.0</v>
      </c>
      <c r="L740" s="2">
        <v>0.0</v>
      </c>
      <c r="M740" s="2">
        <v>0.0</v>
      </c>
      <c r="N740" s="2"/>
      <c r="O740" s="2">
        <v>0.0</v>
      </c>
      <c r="P740" s="2">
        <v>0.0</v>
      </c>
      <c r="Q740" s="2">
        <v>0.0</v>
      </c>
      <c r="R740" s="2">
        <v>24.0</v>
      </c>
      <c r="S740" s="2">
        <v>0.0</v>
      </c>
      <c r="T740" s="6">
        <v>15.194422485857912</v>
      </c>
      <c r="U740" s="6">
        <v>0.10304114336977051</v>
      </c>
      <c r="V740" s="6">
        <v>0.210140385067266</v>
      </c>
      <c r="W740" s="6">
        <v>24275.0</v>
      </c>
      <c r="X740" s="6">
        <v>810104.0</v>
      </c>
      <c r="Y740" s="6">
        <v>3970579.0</v>
      </c>
      <c r="Z740" s="6">
        <v>409133.0</v>
      </c>
      <c r="AA740" s="2" t="str">
        <f t="shared" si="3"/>
        <v/>
      </c>
      <c r="AB740" s="2">
        <v>0.0</v>
      </c>
      <c r="AC740" s="2">
        <v>0.0</v>
      </c>
      <c r="AD740" s="2">
        <v>0.0</v>
      </c>
      <c r="AE740" s="2">
        <v>0.0</v>
      </c>
      <c r="AF740" s="2">
        <v>0.0</v>
      </c>
      <c r="AG740" s="2">
        <v>1.0</v>
      </c>
      <c r="AH740" s="2">
        <v>0.0</v>
      </c>
      <c r="AI740" s="2">
        <v>0.0</v>
      </c>
      <c r="AJ740" s="2">
        <v>0.0</v>
      </c>
      <c r="AK740" s="2">
        <v>0.0</v>
      </c>
      <c r="AL740" s="2">
        <v>0.0</v>
      </c>
      <c r="AM740" s="2">
        <v>1.0</v>
      </c>
      <c r="AN740" s="2">
        <v>0.0</v>
      </c>
      <c r="AO740" s="2">
        <v>0.0</v>
      </c>
      <c r="AP740" s="2">
        <v>0.0</v>
      </c>
      <c r="AQ740" s="2">
        <v>0.0</v>
      </c>
      <c r="AR740" s="3">
        <v>0.0</v>
      </c>
      <c r="AS740" s="6" t="str">
        <f t="shared" si="4"/>
        <v/>
      </c>
      <c r="AT740" s="6" t="str">
        <f t="shared" si="5"/>
        <v/>
      </c>
      <c r="AU740" s="6" t="str">
        <f t="shared" si="6"/>
        <v/>
      </c>
      <c r="AV740" s="6" t="str">
        <f t="shared" si="7"/>
        <v/>
      </c>
      <c r="AW740" s="6" t="str">
        <f t="shared" si="8"/>
        <v/>
      </c>
      <c r="AX740" s="6" t="str">
        <f t="shared" si="9"/>
        <v/>
      </c>
      <c r="AY740" s="6" t="str">
        <f t="shared" si="10"/>
        <v/>
      </c>
      <c r="AZ740" s="6" t="str">
        <f t="shared" si="11"/>
        <v/>
      </c>
      <c r="BA740" s="6" t="str">
        <f t="shared" si="12"/>
        <v/>
      </c>
      <c r="BB740" s="6" t="str">
        <f t="shared" si="13"/>
        <v/>
      </c>
      <c r="BC740" s="2"/>
      <c r="BD740" s="2"/>
    </row>
    <row r="741" ht="15.75" customHeight="1">
      <c r="A741" s="2">
        <v>176.0</v>
      </c>
      <c r="B741" s="2">
        <v>2017.0</v>
      </c>
      <c r="C741" s="6" t="s">
        <v>234</v>
      </c>
      <c r="D741" s="2">
        <v>18775.0</v>
      </c>
      <c r="E741" s="2">
        <v>3.758318000124E12</v>
      </c>
      <c r="F741" s="2" t="str">
        <f t="array" ref="F741">IFERROR(INDEX(cnpj!$A:$B,MATCH(C741,cnpj!$B:$B,0),1),IF(G741=14,LEFT(E741,2)&amp;"."&amp;MID(E741,3,3)&amp;"."&amp;MID(E741,6,3)&amp;"/"&amp;MID(E741,9,4)&amp;"-"&amp;RIGHT(E741,2),IF(G741=13,0&amp;LEFT(E741,1)&amp;"."&amp;MID(E741,2,3)&amp;"."&amp;MID(E741,5,3)&amp;"/"&amp;MID(E741,8,4)&amp;"-"&amp;RIGHT(E741,2),IF(G741=12,"00"&amp;"."&amp;LEFT(E741,3)&amp;"."&amp;MID(E741,4,3)&amp;"/"&amp;MID(E741,7,4)&amp;"-"&amp;RIGHT(E741,2),IF(G741=11,"00.0"&amp;LEFT(E741,2)&amp;"."&amp;MID(E741,3,3)&amp;"/"&amp;MID(E741,6,4)&amp;"-"&amp;RIGHT(E741,2),"erro")))))</f>
        <v>03.758.318/0001-24</v>
      </c>
      <c r="G741" s="2">
        <f t="shared" si="2"/>
        <v>13</v>
      </c>
      <c r="H741" s="6" t="s">
        <v>60</v>
      </c>
      <c r="I741" s="2">
        <v>1.0</v>
      </c>
      <c r="J741" s="6">
        <v>14.10593885608408</v>
      </c>
      <c r="K741" s="6">
        <v>1337000.0</v>
      </c>
      <c r="L741" s="2">
        <v>0.0</v>
      </c>
      <c r="M741" s="2">
        <v>0.0</v>
      </c>
      <c r="N741" s="2"/>
      <c r="O741" s="2">
        <v>0.0</v>
      </c>
      <c r="P741" s="2">
        <v>0.0</v>
      </c>
      <c r="Q741" s="2">
        <v>0.0</v>
      </c>
      <c r="R741" s="2">
        <v>26.0</v>
      </c>
      <c r="S741" s="2">
        <v>0.0</v>
      </c>
      <c r="T741" s="6">
        <v>15.233631536237993</v>
      </c>
      <c r="U741" s="6">
        <v>-0.11687784578411053</v>
      </c>
      <c r="V741" s="6">
        <v>0.3573885891110329</v>
      </c>
      <c r="W741" s="6">
        <v>928353.0</v>
      </c>
      <c r="X741" s="6">
        <v>547431.0</v>
      </c>
      <c r="Y741" s="6">
        <v>4129354.0</v>
      </c>
      <c r="Z741" s="6">
        <v>-482630.0</v>
      </c>
      <c r="AA741" s="2">
        <f t="shared" si="3"/>
        <v>0</v>
      </c>
      <c r="AB741" s="2">
        <v>0.0</v>
      </c>
      <c r="AC741" s="2">
        <v>0.0</v>
      </c>
      <c r="AD741" s="2">
        <v>0.0</v>
      </c>
      <c r="AE741" s="2">
        <v>0.0</v>
      </c>
      <c r="AF741" s="2">
        <v>0.0</v>
      </c>
      <c r="AG741" s="2">
        <v>1.0</v>
      </c>
      <c r="AH741" s="2">
        <v>0.0</v>
      </c>
      <c r="AI741" s="2">
        <v>0.0</v>
      </c>
      <c r="AJ741" s="2">
        <v>0.0</v>
      </c>
      <c r="AK741" s="2">
        <v>0.0</v>
      </c>
      <c r="AL741" s="2">
        <v>0.0</v>
      </c>
      <c r="AM741" s="2">
        <v>0.0</v>
      </c>
      <c r="AN741" s="2">
        <v>1.0</v>
      </c>
      <c r="AO741" s="2">
        <v>0.0</v>
      </c>
      <c r="AP741" s="2">
        <v>0.0</v>
      </c>
      <c r="AQ741" s="2">
        <v>0.0</v>
      </c>
      <c r="AR741" s="3">
        <v>0.0</v>
      </c>
      <c r="AS741" s="6">
        <f t="shared" si="4"/>
        <v>15.19442249</v>
      </c>
      <c r="AT741" s="6">
        <f t="shared" si="5"/>
        <v>0.1030411434</v>
      </c>
      <c r="AU741" s="6">
        <f t="shared" si="6"/>
        <v>0.2101403851</v>
      </c>
      <c r="AV741" s="6">
        <f t="shared" si="7"/>
        <v>0</v>
      </c>
      <c r="AW741" s="6">
        <f t="shared" si="8"/>
        <v>0</v>
      </c>
      <c r="AX741" s="6">
        <f t="shared" si="9"/>
        <v>0</v>
      </c>
      <c r="AY741" s="6">
        <f t="shared" si="10"/>
        <v>0</v>
      </c>
      <c r="AZ741" s="6">
        <f t="shared" si="11"/>
        <v>0</v>
      </c>
      <c r="BA741" s="6">
        <f t="shared" si="12"/>
        <v>24</v>
      </c>
      <c r="BB741" s="6">
        <f t="shared" si="13"/>
        <v>0</v>
      </c>
      <c r="BC741" s="2"/>
      <c r="BD741" s="2"/>
    </row>
    <row r="742" ht="15.75" customHeight="1">
      <c r="A742" s="2">
        <v>176.0</v>
      </c>
      <c r="B742" s="2">
        <v>2018.0</v>
      </c>
      <c r="C742" s="6" t="s">
        <v>234</v>
      </c>
      <c r="D742" s="2">
        <v>18775.0</v>
      </c>
      <c r="E742" s="2">
        <v>3.758318000124E12</v>
      </c>
      <c r="F742" s="2" t="str">
        <f t="array" ref="F742">IFERROR(INDEX(cnpj!$A:$B,MATCH(C742,cnpj!$B:$B,0),1),IF(G742=14,LEFT(E742,2)&amp;"."&amp;MID(E742,3,3)&amp;"."&amp;MID(E742,6,3)&amp;"/"&amp;MID(E742,9,4)&amp;"-"&amp;RIGHT(E742,2),IF(G742=13,0&amp;LEFT(E742,1)&amp;"."&amp;MID(E742,2,3)&amp;"."&amp;MID(E742,5,3)&amp;"/"&amp;MID(E742,8,4)&amp;"-"&amp;RIGHT(E742,2),IF(G742=12,"00"&amp;"."&amp;LEFT(E742,3)&amp;"."&amp;MID(E742,4,3)&amp;"/"&amp;MID(E742,7,4)&amp;"-"&amp;RIGHT(E742,2),IF(G742=11,"00.0"&amp;LEFT(E742,2)&amp;"."&amp;MID(E742,3,3)&amp;"/"&amp;MID(E742,6,4)&amp;"-"&amp;RIGHT(E742,2),"erro")))))</f>
        <v>03.758.318/0001-24</v>
      </c>
      <c r="G742" s="2">
        <f t="shared" si="2"/>
        <v>13</v>
      </c>
      <c r="H742" s="6" t="s">
        <v>60</v>
      </c>
      <c r="I742" s="2">
        <v>1.0</v>
      </c>
      <c r="J742" s="6">
        <v>14.133964289082808</v>
      </c>
      <c r="K742" s="6">
        <v>1375000.0</v>
      </c>
      <c r="L742" s="2">
        <v>0.0</v>
      </c>
      <c r="M742" s="2">
        <v>0.0</v>
      </c>
      <c r="N742" s="2"/>
      <c r="O742" s="2">
        <v>0.0</v>
      </c>
      <c r="P742" s="2">
        <v>0.0</v>
      </c>
      <c r="Q742" s="2">
        <v>0.0</v>
      </c>
      <c r="R742" s="2">
        <v>23.0</v>
      </c>
      <c r="S742" s="2">
        <v>0.0</v>
      </c>
      <c r="T742" s="6">
        <v>15.2162882770596</v>
      </c>
      <c r="U742" s="6">
        <v>-0.079824460896102</v>
      </c>
      <c r="V742" s="6">
        <v>0.4259708675066622</v>
      </c>
      <c r="W742" s="6">
        <v>877675.0</v>
      </c>
      <c r="X742" s="6">
        <v>851066.0</v>
      </c>
      <c r="Y742" s="6">
        <v>4058355.0</v>
      </c>
      <c r="Z742" s="6">
        <v>-323956.0</v>
      </c>
      <c r="AA742" s="2">
        <f t="shared" si="3"/>
        <v>1</v>
      </c>
      <c r="AB742" s="2">
        <v>0.0</v>
      </c>
      <c r="AC742" s="2">
        <v>0.0</v>
      </c>
      <c r="AD742" s="2">
        <v>0.0</v>
      </c>
      <c r="AE742" s="2">
        <v>0.0</v>
      </c>
      <c r="AF742" s="2">
        <v>0.0</v>
      </c>
      <c r="AG742" s="2">
        <v>1.0</v>
      </c>
      <c r="AH742" s="2">
        <v>0.0</v>
      </c>
      <c r="AI742" s="2">
        <v>0.0</v>
      </c>
      <c r="AJ742" s="2">
        <v>0.0</v>
      </c>
      <c r="AK742" s="2">
        <v>0.0</v>
      </c>
      <c r="AL742" s="2">
        <v>0.0</v>
      </c>
      <c r="AM742" s="2">
        <v>0.0</v>
      </c>
      <c r="AN742" s="2">
        <v>0.0</v>
      </c>
      <c r="AO742" s="2">
        <v>1.0</v>
      </c>
      <c r="AP742" s="2">
        <v>0.0</v>
      </c>
      <c r="AQ742" s="2">
        <v>0.0</v>
      </c>
      <c r="AR742" s="3">
        <v>0.0</v>
      </c>
      <c r="AS742" s="6">
        <f t="shared" si="4"/>
        <v>15.23363154</v>
      </c>
      <c r="AT742" s="6">
        <f t="shared" si="5"/>
        <v>-0.1168778458</v>
      </c>
      <c r="AU742" s="6">
        <f t="shared" si="6"/>
        <v>0.3573885891</v>
      </c>
      <c r="AV742" s="6">
        <f t="shared" si="7"/>
        <v>0</v>
      </c>
      <c r="AW742" s="6">
        <f t="shared" si="8"/>
        <v>0</v>
      </c>
      <c r="AX742" s="6">
        <f t="shared" si="9"/>
        <v>0</v>
      </c>
      <c r="AY742" s="6">
        <f t="shared" si="10"/>
        <v>0</v>
      </c>
      <c r="AZ742" s="6">
        <f t="shared" si="11"/>
        <v>0</v>
      </c>
      <c r="BA742" s="6">
        <f t="shared" si="12"/>
        <v>26</v>
      </c>
      <c r="BB742" s="6">
        <f t="shared" si="13"/>
        <v>0</v>
      </c>
      <c r="BC742" s="2"/>
      <c r="BD742" s="2"/>
    </row>
    <row r="743" ht="15.75" customHeight="1">
      <c r="A743" s="2">
        <v>176.0</v>
      </c>
      <c r="B743" s="2">
        <v>2019.0</v>
      </c>
      <c r="C743" s="6" t="s">
        <v>234</v>
      </c>
      <c r="D743" s="2">
        <v>18775.0</v>
      </c>
      <c r="E743" s="2">
        <v>3.758318000124E12</v>
      </c>
      <c r="F743" s="2" t="str">
        <f t="array" ref="F743">IFERROR(INDEX(cnpj!$A:$B,MATCH(C743,cnpj!$B:$B,0),1),IF(G743=14,LEFT(E743,2)&amp;"."&amp;MID(E743,3,3)&amp;"."&amp;MID(E743,6,3)&amp;"/"&amp;MID(E743,9,4)&amp;"-"&amp;RIGHT(E743,2),IF(G743=13,0&amp;LEFT(E743,1)&amp;"."&amp;MID(E743,2,3)&amp;"."&amp;MID(E743,5,3)&amp;"/"&amp;MID(E743,8,4)&amp;"-"&amp;RIGHT(E743,2),IF(G743=12,"00"&amp;"."&amp;LEFT(E743,3)&amp;"."&amp;MID(E743,4,3)&amp;"/"&amp;MID(E743,7,4)&amp;"-"&amp;RIGHT(E743,2),IF(G743=11,"00.0"&amp;LEFT(E743,2)&amp;"."&amp;MID(E743,3,3)&amp;"/"&amp;MID(E743,6,4)&amp;"-"&amp;RIGHT(E743,2),"erro")))))</f>
        <v>03.758.318/0001-24</v>
      </c>
      <c r="G743" s="2">
        <f t="shared" si="2"/>
        <v>13</v>
      </c>
      <c r="H743" s="6" t="s">
        <v>60</v>
      </c>
      <c r="I743" s="2">
        <v>1.0</v>
      </c>
      <c r="J743" s="6">
        <v>12.573377976160389</v>
      </c>
      <c r="K743" s="6">
        <v>288767.74</v>
      </c>
      <c r="L743" s="2">
        <v>0.0</v>
      </c>
      <c r="M743" s="2">
        <v>0.0</v>
      </c>
      <c r="N743" s="2"/>
      <c r="O743" s="2">
        <v>1.0</v>
      </c>
      <c r="P743" s="2">
        <v>1.0</v>
      </c>
      <c r="Q743" s="2">
        <v>0.0</v>
      </c>
      <c r="R743" s="2">
        <v>24.0</v>
      </c>
      <c r="S743" s="2">
        <v>0.0</v>
      </c>
      <c r="T743" s="6">
        <v>15.095276777572062</v>
      </c>
      <c r="U743" s="6">
        <v>-0.43183309189417984</v>
      </c>
      <c r="V743" s="6">
        <v>0.03654403374604643</v>
      </c>
      <c r="W743" s="6">
        <v>107130.0</v>
      </c>
      <c r="X743" s="6">
        <v>24275.0</v>
      </c>
      <c r="Y743" s="6">
        <v>3595799.0</v>
      </c>
      <c r="Z743" s="6">
        <v>-1552785.0</v>
      </c>
      <c r="AA743" s="2">
        <f t="shared" si="3"/>
        <v>1</v>
      </c>
      <c r="AB743" s="2">
        <v>0.0</v>
      </c>
      <c r="AC743" s="2">
        <v>0.0</v>
      </c>
      <c r="AD743" s="2">
        <v>0.0</v>
      </c>
      <c r="AE743" s="2">
        <v>0.0</v>
      </c>
      <c r="AF743" s="2">
        <v>0.0</v>
      </c>
      <c r="AG743" s="2">
        <v>1.0</v>
      </c>
      <c r="AH743" s="2">
        <v>0.0</v>
      </c>
      <c r="AI743" s="2">
        <v>0.0</v>
      </c>
      <c r="AJ743" s="2">
        <v>0.0</v>
      </c>
      <c r="AK743" s="2">
        <v>0.0</v>
      </c>
      <c r="AL743" s="2">
        <v>0.0</v>
      </c>
      <c r="AM743" s="2">
        <v>0.0</v>
      </c>
      <c r="AN743" s="2">
        <v>0.0</v>
      </c>
      <c r="AO743" s="2">
        <v>0.0</v>
      </c>
      <c r="AP743" s="2">
        <v>1.0</v>
      </c>
      <c r="AQ743" s="2">
        <v>0.0</v>
      </c>
      <c r="AR743" s="3">
        <v>0.0</v>
      </c>
      <c r="AS743" s="6">
        <f t="shared" si="4"/>
        <v>15.21628828</v>
      </c>
      <c r="AT743" s="6">
        <f t="shared" si="5"/>
        <v>-0.0798244609</v>
      </c>
      <c r="AU743" s="6">
        <f t="shared" si="6"/>
        <v>0.4259708675</v>
      </c>
      <c r="AV743" s="6">
        <f t="shared" si="7"/>
        <v>0</v>
      </c>
      <c r="AW743" s="6">
        <f t="shared" si="8"/>
        <v>0</v>
      </c>
      <c r="AX743" s="6">
        <f t="shared" si="9"/>
        <v>0</v>
      </c>
      <c r="AY743" s="6">
        <f t="shared" si="10"/>
        <v>0</v>
      </c>
      <c r="AZ743" s="6">
        <f t="shared" si="11"/>
        <v>0</v>
      </c>
      <c r="BA743" s="6">
        <f t="shared" si="12"/>
        <v>23</v>
      </c>
      <c r="BB743" s="6">
        <f t="shared" si="13"/>
        <v>0</v>
      </c>
      <c r="BC743" s="2"/>
      <c r="BD743" s="2"/>
    </row>
    <row r="744" ht="15.75" customHeight="1">
      <c r="A744" s="2">
        <v>176.0</v>
      </c>
      <c r="B744" s="2">
        <v>2020.0</v>
      </c>
      <c r="C744" s="6" t="s">
        <v>234</v>
      </c>
      <c r="D744" s="2">
        <v>18775.0</v>
      </c>
      <c r="E744" s="2">
        <v>3.758318000124E12</v>
      </c>
      <c r="F744" s="2" t="str">
        <f t="array" ref="F744">IFERROR(INDEX(cnpj!$A:$B,MATCH(C744,cnpj!$B:$B,0),1),IF(G744=14,LEFT(E744,2)&amp;"."&amp;MID(E744,3,3)&amp;"."&amp;MID(E744,6,3)&amp;"/"&amp;MID(E744,9,4)&amp;"-"&amp;RIGHT(E744,2),IF(G744=13,0&amp;LEFT(E744,1)&amp;"."&amp;MID(E744,2,3)&amp;"."&amp;MID(E744,5,3)&amp;"/"&amp;MID(E744,8,4)&amp;"-"&amp;RIGHT(E744,2),IF(G744=12,"00"&amp;"."&amp;LEFT(E744,3)&amp;"."&amp;MID(E744,4,3)&amp;"/"&amp;MID(E744,7,4)&amp;"-"&amp;RIGHT(E744,2),IF(G744=11,"00.0"&amp;LEFT(E744,2)&amp;"."&amp;MID(E744,3,3)&amp;"/"&amp;MID(E744,6,4)&amp;"-"&amp;RIGHT(E744,2),"erro")))))</f>
        <v>03.758.318/0001-24</v>
      </c>
      <c r="G744" s="2">
        <f t="shared" si="2"/>
        <v>13</v>
      </c>
      <c r="H744" s="6" t="s">
        <v>60</v>
      </c>
      <c r="I744" s="2">
        <v>1.0</v>
      </c>
      <c r="J744" s="6">
        <v>12.573376937262637</v>
      </c>
      <c r="K744" s="6">
        <v>288767.44</v>
      </c>
      <c r="L744" s="2">
        <v>0.0</v>
      </c>
      <c r="M744" s="2">
        <v>0.0</v>
      </c>
      <c r="N744" s="2"/>
      <c r="O744" s="2">
        <v>1.0</v>
      </c>
      <c r="P744" s="2">
        <v>1.0</v>
      </c>
      <c r="Q744" s="2">
        <v>0.0</v>
      </c>
      <c r="R744" s="2">
        <v>20.0</v>
      </c>
      <c r="S744" s="2">
        <v>0.0</v>
      </c>
      <c r="T744" s="6">
        <v>14.814440255085906</v>
      </c>
      <c r="U744" s="6">
        <v>-0.49328748084057666</v>
      </c>
      <c r="V744" s="6">
        <v>1.2072020281552376</v>
      </c>
      <c r="W744" s="6">
        <v>1917452.0</v>
      </c>
      <c r="X744" s="6">
        <v>1360553.0</v>
      </c>
      <c r="Y744" s="6">
        <v>2715374.0</v>
      </c>
      <c r="Z744" s="6">
        <v>-1339460.0</v>
      </c>
      <c r="AA744" s="2">
        <f t="shared" si="3"/>
        <v>1</v>
      </c>
      <c r="AB744" s="2">
        <v>0.0</v>
      </c>
      <c r="AC744" s="2">
        <v>0.0</v>
      </c>
      <c r="AD744" s="2">
        <v>0.0</v>
      </c>
      <c r="AE744" s="2">
        <v>0.0</v>
      </c>
      <c r="AF744" s="2">
        <v>0.0</v>
      </c>
      <c r="AG744" s="2">
        <v>1.0</v>
      </c>
      <c r="AH744" s="2">
        <v>0.0</v>
      </c>
      <c r="AI744" s="2">
        <v>0.0</v>
      </c>
      <c r="AJ744" s="2">
        <v>0.0</v>
      </c>
      <c r="AK744" s="2">
        <v>0.0</v>
      </c>
      <c r="AL744" s="2">
        <v>0.0</v>
      </c>
      <c r="AM744" s="2">
        <v>0.0</v>
      </c>
      <c r="AN744" s="2">
        <v>0.0</v>
      </c>
      <c r="AO744" s="2">
        <v>0.0</v>
      </c>
      <c r="AP744" s="2">
        <v>0.0</v>
      </c>
      <c r="AQ744" s="2">
        <v>1.0</v>
      </c>
      <c r="AR744" s="3">
        <v>0.0</v>
      </c>
      <c r="AS744" s="6">
        <f t="shared" si="4"/>
        <v>15.09527678</v>
      </c>
      <c r="AT744" s="6">
        <f t="shared" si="5"/>
        <v>-0.4318330919</v>
      </c>
      <c r="AU744" s="6">
        <f t="shared" si="6"/>
        <v>0.03654403375</v>
      </c>
      <c r="AV744" s="6">
        <f t="shared" si="7"/>
        <v>0</v>
      </c>
      <c r="AW744" s="6">
        <f t="shared" si="8"/>
        <v>0</v>
      </c>
      <c r="AX744" s="6">
        <f t="shared" si="9"/>
        <v>1</v>
      </c>
      <c r="AY744" s="6">
        <f t="shared" si="10"/>
        <v>1</v>
      </c>
      <c r="AZ744" s="6">
        <f t="shared" si="11"/>
        <v>0</v>
      </c>
      <c r="BA744" s="6">
        <f t="shared" si="12"/>
        <v>24</v>
      </c>
      <c r="BB744" s="6">
        <f t="shared" si="13"/>
        <v>0</v>
      </c>
      <c r="BC744" s="2"/>
      <c r="BD744" s="2"/>
    </row>
    <row r="745" ht="15.75" customHeight="1">
      <c r="A745" s="2">
        <v>177.0</v>
      </c>
      <c r="B745" s="2">
        <v>2016.0</v>
      </c>
      <c r="C745" s="6" t="s">
        <v>235</v>
      </c>
      <c r="D745" s="2">
        <v>11932.0</v>
      </c>
      <c r="E745" s="2">
        <v>6.1156113000175E13</v>
      </c>
      <c r="F745" s="2" t="str">
        <f t="array" ref="F745">IFERROR(INDEX(cnpj!$A:$B,MATCH(C745,cnpj!$B:$B,0),1),IF(G745=14,LEFT(E745,2)&amp;"."&amp;MID(E745,3,3)&amp;"."&amp;MID(E745,6,3)&amp;"/"&amp;MID(E745,9,4)&amp;"-"&amp;RIGHT(E745,2),IF(G745=13,0&amp;LEFT(E745,1)&amp;"."&amp;MID(E745,2,3)&amp;"."&amp;MID(E745,5,3)&amp;"/"&amp;MID(E745,8,4)&amp;"-"&amp;RIGHT(E745,2),IF(G745=12,"00"&amp;"."&amp;LEFT(E745,3)&amp;"."&amp;MID(E745,4,3)&amp;"/"&amp;MID(E745,7,4)&amp;"-"&amp;RIGHT(E745,2),IF(G745=11,"00.0"&amp;LEFT(E745,2)&amp;"."&amp;MID(E745,3,3)&amp;"/"&amp;MID(E745,6,4)&amp;"-"&amp;RIGHT(E745,2),"erro")))))</f>
        <v>61.156.113/0001-75</v>
      </c>
      <c r="G745" s="2">
        <f t="shared" si="2"/>
        <v>14</v>
      </c>
      <c r="H745" s="6" t="s">
        <v>62</v>
      </c>
      <c r="I745" s="2">
        <v>3.0</v>
      </c>
      <c r="J745" s="6">
        <v>15.53491910052972</v>
      </c>
      <c r="K745" s="6">
        <v>5581226.43</v>
      </c>
      <c r="L745" s="2">
        <v>0.0</v>
      </c>
      <c r="M745" s="2">
        <v>1.0</v>
      </c>
      <c r="N745" s="2"/>
      <c r="O745" s="2">
        <v>1.0</v>
      </c>
      <c r="P745" s="2">
        <v>3.0</v>
      </c>
      <c r="Q745" s="2">
        <v>0.0</v>
      </c>
      <c r="R745" s="2">
        <v>23.0</v>
      </c>
      <c r="S745" s="2">
        <v>0.0</v>
      </c>
      <c r="T745" s="6">
        <v>15.003076807805222</v>
      </c>
      <c r="U745" s="6">
        <v>0.0065661489723828955</v>
      </c>
      <c r="V745" s="6">
        <v>0.45595135969084116</v>
      </c>
      <c r="W745" s="6">
        <v>767239.0</v>
      </c>
      <c r="X745" s="6">
        <v>727867.0</v>
      </c>
      <c r="Y745" s="6">
        <v>3279091.0</v>
      </c>
      <c r="Z745" s="6">
        <v>21531.0</v>
      </c>
      <c r="AA745" s="2" t="str">
        <f t="shared" si="3"/>
        <v/>
      </c>
      <c r="AB745" s="2">
        <v>0.0</v>
      </c>
      <c r="AC745" s="2">
        <v>0.0</v>
      </c>
      <c r="AD745" s="2">
        <v>0.0</v>
      </c>
      <c r="AE745" s="2">
        <v>0.0</v>
      </c>
      <c r="AF745" s="2">
        <v>0.0</v>
      </c>
      <c r="AG745" s="2">
        <v>0.0</v>
      </c>
      <c r="AH745" s="2">
        <v>1.0</v>
      </c>
      <c r="AI745" s="2">
        <v>0.0</v>
      </c>
      <c r="AJ745" s="2">
        <v>0.0</v>
      </c>
      <c r="AK745" s="2">
        <v>0.0</v>
      </c>
      <c r="AL745" s="2">
        <v>0.0</v>
      </c>
      <c r="AM745" s="2">
        <v>1.0</v>
      </c>
      <c r="AN745" s="2">
        <v>0.0</v>
      </c>
      <c r="AO745" s="2">
        <v>0.0</v>
      </c>
      <c r="AP745" s="2">
        <v>0.0</v>
      </c>
      <c r="AQ745" s="2">
        <v>0.0</v>
      </c>
      <c r="AR745" s="3">
        <v>0.0</v>
      </c>
      <c r="AS745" s="6" t="str">
        <f t="shared" si="4"/>
        <v/>
      </c>
      <c r="AT745" s="6" t="str">
        <f t="shared" si="5"/>
        <v/>
      </c>
      <c r="AU745" s="6" t="str">
        <f t="shared" si="6"/>
        <v/>
      </c>
      <c r="AV745" s="6" t="str">
        <f t="shared" si="7"/>
        <v/>
      </c>
      <c r="AW745" s="6" t="str">
        <f t="shared" si="8"/>
        <v/>
      </c>
      <c r="AX745" s="6" t="str">
        <f t="shared" si="9"/>
        <v/>
      </c>
      <c r="AY745" s="6" t="str">
        <f t="shared" si="10"/>
        <v/>
      </c>
      <c r="AZ745" s="6" t="str">
        <f t="shared" si="11"/>
        <v/>
      </c>
      <c r="BA745" s="6" t="str">
        <f t="shared" si="12"/>
        <v/>
      </c>
      <c r="BB745" s="6" t="str">
        <f t="shared" si="13"/>
        <v/>
      </c>
      <c r="BC745" s="2"/>
      <c r="BD745" s="2"/>
    </row>
    <row r="746" ht="15.75" customHeight="1">
      <c r="A746" s="2">
        <v>177.0</v>
      </c>
      <c r="B746" s="2">
        <v>2017.0</v>
      </c>
      <c r="C746" s="6" t="s">
        <v>235</v>
      </c>
      <c r="D746" s="2">
        <v>11932.0</v>
      </c>
      <c r="E746" s="2">
        <v>6.1156113000175E13</v>
      </c>
      <c r="F746" s="2" t="str">
        <f t="array" ref="F746">IFERROR(INDEX(cnpj!$A:$B,MATCH(C746,cnpj!$B:$B,0),1),IF(G746=14,LEFT(E746,2)&amp;"."&amp;MID(E746,3,3)&amp;"."&amp;MID(E746,6,3)&amp;"/"&amp;MID(E746,9,4)&amp;"-"&amp;RIGHT(E746,2),IF(G746=13,0&amp;LEFT(E746,1)&amp;"."&amp;MID(E746,2,3)&amp;"."&amp;MID(E746,5,3)&amp;"/"&amp;MID(E746,8,4)&amp;"-"&amp;RIGHT(E746,2),IF(G746=12,"00"&amp;"."&amp;LEFT(E746,3)&amp;"."&amp;MID(E746,4,3)&amp;"/"&amp;MID(E746,7,4)&amp;"-"&amp;RIGHT(E746,2),IF(G746=11,"00.0"&amp;LEFT(E746,2)&amp;"."&amp;MID(E746,3,3)&amp;"/"&amp;MID(E746,6,4)&amp;"-"&amp;RIGHT(E746,2),"erro")))))</f>
        <v>61.156.113/0001-75</v>
      </c>
      <c r="G746" s="2">
        <f t="shared" si="2"/>
        <v>14</v>
      </c>
      <c r="H746" s="6" t="s">
        <v>62</v>
      </c>
      <c r="I746" s="2">
        <v>3.0</v>
      </c>
      <c r="J746" s="6">
        <v>15.601259243572597</v>
      </c>
      <c r="K746" s="6">
        <v>5964043.47</v>
      </c>
      <c r="L746" s="2">
        <v>0.0</v>
      </c>
      <c r="M746" s="2">
        <v>1.0</v>
      </c>
      <c r="N746" s="2"/>
      <c r="O746" s="2">
        <v>1.0</v>
      </c>
      <c r="P746" s="2">
        <v>3.0</v>
      </c>
      <c r="Q746" s="2">
        <v>0.0</v>
      </c>
      <c r="R746" s="2">
        <v>18.0</v>
      </c>
      <c r="S746" s="2">
        <v>0.0</v>
      </c>
      <c r="T746" s="6">
        <v>15.034025707943966</v>
      </c>
      <c r="U746" s="6">
        <v>0.0018931677429998917</v>
      </c>
      <c r="V746" s="6">
        <v>0.2939862135521598</v>
      </c>
      <c r="W746" s="6">
        <v>735152.0</v>
      </c>
      <c r="X746" s="6">
        <v>259157.0</v>
      </c>
      <c r="Y746" s="6">
        <v>3382162.0</v>
      </c>
      <c r="Z746" s="6">
        <v>6403.0</v>
      </c>
      <c r="AA746" s="2">
        <f t="shared" si="3"/>
        <v>0</v>
      </c>
      <c r="AB746" s="2">
        <v>0.0</v>
      </c>
      <c r="AC746" s="2">
        <v>0.0</v>
      </c>
      <c r="AD746" s="2">
        <v>0.0</v>
      </c>
      <c r="AE746" s="2">
        <v>0.0</v>
      </c>
      <c r="AF746" s="2">
        <v>0.0</v>
      </c>
      <c r="AG746" s="2">
        <v>0.0</v>
      </c>
      <c r="AH746" s="2">
        <v>1.0</v>
      </c>
      <c r="AI746" s="2">
        <v>0.0</v>
      </c>
      <c r="AJ746" s="2">
        <v>0.0</v>
      </c>
      <c r="AK746" s="2">
        <v>0.0</v>
      </c>
      <c r="AL746" s="2">
        <v>0.0</v>
      </c>
      <c r="AM746" s="2">
        <v>0.0</v>
      </c>
      <c r="AN746" s="2">
        <v>1.0</v>
      </c>
      <c r="AO746" s="2">
        <v>0.0</v>
      </c>
      <c r="AP746" s="2">
        <v>0.0</v>
      </c>
      <c r="AQ746" s="2">
        <v>0.0</v>
      </c>
      <c r="AR746" s="3">
        <v>0.0</v>
      </c>
      <c r="AS746" s="6">
        <f t="shared" si="4"/>
        <v>15.00307681</v>
      </c>
      <c r="AT746" s="6">
        <f t="shared" si="5"/>
        <v>0.006566148972</v>
      </c>
      <c r="AU746" s="6">
        <f t="shared" si="6"/>
        <v>0.4559513597</v>
      </c>
      <c r="AV746" s="6">
        <f t="shared" si="7"/>
        <v>0</v>
      </c>
      <c r="AW746" s="6">
        <f t="shared" si="8"/>
        <v>1</v>
      </c>
      <c r="AX746" s="6">
        <f t="shared" si="9"/>
        <v>1</v>
      </c>
      <c r="AY746" s="6">
        <f t="shared" si="10"/>
        <v>3</v>
      </c>
      <c r="AZ746" s="6">
        <f t="shared" si="11"/>
        <v>0</v>
      </c>
      <c r="BA746" s="6">
        <f t="shared" si="12"/>
        <v>23</v>
      </c>
      <c r="BB746" s="6">
        <f t="shared" si="13"/>
        <v>0</v>
      </c>
      <c r="BC746" s="2"/>
      <c r="BD746" s="2"/>
    </row>
    <row r="747" ht="15.75" customHeight="1">
      <c r="A747" s="2">
        <v>177.0</v>
      </c>
      <c r="B747" s="2">
        <v>2018.0</v>
      </c>
      <c r="C747" s="6" t="s">
        <v>235</v>
      </c>
      <c r="D747" s="2">
        <v>11932.0</v>
      </c>
      <c r="E747" s="2">
        <v>6.1156113000175E13</v>
      </c>
      <c r="F747" s="2" t="str">
        <f t="array" ref="F747">IFERROR(INDEX(cnpj!$A:$B,MATCH(C747,cnpj!$B:$B,0),1),IF(G747=14,LEFT(E747,2)&amp;"."&amp;MID(E747,3,3)&amp;"."&amp;MID(E747,6,3)&amp;"/"&amp;MID(E747,9,4)&amp;"-"&amp;RIGHT(E747,2),IF(G747=13,0&amp;LEFT(E747,1)&amp;"."&amp;MID(E747,2,3)&amp;"."&amp;MID(E747,5,3)&amp;"/"&amp;MID(E747,8,4)&amp;"-"&amp;RIGHT(E747,2),IF(G747=12,"00"&amp;"."&amp;LEFT(E747,3)&amp;"."&amp;MID(E747,4,3)&amp;"/"&amp;MID(E747,7,4)&amp;"-"&amp;RIGHT(E747,2),IF(G747=11,"00.0"&amp;LEFT(E747,2)&amp;"."&amp;MID(E747,3,3)&amp;"/"&amp;MID(E747,6,4)&amp;"-"&amp;RIGHT(E747,2),"erro")))))</f>
        <v>61.156.113/0001-75</v>
      </c>
      <c r="G747" s="2">
        <f t="shared" si="2"/>
        <v>14</v>
      </c>
      <c r="H747" s="6" t="s">
        <v>62</v>
      </c>
      <c r="I747" s="2">
        <v>3.0</v>
      </c>
      <c r="J747" s="6">
        <v>15.769663705679857</v>
      </c>
      <c r="K747" s="6">
        <v>7057939.46</v>
      </c>
      <c r="L747" s="2">
        <v>0.0</v>
      </c>
      <c r="M747" s="2">
        <v>1.0</v>
      </c>
      <c r="N747" s="2"/>
      <c r="O747" s="2">
        <v>1.0</v>
      </c>
      <c r="P747" s="2">
        <v>3.0</v>
      </c>
      <c r="Q747" s="2">
        <v>0.0</v>
      </c>
      <c r="R747" s="2">
        <v>18.0</v>
      </c>
      <c r="S747" s="2">
        <v>0.0</v>
      </c>
      <c r="T747" s="6">
        <v>15.247301809231903</v>
      </c>
      <c r="U747" s="6">
        <v>0.04809264555773972</v>
      </c>
      <c r="V747" s="6">
        <v>0.3020027036511234</v>
      </c>
      <c r="W747" s="6">
        <v>720055.0</v>
      </c>
      <c r="X747" s="6">
        <v>544186.0</v>
      </c>
      <c r="Y747" s="6">
        <v>4186191.0</v>
      </c>
      <c r="Z747" s="6">
        <v>201325.0</v>
      </c>
      <c r="AA747" s="2">
        <f t="shared" si="3"/>
        <v>0</v>
      </c>
      <c r="AB747" s="2">
        <v>0.0</v>
      </c>
      <c r="AC747" s="2">
        <v>0.0</v>
      </c>
      <c r="AD747" s="2">
        <v>0.0</v>
      </c>
      <c r="AE747" s="2">
        <v>0.0</v>
      </c>
      <c r="AF747" s="2">
        <v>0.0</v>
      </c>
      <c r="AG747" s="2">
        <v>0.0</v>
      </c>
      <c r="AH747" s="2">
        <v>1.0</v>
      </c>
      <c r="AI747" s="2">
        <v>0.0</v>
      </c>
      <c r="AJ747" s="2">
        <v>0.0</v>
      </c>
      <c r="AK747" s="2">
        <v>0.0</v>
      </c>
      <c r="AL747" s="2">
        <v>0.0</v>
      </c>
      <c r="AM747" s="2">
        <v>0.0</v>
      </c>
      <c r="AN747" s="2">
        <v>0.0</v>
      </c>
      <c r="AO747" s="2">
        <v>1.0</v>
      </c>
      <c r="AP747" s="2">
        <v>0.0</v>
      </c>
      <c r="AQ747" s="2">
        <v>0.0</v>
      </c>
      <c r="AR747" s="3">
        <v>0.0</v>
      </c>
      <c r="AS747" s="6">
        <f t="shared" si="4"/>
        <v>15.03402571</v>
      </c>
      <c r="AT747" s="6">
        <f t="shared" si="5"/>
        <v>0.001893167743</v>
      </c>
      <c r="AU747" s="6">
        <f t="shared" si="6"/>
        <v>0.2939862136</v>
      </c>
      <c r="AV747" s="6">
        <f t="shared" si="7"/>
        <v>0</v>
      </c>
      <c r="AW747" s="6">
        <f t="shared" si="8"/>
        <v>1</v>
      </c>
      <c r="AX747" s="6">
        <f t="shared" si="9"/>
        <v>1</v>
      </c>
      <c r="AY747" s="6">
        <f t="shared" si="10"/>
        <v>3</v>
      </c>
      <c r="AZ747" s="6">
        <f t="shared" si="11"/>
        <v>0</v>
      </c>
      <c r="BA747" s="6">
        <f t="shared" si="12"/>
        <v>18</v>
      </c>
      <c r="BB747" s="6">
        <f t="shared" si="13"/>
        <v>0</v>
      </c>
      <c r="BC747" s="2"/>
      <c r="BD747" s="2"/>
    </row>
    <row r="748" ht="15.75" customHeight="1">
      <c r="A748" s="2">
        <v>177.0</v>
      </c>
      <c r="B748" s="2">
        <v>2019.0</v>
      </c>
      <c r="C748" s="6" t="s">
        <v>235</v>
      </c>
      <c r="D748" s="2">
        <v>11932.0</v>
      </c>
      <c r="E748" s="2">
        <v>6.1156113000175E13</v>
      </c>
      <c r="F748" s="2" t="str">
        <f t="array" ref="F748">IFERROR(INDEX(cnpj!$A:$B,MATCH(C748,cnpj!$B:$B,0),1),IF(G748=14,LEFT(E748,2)&amp;"."&amp;MID(E748,3,3)&amp;"."&amp;MID(E748,6,3)&amp;"/"&amp;MID(E748,9,4)&amp;"-"&amp;RIGHT(E748,2),IF(G748=13,0&amp;LEFT(E748,1)&amp;"."&amp;MID(E748,2,3)&amp;"."&amp;MID(E748,5,3)&amp;"/"&amp;MID(E748,8,4)&amp;"-"&amp;RIGHT(E748,2),IF(G748=12,"00"&amp;"."&amp;LEFT(E748,3)&amp;"."&amp;MID(E748,4,3)&amp;"/"&amp;MID(E748,7,4)&amp;"-"&amp;RIGHT(E748,2),IF(G748=11,"00.0"&amp;LEFT(E748,2)&amp;"."&amp;MID(E748,3,3)&amp;"/"&amp;MID(E748,6,4)&amp;"-"&amp;RIGHT(E748,2),"erro")))))</f>
        <v>61.156.113/0001-75</v>
      </c>
      <c r="G748" s="2">
        <f t="shared" si="2"/>
        <v>14</v>
      </c>
      <c r="H748" s="6" t="s">
        <v>62</v>
      </c>
      <c r="I748" s="2">
        <v>3.0</v>
      </c>
      <c r="J748" s="6">
        <v>15.719236614133443</v>
      </c>
      <c r="K748" s="6">
        <v>6710852.93</v>
      </c>
      <c r="L748" s="2">
        <v>0.0</v>
      </c>
      <c r="M748" s="2">
        <v>1.0</v>
      </c>
      <c r="N748" s="2"/>
      <c r="O748" s="2">
        <v>1.0</v>
      </c>
      <c r="P748" s="2">
        <v>3.0</v>
      </c>
      <c r="Q748" s="2">
        <v>0.0</v>
      </c>
      <c r="R748" s="2">
        <v>24.0</v>
      </c>
      <c r="S748" s="2">
        <v>0.0</v>
      </c>
      <c r="T748" s="6">
        <v>15.432161990291673</v>
      </c>
      <c r="U748" s="6">
        <v>0.06700193280724864</v>
      </c>
      <c r="V748" s="6">
        <v>0.2520047861501871</v>
      </c>
      <c r="W748" s="6">
        <v>501907.0</v>
      </c>
      <c r="X748" s="6">
        <v>767239.0</v>
      </c>
      <c r="Y748" s="6">
        <v>5036198.0</v>
      </c>
      <c r="Z748" s="6">
        <v>337435.0</v>
      </c>
      <c r="AA748" s="2">
        <f t="shared" si="3"/>
        <v>0</v>
      </c>
      <c r="AB748" s="2">
        <v>0.0</v>
      </c>
      <c r="AC748" s="2">
        <v>0.0</v>
      </c>
      <c r="AD748" s="2">
        <v>0.0</v>
      </c>
      <c r="AE748" s="2">
        <v>0.0</v>
      </c>
      <c r="AF748" s="2">
        <v>0.0</v>
      </c>
      <c r="AG748" s="2">
        <v>0.0</v>
      </c>
      <c r="AH748" s="2">
        <v>1.0</v>
      </c>
      <c r="AI748" s="2">
        <v>0.0</v>
      </c>
      <c r="AJ748" s="2">
        <v>0.0</v>
      </c>
      <c r="AK748" s="2">
        <v>0.0</v>
      </c>
      <c r="AL748" s="2">
        <v>0.0</v>
      </c>
      <c r="AM748" s="2">
        <v>0.0</v>
      </c>
      <c r="AN748" s="2">
        <v>0.0</v>
      </c>
      <c r="AO748" s="2">
        <v>0.0</v>
      </c>
      <c r="AP748" s="2">
        <v>1.0</v>
      </c>
      <c r="AQ748" s="2">
        <v>0.0</v>
      </c>
      <c r="AR748" s="3">
        <v>0.0</v>
      </c>
      <c r="AS748" s="6">
        <f t="shared" si="4"/>
        <v>15.24730181</v>
      </c>
      <c r="AT748" s="6">
        <f t="shared" si="5"/>
        <v>0.04809264556</v>
      </c>
      <c r="AU748" s="6">
        <f t="shared" si="6"/>
        <v>0.3020027037</v>
      </c>
      <c r="AV748" s="6">
        <f t="shared" si="7"/>
        <v>0</v>
      </c>
      <c r="AW748" s="6">
        <f t="shared" si="8"/>
        <v>1</v>
      </c>
      <c r="AX748" s="6">
        <f t="shared" si="9"/>
        <v>1</v>
      </c>
      <c r="AY748" s="6">
        <f t="shared" si="10"/>
        <v>3</v>
      </c>
      <c r="AZ748" s="6">
        <f t="shared" si="11"/>
        <v>0</v>
      </c>
      <c r="BA748" s="6">
        <f t="shared" si="12"/>
        <v>18</v>
      </c>
      <c r="BB748" s="6">
        <f t="shared" si="13"/>
        <v>0</v>
      </c>
      <c r="BC748" s="2"/>
      <c r="BD748" s="2"/>
    </row>
    <row r="749" ht="15.75" customHeight="1">
      <c r="A749" s="2">
        <v>177.0</v>
      </c>
      <c r="B749" s="2">
        <v>2020.0</v>
      </c>
      <c r="C749" s="6" t="s">
        <v>235</v>
      </c>
      <c r="D749" s="2">
        <v>11932.0</v>
      </c>
      <c r="E749" s="2">
        <v>6.1156113000175E13</v>
      </c>
      <c r="F749" s="2" t="str">
        <f t="array" ref="F749">IFERROR(INDEX(cnpj!$A:$B,MATCH(C749,cnpj!$B:$B,0),1),IF(G749=14,LEFT(E749,2)&amp;"."&amp;MID(E749,3,3)&amp;"."&amp;MID(E749,6,3)&amp;"/"&amp;MID(E749,9,4)&amp;"-"&amp;RIGHT(E749,2),IF(G749=13,0&amp;LEFT(E749,1)&amp;"."&amp;MID(E749,2,3)&amp;"."&amp;MID(E749,5,3)&amp;"/"&amp;MID(E749,8,4)&amp;"-"&amp;RIGHT(E749,2),IF(G749=12,"00"&amp;"."&amp;LEFT(E749,3)&amp;"."&amp;MID(E749,4,3)&amp;"/"&amp;MID(E749,7,4)&amp;"-"&amp;RIGHT(E749,2),IF(G749=11,"00.0"&amp;LEFT(E749,2)&amp;"."&amp;MID(E749,3,3)&amp;"/"&amp;MID(E749,6,4)&amp;"-"&amp;RIGHT(E749,2),"erro")))))</f>
        <v>61.156.113/0001-75</v>
      </c>
      <c r="G749" s="2">
        <f t="shared" si="2"/>
        <v>14</v>
      </c>
      <c r="H749" s="6" t="s">
        <v>62</v>
      </c>
      <c r="I749" s="2">
        <v>3.0</v>
      </c>
      <c r="J749" s="6">
        <v>15.719236614133443</v>
      </c>
      <c r="K749" s="6">
        <v>6710852.93</v>
      </c>
      <c r="L749" s="2">
        <v>0.0</v>
      </c>
      <c r="M749" s="2">
        <v>1.0</v>
      </c>
      <c r="N749" s="2"/>
      <c r="O749" s="2">
        <v>1.0</v>
      </c>
      <c r="P749" s="2">
        <v>3.0</v>
      </c>
      <c r="Q749" s="2">
        <v>0.0</v>
      </c>
      <c r="R749" s="2">
        <v>24.0</v>
      </c>
      <c r="S749" s="2">
        <v>0.0</v>
      </c>
      <c r="T749" s="6">
        <v>15.645693788248249</v>
      </c>
      <c r="U749" s="6">
        <v>-0.07887373098024084</v>
      </c>
      <c r="V749" s="6">
        <v>0.4447042668125521</v>
      </c>
      <c r="W749" s="6">
        <v>1469881.0</v>
      </c>
      <c r="X749" s="6">
        <v>1302863.0</v>
      </c>
      <c r="Y749" s="6">
        <v>6235029.0</v>
      </c>
      <c r="Z749" s="6">
        <v>-491780.0</v>
      </c>
      <c r="AA749" s="2">
        <f t="shared" si="3"/>
        <v>0</v>
      </c>
      <c r="AB749" s="2">
        <v>0.0</v>
      </c>
      <c r="AC749" s="2">
        <v>0.0</v>
      </c>
      <c r="AD749" s="2">
        <v>0.0</v>
      </c>
      <c r="AE749" s="2">
        <v>0.0</v>
      </c>
      <c r="AF749" s="2">
        <v>0.0</v>
      </c>
      <c r="AG749" s="2">
        <v>0.0</v>
      </c>
      <c r="AH749" s="2">
        <v>1.0</v>
      </c>
      <c r="AI749" s="2">
        <v>0.0</v>
      </c>
      <c r="AJ749" s="2">
        <v>0.0</v>
      </c>
      <c r="AK749" s="2">
        <v>0.0</v>
      </c>
      <c r="AL749" s="2">
        <v>0.0</v>
      </c>
      <c r="AM749" s="2">
        <v>0.0</v>
      </c>
      <c r="AN749" s="2">
        <v>0.0</v>
      </c>
      <c r="AO749" s="2">
        <v>0.0</v>
      </c>
      <c r="AP749" s="2">
        <v>0.0</v>
      </c>
      <c r="AQ749" s="2">
        <v>1.0</v>
      </c>
      <c r="AR749" s="3">
        <v>0.0</v>
      </c>
      <c r="AS749" s="6">
        <f t="shared" si="4"/>
        <v>15.43216199</v>
      </c>
      <c r="AT749" s="6">
        <f t="shared" si="5"/>
        <v>0.06700193281</v>
      </c>
      <c r="AU749" s="6">
        <f t="shared" si="6"/>
        <v>0.2520047862</v>
      </c>
      <c r="AV749" s="6">
        <f t="shared" si="7"/>
        <v>0</v>
      </c>
      <c r="AW749" s="6">
        <f t="shared" si="8"/>
        <v>1</v>
      </c>
      <c r="AX749" s="6">
        <f t="shared" si="9"/>
        <v>1</v>
      </c>
      <c r="AY749" s="6">
        <f t="shared" si="10"/>
        <v>3</v>
      </c>
      <c r="AZ749" s="6">
        <f t="shared" si="11"/>
        <v>0</v>
      </c>
      <c r="BA749" s="6">
        <f t="shared" si="12"/>
        <v>24</v>
      </c>
      <c r="BB749" s="6">
        <f t="shared" si="13"/>
        <v>0</v>
      </c>
      <c r="BC749" s="2"/>
      <c r="BD749" s="2"/>
    </row>
    <row r="750" ht="15.75" customHeight="1">
      <c r="A750" s="2">
        <v>178.0</v>
      </c>
      <c r="B750" s="2">
        <v>2016.0</v>
      </c>
      <c r="C750" s="6" t="s">
        <v>236</v>
      </c>
      <c r="D750" s="2">
        <v>2429.0</v>
      </c>
      <c r="E750" s="2">
        <v>9.2791243000103E13</v>
      </c>
      <c r="F750" s="2" t="str">
        <f t="array" ref="F750">IFERROR(INDEX(cnpj!$A:$B,MATCH(C750,cnpj!$B:$B,0),1),IF(G750=14,LEFT(E750,2)&amp;"."&amp;MID(E750,3,3)&amp;"."&amp;MID(E750,6,3)&amp;"/"&amp;MID(E750,9,4)&amp;"-"&amp;RIGHT(E750,2),IF(G750=13,0&amp;LEFT(E750,1)&amp;"."&amp;MID(E750,2,3)&amp;"."&amp;MID(E750,5,3)&amp;"/"&amp;MID(E750,8,4)&amp;"-"&amp;RIGHT(E750,2),IF(G750=12,"00"&amp;"."&amp;LEFT(E750,3)&amp;"."&amp;MID(E750,4,3)&amp;"/"&amp;MID(E750,7,4)&amp;"-"&amp;RIGHT(E750,2),IF(G750=11,"00.0"&amp;LEFT(E750,2)&amp;"."&amp;MID(E750,3,3)&amp;"/"&amp;MID(E750,6,4)&amp;"-"&amp;RIGHT(E750,2),"erro")))))</f>
        <v>92.791.243/0001-03</v>
      </c>
      <c r="G750" s="2">
        <f t="shared" si="2"/>
        <v>14</v>
      </c>
      <c r="H750" s="6" t="s">
        <v>88</v>
      </c>
      <c r="I750" s="2">
        <v>5.0</v>
      </c>
      <c r="J750" s="6">
        <v>14.307832868399988</v>
      </c>
      <c r="K750" s="6">
        <v>1636111.37</v>
      </c>
      <c r="L750" s="2">
        <v>0.0</v>
      </c>
      <c r="M750" s="2">
        <v>1.0</v>
      </c>
      <c r="N750" s="2"/>
      <c r="O750" s="2">
        <v>0.0</v>
      </c>
      <c r="P750" s="2">
        <v>0.0</v>
      </c>
      <c r="Q750" s="2">
        <v>0.0</v>
      </c>
      <c r="R750" s="2">
        <v>7.0</v>
      </c>
      <c r="S750" s="2">
        <v>0.0</v>
      </c>
      <c r="T750" s="6">
        <v>14.344336597783617</v>
      </c>
      <c r="U750" s="6">
        <v>-0.00635379350701469</v>
      </c>
      <c r="V750" s="6">
        <v>0.7376505578574126</v>
      </c>
      <c r="W750" s="6">
        <v>476019.0</v>
      </c>
      <c r="X750" s="6">
        <v>775729.0</v>
      </c>
      <c r="Y750" s="6">
        <v>1696939.0</v>
      </c>
      <c r="Z750" s="6">
        <v>-10782.0</v>
      </c>
      <c r="AA750" s="2" t="str">
        <f t="shared" si="3"/>
        <v/>
      </c>
      <c r="AB750" s="2">
        <v>0.0</v>
      </c>
      <c r="AC750" s="2">
        <v>0.0</v>
      </c>
      <c r="AD750" s="2">
        <v>0.0</v>
      </c>
      <c r="AE750" s="2">
        <v>0.0</v>
      </c>
      <c r="AF750" s="2">
        <v>0.0</v>
      </c>
      <c r="AG750" s="2">
        <v>0.0</v>
      </c>
      <c r="AH750" s="2">
        <v>0.0</v>
      </c>
      <c r="AI750" s="2">
        <v>0.0</v>
      </c>
      <c r="AJ750" s="2">
        <v>1.0</v>
      </c>
      <c r="AK750" s="2">
        <v>0.0</v>
      </c>
      <c r="AL750" s="2">
        <v>0.0</v>
      </c>
      <c r="AM750" s="2">
        <v>1.0</v>
      </c>
      <c r="AN750" s="2">
        <v>0.0</v>
      </c>
      <c r="AO750" s="2">
        <v>0.0</v>
      </c>
      <c r="AP750" s="2">
        <v>0.0</v>
      </c>
      <c r="AQ750" s="2">
        <v>0.0</v>
      </c>
      <c r="AR750" s="3">
        <v>0.0</v>
      </c>
      <c r="AS750" s="6" t="str">
        <f t="shared" si="4"/>
        <v/>
      </c>
      <c r="AT750" s="6" t="str">
        <f t="shared" si="5"/>
        <v/>
      </c>
      <c r="AU750" s="6" t="str">
        <f t="shared" si="6"/>
        <v/>
      </c>
      <c r="AV750" s="6" t="str">
        <f t="shared" si="7"/>
        <v/>
      </c>
      <c r="AW750" s="6" t="str">
        <f t="shared" si="8"/>
        <v/>
      </c>
      <c r="AX750" s="6" t="str">
        <f t="shared" si="9"/>
        <v/>
      </c>
      <c r="AY750" s="6" t="str">
        <f t="shared" si="10"/>
        <v/>
      </c>
      <c r="AZ750" s="6" t="str">
        <f t="shared" si="11"/>
        <v/>
      </c>
      <c r="BA750" s="6" t="str">
        <f t="shared" si="12"/>
        <v/>
      </c>
      <c r="BB750" s="6" t="str">
        <f t="shared" si="13"/>
        <v/>
      </c>
      <c r="BC750" s="2"/>
      <c r="BD750" s="2"/>
    </row>
    <row r="751" ht="15.75" customHeight="1">
      <c r="A751" s="2">
        <v>178.0</v>
      </c>
      <c r="B751" s="2">
        <v>2017.0</v>
      </c>
      <c r="C751" s="6" t="s">
        <v>236</v>
      </c>
      <c r="D751" s="2">
        <v>2429.0</v>
      </c>
      <c r="E751" s="2">
        <v>9.2791243000103E13</v>
      </c>
      <c r="F751" s="2" t="str">
        <f t="array" ref="F751">IFERROR(INDEX(cnpj!$A:$B,MATCH(C751,cnpj!$B:$B,0),1),IF(G751=14,LEFT(E751,2)&amp;"."&amp;MID(E751,3,3)&amp;"."&amp;MID(E751,6,3)&amp;"/"&amp;MID(E751,9,4)&amp;"-"&amp;RIGHT(E751,2),IF(G751=13,0&amp;LEFT(E751,1)&amp;"."&amp;MID(E751,2,3)&amp;"."&amp;MID(E751,5,3)&amp;"/"&amp;MID(E751,8,4)&amp;"-"&amp;RIGHT(E751,2),IF(G751=12,"00"&amp;"."&amp;LEFT(E751,3)&amp;"."&amp;MID(E751,4,3)&amp;"/"&amp;MID(E751,7,4)&amp;"-"&amp;RIGHT(E751,2),IF(G751=11,"00.0"&amp;LEFT(E751,2)&amp;"."&amp;MID(E751,3,3)&amp;"/"&amp;MID(E751,6,4)&amp;"-"&amp;RIGHT(E751,2),"erro")))))</f>
        <v>92.791.243/0001-03</v>
      </c>
      <c r="G751" s="2">
        <f t="shared" si="2"/>
        <v>14</v>
      </c>
      <c r="H751" s="6" t="s">
        <v>88</v>
      </c>
      <c r="I751" s="2">
        <v>5.0</v>
      </c>
      <c r="J751" s="6">
        <v>12.983101310070822</v>
      </c>
      <c r="K751" s="6">
        <v>435000.0</v>
      </c>
      <c r="L751" s="2">
        <v>1.0</v>
      </c>
      <c r="M751" s="2">
        <v>1.0</v>
      </c>
      <c r="N751" s="2"/>
      <c r="O751" s="2">
        <v>0.0</v>
      </c>
      <c r="P751" s="2">
        <v>0.0</v>
      </c>
      <c r="Q751" s="2">
        <v>0.0</v>
      </c>
      <c r="R751" s="2">
        <v>10.0</v>
      </c>
      <c r="S751" s="2">
        <v>0.0</v>
      </c>
      <c r="T751" s="6">
        <v>14.220899663184293</v>
      </c>
      <c r="U751" s="6">
        <v>-0.0721208145152365</v>
      </c>
      <c r="V751" s="6">
        <v>0.772840735895928</v>
      </c>
      <c r="W751" s="6">
        <v>313451.0</v>
      </c>
      <c r="X751" s="6">
        <v>845722.0</v>
      </c>
      <c r="Y751" s="6">
        <v>1499886.0</v>
      </c>
      <c r="Z751" s="6">
        <v>-108173.0</v>
      </c>
      <c r="AA751" s="2">
        <f t="shared" si="3"/>
        <v>1</v>
      </c>
      <c r="AB751" s="2">
        <v>0.0</v>
      </c>
      <c r="AC751" s="2">
        <v>0.0</v>
      </c>
      <c r="AD751" s="2">
        <v>0.0</v>
      </c>
      <c r="AE751" s="2">
        <v>0.0</v>
      </c>
      <c r="AF751" s="2">
        <v>0.0</v>
      </c>
      <c r="AG751" s="2">
        <v>0.0</v>
      </c>
      <c r="AH751" s="2">
        <v>0.0</v>
      </c>
      <c r="AI751" s="2">
        <v>0.0</v>
      </c>
      <c r="AJ751" s="2">
        <v>1.0</v>
      </c>
      <c r="AK751" s="2">
        <v>0.0</v>
      </c>
      <c r="AL751" s="2">
        <v>0.0</v>
      </c>
      <c r="AM751" s="2">
        <v>0.0</v>
      </c>
      <c r="AN751" s="2">
        <v>1.0</v>
      </c>
      <c r="AO751" s="2">
        <v>0.0</v>
      </c>
      <c r="AP751" s="2">
        <v>0.0</v>
      </c>
      <c r="AQ751" s="2">
        <v>0.0</v>
      </c>
      <c r="AR751" s="3">
        <v>0.0</v>
      </c>
      <c r="AS751" s="6">
        <f t="shared" si="4"/>
        <v>14.3443366</v>
      </c>
      <c r="AT751" s="6">
        <f t="shared" si="5"/>
        <v>-0.006353793507</v>
      </c>
      <c r="AU751" s="6">
        <f t="shared" si="6"/>
        <v>0.7376505579</v>
      </c>
      <c r="AV751" s="6">
        <f t="shared" si="7"/>
        <v>0</v>
      </c>
      <c r="AW751" s="6">
        <f t="shared" si="8"/>
        <v>1</v>
      </c>
      <c r="AX751" s="6">
        <f t="shared" si="9"/>
        <v>0</v>
      </c>
      <c r="AY751" s="6">
        <f t="shared" si="10"/>
        <v>0</v>
      </c>
      <c r="AZ751" s="6">
        <f t="shared" si="11"/>
        <v>0</v>
      </c>
      <c r="BA751" s="6">
        <f t="shared" si="12"/>
        <v>7</v>
      </c>
      <c r="BB751" s="6">
        <f t="shared" si="13"/>
        <v>0</v>
      </c>
      <c r="BC751" s="2"/>
      <c r="BD751" s="2"/>
    </row>
    <row r="752" ht="15.75" customHeight="1">
      <c r="A752" s="2">
        <v>178.0</v>
      </c>
      <c r="B752" s="2">
        <v>2018.0</v>
      </c>
      <c r="C752" s="6" t="s">
        <v>236</v>
      </c>
      <c r="D752" s="2">
        <v>2429.0</v>
      </c>
      <c r="E752" s="2">
        <v>9.2791243000103E13</v>
      </c>
      <c r="F752" s="2" t="str">
        <f t="array" ref="F752">IFERROR(INDEX(cnpj!$A:$B,MATCH(C752,cnpj!$B:$B,0),1),IF(G752=14,LEFT(E752,2)&amp;"."&amp;MID(E752,3,3)&amp;"."&amp;MID(E752,6,3)&amp;"/"&amp;MID(E752,9,4)&amp;"-"&amp;RIGHT(E752,2),IF(G752=13,0&amp;LEFT(E752,1)&amp;"."&amp;MID(E752,2,3)&amp;"."&amp;MID(E752,5,3)&amp;"/"&amp;MID(E752,8,4)&amp;"-"&amp;RIGHT(E752,2),IF(G752=12,"00"&amp;"."&amp;LEFT(E752,3)&amp;"."&amp;MID(E752,4,3)&amp;"/"&amp;MID(E752,7,4)&amp;"-"&amp;RIGHT(E752,2),IF(G752=11,"00.0"&amp;LEFT(E752,2)&amp;"."&amp;MID(E752,3,3)&amp;"/"&amp;MID(E752,6,4)&amp;"-"&amp;RIGHT(E752,2),"erro")))))</f>
        <v>92.791.243/0001-03</v>
      </c>
      <c r="G752" s="2">
        <f t="shared" si="2"/>
        <v>14</v>
      </c>
      <c r="H752" s="6" t="s">
        <v>88</v>
      </c>
      <c r="I752" s="2">
        <v>5.0</v>
      </c>
      <c r="J752" s="6">
        <v>13.263862939678027</v>
      </c>
      <c r="K752" s="6">
        <v>576000.0</v>
      </c>
      <c r="L752" s="2">
        <v>1.0</v>
      </c>
      <c r="M752" s="2">
        <v>1.0</v>
      </c>
      <c r="N752" s="2"/>
      <c r="O752" s="2">
        <v>0.0</v>
      </c>
      <c r="P752" s="2">
        <v>0.0</v>
      </c>
      <c r="Q752" s="2">
        <v>0.0</v>
      </c>
      <c r="R752" s="2">
        <v>10.0</v>
      </c>
      <c r="S752" s="2">
        <v>0.0</v>
      </c>
      <c r="T752" s="6">
        <v>14.24451118672583</v>
      </c>
      <c r="U752" s="6">
        <v>0.001960641313987818</v>
      </c>
      <c r="V752" s="6">
        <v>0.7998426798600268</v>
      </c>
      <c r="W752" s="6">
        <v>476285.0</v>
      </c>
      <c r="X752" s="6">
        <v>752051.0</v>
      </c>
      <c r="Y752" s="6">
        <v>1535722.0</v>
      </c>
      <c r="Z752" s="6">
        <v>3011.0</v>
      </c>
      <c r="AA752" s="2">
        <f t="shared" si="3"/>
        <v>1</v>
      </c>
      <c r="AB752" s="2">
        <v>0.0</v>
      </c>
      <c r="AC752" s="2">
        <v>0.0</v>
      </c>
      <c r="AD752" s="2">
        <v>0.0</v>
      </c>
      <c r="AE752" s="2">
        <v>0.0</v>
      </c>
      <c r="AF752" s="2">
        <v>0.0</v>
      </c>
      <c r="AG752" s="2">
        <v>0.0</v>
      </c>
      <c r="AH752" s="2">
        <v>0.0</v>
      </c>
      <c r="AI752" s="2">
        <v>0.0</v>
      </c>
      <c r="AJ752" s="2">
        <v>1.0</v>
      </c>
      <c r="AK752" s="2">
        <v>0.0</v>
      </c>
      <c r="AL752" s="2">
        <v>0.0</v>
      </c>
      <c r="AM752" s="2">
        <v>0.0</v>
      </c>
      <c r="AN752" s="2">
        <v>0.0</v>
      </c>
      <c r="AO752" s="2">
        <v>1.0</v>
      </c>
      <c r="AP752" s="2">
        <v>0.0</v>
      </c>
      <c r="AQ752" s="2">
        <v>0.0</v>
      </c>
      <c r="AR752" s="3">
        <v>0.0</v>
      </c>
      <c r="AS752" s="6">
        <f t="shared" si="4"/>
        <v>14.22089966</v>
      </c>
      <c r="AT752" s="6">
        <f t="shared" si="5"/>
        <v>-0.07212081452</v>
      </c>
      <c r="AU752" s="6">
        <f t="shared" si="6"/>
        <v>0.7728407359</v>
      </c>
      <c r="AV752" s="6">
        <f t="shared" si="7"/>
        <v>1</v>
      </c>
      <c r="AW752" s="6">
        <f t="shared" si="8"/>
        <v>1</v>
      </c>
      <c r="AX752" s="6">
        <f t="shared" si="9"/>
        <v>0</v>
      </c>
      <c r="AY752" s="6">
        <f t="shared" si="10"/>
        <v>0</v>
      </c>
      <c r="AZ752" s="6">
        <f t="shared" si="11"/>
        <v>0</v>
      </c>
      <c r="BA752" s="6">
        <f t="shared" si="12"/>
        <v>10</v>
      </c>
      <c r="BB752" s="6">
        <f t="shared" si="13"/>
        <v>0</v>
      </c>
      <c r="BC752" s="2"/>
      <c r="BD752" s="2"/>
    </row>
    <row r="753" ht="15.75" customHeight="1">
      <c r="A753" s="2">
        <v>178.0</v>
      </c>
      <c r="B753" s="2">
        <v>2019.0</v>
      </c>
      <c r="C753" s="6" t="s">
        <v>236</v>
      </c>
      <c r="D753" s="2">
        <v>2429.0</v>
      </c>
      <c r="E753" s="2">
        <v>9.2791243000103E13</v>
      </c>
      <c r="F753" s="2" t="str">
        <f t="array" ref="F753">IFERROR(INDEX(cnpj!$A:$B,MATCH(C753,cnpj!$B:$B,0),1),IF(G753=14,LEFT(E753,2)&amp;"."&amp;MID(E753,3,3)&amp;"."&amp;MID(E753,6,3)&amp;"/"&amp;MID(E753,9,4)&amp;"-"&amp;RIGHT(E753,2),IF(G753=13,0&amp;LEFT(E753,1)&amp;"."&amp;MID(E753,2,3)&amp;"."&amp;MID(E753,5,3)&amp;"/"&amp;MID(E753,8,4)&amp;"-"&amp;RIGHT(E753,2),IF(G753=12,"00"&amp;"."&amp;LEFT(E753,3)&amp;"."&amp;MID(E753,4,3)&amp;"/"&amp;MID(E753,7,4)&amp;"-"&amp;RIGHT(E753,2),IF(G753=11,"00.0"&amp;LEFT(E753,2)&amp;"."&amp;MID(E753,3,3)&amp;"/"&amp;MID(E753,6,4)&amp;"-"&amp;RIGHT(E753,2),"erro")))))</f>
        <v>92.791.243/0001-03</v>
      </c>
      <c r="G753" s="2">
        <f t="shared" si="2"/>
        <v>14</v>
      </c>
      <c r="H753" s="6" t="s">
        <v>88</v>
      </c>
      <c r="I753" s="2">
        <v>5.0</v>
      </c>
      <c r="J753" s="6">
        <v>13.30372447310316</v>
      </c>
      <c r="K753" s="6">
        <v>599424.0</v>
      </c>
      <c r="L753" s="2">
        <v>0.0</v>
      </c>
      <c r="M753" s="2">
        <v>1.0</v>
      </c>
      <c r="N753" s="2"/>
      <c r="O753" s="2">
        <v>0.0</v>
      </c>
      <c r="P753" s="2">
        <v>0.0</v>
      </c>
      <c r="Q753" s="2">
        <v>0.0</v>
      </c>
      <c r="R753" s="2">
        <v>10.0</v>
      </c>
      <c r="S753" s="2">
        <v>0.0</v>
      </c>
      <c r="T753" s="6">
        <v>14.28591223297928</v>
      </c>
      <c r="U753" s="6">
        <v>-0.04972520315349452</v>
      </c>
      <c r="V753" s="6">
        <v>0.582652406510658</v>
      </c>
      <c r="W753" s="6">
        <v>456596.0</v>
      </c>
      <c r="X753" s="6">
        <v>476019.0</v>
      </c>
      <c r="Y753" s="6">
        <v>1600637.0</v>
      </c>
      <c r="Z753" s="6">
        <v>-79592.0</v>
      </c>
      <c r="AA753" s="2">
        <f t="shared" si="3"/>
        <v>0</v>
      </c>
      <c r="AB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0.0</v>
      </c>
      <c r="AH753" s="2">
        <v>0.0</v>
      </c>
      <c r="AI753" s="2">
        <v>0.0</v>
      </c>
      <c r="AJ753" s="2">
        <v>1.0</v>
      </c>
      <c r="AK753" s="2">
        <v>0.0</v>
      </c>
      <c r="AL753" s="2">
        <v>0.0</v>
      </c>
      <c r="AM753" s="2">
        <v>0.0</v>
      </c>
      <c r="AN753" s="2">
        <v>0.0</v>
      </c>
      <c r="AO753" s="2">
        <v>0.0</v>
      </c>
      <c r="AP753" s="2">
        <v>1.0</v>
      </c>
      <c r="AQ753" s="2">
        <v>0.0</v>
      </c>
      <c r="AR753" s="3">
        <v>0.0</v>
      </c>
      <c r="AS753" s="6">
        <f t="shared" si="4"/>
        <v>14.24451119</v>
      </c>
      <c r="AT753" s="6">
        <f t="shared" si="5"/>
        <v>0.001960641314</v>
      </c>
      <c r="AU753" s="6">
        <f t="shared" si="6"/>
        <v>0.7998426799</v>
      </c>
      <c r="AV753" s="6">
        <f t="shared" si="7"/>
        <v>1</v>
      </c>
      <c r="AW753" s="6">
        <f t="shared" si="8"/>
        <v>1</v>
      </c>
      <c r="AX753" s="6">
        <f t="shared" si="9"/>
        <v>0</v>
      </c>
      <c r="AY753" s="6">
        <f t="shared" si="10"/>
        <v>0</v>
      </c>
      <c r="AZ753" s="6">
        <f t="shared" si="11"/>
        <v>0</v>
      </c>
      <c r="BA753" s="6">
        <f t="shared" si="12"/>
        <v>10</v>
      </c>
      <c r="BB753" s="6">
        <f t="shared" si="13"/>
        <v>0</v>
      </c>
      <c r="BC753" s="2"/>
      <c r="BD753" s="2"/>
    </row>
    <row r="754" ht="15.75" customHeight="1">
      <c r="A754" s="2">
        <v>179.0</v>
      </c>
      <c r="B754" s="2">
        <v>2016.0</v>
      </c>
      <c r="C754" s="6" t="s">
        <v>237</v>
      </c>
      <c r="D754" s="2">
        <v>15865.0</v>
      </c>
      <c r="E754" s="2">
        <v>1.258943000181E12</v>
      </c>
      <c r="F754" s="2" t="str">
        <f t="array" ref="F754">IFERROR(INDEX(cnpj!$A:$B,MATCH(C754,cnpj!$B:$B,0),1),IF(G754=14,LEFT(E754,2)&amp;"."&amp;MID(E754,3,3)&amp;"."&amp;MID(E754,6,3)&amp;"/"&amp;MID(E754,9,4)&amp;"-"&amp;RIGHT(E754,2),IF(G754=13,0&amp;LEFT(E754,1)&amp;"."&amp;MID(E754,2,3)&amp;"."&amp;MID(E754,5,3)&amp;"/"&amp;MID(E754,8,4)&amp;"-"&amp;RIGHT(E754,2),IF(G754=12,"00"&amp;"."&amp;LEFT(E754,3)&amp;"."&amp;MID(E754,4,3)&amp;"/"&amp;MID(E754,7,4)&amp;"-"&amp;RIGHT(E754,2),IF(G754=11,"00.0"&amp;LEFT(E754,2)&amp;"."&amp;MID(E754,3,3)&amp;"/"&amp;MID(E754,6,4)&amp;"-"&amp;RIGHT(E754,2),"erro")))))</f>
        <v>01.258.943/0001-81</v>
      </c>
      <c r="G754" s="2">
        <f t="shared" si="2"/>
        <v>13</v>
      </c>
      <c r="H754" s="6" t="s">
        <v>50</v>
      </c>
      <c r="I754" s="2">
        <v>6.0</v>
      </c>
      <c r="J754" s="6">
        <v>10.203592144986466</v>
      </c>
      <c r="K754" s="6">
        <v>27000.0</v>
      </c>
      <c r="L754" s="2">
        <v>0.0</v>
      </c>
      <c r="M754" s="2">
        <v>1.0</v>
      </c>
      <c r="N754" s="2"/>
      <c r="O754" s="2">
        <v>0.0</v>
      </c>
      <c r="P754" s="2">
        <v>0.0</v>
      </c>
      <c r="Q754" s="2">
        <v>0.0</v>
      </c>
      <c r="R754" s="2">
        <v>7.0</v>
      </c>
      <c r="S754" s="2">
        <v>0.0</v>
      </c>
      <c r="T754" s="6">
        <v>4.174387269895637</v>
      </c>
      <c r="U754" s="6">
        <v>-1.6307692307692307</v>
      </c>
      <c r="V754" s="6">
        <v>0.4153846153846154</v>
      </c>
      <c r="W754" s="6">
        <v>27.0</v>
      </c>
      <c r="X754" s="6">
        <v>0.0</v>
      </c>
      <c r="Y754" s="6">
        <v>65.0</v>
      </c>
      <c r="Z754" s="6">
        <v>-106.0</v>
      </c>
      <c r="AA754" s="2" t="str">
        <f t="shared" si="3"/>
        <v/>
      </c>
      <c r="AB754" s="2">
        <v>0.0</v>
      </c>
      <c r="AC754" s="2">
        <v>1.0</v>
      </c>
      <c r="AD754" s="2">
        <v>0.0</v>
      </c>
      <c r="AE754" s="2">
        <v>0.0</v>
      </c>
      <c r="AF754" s="2">
        <v>0.0</v>
      </c>
      <c r="AG754" s="2">
        <v>0.0</v>
      </c>
      <c r="AH754" s="2">
        <v>0.0</v>
      </c>
      <c r="AI754" s="2">
        <v>0.0</v>
      </c>
      <c r="AJ754" s="2">
        <v>0.0</v>
      </c>
      <c r="AK754" s="2">
        <v>0.0</v>
      </c>
      <c r="AL754" s="2">
        <v>0.0</v>
      </c>
      <c r="AM754" s="2">
        <v>1.0</v>
      </c>
      <c r="AN754" s="2">
        <v>0.0</v>
      </c>
      <c r="AO754" s="2">
        <v>0.0</v>
      </c>
      <c r="AP754" s="2">
        <v>0.0</v>
      </c>
      <c r="AQ754" s="2">
        <v>0.0</v>
      </c>
      <c r="AR754" s="3">
        <v>0.0</v>
      </c>
      <c r="AS754" s="6" t="str">
        <f t="shared" si="4"/>
        <v/>
      </c>
      <c r="AT754" s="6" t="str">
        <f t="shared" si="5"/>
        <v/>
      </c>
      <c r="AU754" s="6" t="str">
        <f t="shared" si="6"/>
        <v/>
      </c>
      <c r="AV754" s="6" t="str">
        <f t="shared" si="7"/>
        <v/>
      </c>
      <c r="AW754" s="6" t="str">
        <f t="shared" si="8"/>
        <v/>
      </c>
      <c r="AX754" s="6" t="str">
        <f t="shared" si="9"/>
        <v/>
      </c>
      <c r="AY754" s="6" t="str">
        <f t="shared" si="10"/>
        <v/>
      </c>
      <c r="AZ754" s="6" t="str">
        <f t="shared" si="11"/>
        <v/>
      </c>
      <c r="BA754" s="6" t="str">
        <f t="shared" si="12"/>
        <v/>
      </c>
      <c r="BB754" s="6" t="str">
        <f t="shared" si="13"/>
        <v/>
      </c>
      <c r="BC754" s="2"/>
      <c r="BD754" s="2"/>
    </row>
    <row r="755" ht="15.75" customHeight="1">
      <c r="A755" s="2">
        <v>179.0</v>
      </c>
      <c r="B755" s="2">
        <v>2017.0</v>
      </c>
      <c r="C755" s="6" t="s">
        <v>237</v>
      </c>
      <c r="D755" s="2">
        <v>15865.0</v>
      </c>
      <c r="E755" s="2">
        <v>1.258943000181E12</v>
      </c>
      <c r="F755" s="2" t="str">
        <f t="array" ref="F755">IFERROR(INDEX(cnpj!$A:$B,MATCH(C755,cnpj!$B:$B,0),1),IF(G755=14,LEFT(E755,2)&amp;"."&amp;MID(E755,3,3)&amp;"."&amp;MID(E755,6,3)&amp;"/"&amp;MID(E755,9,4)&amp;"-"&amp;RIGHT(E755,2),IF(G755=13,0&amp;LEFT(E755,1)&amp;"."&amp;MID(E755,2,3)&amp;"."&amp;MID(E755,5,3)&amp;"/"&amp;MID(E755,8,4)&amp;"-"&amp;RIGHT(E755,2),IF(G755=12,"00"&amp;"."&amp;LEFT(E755,3)&amp;"."&amp;MID(E755,4,3)&amp;"/"&amp;MID(E755,7,4)&amp;"-"&amp;RIGHT(E755,2),IF(G755=11,"00.0"&amp;LEFT(E755,2)&amp;"."&amp;MID(E755,3,3)&amp;"/"&amp;MID(E755,6,4)&amp;"-"&amp;RIGHT(E755,2),"erro")))))</f>
        <v>01.258.943/0001-81</v>
      </c>
      <c r="G755" s="2">
        <f t="shared" si="2"/>
        <v>13</v>
      </c>
      <c r="H755" s="6" t="s">
        <v>50</v>
      </c>
      <c r="I755" s="2">
        <v>6.0</v>
      </c>
      <c r="J755" s="6">
        <v>10.027898353728501</v>
      </c>
      <c r="K755" s="6">
        <v>22649.62</v>
      </c>
      <c r="L755" s="2">
        <v>0.0</v>
      </c>
      <c r="M755" s="2">
        <v>0.0</v>
      </c>
      <c r="N755" s="2"/>
      <c r="O755" s="2">
        <v>0.0</v>
      </c>
      <c r="P755" s="2">
        <v>0.0</v>
      </c>
      <c r="Q755" s="2">
        <v>0.0</v>
      </c>
      <c r="R755" s="2">
        <v>7.0</v>
      </c>
      <c r="S755" s="2">
        <v>0.0</v>
      </c>
      <c r="T755" s="6">
        <v>4.060443010546419</v>
      </c>
      <c r="U755" s="6">
        <v>-1.8448275862068966</v>
      </c>
      <c r="V755" s="6">
        <v>0.46551724137931033</v>
      </c>
      <c r="W755" s="6">
        <v>27.0</v>
      </c>
      <c r="X755" s="6">
        <v>0.0</v>
      </c>
      <c r="Y755" s="6">
        <v>58.0</v>
      </c>
      <c r="Z755" s="6">
        <v>-107.0</v>
      </c>
      <c r="AA755" s="2">
        <f t="shared" si="3"/>
        <v>1</v>
      </c>
      <c r="AB755" s="2">
        <v>0.0</v>
      </c>
      <c r="AC755" s="2">
        <v>1.0</v>
      </c>
      <c r="AD755" s="2">
        <v>0.0</v>
      </c>
      <c r="AE755" s="2">
        <v>0.0</v>
      </c>
      <c r="AF755" s="2">
        <v>0.0</v>
      </c>
      <c r="AG755" s="2">
        <v>0.0</v>
      </c>
      <c r="AH755" s="2">
        <v>0.0</v>
      </c>
      <c r="AI755" s="2">
        <v>0.0</v>
      </c>
      <c r="AJ755" s="2">
        <v>0.0</v>
      </c>
      <c r="AK755" s="2">
        <v>0.0</v>
      </c>
      <c r="AL755" s="2">
        <v>0.0</v>
      </c>
      <c r="AM755" s="2">
        <v>0.0</v>
      </c>
      <c r="AN755" s="2">
        <v>1.0</v>
      </c>
      <c r="AO755" s="2">
        <v>0.0</v>
      </c>
      <c r="AP755" s="2">
        <v>0.0</v>
      </c>
      <c r="AQ755" s="2">
        <v>0.0</v>
      </c>
      <c r="AR755" s="3">
        <v>0.0</v>
      </c>
      <c r="AS755" s="6">
        <f t="shared" si="4"/>
        <v>4.17438727</v>
      </c>
      <c r="AT755" s="6">
        <f t="shared" si="5"/>
        <v>-1.630769231</v>
      </c>
      <c r="AU755" s="6">
        <f t="shared" si="6"/>
        <v>0.4153846154</v>
      </c>
      <c r="AV755" s="6">
        <f t="shared" si="7"/>
        <v>0</v>
      </c>
      <c r="AW755" s="6">
        <f t="shared" si="8"/>
        <v>1</v>
      </c>
      <c r="AX755" s="6">
        <f t="shared" si="9"/>
        <v>0</v>
      </c>
      <c r="AY755" s="6">
        <f t="shared" si="10"/>
        <v>0</v>
      </c>
      <c r="AZ755" s="6">
        <f t="shared" si="11"/>
        <v>0</v>
      </c>
      <c r="BA755" s="6">
        <f t="shared" si="12"/>
        <v>7</v>
      </c>
      <c r="BB755" s="6">
        <f t="shared" si="13"/>
        <v>0</v>
      </c>
      <c r="BC755" s="2"/>
      <c r="BD755" s="2"/>
    </row>
    <row r="756" ht="15.75" customHeight="1">
      <c r="A756" s="2">
        <v>179.0</v>
      </c>
      <c r="B756" s="2">
        <v>2018.0</v>
      </c>
      <c r="C756" s="6" t="s">
        <v>237</v>
      </c>
      <c r="D756" s="2">
        <v>15865.0</v>
      </c>
      <c r="E756" s="2">
        <v>1.258943000181E12</v>
      </c>
      <c r="F756" s="2" t="str">
        <f t="array" ref="F756">IFERROR(INDEX(cnpj!$A:$B,MATCH(C756,cnpj!$B:$B,0),1),IF(G756=14,LEFT(E756,2)&amp;"."&amp;MID(E756,3,3)&amp;"."&amp;MID(E756,6,3)&amp;"/"&amp;MID(E756,9,4)&amp;"-"&amp;RIGHT(E756,2),IF(G756=13,0&amp;LEFT(E756,1)&amp;"."&amp;MID(E756,2,3)&amp;"."&amp;MID(E756,5,3)&amp;"/"&amp;MID(E756,8,4)&amp;"-"&amp;RIGHT(E756,2),IF(G756=12,"00"&amp;"."&amp;LEFT(E756,3)&amp;"."&amp;MID(E756,4,3)&amp;"/"&amp;MID(E756,7,4)&amp;"-"&amp;RIGHT(E756,2),IF(G756=11,"00.0"&amp;LEFT(E756,2)&amp;"."&amp;MID(E756,3,3)&amp;"/"&amp;MID(E756,6,4)&amp;"-"&amp;RIGHT(E756,2),"erro")))))</f>
        <v>01.258.943/0001-81</v>
      </c>
      <c r="G756" s="2">
        <f t="shared" si="2"/>
        <v>13</v>
      </c>
      <c r="H756" s="6" t="s">
        <v>50</v>
      </c>
      <c r="I756" s="2">
        <v>6.0</v>
      </c>
      <c r="J756" s="6">
        <v>10.090011516833417</v>
      </c>
      <c r="K756" s="6">
        <v>24101.07</v>
      </c>
      <c r="L756" s="2">
        <v>0.0</v>
      </c>
      <c r="M756" s="2">
        <v>0.0</v>
      </c>
      <c r="N756" s="2"/>
      <c r="O756" s="2">
        <v>0.0</v>
      </c>
      <c r="P756" s="2">
        <v>0.0</v>
      </c>
      <c r="Q756" s="2">
        <v>0.0</v>
      </c>
      <c r="R756" s="2">
        <v>7.0</v>
      </c>
      <c r="S756" s="2">
        <v>0.0</v>
      </c>
      <c r="T756" s="6">
        <v>4.820281565605037</v>
      </c>
      <c r="U756" s="6">
        <v>-0.6612903225806451</v>
      </c>
      <c r="V756" s="6">
        <v>0.20161290322580644</v>
      </c>
      <c r="W756" s="6">
        <v>25.0</v>
      </c>
      <c r="X756" s="6">
        <v>0.0</v>
      </c>
      <c r="Y756" s="6">
        <v>124.0</v>
      </c>
      <c r="Z756" s="6">
        <v>-82.0</v>
      </c>
      <c r="AA756" s="2">
        <f t="shared" si="3"/>
        <v>1</v>
      </c>
      <c r="AB756" s="2">
        <v>0.0</v>
      </c>
      <c r="AC756" s="2">
        <v>1.0</v>
      </c>
      <c r="AD756" s="2">
        <v>0.0</v>
      </c>
      <c r="AE756" s="2">
        <v>0.0</v>
      </c>
      <c r="AF756" s="2">
        <v>0.0</v>
      </c>
      <c r="AG756" s="2">
        <v>0.0</v>
      </c>
      <c r="AH756" s="2">
        <v>0.0</v>
      </c>
      <c r="AI756" s="2">
        <v>0.0</v>
      </c>
      <c r="AJ756" s="2">
        <v>0.0</v>
      </c>
      <c r="AK756" s="2">
        <v>0.0</v>
      </c>
      <c r="AL756" s="2">
        <v>0.0</v>
      </c>
      <c r="AM756" s="2">
        <v>0.0</v>
      </c>
      <c r="AN756" s="2">
        <v>0.0</v>
      </c>
      <c r="AO756" s="2">
        <v>1.0</v>
      </c>
      <c r="AP756" s="2">
        <v>0.0</v>
      </c>
      <c r="AQ756" s="2">
        <v>0.0</v>
      </c>
      <c r="AR756" s="3">
        <v>0.0</v>
      </c>
      <c r="AS756" s="6">
        <f t="shared" si="4"/>
        <v>4.060443011</v>
      </c>
      <c r="AT756" s="6">
        <f t="shared" si="5"/>
        <v>-1.844827586</v>
      </c>
      <c r="AU756" s="6">
        <f t="shared" si="6"/>
        <v>0.4655172414</v>
      </c>
      <c r="AV756" s="6">
        <f t="shared" si="7"/>
        <v>0</v>
      </c>
      <c r="AW756" s="6">
        <f t="shared" si="8"/>
        <v>0</v>
      </c>
      <c r="AX756" s="6">
        <f t="shared" si="9"/>
        <v>0</v>
      </c>
      <c r="AY756" s="6">
        <f t="shared" si="10"/>
        <v>0</v>
      </c>
      <c r="AZ756" s="6">
        <f t="shared" si="11"/>
        <v>0</v>
      </c>
      <c r="BA756" s="6">
        <f t="shared" si="12"/>
        <v>7</v>
      </c>
      <c r="BB756" s="6">
        <f t="shared" si="13"/>
        <v>0</v>
      </c>
      <c r="BC756" s="2"/>
      <c r="BD756" s="2"/>
    </row>
    <row r="757" ht="15.75" customHeight="1">
      <c r="A757" s="2">
        <v>180.0</v>
      </c>
      <c r="B757" s="2">
        <v>2016.0</v>
      </c>
      <c r="C757" s="6" t="s">
        <v>238</v>
      </c>
      <c r="D757" s="2">
        <v>19364.0</v>
      </c>
      <c r="E757" s="2">
        <v>2.397080000196E12</v>
      </c>
      <c r="F757" s="2" t="str">
        <f t="array" ref="F757">IFERROR(INDEX(cnpj!$A:$B,MATCH(C757,cnpj!$B:$B,0),1),IF(G757=14,LEFT(E757,2)&amp;"."&amp;MID(E757,3,3)&amp;"."&amp;MID(E757,6,3)&amp;"/"&amp;MID(E757,9,4)&amp;"-"&amp;RIGHT(E757,2),IF(G757=13,0&amp;LEFT(E757,1)&amp;"."&amp;MID(E757,2,3)&amp;"."&amp;MID(E757,5,3)&amp;"/"&amp;MID(E757,8,4)&amp;"-"&amp;RIGHT(E757,2),IF(G757=12,"00"&amp;"."&amp;LEFT(E757,3)&amp;"."&amp;MID(E757,4,3)&amp;"/"&amp;MID(E757,7,4)&amp;"-"&amp;RIGHT(E757,2),IF(G757=11,"00.0"&amp;LEFT(E757,2)&amp;"."&amp;MID(E757,3,3)&amp;"/"&amp;MID(E757,6,4)&amp;"-"&amp;RIGHT(E757,2),"erro")))))</f>
        <v>02.397.080/0001-96</v>
      </c>
      <c r="G757" s="2">
        <f t="shared" si="2"/>
        <v>13</v>
      </c>
      <c r="H757" s="6" t="s">
        <v>52</v>
      </c>
      <c r="I757" s="2">
        <v>10.0</v>
      </c>
      <c r="J757" s="6">
        <v>12.972823919532567</v>
      </c>
      <c r="K757" s="6">
        <v>430552.23</v>
      </c>
      <c r="L757" s="2">
        <v>0.0</v>
      </c>
      <c r="M757" s="2">
        <v>1.0</v>
      </c>
      <c r="N757" s="2"/>
      <c r="O757" s="2">
        <v>0.0</v>
      </c>
      <c r="P757" s="2">
        <v>0.0</v>
      </c>
      <c r="Q757" s="2">
        <v>0.0</v>
      </c>
      <c r="R757" s="2">
        <v>12.0</v>
      </c>
      <c r="S757" s="2">
        <v>0.0</v>
      </c>
      <c r="T757" s="6">
        <v>13.465697730045987</v>
      </c>
      <c r="U757" s="6">
        <v>0.25678187338611275</v>
      </c>
      <c r="V757" s="6">
        <v>0.46896938225362506</v>
      </c>
      <c r="W757" s="6">
        <v>198692.0</v>
      </c>
      <c r="X757" s="6">
        <v>131847.0</v>
      </c>
      <c r="Y757" s="6">
        <v>704820.0</v>
      </c>
      <c r="Z757" s="6">
        <v>180985.0</v>
      </c>
      <c r="AA757" s="2" t="str">
        <f t="shared" si="3"/>
        <v/>
      </c>
      <c r="AB757" s="2">
        <v>0.0</v>
      </c>
      <c r="AC757" s="2">
        <v>0.0</v>
      </c>
      <c r="AD757" s="2">
        <v>1.0</v>
      </c>
      <c r="AE757" s="2">
        <v>0.0</v>
      </c>
      <c r="AF757" s="2">
        <v>0.0</v>
      </c>
      <c r="AG757" s="2">
        <v>0.0</v>
      </c>
      <c r="AH757" s="2">
        <v>0.0</v>
      </c>
      <c r="AI757" s="2">
        <v>0.0</v>
      </c>
      <c r="AJ757" s="2">
        <v>0.0</v>
      </c>
      <c r="AK757" s="2">
        <v>0.0</v>
      </c>
      <c r="AL757" s="2">
        <v>0.0</v>
      </c>
      <c r="AM757" s="2">
        <v>1.0</v>
      </c>
      <c r="AN757" s="2">
        <v>0.0</v>
      </c>
      <c r="AO757" s="2">
        <v>0.0</v>
      </c>
      <c r="AP757" s="2">
        <v>0.0</v>
      </c>
      <c r="AQ757" s="2">
        <v>0.0</v>
      </c>
      <c r="AR757" s="3">
        <v>0.0</v>
      </c>
      <c r="AS757" s="6" t="str">
        <f t="shared" si="4"/>
        <v/>
      </c>
      <c r="AT757" s="6" t="str">
        <f t="shared" si="5"/>
        <v/>
      </c>
      <c r="AU757" s="6" t="str">
        <f t="shared" si="6"/>
        <v/>
      </c>
      <c r="AV757" s="6" t="str">
        <f t="shared" si="7"/>
        <v/>
      </c>
      <c r="AW757" s="6" t="str">
        <f t="shared" si="8"/>
        <v/>
      </c>
      <c r="AX757" s="6" t="str">
        <f t="shared" si="9"/>
        <v/>
      </c>
      <c r="AY757" s="6" t="str">
        <f t="shared" si="10"/>
        <v/>
      </c>
      <c r="AZ757" s="6" t="str">
        <f t="shared" si="11"/>
        <v/>
      </c>
      <c r="BA757" s="6" t="str">
        <f t="shared" si="12"/>
        <v/>
      </c>
      <c r="BB757" s="6" t="str">
        <f t="shared" si="13"/>
        <v/>
      </c>
      <c r="BC757" s="2"/>
      <c r="BD757" s="2"/>
    </row>
    <row r="758" ht="15.75" customHeight="1">
      <c r="A758" s="2">
        <v>180.0</v>
      </c>
      <c r="B758" s="2">
        <v>2017.0</v>
      </c>
      <c r="C758" s="6" t="s">
        <v>238</v>
      </c>
      <c r="D758" s="2">
        <v>19364.0</v>
      </c>
      <c r="E758" s="2">
        <v>2.397080000196E12</v>
      </c>
      <c r="F758" s="2" t="str">
        <f t="array" ref="F758">IFERROR(INDEX(cnpj!$A:$B,MATCH(C758,cnpj!$B:$B,0),1),IF(G758=14,LEFT(E758,2)&amp;"."&amp;MID(E758,3,3)&amp;"."&amp;MID(E758,6,3)&amp;"/"&amp;MID(E758,9,4)&amp;"-"&amp;RIGHT(E758,2),IF(G758=13,0&amp;LEFT(E758,1)&amp;"."&amp;MID(E758,2,3)&amp;"."&amp;MID(E758,5,3)&amp;"/"&amp;MID(E758,8,4)&amp;"-"&amp;RIGHT(E758,2),IF(G758=12,"00"&amp;"."&amp;LEFT(E758,3)&amp;"."&amp;MID(E758,4,3)&amp;"/"&amp;MID(E758,7,4)&amp;"-"&amp;RIGHT(E758,2),IF(G758=11,"00.0"&amp;LEFT(E758,2)&amp;"."&amp;MID(E758,3,3)&amp;"/"&amp;MID(E758,6,4)&amp;"-"&amp;RIGHT(E758,2),"erro")))))</f>
        <v>02.397.080/0001-96</v>
      </c>
      <c r="G758" s="2">
        <f t="shared" si="2"/>
        <v>13</v>
      </c>
      <c r="H758" s="6" t="s">
        <v>52</v>
      </c>
      <c r="I758" s="2">
        <v>10.0</v>
      </c>
      <c r="J758" s="6">
        <v>13.403169766426485</v>
      </c>
      <c r="K758" s="6">
        <v>662098.6</v>
      </c>
      <c r="L758" s="2">
        <v>0.0</v>
      </c>
      <c r="M758" s="2">
        <v>1.0</v>
      </c>
      <c r="N758" s="2"/>
      <c r="O758" s="2">
        <v>0.0</v>
      </c>
      <c r="P758" s="2">
        <v>0.0</v>
      </c>
      <c r="Q758" s="2">
        <v>0.0</v>
      </c>
      <c r="R758" s="2">
        <v>7.0</v>
      </c>
      <c r="S758" s="2">
        <v>0.0</v>
      </c>
      <c r="T758" s="6">
        <v>13.736290928135883</v>
      </c>
      <c r="U758" s="6">
        <v>0.10587906741124246</v>
      </c>
      <c r="V758" s="6">
        <v>0.6890046620778341</v>
      </c>
      <c r="W758" s="6">
        <v>440130.0</v>
      </c>
      <c r="X758" s="6">
        <v>196398.0</v>
      </c>
      <c r="Y758" s="6">
        <v>923837.0</v>
      </c>
      <c r="Z758" s="6">
        <v>97815.0</v>
      </c>
      <c r="AA758" s="2">
        <f t="shared" si="3"/>
        <v>0</v>
      </c>
      <c r="AB758" s="2">
        <v>0.0</v>
      </c>
      <c r="AC758" s="2">
        <v>0.0</v>
      </c>
      <c r="AD758" s="2">
        <v>1.0</v>
      </c>
      <c r="AE758" s="2">
        <v>0.0</v>
      </c>
      <c r="AF758" s="2">
        <v>0.0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2">
        <v>0.0</v>
      </c>
      <c r="AM758" s="2">
        <v>0.0</v>
      </c>
      <c r="AN758" s="2">
        <v>1.0</v>
      </c>
      <c r="AO758" s="2">
        <v>0.0</v>
      </c>
      <c r="AP758" s="2">
        <v>0.0</v>
      </c>
      <c r="AQ758" s="2">
        <v>0.0</v>
      </c>
      <c r="AR758" s="3">
        <v>0.0</v>
      </c>
      <c r="AS758" s="6">
        <f t="shared" si="4"/>
        <v>13.46569773</v>
      </c>
      <c r="AT758" s="6">
        <f t="shared" si="5"/>
        <v>0.2567818734</v>
      </c>
      <c r="AU758" s="6">
        <f t="shared" si="6"/>
        <v>0.4689693823</v>
      </c>
      <c r="AV758" s="6">
        <f t="shared" si="7"/>
        <v>0</v>
      </c>
      <c r="AW758" s="6">
        <f t="shared" si="8"/>
        <v>1</v>
      </c>
      <c r="AX758" s="6">
        <f t="shared" si="9"/>
        <v>0</v>
      </c>
      <c r="AY758" s="6">
        <f t="shared" si="10"/>
        <v>0</v>
      </c>
      <c r="AZ758" s="6">
        <f t="shared" si="11"/>
        <v>0</v>
      </c>
      <c r="BA758" s="6">
        <f t="shared" si="12"/>
        <v>12</v>
      </c>
      <c r="BB758" s="6">
        <f t="shared" si="13"/>
        <v>0</v>
      </c>
      <c r="BC758" s="2"/>
      <c r="BD758" s="2"/>
    </row>
    <row r="759" ht="15.75" customHeight="1">
      <c r="A759" s="2">
        <v>180.0</v>
      </c>
      <c r="B759" s="2">
        <v>2018.0</v>
      </c>
      <c r="C759" s="6" t="s">
        <v>238</v>
      </c>
      <c r="D759" s="2">
        <v>19364.0</v>
      </c>
      <c r="E759" s="2">
        <v>2.397080000196E12</v>
      </c>
      <c r="F759" s="2" t="str">
        <f t="array" ref="F759">IFERROR(INDEX(cnpj!$A:$B,MATCH(C759,cnpj!$B:$B,0),1),IF(G759=14,LEFT(E759,2)&amp;"."&amp;MID(E759,3,3)&amp;"."&amp;MID(E759,6,3)&amp;"/"&amp;MID(E759,9,4)&amp;"-"&amp;RIGHT(E759,2),IF(G759=13,0&amp;LEFT(E759,1)&amp;"."&amp;MID(E759,2,3)&amp;"."&amp;MID(E759,5,3)&amp;"/"&amp;MID(E759,8,4)&amp;"-"&amp;RIGHT(E759,2),IF(G759=12,"00"&amp;"."&amp;LEFT(E759,3)&amp;"."&amp;MID(E759,4,3)&amp;"/"&amp;MID(E759,7,4)&amp;"-"&amp;RIGHT(E759,2),IF(G759=11,"00.0"&amp;LEFT(E759,2)&amp;"."&amp;MID(E759,3,3)&amp;"/"&amp;MID(E759,6,4)&amp;"-"&amp;RIGHT(E759,2),"erro")))))</f>
        <v>02.397.080/0001-96</v>
      </c>
      <c r="G759" s="2">
        <f t="shared" si="2"/>
        <v>13</v>
      </c>
      <c r="H759" s="6" t="s">
        <v>52</v>
      </c>
      <c r="I759" s="2">
        <v>10.0</v>
      </c>
      <c r="J759" s="6">
        <v>13.458589798100997</v>
      </c>
      <c r="K759" s="6">
        <v>699827.95</v>
      </c>
      <c r="L759" s="2">
        <v>0.0</v>
      </c>
      <c r="M759" s="2">
        <v>1.0</v>
      </c>
      <c r="N759" s="2"/>
      <c r="O759" s="2">
        <v>0.0</v>
      </c>
      <c r="P759" s="2">
        <v>0.0</v>
      </c>
      <c r="Q759" s="2">
        <v>0.0</v>
      </c>
      <c r="R759" s="2">
        <v>8.0</v>
      </c>
      <c r="S759" s="2">
        <v>0.0</v>
      </c>
      <c r="T759" s="6">
        <v>13.60125117529483</v>
      </c>
      <c r="U759" s="6">
        <v>0.057734789175098715</v>
      </c>
      <c r="V759" s="6">
        <v>0.6154763925420529</v>
      </c>
      <c r="W759" s="6">
        <v>153210.0</v>
      </c>
      <c r="X759" s="6">
        <v>343565.0</v>
      </c>
      <c r="Y759" s="6">
        <v>807139.0</v>
      </c>
      <c r="Z759" s="6">
        <v>46600.0</v>
      </c>
      <c r="AA759" s="2">
        <f t="shared" si="3"/>
        <v>0</v>
      </c>
      <c r="AB759" s="2">
        <v>0.0</v>
      </c>
      <c r="AC759" s="2">
        <v>0.0</v>
      </c>
      <c r="AD759" s="2">
        <v>1.0</v>
      </c>
      <c r="AE759" s="2">
        <v>0.0</v>
      </c>
      <c r="AF759" s="2">
        <v>0.0</v>
      </c>
      <c r="AG759" s="2">
        <v>0.0</v>
      </c>
      <c r="AH759" s="2">
        <v>0.0</v>
      </c>
      <c r="AI759" s="2">
        <v>0.0</v>
      </c>
      <c r="AJ759" s="2">
        <v>0.0</v>
      </c>
      <c r="AK759" s="2">
        <v>0.0</v>
      </c>
      <c r="AL759" s="2">
        <v>0.0</v>
      </c>
      <c r="AM759" s="2">
        <v>0.0</v>
      </c>
      <c r="AN759" s="2">
        <v>0.0</v>
      </c>
      <c r="AO759" s="2">
        <v>1.0</v>
      </c>
      <c r="AP759" s="2">
        <v>0.0</v>
      </c>
      <c r="AQ759" s="2">
        <v>0.0</v>
      </c>
      <c r="AR759" s="3">
        <v>0.0</v>
      </c>
      <c r="AS759" s="6">
        <f t="shared" si="4"/>
        <v>13.73629093</v>
      </c>
      <c r="AT759" s="6">
        <f t="shared" si="5"/>
        <v>0.1058790674</v>
      </c>
      <c r="AU759" s="6">
        <f t="shared" si="6"/>
        <v>0.6890046621</v>
      </c>
      <c r="AV759" s="6">
        <f t="shared" si="7"/>
        <v>0</v>
      </c>
      <c r="AW759" s="6">
        <f t="shared" si="8"/>
        <v>1</v>
      </c>
      <c r="AX759" s="6">
        <f t="shared" si="9"/>
        <v>0</v>
      </c>
      <c r="AY759" s="6">
        <f t="shared" si="10"/>
        <v>0</v>
      </c>
      <c r="AZ759" s="6">
        <f t="shared" si="11"/>
        <v>0</v>
      </c>
      <c r="BA759" s="6">
        <f t="shared" si="12"/>
        <v>7</v>
      </c>
      <c r="BB759" s="6">
        <f t="shared" si="13"/>
        <v>0</v>
      </c>
      <c r="BC759" s="2"/>
      <c r="BD759" s="2"/>
    </row>
    <row r="760" ht="15.75" customHeight="1">
      <c r="A760" s="2">
        <v>180.0</v>
      </c>
      <c r="B760" s="2">
        <v>2019.0</v>
      </c>
      <c r="C760" s="6" t="s">
        <v>238</v>
      </c>
      <c r="D760" s="2">
        <v>19364.0</v>
      </c>
      <c r="E760" s="2">
        <v>2.397080000196E12</v>
      </c>
      <c r="F760" s="2" t="str">
        <f t="array" ref="F760">IFERROR(INDEX(cnpj!$A:$B,MATCH(C760,cnpj!$B:$B,0),1),IF(G760=14,LEFT(E760,2)&amp;"."&amp;MID(E760,3,3)&amp;"."&amp;MID(E760,6,3)&amp;"/"&amp;MID(E760,9,4)&amp;"-"&amp;RIGHT(E760,2),IF(G760=13,0&amp;LEFT(E760,1)&amp;"."&amp;MID(E760,2,3)&amp;"."&amp;MID(E760,5,3)&amp;"/"&amp;MID(E760,8,4)&amp;"-"&amp;RIGHT(E760,2),IF(G760=12,"00"&amp;"."&amp;LEFT(E760,3)&amp;"."&amp;MID(E760,4,3)&amp;"/"&amp;MID(E760,7,4)&amp;"-"&amp;RIGHT(E760,2),IF(G760=11,"00.0"&amp;LEFT(E760,2)&amp;"."&amp;MID(E760,3,3)&amp;"/"&amp;MID(E760,6,4)&amp;"-"&amp;RIGHT(E760,2),"erro")))))</f>
        <v>02.397.080/0001-96</v>
      </c>
      <c r="G760" s="2">
        <f t="shared" si="2"/>
        <v>13</v>
      </c>
      <c r="H760" s="6" t="s">
        <v>52</v>
      </c>
      <c r="I760" s="2">
        <v>10.0</v>
      </c>
      <c r="J760" s="6">
        <v>13.458589798100997</v>
      </c>
      <c r="K760" s="6">
        <v>699827.95</v>
      </c>
      <c r="L760" s="2">
        <v>0.0</v>
      </c>
      <c r="M760" s="2">
        <v>1.0</v>
      </c>
      <c r="N760" s="2"/>
      <c r="O760" s="2">
        <v>0.0</v>
      </c>
      <c r="P760" s="2">
        <v>0.0</v>
      </c>
      <c r="Q760" s="2">
        <v>0.0</v>
      </c>
      <c r="R760" s="2">
        <v>8.0</v>
      </c>
      <c r="S760" s="2">
        <v>0.0</v>
      </c>
      <c r="T760" s="6">
        <v>13.3548154695101</v>
      </c>
      <c r="U760" s="6">
        <v>0.0819630812640189</v>
      </c>
      <c r="V760" s="6">
        <v>0.5279204875999651</v>
      </c>
      <c r="W760" s="6">
        <v>134344.0</v>
      </c>
      <c r="X760" s="6">
        <v>198692.0</v>
      </c>
      <c r="Y760" s="6">
        <v>630845.0</v>
      </c>
      <c r="Z760" s="6">
        <v>51706.0</v>
      </c>
      <c r="AA760" s="2">
        <f t="shared" si="3"/>
        <v>0</v>
      </c>
      <c r="AB760" s="2">
        <v>0.0</v>
      </c>
      <c r="AC760" s="2">
        <v>0.0</v>
      </c>
      <c r="AD760" s="2">
        <v>1.0</v>
      </c>
      <c r="AE760" s="2">
        <v>0.0</v>
      </c>
      <c r="AF760" s="2">
        <v>0.0</v>
      </c>
      <c r="AG760" s="2">
        <v>0.0</v>
      </c>
      <c r="AH760" s="2">
        <v>0.0</v>
      </c>
      <c r="AI760" s="2">
        <v>0.0</v>
      </c>
      <c r="AJ760" s="2">
        <v>0.0</v>
      </c>
      <c r="AK760" s="2">
        <v>0.0</v>
      </c>
      <c r="AL760" s="2">
        <v>0.0</v>
      </c>
      <c r="AM760" s="2">
        <v>0.0</v>
      </c>
      <c r="AN760" s="2">
        <v>0.0</v>
      </c>
      <c r="AO760" s="2">
        <v>0.0</v>
      </c>
      <c r="AP760" s="2">
        <v>1.0</v>
      </c>
      <c r="AQ760" s="2">
        <v>0.0</v>
      </c>
      <c r="AR760" s="3">
        <v>0.0</v>
      </c>
      <c r="AS760" s="6">
        <f t="shared" si="4"/>
        <v>13.60125118</v>
      </c>
      <c r="AT760" s="6">
        <f t="shared" si="5"/>
        <v>0.05773478918</v>
      </c>
      <c r="AU760" s="6">
        <f t="shared" si="6"/>
        <v>0.6154763925</v>
      </c>
      <c r="AV760" s="6">
        <f t="shared" si="7"/>
        <v>0</v>
      </c>
      <c r="AW760" s="6">
        <f t="shared" si="8"/>
        <v>1</v>
      </c>
      <c r="AX760" s="6">
        <f t="shared" si="9"/>
        <v>0</v>
      </c>
      <c r="AY760" s="6">
        <f t="shared" si="10"/>
        <v>0</v>
      </c>
      <c r="AZ760" s="6">
        <f t="shared" si="11"/>
        <v>0</v>
      </c>
      <c r="BA760" s="6">
        <f t="shared" si="12"/>
        <v>8</v>
      </c>
      <c r="BB760" s="6">
        <f t="shared" si="13"/>
        <v>0</v>
      </c>
      <c r="BC760" s="2"/>
      <c r="BD760" s="2"/>
    </row>
    <row r="761" ht="15.75" customHeight="1">
      <c r="A761" s="2">
        <v>180.0</v>
      </c>
      <c r="B761" s="2">
        <v>2020.0</v>
      </c>
      <c r="C761" s="6" t="s">
        <v>238</v>
      </c>
      <c r="D761" s="2">
        <v>19364.0</v>
      </c>
      <c r="E761" s="2">
        <v>2.397080000196E12</v>
      </c>
      <c r="F761" s="2" t="str">
        <f t="array" ref="F761">IFERROR(INDEX(cnpj!$A:$B,MATCH(C761,cnpj!$B:$B,0),1),IF(G761=14,LEFT(E761,2)&amp;"."&amp;MID(E761,3,3)&amp;"."&amp;MID(E761,6,3)&amp;"/"&amp;MID(E761,9,4)&amp;"-"&amp;RIGHT(E761,2),IF(G761=13,0&amp;LEFT(E761,1)&amp;"."&amp;MID(E761,2,3)&amp;"."&amp;MID(E761,5,3)&amp;"/"&amp;MID(E761,8,4)&amp;"-"&amp;RIGHT(E761,2),IF(G761=12,"00"&amp;"."&amp;LEFT(E761,3)&amp;"."&amp;MID(E761,4,3)&amp;"/"&amp;MID(E761,7,4)&amp;"-"&amp;RIGHT(E761,2),IF(G761=11,"00.0"&amp;LEFT(E761,2)&amp;"."&amp;MID(E761,3,3)&amp;"/"&amp;MID(E761,6,4)&amp;"-"&amp;RIGHT(E761,2),"erro")))))</f>
        <v>02.397.080/0001-96</v>
      </c>
      <c r="G761" s="2">
        <f t="shared" si="2"/>
        <v>13</v>
      </c>
      <c r="H761" s="6" t="s">
        <v>52</v>
      </c>
      <c r="I761" s="2">
        <v>10.0</v>
      </c>
      <c r="J761" s="6">
        <v>13.6865890946972</v>
      </c>
      <c r="K761" s="6">
        <v>879043.0</v>
      </c>
      <c r="L761" s="2">
        <v>0.0</v>
      </c>
      <c r="M761" s="2">
        <v>1.0</v>
      </c>
      <c r="N761" s="2"/>
      <c r="O761" s="2">
        <v>0.0</v>
      </c>
      <c r="P761" s="2">
        <v>0.0</v>
      </c>
      <c r="Q761" s="2">
        <v>0.0</v>
      </c>
      <c r="R761" s="2">
        <v>8.0</v>
      </c>
      <c r="S761" s="2">
        <v>0.0</v>
      </c>
      <c r="T761" s="6">
        <v>13.344807484164217</v>
      </c>
      <c r="U761" s="6">
        <v>0.12725217472056463</v>
      </c>
      <c r="V761" s="6">
        <v>0.44479259898521045</v>
      </c>
      <c r="W761" s="6">
        <v>48001.0</v>
      </c>
      <c r="X761" s="6">
        <v>229800.0</v>
      </c>
      <c r="Y761" s="6">
        <v>624563.0</v>
      </c>
      <c r="Z761" s="6">
        <v>79477.0</v>
      </c>
      <c r="AA761" s="2">
        <f t="shared" si="3"/>
        <v>0</v>
      </c>
      <c r="AB761" s="2">
        <v>0.0</v>
      </c>
      <c r="AC761" s="2">
        <v>0.0</v>
      </c>
      <c r="AD761" s="2">
        <v>1.0</v>
      </c>
      <c r="AE761" s="2">
        <v>0.0</v>
      </c>
      <c r="AF761" s="2">
        <v>0.0</v>
      </c>
      <c r="AG761" s="2">
        <v>0.0</v>
      </c>
      <c r="AH761" s="2">
        <v>0.0</v>
      </c>
      <c r="AI761" s="2">
        <v>0.0</v>
      </c>
      <c r="AJ761" s="2">
        <v>0.0</v>
      </c>
      <c r="AK761" s="2">
        <v>0.0</v>
      </c>
      <c r="AL761" s="2">
        <v>0.0</v>
      </c>
      <c r="AM761" s="2">
        <v>0.0</v>
      </c>
      <c r="AN761" s="2">
        <v>0.0</v>
      </c>
      <c r="AO761" s="2">
        <v>0.0</v>
      </c>
      <c r="AP761" s="2">
        <v>0.0</v>
      </c>
      <c r="AQ761" s="2">
        <v>1.0</v>
      </c>
      <c r="AR761" s="3">
        <v>0.0</v>
      </c>
      <c r="AS761" s="6">
        <f t="shared" si="4"/>
        <v>13.35481547</v>
      </c>
      <c r="AT761" s="6">
        <f t="shared" si="5"/>
        <v>0.08196308126</v>
      </c>
      <c r="AU761" s="6">
        <f t="shared" si="6"/>
        <v>0.5279204876</v>
      </c>
      <c r="AV761" s="6">
        <f t="shared" si="7"/>
        <v>0</v>
      </c>
      <c r="AW761" s="6">
        <f t="shared" si="8"/>
        <v>1</v>
      </c>
      <c r="AX761" s="6">
        <f t="shared" si="9"/>
        <v>0</v>
      </c>
      <c r="AY761" s="6">
        <f t="shared" si="10"/>
        <v>0</v>
      </c>
      <c r="AZ761" s="6">
        <f t="shared" si="11"/>
        <v>0</v>
      </c>
      <c r="BA761" s="6">
        <f t="shared" si="12"/>
        <v>8</v>
      </c>
      <c r="BB761" s="6">
        <f t="shared" si="13"/>
        <v>0</v>
      </c>
      <c r="BC761" s="2"/>
      <c r="BD761" s="2"/>
    </row>
    <row r="762" ht="15.75" customHeight="1">
      <c r="A762" s="2">
        <v>181.0</v>
      </c>
      <c r="B762" s="2">
        <v>2016.0</v>
      </c>
      <c r="C762" s="6" t="s">
        <v>239</v>
      </c>
      <c r="D762" s="2">
        <v>12530.0</v>
      </c>
      <c r="E762" s="2">
        <v>5.4526082000131E13</v>
      </c>
      <c r="F762" s="2" t="str">
        <f t="array" ref="F762">IFERROR(INDEX(cnpj!$A:$B,MATCH(C762,cnpj!$B:$B,0),1),IF(G762=14,LEFT(E762,2)&amp;"."&amp;MID(E762,3,3)&amp;"."&amp;MID(E762,6,3)&amp;"/"&amp;MID(E762,9,4)&amp;"-"&amp;RIGHT(E762,2),IF(G762=13,0&amp;LEFT(E762,1)&amp;"."&amp;MID(E762,2,3)&amp;"."&amp;MID(E762,5,3)&amp;"/"&amp;MID(E762,8,4)&amp;"-"&amp;RIGHT(E762,2),IF(G762=12,"00"&amp;"."&amp;LEFT(E762,3)&amp;"."&amp;MID(E762,4,3)&amp;"/"&amp;MID(E762,7,4)&amp;"-"&amp;RIGHT(E762,2),IF(G762=11,"00.0"&amp;LEFT(E762,2)&amp;"."&amp;MID(E762,3,3)&amp;"/"&amp;MID(E762,6,4)&amp;"-"&amp;RIGHT(E762,2),"erro")))))</f>
        <v>54.526.082/0001-31</v>
      </c>
      <c r="G762" s="2">
        <f t="shared" si="2"/>
        <v>14</v>
      </c>
      <c r="H762" s="6" t="s">
        <v>62</v>
      </c>
      <c r="I762" s="2">
        <v>3.0</v>
      </c>
      <c r="J762" s="6">
        <v>11.666658914912059</v>
      </c>
      <c r="K762" s="6">
        <v>116618.0</v>
      </c>
      <c r="L762" s="2">
        <v>0.0</v>
      </c>
      <c r="M762" s="2">
        <v>1.0</v>
      </c>
      <c r="N762" s="2"/>
      <c r="O762" s="2">
        <v>0.0</v>
      </c>
      <c r="P762" s="2">
        <v>0.0</v>
      </c>
      <c r="Q762" s="2">
        <v>0.0</v>
      </c>
      <c r="R762" s="2">
        <v>10.0</v>
      </c>
      <c r="S762" s="2">
        <v>0.0</v>
      </c>
      <c r="T762" s="6">
        <v>11.819166744933293</v>
      </c>
      <c r="U762" s="6">
        <v>-9.193299492385787</v>
      </c>
      <c r="V762" s="6">
        <v>0.5851536100006626</v>
      </c>
      <c r="W762" s="6">
        <v>40935.0</v>
      </c>
      <c r="X762" s="6">
        <v>38547.0</v>
      </c>
      <c r="Y762" s="6">
        <v>135831.0</v>
      </c>
      <c r="Z762" s="6">
        <v>-14775.0</v>
      </c>
      <c r="AA762" s="2" t="str">
        <f t="shared" si="3"/>
        <v/>
      </c>
      <c r="AB762" s="2">
        <v>0.0</v>
      </c>
      <c r="AC762" s="2">
        <v>0.0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  <c r="AI762" s="2">
        <v>0.0</v>
      </c>
      <c r="AJ762" s="2">
        <v>0.0</v>
      </c>
      <c r="AK762" s="2">
        <v>0.0</v>
      </c>
      <c r="AL762" s="2">
        <v>0.0</v>
      </c>
      <c r="AM762" s="2">
        <v>1.0</v>
      </c>
      <c r="AN762" s="2">
        <v>0.0</v>
      </c>
      <c r="AO762" s="2">
        <v>0.0</v>
      </c>
      <c r="AP762" s="2">
        <v>0.0</v>
      </c>
      <c r="AQ762" s="2">
        <v>0.0</v>
      </c>
      <c r="AR762" s="3">
        <v>0.0</v>
      </c>
      <c r="AS762" s="6" t="str">
        <f t="shared" si="4"/>
        <v/>
      </c>
      <c r="AT762" s="6" t="str">
        <f t="shared" si="5"/>
        <v/>
      </c>
      <c r="AU762" s="6" t="str">
        <f t="shared" si="6"/>
        <v/>
      </c>
      <c r="AV762" s="6" t="str">
        <f t="shared" si="7"/>
        <v/>
      </c>
      <c r="AW762" s="6" t="str">
        <f t="shared" si="8"/>
        <v/>
      </c>
      <c r="AX762" s="6" t="str">
        <f t="shared" si="9"/>
        <v/>
      </c>
      <c r="AY762" s="6" t="str">
        <f t="shared" si="10"/>
        <v/>
      </c>
      <c r="AZ762" s="6" t="str">
        <f t="shared" si="11"/>
        <v/>
      </c>
      <c r="BA762" s="6" t="str">
        <f t="shared" si="12"/>
        <v/>
      </c>
      <c r="BB762" s="6" t="str">
        <f t="shared" si="13"/>
        <v/>
      </c>
      <c r="BC762" s="2"/>
      <c r="BD762" s="2"/>
    </row>
    <row r="763" ht="15.75" customHeight="1">
      <c r="A763" s="2">
        <v>181.0</v>
      </c>
      <c r="B763" s="2">
        <v>2017.0</v>
      </c>
      <c r="C763" s="6" t="s">
        <v>239</v>
      </c>
      <c r="D763" s="2">
        <v>12530.0</v>
      </c>
      <c r="E763" s="2">
        <v>5.4526082000131E13</v>
      </c>
      <c r="F763" s="2" t="str">
        <f t="array" ref="F763">IFERROR(INDEX(cnpj!$A:$B,MATCH(C763,cnpj!$B:$B,0),1),IF(G763=14,LEFT(E763,2)&amp;"."&amp;MID(E763,3,3)&amp;"."&amp;MID(E763,6,3)&amp;"/"&amp;MID(E763,9,4)&amp;"-"&amp;RIGHT(E763,2),IF(G763=13,0&amp;LEFT(E763,1)&amp;"."&amp;MID(E763,2,3)&amp;"."&amp;MID(E763,5,3)&amp;"/"&amp;MID(E763,8,4)&amp;"-"&amp;RIGHT(E763,2),IF(G763=12,"00"&amp;"."&amp;LEFT(E763,3)&amp;"."&amp;MID(E763,4,3)&amp;"/"&amp;MID(E763,7,4)&amp;"-"&amp;RIGHT(E763,2),IF(G763=11,"00.0"&amp;LEFT(E763,2)&amp;"."&amp;MID(E763,3,3)&amp;"/"&amp;MID(E763,6,4)&amp;"-"&amp;RIGHT(E763,2),"erro")))))</f>
        <v>54.526.082/0001-31</v>
      </c>
      <c r="G763" s="2">
        <f t="shared" si="2"/>
        <v>14</v>
      </c>
      <c r="H763" s="6" t="s">
        <v>62</v>
      </c>
      <c r="I763" s="2">
        <v>3.0</v>
      </c>
      <c r="J763" s="6">
        <v>11.918390573078392</v>
      </c>
      <c r="K763" s="6">
        <v>150000.0</v>
      </c>
      <c r="L763" s="2">
        <v>0.0</v>
      </c>
      <c r="M763" s="2">
        <v>1.0</v>
      </c>
      <c r="N763" s="2"/>
      <c r="O763" s="2">
        <v>0.0</v>
      </c>
      <c r="P763" s="2">
        <v>0.0</v>
      </c>
      <c r="Q763" s="2">
        <v>0.0</v>
      </c>
      <c r="R763" s="2">
        <v>10.0</v>
      </c>
      <c r="S763" s="2">
        <v>0.0</v>
      </c>
      <c r="T763" s="6">
        <v>11.200732096822508</v>
      </c>
      <c r="U763" s="6">
        <v>-3.2337943528787947</v>
      </c>
      <c r="V763" s="6">
        <v>0.5392845430695234</v>
      </c>
      <c r="W763" s="6">
        <v>7418.0</v>
      </c>
      <c r="X763" s="6">
        <v>32049.0</v>
      </c>
      <c r="Y763" s="6">
        <v>73184.0</v>
      </c>
      <c r="Z763" s="6">
        <v>-22631.0</v>
      </c>
      <c r="AA763" s="2">
        <f t="shared" si="3"/>
        <v>1</v>
      </c>
      <c r="AB763" s="2">
        <v>0.0</v>
      </c>
      <c r="AC763" s="2">
        <v>0.0</v>
      </c>
      <c r="AD763" s="2">
        <v>0.0</v>
      </c>
      <c r="AE763" s="2">
        <v>0.0</v>
      </c>
      <c r="AF763" s="2">
        <v>0.0</v>
      </c>
      <c r="AG763" s="2">
        <v>0.0</v>
      </c>
      <c r="AH763" s="2">
        <v>0.0</v>
      </c>
      <c r="AI763" s="2">
        <v>0.0</v>
      </c>
      <c r="AJ763" s="2">
        <v>0.0</v>
      </c>
      <c r="AK763" s="2">
        <v>0.0</v>
      </c>
      <c r="AL763" s="2">
        <v>0.0</v>
      </c>
      <c r="AM763" s="2">
        <v>0.0</v>
      </c>
      <c r="AN763" s="2">
        <v>1.0</v>
      </c>
      <c r="AO763" s="2">
        <v>0.0</v>
      </c>
      <c r="AP763" s="2">
        <v>0.0</v>
      </c>
      <c r="AQ763" s="2">
        <v>0.0</v>
      </c>
      <c r="AR763" s="3">
        <v>0.0</v>
      </c>
      <c r="AS763" s="6">
        <f t="shared" si="4"/>
        <v>11.81916674</v>
      </c>
      <c r="AT763" s="6">
        <f t="shared" si="5"/>
        <v>-9.193299492</v>
      </c>
      <c r="AU763" s="6">
        <f t="shared" si="6"/>
        <v>0.58515361</v>
      </c>
      <c r="AV763" s="6">
        <f t="shared" si="7"/>
        <v>0</v>
      </c>
      <c r="AW763" s="6">
        <f t="shared" si="8"/>
        <v>1</v>
      </c>
      <c r="AX763" s="6">
        <f t="shared" si="9"/>
        <v>0</v>
      </c>
      <c r="AY763" s="6">
        <f t="shared" si="10"/>
        <v>0</v>
      </c>
      <c r="AZ763" s="6">
        <f t="shared" si="11"/>
        <v>0</v>
      </c>
      <c r="BA763" s="6">
        <f t="shared" si="12"/>
        <v>10</v>
      </c>
      <c r="BB763" s="6">
        <f t="shared" si="13"/>
        <v>0</v>
      </c>
      <c r="BC763" s="2"/>
      <c r="BD763" s="2"/>
    </row>
    <row r="764" ht="15.75" customHeight="1">
      <c r="A764" s="2">
        <v>181.0</v>
      </c>
      <c r="B764" s="2">
        <v>2018.0</v>
      </c>
      <c r="C764" s="6" t="s">
        <v>239</v>
      </c>
      <c r="D764" s="2">
        <v>12530.0</v>
      </c>
      <c r="E764" s="2">
        <v>5.4526082000131E13</v>
      </c>
      <c r="F764" s="2" t="str">
        <f t="array" ref="F764">IFERROR(INDEX(cnpj!$A:$B,MATCH(C764,cnpj!$B:$B,0),1),IF(G764=14,LEFT(E764,2)&amp;"."&amp;MID(E764,3,3)&amp;"."&amp;MID(E764,6,3)&amp;"/"&amp;MID(E764,9,4)&amp;"-"&amp;RIGHT(E764,2),IF(G764=13,0&amp;LEFT(E764,1)&amp;"."&amp;MID(E764,2,3)&amp;"."&amp;MID(E764,5,3)&amp;"/"&amp;MID(E764,8,4)&amp;"-"&amp;RIGHT(E764,2),IF(G764=12,"00"&amp;"."&amp;LEFT(E764,3)&amp;"."&amp;MID(E764,4,3)&amp;"/"&amp;MID(E764,7,4)&amp;"-"&amp;RIGHT(E764,2),IF(G764=11,"00.0"&amp;LEFT(E764,2)&amp;"."&amp;MID(E764,3,3)&amp;"/"&amp;MID(E764,6,4)&amp;"-"&amp;RIGHT(E764,2),"erro")))))</f>
        <v>54.526.082/0001-31</v>
      </c>
      <c r="G764" s="2">
        <f t="shared" si="2"/>
        <v>14</v>
      </c>
      <c r="H764" s="6" t="s">
        <v>62</v>
      </c>
      <c r="I764" s="2">
        <v>3.0</v>
      </c>
      <c r="J764" s="6">
        <v>11.943083185668764</v>
      </c>
      <c r="K764" s="6">
        <v>153750.0</v>
      </c>
      <c r="L764" s="2">
        <v>0.0</v>
      </c>
      <c r="M764" s="2">
        <v>1.0</v>
      </c>
      <c r="N764" s="2"/>
      <c r="O764" s="2">
        <v>0.0</v>
      </c>
      <c r="P764" s="2">
        <v>0.0</v>
      </c>
      <c r="Q764" s="2">
        <v>0.0</v>
      </c>
      <c r="R764" s="2">
        <v>9.0</v>
      </c>
      <c r="S764" s="2">
        <v>0.0</v>
      </c>
      <c r="T764" s="6">
        <v>10.934962390216747</v>
      </c>
      <c r="U764" s="6">
        <v>-7.928773318258903</v>
      </c>
      <c r="V764" s="6">
        <v>0.5251497219449593</v>
      </c>
      <c r="W764" s="6">
        <v>4662.0</v>
      </c>
      <c r="X764" s="6">
        <v>24801.0</v>
      </c>
      <c r="Y764" s="6">
        <v>56104.0</v>
      </c>
      <c r="Z764" s="6">
        <v>-7076.0</v>
      </c>
      <c r="AA764" s="2">
        <f t="shared" si="3"/>
        <v>1</v>
      </c>
      <c r="AB764" s="2">
        <v>0.0</v>
      </c>
      <c r="AC764" s="2">
        <v>0.0</v>
      </c>
      <c r="AD764" s="2">
        <v>0.0</v>
      </c>
      <c r="AE764" s="2">
        <v>0.0</v>
      </c>
      <c r="AF764" s="2">
        <v>0.0</v>
      </c>
      <c r="AG764" s="2">
        <v>0.0</v>
      </c>
      <c r="AH764" s="2">
        <v>0.0</v>
      </c>
      <c r="AI764" s="2">
        <v>0.0</v>
      </c>
      <c r="AJ764" s="2">
        <v>0.0</v>
      </c>
      <c r="AK764" s="2">
        <v>0.0</v>
      </c>
      <c r="AL764" s="2">
        <v>0.0</v>
      </c>
      <c r="AM764" s="2">
        <v>0.0</v>
      </c>
      <c r="AN764" s="2">
        <v>0.0</v>
      </c>
      <c r="AO764" s="2">
        <v>1.0</v>
      </c>
      <c r="AP764" s="2">
        <v>0.0</v>
      </c>
      <c r="AQ764" s="2">
        <v>0.0</v>
      </c>
      <c r="AR764" s="3">
        <v>0.0</v>
      </c>
      <c r="AS764" s="6">
        <f t="shared" si="4"/>
        <v>11.2007321</v>
      </c>
      <c r="AT764" s="6">
        <f t="shared" si="5"/>
        <v>-3.233794353</v>
      </c>
      <c r="AU764" s="6">
        <f t="shared" si="6"/>
        <v>0.5392845431</v>
      </c>
      <c r="AV764" s="6">
        <f t="shared" si="7"/>
        <v>0</v>
      </c>
      <c r="AW764" s="6">
        <f t="shared" si="8"/>
        <v>1</v>
      </c>
      <c r="AX764" s="6">
        <f t="shared" si="9"/>
        <v>0</v>
      </c>
      <c r="AY764" s="6">
        <f t="shared" si="10"/>
        <v>0</v>
      </c>
      <c r="AZ764" s="6">
        <f t="shared" si="11"/>
        <v>0</v>
      </c>
      <c r="BA764" s="6">
        <f t="shared" si="12"/>
        <v>10</v>
      </c>
      <c r="BB764" s="6">
        <f t="shared" si="13"/>
        <v>0</v>
      </c>
      <c r="BC764" s="2"/>
      <c r="BD764" s="2"/>
    </row>
    <row r="765" ht="15.75" customHeight="1">
      <c r="A765" s="2">
        <v>182.0</v>
      </c>
      <c r="B765" s="2">
        <v>2016.0</v>
      </c>
      <c r="C765" s="6" t="s">
        <v>240</v>
      </c>
      <c r="D765" s="2">
        <v>21156.0</v>
      </c>
      <c r="E765" s="2">
        <v>1.4998371000119E13</v>
      </c>
      <c r="F765" s="2" t="str">
        <f t="array" ref="F765">IFERROR(INDEX(cnpj!$A:$B,MATCH(C765,cnpj!$B:$B,0),1),IF(G765=14,LEFT(E765,2)&amp;"."&amp;MID(E765,3,3)&amp;"."&amp;MID(E765,6,3)&amp;"/"&amp;MID(E765,9,4)&amp;"-"&amp;RIGHT(E765,2),IF(G765=13,0&amp;LEFT(E765,1)&amp;"."&amp;MID(E765,2,3)&amp;"."&amp;MID(E765,5,3)&amp;"/"&amp;MID(E765,8,4)&amp;"-"&amp;RIGHT(E765,2),IF(G765=12,"00"&amp;"."&amp;LEFT(E765,3)&amp;"."&amp;MID(E765,4,3)&amp;"/"&amp;MID(E765,7,4)&amp;"-"&amp;RIGHT(E765,2),IF(G765=11,"00.0"&amp;LEFT(E765,2)&amp;"."&amp;MID(E765,3,3)&amp;"/"&amp;MID(E765,6,4)&amp;"-"&amp;RIGHT(E765,2),"erro")))))</f>
        <v>14.998.371/0001-19</v>
      </c>
      <c r="G765" s="2">
        <f t="shared" si="2"/>
        <v>14</v>
      </c>
      <c r="H765" s="6" t="s">
        <v>241</v>
      </c>
      <c r="I765" s="2">
        <v>4.0</v>
      </c>
      <c r="J765" s="6">
        <v>12.842649474601725</v>
      </c>
      <c r="K765" s="6">
        <v>378000.0</v>
      </c>
      <c r="L765" s="2">
        <v>0.0</v>
      </c>
      <c r="M765" s="2">
        <v>1.0</v>
      </c>
      <c r="N765" s="2"/>
      <c r="O765" s="2">
        <v>1.0</v>
      </c>
      <c r="P765" s="2">
        <v>3.0</v>
      </c>
      <c r="Q765" s="2">
        <v>0.0</v>
      </c>
      <c r="R765" s="2">
        <v>11.0</v>
      </c>
      <c r="S765" s="2">
        <v>0.0</v>
      </c>
      <c r="T765" s="6">
        <v>13.92095017049386</v>
      </c>
      <c r="U765" s="6">
        <v>0.06240196400464723</v>
      </c>
      <c r="V765" s="6">
        <v>0.5057770930319412</v>
      </c>
      <c r="W765" s="6">
        <v>378057.0</v>
      </c>
      <c r="X765" s="6">
        <v>183962.0</v>
      </c>
      <c r="Y765" s="6">
        <v>1111199.0</v>
      </c>
      <c r="Z765" s="6">
        <v>69341.0</v>
      </c>
      <c r="AA765" s="2" t="str">
        <f t="shared" si="3"/>
        <v/>
      </c>
      <c r="AB765" s="2">
        <v>0.0</v>
      </c>
      <c r="AC765" s="2">
        <v>0.0</v>
      </c>
      <c r="AD765" s="2">
        <v>0.0</v>
      </c>
      <c r="AE765" s="2">
        <v>0.0</v>
      </c>
      <c r="AF765" s="2">
        <v>0.0</v>
      </c>
      <c r="AG765" s="2">
        <v>0.0</v>
      </c>
      <c r="AH765" s="2">
        <v>0.0</v>
      </c>
      <c r="AI765" s="2">
        <v>1.0</v>
      </c>
      <c r="AJ765" s="2">
        <v>0.0</v>
      </c>
      <c r="AK765" s="2">
        <v>0.0</v>
      </c>
      <c r="AL765" s="2">
        <v>0.0</v>
      </c>
      <c r="AM765" s="2">
        <v>1.0</v>
      </c>
      <c r="AN765" s="2">
        <v>0.0</v>
      </c>
      <c r="AO765" s="2">
        <v>0.0</v>
      </c>
      <c r="AP765" s="2">
        <v>0.0</v>
      </c>
      <c r="AQ765" s="2">
        <v>0.0</v>
      </c>
      <c r="AR765" s="3">
        <v>0.0</v>
      </c>
      <c r="AS765" s="6" t="str">
        <f t="shared" si="4"/>
        <v/>
      </c>
      <c r="AT765" s="6" t="str">
        <f t="shared" si="5"/>
        <v/>
      </c>
      <c r="AU765" s="6" t="str">
        <f t="shared" si="6"/>
        <v/>
      </c>
      <c r="AV765" s="6" t="str">
        <f t="shared" si="7"/>
        <v/>
      </c>
      <c r="AW765" s="6" t="str">
        <f t="shared" si="8"/>
        <v/>
      </c>
      <c r="AX765" s="6" t="str">
        <f t="shared" si="9"/>
        <v/>
      </c>
      <c r="AY765" s="6" t="str">
        <f t="shared" si="10"/>
        <v/>
      </c>
      <c r="AZ765" s="6" t="str">
        <f t="shared" si="11"/>
        <v/>
      </c>
      <c r="BA765" s="6" t="str">
        <f t="shared" si="12"/>
        <v/>
      </c>
      <c r="BB765" s="6" t="str">
        <f t="shared" si="13"/>
        <v/>
      </c>
      <c r="BC765" s="2"/>
      <c r="BD765" s="2"/>
    </row>
    <row r="766" ht="15.75" customHeight="1">
      <c r="A766" s="2">
        <v>182.0</v>
      </c>
      <c r="B766" s="2">
        <v>2017.0</v>
      </c>
      <c r="C766" s="6" t="s">
        <v>240</v>
      </c>
      <c r="D766" s="2">
        <v>21156.0</v>
      </c>
      <c r="E766" s="2">
        <v>1.4998371000119E13</v>
      </c>
      <c r="F766" s="2" t="str">
        <f t="array" ref="F766">IFERROR(INDEX(cnpj!$A:$B,MATCH(C766,cnpj!$B:$B,0),1),IF(G766=14,LEFT(E766,2)&amp;"."&amp;MID(E766,3,3)&amp;"."&amp;MID(E766,6,3)&amp;"/"&amp;MID(E766,9,4)&amp;"-"&amp;RIGHT(E766,2),IF(G766=13,0&amp;LEFT(E766,1)&amp;"."&amp;MID(E766,2,3)&amp;"."&amp;MID(E766,5,3)&amp;"/"&amp;MID(E766,8,4)&amp;"-"&amp;RIGHT(E766,2),IF(G766=12,"00"&amp;"."&amp;LEFT(E766,3)&amp;"."&amp;MID(E766,4,3)&amp;"/"&amp;MID(E766,7,4)&amp;"-"&amp;RIGHT(E766,2),IF(G766=11,"00.0"&amp;LEFT(E766,2)&amp;"."&amp;MID(E766,3,3)&amp;"/"&amp;MID(E766,6,4)&amp;"-"&amp;RIGHT(E766,2),"erro")))))</f>
        <v>14.998.371/0001-19</v>
      </c>
      <c r="G766" s="2">
        <f t="shared" si="2"/>
        <v>14</v>
      </c>
      <c r="H766" s="6" t="s">
        <v>241</v>
      </c>
      <c r="I766" s="2">
        <v>4.0</v>
      </c>
      <c r="J766" s="6">
        <v>12.889169490236618</v>
      </c>
      <c r="K766" s="6">
        <v>396000.0</v>
      </c>
      <c r="L766" s="2">
        <v>0.0</v>
      </c>
      <c r="M766" s="2">
        <v>1.0</v>
      </c>
      <c r="N766" s="2"/>
      <c r="O766" s="2">
        <v>1.0</v>
      </c>
      <c r="P766" s="2">
        <v>4.0</v>
      </c>
      <c r="Q766" s="2">
        <v>0.0</v>
      </c>
      <c r="R766" s="2">
        <v>13.0</v>
      </c>
      <c r="S766" s="2">
        <v>0.0</v>
      </c>
      <c r="T766" s="6">
        <v>14.21898501938271</v>
      </c>
      <c r="U766" s="6">
        <v>0.019527500355707383</v>
      </c>
      <c r="V766" s="6">
        <v>0.621465220501838</v>
      </c>
      <c r="W766" s="6">
        <v>474060.0</v>
      </c>
      <c r="X766" s="6">
        <v>456284.0</v>
      </c>
      <c r="Y766" s="6">
        <v>1497017.0</v>
      </c>
      <c r="Z766" s="6">
        <v>29233.0</v>
      </c>
      <c r="AA766" s="2">
        <f t="shared" si="3"/>
        <v>0</v>
      </c>
      <c r="AB766" s="2">
        <v>0.0</v>
      </c>
      <c r="AC766" s="2">
        <v>0.0</v>
      </c>
      <c r="AD766" s="2">
        <v>0.0</v>
      </c>
      <c r="AE766" s="2">
        <v>0.0</v>
      </c>
      <c r="AF766" s="2">
        <v>0.0</v>
      </c>
      <c r="AG766" s="2">
        <v>0.0</v>
      </c>
      <c r="AH766" s="2">
        <v>0.0</v>
      </c>
      <c r="AI766" s="2">
        <v>1.0</v>
      </c>
      <c r="AJ766" s="2">
        <v>0.0</v>
      </c>
      <c r="AK766" s="2">
        <v>0.0</v>
      </c>
      <c r="AL766" s="2">
        <v>0.0</v>
      </c>
      <c r="AM766" s="2">
        <v>0.0</v>
      </c>
      <c r="AN766" s="2">
        <v>1.0</v>
      </c>
      <c r="AO766" s="2">
        <v>0.0</v>
      </c>
      <c r="AP766" s="2">
        <v>0.0</v>
      </c>
      <c r="AQ766" s="2">
        <v>0.0</v>
      </c>
      <c r="AR766" s="3">
        <v>0.0</v>
      </c>
      <c r="AS766" s="6">
        <f t="shared" si="4"/>
        <v>13.92095017</v>
      </c>
      <c r="AT766" s="6">
        <f t="shared" si="5"/>
        <v>0.062401964</v>
      </c>
      <c r="AU766" s="6">
        <f t="shared" si="6"/>
        <v>0.505777093</v>
      </c>
      <c r="AV766" s="6">
        <f t="shared" si="7"/>
        <v>0</v>
      </c>
      <c r="AW766" s="6">
        <f t="shared" si="8"/>
        <v>1</v>
      </c>
      <c r="AX766" s="6">
        <f t="shared" si="9"/>
        <v>1</v>
      </c>
      <c r="AY766" s="6">
        <f t="shared" si="10"/>
        <v>3</v>
      </c>
      <c r="AZ766" s="6">
        <f t="shared" si="11"/>
        <v>0</v>
      </c>
      <c r="BA766" s="6">
        <f t="shared" si="12"/>
        <v>11</v>
      </c>
      <c r="BB766" s="6">
        <f t="shared" si="13"/>
        <v>0</v>
      </c>
      <c r="BC766" s="2"/>
      <c r="BD766" s="2"/>
    </row>
    <row r="767" ht="15.75" customHeight="1">
      <c r="A767" s="2">
        <v>182.0</v>
      </c>
      <c r="B767" s="2">
        <v>2018.0</v>
      </c>
      <c r="C767" s="6" t="s">
        <v>240</v>
      </c>
      <c r="D767" s="2">
        <v>21156.0</v>
      </c>
      <c r="E767" s="2">
        <v>1.4998371000119E13</v>
      </c>
      <c r="F767" s="2" t="str">
        <f t="array" ref="F767">IFERROR(INDEX(cnpj!$A:$B,MATCH(C767,cnpj!$B:$B,0),1),IF(G767=14,LEFT(E767,2)&amp;"."&amp;MID(E767,3,3)&amp;"."&amp;MID(E767,6,3)&amp;"/"&amp;MID(E767,9,4)&amp;"-"&amp;RIGHT(E767,2),IF(G767=13,0&amp;LEFT(E767,1)&amp;"."&amp;MID(E767,2,3)&amp;"."&amp;MID(E767,5,3)&amp;"/"&amp;MID(E767,8,4)&amp;"-"&amp;RIGHT(E767,2),IF(G767=12,"00"&amp;"."&amp;LEFT(E767,3)&amp;"."&amp;MID(E767,4,3)&amp;"/"&amp;MID(E767,7,4)&amp;"-"&amp;RIGHT(E767,2),IF(G767=11,"00.0"&amp;LEFT(E767,2)&amp;"."&amp;MID(E767,3,3)&amp;"/"&amp;MID(E767,6,4)&amp;"-"&amp;RIGHT(E767,2),"erro")))))</f>
        <v>14.998.371/0001-19</v>
      </c>
      <c r="G767" s="2">
        <f t="shared" si="2"/>
        <v>14</v>
      </c>
      <c r="H767" s="6" t="s">
        <v>241</v>
      </c>
      <c r="I767" s="2">
        <v>4.0</v>
      </c>
      <c r="J767" s="6">
        <v>12.916568464424731</v>
      </c>
      <c r="K767" s="6">
        <v>407000.0</v>
      </c>
      <c r="L767" s="2">
        <v>0.0</v>
      </c>
      <c r="M767" s="2">
        <v>1.0</v>
      </c>
      <c r="N767" s="2"/>
      <c r="O767" s="2">
        <v>1.0</v>
      </c>
      <c r="P767" s="2">
        <v>3.0</v>
      </c>
      <c r="Q767" s="2">
        <v>0.0</v>
      </c>
      <c r="R767" s="2">
        <v>13.0</v>
      </c>
      <c r="S767" s="2">
        <v>0.0</v>
      </c>
      <c r="T767" s="6">
        <v>14.284506804970864</v>
      </c>
      <c r="U767" s="6">
        <v>0.034514752040961244</v>
      </c>
      <c r="V767" s="6">
        <v>0.6100204643550475</v>
      </c>
      <c r="W767" s="6">
        <v>729484.0</v>
      </c>
      <c r="X767" s="6">
        <v>245566.0</v>
      </c>
      <c r="Y767" s="6">
        <v>1598389.0</v>
      </c>
      <c r="Z767" s="6">
        <v>55168.0</v>
      </c>
      <c r="AA767" s="2">
        <f t="shared" si="3"/>
        <v>0</v>
      </c>
      <c r="AB767" s="2">
        <v>0.0</v>
      </c>
      <c r="AC767" s="2">
        <v>0.0</v>
      </c>
      <c r="AD767" s="2">
        <v>0.0</v>
      </c>
      <c r="AE767" s="2">
        <v>0.0</v>
      </c>
      <c r="AF767" s="2">
        <v>0.0</v>
      </c>
      <c r="AG767" s="2">
        <v>0.0</v>
      </c>
      <c r="AH767" s="2">
        <v>0.0</v>
      </c>
      <c r="AI767" s="2">
        <v>1.0</v>
      </c>
      <c r="AJ767" s="2">
        <v>0.0</v>
      </c>
      <c r="AK767" s="2">
        <v>0.0</v>
      </c>
      <c r="AL767" s="2">
        <v>0.0</v>
      </c>
      <c r="AM767" s="2">
        <v>0.0</v>
      </c>
      <c r="AN767" s="2">
        <v>0.0</v>
      </c>
      <c r="AO767" s="2">
        <v>1.0</v>
      </c>
      <c r="AP767" s="2">
        <v>0.0</v>
      </c>
      <c r="AQ767" s="2">
        <v>0.0</v>
      </c>
      <c r="AR767" s="3">
        <v>0.0</v>
      </c>
      <c r="AS767" s="6">
        <f t="shared" si="4"/>
        <v>14.21898502</v>
      </c>
      <c r="AT767" s="6">
        <f t="shared" si="5"/>
        <v>0.01952750036</v>
      </c>
      <c r="AU767" s="6">
        <f t="shared" si="6"/>
        <v>0.6214652205</v>
      </c>
      <c r="AV767" s="6">
        <f t="shared" si="7"/>
        <v>0</v>
      </c>
      <c r="AW767" s="6">
        <f t="shared" si="8"/>
        <v>1</v>
      </c>
      <c r="AX767" s="6">
        <f t="shared" si="9"/>
        <v>1</v>
      </c>
      <c r="AY767" s="6">
        <f t="shared" si="10"/>
        <v>4</v>
      </c>
      <c r="AZ767" s="6">
        <f t="shared" si="11"/>
        <v>0</v>
      </c>
      <c r="BA767" s="6">
        <f t="shared" si="12"/>
        <v>13</v>
      </c>
      <c r="BB767" s="6">
        <f t="shared" si="13"/>
        <v>0</v>
      </c>
      <c r="BC767" s="2"/>
      <c r="BD767" s="2"/>
    </row>
    <row r="768" ht="15.75" customHeight="1">
      <c r="A768" s="2">
        <v>182.0</v>
      </c>
      <c r="B768" s="2">
        <v>2019.0</v>
      </c>
      <c r="C768" s="6" t="s">
        <v>240</v>
      </c>
      <c r="D768" s="2">
        <v>21156.0</v>
      </c>
      <c r="E768" s="2">
        <v>1.4998371000119E13</v>
      </c>
      <c r="F768" s="2" t="str">
        <f t="array" ref="F768">IFERROR(INDEX(cnpj!$A:$B,MATCH(C768,cnpj!$B:$B,0),1),IF(G768=14,LEFT(E768,2)&amp;"."&amp;MID(E768,3,3)&amp;"."&amp;MID(E768,6,3)&amp;"/"&amp;MID(E768,9,4)&amp;"-"&amp;RIGHT(E768,2),IF(G768=13,0&amp;LEFT(E768,1)&amp;"."&amp;MID(E768,2,3)&amp;"."&amp;MID(E768,5,3)&amp;"/"&amp;MID(E768,8,4)&amp;"-"&amp;RIGHT(E768,2),IF(G768=12,"00"&amp;"."&amp;LEFT(E768,3)&amp;"."&amp;MID(E768,4,3)&amp;"/"&amp;MID(E768,7,4)&amp;"-"&amp;RIGHT(E768,2),IF(G768=11,"00.0"&amp;LEFT(E768,2)&amp;"."&amp;MID(E768,3,3)&amp;"/"&amp;MID(E768,6,4)&amp;"-"&amp;RIGHT(E768,2),"erro")))))</f>
        <v>14.998.371/0001-19</v>
      </c>
      <c r="G768" s="2">
        <f t="shared" si="2"/>
        <v>14</v>
      </c>
      <c r="H768" s="6" t="s">
        <v>241</v>
      </c>
      <c r="I768" s="2">
        <v>4.0</v>
      </c>
      <c r="J768" s="6">
        <v>12.955127458028414</v>
      </c>
      <c r="K768" s="6">
        <v>423000.0</v>
      </c>
      <c r="L768" s="2">
        <v>0.0</v>
      </c>
      <c r="M768" s="2">
        <v>1.0</v>
      </c>
      <c r="N768" s="2"/>
      <c r="O768" s="2">
        <v>1.0</v>
      </c>
      <c r="P768" s="2">
        <v>4.0</v>
      </c>
      <c r="Q768" s="2">
        <v>0.0</v>
      </c>
      <c r="R768" s="2">
        <v>5.0</v>
      </c>
      <c r="S768" s="2">
        <v>1.0</v>
      </c>
      <c r="T768" s="6">
        <v>14.339333351400882</v>
      </c>
      <c r="U768" s="6">
        <v>-0.04112776655788969</v>
      </c>
      <c r="V768" s="6">
        <v>0.6530610552748939</v>
      </c>
      <c r="W768" s="6">
        <v>724617.0</v>
      </c>
      <c r="X768" s="6">
        <v>378057.0</v>
      </c>
      <c r="Y768" s="6">
        <v>1688470.0</v>
      </c>
      <c r="Z768" s="6">
        <v>-69443.0</v>
      </c>
      <c r="AA768" s="2">
        <f t="shared" si="3"/>
        <v>0</v>
      </c>
      <c r="AB768" s="2">
        <v>0.0</v>
      </c>
      <c r="AC768" s="2">
        <v>0.0</v>
      </c>
      <c r="AD768" s="2">
        <v>0.0</v>
      </c>
      <c r="AE768" s="2">
        <v>0.0</v>
      </c>
      <c r="AF768" s="2">
        <v>0.0</v>
      </c>
      <c r="AG768" s="2">
        <v>0.0</v>
      </c>
      <c r="AH768" s="2">
        <v>0.0</v>
      </c>
      <c r="AI768" s="2">
        <v>1.0</v>
      </c>
      <c r="AJ768" s="2">
        <v>0.0</v>
      </c>
      <c r="AK768" s="2">
        <v>0.0</v>
      </c>
      <c r="AL768" s="2">
        <v>0.0</v>
      </c>
      <c r="AM768" s="2">
        <v>0.0</v>
      </c>
      <c r="AN768" s="2">
        <v>0.0</v>
      </c>
      <c r="AO768" s="2">
        <v>0.0</v>
      </c>
      <c r="AP768" s="2">
        <v>1.0</v>
      </c>
      <c r="AQ768" s="2">
        <v>0.0</v>
      </c>
      <c r="AR768" s="3">
        <v>0.0</v>
      </c>
      <c r="AS768" s="6">
        <f t="shared" si="4"/>
        <v>14.2845068</v>
      </c>
      <c r="AT768" s="6">
        <f t="shared" si="5"/>
        <v>0.03451475204</v>
      </c>
      <c r="AU768" s="6">
        <f t="shared" si="6"/>
        <v>0.6100204644</v>
      </c>
      <c r="AV768" s="6">
        <f t="shared" si="7"/>
        <v>0</v>
      </c>
      <c r="AW768" s="6">
        <f t="shared" si="8"/>
        <v>1</v>
      </c>
      <c r="AX768" s="6">
        <f t="shared" si="9"/>
        <v>1</v>
      </c>
      <c r="AY768" s="6">
        <f t="shared" si="10"/>
        <v>3</v>
      </c>
      <c r="AZ768" s="6">
        <f t="shared" si="11"/>
        <v>0</v>
      </c>
      <c r="BA768" s="6">
        <f t="shared" si="12"/>
        <v>13</v>
      </c>
      <c r="BB768" s="6">
        <f t="shared" si="13"/>
        <v>0</v>
      </c>
      <c r="BC768" s="2"/>
      <c r="BD768" s="2"/>
    </row>
    <row r="769" ht="15.75" customHeight="1">
      <c r="A769" s="2">
        <v>182.0</v>
      </c>
      <c r="B769" s="2">
        <v>2020.0</v>
      </c>
      <c r="C769" s="6" t="s">
        <v>240</v>
      </c>
      <c r="D769" s="2">
        <v>21156.0</v>
      </c>
      <c r="E769" s="2">
        <v>1.4998371000119E13</v>
      </c>
      <c r="F769" s="2" t="str">
        <f t="array" ref="F769">IFERROR(INDEX(cnpj!$A:$B,MATCH(C769,cnpj!$B:$B,0),1),IF(G769=14,LEFT(E769,2)&amp;"."&amp;MID(E769,3,3)&amp;"."&amp;MID(E769,6,3)&amp;"/"&amp;MID(E769,9,4)&amp;"-"&amp;RIGHT(E769,2),IF(G769=13,0&amp;LEFT(E769,1)&amp;"."&amp;MID(E769,2,3)&amp;"."&amp;MID(E769,5,3)&amp;"/"&amp;MID(E769,8,4)&amp;"-"&amp;RIGHT(E769,2),IF(G769=12,"00"&amp;"."&amp;LEFT(E769,3)&amp;"."&amp;MID(E769,4,3)&amp;"/"&amp;MID(E769,7,4)&amp;"-"&amp;RIGHT(E769,2),IF(G769=11,"00.0"&amp;LEFT(E769,2)&amp;"."&amp;MID(E769,3,3)&amp;"/"&amp;MID(E769,6,4)&amp;"-"&amp;RIGHT(E769,2),"erro")))))</f>
        <v>14.998.371/0001-19</v>
      </c>
      <c r="G769" s="2">
        <f t="shared" si="2"/>
        <v>14</v>
      </c>
      <c r="H769" s="6" t="s">
        <v>241</v>
      </c>
      <c r="I769" s="2">
        <v>4.0</v>
      </c>
      <c r="J769" s="6">
        <v>12.66349749256905</v>
      </c>
      <c r="K769" s="6">
        <v>316000.0</v>
      </c>
      <c r="L769" s="2">
        <v>0.0</v>
      </c>
      <c r="M769" s="2">
        <v>1.0</v>
      </c>
      <c r="N769" s="2"/>
      <c r="O769" s="2">
        <v>1.0</v>
      </c>
      <c r="P769" s="2">
        <v>4.0</v>
      </c>
      <c r="Q769" s="2">
        <v>0.0</v>
      </c>
      <c r="R769" s="2">
        <v>10.0</v>
      </c>
      <c r="S769" s="2">
        <v>1.0</v>
      </c>
      <c r="T769" s="6">
        <v>14.244412205580355</v>
      </c>
      <c r="U769" s="6">
        <v>0.0667257109737752</v>
      </c>
      <c r="V769" s="6">
        <v>0.6268629889878026</v>
      </c>
      <c r="W769" s="6">
        <v>428178.0</v>
      </c>
      <c r="X769" s="6">
        <v>534414.0</v>
      </c>
      <c r="Y769" s="6">
        <v>1535570.0</v>
      </c>
      <c r="Z769" s="6">
        <v>102462.0</v>
      </c>
      <c r="AA769" s="2">
        <f t="shared" si="3"/>
        <v>1</v>
      </c>
      <c r="AB769" s="2">
        <v>0.0</v>
      </c>
      <c r="AC769" s="2">
        <v>0.0</v>
      </c>
      <c r="AD769" s="2">
        <v>0.0</v>
      </c>
      <c r="AE769" s="2">
        <v>0.0</v>
      </c>
      <c r="AF769" s="2">
        <v>0.0</v>
      </c>
      <c r="AG769" s="2">
        <v>0.0</v>
      </c>
      <c r="AH769" s="2">
        <v>0.0</v>
      </c>
      <c r="AI769" s="2">
        <v>1.0</v>
      </c>
      <c r="AJ769" s="2">
        <v>0.0</v>
      </c>
      <c r="AK769" s="2">
        <v>0.0</v>
      </c>
      <c r="AL769" s="2">
        <v>0.0</v>
      </c>
      <c r="AM769" s="2">
        <v>0.0</v>
      </c>
      <c r="AN769" s="2">
        <v>0.0</v>
      </c>
      <c r="AO769" s="2">
        <v>0.0</v>
      </c>
      <c r="AP769" s="2">
        <v>0.0</v>
      </c>
      <c r="AQ769" s="2">
        <v>1.0</v>
      </c>
      <c r="AR769" s="3">
        <v>0.0</v>
      </c>
      <c r="AS769" s="6">
        <f t="shared" si="4"/>
        <v>14.33933335</v>
      </c>
      <c r="AT769" s="6">
        <f t="shared" si="5"/>
        <v>-0.04112776656</v>
      </c>
      <c r="AU769" s="6">
        <f t="shared" si="6"/>
        <v>0.6530610553</v>
      </c>
      <c r="AV769" s="6">
        <f t="shared" si="7"/>
        <v>0</v>
      </c>
      <c r="AW769" s="6">
        <f t="shared" si="8"/>
        <v>1</v>
      </c>
      <c r="AX769" s="6">
        <f t="shared" si="9"/>
        <v>1</v>
      </c>
      <c r="AY769" s="6">
        <f t="shared" si="10"/>
        <v>4</v>
      </c>
      <c r="AZ769" s="6">
        <f t="shared" si="11"/>
        <v>0</v>
      </c>
      <c r="BA769" s="6">
        <f t="shared" si="12"/>
        <v>5</v>
      </c>
      <c r="BB769" s="6">
        <f t="shared" si="13"/>
        <v>1</v>
      </c>
      <c r="BC769" s="2"/>
      <c r="BD769" s="2"/>
    </row>
    <row r="770" ht="15.75" customHeight="1">
      <c r="A770" s="2">
        <v>183.0</v>
      </c>
      <c r="B770" s="2">
        <v>2016.0</v>
      </c>
      <c r="C770" s="6" t="s">
        <v>242</v>
      </c>
      <c r="D770" s="2">
        <v>20575.0</v>
      </c>
      <c r="E770" s="2">
        <v>2.91626500016E12</v>
      </c>
      <c r="F770" s="2" t="str">
        <f t="array" ref="F770">IFERROR(INDEX(cnpj!$A:$B,MATCH(C770,cnpj!$B:$B,0),1),IF(G770=14,LEFT(E770,2)&amp;"."&amp;MID(E770,3,3)&amp;"."&amp;MID(E770,6,3)&amp;"/"&amp;MID(E770,9,4)&amp;"-"&amp;RIGHT(E770,2),IF(G770=13,0&amp;LEFT(E770,1)&amp;"."&amp;MID(E770,2,3)&amp;"."&amp;MID(E770,5,3)&amp;"/"&amp;MID(E770,8,4)&amp;"-"&amp;RIGHT(E770,2),IF(G770=12,"00"&amp;"."&amp;LEFT(E770,3)&amp;"."&amp;MID(E770,4,3)&amp;"/"&amp;MID(E770,7,4)&amp;"-"&amp;RIGHT(E770,2),IF(G770=11,"00.0"&amp;LEFT(E770,2)&amp;"."&amp;MID(E770,3,3)&amp;"/"&amp;MID(E770,6,4)&amp;"-"&amp;RIGHT(E770,2),"erro")))))</f>
        <v>02.916.265/0001-60</v>
      </c>
      <c r="G770" s="2">
        <f t="shared" si="2"/>
        <v>13</v>
      </c>
      <c r="H770" s="6" t="s">
        <v>86</v>
      </c>
      <c r="I770" s="2">
        <v>4.0</v>
      </c>
      <c r="J770" s="6">
        <v>14.508657738524219</v>
      </c>
      <c r="K770" s="6">
        <v>2000000.0</v>
      </c>
      <c r="L770" s="2">
        <v>0.0</v>
      </c>
      <c r="M770" s="2">
        <v>0.0</v>
      </c>
      <c r="N770" s="2"/>
      <c r="O770" s="2">
        <v>1.0</v>
      </c>
      <c r="P770" s="2">
        <v>3.0</v>
      </c>
      <c r="Q770" s="2">
        <v>0.0</v>
      </c>
      <c r="R770" s="2">
        <v>20.0</v>
      </c>
      <c r="S770" s="2">
        <v>0.0</v>
      </c>
      <c r="T770" s="6">
        <v>17.837288244548557</v>
      </c>
      <c r="U770" s="6">
        <v>0.0067378416637943655</v>
      </c>
      <c r="V770" s="6">
        <v>0.5739922175565889</v>
      </c>
      <c r="W770" s="6">
        <v>1.5691679E7</v>
      </c>
      <c r="X770" s="6">
        <v>1.6337209E7</v>
      </c>
      <c r="Y770" s="6">
        <v>5.5800213E7</v>
      </c>
      <c r="Z770" s="6">
        <v>375973.0</v>
      </c>
      <c r="AA770" s="2" t="str">
        <f t="shared" si="3"/>
        <v/>
      </c>
      <c r="AB770" s="2">
        <v>0.0</v>
      </c>
      <c r="AC770" s="2">
        <v>0.0</v>
      </c>
      <c r="AD770" s="2">
        <v>0.0</v>
      </c>
      <c r="AE770" s="2">
        <v>0.0</v>
      </c>
      <c r="AF770" s="2">
        <v>0.0</v>
      </c>
      <c r="AG770" s="2">
        <v>0.0</v>
      </c>
      <c r="AH770" s="2">
        <v>0.0</v>
      </c>
      <c r="AI770" s="2">
        <v>1.0</v>
      </c>
      <c r="AJ770" s="2">
        <v>0.0</v>
      </c>
      <c r="AK770" s="2">
        <v>0.0</v>
      </c>
      <c r="AL770" s="2">
        <v>0.0</v>
      </c>
      <c r="AM770" s="2">
        <v>1.0</v>
      </c>
      <c r="AN770" s="2">
        <v>0.0</v>
      </c>
      <c r="AO770" s="2">
        <v>0.0</v>
      </c>
      <c r="AP770" s="2">
        <v>0.0</v>
      </c>
      <c r="AQ770" s="2">
        <v>0.0</v>
      </c>
      <c r="AR770" s="3">
        <v>0.0</v>
      </c>
      <c r="AS770" s="6" t="str">
        <f t="shared" si="4"/>
        <v/>
      </c>
      <c r="AT770" s="6" t="str">
        <f t="shared" si="5"/>
        <v/>
      </c>
      <c r="AU770" s="6" t="str">
        <f t="shared" si="6"/>
        <v/>
      </c>
      <c r="AV770" s="6" t="str">
        <f t="shared" si="7"/>
        <v/>
      </c>
      <c r="AW770" s="6" t="str">
        <f t="shared" si="8"/>
        <v/>
      </c>
      <c r="AX770" s="6" t="str">
        <f t="shared" si="9"/>
        <v/>
      </c>
      <c r="AY770" s="6" t="str">
        <f t="shared" si="10"/>
        <v/>
      </c>
      <c r="AZ770" s="6" t="str">
        <f t="shared" si="11"/>
        <v/>
      </c>
      <c r="BA770" s="6" t="str">
        <f t="shared" si="12"/>
        <v/>
      </c>
      <c r="BB770" s="6" t="str">
        <f t="shared" si="13"/>
        <v/>
      </c>
      <c r="BC770" s="2"/>
      <c r="BD770" s="2"/>
    </row>
    <row r="771" ht="15.75" customHeight="1">
      <c r="A771" s="2">
        <v>183.0</v>
      </c>
      <c r="B771" s="2">
        <v>2017.0</v>
      </c>
      <c r="C771" s="6" t="s">
        <v>242</v>
      </c>
      <c r="D771" s="2">
        <v>20575.0</v>
      </c>
      <c r="E771" s="2">
        <v>2.91626500016E12</v>
      </c>
      <c r="F771" s="2" t="str">
        <f t="array" ref="F771">IFERROR(INDEX(cnpj!$A:$B,MATCH(C771,cnpj!$B:$B,0),1),IF(G771=14,LEFT(E771,2)&amp;"."&amp;MID(E771,3,3)&amp;"."&amp;MID(E771,6,3)&amp;"/"&amp;MID(E771,9,4)&amp;"-"&amp;RIGHT(E771,2),IF(G771=13,0&amp;LEFT(E771,1)&amp;"."&amp;MID(E771,2,3)&amp;"."&amp;MID(E771,5,3)&amp;"/"&amp;MID(E771,8,4)&amp;"-"&amp;RIGHT(E771,2),IF(G771=12,"00"&amp;"."&amp;LEFT(E771,3)&amp;"."&amp;MID(E771,4,3)&amp;"/"&amp;MID(E771,7,4)&amp;"-"&amp;RIGHT(E771,2),IF(G771=11,"00.0"&amp;LEFT(E771,2)&amp;"."&amp;MID(E771,3,3)&amp;"/"&amp;MID(E771,6,4)&amp;"-"&amp;RIGHT(E771,2),"erro")))))</f>
        <v>02.916.265/0001-60</v>
      </c>
      <c r="G771" s="2">
        <f t="shared" si="2"/>
        <v>13</v>
      </c>
      <c r="H771" s="6" t="s">
        <v>86</v>
      </c>
      <c r="I771" s="2">
        <v>4.0</v>
      </c>
      <c r="J771" s="6">
        <v>14.845129975145433</v>
      </c>
      <c r="K771" s="6">
        <v>2800000.0</v>
      </c>
      <c r="L771" s="2">
        <v>0.0</v>
      </c>
      <c r="M771" s="2">
        <v>0.0</v>
      </c>
      <c r="N771" s="2"/>
      <c r="O771" s="2">
        <v>1.0</v>
      </c>
      <c r="P771" s="2">
        <v>3.0</v>
      </c>
      <c r="Q771" s="2">
        <v>0.0</v>
      </c>
      <c r="R771" s="2">
        <v>17.0</v>
      </c>
      <c r="S771" s="2">
        <v>0.0</v>
      </c>
      <c r="T771" s="6">
        <v>17.804620078137887</v>
      </c>
      <c r="U771" s="6">
        <v>0.009891388443553823</v>
      </c>
      <c r="V771" s="6">
        <v>0.5502858382066724</v>
      </c>
      <c r="W771" s="6">
        <v>1.1918513E7</v>
      </c>
      <c r="X771" s="6">
        <v>1.7800651E7</v>
      </c>
      <c r="Y771" s="6">
        <v>5.4006776E7</v>
      </c>
      <c r="Z771" s="6">
        <v>534202.0</v>
      </c>
      <c r="AA771" s="2">
        <f t="shared" si="3"/>
        <v>0</v>
      </c>
      <c r="AB771" s="2">
        <v>0.0</v>
      </c>
      <c r="AC771" s="2">
        <v>0.0</v>
      </c>
      <c r="AD771" s="2">
        <v>0.0</v>
      </c>
      <c r="AE771" s="2">
        <v>0.0</v>
      </c>
      <c r="AF771" s="2">
        <v>0.0</v>
      </c>
      <c r="AG771" s="2">
        <v>0.0</v>
      </c>
      <c r="AH771" s="2">
        <v>0.0</v>
      </c>
      <c r="AI771" s="2">
        <v>1.0</v>
      </c>
      <c r="AJ771" s="2">
        <v>0.0</v>
      </c>
      <c r="AK771" s="2">
        <v>0.0</v>
      </c>
      <c r="AL771" s="2">
        <v>0.0</v>
      </c>
      <c r="AM771" s="2">
        <v>0.0</v>
      </c>
      <c r="AN771" s="2">
        <v>1.0</v>
      </c>
      <c r="AO771" s="2">
        <v>0.0</v>
      </c>
      <c r="AP771" s="2">
        <v>0.0</v>
      </c>
      <c r="AQ771" s="2">
        <v>0.0</v>
      </c>
      <c r="AR771" s="3">
        <v>0.0</v>
      </c>
      <c r="AS771" s="6">
        <f t="shared" si="4"/>
        <v>17.83728824</v>
      </c>
      <c r="AT771" s="6">
        <f t="shared" si="5"/>
        <v>0.006737841664</v>
      </c>
      <c r="AU771" s="6">
        <f t="shared" si="6"/>
        <v>0.5739922176</v>
      </c>
      <c r="AV771" s="6">
        <f t="shared" si="7"/>
        <v>0</v>
      </c>
      <c r="AW771" s="6">
        <f t="shared" si="8"/>
        <v>0</v>
      </c>
      <c r="AX771" s="6">
        <f t="shared" si="9"/>
        <v>1</v>
      </c>
      <c r="AY771" s="6">
        <f t="shared" si="10"/>
        <v>3</v>
      </c>
      <c r="AZ771" s="6">
        <f t="shared" si="11"/>
        <v>0</v>
      </c>
      <c r="BA771" s="6">
        <f t="shared" si="12"/>
        <v>20</v>
      </c>
      <c r="BB771" s="6">
        <f t="shared" si="13"/>
        <v>0</v>
      </c>
      <c r="BC771" s="2"/>
      <c r="BD771" s="2"/>
    </row>
    <row r="772" ht="15.75" customHeight="1">
      <c r="A772" s="2">
        <v>183.0</v>
      </c>
      <c r="B772" s="2">
        <v>2018.0</v>
      </c>
      <c r="C772" s="6" t="s">
        <v>242</v>
      </c>
      <c r="D772" s="2">
        <v>20575.0</v>
      </c>
      <c r="E772" s="2">
        <v>2.91626500016E12</v>
      </c>
      <c r="F772" s="2" t="str">
        <f t="array" ref="F772">IFERROR(INDEX(cnpj!$A:$B,MATCH(C772,cnpj!$B:$B,0),1),IF(G772=14,LEFT(E772,2)&amp;"."&amp;MID(E772,3,3)&amp;"."&amp;MID(E772,6,3)&amp;"/"&amp;MID(E772,9,4)&amp;"-"&amp;RIGHT(E772,2),IF(G772=13,0&amp;LEFT(E772,1)&amp;"."&amp;MID(E772,2,3)&amp;"."&amp;MID(E772,5,3)&amp;"/"&amp;MID(E772,8,4)&amp;"-"&amp;RIGHT(E772,2),IF(G772=12,"00"&amp;"."&amp;LEFT(E772,3)&amp;"."&amp;MID(E772,4,3)&amp;"/"&amp;MID(E772,7,4)&amp;"-"&amp;RIGHT(E772,2),IF(G772=11,"00.0"&amp;LEFT(E772,2)&amp;"."&amp;MID(E772,3,3)&amp;"/"&amp;MID(E772,6,4)&amp;"-"&amp;RIGHT(E772,2),"erro")))))</f>
        <v>02.916.265/0001-60</v>
      </c>
      <c r="G772" s="2">
        <f t="shared" si="2"/>
        <v>13</v>
      </c>
      <c r="H772" s="6" t="s">
        <v>86</v>
      </c>
      <c r="I772" s="2">
        <v>4.0</v>
      </c>
      <c r="J772" s="6">
        <v>14.845129975145433</v>
      </c>
      <c r="K772" s="6">
        <v>2800000.0</v>
      </c>
      <c r="L772" s="2">
        <v>0.0</v>
      </c>
      <c r="M772" s="2">
        <v>0.0</v>
      </c>
      <c r="N772" s="2"/>
      <c r="O772" s="2">
        <v>1.0</v>
      </c>
      <c r="P772" s="2">
        <v>3.0</v>
      </c>
      <c r="Q772" s="2">
        <v>0.0</v>
      </c>
      <c r="R772" s="2">
        <v>23.0</v>
      </c>
      <c r="S772" s="2">
        <v>0.0</v>
      </c>
      <c r="T772" s="6">
        <v>17.931019972826935</v>
      </c>
      <c r="U772" s="6">
        <v>4.1118785381202177E-4</v>
      </c>
      <c r="V772" s="6">
        <v>0.5815019150773639</v>
      </c>
      <c r="W772" s="6">
        <v>6224336.0</v>
      </c>
      <c r="X772" s="6">
        <v>2.9412093E7</v>
      </c>
      <c r="Y772" s="6">
        <v>6.1283425E7</v>
      </c>
      <c r="Z772" s="6">
        <v>25199.0</v>
      </c>
      <c r="AA772" s="2">
        <f t="shared" si="3"/>
        <v>0</v>
      </c>
      <c r="AB772" s="2">
        <v>0.0</v>
      </c>
      <c r="AC772" s="2">
        <v>0.0</v>
      </c>
      <c r="AD772" s="2">
        <v>0.0</v>
      </c>
      <c r="AE772" s="2">
        <v>0.0</v>
      </c>
      <c r="AF772" s="2">
        <v>0.0</v>
      </c>
      <c r="AG772" s="2">
        <v>0.0</v>
      </c>
      <c r="AH772" s="2">
        <v>0.0</v>
      </c>
      <c r="AI772" s="2">
        <v>1.0</v>
      </c>
      <c r="AJ772" s="2">
        <v>0.0</v>
      </c>
      <c r="AK772" s="2">
        <v>0.0</v>
      </c>
      <c r="AL772" s="2">
        <v>0.0</v>
      </c>
      <c r="AM772" s="2">
        <v>0.0</v>
      </c>
      <c r="AN772" s="2">
        <v>0.0</v>
      </c>
      <c r="AO772" s="2">
        <v>1.0</v>
      </c>
      <c r="AP772" s="2">
        <v>0.0</v>
      </c>
      <c r="AQ772" s="2">
        <v>0.0</v>
      </c>
      <c r="AR772" s="3">
        <v>0.0</v>
      </c>
      <c r="AS772" s="6">
        <f t="shared" si="4"/>
        <v>17.80462008</v>
      </c>
      <c r="AT772" s="6">
        <f t="shared" si="5"/>
        <v>0.009891388444</v>
      </c>
      <c r="AU772" s="6">
        <f t="shared" si="6"/>
        <v>0.5502858382</v>
      </c>
      <c r="AV772" s="6">
        <f t="shared" si="7"/>
        <v>0</v>
      </c>
      <c r="AW772" s="6">
        <f t="shared" si="8"/>
        <v>0</v>
      </c>
      <c r="AX772" s="6">
        <f t="shared" si="9"/>
        <v>1</v>
      </c>
      <c r="AY772" s="6">
        <f t="shared" si="10"/>
        <v>3</v>
      </c>
      <c r="AZ772" s="6">
        <f t="shared" si="11"/>
        <v>0</v>
      </c>
      <c r="BA772" s="6">
        <f t="shared" si="12"/>
        <v>17</v>
      </c>
      <c r="BB772" s="6">
        <f t="shared" si="13"/>
        <v>0</v>
      </c>
      <c r="BC772" s="2"/>
      <c r="BD772" s="2"/>
    </row>
    <row r="773" ht="15.75" customHeight="1">
      <c r="A773" s="2">
        <v>183.0</v>
      </c>
      <c r="B773" s="2">
        <v>2019.0</v>
      </c>
      <c r="C773" s="6" t="s">
        <v>242</v>
      </c>
      <c r="D773" s="2">
        <v>20575.0</v>
      </c>
      <c r="E773" s="2">
        <v>2.91626500016E12</v>
      </c>
      <c r="F773" s="2" t="str">
        <f t="array" ref="F773">IFERROR(INDEX(cnpj!$A:$B,MATCH(C773,cnpj!$B:$B,0),1),IF(G773=14,LEFT(E773,2)&amp;"."&amp;MID(E773,3,3)&amp;"."&amp;MID(E773,6,3)&amp;"/"&amp;MID(E773,9,4)&amp;"-"&amp;RIGHT(E773,2),IF(G773=13,0&amp;LEFT(E773,1)&amp;"."&amp;MID(E773,2,3)&amp;"."&amp;MID(E773,5,3)&amp;"/"&amp;MID(E773,8,4)&amp;"-"&amp;RIGHT(E773,2),IF(G773=12,"00"&amp;"."&amp;LEFT(E773,3)&amp;"."&amp;MID(E773,4,3)&amp;"/"&amp;MID(E773,7,4)&amp;"-"&amp;RIGHT(E773,2),IF(G773=11,"00.0"&amp;LEFT(E773,2)&amp;"."&amp;MID(E773,3,3)&amp;"/"&amp;MID(E773,6,4)&amp;"-"&amp;RIGHT(E773,2),"erro")))))</f>
        <v>02.916.265/0001-60</v>
      </c>
      <c r="G773" s="2">
        <f t="shared" si="2"/>
        <v>13</v>
      </c>
      <c r="H773" s="6" t="s">
        <v>86</v>
      </c>
      <c r="I773" s="2">
        <v>4.0</v>
      </c>
      <c r="J773" s="6">
        <v>14.871910997823074</v>
      </c>
      <c r="K773" s="6">
        <v>2876000.0</v>
      </c>
      <c r="L773" s="2">
        <v>0.0</v>
      </c>
      <c r="M773" s="2">
        <v>0.0</v>
      </c>
      <c r="N773" s="2"/>
      <c r="O773" s="2">
        <v>1.0</v>
      </c>
      <c r="P773" s="2">
        <v>3.0</v>
      </c>
      <c r="Q773" s="2">
        <v>0.0</v>
      </c>
      <c r="R773" s="2">
        <v>24.0</v>
      </c>
      <c r="S773" s="2">
        <v>0.0</v>
      </c>
      <c r="T773" s="6">
        <v>17.975792100523893</v>
      </c>
      <c r="U773" s="6">
        <v>0.09468574322022225</v>
      </c>
      <c r="V773" s="6">
        <v>0.3599636752092743</v>
      </c>
      <c r="W773" s="6">
        <v>7378236.0</v>
      </c>
      <c r="X773" s="6">
        <v>1.5691679E7</v>
      </c>
      <c r="Y773" s="6">
        <v>6.4089564E7</v>
      </c>
      <c r="Z773" s="6">
        <v>6068368.0</v>
      </c>
      <c r="AA773" s="2">
        <f t="shared" si="3"/>
        <v>0</v>
      </c>
      <c r="AB773" s="2">
        <v>0.0</v>
      </c>
      <c r="AC773" s="2">
        <v>0.0</v>
      </c>
      <c r="AD773" s="2">
        <v>0.0</v>
      </c>
      <c r="AE773" s="2">
        <v>0.0</v>
      </c>
      <c r="AF773" s="2">
        <v>0.0</v>
      </c>
      <c r="AG773" s="2">
        <v>0.0</v>
      </c>
      <c r="AH773" s="2">
        <v>0.0</v>
      </c>
      <c r="AI773" s="2">
        <v>1.0</v>
      </c>
      <c r="AJ773" s="2">
        <v>0.0</v>
      </c>
      <c r="AK773" s="2">
        <v>0.0</v>
      </c>
      <c r="AL773" s="2">
        <v>0.0</v>
      </c>
      <c r="AM773" s="2">
        <v>0.0</v>
      </c>
      <c r="AN773" s="2">
        <v>0.0</v>
      </c>
      <c r="AO773" s="2">
        <v>0.0</v>
      </c>
      <c r="AP773" s="2">
        <v>1.0</v>
      </c>
      <c r="AQ773" s="2">
        <v>0.0</v>
      </c>
      <c r="AR773" s="3">
        <v>0.0</v>
      </c>
      <c r="AS773" s="6">
        <f t="shared" si="4"/>
        <v>17.93101997</v>
      </c>
      <c r="AT773" s="6">
        <f t="shared" si="5"/>
        <v>0.0004111878538</v>
      </c>
      <c r="AU773" s="6">
        <f t="shared" si="6"/>
        <v>0.5815019151</v>
      </c>
      <c r="AV773" s="6">
        <f t="shared" si="7"/>
        <v>0</v>
      </c>
      <c r="AW773" s="6">
        <f t="shared" si="8"/>
        <v>0</v>
      </c>
      <c r="AX773" s="6">
        <f t="shared" si="9"/>
        <v>1</v>
      </c>
      <c r="AY773" s="6">
        <f t="shared" si="10"/>
        <v>3</v>
      </c>
      <c r="AZ773" s="6">
        <f t="shared" si="11"/>
        <v>0</v>
      </c>
      <c r="BA773" s="6">
        <f t="shared" si="12"/>
        <v>23</v>
      </c>
      <c r="BB773" s="6">
        <f t="shared" si="13"/>
        <v>0</v>
      </c>
      <c r="BC773" s="2"/>
      <c r="BD773" s="2"/>
    </row>
    <row r="774" ht="15.75" customHeight="1">
      <c r="A774" s="2">
        <v>184.0</v>
      </c>
      <c r="B774" s="2">
        <v>2016.0</v>
      </c>
      <c r="C774" s="6" t="s">
        <v>243</v>
      </c>
      <c r="D774" s="2">
        <v>20605.0</v>
      </c>
      <c r="E774" s="2">
        <v>8.294224000165E12</v>
      </c>
      <c r="F774" s="2" t="str">
        <f t="array" ref="F774">IFERROR(INDEX(cnpj!$A:$B,MATCH(C774,cnpj!$B:$B,0),1),IF(G774=14,LEFT(E774,2)&amp;"."&amp;MID(E774,3,3)&amp;"."&amp;MID(E774,6,3)&amp;"/"&amp;MID(E774,9,4)&amp;"-"&amp;RIGHT(E774,2),IF(G774=13,0&amp;LEFT(E774,1)&amp;"."&amp;MID(E774,2,3)&amp;"."&amp;MID(E774,5,3)&amp;"/"&amp;MID(E774,8,4)&amp;"-"&amp;RIGHT(E774,2),IF(G774=12,"00"&amp;"."&amp;LEFT(E774,3)&amp;"."&amp;MID(E774,4,3)&amp;"/"&amp;MID(E774,7,4)&amp;"-"&amp;RIGHT(E774,2),IF(G774=11,"00.0"&amp;LEFT(E774,2)&amp;"."&amp;MID(E774,3,3)&amp;"/"&amp;MID(E774,6,4)&amp;"-"&amp;RIGHT(E774,2),"erro")))))</f>
        <v>08.294.224/0001-65</v>
      </c>
      <c r="G774" s="2">
        <f t="shared" si="2"/>
        <v>13</v>
      </c>
      <c r="H774" s="6" t="s">
        <v>62</v>
      </c>
      <c r="I774" s="2">
        <v>3.0</v>
      </c>
      <c r="J774" s="6">
        <v>13.566988940440028</v>
      </c>
      <c r="K774" s="6">
        <v>779953.0</v>
      </c>
      <c r="L774" s="2">
        <v>0.0</v>
      </c>
      <c r="M774" s="2">
        <v>1.0</v>
      </c>
      <c r="N774" s="2"/>
      <c r="O774" s="2">
        <v>0.0</v>
      </c>
      <c r="P774" s="2">
        <v>0.0</v>
      </c>
      <c r="Q774" s="2">
        <v>0.0</v>
      </c>
      <c r="R774" s="2">
        <v>15.0</v>
      </c>
      <c r="S774" s="2">
        <v>0.0</v>
      </c>
      <c r="T774" s="6">
        <v>15.002052829352326</v>
      </c>
      <c r="U774" s="6">
        <v>-0.07741377126049574</v>
      </c>
      <c r="V774" s="6">
        <v>0.3276812684786773</v>
      </c>
      <c r="W774" s="6">
        <v>299946.0</v>
      </c>
      <c r="X774" s="6">
        <v>773451.0</v>
      </c>
      <c r="Y774" s="6">
        <v>3275735.0</v>
      </c>
      <c r="Z774" s="6">
        <v>-253587.0</v>
      </c>
      <c r="AA774" s="2" t="str">
        <f t="shared" si="3"/>
        <v/>
      </c>
      <c r="AB774" s="2">
        <v>0.0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H774" s="2">
        <v>1.0</v>
      </c>
      <c r="AI774" s="2">
        <v>0.0</v>
      </c>
      <c r="AJ774" s="2">
        <v>0.0</v>
      </c>
      <c r="AK774" s="2">
        <v>0.0</v>
      </c>
      <c r="AL774" s="2">
        <v>0.0</v>
      </c>
      <c r="AM774" s="2">
        <v>1.0</v>
      </c>
      <c r="AN774" s="2">
        <v>0.0</v>
      </c>
      <c r="AO774" s="2">
        <v>0.0</v>
      </c>
      <c r="AP774" s="2">
        <v>0.0</v>
      </c>
      <c r="AQ774" s="2">
        <v>0.0</v>
      </c>
      <c r="AR774" s="3">
        <v>0.0</v>
      </c>
      <c r="AS774" s="6" t="str">
        <f t="shared" si="4"/>
        <v/>
      </c>
      <c r="AT774" s="6" t="str">
        <f t="shared" si="5"/>
        <v/>
      </c>
      <c r="AU774" s="6" t="str">
        <f t="shared" si="6"/>
        <v/>
      </c>
      <c r="AV774" s="6" t="str">
        <f t="shared" si="7"/>
        <v/>
      </c>
      <c r="AW774" s="6" t="str">
        <f t="shared" si="8"/>
        <v/>
      </c>
      <c r="AX774" s="6" t="str">
        <f t="shared" si="9"/>
        <v/>
      </c>
      <c r="AY774" s="6" t="str">
        <f t="shared" si="10"/>
        <v/>
      </c>
      <c r="AZ774" s="6" t="str">
        <f t="shared" si="11"/>
        <v/>
      </c>
      <c r="BA774" s="6" t="str">
        <f t="shared" si="12"/>
        <v/>
      </c>
      <c r="BB774" s="6" t="str">
        <f t="shared" si="13"/>
        <v/>
      </c>
      <c r="BC774" s="2"/>
      <c r="BD774" s="2"/>
    </row>
    <row r="775" ht="15.75" customHeight="1">
      <c r="A775" s="2">
        <v>184.0</v>
      </c>
      <c r="B775" s="2">
        <v>2017.0</v>
      </c>
      <c r="C775" s="6" t="s">
        <v>243</v>
      </c>
      <c r="D775" s="2">
        <v>20605.0</v>
      </c>
      <c r="E775" s="2">
        <v>8.294224000165E12</v>
      </c>
      <c r="F775" s="2" t="str">
        <f t="array" ref="F775">IFERROR(INDEX(cnpj!$A:$B,MATCH(C775,cnpj!$B:$B,0),1),IF(G775=14,LEFT(E775,2)&amp;"."&amp;MID(E775,3,3)&amp;"."&amp;MID(E775,6,3)&amp;"/"&amp;MID(E775,9,4)&amp;"-"&amp;RIGHT(E775,2),IF(G775=13,0&amp;LEFT(E775,1)&amp;"."&amp;MID(E775,2,3)&amp;"."&amp;MID(E775,5,3)&amp;"/"&amp;MID(E775,8,4)&amp;"-"&amp;RIGHT(E775,2),IF(G775=12,"00"&amp;"."&amp;LEFT(E775,3)&amp;"."&amp;MID(E775,4,3)&amp;"/"&amp;MID(E775,7,4)&amp;"-"&amp;RIGHT(E775,2),IF(G775=11,"00.0"&amp;LEFT(E775,2)&amp;"."&amp;MID(E775,3,3)&amp;"/"&amp;MID(E775,6,4)&amp;"-"&amp;RIGHT(E775,2),"erro")))))</f>
        <v>08.294.224/0001-65</v>
      </c>
      <c r="G775" s="2">
        <f t="shared" si="2"/>
        <v>13</v>
      </c>
      <c r="H775" s="6" t="s">
        <v>62</v>
      </c>
      <c r="I775" s="2">
        <v>3.0</v>
      </c>
      <c r="J775" s="6">
        <v>13.51270537219224</v>
      </c>
      <c r="K775" s="6">
        <v>738743.0</v>
      </c>
      <c r="L775" s="2">
        <v>0.0</v>
      </c>
      <c r="M775" s="2">
        <v>1.0</v>
      </c>
      <c r="N775" s="2"/>
      <c r="O775" s="2">
        <v>0.0</v>
      </c>
      <c r="P775" s="2">
        <v>0.0</v>
      </c>
      <c r="Q775" s="2">
        <v>0.0</v>
      </c>
      <c r="R775" s="2">
        <v>9.0</v>
      </c>
      <c r="S775" s="2">
        <v>0.0</v>
      </c>
      <c r="T775" s="6">
        <v>14.920253018674538</v>
      </c>
      <c r="U775" s="6">
        <v>-0.007504852660987587</v>
      </c>
      <c r="V775" s="6">
        <v>0.29716108979220107</v>
      </c>
      <c r="W775" s="6">
        <v>178476.0</v>
      </c>
      <c r="X775" s="6">
        <v>718489.0</v>
      </c>
      <c r="Y775" s="6">
        <v>3018447.0</v>
      </c>
      <c r="Z775" s="6">
        <v>-22653.0</v>
      </c>
      <c r="AA775" s="2">
        <f t="shared" si="3"/>
        <v>1</v>
      </c>
      <c r="AB775" s="2">
        <v>0.0</v>
      </c>
      <c r="AC775" s="2">
        <v>0.0</v>
      </c>
      <c r="AD775" s="2">
        <v>0.0</v>
      </c>
      <c r="AE775" s="2">
        <v>0.0</v>
      </c>
      <c r="AF775" s="2">
        <v>0.0</v>
      </c>
      <c r="AG775" s="2">
        <v>0.0</v>
      </c>
      <c r="AH775" s="2">
        <v>1.0</v>
      </c>
      <c r="AI775" s="2">
        <v>0.0</v>
      </c>
      <c r="AJ775" s="2">
        <v>0.0</v>
      </c>
      <c r="AK775" s="2">
        <v>0.0</v>
      </c>
      <c r="AL775" s="2">
        <v>0.0</v>
      </c>
      <c r="AM775" s="2">
        <v>0.0</v>
      </c>
      <c r="AN775" s="2">
        <v>1.0</v>
      </c>
      <c r="AO775" s="2">
        <v>0.0</v>
      </c>
      <c r="AP775" s="2">
        <v>0.0</v>
      </c>
      <c r="AQ775" s="2">
        <v>0.0</v>
      </c>
      <c r="AR775" s="3">
        <v>0.0</v>
      </c>
      <c r="AS775" s="6">
        <f t="shared" si="4"/>
        <v>15.00205283</v>
      </c>
      <c r="AT775" s="6">
        <f t="shared" si="5"/>
        <v>-0.07741377126</v>
      </c>
      <c r="AU775" s="6">
        <f t="shared" si="6"/>
        <v>0.3276812685</v>
      </c>
      <c r="AV775" s="6">
        <f t="shared" si="7"/>
        <v>0</v>
      </c>
      <c r="AW775" s="6">
        <f t="shared" si="8"/>
        <v>1</v>
      </c>
      <c r="AX775" s="6">
        <f t="shared" si="9"/>
        <v>0</v>
      </c>
      <c r="AY775" s="6">
        <f t="shared" si="10"/>
        <v>0</v>
      </c>
      <c r="AZ775" s="6">
        <f t="shared" si="11"/>
        <v>0</v>
      </c>
      <c r="BA775" s="6">
        <f t="shared" si="12"/>
        <v>15</v>
      </c>
      <c r="BB775" s="6">
        <f t="shared" si="13"/>
        <v>0</v>
      </c>
      <c r="BC775" s="2"/>
      <c r="BD775" s="2"/>
    </row>
    <row r="776" ht="15.75" customHeight="1">
      <c r="A776" s="2">
        <v>184.0</v>
      </c>
      <c r="B776" s="2">
        <v>2018.0</v>
      </c>
      <c r="C776" s="6" t="s">
        <v>243</v>
      </c>
      <c r="D776" s="2">
        <v>20605.0</v>
      </c>
      <c r="E776" s="2">
        <v>8.294224000165E12</v>
      </c>
      <c r="F776" s="2" t="str">
        <f t="array" ref="F776">IFERROR(INDEX(cnpj!$A:$B,MATCH(C776,cnpj!$B:$B,0),1),IF(G776=14,LEFT(E776,2)&amp;"."&amp;MID(E776,3,3)&amp;"."&amp;MID(E776,6,3)&amp;"/"&amp;MID(E776,9,4)&amp;"-"&amp;RIGHT(E776,2),IF(G776=13,0&amp;LEFT(E776,1)&amp;"."&amp;MID(E776,2,3)&amp;"."&amp;MID(E776,5,3)&amp;"/"&amp;MID(E776,8,4)&amp;"-"&amp;RIGHT(E776,2),IF(G776=12,"00"&amp;"."&amp;LEFT(E776,3)&amp;"."&amp;MID(E776,4,3)&amp;"/"&amp;MID(E776,7,4)&amp;"-"&amp;RIGHT(E776,2),IF(G776=11,"00.0"&amp;LEFT(E776,2)&amp;"."&amp;MID(E776,3,3)&amp;"/"&amp;MID(E776,6,4)&amp;"-"&amp;RIGHT(E776,2),"erro")))))</f>
        <v>08.294.224/0001-65</v>
      </c>
      <c r="G776" s="2">
        <f t="shared" si="2"/>
        <v>13</v>
      </c>
      <c r="H776" s="6" t="s">
        <v>62</v>
      </c>
      <c r="I776" s="2">
        <v>3.0</v>
      </c>
      <c r="J776" s="6">
        <v>14.101219630330815</v>
      </c>
      <c r="K776" s="6">
        <v>1330705.26</v>
      </c>
      <c r="L776" s="2">
        <v>0.0</v>
      </c>
      <c r="M776" s="2">
        <v>1.0</v>
      </c>
      <c r="N776" s="2"/>
      <c r="O776" s="2">
        <v>0.0</v>
      </c>
      <c r="P776" s="2">
        <v>0.0</v>
      </c>
      <c r="Q776" s="2">
        <v>0.0</v>
      </c>
      <c r="R776" s="2">
        <v>10.0</v>
      </c>
      <c r="S776" s="2">
        <v>0.0</v>
      </c>
      <c r="T776" s="6">
        <v>15.067087108658576</v>
      </c>
      <c r="U776" s="6">
        <v>0.05215555587339274</v>
      </c>
      <c r="V776" s="6">
        <v>0.36271893816954387</v>
      </c>
      <c r="W776" s="6">
        <v>495615.0</v>
      </c>
      <c r="X776" s="6">
        <v>772396.0</v>
      </c>
      <c r="Y776" s="6">
        <v>3495850.0</v>
      </c>
      <c r="Z776" s="6">
        <v>182328.0</v>
      </c>
      <c r="AA776" s="2">
        <f t="shared" si="3"/>
        <v>1</v>
      </c>
      <c r="AB776" s="2">
        <v>0.0</v>
      </c>
      <c r="AC776" s="2">
        <v>0.0</v>
      </c>
      <c r="AD776" s="2">
        <v>0.0</v>
      </c>
      <c r="AE776" s="2">
        <v>0.0</v>
      </c>
      <c r="AF776" s="2">
        <v>0.0</v>
      </c>
      <c r="AG776" s="2">
        <v>0.0</v>
      </c>
      <c r="AH776" s="2">
        <v>1.0</v>
      </c>
      <c r="AI776" s="2">
        <v>0.0</v>
      </c>
      <c r="AJ776" s="2">
        <v>0.0</v>
      </c>
      <c r="AK776" s="2">
        <v>0.0</v>
      </c>
      <c r="AL776" s="2">
        <v>0.0</v>
      </c>
      <c r="AM776" s="2">
        <v>0.0</v>
      </c>
      <c r="AN776" s="2">
        <v>0.0</v>
      </c>
      <c r="AO776" s="2">
        <v>1.0</v>
      </c>
      <c r="AP776" s="2">
        <v>0.0</v>
      </c>
      <c r="AQ776" s="2">
        <v>0.0</v>
      </c>
      <c r="AR776" s="3">
        <v>0.0</v>
      </c>
      <c r="AS776" s="6">
        <f t="shared" si="4"/>
        <v>14.92025302</v>
      </c>
      <c r="AT776" s="6">
        <f t="shared" si="5"/>
        <v>-0.007504852661</v>
      </c>
      <c r="AU776" s="6">
        <f t="shared" si="6"/>
        <v>0.2971610898</v>
      </c>
      <c r="AV776" s="6">
        <f t="shared" si="7"/>
        <v>0</v>
      </c>
      <c r="AW776" s="6">
        <f t="shared" si="8"/>
        <v>1</v>
      </c>
      <c r="AX776" s="6">
        <f t="shared" si="9"/>
        <v>0</v>
      </c>
      <c r="AY776" s="6">
        <f t="shared" si="10"/>
        <v>0</v>
      </c>
      <c r="AZ776" s="6">
        <f t="shared" si="11"/>
        <v>0</v>
      </c>
      <c r="BA776" s="6">
        <f t="shared" si="12"/>
        <v>9</v>
      </c>
      <c r="BB776" s="6">
        <f t="shared" si="13"/>
        <v>0</v>
      </c>
      <c r="BC776" s="2"/>
      <c r="BD776" s="2"/>
    </row>
    <row r="777" ht="15.75" customHeight="1">
      <c r="A777" s="2">
        <v>184.0</v>
      </c>
      <c r="B777" s="2">
        <v>2019.0</v>
      </c>
      <c r="C777" s="6" t="s">
        <v>243</v>
      </c>
      <c r="D777" s="2">
        <v>20605.0</v>
      </c>
      <c r="E777" s="2">
        <v>8.294224000165E12</v>
      </c>
      <c r="F777" s="2" t="str">
        <f t="array" ref="F777">IFERROR(INDEX(cnpj!$A:$B,MATCH(C777,cnpj!$B:$B,0),1),IF(G777=14,LEFT(E777,2)&amp;"."&amp;MID(E777,3,3)&amp;"."&amp;MID(E777,6,3)&amp;"/"&amp;MID(E777,9,4)&amp;"-"&amp;RIGHT(E777,2),IF(G777=13,0&amp;LEFT(E777,1)&amp;"."&amp;MID(E777,2,3)&amp;"."&amp;MID(E777,5,3)&amp;"/"&amp;MID(E777,8,4)&amp;"-"&amp;RIGHT(E777,2),IF(G777=12,"00"&amp;"."&amp;LEFT(E777,3)&amp;"."&amp;MID(E777,4,3)&amp;"/"&amp;MID(E777,7,4)&amp;"-"&amp;RIGHT(E777,2),IF(G777=11,"00.0"&amp;LEFT(E777,2)&amp;"."&amp;MID(E777,3,3)&amp;"/"&amp;MID(E777,6,4)&amp;"-"&amp;RIGHT(E777,2),"erro")))))</f>
        <v>08.294.224/0001-65</v>
      </c>
      <c r="G777" s="2">
        <f t="shared" si="2"/>
        <v>13</v>
      </c>
      <c r="H777" s="6" t="s">
        <v>62</v>
      </c>
      <c r="I777" s="2">
        <v>3.0</v>
      </c>
      <c r="J777" s="6">
        <v>13.968162114667766</v>
      </c>
      <c r="K777" s="6">
        <v>1164919.0</v>
      </c>
      <c r="L777" s="2">
        <v>0.0</v>
      </c>
      <c r="M777" s="2">
        <v>1.0</v>
      </c>
      <c r="N777" s="2"/>
      <c r="O777" s="2">
        <v>1.0</v>
      </c>
      <c r="P777" s="2">
        <v>1.0</v>
      </c>
      <c r="Q777" s="2">
        <v>0.0</v>
      </c>
      <c r="R777" s="2">
        <v>13.0</v>
      </c>
      <c r="S777" s="2">
        <v>0.0</v>
      </c>
      <c r="T777" s="6">
        <v>15.287284206356826</v>
      </c>
      <c r="U777" s="6">
        <v>0.07395782743732092</v>
      </c>
      <c r="V777" s="6">
        <v>0.29351248899461</v>
      </c>
      <c r="W777" s="6">
        <v>978875.0</v>
      </c>
      <c r="X777" s="6">
        <v>299946.0</v>
      </c>
      <c r="Y777" s="6">
        <v>4356956.0</v>
      </c>
      <c r="Z777" s="6">
        <v>322231.0</v>
      </c>
      <c r="AA777" s="2">
        <f t="shared" si="3"/>
        <v>0</v>
      </c>
      <c r="AB777" s="2">
        <v>0.0</v>
      </c>
      <c r="AC777" s="2">
        <v>0.0</v>
      </c>
      <c r="AD777" s="2">
        <v>0.0</v>
      </c>
      <c r="AE777" s="2">
        <v>0.0</v>
      </c>
      <c r="AF777" s="2">
        <v>0.0</v>
      </c>
      <c r="AG777" s="2">
        <v>0.0</v>
      </c>
      <c r="AH777" s="2">
        <v>1.0</v>
      </c>
      <c r="AI777" s="2">
        <v>0.0</v>
      </c>
      <c r="AJ777" s="2">
        <v>0.0</v>
      </c>
      <c r="AK777" s="2">
        <v>0.0</v>
      </c>
      <c r="AL777" s="2">
        <v>0.0</v>
      </c>
      <c r="AM777" s="2">
        <v>0.0</v>
      </c>
      <c r="AN777" s="2">
        <v>0.0</v>
      </c>
      <c r="AO777" s="2">
        <v>0.0</v>
      </c>
      <c r="AP777" s="2">
        <v>1.0</v>
      </c>
      <c r="AQ777" s="2">
        <v>0.0</v>
      </c>
      <c r="AR777" s="3">
        <v>0.0</v>
      </c>
      <c r="AS777" s="6">
        <f t="shared" si="4"/>
        <v>15.06708711</v>
      </c>
      <c r="AT777" s="6">
        <f t="shared" si="5"/>
        <v>0.05215555587</v>
      </c>
      <c r="AU777" s="6">
        <f t="shared" si="6"/>
        <v>0.3627189382</v>
      </c>
      <c r="AV777" s="6">
        <f t="shared" si="7"/>
        <v>0</v>
      </c>
      <c r="AW777" s="6">
        <f t="shared" si="8"/>
        <v>1</v>
      </c>
      <c r="AX777" s="6">
        <f t="shared" si="9"/>
        <v>0</v>
      </c>
      <c r="AY777" s="6">
        <f t="shared" si="10"/>
        <v>0</v>
      </c>
      <c r="AZ777" s="6">
        <f t="shared" si="11"/>
        <v>0</v>
      </c>
      <c r="BA777" s="6">
        <f t="shared" si="12"/>
        <v>10</v>
      </c>
      <c r="BB777" s="6">
        <f t="shared" si="13"/>
        <v>0</v>
      </c>
      <c r="BC777" s="2"/>
      <c r="BD777" s="2"/>
    </row>
    <row r="778" ht="15.75" customHeight="1">
      <c r="A778" s="2">
        <v>184.0</v>
      </c>
      <c r="B778" s="2">
        <v>2020.0</v>
      </c>
      <c r="C778" s="6" t="s">
        <v>243</v>
      </c>
      <c r="D778" s="2">
        <v>20605.0</v>
      </c>
      <c r="E778" s="2">
        <v>8.294224000165E12</v>
      </c>
      <c r="F778" s="2" t="str">
        <f t="array" ref="F778">IFERROR(INDEX(cnpj!$A:$B,MATCH(C778,cnpj!$B:$B,0),1),IF(G778=14,LEFT(E778,2)&amp;"."&amp;MID(E778,3,3)&amp;"."&amp;MID(E778,6,3)&amp;"/"&amp;MID(E778,9,4)&amp;"-"&amp;RIGHT(E778,2),IF(G778=13,0&amp;LEFT(E778,1)&amp;"."&amp;MID(E778,2,3)&amp;"."&amp;MID(E778,5,3)&amp;"/"&amp;MID(E778,8,4)&amp;"-"&amp;RIGHT(E778,2),IF(G778=12,"00"&amp;"."&amp;LEFT(E778,3)&amp;"."&amp;MID(E778,4,3)&amp;"/"&amp;MID(E778,7,4)&amp;"-"&amp;RIGHT(E778,2),IF(G778=11,"00.0"&amp;LEFT(E778,2)&amp;"."&amp;MID(E778,3,3)&amp;"/"&amp;MID(E778,6,4)&amp;"-"&amp;RIGHT(E778,2),"erro")))))</f>
        <v>08.294.224/0001-65</v>
      </c>
      <c r="G778" s="2">
        <f t="shared" si="2"/>
        <v>13</v>
      </c>
      <c r="H778" s="6" t="s">
        <v>62</v>
      </c>
      <c r="I778" s="2">
        <v>3.0</v>
      </c>
      <c r="J778" s="6">
        <v>13.99798093701698</v>
      </c>
      <c r="K778" s="6">
        <v>1200178.6</v>
      </c>
      <c r="L778" s="2">
        <v>0.0</v>
      </c>
      <c r="M778" s="2">
        <v>1.0</v>
      </c>
      <c r="N778" s="2"/>
      <c r="O778" s="2">
        <v>1.0</v>
      </c>
      <c r="P778" s="2">
        <v>3.0</v>
      </c>
      <c r="Q778" s="2">
        <v>0.0</v>
      </c>
      <c r="R778" s="2">
        <v>18.0</v>
      </c>
      <c r="S778" s="2">
        <v>0.0</v>
      </c>
      <c r="T778" s="6">
        <v>15.586420512100299</v>
      </c>
      <c r="U778" s="6">
        <v>0.1095451514737931</v>
      </c>
      <c r="V778" s="6">
        <v>0.36204566285887574</v>
      </c>
      <c r="W778" s="6">
        <v>1643545.0</v>
      </c>
      <c r="X778" s="6">
        <v>483907.0</v>
      </c>
      <c r="Y778" s="6">
        <v>5876198.0</v>
      </c>
      <c r="Z778" s="6">
        <v>643709.0</v>
      </c>
      <c r="AA778" s="2">
        <f t="shared" si="3"/>
        <v>0</v>
      </c>
      <c r="AB778" s="2">
        <v>0.0</v>
      </c>
      <c r="AC778" s="2">
        <v>0.0</v>
      </c>
      <c r="AD778" s="2">
        <v>0.0</v>
      </c>
      <c r="AE778" s="2">
        <v>0.0</v>
      </c>
      <c r="AF778" s="2">
        <v>0.0</v>
      </c>
      <c r="AG778" s="2">
        <v>0.0</v>
      </c>
      <c r="AH778" s="2">
        <v>1.0</v>
      </c>
      <c r="AI778" s="2">
        <v>0.0</v>
      </c>
      <c r="AJ778" s="2">
        <v>0.0</v>
      </c>
      <c r="AK778" s="2">
        <v>0.0</v>
      </c>
      <c r="AL778" s="2">
        <v>0.0</v>
      </c>
      <c r="AM778" s="2">
        <v>0.0</v>
      </c>
      <c r="AN778" s="2">
        <v>0.0</v>
      </c>
      <c r="AO778" s="2">
        <v>0.0</v>
      </c>
      <c r="AP778" s="2">
        <v>0.0</v>
      </c>
      <c r="AQ778" s="2">
        <v>1.0</v>
      </c>
      <c r="AR778" s="3">
        <v>0.0</v>
      </c>
      <c r="AS778" s="6">
        <f t="shared" si="4"/>
        <v>15.28728421</v>
      </c>
      <c r="AT778" s="6">
        <f t="shared" si="5"/>
        <v>0.07395782744</v>
      </c>
      <c r="AU778" s="6">
        <f t="shared" si="6"/>
        <v>0.293512489</v>
      </c>
      <c r="AV778" s="6">
        <f t="shared" si="7"/>
        <v>0</v>
      </c>
      <c r="AW778" s="6">
        <f t="shared" si="8"/>
        <v>1</v>
      </c>
      <c r="AX778" s="6">
        <f t="shared" si="9"/>
        <v>1</v>
      </c>
      <c r="AY778" s="6">
        <f t="shared" si="10"/>
        <v>1</v>
      </c>
      <c r="AZ778" s="6">
        <f t="shared" si="11"/>
        <v>0</v>
      </c>
      <c r="BA778" s="6">
        <f t="shared" si="12"/>
        <v>13</v>
      </c>
      <c r="BB778" s="6">
        <f t="shared" si="13"/>
        <v>0</v>
      </c>
      <c r="BC778" s="2"/>
      <c r="BD778" s="2"/>
    </row>
    <row r="779" ht="15.75" customHeight="1">
      <c r="A779" s="2">
        <v>185.0</v>
      </c>
      <c r="B779" s="2">
        <v>2016.0</v>
      </c>
      <c r="C779" s="6" t="s">
        <v>244</v>
      </c>
      <c r="D779" s="2">
        <v>7811.0</v>
      </c>
      <c r="E779" s="2">
        <v>3.30355360001E13</v>
      </c>
      <c r="F779" s="2" t="str">
        <f t="array" ref="F779">IFERROR(INDEX(cnpj!$A:$B,MATCH(C779,cnpj!$B:$B,0),1),IF(G779=14,LEFT(E779,2)&amp;"."&amp;MID(E779,3,3)&amp;"."&amp;MID(E779,6,3)&amp;"/"&amp;MID(E779,9,4)&amp;"-"&amp;RIGHT(E779,2),IF(G779=13,0&amp;LEFT(E779,1)&amp;"."&amp;MID(E779,2,3)&amp;"."&amp;MID(E779,5,3)&amp;"/"&amp;MID(E779,8,4)&amp;"-"&amp;RIGHT(E779,2),IF(G779=12,"00"&amp;"."&amp;LEFT(E779,3)&amp;"."&amp;MID(E779,4,3)&amp;"/"&amp;MID(E779,7,4)&amp;"-"&amp;RIGHT(E779,2),IF(G779=11,"00.0"&amp;LEFT(E779,2)&amp;"."&amp;MID(E779,3,3)&amp;"/"&amp;MID(E779,6,4)&amp;"-"&amp;RIGHT(E779,2),"erro")))))</f>
        <v>33.035.536/0001-00</v>
      </c>
      <c r="G779" s="2">
        <f t="shared" si="2"/>
        <v>14</v>
      </c>
      <c r="H779" s="6" t="s">
        <v>62</v>
      </c>
      <c r="I779" s="2">
        <v>3.0</v>
      </c>
      <c r="J779" s="6">
        <v>13.38472764187182</v>
      </c>
      <c r="K779" s="6">
        <v>650000.0</v>
      </c>
      <c r="L779" s="2">
        <v>0.0</v>
      </c>
      <c r="M779" s="2">
        <v>1.0</v>
      </c>
      <c r="N779" s="2"/>
      <c r="O779" s="2">
        <v>0.0</v>
      </c>
      <c r="P779" s="2">
        <v>0.0</v>
      </c>
      <c r="Q779" s="2">
        <v>0.0</v>
      </c>
      <c r="R779" s="2">
        <v>10.0</v>
      </c>
      <c r="S779" s="2">
        <v>0.0</v>
      </c>
      <c r="T779" s="6">
        <v>14.586199166758723</v>
      </c>
      <c r="U779" s="6">
        <v>-0.20349158405259168</v>
      </c>
      <c r="V779" s="6">
        <v>0.7555234137218485</v>
      </c>
      <c r="W779" s="6">
        <v>713982.0</v>
      </c>
      <c r="X779" s="6">
        <v>918896.0</v>
      </c>
      <c r="Y779" s="6">
        <v>2161254.0</v>
      </c>
      <c r="Z779" s="6">
        <v>-439797.0</v>
      </c>
      <c r="AA779" s="2" t="str">
        <f t="shared" si="3"/>
        <v/>
      </c>
      <c r="AB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0.0</v>
      </c>
      <c r="AH779" s="2">
        <v>1.0</v>
      </c>
      <c r="AI779" s="2">
        <v>0.0</v>
      </c>
      <c r="AJ779" s="2">
        <v>0.0</v>
      </c>
      <c r="AK779" s="2">
        <v>0.0</v>
      </c>
      <c r="AL779" s="2">
        <v>0.0</v>
      </c>
      <c r="AM779" s="2">
        <v>1.0</v>
      </c>
      <c r="AN779" s="2">
        <v>0.0</v>
      </c>
      <c r="AO779" s="2">
        <v>0.0</v>
      </c>
      <c r="AP779" s="2">
        <v>0.0</v>
      </c>
      <c r="AQ779" s="2">
        <v>0.0</v>
      </c>
      <c r="AR779" s="3">
        <v>0.0</v>
      </c>
      <c r="AS779" s="6" t="str">
        <f t="shared" si="4"/>
        <v/>
      </c>
      <c r="AT779" s="6" t="str">
        <f t="shared" si="5"/>
        <v/>
      </c>
      <c r="AU779" s="6" t="str">
        <f t="shared" si="6"/>
        <v/>
      </c>
      <c r="AV779" s="6" t="str">
        <f t="shared" si="7"/>
        <v/>
      </c>
      <c r="AW779" s="6" t="str">
        <f t="shared" si="8"/>
        <v/>
      </c>
      <c r="AX779" s="6" t="str">
        <f t="shared" si="9"/>
        <v/>
      </c>
      <c r="AY779" s="6" t="str">
        <f t="shared" si="10"/>
        <v/>
      </c>
      <c r="AZ779" s="6" t="str">
        <f t="shared" si="11"/>
        <v/>
      </c>
      <c r="BA779" s="6" t="str">
        <f t="shared" si="12"/>
        <v/>
      </c>
      <c r="BB779" s="6" t="str">
        <f t="shared" si="13"/>
        <v/>
      </c>
      <c r="BC779" s="2"/>
      <c r="BD779" s="2"/>
    </row>
    <row r="780" ht="15.75" customHeight="1">
      <c r="A780" s="2">
        <v>185.0</v>
      </c>
      <c r="B780" s="2">
        <v>2017.0</v>
      </c>
      <c r="C780" s="6" t="s">
        <v>244</v>
      </c>
      <c r="D780" s="2">
        <v>7811.0</v>
      </c>
      <c r="E780" s="2">
        <v>3.30355360001E13</v>
      </c>
      <c r="F780" s="2" t="str">
        <f t="array" ref="F780">IFERROR(INDEX(cnpj!$A:$B,MATCH(C780,cnpj!$B:$B,0),1),IF(G780=14,LEFT(E780,2)&amp;"."&amp;MID(E780,3,3)&amp;"."&amp;MID(E780,6,3)&amp;"/"&amp;MID(E780,9,4)&amp;"-"&amp;RIGHT(E780,2),IF(G780=13,0&amp;LEFT(E780,1)&amp;"."&amp;MID(E780,2,3)&amp;"."&amp;MID(E780,5,3)&amp;"/"&amp;MID(E780,8,4)&amp;"-"&amp;RIGHT(E780,2),IF(G780=12,"00"&amp;"."&amp;LEFT(E780,3)&amp;"."&amp;MID(E780,4,3)&amp;"/"&amp;MID(E780,7,4)&amp;"-"&amp;RIGHT(E780,2),IF(G780=11,"00.0"&amp;LEFT(E780,2)&amp;"."&amp;MID(E780,3,3)&amp;"/"&amp;MID(E780,6,4)&amp;"-"&amp;RIGHT(E780,2),"erro")))))</f>
        <v>33.035.536/0001-00</v>
      </c>
      <c r="G780" s="2">
        <f t="shared" si="2"/>
        <v>14</v>
      </c>
      <c r="H780" s="6" t="s">
        <v>62</v>
      </c>
      <c r="I780" s="2">
        <v>3.0</v>
      </c>
      <c r="J780" s="6">
        <v>13.672458778504549</v>
      </c>
      <c r="K780" s="6">
        <v>866709.19</v>
      </c>
      <c r="L780" s="2">
        <v>0.0</v>
      </c>
      <c r="M780" s="2">
        <v>1.0</v>
      </c>
      <c r="N780" s="2"/>
      <c r="O780" s="2">
        <v>0.0</v>
      </c>
      <c r="P780" s="2">
        <v>0.0</v>
      </c>
      <c r="Q780" s="2">
        <v>0.0</v>
      </c>
      <c r="R780" s="2">
        <v>7.0</v>
      </c>
      <c r="S780" s="2">
        <v>0.0</v>
      </c>
      <c r="T780" s="6">
        <v>14.450672630125291</v>
      </c>
      <c r="U780" s="6">
        <v>-0.22387470540361823</v>
      </c>
      <c r="V780" s="6">
        <v>0.7266860874209464</v>
      </c>
      <c r="W780" s="6">
        <v>576846.0</v>
      </c>
      <c r="X780" s="6">
        <v>794649.0</v>
      </c>
      <c r="Y780" s="6">
        <v>1887328.0</v>
      </c>
      <c r="Z780" s="6">
        <v>-422525.0</v>
      </c>
      <c r="AA780" s="2">
        <f t="shared" si="3"/>
        <v>1</v>
      </c>
      <c r="AB780" s="2">
        <v>0.0</v>
      </c>
      <c r="AC780" s="2">
        <v>0.0</v>
      </c>
      <c r="AD780" s="2">
        <v>0.0</v>
      </c>
      <c r="AE780" s="2">
        <v>0.0</v>
      </c>
      <c r="AF780" s="2">
        <v>0.0</v>
      </c>
      <c r="AG780" s="2">
        <v>0.0</v>
      </c>
      <c r="AH780" s="2">
        <v>1.0</v>
      </c>
      <c r="AI780" s="2">
        <v>0.0</v>
      </c>
      <c r="AJ780" s="2">
        <v>0.0</v>
      </c>
      <c r="AK780" s="2">
        <v>0.0</v>
      </c>
      <c r="AL780" s="2">
        <v>0.0</v>
      </c>
      <c r="AM780" s="2">
        <v>0.0</v>
      </c>
      <c r="AN780" s="2">
        <v>1.0</v>
      </c>
      <c r="AO780" s="2">
        <v>0.0</v>
      </c>
      <c r="AP780" s="2">
        <v>0.0</v>
      </c>
      <c r="AQ780" s="2">
        <v>0.0</v>
      </c>
      <c r="AR780" s="3">
        <v>0.0</v>
      </c>
      <c r="AS780" s="6">
        <f t="shared" si="4"/>
        <v>14.58619917</v>
      </c>
      <c r="AT780" s="6">
        <f t="shared" si="5"/>
        <v>-0.2034915841</v>
      </c>
      <c r="AU780" s="6">
        <f t="shared" si="6"/>
        <v>0.7555234137</v>
      </c>
      <c r="AV780" s="6">
        <f t="shared" si="7"/>
        <v>0</v>
      </c>
      <c r="AW780" s="6">
        <f t="shared" si="8"/>
        <v>1</v>
      </c>
      <c r="AX780" s="6">
        <f t="shared" si="9"/>
        <v>0</v>
      </c>
      <c r="AY780" s="6">
        <f t="shared" si="10"/>
        <v>0</v>
      </c>
      <c r="AZ780" s="6">
        <f t="shared" si="11"/>
        <v>0</v>
      </c>
      <c r="BA780" s="6">
        <f t="shared" si="12"/>
        <v>10</v>
      </c>
      <c r="BB780" s="6">
        <f t="shared" si="13"/>
        <v>0</v>
      </c>
      <c r="BC780" s="2"/>
      <c r="BD780" s="2"/>
    </row>
    <row r="781" ht="15.75" customHeight="1">
      <c r="A781" s="2">
        <v>185.0</v>
      </c>
      <c r="B781" s="2">
        <v>2018.0</v>
      </c>
      <c r="C781" s="6" t="s">
        <v>244</v>
      </c>
      <c r="D781" s="2">
        <v>7811.0</v>
      </c>
      <c r="E781" s="2">
        <v>3.30355360001E13</v>
      </c>
      <c r="F781" s="2" t="str">
        <f t="array" ref="F781">IFERROR(INDEX(cnpj!$A:$B,MATCH(C781,cnpj!$B:$B,0),1),IF(G781=14,LEFT(E781,2)&amp;"."&amp;MID(E781,3,3)&amp;"."&amp;MID(E781,6,3)&amp;"/"&amp;MID(E781,9,4)&amp;"-"&amp;RIGHT(E781,2),IF(G781=13,0&amp;LEFT(E781,1)&amp;"."&amp;MID(E781,2,3)&amp;"."&amp;MID(E781,5,3)&amp;"/"&amp;MID(E781,8,4)&amp;"-"&amp;RIGHT(E781,2),IF(G781=12,"00"&amp;"."&amp;LEFT(E781,3)&amp;"."&amp;MID(E781,4,3)&amp;"/"&amp;MID(E781,7,4)&amp;"-"&amp;RIGHT(E781,2),IF(G781=11,"00.0"&amp;LEFT(E781,2)&amp;"."&amp;MID(E781,3,3)&amp;"/"&amp;MID(E781,6,4)&amp;"-"&amp;RIGHT(E781,2),"erro")))))</f>
        <v>33.035.536/0001-00</v>
      </c>
      <c r="G781" s="2">
        <f t="shared" si="2"/>
        <v>14</v>
      </c>
      <c r="H781" s="6" t="s">
        <v>62</v>
      </c>
      <c r="I781" s="2">
        <v>3.0</v>
      </c>
      <c r="J781" s="6">
        <v>13.672458778504549</v>
      </c>
      <c r="K781" s="6">
        <v>866709.19</v>
      </c>
      <c r="L781" s="2">
        <v>0.0</v>
      </c>
      <c r="M781" s="2">
        <v>1.0</v>
      </c>
      <c r="N781" s="2"/>
      <c r="O781" s="2">
        <v>0.0</v>
      </c>
      <c r="P781" s="2">
        <v>0.0</v>
      </c>
      <c r="Q781" s="2">
        <v>0.0</v>
      </c>
      <c r="R781" s="2">
        <v>6.0</v>
      </c>
      <c r="S781" s="2">
        <v>1.0</v>
      </c>
      <c r="T781" s="6">
        <v>14.326693317949532</v>
      </c>
      <c r="U781" s="6">
        <v>-0.2437697254540678</v>
      </c>
      <c r="V781" s="6">
        <v>0.798376619871382</v>
      </c>
      <c r="W781" s="6">
        <v>319869.0</v>
      </c>
      <c r="X781" s="6">
        <v>1011234.0</v>
      </c>
      <c r="Y781" s="6">
        <v>1667262.0</v>
      </c>
      <c r="Z781" s="6">
        <v>-406428.0</v>
      </c>
      <c r="AA781" s="2">
        <f t="shared" si="3"/>
        <v>1</v>
      </c>
      <c r="AB781" s="2">
        <v>0.0</v>
      </c>
      <c r="AC781" s="2">
        <v>0.0</v>
      </c>
      <c r="AD781" s="2">
        <v>0.0</v>
      </c>
      <c r="AE781" s="2">
        <v>0.0</v>
      </c>
      <c r="AF781" s="2">
        <v>0.0</v>
      </c>
      <c r="AG781" s="2">
        <v>0.0</v>
      </c>
      <c r="AH781" s="2">
        <v>1.0</v>
      </c>
      <c r="AI781" s="2">
        <v>0.0</v>
      </c>
      <c r="AJ781" s="2">
        <v>0.0</v>
      </c>
      <c r="AK781" s="2">
        <v>0.0</v>
      </c>
      <c r="AL781" s="2">
        <v>0.0</v>
      </c>
      <c r="AM781" s="2">
        <v>0.0</v>
      </c>
      <c r="AN781" s="2">
        <v>0.0</v>
      </c>
      <c r="AO781" s="2">
        <v>1.0</v>
      </c>
      <c r="AP781" s="2">
        <v>0.0</v>
      </c>
      <c r="AQ781" s="2">
        <v>0.0</v>
      </c>
      <c r="AR781" s="3">
        <v>0.0</v>
      </c>
      <c r="AS781" s="6">
        <f t="shared" si="4"/>
        <v>14.45067263</v>
      </c>
      <c r="AT781" s="6">
        <f t="shared" si="5"/>
        <v>-0.2238747054</v>
      </c>
      <c r="AU781" s="6">
        <f t="shared" si="6"/>
        <v>0.7266860874</v>
      </c>
      <c r="AV781" s="6">
        <f t="shared" si="7"/>
        <v>0</v>
      </c>
      <c r="AW781" s="6">
        <f t="shared" si="8"/>
        <v>1</v>
      </c>
      <c r="AX781" s="6">
        <f t="shared" si="9"/>
        <v>0</v>
      </c>
      <c r="AY781" s="6">
        <f t="shared" si="10"/>
        <v>0</v>
      </c>
      <c r="AZ781" s="6">
        <f t="shared" si="11"/>
        <v>0</v>
      </c>
      <c r="BA781" s="6">
        <f t="shared" si="12"/>
        <v>7</v>
      </c>
      <c r="BB781" s="6">
        <f t="shared" si="13"/>
        <v>0</v>
      </c>
      <c r="BC781" s="2"/>
      <c r="BD781" s="2"/>
    </row>
    <row r="782" ht="15.75" customHeight="1">
      <c r="A782" s="2">
        <v>185.0</v>
      </c>
      <c r="B782" s="2">
        <v>2019.0</v>
      </c>
      <c r="C782" s="6" t="s">
        <v>244</v>
      </c>
      <c r="D782" s="2">
        <v>7811.0</v>
      </c>
      <c r="E782" s="2">
        <v>3.30355360001E13</v>
      </c>
      <c r="F782" s="2" t="str">
        <f t="array" ref="F782">IFERROR(INDEX(cnpj!$A:$B,MATCH(C782,cnpj!$B:$B,0),1),IF(G782=14,LEFT(E782,2)&amp;"."&amp;MID(E782,3,3)&amp;"."&amp;MID(E782,6,3)&amp;"/"&amp;MID(E782,9,4)&amp;"-"&amp;RIGHT(E782,2),IF(G782=13,0&amp;LEFT(E782,1)&amp;"."&amp;MID(E782,2,3)&amp;"."&amp;MID(E782,5,3)&amp;"/"&amp;MID(E782,8,4)&amp;"-"&amp;RIGHT(E782,2),IF(G782=12,"00"&amp;"."&amp;LEFT(E782,3)&amp;"."&amp;MID(E782,4,3)&amp;"/"&amp;MID(E782,7,4)&amp;"-"&amp;RIGHT(E782,2),IF(G782=11,"00.0"&amp;LEFT(E782,2)&amp;"."&amp;MID(E782,3,3)&amp;"/"&amp;MID(E782,6,4)&amp;"-"&amp;RIGHT(E782,2),"erro")))))</f>
        <v>33.035.536/0001-00</v>
      </c>
      <c r="G782" s="2">
        <f t="shared" si="2"/>
        <v>14</v>
      </c>
      <c r="H782" s="6" t="s">
        <v>62</v>
      </c>
      <c r="I782" s="2">
        <v>3.0</v>
      </c>
      <c r="J782" s="6">
        <v>13.672458559284513</v>
      </c>
      <c r="K782" s="6">
        <v>866709.0</v>
      </c>
      <c r="L782" s="2">
        <v>1.0</v>
      </c>
      <c r="M782" s="2">
        <v>1.0</v>
      </c>
      <c r="N782" s="2"/>
      <c r="O782" s="2">
        <v>0.0</v>
      </c>
      <c r="P782" s="2">
        <v>0.0</v>
      </c>
      <c r="Q782" s="2">
        <v>0.0</v>
      </c>
      <c r="R782" s="2">
        <v>4.0</v>
      </c>
      <c r="S782" s="2">
        <v>0.0</v>
      </c>
      <c r="T782" s="6">
        <v>14.008531340037443</v>
      </c>
      <c r="U782" s="6">
        <v>-0.30850072717798876</v>
      </c>
      <c r="V782" s="6">
        <v>0.8887681505934498</v>
      </c>
      <c r="W782" s="6">
        <v>364012.0</v>
      </c>
      <c r="X782" s="6">
        <v>713982.0</v>
      </c>
      <c r="Y782" s="6">
        <v>1212908.0</v>
      </c>
      <c r="Z782" s="6">
        <v>-374183.0</v>
      </c>
      <c r="AA782" s="2">
        <f t="shared" si="3"/>
        <v>1</v>
      </c>
      <c r="AB782" s="2">
        <v>0.0</v>
      </c>
      <c r="AC782" s="2">
        <v>0.0</v>
      </c>
      <c r="AD782" s="2">
        <v>0.0</v>
      </c>
      <c r="AE782" s="2">
        <v>0.0</v>
      </c>
      <c r="AF782" s="2">
        <v>0.0</v>
      </c>
      <c r="AG782" s="2">
        <v>0.0</v>
      </c>
      <c r="AH782" s="2">
        <v>1.0</v>
      </c>
      <c r="AI782" s="2">
        <v>0.0</v>
      </c>
      <c r="AJ782" s="2">
        <v>0.0</v>
      </c>
      <c r="AK782" s="2">
        <v>0.0</v>
      </c>
      <c r="AL782" s="2">
        <v>0.0</v>
      </c>
      <c r="AM782" s="2">
        <v>0.0</v>
      </c>
      <c r="AN782" s="2">
        <v>0.0</v>
      </c>
      <c r="AO782" s="2">
        <v>0.0</v>
      </c>
      <c r="AP782" s="2">
        <v>1.0</v>
      </c>
      <c r="AQ782" s="2">
        <v>0.0</v>
      </c>
      <c r="AR782" s="3">
        <v>0.0</v>
      </c>
      <c r="AS782" s="6">
        <f t="shared" si="4"/>
        <v>14.32669332</v>
      </c>
      <c r="AT782" s="6">
        <f t="shared" si="5"/>
        <v>-0.2437697255</v>
      </c>
      <c r="AU782" s="6">
        <f t="shared" si="6"/>
        <v>0.7983766199</v>
      </c>
      <c r="AV782" s="6">
        <f t="shared" si="7"/>
        <v>0</v>
      </c>
      <c r="AW782" s="6">
        <f t="shared" si="8"/>
        <v>1</v>
      </c>
      <c r="AX782" s="6">
        <f t="shared" si="9"/>
        <v>0</v>
      </c>
      <c r="AY782" s="6">
        <f t="shared" si="10"/>
        <v>0</v>
      </c>
      <c r="AZ782" s="6">
        <f t="shared" si="11"/>
        <v>0</v>
      </c>
      <c r="BA782" s="6">
        <f t="shared" si="12"/>
        <v>6</v>
      </c>
      <c r="BB782" s="6">
        <f t="shared" si="13"/>
        <v>1</v>
      </c>
      <c r="BC782" s="2"/>
      <c r="BD782" s="2"/>
    </row>
    <row r="783" ht="15.75" customHeight="1">
      <c r="A783" s="2">
        <v>185.0</v>
      </c>
      <c r="B783" s="2">
        <v>2020.0</v>
      </c>
      <c r="C783" s="6" t="s">
        <v>244</v>
      </c>
      <c r="D783" s="2">
        <v>7811.0</v>
      </c>
      <c r="E783" s="2">
        <v>3.30355360001E13</v>
      </c>
      <c r="F783" s="2" t="str">
        <f t="array" ref="F783">IFERROR(INDEX(cnpj!$A:$B,MATCH(C783,cnpj!$B:$B,0),1),IF(G783=14,LEFT(E783,2)&amp;"."&amp;MID(E783,3,3)&amp;"."&amp;MID(E783,6,3)&amp;"/"&amp;MID(E783,9,4)&amp;"-"&amp;RIGHT(E783,2),IF(G783=13,0&amp;LEFT(E783,1)&amp;"."&amp;MID(E783,2,3)&amp;"."&amp;MID(E783,5,3)&amp;"/"&amp;MID(E783,8,4)&amp;"-"&amp;RIGHT(E783,2),IF(G783=12,"00"&amp;"."&amp;LEFT(E783,3)&amp;"."&amp;MID(E783,4,3)&amp;"/"&amp;MID(E783,7,4)&amp;"-"&amp;RIGHT(E783,2),IF(G783=11,"00.0"&amp;LEFT(E783,2)&amp;"."&amp;MID(E783,3,3)&amp;"/"&amp;MID(E783,6,4)&amp;"-"&amp;RIGHT(E783,2),"erro")))))</f>
        <v>33.035.536/0001-00</v>
      </c>
      <c r="G783" s="2">
        <f t="shared" si="2"/>
        <v>14</v>
      </c>
      <c r="H783" s="6" t="s">
        <v>62</v>
      </c>
      <c r="I783" s="2">
        <v>3.0</v>
      </c>
      <c r="J783" s="6">
        <v>13.672458778504549</v>
      </c>
      <c r="K783" s="6">
        <v>866709.19</v>
      </c>
      <c r="L783" s="2">
        <v>1.0</v>
      </c>
      <c r="M783" s="2">
        <v>1.0</v>
      </c>
      <c r="N783" s="2"/>
      <c r="O783" s="2">
        <v>0.0</v>
      </c>
      <c r="P783" s="2">
        <v>0.0</v>
      </c>
      <c r="Q783" s="2">
        <v>0.0</v>
      </c>
      <c r="R783" s="2">
        <v>4.0</v>
      </c>
      <c r="S783" s="2">
        <v>0.0</v>
      </c>
      <c r="T783" s="6">
        <v>13.94279497882832</v>
      </c>
      <c r="U783" s="6">
        <v>-0.14849965661154843</v>
      </c>
      <c r="V783" s="6">
        <v>1.3068528008170883</v>
      </c>
      <c r="W783" s="6">
        <v>553489.0</v>
      </c>
      <c r="X783" s="6">
        <v>930756.0</v>
      </c>
      <c r="Y783" s="6">
        <v>1135740.0</v>
      </c>
      <c r="Z783" s="6">
        <v>-168657.0</v>
      </c>
      <c r="AA783" s="2">
        <f t="shared" si="3"/>
        <v>1</v>
      </c>
      <c r="AB783" s="2">
        <v>0.0</v>
      </c>
      <c r="AC783" s="2">
        <v>0.0</v>
      </c>
      <c r="AD783" s="2">
        <v>0.0</v>
      </c>
      <c r="AE783" s="2">
        <v>0.0</v>
      </c>
      <c r="AF783" s="2">
        <v>0.0</v>
      </c>
      <c r="AG783" s="2">
        <v>0.0</v>
      </c>
      <c r="AH783" s="2">
        <v>1.0</v>
      </c>
      <c r="AI783" s="2">
        <v>0.0</v>
      </c>
      <c r="AJ783" s="2">
        <v>0.0</v>
      </c>
      <c r="AK783" s="2">
        <v>0.0</v>
      </c>
      <c r="AL783" s="2">
        <v>0.0</v>
      </c>
      <c r="AM783" s="2">
        <v>0.0</v>
      </c>
      <c r="AN783" s="2">
        <v>0.0</v>
      </c>
      <c r="AO783" s="2">
        <v>0.0</v>
      </c>
      <c r="AP783" s="2">
        <v>0.0</v>
      </c>
      <c r="AQ783" s="2">
        <v>1.0</v>
      </c>
      <c r="AR783" s="3">
        <v>0.0</v>
      </c>
      <c r="AS783" s="6">
        <f t="shared" si="4"/>
        <v>14.00853134</v>
      </c>
      <c r="AT783" s="6">
        <f t="shared" si="5"/>
        <v>-0.3085007272</v>
      </c>
      <c r="AU783" s="6">
        <f t="shared" si="6"/>
        <v>0.8887681506</v>
      </c>
      <c r="AV783" s="6">
        <f t="shared" si="7"/>
        <v>1</v>
      </c>
      <c r="AW783" s="6">
        <f t="shared" si="8"/>
        <v>1</v>
      </c>
      <c r="AX783" s="6">
        <f t="shared" si="9"/>
        <v>0</v>
      </c>
      <c r="AY783" s="6">
        <f t="shared" si="10"/>
        <v>0</v>
      </c>
      <c r="AZ783" s="6">
        <f t="shared" si="11"/>
        <v>0</v>
      </c>
      <c r="BA783" s="6">
        <f t="shared" si="12"/>
        <v>4</v>
      </c>
      <c r="BB783" s="6">
        <f t="shared" si="13"/>
        <v>0</v>
      </c>
      <c r="BC783" s="2"/>
      <c r="BD783" s="2"/>
    </row>
    <row r="784" ht="15.75" customHeight="1">
      <c r="A784" s="2">
        <v>186.0</v>
      </c>
      <c r="B784" s="2">
        <v>2016.0</v>
      </c>
      <c r="C784" s="6" t="s">
        <v>245</v>
      </c>
      <c r="D784" s="2">
        <v>13285.0</v>
      </c>
      <c r="E784" s="2">
        <v>8.7456562000122E13</v>
      </c>
      <c r="F784" s="2" t="str">
        <f t="array" ref="F784">IFERROR(INDEX(cnpj!$A:$B,MATCH(C784,cnpj!$B:$B,0),1),IF(G784=14,LEFT(E784,2)&amp;"."&amp;MID(E784,3,3)&amp;"."&amp;MID(E784,6,3)&amp;"/"&amp;MID(E784,9,4)&amp;"-"&amp;RIGHT(E784,2),IF(G784=13,0&amp;LEFT(E784,1)&amp;"."&amp;MID(E784,2,3)&amp;"."&amp;MID(E784,5,3)&amp;"/"&amp;MID(E784,8,4)&amp;"-"&amp;RIGHT(E784,2),IF(G784=12,"00"&amp;"."&amp;LEFT(E784,3)&amp;"."&amp;MID(E784,4,3)&amp;"/"&amp;MID(E784,7,4)&amp;"-"&amp;RIGHT(E784,2),IF(G784=11,"00.0"&amp;LEFT(E784,2)&amp;"."&amp;MID(E784,3,3)&amp;"/"&amp;MID(E784,6,4)&amp;"-"&amp;RIGHT(E784,2),"erro")))))</f>
        <v>87.456.562/0001-22</v>
      </c>
      <c r="G784" s="2">
        <f t="shared" si="2"/>
        <v>14</v>
      </c>
      <c r="H784" s="6" t="s">
        <v>86</v>
      </c>
      <c r="I784" s="2">
        <v>4.0</v>
      </c>
      <c r="J784" s="6">
        <v>12.562347509447566</v>
      </c>
      <c r="K784" s="6">
        <v>285600.0</v>
      </c>
      <c r="L784" s="2">
        <v>0.0</v>
      </c>
      <c r="M784" s="2">
        <v>0.0</v>
      </c>
      <c r="N784" s="2"/>
      <c r="O784" s="2">
        <v>0.0</v>
      </c>
      <c r="P784" s="2">
        <v>0.0</v>
      </c>
      <c r="Q784" s="2">
        <v>0.0</v>
      </c>
      <c r="R784" s="2">
        <v>13.0</v>
      </c>
      <c r="S784" s="2">
        <v>0.0</v>
      </c>
      <c r="T784" s="6">
        <v>14.19560247193898</v>
      </c>
      <c r="U784" s="6">
        <v>0.020993299457952884</v>
      </c>
      <c r="V784" s="6">
        <v>0.6871792557399761</v>
      </c>
      <c r="W784" s="6">
        <v>584167.0</v>
      </c>
      <c r="X784" s="6">
        <v>420777.0</v>
      </c>
      <c r="Y784" s="6">
        <v>1462419.0</v>
      </c>
      <c r="Z784" s="6">
        <v>30701.0</v>
      </c>
      <c r="AA784" s="2" t="str">
        <f t="shared" si="3"/>
        <v/>
      </c>
      <c r="AB784" s="2">
        <v>0.0</v>
      </c>
      <c r="AC784" s="2">
        <v>0.0</v>
      </c>
      <c r="AD784" s="2">
        <v>0.0</v>
      </c>
      <c r="AE784" s="2">
        <v>0.0</v>
      </c>
      <c r="AF784" s="2">
        <v>0.0</v>
      </c>
      <c r="AG784" s="2">
        <v>0.0</v>
      </c>
      <c r="AH784" s="2">
        <v>0.0</v>
      </c>
      <c r="AI784" s="2">
        <v>1.0</v>
      </c>
      <c r="AJ784" s="2">
        <v>0.0</v>
      </c>
      <c r="AK784" s="2">
        <v>0.0</v>
      </c>
      <c r="AL784" s="2">
        <v>0.0</v>
      </c>
      <c r="AM784" s="2">
        <v>1.0</v>
      </c>
      <c r="AN784" s="2">
        <v>0.0</v>
      </c>
      <c r="AO784" s="2">
        <v>0.0</v>
      </c>
      <c r="AP784" s="2">
        <v>0.0</v>
      </c>
      <c r="AQ784" s="2">
        <v>0.0</v>
      </c>
      <c r="AR784" s="3">
        <v>0.0</v>
      </c>
      <c r="AS784" s="6" t="str">
        <f t="shared" si="4"/>
        <v/>
      </c>
      <c r="AT784" s="6" t="str">
        <f t="shared" si="5"/>
        <v/>
      </c>
      <c r="AU784" s="6" t="str">
        <f t="shared" si="6"/>
        <v/>
      </c>
      <c r="AV784" s="6" t="str">
        <f t="shared" si="7"/>
        <v/>
      </c>
      <c r="AW784" s="6" t="str">
        <f t="shared" si="8"/>
        <v/>
      </c>
      <c r="AX784" s="6" t="str">
        <f t="shared" si="9"/>
        <v/>
      </c>
      <c r="AY784" s="6" t="str">
        <f t="shared" si="10"/>
        <v/>
      </c>
      <c r="AZ784" s="6" t="str">
        <f t="shared" si="11"/>
        <v/>
      </c>
      <c r="BA784" s="6" t="str">
        <f t="shared" si="12"/>
        <v/>
      </c>
      <c r="BB784" s="6" t="str">
        <f t="shared" si="13"/>
        <v/>
      </c>
      <c r="BC784" s="2"/>
      <c r="BD784" s="2"/>
    </row>
    <row r="785" ht="15.75" customHeight="1">
      <c r="A785" s="2">
        <v>186.0</v>
      </c>
      <c r="B785" s="2">
        <v>2017.0</v>
      </c>
      <c r="C785" s="6" t="s">
        <v>245</v>
      </c>
      <c r="D785" s="2">
        <v>13285.0</v>
      </c>
      <c r="E785" s="2">
        <v>8.7456562000122E13</v>
      </c>
      <c r="F785" s="2" t="str">
        <f t="array" ref="F785">IFERROR(INDEX(cnpj!$A:$B,MATCH(C785,cnpj!$B:$B,0),1),IF(G785=14,LEFT(E785,2)&amp;"."&amp;MID(E785,3,3)&amp;"."&amp;MID(E785,6,3)&amp;"/"&amp;MID(E785,9,4)&amp;"-"&amp;RIGHT(E785,2),IF(G785=13,0&amp;LEFT(E785,1)&amp;"."&amp;MID(E785,2,3)&amp;"."&amp;MID(E785,5,3)&amp;"/"&amp;MID(E785,8,4)&amp;"-"&amp;RIGHT(E785,2),IF(G785=12,"00"&amp;"."&amp;LEFT(E785,3)&amp;"."&amp;MID(E785,4,3)&amp;"/"&amp;MID(E785,7,4)&amp;"-"&amp;RIGHT(E785,2),IF(G785=11,"00.0"&amp;LEFT(E785,2)&amp;"."&amp;MID(E785,3,3)&amp;"/"&amp;MID(E785,6,4)&amp;"-"&amp;RIGHT(E785,2),"erro")))))</f>
        <v>87.456.562/0001-22</v>
      </c>
      <c r="G785" s="2">
        <f t="shared" si="2"/>
        <v>14</v>
      </c>
      <c r="H785" s="6" t="s">
        <v>86</v>
      </c>
      <c r="I785" s="2">
        <v>4.0</v>
      </c>
      <c r="J785" s="6">
        <v>12.562347509447566</v>
      </c>
      <c r="K785" s="6">
        <v>285600.0</v>
      </c>
      <c r="L785" s="2">
        <v>0.0</v>
      </c>
      <c r="M785" s="2">
        <v>0.0</v>
      </c>
      <c r="N785" s="2"/>
      <c r="O785" s="2">
        <v>0.0</v>
      </c>
      <c r="P785" s="2">
        <v>0.0</v>
      </c>
      <c r="Q785" s="2">
        <v>0.0</v>
      </c>
      <c r="R785" s="2">
        <v>14.0</v>
      </c>
      <c r="S785" s="2">
        <v>0.0</v>
      </c>
      <c r="T785" s="6">
        <v>14.211516401293254</v>
      </c>
      <c r="U785" s="6">
        <v>0.01288934892366668</v>
      </c>
      <c r="V785" s="6">
        <v>0.6827236152631643</v>
      </c>
      <c r="W785" s="6">
        <v>510959.0</v>
      </c>
      <c r="X785" s="6">
        <v>503485.0</v>
      </c>
      <c r="Y785" s="6">
        <v>1485878.0</v>
      </c>
      <c r="Z785" s="6">
        <v>19152.0</v>
      </c>
      <c r="AA785" s="2">
        <f t="shared" si="3"/>
        <v>0</v>
      </c>
      <c r="AB785" s="2">
        <v>0.0</v>
      </c>
      <c r="AC785" s="2">
        <v>0.0</v>
      </c>
      <c r="AD785" s="2">
        <v>0.0</v>
      </c>
      <c r="AE785" s="2">
        <v>0.0</v>
      </c>
      <c r="AF785" s="2">
        <v>0.0</v>
      </c>
      <c r="AG785" s="2">
        <v>0.0</v>
      </c>
      <c r="AH785" s="2">
        <v>0.0</v>
      </c>
      <c r="AI785" s="2">
        <v>1.0</v>
      </c>
      <c r="AJ785" s="2">
        <v>0.0</v>
      </c>
      <c r="AK785" s="2">
        <v>0.0</v>
      </c>
      <c r="AL785" s="2">
        <v>0.0</v>
      </c>
      <c r="AM785" s="2">
        <v>0.0</v>
      </c>
      <c r="AN785" s="2">
        <v>1.0</v>
      </c>
      <c r="AO785" s="2">
        <v>0.0</v>
      </c>
      <c r="AP785" s="2">
        <v>0.0</v>
      </c>
      <c r="AQ785" s="2">
        <v>0.0</v>
      </c>
      <c r="AR785" s="3">
        <v>0.0</v>
      </c>
      <c r="AS785" s="6">
        <f t="shared" si="4"/>
        <v>14.19560247</v>
      </c>
      <c r="AT785" s="6">
        <f t="shared" si="5"/>
        <v>0.02099329946</v>
      </c>
      <c r="AU785" s="6">
        <f t="shared" si="6"/>
        <v>0.6871792557</v>
      </c>
      <c r="AV785" s="6">
        <f t="shared" si="7"/>
        <v>0</v>
      </c>
      <c r="AW785" s="6">
        <f t="shared" si="8"/>
        <v>0</v>
      </c>
      <c r="AX785" s="6">
        <f t="shared" si="9"/>
        <v>0</v>
      </c>
      <c r="AY785" s="6">
        <f t="shared" si="10"/>
        <v>0</v>
      </c>
      <c r="AZ785" s="6">
        <f t="shared" si="11"/>
        <v>0</v>
      </c>
      <c r="BA785" s="6">
        <f t="shared" si="12"/>
        <v>13</v>
      </c>
      <c r="BB785" s="6">
        <f t="shared" si="13"/>
        <v>0</v>
      </c>
      <c r="BC785" s="2"/>
      <c r="BD785" s="2"/>
    </row>
    <row r="786" ht="15.75" customHeight="1">
      <c r="A786" s="2">
        <v>186.0</v>
      </c>
      <c r="B786" s="2">
        <v>2018.0</v>
      </c>
      <c r="C786" s="6" t="s">
        <v>245</v>
      </c>
      <c r="D786" s="2">
        <v>13285.0</v>
      </c>
      <c r="E786" s="2">
        <v>8.7456562000122E13</v>
      </c>
      <c r="F786" s="2" t="str">
        <f t="array" ref="F786">IFERROR(INDEX(cnpj!$A:$B,MATCH(C786,cnpj!$B:$B,0),1),IF(G786=14,LEFT(E786,2)&amp;"."&amp;MID(E786,3,3)&amp;"."&amp;MID(E786,6,3)&amp;"/"&amp;MID(E786,9,4)&amp;"-"&amp;RIGHT(E786,2),IF(G786=13,0&amp;LEFT(E786,1)&amp;"."&amp;MID(E786,2,3)&amp;"."&amp;MID(E786,5,3)&amp;"/"&amp;MID(E786,8,4)&amp;"-"&amp;RIGHT(E786,2),IF(G786=12,"00"&amp;"."&amp;LEFT(E786,3)&amp;"."&amp;MID(E786,4,3)&amp;"/"&amp;MID(E786,7,4)&amp;"-"&amp;RIGHT(E786,2),IF(G786=11,"00.0"&amp;LEFT(E786,2)&amp;"."&amp;MID(E786,3,3)&amp;"/"&amp;MID(E786,6,4)&amp;"-"&amp;RIGHT(E786,2),"erro")))))</f>
        <v>87.456.562/0001-22</v>
      </c>
      <c r="G786" s="2">
        <f t="shared" si="2"/>
        <v>14</v>
      </c>
      <c r="H786" s="6" t="s">
        <v>86</v>
      </c>
      <c r="I786" s="2">
        <v>4.0</v>
      </c>
      <c r="J786" s="6">
        <v>11.92036861546202</v>
      </c>
      <c r="K786" s="6">
        <v>150297.0</v>
      </c>
      <c r="L786" s="2">
        <v>0.0</v>
      </c>
      <c r="M786" s="2">
        <v>0.0</v>
      </c>
      <c r="N786" s="2"/>
      <c r="O786" s="2">
        <v>0.0</v>
      </c>
      <c r="P786" s="2">
        <v>0.0</v>
      </c>
      <c r="Q786" s="2">
        <v>0.0</v>
      </c>
      <c r="R786" s="2">
        <v>14.0</v>
      </c>
      <c r="S786" s="2">
        <v>1.0</v>
      </c>
      <c r="T786" s="6">
        <v>14.2843353676752</v>
      </c>
      <c r="U786" s="6">
        <v>0.015095284131617561</v>
      </c>
      <c r="V786" s="6">
        <v>0.6941196346946246</v>
      </c>
      <c r="W786" s="6">
        <v>533875.0</v>
      </c>
      <c r="X786" s="6">
        <v>575408.0</v>
      </c>
      <c r="Y786" s="6">
        <v>1598115.0</v>
      </c>
      <c r="Z786" s="6">
        <v>24124.0</v>
      </c>
      <c r="AA786" s="2">
        <f t="shared" si="3"/>
        <v>0</v>
      </c>
      <c r="AB786" s="2">
        <v>0.0</v>
      </c>
      <c r="AC786" s="2">
        <v>0.0</v>
      </c>
      <c r="AD786" s="2">
        <v>0.0</v>
      </c>
      <c r="AE786" s="2">
        <v>0.0</v>
      </c>
      <c r="AF786" s="2">
        <v>0.0</v>
      </c>
      <c r="AG786" s="2">
        <v>0.0</v>
      </c>
      <c r="AH786" s="2">
        <v>0.0</v>
      </c>
      <c r="AI786" s="2">
        <v>1.0</v>
      </c>
      <c r="AJ786" s="2">
        <v>0.0</v>
      </c>
      <c r="AK786" s="2">
        <v>0.0</v>
      </c>
      <c r="AL786" s="2">
        <v>0.0</v>
      </c>
      <c r="AM786" s="2">
        <v>0.0</v>
      </c>
      <c r="AN786" s="2">
        <v>0.0</v>
      </c>
      <c r="AO786" s="2">
        <v>1.0</v>
      </c>
      <c r="AP786" s="2">
        <v>0.0</v>
      </c>
      <c r="AQ786" s="2">
        <v>0.0</v>
      </c>
      <c r="AR786" s="3">
        <v>0.0</v>
      </c>
      <c r="AS786" s="6">
        <f t="shared" si="4"/>
        <v>14.2115164</v>
      </c>
      <c r="AT786" s="6">
        <f t="shared" si="5"/>
        <v>0.01288934892</v>
      </c>
      <c r="AU786" s="6">
        <f t="shared" si="6"/>
        <v>0.6827236153</v>
      </c>
      <c r="AV786" s="6">
        <f t="shared" si="7"/>
        <v>0</v>
      </c>
      <c r="AW786" s="6">
        <f t="shared" si="8"/>
        <v>0</v>
      </c>
      <c r="AX786" s="6">
        <f t="shared" si="9"/>
        <v>0</v>
      </c>
      <c r="AY786" s="6">
        <f t="shared" si="10"/>
        <v>0</v>
      </c>
      <c r="AZ786" s="6">
        <f t="shared" si="11"/>
        <v>0</v>
      </c>
      <c r="BA786" s="6">
        <f t="shared" si="12"/>
        <v>14</v>
      </c>
      <c r="BB786" s="6">
        <f t="shared" si="13"/>
        <v>0</v>
      </c>
      <c r="BC786" s="2"/>
      <c r="BD786" s="2"/>
    </row>
    <row r="787" ht="15.75" customHeight="1">
      <c r="A787" s="2">
        <v>186.0</v>
      </c>
      <c r="B787" s="2">
        <v>2020.0</v>
      </c>
      <c r="C787" s="6" t="s">
        <v>245</v>
      </c>
      <c r="D787" s="2">
        <v>13285.0</v>
      </c>
      <c r="E787" s="2">
        <v>8.7456562000122E13</v>
      </c>
      <c r="F787" s="2" t="str">
        <f t="array" ref="F787">IFERROR(INDEX(cnpj!$A:$B,MATCH(C787,cnpj!$B:$B,0),1),IF(G787=14,LEFT(E787,2)&amp;"."&amp;MID(E787,3,3)&amp;"."&amp;MID(E787,6,3)&amp;"/"&amp;MID(E787,9,4)&amp;"-"&amp;RIGHT(E787,2),IF(G787=13,0&amp;LEFT(E787,1)&amp;"."&amp;MID(E787,2,3)&amp;"."&amp;MID(E787,5,3)&amp;"/"&amp;MID(E787,8,4)&amp;"-"&amp;RIGHT(E787,2),IF(G787=12,"00"&amp;"."&amp;LEFT(E787,3)&amp;"."&amp;MID(E787,4,3)&amp;"/"&amp;MID(E787,7,4)&amp;"-"&amp;RIGHT(E787,2),IF(G787=11,"00.0"&amp;LEFT(E787,2)&amp;"."&amp;MID(E787,3,3)&amp;"/"&amp;MID(E787,6,4)&amp;"-"&amp;RIGHT(E787,2),"erro")))))</f>
        <v>87.456.562/0001-22</v>
      </c>
      <c r="G787" s="2">
        <f t="shared" si="2"/>
        <v>14</v>
      </c>
      <c r="H787" s="6" t="s">
        <v>86</v>
      </c>
      <c r="I787" s="2">
        <v>4.0</v>
      </c>
      <c r="J787" s="6">
        <v>12.025771306720992</v>
      </c>
      <c r="K787" s="6">
        <v>167003.71</v>
      </c>
      <c r="L787" s="2">
        <v>1.0</v>
      </c>
      <c r="M787" s="2">
        <v>0.0</v>
      </c>
      <c r="N787" s="2"/>
      <c r="O787" s="2">
        <v>0.0</v>
      </c>
      <c r="P787" s="2">
        <v>0.0</v>
      </c>
      <c r="Q787" s="2">
        <v>0.0</v>
      </c>
      <c r="R787" s="2">
        <v>8.0</v>
      </c>
      <c r="S787" s="2">
        <v>1.0</v>
      </c>
      <c r="T787" s="6">
        <v>14.397690981666834</v>
      </c>
      <c r="U787" s="6">
        <v>0.01778219009942808</v>
      </c>
      <c r="V787" s="6">
        <v>0.829417459944121</v>
      </c>
      <c r="W787" s="6">
        <v>553849.0</v>
      </c>
      <c r="X787" s="6">
        <v>930756.0</v>
      </c>
      <c r="Y787" s="6">
        <v>1789937.0</v>
      </c>
      <c r="Z787" s="6">
        <v>31829.0</v>
      </c>
      <c r="AA787" s="2">
        <f t="shared" si="3"/>
        <v>0</v>
      </c>
      <c r="AB787" s="2">
        <v>0.0</v>
      </c>
      <c r="AC787" s="2">
        <v>0.0</v>
      </c>
      <c r="AD787" s="2">
        <v>0.0</v>
      </c>
      <c r="AE787" s="2">
        <v>0.0</v>
      </c>
      <c r="AF787" s="2">
        <v>0.0</v>
      </c>
      <c r="AG787" s="2">
        <v>0.0</v>
      </c>
      <c r="AH787" s="2">
        <v>0.0</v>
      </c>
      <c r="AI787" s="2">
        <v>1.0</v>
      </c>
      <c r="AJ787" s="2">
        <v>0.0</v>
      </c>
      <c r="AK787" s="2">
        <v>0.0</v>
      </c>
      <c r="AL787" s="2">
        <v>0.0</v>
      </c>
      <c r="AM787" s="2">
        <v>0.0</v>
      </c>
      <c r="AN787" s="2">
        <v>0.0</v>
      </c>
      <c r="AO787" s="2">
        <v>0.0</v>
      </c>
      <c r="AP787" s="2">
        <v>0.0</v>
      </c>
      <c r="AQ787" s="2">
        <v>1.0</v>
      </c>
      <c r="AR787" s="3">
        <v>0.0</v>
      </c>
      <c r="AS787" s="6">
        <f t="shared" si="4"/>
        <v>14.28433537</v>
      </c>
      <c r="AT787" s="6">
        <f t="shared" si="5"/>
        <v>0.01509528413</v>
      </c>
      <c r="AU787" s="6">
        <f t="shared" si="6"/>
        <v>0.6941196347</v>
      </c>
      <c r="AV787" s="6">
        <f t="shared" si="7"/>
        <v>0</v>
      </c>
      <c r="AW787" s="6">
        <f t="shared" si="8"/>
        <v>0</v>
      </c>
      <c r="AX787" s="6">
        <f t="shared" si="9"/>
        <v>0</v>
      </c>
      <c r="AY787" s="6">
        <f t="shared" si="10"/>
        <v>0</v>
      </c>
      <c r="AZ787" s="6">
        <f t="shared" si="11"/>
        <v>0</v>
      </c>
      <c r="BA787" s="6">
        <f t="shared" si="12"/>
        <v>14</v>
      </c>
      <c r="BB787" s="6">
        <f t="shared" si="13"/>
        <v>1</v>
      </c>
      <c r="BC787" s="2"/>
      <c r="BD787" s="2"/>
    </row>
    <row r="788" ht="15.75" customHeight="1">
      <c r="A788" s="2">
        <v>187.0</v>
      </c>
      <c r="B788" s="2">
        <v>2016.0</v>
      </c>
      <c r="C788" s="6" t="s">
        <v>246</v>
      </c>
      <c r="D788" s="2">
        <v>12262.0</v>
      </c>
      <c r="E788" s="2">
        <v>5.3790218000153E13</v>
      </c>
      <c r="F788" s="2" t="str">
        <f t="array" ref="F788">IFERROR(INDEX(cnpj!$A:$B,MATCH(C788,cnpj!$B:$B,0),1),IF(G788=14,LEFT(E788,2)&amp;"."&amp;MID(E788,3,3)&amp;"."&amp;MID(E788,6,3)&amp;"/"&amp;MID(E788,9,4)&amp;"-"&amp;RIGHT(E788,2),IF(G788=13,0&amp;LEFT(E788,1)&amp;"."&amp;MID(E788,2,3)&amp;"."&amp;MID(E788,5,3)&amp;"/"&amp;MID(E788,8,4)&amp;"-"&amp;RIGHT(E788,2),IF(G788=12,"00"&amp;"."&amp;LEFT(E788,3)&amp;"."&amp;MID(E788,4,3)&amp;"/"&amp;MID(E788,7,4)&amp;"-"&amp;RIGHT(E788,2),IF(G788=11,"00.0"&amp;LEFT(E788,2)&amp;"."&amp;MID(E788,3,3)&amp;"/"&amp;MID(E788,6,4)&amp;"-"&amp;RIGHT(E788,2),"erro")))))</f>
        <v>53.790.218/0001-53</v>
      </c>
      <c r="G788" s="2">
        <f t="shared" si="2"/>
        <v>14</v>
      </c>
      <c r="H788" s="6" t="s">
        <v>50</v>
      </c>
      <c r="I788" s="2">
        <v>6.0</v>
      </c>
      <c r="J788" s="6">
        <v>12.2783933071098</v>
      </c>
      <c r="K788" s="6">
        <v>215000.0</v>
      </c>
      <c r="L788" s="2">
        <v>0.0</v>
      </c>
      <c r="M788" s="2">
        <v>1.0</v>
      </c>
      <c r="N788" s="2"/>
      <c r="O788" s="2">
        <v>0.0</v>
      </c>
      <c r="P788" s="2">
        <v>0.0</v>
      </c>
      <c r="Q788" s="2">
        <v>0.0</v>
      </c>
      <c r="R788" s="2">
        <v>7.0</v>
      </c>
      <c r="S788" s="2">
        <v>0.0</v>
      </c>
      <c r="T788" s="6">
        <v>11.386761154348415</v>
      </c>
      <c r="U788" s="6">
        <v>-0.6584682405527131</v>
      </c>
      <c r="V788" s="6">
        <v>0.3913576185236026</v>
      </c>
      <c r="W788" s="6">
        <v>31824.0</v>
      </c>
      <c r="X788" s="6">
        <v>2673.0</v>
      </c>
      <c r="Y788" s="6">
        <v>88147.0</v>
      </c>
      <c r="Z788" s="6">
        <v>-58042.0</v>
      </c>
      <c r="AA788" s="2" t="str">
        <f t="shared" si="3"/>
        <v/>
      </c>
      <c r="AB788" s="2">
        <v>0.0</v>
      </c>
      <c r="AC788" s="2">
        <v>1.0</v>
      </c>
      <c r="AD788" s="2">
        <v>0.0</v>
      </c>
      <c r="AE788" s="2">
        <v>0.0</v>
      </c>
      <c r="AF788" s="2">
        <v>0.0</v>
      </c>
      <c r="AG788" s="2">
        <v>0.0</v>
      </c>
      <c r="AH788" s="2">
        <v>0.0</v>
      </c>
      <c r="AI788" s="2">
        <v>0.0</v>
      </c>
      <c r="AJ788" s="2">
        <v>0.0</v>
      </c>
      <c r="AK788" s="2">
        <v>0.0</v>
      </c>
      <c r="AL788" s="2">
        <v>0.0</v>
      </c>
      <c r="AM788" s="2">
        <v>1.0</v>
      </c>
      <c r="AN788" s="2">
        <v>0.0</v>
      </c>
      <c r="AO788" s="2">
        <v>0.0</v>
      </c>
      <c r="AP788" s="2">
        <v>0.0</v>
      </c>
      <c r="AQ788" s="2">
        <v>0.0</v>
      </c>
      <c r="AR788" s="3">
        <v>0.0</v>
      </c>
      <c r="AS788" s="6" t="str">
        <f t="shared" si="4"/>
        <v/>
      </c>
      <c r="AT788" s="6" t="str">
        <f t="shared" si="5"/>
        <v/>
      </c>
      <c r="AU788" s="6" t="str">
        <f t="shared" si="6"/>
        <v/>
      </c>
      <c r="AV788" s="6" t="str">
        <f t="shared" si="7"/>
        <v/>
      </c>
      <c r="AW788" s="6" t="str">
        <f t="shared" si="8"/>
        <v/>
      </c>
      <c r="AX788" s="6" t="str">
        <f t="shared" si="9"/>
        <v/>
      </c>
      <c r="AY788" s="6" t="str">
        <f t="shared" si="10"/>
        <v/>
      </c>
      <c r="AZ788" s="6" t="str">
        <f t="shared" si="11"/>
        <v/>
      </c>
      <c r="BA788" s="6" t="str">
        <f t="shared" si="12"/>
        <v/>
      </c>
      <c r="BB788" s="6" t="str">
        <f t="shared" si="13"/>
        <v/>
      </c>
      <c r="BC788" s="2"/>
      <c r="BD788" s="2"/>
    </row>
    <row r="789" ht="15.75" customHeight="1">
      <c r="A789" s="2">
        <v>188.0</v>
      </c>
      <c r="B789" s="2">
        <v>2016.0</v>
      </c>
      <c r="C789" s="6" t="s">
        <v>247</v>
      </c>
      <c r="D789" s="2">
        <v>22020.0</v>
      </c>
      <c r="E789" s="2">
        <v>5.2548435000179E13</v>
      </c>
      <c r="F789" s="2" t="str">
        <f t="array" ref="F789">IFERROR(INDEX(cnpj!$A:$B,MATCH(C789,cnpj!$B:$B,0),1),IF(G789=14,LEFT(E789,2)&amp;"."&amp;MID(E789,3,3)&amp;"."&amp;MID(E789,6,3)&amp;"/"&amp;MID(E789,9,4)&amp;"-"&amp;RIGHT(E789,2),IF(G789=13,0&amp;LEFT(E789,1)&amp;"."&amp;MID(E789,2,3)&amp;"."&amp;MID(E789,5,3)&amp;"/"&amp;MID(E789,8,4)&amp;"-"&amp;RIGHT(E789,2),IF(G789=12,"00"&amp;"."&amp;LEFT(E789,3)&amp;"."&amp;MID(E789,4,3)&amp;"/"&amp;MID(E789,7,4)&amp;"-"&amp;RIGHT(E789,2),IF(G789=11,"00.0"&amp;LEFT(E789,2)&amp;"."&amp;MID(E789,3,3)&amp;"/"&amp;MID(E789,6,4)&amp;"-"&amp;RIGHT(E789,2),"erro")))))</f>
        <v>52.548.435/0001-79</v>
      </c>
      <c r="G789" s="2">
        <f t="shared" si="2"/>
        <v>14</v>
      </c>
      <c r="H789" s="6" t="s">
        <v>60</v>
      </c>
      <c r="I789" s="2">
        <v>1.0</v>
      </c>
      <c r="J789" s="6">
        <v>15.201804919084164</v>
      </c>
      <c r="K789" s="6">
        <v>4000000.0</v>
      </c>
      <c r="L789" s="2">
        <v>0.0</v>
      </c>
      <c r="M789" s="2">
        <v>1.0</v>
      </c>
      <c r="N789" s="2"/>
      <c r="O789" s="2">
        <v>0.0</v>
      </c>
      <c r="P789" s="2">
        <v>0.0</v>
      </c>
      <c r="Q789" s="2">
        <v>0.0</v>
      </c>
      <c r="R789" s="2">
        <v>16.0</v>
      </c>
      <c r="S789" s="2">
        <v>0.0</v>
      </c>
      <c r="T789" s="6">
        <v>15.550260778697265</v>
      </c>
      <c r="U789" s="6">
        <v>-0.032320002145562285</v>
      </c>
      <c r="V789" s="6">
        <v>0.8925473823434339</v>
      </c>
      <c r="W789" s="6">
        <v>1186271.0</v>
      </c>
      <c r="X789" s="6">
        <v>3872252.0</v>
      </c>
      <c r="Y789" s="6">
        <v>5667512.0</v>
      </c>
      <c r="Z789" s="6">
        <v>-183174.0</v>
      </c>
      <c r="AA789" s="2" t="str">
        <f t="shared" si="3"/>
        <v/>
      </c>
      <c r="AB789" s="2">
        <v>0.0</v>
      </c>
      <c r="AC789" s="2">
        <v>0.0</v>
      </c>
      <c r="AD789" s="2">
        <v>0.0</v>
      </c>
      <c r="AE789" s="2">
        <v>0.0</v>
      </c>
      <c r="AF789" s="2">
        <v>0.0</v>
      </c>
      <c r="AG789" s="2">
        <v>1.0</v>
      </c>
      <c r="AH789" s="2">
        <v>0.0</v>
      </c>
      <c r="AI789" s="2">
        <v>0.0</v>
      </c>
      <c r="AJ789" s="2">
        <v>0.0</v>
      </c>
      <c r="AK789" s="2">
        <v>0.0</v>
      </c>
      <c r="AL789" s="2">
        <v>0.0</v>
      </c>
      <c r="AM789" s="2">
        <v>1.0</v>
      </c>
      <c r="AN789" s="2">
        <v>0.0</v>
      </c>
      <c r="AO789" s="2">
        <v>0.0</v>
      </c>
      <c r="AP789" s="2">
        <v>0.0</v>
      </c>
      <c r="AQ789" s="2">
        <v>0.0</v>
      </c>
      <c r="AR789" s="3">
        <v>0.0</v>
      </c>
      <c r="AS789" s="6" t="str">
        <f t="shared" si="4"/>
        <v/>
      </c>
      <c r="AT789" s="6" t="str">
        <f t="shared" si="5"/>
        <v/>
      </c>
      <c r="AU789" s="6" t="str">
        <f t="shared" si="6"/>
        <v/>
      </c>
      <c r="AV789" s="6" t="str">
        <f t="shared" si="7"/>
        <v/>
      </c>
      <c r="AW789" s="6" t="str">
        <f t="shared" si="8"/>
        <v/>
      </c>
      <c r="AX789" s="6" t="str">
        <f t="shared" si="9"/>
        <v/>
      </c>
      <c r="AY789" s="6" t="str">
        <f t="shared" si="10"/>
        <v/>
      </c>
      <c r="AZ789" s="6" t="str">
        <f t="shared" si="11"/>
        <v/>
      </c>
      <c r="BA789" s="6" t="str">
        <f t="shared" si="12"/>
        <v/>
      </c>
      <c r="BB789" s="6" t="str">
        <f t="shared" si="13"/>
        <v/>
      </c>
      <c r="BC789" s="2"/>
      <c r="BD789" s="2"/>
    </row>
    <row r="790" ht="15.75" customHeight="1">
      <c r="A790" s="2">
        <v>188.0</v>
      </c>
      <c r="B790" s="2">
        <v>2017.0</v>
      </c>
      <c r="C790" s="6" t="s">
        <v>247</v>
      </c>
      <c r="D790" s="2">
        <v>22020.0</v>
      </c>
      <c r="E790" s="2">
        <v>5.2548435000179E13</v>
      </c>
      <c r="F790" s="2" t="str">
        <f t="array" ref="F790">IFERROR(INDEX(cnpj!$A:$B,MATCH(C790,cnpj!$B:$B,0),1),IF(G790=14,LEFT(E790,2)&amp;"."&amp;MID(E790,3,3)&amp;"."&amp;MID(E790,6,3)&amp;"/"&amp;MID(E790,9,4)&amp;"-"&amp;RIGHT(E790,2),IF(G790=13,0&amp;LEFT(E790,1)&amp;"."&amp;MID(E790,2,3)&amp;"."&amp;MID(E790,5,3)&amp;"/"&amp;MID(E790,8,4)&amp;"-"&amp;RIGHT(E790,2),IF(G790=12,"00"&amp;"."&amp;LEFT(E790,3)&amp;"."&amp;MID(E790,4,3)&amp;"/"&amp;MID(E790,7,4)&amp;"-"&amp;RIGHT(E790,2),IF(G790=11,"00.0"&amp;LEFT(E790,2)&amp;"."&amp;MID(E790,3,3)&amp;"/"&amp;MID(E790,6,4)&amp;"-"&amp;RIGHT(E790,2),"erro")))))</f>
        <v>52.548.435/0001-79</v>
      </c>
      <c r="G790" s="2">
        <f t="shared" si="2"/>
        <v>14</v>
      </c>
      <c r="H790" s="6" t="s">
        <v>60</v>
      </c>
      <c r="I790" s="2">
        <v>1.0</v>
      </c>
      <c r="J790" s="6">
        <v>15.042188766567454</v>
      </c>
      <c r="K790" s="6">
        <v>3409883.78</v>
      </c>
      <c r="L790" s="2">
        <v>0.0</v>
      </c>
      <c r="M790" s="2">
        <v>1.0</v>
      </c>
      <c r="N790" s="2"/>
      <c r="O790" s="2">
        <v>0.0</v>
      </c>
      <c r="P790" s="2">
        <v>0.0</v>
      </c>
      <c r="Q790" s="2">
        <v>0.0</v>
      </c>
      <c r="R790" s="2">
        <v>20.0</v>
      </c>
      <c r="S790" s="2">
        <v>0.0</v>
      </c>
      <c r="T790" s="6">
        <v>15.587146738489775</v>
      </c>
      <c r="U790" s="6">
        <v>-4.6628949707565743E-4</v>
      </c>
      <c r="V790" s="6">
        <v>0.8832085955078057</v>
      </c>
      <c r="W790" s="6">
        <v>1056367.0</v>
      </c>
      <c r="X790" s="6">
        <v>4137312.0</v>
      </c>
      <c r="Y790" s="6">
        <v>5880467.0</v>
      </c>
      <c r="Z790" s="6">
        <v>-2742.0</v>
      </c>
      <c r="AA790" s="2">
        <f t="shared" si="3"/>
        <v>1</v>
      </c>
      <c r="AB790" s="2">
        <v>0.0</v>
      </c>
      <c r="AC790" s="2">
        <v>0.0</v>
      </c>
      <c r="AD790" s="2">
        <v>0.0</v>
      </c>
      <c r="AE790" s="2">
        <v>0.0</v>
      </c>
      <c r="AF790" s="2">
        <v>0.0</v>
      </c>
      <c r="AG790" s="2">
        <v>1.0</v>
      </c>
      <c r="AH790" s="2">
        <v>0.0</v>
      </c>
      <c r="AI790" s="2">
        <v>0.0</v>
      </c>
      <c r="AJ790" s="2">
        <v>0.0</v>
      </c>
      <c r="AK790" s="2">
        <v>0.0</v>
      </c>
      <c r="AL790" s="2">
        <v>0.0</v>
      </c>
      <c r="AM790" s="2">
        <v>0.0</v>
      </c>
      <c r="AN790" s="2">
        <v>1.0</v>
      </c>
      <c r="AO790" s="2">
        <v>0.0</v>
      </c>
      <c r="AP790" s="2">
        <v>0.0</v>
      </c>
      <c r="AQ790" s="2">
        <v>0.0</v>
      </c>
      <c r="AR790" s="3">
        <v>0.0</v>
      </c>
      <c r="AS790" s="6">
        <f t="shared" si="4"/>
        <v>15.55026078</v>
      </c>
      <c r="AT790" s="6">
        <f t="shared" si="5"/>
        <v>-0.03232000215</v>
      </c>
      <c r="AU790" s="6">
        <f t="shared" si="6"/>
        <v>0.8925473823</v>
      </c>
      <c r="AV790" s="6">
        <f t="shared" si="7"/>
        <v>0</v>
      </c>
      <c r="AW790" s="6">
        <f t="shared" si="8"/>
        <v>1</v>
      </c>
      <c r="AX790" s="6">
        <f t="shared" si="9"/>
        <v>0</v>
      </c>
      <c r="AY790" s="6">
        <f t="shared" si="10"/>
        <v>0</v>
      </c>
      <c r="AZ790" s="6">
        <f t="shared" si="11"/>
        <v>0</v>
      </c>
      <c r="BA790" s="6">
        <f t="shared" si="12"/>
        <v>16</v>
      </c>
      <c r="BB790" s="6">
        <f t="shared" si="13"/>
        <v>0</v>
      </c>
      <c r="BC790" s="2"/>
      <c r="BD790" s="2"/>
    </row>
    <row r="791" ht="15.75" customHeight="1">
      <c r="A791" s="2">
        <v>188.0</v>
      </c>
      <c r="B791" s="2">
        <v>2018.0</v>
      </c>
      <c r="C791" s="6" t="s">
        <v>247</v>
      </c>
      <c r="D791" s="2">
        <v>22020.0</v>
      </c>
      <c r="E791" s="2">
        <v>5.2548435000179E13</v>
      </c>
      <c r="F791" s="2" t="str">
        <f t="array" ref="F791">IFERROR(INDEX(cnpj!$A:$B,MATCH(C791,cnpj!$B:$B,0),1),IF(G791=14,LEFT(E791,2)&amp;"."&amp;MID(E791,3,3)&amp;"."&amp;MID(E791,6,3)&amp;"/"&amp;MID(E791,9,4)&amp;"-"&amp;RIGHT(E791,2),IF(G791=13,0&amp;LEFT(E791,1)&amp;"."&amp;MID(E791,2,3)&amp;"."&amp;MID(E791,5,3)&amp;"/"&amp;MID(E791,8,4)&amp;"-"&amp;RIGHT(E791,2),IF(G791=12,"00"&amp;"."&amp;LEFT(E791,3)&amp;"."&amp;MID(E791,4,3)&amp;"/"&amp;MID(E791,7,4)&amp;"-"&amp;RIGHT(E791,2),IF(G791=11,"00.0"&amp;LEFT(E791,2)&amp;"."&amp;MID(E791,3,3)&amp;"/"&amp;MID(E791,6,4)&amp;"-"&amp;RIGHT(E791,2),"erro")))))</f>
        <v>52.548.435/0001-79</v>
      </c>
      <c r="G791" s="2">
        <f t="shared" si="2"/>
        <v>14</v>
      </c>
      <c r="H791" s="6" t="s">
        <v>60</v>
      </c>
      <c r="I791" s="2">
        <v>1.0</v>
      </c>
      <c r="J791" s="6">
        <v>15.29711509888849</v>
      </c>
      <c r="K791" s="6">
        <v>4400000.0</v>
      </c>
      <c r="L791" s="2">
        <v>0.0</v>
      </c>
      <c r="M791" s="2">
        <v>1.0</v>
      </c>
      <c r="N791" s="2"/>
      <c r="O791" s="2">
        <v>0.0</v>
      </c>
      <c r="P791" s="2">
        <v>0.0</v>
      </c>
      <c r="Q791" s="2">
        <v>0.0</v>
      </c>
      <c r="R791" s="2">
        <v>19.0</v>
      </c>
      <c r="S791" s="2">
        <v>0.0</v>
      </c>
      <c r="T791" s="6">
        <v>15.829180284979289</v>
      </c>
      <c r="U791" s="6">
        <v>0.017524799900036792</v>
      </c>
      <c r="V791" s="6">
        <v>0.899456743751899</v>
      </c>
      <c r="W791" s="6">
        <v>1589216.0</v>
      </c>
      <c r="X791" s="6">
        <v>5148395.0</v>
      </c>
      <c r="Y791" s="6">
        <v>7490756.0</v>
      </c>
      <c r="Z791" s="6">
        <v>131274.0</v>
      </c>
      <c r="AA791" s="2">
        <f t="shared" si="3"/>
        <v>1</v>
      </c>
      <c r="AB791" s="2">
        <v>0.0</v>
      </c>
      <c r="AC791" s="2">
        <v>0.0</v>
      </c>
      <c r="AD791" s="2">
        <v>0.0</v>
      </c>
      <c r="AE791" s="2">
        <v>0.0</v>
      </c>
      <c r="AF791" s="2">
        <v>0.0</v>
      </c>
      <c r="AG791" s="2">
        <v>1.0</v>
      </c>
      <c r="AH791" s="2">
        <v>0.0</v>
      </c>
      <c r="AI791" s="2">
        <v>0.0</v>
      </c>
      <c r="AJ791" s="2">
        <v>0.0</v>
      </c>
      <c r="AK791" s="2">
        <v>0.0</v>
      </c>
      <c r="AL791" s="2">
        <v>0.0</v>
      </c>
      <c r="AM791" s="2">
        <v>0.0</v>
      </c>
      <c r="AN791" s="2">
        <v>0.0</v>
      </c>
      <c r="AO791" s="2">
        <v>1.0</v>
      </c>
      <c r="AP791" s="2">
        <v>0.0</v>
      </c>
      <c r="AQ791" s="2">
        <v>0.0</v>
      </c>
      <c r="AR791" s="3">
        <v>0.0</v>
      </c>
      <c r="AS791" s="6">
        <f t="shared" si="4"/>
        <v>15.58714674</v>
      </c>
      <c r="AT791" s="6">
        <f t="shared" si="5"/>
        <v>-0.0004662894971</v>
      </c>
      <c r="AU791" s="6">
        <f t="shared" si="6"/>
        <v>0.8832085955</v>
      </c>
      <c r="AV791" s="6">
        <f t="shared" si="7"/>
        <v>0</v>
      </c>
      <c r="AW791" s="6">
        <f t="shared" si="8"/>
        <v>1</v>
      </c>
      <c r="AX791" s="6">
        <f t="shared" si="9"/>
        <v>0</v>
      </c>
      <c r="AY791" s="6">
        <f t="shared" si="10"/>
        <v>0</v>
      </c>
      <c r="AZ791" s="6">
        <f t="shared" si="11"/>
        <v>0</v>
      </c>
      <c r="BA791" s="6">
        <f t="shared" si="12"/>
        <v>20</v>
      </c>
      <c r="BB791" s="6">
        <f t="shared" si="13"/>
        <v>0</v>
      </c>
      <c r="BC791" s="2"/>
      <c r="BD791" s="2"/>
    </row>
    <row r="792" ht="15.75" customHeight="1">
      <c r="A792" s="2">
        <v>188.0</v>
      </c>
      <c r="B792" s="2">
        <v>2019.0</v>
      </c>
      <c r="C792" s="6" t="s">
        <v>247</v>
      </c>
      <c r="D792" s="2">
        <v>22020.0</v>
      </c>
      <c r="E792" s="2">
        <v>5.2548435000179E13</v>
      </c>
      <c r="F792" s="2" t="str">
        <f t="array" ref="F792">IFERROR(INDEX(cnpj!$A:$B,MATCH(C792,cnpj!$B:$B,0),1),IF(G792=14,LEFT(E792,2)&amp;"."&amp;MID(E792,3,3)&amp;"."&amp;MID(E792,6,3)&amp;"/"&amp;MID(E792,9,4)&amp;"-"&amp;RIGHT(E792,2),IF(G792=13,0&amp;LEFT(E792,1)&amp;"."&amp;MID(E792,2,3)&amp;"."&amp;MID(E792,5,3)&amp;"/"&amp;MID(E792,8,4)&amp;"-"&amp;RIGHT(E792,2),IF(G792=12,"00"&amp;"."&amp;LEFT(E792,3)&amp;"."&amp;MID(E792,4,3)&amp;"/"&amp;MID(E792,7,4)&amp;"-"&amp;RIGHT(E792,2),IF(G792=11,"00.0"&amp;LEFT(E792,2)&amp;"."&amp;MID(E792,3,3)&amp;"/"&amp;MID(E792,6,4)&amp;"-"&amp;RIGHT(E792,2),"erro")))))</f>
        <v>52.548.435/0001-79</v>
      </c>
      <c r="G792" s="2">
        <f t="shared" si="2"/>
        <v>14</v>
      </c>
      <c r="H792" s="6" t="s">
        <v>60</v>
      </c>
      <c r="I792" s="2">
        <v>1.0</v>
      </c>
      <c r="J792" s="6">
        <v>15.389321292755223</v>
      </c>
      <c r="K792" s="6">
        <v>4825000.0</v>
      </c>
      <c r="L792" s="2">
        <v>0.0</v>
      </c>
      <c r="M792" s="2">
        <v>1.0</v>
      </c>
      <c r="N792" s="2"/>
      <c r="O792" s="2">
        <v>1.0</v>
      </c>
      <c r="P792" s="2">
        <v>3.0</v>
      </c>
      <c r="Q792" s="2">
        <v>0.0</v>
      </c>
      <c r="R792" s="2">
        <v>19.0</v>
      </c>
      <c r="S792" s="2">
        <v>0.0</v>
      </c>
      <c r="T792" s="6">
        <v>15.889027207081806</v>
      </c>
      <c r="U792" s="6">
        <v>0.028405677992028158</v>
      </c>
      <c r="V792" s="6">
        <v>0.2942424504959988</v>
      </c>
      <c r="W792" s="6">
        <v>1153763.0</v>
      </c>
      <c r="X792" s="6">
        <v>1186271.0</v>
      </c>
      <c r="Y792" s="6">
        <v>7952741.0</v>
      </c>
      <c r="Z792" s="6">
        <v>225903.0</v>
      </c>
      <c r="AA792" s="2">
        <f t="shared" si="3"/>
        <v>0</v>
      </c>
      <c r="AB792" s="2">
        <v>0.0</v>
      </c>
      <c r="AC792" s="2">
        <v>0.0</v>
      </c>
      <c r="AD792" s="2">
        <v>0.0</v>
      </c>
      <c r="AE792" s="2">
        <v>0.0</v>
      </c>
      <c r="AF792" s="2">
        <v>0.0</v>
      </c>
      <c r="AG792" s="2">
        <v>1.0</v>
      </c>
      <c r="AH792" s="2">
        <v>0.0</v>
      </c>
      <c r="AI792" s="2">
        <v>0.0</v>
      </c>
      <c r="AJ792" s="2">
        <v>0.0</v>
      </c>
      <c r="AK792" s="2">
        <v>0.0</v>
      </c>
      <c r="AL792" s="2">
        <v>0.0</v>
      </c>
      <c r="AM792" s="2">
        <v>0.0</v>
      </c>
      <c r="AN792" s="2">
        <v>0.0</v>
      </c>
      <c r="AO792" s="2">
        <v>0.0</v>
      </c>
      <c r="AP792" s="2">
        <v>1.0</v>
      </c>
      <c r="AQ792" s="2">
        <v>0.0</v>
      </c>
      <c r="AR792" s="3">
        <v>0.0</v>
      </c>
      <c r="AS792" s="6">
        <f t="shared" si="4"/>
        <v>15.82918028</v>
      </c>
      <c r="AT792" s="6">
        <f t="shared" si="5"/>
        <v>0.0175247999</v>
      </c>
      <c r="AU792" s="6">
        <f t="shared" si="6"/>
        <v>0.8994567438</v>
      </c>
      <c r="AV792" s="6">
        <f t="shared" si="7"/>
        <v>0</v>
      </c>
      <c r="AW792" s="6">
        <f t="shared" si="8"/>
        <v>1</v>
      </c>
      <c r="AX792" s="6">
        <f t="shared" si="9"/>
        <v>0</v>
      </c>
      <c r="AY792" s="6">
        <f t="shared" si="10"/>
        <v>0</v>
      </c>
      <c r="AZ792" s="6">
        <f t="shared" si="11"/>
        <v>0</v>
      </c>
      <c r="BA792" s="6">
        <f t="shared" si="12"/>
        <v>19</v>
      </c>
      <c r="BB792" s="6">
        <f t="shared" si="13"/>
        <v>0</v>
      </c>
      <c r="BC792" s="2"/>
      <c r="BD792" s="2"/>
    </row>
    <row r="793" ht="15.75" customHeight="1">
      <c r="A793" s="2">
        <v>189.0</v>
      </c>
      <c r="B793" s="2">
        <v>2016.0</v>
      </c>
      <c r="C793" s="6" t="s">
        <v>248</v>
      </c>
      <c r="D793" s="2">
        <v>22446.0</v>
      </c>
      <c r="E793" s="2">
        <v>9.414761000164E12</v>
      </c>
      <c r="F793" s="2" t="str">
        <f t="array" ref="F793">IFERROR(INDEX(cnpj!$A:$B,MATCH(C793,cnpj!$B:$B,0),1),IF(G793=14,LEFT(E793,2)&amp;"."&amp;MID(E793,3,3)&amp;"."&amp;MID(E793,6,3)&amp;"/"&amp;MID(E793,9,4)&amp;"-"&amp;RIGHT(E793,2),IF(G793=13,0&amp;LEFT(E793,1)&amp;"."&amp;MID(E793,2,3)&amp;"."&amp;MID(E793,5,3)&amp;"/"&amp;MID(E793,8,4)&amp;"-"&amp;RIGHT(E793,2),IF(G793=12,"00"&amp;"."&amp;LEFT(E793,3)&amp;"."&amp;MID(E793,4,3)&amp;"/"&amp;MID(E793,7,4)&amp;"-"&amp;RIGHT(E793,2),IF(G793=11,"00.0"&amp;LEFT(E793,2)&amp;"."&amp;MID(E793,3,3)&amp;"/"&amp;MID(E793,6,4)&amp;"-"&amp;RIGHT(E793,2),"erro")))))</f>
        <v>09.414.761/0001-64</v>
      </c>
      <c r="G793" s="2">
        <f t="shared" si="2"/>
        <v>13</v>
      </c>
      <c r="H793" s="6" t="s">
        <v>60</v>
      </c>
      <c r="I793" s="2">
        <v>1.0</v>
      </c>
      <c r="J793" s="6">
        <v>11.234682701733188</v>
      </c>
      <c r="K793" s="6">
        <v>75711.3</v>
      </c>
      <c r="L793" s="2">
        <v>0.0</v>
      </c>
      <c r="M793" s="2">
        <v>0.0</v>
      </c>
      <c r="N793" s="2"/>
      <c r="O793" s="2">
        <v>0.0</v>
      </c>
      <c r="P793" s="2">
        <v>0.0</v>
      </c>
      <c r="Q793" s="2">
        <v>0.0</v>
      </c>
      <c r="R793" s="2">
        <v>6.0</v>
      </c>
      <c r="S793" s="2">
        <v>0.0</v>
      </c>
      <c r="T793" s="6">
        <v>13.112607947556725</v>
      </c>
      <c r="U793" s="6">
        <v>-0.03598332613007073</v>
      </c>
      <c r="V793" s="6">
        <v>0.6146793067095362</v>
      </c>
      <c r="W793" s="6">
        <v>53222.0</v>
      </c>
      <c r="X793" s="6">
        <v>251134.0</v>
      </c>
      <c r="Y793" s="6">
        <v>495146.0</v>
      </c>
      <c r="Z793" s="6">
        <v>-17817.0</v>
      </c>
      <c r="AA793" s="2" t="str">
        <f t="shared" si="3"/>
        <v/>
      </c>
      <c r="AB793" s="2">
        <v>0.0</v>
      </c>
      <c r="AC793" s="2">
        <v>0.0</v>
      </c>
      <c r="AD793" s="2">
        <v>0.0</v>
      </c>
      <c r="AE793" s="2">
        <v>0.0</v>
      </c>
      <c r="AF793" s="2">
        <v>0.0</v>
      </c>
      <c r="AG793" s="2">
        <v>1.0</v>
      </c>
      <c r="AH793" s="2">
        <v>0.0</v>
      </c>
      <c r="AI793" s="2">
        <v>0.0</v>
      </c>
      <c r="AJ793" s="2">
        <v>0.0</v>
      </c>
      <c r="AK793" s="2">
        <v>0.0</v>
      </c>
      <c r="AL793" s="2">
        <v>0.0</v>
      </c>
      <c r="AM793" s="2">
        <v>1.0</v>
      </c>
      <c r="AN793" s="2">
        <v>0.0</v>
      </c>
      <c r="AO793" s="2">
        <v>0.0</v>
      </c>
      <c r="AP793" s="2">
        <v>0.0</v>
      </c>
      <c r="AQ793" s="2">
        <v>0.0</v>
      </c>
      <c r="AR793" s="3">
        <v>0.0</v>
      </c>
      <c r="AS793" s="6" t="str">
        <f t="shared" si="4"/>
        <v/>
      </c>
      <c r="AT793" s="6" t="str">
        <f t="shared" si="5"/>
        <v/>
      </c>
      <c r="AU793" s="6" t="str">
        <f t="shared" si="6"/>
        <v/>
      </c>
      <c r="AV793" s="6" t="str">
        <f t="shared" si="7"/>
        <v/>
      </c>
      <c r="AW793" s="6" t="str">
        <f t="shared" si="8"/>
        <v/>
      </c>
      <c r="AX793" s="6" t="str">
        <f t="shared" si="9"/>
        <v/>
      </c>
      <c r="AY793" s="6" t="str">
        <f t="shared" si="10"/>
        <v/>
      </c>
      <c r="AZ793" s="6" t="str">
        <f t="shared" si="11"/>
        <v/>
      </c>
      <c r="BA793" s="6" t="str">
        <f t="shared" si="12"/>
        <v/>
      </c>
      <c r="BB793" s="6" t="str">
        <f t="shared" si="13"/>
        <v/>
      </c>
      <c r="BC793" s="2"/>
      <c r="BD793" s="2"/>
    </row>
    <row r="794" ht="15.75" customHeight="1">
      <c r="A794" s="2">
        <v>189.0</v>
      </c>
      <c r="B794" s="2">
        <v>2017.0</v>
      </c>
      <c r="C794" s="6" t="s">
        <v>248</v>
      </c>
      <c r="D794" s="2">
        <v>22446.0</v>
      </c>
      <c r="E794" s="2">
        <v>9.414761000164E12</v>
      </c>
      <c r="F794" s="2" t="str">
        <f t="array" ref="F794">IFERROR(INDEX(cnpj!$A:$B,MATCH(C794,cnpj!$B:$B,0),1),IF(G794=14,LEFT(E794,2)&amp;"."&amp;MID(E794,3,3)&amp;"."&amp;MID(E794,6,3)&amp;"/"&amp;MID(E794,9,4)&amp;"-"&amp;RIGHT(E794,2),IF(G794=13,0&amp;LEFT(E794,1)&amp;"."&amp;MID(E794,2,3)&amp;"."&amp;MID(E794,5,3)&amp;"/"&amp;MID(E794,8,4)&amp;"-"&amp;RIGHT(E794,2),IF(G794=12,"00"&amp;"."&amp;LEFT(E794,3)&amp;"."&amp;MID(E794,4,3)&amp;"/"&amp;MID(E794,7,4)&amp;"-"&amp;RIGHT(E794,2),IF(G794=11,"00.0"&amp;LEFT(E794,2)&amp;"."&amp;MID(E794,3,3)&amp;"/"&amp;MID(E794,6,4)&amp;"-"&amp;RIGHT(E794,2),"erro")))))</f>
        <v>09.414.761/0001-64</v>
      </c>
      <c r="G794" s="2">
        <f t="shared" si="2"/>
        <v>13</v>
      </c>
      <c r="H794" s="6" t="s">
        <v>60</v>
      </c>
      <c r="I794" s="2">
        <v>1.0</v>
      </c>
      <c r="J794" s="6">
        <v>11.28944448173227</v>
      </c>
      <c r="K794" s="6">
        <v>79973.01</v>
      </c>
      <c r="L794" s="2">
        <v>0.0</v>
      </c>
      <c r="M794" s="2">
        <v>0.0</v>
      </c>
      <c r="N794" s="2"/>
      <c r="O794" s="2">
        <v>0.0</v>
      </c>
      <c r="P794" s="2">
        <v>0.0</v>
      </c>
      <c r="Q794" s="2">
        <v>0.0</v>
      </c>
      <c r="R794" s="2">
        <v>6.0</v>
      </c>
      <c r="S794" s="2">
        <v>0.0</v>
      </c>
      <c r="T794" s="6">
        <v>13.104207553382984</v>
      </c>
      <c r="U794" s="6">
        <v>-0.08699725460485047</v>
      </c>
      <c r="V794" s="6">
        <v>0.6012374644605747</v>
      </c>
      <c r="W794" s="6">
        <v>68573.0</v>
      </c>
      <c r="X794" s="6">
        <v>226637.0</v>
      </c>
      <c r="Y794" s="6">
        <v>491004.0</v>
      </c>
      <c r="Z794" s="6">
        <v>-42716.0</v>
      </c>
      <c r="AA794" s="2">
        <f t="shared" si="3"/>
        <v>1</v>
      </c>
      <c r="AB794" s="2">
        <v>0.0</v>
      </c>
      <c r="AC794" s="2">
        <v>0.0</v>
      </c>
      <c r="AD794" s="2">
        <v>0.0</v>
      </c>
      <c r="AE794" s="2">
        <v>0.0</v>
      </c>
      <c r="AF794" s="2">
        <v>0.0</v>
      </c>
      <c r="AG794" s="2">
        <v>1.0</v>
      </c>
      <c r="AH794" s="2">
        <v>0.0</v>
      </c>
      <c r="AI794" s="2">
        <v>0.0</v>
      </c>
      <c r="AJ794" s="2">
        <v>0.0</v>
      </c>
      <c r="AK794" s="2">
        <v>0.0</v>
      </c>
      <c r="AL794" s="2">
        <v>0.0</v>
      </c>
      <c r="AM794" s="2">
        <v>0.0</v>
      </c>
      <c r="AN794" s="2">
        <v>1.0</v>
      </c>
      <c r="AO794" s="2">
        <v>0.0</v>
      </c>
      <c r="AP794" s="2">
        <v>0.0</v>
      </c>
      <c r="AQ794" s="2">
        <v>0.0</v>
      </c>
      <c r="AR794" s="3">
        <v>0.0</v>
      </c>
      <c r="AS794" s="6">
        <f t="shared" si="4"/>
        <v>13.11260795</v>
      </c>
      <c r="AT794" s="6">
        <f t="shared" si="5"/>
        <v>-0.03598332613</v>
      </c>
      <c r="AU794" s="6">
        <f t="shared" si="6"/>
        <v>0.6146793067</v>
      </c>
      <c r="AV794" s="6">
        <f t="shared" si="7"/>
        <v>0</v>
      </c>
      <c r="AW794" s="6">
        <f t="shared" si="8"/>
        <v>0</v>
      </c>
      <c r="AX794" s="6">
        <f t="shared" si="9"/>
        <v>0</v>
      </c>
      <c r="AY794" s="6">
        <f t="shared" si="10"/>
        <v>0</v>
      </c>
      <c r="AZ794" s="6">
        <f t="shared" si="11"/>
        <v>0</v>
      </c>
      <c r="BA794" s="6">
        <f t="shared" si="12"/>
        <v>6</v>
      </c>
      <c r="BB794" s="6">
        <f t="shared" si="13"/>
        <v>0</v>
      </c>
      <c r="BC794" s="2"/>
      <c r="BD794" s="2"/>
    </row>
    <row r="795" ht="15.75" customHeight="1">
      <c r="A795" s="2">
        <v>189.0</v>
      </c>
      <c r="B795" s="2">
        <v>2018.0</v>
      </c>
      <c r="C795" s="6" t="s">
        <v>248</v>
      </c>
      <c r="D795" s="2">
        <v>22446.0</v>
      </c>
      <c r="E795" s="2">
        <v>9.414761000164E12</v>
      </c>
      <c r="F795" s="2" t="str">
        <f t="array" ref="F795">IFERROR(INDEX(cnpj!$A:$B,MATCH(C795,cnpj!$B:$B,0),1),IF(G795=14,LEFT(E795,2)&amp;"."&amp;MID(E795,3,3)&amp;"."&amp;MID(E795,6,3)&amp;"/"&amp;MID(E795,9,4)&amp;"-"&amp;RIGHT(E795,2),IF(G795=13,0&amp;LEFT(E795,1)&amp;"."&amp;MID(E795,2,3)&amp;"."&amp;MID(E795,5,3)&amp;"/"&amp;MID(E795,8,4)&amp;"-"&amp;RIGHT(E795,2),IF(G795=12,"00"&amp;"."&amp;LEFT(E795,3)&amp;"."&amp;MID(E795,4,3)&amp;"/"&amp;MID(E795,7,4)&amp;"-"&amp;RIGHT(E795,2),IF(G795=11,"00.0"&amp;LEFT(E795,2)&amp;"."&amp;MID(E795,3,3)&amp;"/"&amp;MID(E795,6,4)&amp;"-"&amp;RIGHT(E795,2),"erro")))))</f>
        <v>09.414.761/0001-64</v>
      </c>
      <c r="G795" s="2">
        <f t="shared" si="2"/>
        <v>13</v>
      </c>
      <c r="H795" s="6" t="s">
        <v>60</v>
      </c>
      <c r="I795" s="2">
        <v>1.0</v>
      </c>
      <c r="J795" s="6">
        <v>11.302291096565904</v>
      </c>
      <c r="K795" s="6">
        <v>81007.02</v>
      </c>
      <c r="L795" s="2">
        <v>0.0</v>
      </c>
      <c r="M795" s="2">
        <v>0.0</v>
      </c>
      <c r="N795" s="2"/>
      <c r="O795" s="2">
        <v>0.0</v>
      </c>
      <c r="P795" s="2">
        <v>0.0</v>
      </c>
      <c r="Q795" s="2">
        <v>0.0</v>
      </c>
      <c r="R795" s="2">
        <v>6.0</v>
      </c>
      <c r="S795" s="2">
        <v>0.0</v>
      </c>
      <c r="T795" s="6">
        <v>13.078083327362782</v>
      </c>
      <c r="U795" s="6">
        <v>-0.017092337506768154</v>
      </c>
      <c r="V795" s="6">
        <v>0.26340512979180214</v>
      </c>
      <c r="W795" s="6">
        <v>62094.0</v>
      </c>
      <c r="X795" s="6">
        <v>63904.0</v>
      </c>
      <c r="Y795" s="6">
        <v>478343.0</v>
      </c>
      <c r="Z795" s="6">
        <v>-8176.0</v>
      </c>
      <c r="AA795" s="2">
        <f t="shared" si="3"/>
        <v>1</v>
      </c>
      <c r="AB795" s="2">
        <v>0.0</v>
      </c>
      <c r="AC795" s="2">
        <v>0.0</v>
      </c>
      <c r="AD795" s="2">
        <v>0.0</v>
      </c>
      <c r="AE795" s="2">
        <v>0.0</v>
      </c>
      <c r="AF795" s="2">
        <v>0.0</v>
      </c>
      <c r="AG795" s="2">
        <v>1.0</v>
      </c>
      <c r="AH795" s="2">
        <v>0.0</v>
      </c>
      <c r="AI795" s="2">
        <v>0.0</v>
      </c>
      <c r="AJ795" s="2">
        <v>0.0</v>
      </c>
      <c r="AK795" s="2">
        <v>0.0</v>
      </c>
      <c r="AL795" s="2">
        <v>0.0</v>
      </c>
      <c r="AM795" s="2">
        <v>0.0</v>
      </c>
      <c r="AN795" s="2">
        <v>0.0</v>
      </c>
      <c r="AO795" s="2">
        <v>1.0</v>
      </c>
      <c r="AP795" s="2">
        <v>0.0</v>
      </c>
      <c r="AQ795" s="2">
        <v>0.0</v>
      </c>
      <c r="AR795" s="3">
        <v>0.0</v>
      </c>
      <c r="AS795" s="6">
        <f t="shared" si="4"/>
        <v>13.10420755</v>
      </c>
      <c r="AT795" s="6">
        <f t="shared" si="5"/>
        <v>-0.0869972546</v>
      </c>
      <c r="AU795" s="6">
        <f t="shared" si="6"/>
        <v>0.6012374645</v>
      </c>
      <c r="AV795" s="6">
        <f t="shared" si="7"/>
        <v>0</v>
      </c>
      <c r="AW795" s="6">
        <f t="shared" si="8"/>
        <v>0</v>
      </c>
      <c r="AX795" s="6">
        <f t="shared" si="9"/>
        <v>0</v>
      </c>
      <c r="AY795" s="6">
        <f t="shared" si="10"/>
        <v>0</v>
      </c>
      <c r="AZ795" s="6">
        <f t="shared" si="11"/>
        <v>0</v>
      </c>
      <c r="BA795" s="6">
        <f t="shared" si="12"/>
        <v>6</v>
      </c>
      <c r="BB795" s="6">
        <f t="shared" si="13"/>
        <v>0</v>
      </c>
      <c r="BC795" s="2"/>
      <c r="BD795" s="2"/>
    </row>
    <row r="796" ht="15.75" customHeight="1">
      <c r="A796" s="2">
        <v>189.0</v>
      </c>
      <c r="B796" s="2">
        <v>2019.0</v>
      </c>
      <c r="C796" s="6" t="s">
        <v>248</v>
      </c>
      <c r="D796" s="2">
        <v>22446.0</v>
      </c>
      <c r="E796" s="2">
        <v>9.414761000164E12</v>
      </c>
      <c r="F796" s="2" t="str">
        <f t="array" ref="F796">IFERROR(INDEX(cnpj!$A:$B,MATCH(C796,cnpj!$B:$B,0),1),IF(G796=14,LEFT(E796,2)&amp;"."&amp;MID(E796,3,3)&amp;"."&amp;MID(E796,6,3)&amp;"/"&amp;MID(E796,9,4)&amp;"-"&amp;RIGHT(E796,2),IF(G796=13,0&amp;LEFT(E796,1)&amp;"."&amp;MID(E796,2,3)&amp;"."&amp;MID(E796,5,3)&amp;"/"&amp;MID(E796,8,4)&amp;"-"&amp;RIGHT(E796,2),IF(G796=12,"00"&amp;"."&amp;LEFT(E796,3)&amp;"."&amp;MID(E796,4,3)&amp;"/"&amp;MID(E796,7,4)&amp;"-"&amp;RIGHT(E796,2),IF(G796=11,"00.0"&amp;LEFT(E796,2)&amp;"."&amp;MID(E796,3,3)&amp;"/"&amp;MID(E796,6,4)&amp;"-"&amp;RIGHT(E796,2),"erro")))))</f>
        <v>09.414.761/0001-64</v>
      </c>
      <c r="G796" s="2">
        <f t="shared" si="2"/>
        <v>13</v>
      </c>
      <c r="H796" s="6" t="s">
        <v>60</v>
      </c>
      <c r="I796" s="2">
        <v>1.0</v>
      </c>
      <c r="J796" s="6">
        <v>11.302798331336504</v>
      </c>
      <c r="K796" s="6">
        <v>81048.12</v>
      </c>
      <c r="L796" s="2">
        <v>0.0</v>
      </c>
      <c r="M796" s="2">
        <v>0.0</v>
      </c>
      <c r="N796" s="2"/>
      <c r="O796" s="2">
        <v>0.0</v>
      </c>
      <c r="P796" s="2">
        <v>0.0</v>
      </c>
      <c r="Q796" s="2">
        <v>0.0</v>
      </c>
      <c r="R796" s="2">
        <v>6.0</v>
      </c>
      <c r="S796" s="2">
        <v>0.0</v>
      </c>
      <c r="T796" s="6">
        <v>13.028472390069801</v>
      </c>
      <c r="U796" s="6">
        <v>0.0069113844518015515</v>
      </c>
      <c r="V796" s="6">
        <v>0.22634015171653218</v>
      </c>
      <c r="W796" s="6">
        <v>49806.0</v>
      </c>
      <c r="X796" s="6">
        <v>53222.0</v>
      </c>
      <c r="Y796" s="6">
        <v>455191.0</v>
      </c>
      <c r="Z796" s="6">
        <v>3146.0</v>
      </c>
      <c r="AA796" s="2">
        <f t="shared" si="3"/>
        <v>1</v>
      </c>
      <c r="AB796" s="2">
        <v>0.0</v>
      </c>
      <c r="AC796" s="2">
        <v>0.0</v>
      </c>
      <c r="AD796" s="2">
        <v>0.0</v>
      </c>
      <c r="AE796" s="2">
        <v>0.0</v>
      </c>
      <c r="AF796" s="2">
        <v>0.0</v>
      </c>
      <c r="AG796" s="2">
        <v>1.0</v>
      </c>
      <c r="AH796" s="2">
        <v>0.0</v>
      </c>
      <c r="AI796" s="2">
        <v>0.0</v>
      </c>
      <c r="AJ796" s="2">
        <v>0.0</v>
      </c>
      <c r="AK796" s="2">
        <v>0.0</v>
      </c>
      <c r="AL796" s="2">
        <v>0.0</v>
      </c>
      <c r="AM796" s="2">
        <v>0.0</v>
      </c>
      <c r="AN796" s="2">
        <v>0.0</v>
      </c>
      <c r="AO796" s="2">
        <v>0.0</v>
      </c>
      <c r="AP796" s="2">
        <v>1.0</v>
      </c>
      <c r="AQ796" s="2">
        <v>0.0</v>
      </c>
      <c r="AR796" s="3">
        <v>0.0</v>
      </c>
      <c r="AS796" s="6">
        <f t="shared" si="4"/>
        <v>13.07808333</v>
      </c>
      <c r="AT796" s="6">
        <f t="shared" si="5"/>
        <v>-0.01709233751</v>
      </c>
      <c r="AU796" s="6">
        <f t="shared" si="6"/>
        <v>0.2634051298</v>
      </c>
      <c r="AV796" s="6">
        <f t="shared" si="7"/>
        <v>0</v>
      </c>
      <c r="AW796" s="6">
        <f t="shared" si="8"/>
        <v>0</v>
      </c>
      <c r="AX796" s="6">
        <f t="shared" si="9"/>
        <v>0</v>
      </c>
      <c r="AY796" s="6">
        <f t="shared" si="10"/>
        <v>0</v>
      </c>
      <c r="AZ796" s="6">
        <f t="shared" si="11"/>
        <v>0</v>
      </c>
      <c r="BA796" s="6">
        <f t="shared" si="12"/>
        <v>6</v>
      </c>
      <c r="BB796" s="6">
        <f t="shared" si="13"/>
        <v>0</v>
      </c>
      <c r="BC796" s="2"/>
      <c r="BD796" s="2"/>
    </row>
    <row r="797" ht="15.75" customHeight="1">
      <c r="A797" s="2">
        <v>189.0</v>
      </c>
      <c r="B797" s="2">
        <v>2020.0</v>
      </c>
      <c r="C797" s="6" t="s">
        <v>248</v>
      </c>
      <c r="D797" s="2">
        <v>22446.0</v>
      </c>
      <c r="E797" s="2">
        <v>9.414761000164E12</v>
      </c>
      <c r="F797" s="2" t="str">
        <f t="array" ref="F797">IFERROR(INDEX(cnpj!$A:$B,MATCH(C797,cnpj!$B:$B,0),1),IF(G797=14,LEFT(E797,2)&amp;"."&amp;MID(E797,3,3)&amp;"."&amp;MID(E797,6,3)&amp;"/"&amp;MID(E797,9,4)&amp;"-"&amp;RIGHT(E797,2),IF(G797=13,0&amp;LEFT(E797,1)&amp;"."&amp;MID(E797,2,3)&amp;"."&amp;MID(E797,5,3)&amp;"/"&amp;MID(E797,8,4)&amp;"-"&amp;RIGHT(E797,2),IF(G797=12,"00"&amp;"."&amp;LEFT(E797,3)&amp;"."&amp;MID(E797,4,3)&amp;"/"&amp;MID(E797,7,4)&amp;"-"&amp;RIGHT(E797,2),IF(G797=11,"00.0"&amp;LEFT(E797,2)&amp;"."&amp;MID(E797,3,3)&amp;"/"&amp;MID(E797,6,4)&amp;"-"&amp;RIGHT(E797,2),"erro")))))</f>
        <v>09.414.761/0001-64</v>
      </c>
      <c r="G797" s="2">
        <f t="shared" si="2"/>
        <v>13</v>
      </c>
      <c r="H797" s="6" t="s">
        <v>60</v>
      </c>
      <c r="I797" s="2">
        <v>1.0</v>
      </c>
      <c r="J797" s="6">
        <v>11.247396197159581</v>
      </c>
      <c r="K797" s="6">
        <v>76680.0</v>
      </c>
      <c r="L797" s="2">
        <v>0.0</v>
      </c>
      <c r="M797" s="2">
        <v>0.0</v>
      </c>
      <c r="N797" s="2"/>
      <c r="O797" s="2">
        <v>0.0</v>
      </c>
      <c r="P797" s="2">
        <v>0.0</v>
      </c>
      <c r="Q797" s="2">
        <v>0.0</v>
      </c>
      <c r="R797" s="2">
        <v>6.0</v>
      </c>
      <c r="S797" s="2">
        <v>0.0</v>
      </c>
      <c r="T797" s="6">
        <v>13.013757601581473</v>
      </c>
      <c r="U797" s="6">
        <v>-0.007446348391009092</v>
      </c>
      <c r="V797" s="6">
        <v>0.21489626389501987</v>
      </c>
      <c r="W797" s="6">
        <v>38223.0</v>
      </c>
      <c r="X797" s="6">
        <v>58167.0</v>
      </c>
      <c r="Y797" s="6">
        <v>448542.0</v>
      </c>
      <c r="Z797" s="6">
        <v>-3340.0</v>
      </c>
      <c r="AA797" s="2">
        <f t="shared" si="3"/>
        <v>0</v>
      </c>
      <c r="AB797" s="2">
        <v>0.0</v>
      </c>
      <c r="AC797" s="2">
        <v>0.0</v>
      </c>
      <c r="AD797" s="2">
        <v>0.0</v>
      </c>
      <c r="AE797" s="2">
        <v>0.0</v>
      </c>
      <c r="AF797" s="2">
        <v>0.0</v>
      </c>
      <c r="AG797" s="2">
        <v>1.0</v>
      </c>
      <c r="AH797" s="2">
        <v>0.0</v>
      </c>
      <c r="AI797" s="2">
        <v>0.0</v>
      </c>
      <c r="AJ797" s="2">
        <v>0.0</v>
      </c>
      <c r="AK797" s="2">
        <v>0.0</v>
      </c>
      <c r="AL797" s="2">
        <v>0.0</v>
      </c>
      <c r="AM797" s="2">
        <v>0.0</v>
      </c>
      <c r="AN797" s="2">
        <v>0.0</v>
      </c>
      <c r="AO797" s="2">
        <v>0.0</v>
      </c>
      <c r="AP797" s="2">
        <v>0.0</v>
      </c>
      <c r="AQ797" s="2">
        <v>1.0</v>
      </c>
      <c r="AR797" s="3">
        <v>0.0</v>
      </c>
      <c r="AS797" s="6">
        <f t="shared" si="4"/>
        <v>13.02847239</v>
      </c>
      <c r="AT797" s="6">
        <f t="shared" si="5"/>
        <v>0.006911384452</v>
      </c>
      <c r="AU797" s="6">
        <f t="shared" si="6"/>
        <v>0.2263401517</v>
      </c>
      <c r="AV797" s="6">
        <f t="shared" si="7"/>
        <v>0</v>
      </c>
      <c r="AW797" s="6">
        <f t="shared" si="8"/>
        <v>0</v>
      </c>
      <c r="AX797" s="6">
        <f t="shared" si="9"/>
        <v>0</v>
      </c>
      <c r="AY797" s="6">
        <f t="shared" si="10"/>
        <v>0</v>
      </c>
      <c r="AZ797" s="6">
        <f t="shared" si="11"/>
        <v>0</v>
      </c>
      <c r="BA797" s="6">
        <f t="shared" si="12"/>
        <v>6</v>
      </c>
      <c r="BB797" s="6">
        <f t="shared" si="13"/>
        <v>0</v>
      </c>
      <c r="BC797" s="2"/>
      <c r="BD797" s="2"/>
    </row>
    <row r="798" ht="15.75" customHeight="1">
      <c r="A798" s="2">
        <v>190.0</v>
      </c>
      <c r="B798" s="2">
        <v>2017.0</v>
      </c>
      <c r="C798" s="6" t="s">
        <v>249</v>
      </c>
      <c r="D798" s="2">
        <v>4146.0</v>
      </c>
      <c r="E798" s="2">
        <v>8.2640558000104E13</v>
      </c>
      <c r="F798" s="2" t="str">
        <f t="array" ref="F798">IFERROR(INDEX(cnpj!$A:$B,MATCH(C798,cnpj!$B:$B,0),1),IF(G798=14,LEFT(E798,2)&amp;"."&amp;MID(E798,3,3)&amp;"."&amp;MID(E798,6,3)&amp;"/"&amp;MID(E798,9,4)&amp;"-"&amp;RIGHT(E798,2),IF(G798=13,0&amp;LEFT(E798,1)&amp;"."&amp;MID(E798,2,3)&amp;"."&amp;MID(E798,5,3)&amp;"/"&amp;MID(E798,8,4)&amp;"-"&amp;RIGHT(E798,2),IF(G798=12,"00"&amp;"."&amp;LEFT(E798,3)&amp;"."&amp;MID(E798,4,3)&amp;"/"&amp;MID(E798,7,4)&amp;"-"&amp;RIGHT(E798,2),IF(G798=11,"00.0"&amp;LEFT(E798,2)&amp;"."&amp;MID(E798,3,3)&amp;"/"&amp;MID(E798,6,4)&amp;"-"&amp;RIGHT(E798,2),"erro")))))</f>
        <v>82.640.558/0001-04</v>
      </c>
      <c r="G798" s="2">
        <f t="shared" si="2"/>
        <v>14</v>
      </c>
      <c r="H798" s="6" t="s">
        <v>62</v>
      </c>
      <c r="I798" s="2">
        <v>3.0</v>
      </c>
      <c r="J798" s="6">
        <v>12.485558722382416</v>
      </c>
      <c r="K798" s="6">
        <v>264490.0</v>
      </c>
      <c r="L798" s="2">
        <v>0.0</v>
      </c>
      <c r="M798" s="2">
        <v>1.0</v>
      </c>
      <c r="N798" s="2"/>
      <c r="O798" s="2">
        <v>0.0</v>
      </c>
      <c r="P798" s="2">
        <v>0.0</v>
      </c>
      <c r="Q798" s="2">
        <v>0.0</v>
      </c>
      <c r="R798" s="2">
        <v>6.0</v>
      </c>
      <c r="S798" s="2">
        <v>0.0</v>
      </c>
      <c r="T798" s="6">
        <v>12.819556837980649</v>
      </c>
      <c r="U798" s="6">
        <v>-0.0014213351887397765</v>
      </c>
      <c r="V798" s="6">
        <v>1.5636284386159174</v>
      </c>
      <c r="W798" s="6">
        <v>507326.0</v>
      </c>
      <c r="X798" s="6">
        <v>70233.0</v>
      </c>
      <c r="Y798" s="6">
        <v>369371.0</v>
      </c>
      <c r="Z798" s="6">
        <v>-525.0</v>
      </c>
      <c r="AA798" s="2" t="str">
        <f t="shared" si="3"/>
        <v/>
      </c>
      <c r="AB798" s="2">
        <v>0.0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1.0</v>
      </c>
      <c r="AI798" s="2">
        <v>0.0</v>
      </c>
      <c r="AJ798" s="2">
        <v>0.0</v>
      </c>
      <c r="AK798" s="2">
        <v>0.0</v>
      </c>
      <c r="AL798" s="2">
        <v>0.0</v>
      </c>
      <c r="AM798" s="2">
        <v>0.0</v>
      </c>
      <c r="AN798" s="2">
        <v>1.0</v>
      </c>
      <c r="AO798" s="2">
        <v>0.0</v>
      </c>
      <c r="AP798" s="2">
        <v>0.0</v>
      </c>
      <c r="AQ798" s="2">
        <v>0.0</v>
      </c>
      <c r="AR798" s="3">
        <v>0.0</v>
      </c>
      <c r="AS798" s="6" t="str">
        <f t="shared" si="4"/>
        <v/>
      </c>
      <c r="AT798" s="6" t="str">
        <f t="shared" si="5"/>
        <v/>
      </c>
      <c r="AU798" s="6" t="str">
        <f t="shared" si="6"/>
        <v/>
      </c>
      <c r="AV798" s="6" t="str">
        <f t="shared" si="7"/>
        <v/>
      </c>
      <c r="AW798" s="6" t="str">
        <f t="shared" si="8"/>
        <v/>
      </c>
      <c r="AX798" s="6" t="str">
        <f t="shared" si="9"/>
        <v/>
      </c>
      <c r="AY798" s="6" t="str">
        <f t="shared" si="10"/>
        <v/>
      </c>
      <c r="AZ798" s="6" t="str">
        <f t="shared" si="11"/>
        <v/>
      </c>
      <c r="BA798" s="6" t="str">
        <f t="shared" si="12"/>
        <v/>
      </c>
      <c r="BB798" s="6" t="str">
        <f t="shared" si="13"/>
        <v/>
      </c>
      <c r="BC798" s="2"/>
      <c r="BD798" s="2"/>
    </row>
    <row r="799" ht="15.75" customHeight="1">
      <c r="A799" s="2">
        <v>190.0</v>
      </c>
      <c r="B799" s="2">
        <v>2018.0</v>
      </c>
      <c r="C799" s="6" t="s">
        <v>249</v>
      </c>
      <c r="D799" s="2">
        <v>4146.0</v>
      </c>
      <c r="E799" s="2">
        <v>8.2640558000104E13</v>
      </c>
      <c r="F799" s="2" t="str">
        <f t="array" ref="F799">IFERROR(INDEX(cnpj!$A:$B,MATCH(C799,cnpj!$B:$B,0),1),IF(G799=14,LEFT(E799,2)&amp;"."&amp;MID(E799,3,3)&amp;"."&amp;MID(E799,6,3)&amp;"/"&amp;MID(E799,9,4)&amp;"-"&amp;RIGHT(E799,2),IF(G799=13,0&amp;LEFT(E799,1)&amp;"."&amp;MID(E799,2,3)&amp;"."&amp;MID(E799,5,3)&amp;"/"&amp;MID(E799,8,4)&amp;"-"&amp;RIGHT(E799,2),IF(G799=12,"00"&amp;"."&amp;LEFT(E799,3)&amp;"."&amp;MID(E799,4,3)&amp;"/"&amp;MID(E799,7,4)&amp;"-"&amp;RIGHT(E799,2),IF(G799=11,"00.0"&amp;LEFT(E799,2)&amp;"."&amp;MID(E799,3,3)&amp;"/"&amp;MID(E799,6,4)&amp;"-"&amp;RIGHT(E799,2),"erro")))))</f>
        <v>82.640.558/0001-04</v>
      </c>
      <c r="G799" s="2">
        <f t="shared" si="2"/>
        <v>14</v>
      </c>
      <c r="H799" s="6" t="s">
        <v>62</v>
      </c>
      <c r="I799" s="2">
        <v>3.0</v>
      </c>
      <c r="J799" s="6">
        <v>12.485558722382416</v>
      </c>
      <c r="K799" s="6">
        <v>264490.0</v>
      </c>
      <c r="L799" s="2">
        <v>0.0</v>
      </c>
      <c r="M799" s="2">
        <v>1.0</v>
      </c>
      <c r="N799" s="2"/>
      <c r="O799" s="2">
        <v>0.0</v>
      </c>
      <c r="P799" s="2">
        <v>0.0</v>
      </c>
      <c r="Q799" s="2">
        <v>0.0</v>
      </c>
      <c r="R799" s="2">
        <v>5.0</v>
      </c>
      <c r="S799" s="2">
        <v>0.0</v>
      </c>
      <c r="T799" s="6">
        <v>12.885822987847657</v>
      </c>
      <c r="U799" s="6">
        <v>-0.13348636986700518</v>
      </c>
      <c r="V799" s="6">
        <v>1.6591896664867727</v>
      </c>
      <c r="W799" s="6">
        <v>590456.0</v>
      </c>
      <c r="X799" s="6">
        <v>64388.0</v>
      </c>
      <c r="Y799" s="6">
        <v>394677.0</v>
      </c>
      <c r="Z799" s="6">
        <v>-52684.0</v>
      </c>
      <c r="AA799" s="2">
        <f t="shared" si="3"/>
        <v>1</v>
      </c>
      <c r="AB799" s="2">
        <v>0.0</v>
      </c>
      <c r="AC799" s="2">
        <v>0.0</v>
      </c>
      <c r="AD799" s="2">
        <v>0.0</v>
      </c>
      <c r="AE799" s="2">
        <v>0.0</v>
      </c>
      <c r="AF799" s="2">
        <v>0.0</v>
      </c>
      <c r="AG799" s="2">
        <v>0.0</v>
      </c>
      <c r="AH799" s="2">
        <v>1.0</v>
      </c>
      <c r="AI799" s="2">
        <v>0.0</v>
      </c>
      <c r="AJ799" s="2">
        <v>0.0</v>
      </c>
      <c r="AK799" s="2">
        <v>0.0</v>
      </c>
      <c r="AL799" s="2">
        <v>0.0</v>
      </c>
      <c r="AM799" s="2">
        <v>0.0</v>
      </c>
      <c r="AN799" s="2">
        <v>0.0</v>
      </c>
      <c r="AO799" s="2">
        <v>1.0</v>
      </c>
      <c r="AP799" s="2">
        <v>0.0</v>
      </c>
      <c r="AQ799" s="2">
        <v>0.0</v>
      </c>
      <c r="AR799" s="3">
        <v>0.0</v>
      </c>
      <c r="AS799" s="6">
        <f t="shared" si="4"/>
        <v>12.81955684</v>
      </c>
      <c r="AT799" s="6">
        <f t="shared" si="5"/>
        <v>-0.001421335189</v>
      </c>
      <c r="AU799" s="6">
        <f t="shared" si="6"/>
        <v>1.563628439</v>
      </c>
      <c r="AV799" s="6">
        <f t="shared" si="7"/>
        <v>0</v>
      </c>
      <c r="AW799" s="6">
        <f t="shared" si="8"/>
        <v>1</v>
      </c>
      <c r="AX799" s="6">
        <f t="shared" si="9"/>
        <v>0</v>
      </c>
      <c r="AY799" s="6">
        <f t="shared" si="10"/>
        <v>0</v>
      </c>
      <c r="AZ799" s="6">
        <f t="shared" si="11"/>
        <v>0</v>
      </c>
      <c r="BA799" s="6">
        <f t="shared" si="12"/>
        <v>6</v>
      </c>
      <c r="BB799" s="6">
        <f t="shared" si="13"/>
        <v>0</v>
      </c>
      <c r="BC799" s="2"/>
      <c r="BD799" s="2"/>
    </row>
    <row r="800" ht="15.75" customHeight="1">
      <c r="A800" s="2">
        <v>190.0</v>
      </c>
      <c r="B800" s="2">
        <v>2019.0</v>
      </c>
      <c r="C800" s="6" t="s">
        <v>249</v>
      </c>
      <c r="D800" s="2">
        <v>4146.0</v>
      </c>
      <c r="E800" s="2">
        <v>8.2640558000104E13</v>
      </c>
      <c r="F800" s="2" t="str">
        <f t="array" ref="F800">IFERROR(INDEX(cnpj!$A:$B,MATCH(C800,cnpj!$B:$B,0),1),IF(G800=14,LEFT(E800,2)&amp;"."&amp;MID(E800,3,3)&amp;"."&amp;MID(E800,6,3)&amp;"/"&amp;MID(E800,9,4)&amp;"-"&amp;RIGHT(E800,2),IF(G800=13,0&amp;LEFT(E800,1)&amp;"."&amp;MID(E800,2,3)&amp;"."&amp;MID(E800,5,3)&amp;"/"&amp;MID(E800,8,4)&amp;"-"&amp;RIGHT(E800,2),IF(G800=12,"00"&amp;"."&amp;LEFT(E800,3)&amp;"."&amp;MID(E800,4,3)&amp;"/"&amp;MID(E800,7,4)&amp;"-"&amp;RIGHT(E800,2),IF(G800=11,"00.0"&amp;LEFT(E800,2)&amp;"."&amp;MID(E800,3,3)&amp;"/"&amp;MID(E800,6,4)&amp;"-"&amp;RIGHT(E800,2),"erro")))))</f>
        <v>82.640.558/0001-04</v>
      </c>
      <c r="G800" s="2">
        <f t="shared" si="2"/>
        <v>14</v>
      </c>
      <c r="H800" s="6" t="s">
        <v>62</v>
      </c>
      <c r="I800" s="2">
        <v>3.0</v>
      </c>
      <c r="J800" s="6">
        <v>13.012090817385483</v>
      </c>
      <c r="K800" s="6">
        <v>447795.0</v>
      </c>
      <c r="L800" s="2">
        <v>0.0</v>
      </c>
      <c r="M800" s="2">
        <v>1.0</v>
      </c>
      <c r="N800" s="2"/>
      <c r="O800" s="2">
        <v>0.0</v>
      </c>
      <c r="P800" s="2">
        <v>0.0</v>
      </c>
      <c r="Q800" s="2">
        <v>0.0</v>
      </c>
      <c r="R800" s="2">
        <v>6.0</v>
      </c>
      <c r="S800" s="2">
        <v>0.0</v>
      </c>
      <c r="T800" s="6">
        <v>12.976345205573812</v>
      </c>
      <c r="U800" s="6">
        <v>-0.028770734439478696</v>
      </c>
      <c r="V800" s="6">
        <v>1.4565754239465274</v>
      </c>
      <c r="W800" s="6">
        <v>137961.0</v>
      </c>
      <c r="X800" s="6">
        <v>491383.0</v>
      </c>
      <c r="Y800" s="6">
        <v>432071.0</v>
      </c>
      <c r="Z800" s="6">
        <v>-12431.0</v>
      </c>
      <c r="AA800" s="2">
        <f t="shared" si="3"/>
        <v>1</v>
      </c>
      <c r="AB800" s="2">
        <v>0.0</v>
      </c>
      <c r="AC800" s="2">
        <v>0.0</v>
      </c>
      <c r="AD800" s="2">
        <v>0.0</v>
      </c>
      <c r="AE800" s="2">
        <v>0.0</v>
      </c>
      <c r="AF800" s="2">
        <v>0.0</v>
      </c>
      <c r="AG800" s="2">
        <v>0.0</v>
      </c>
      <c r="AH800" s="2">
        <v>1.0</v>
      </c>
      <c r="AI800" s="2">
        <v>0.0</v>
      </c>
      <c r="AJ800" s="2">
        <v>0.0</v>
      </c>
      <c r="AK800" s="2">
        <v>0.0</v>
      </c>
      <c r="AL800" s="2">
        <v>0.0</v>
      </c>
      <c r="AM800" s="2">
        <v>0.0</v>
      </c>
      <c r="AN800" s="2">
        <v>0.0</v>
      </c>
      <c r="AO800" s="2">
        <v>0.0</v>
      </c>
      <c r="AP800" s="2">
        <v>1.0</v>
      </c>
      <c r="AQ800" s="2">
        <v>0.0</v>
      </c>
      <c r="AR800" s="3">
        <v>0.0</v>
      </c>
      <c r="AS800" s="6">
        <f t="shared" si="4"/>
        <v>12.88582299</v>
      </c>
      <c r="AT800" s="6">
        <f t="shared" si="5"/>
        <v>-0.1334863699</v>
      </c>
      <c r="AU800" s="6">
        <f t="shared" si="6"/>
        <v>1.659189666</v>
      </c>
      <c r="AV800" s="6">
        <f t="shared" si="7"/>
        <v>0</v>
      </c>
      <c r="AW800" s="6">
        <f t="shared" si="8"/>
        <v>1</v>
      </c>
      <c r="AX800" s="6">
        <f t="shared" si="9"/>
        <v>0</v>
      </c>
      <c r="AY800" s="6">
        <f t="shared" si="10"/>
        <v>0</v>
      </c>
      <c r="AZ800" s="6">
        <f t="shared" si="11"/>
        <v>0</v>
      </c>
      <c r="BA800" s="6">
        <f t="shared" si="12"/>
        <v>5</v>
      </c>
      <c r="BB800" s="6">
        <f t="shared" si="13"/>
        <v>0</v>
      </c>
      <c r="BC800" s="2"/>
      <c r="BD800" s="2"/>
    </row>
    <row r="801" ht="15.75" customHeight="1">
      <c r="A801" s="2">
        <v>191.0</v>
      </c>
      <c r="B801" s="2">
        <v>2016.0</v>
      </c>
      <c r="C801" s="6" t="s">
        <v>250</v>
      </c>
      <c r="D801" s="2">
        <v>7870.0</v>
      </c>
      <c r="E801" s="2">
        <v>9.1983056000169E13</v>
      </c>
      <c r="F801" s="2" t="str">
        <f t="array" ref="F801">IFERROR(INDEX(cnpj!$A:$B,MATCH(C801,cnpj!$B:$B,0),1),IF(G801=14,LEFT(E801,2)&amp;"."&amp;MID(E801,3,3)&amp;"."&amp;MID(E801,6,3)&amp;"/"&amp;MID(E801,9,4)&amp;"-"&amp;RIGHT(E801,2),IF(G801=13,0&amp;LEFT(E801,1)&amp;"."&amp;MID(E801,2,3)&amp;"."&amp;MID(E801,5,3)&amp;"/"&amp;MID(E801,8,4)&amp;"-"&amp;RIGHT(E801,2),IF(G801=12,"00"&amp;"."&amp;LEFT(E801,3)&amp;"."&amp;MID(E801,4,3)&amp;"/"&amp;MID(E801,7,4)&amp;"-"&amp;RIGHT(E801,2),IF(G801=11,"00.0"&amp;LEFT(E801,2)&amp;"."&amp;MID(E801,3,3)&amp;"/"&amp;MID(E801,6,4)&amp;"-"&amp;RIGHT(E801,2),"erro")))))</f>
        <v>91.983.056/0001-69</v>
      </c>
      <c r="G801" s="2">
        <f t="shared" si="2"/>
        <v>14</v>
      </c>
      <c r="H801" s="6" t="s">
        <v>60</v>
      </c>
      <c r="I801" s="2">
        <v>1.0</v>
      </c>
      <c r="J801" s="6">
        <v>12.736700896592344</v>
      </c>
      <c r="K801" s="6">
        <v>340000.0</v>
      </c>
      <c r="L801" s="2">
        <v>0.0</v>
      </c>
      <c r="M801" s="2">
        <v>1.0</v>
      </c>
      <c r="N801" s="2"/>
      <c r="O801" s="2">
        <v>0.0</v>
      </c>
      <c r="P801" s="2">
        <v>0.0</v>
      </c>
      <c r="Q801" s="2">
        <v>0.0</v>
      </c>
      <c r="R801" s="2">
        <v>16.0</v>
      </c>
      <c r="S801" s="2">
        <v>0.0</v>
      </c>
      <c r="T801" s="6">
        <v>13.07857030693912</v>
      </c>
      <c r="U801" s="6">
        <v>-0.04622881214268998</v>
      </c>
      <c r="V801" s="6">
        <v>0.020318611881916353</v>
      </c>
      <c r="W801" s="6">
        <v>5152.0</v>
      </c>
      <c r="X801" s="6">
        <v>4572.0</v>
      </c>
      <c r="Y801" s="6">
        <v>478576.0</v>
      </c>
      <c r="Z801" s="6">
        <v>-22124.0</v>
      </c>
      <c r="AA801" s="2" t="str">
        <f t="shared" si="3"/>
        <v/>
      </c>
      <c r="AB801" s="2">
        <v>0.0</v>
      </c>
      <c r="AC801" s="2">
        <v>0.0</v>
      </c>
      <c r="AD801" s="2">
        <v>0.0</v>
      </c>
      <c r="AE801" s="2">
        <v>0.0</v>
      </c>
      <c r="AF801" s="2">
        <v>0.0</v>
      </c>
      <c r="AG801" s="2">
        <v>1.0</v>
      </c>
      <c r="AH801" s="2">
        <v>0.0</v>
      </c>
      <c r="AI801" s="2">
        <v>0.0</v>
      </c>
      <c r="AJ801" s="2">
        <v>0.0</v>
      </c>
      <c r="AK801" s="2">
        <v>0.0</v>
      </c>
      <c r="AL801" s="2">
        <v>0.0</v>
      </c>
      <c r="AM801" s="2">
        <v>1.0</v>
      </c>
      <c r="AN801" s="2">
        <v>0.0</v>
      </c>
      <c r="AO801" s="2">
        <v>0.0</v>
      </c>
      <c r="AP801" s="2">
        <v>0.0</v>
      </c>
      <c r="AQ801" s="2">
        <v>0.0</v>
      </c>
      <c r="AR801" s="3">
        <v>0.0</v>
      </c>
      <c r="AS801" s="6" t="str">
        <f t="shared" si="4"/>
        <v/>
      </c>
      <c r="AT801" s="6" t="str">
        <f t="shared" si="5"/>
        <v/>
      </c>
      <c r="AU801" s="6" t="str">
        <f t="shared" si="6"/>
        <v/>
      </c>
      <c r="AV801" s="6" t="str">
        <f t="shared" si="7"/>
        <v/>
      </c>
      <c r="AW801" s="6" t="str">
        <f t="shared" si="8"/>
        <v/>
      </c>
      <c r="AX801" s="6" t="str">
        <f t="shared" si="9"/>
        <v/>
      </c>
      <c r="AY801" s="6" t="str">
        <f t="shared" si="10"/>
        <v/>
      </c>
      <c r="AZ801" s="6" t="str">
        <f t="shared" si="11"/>
        <v/>
      </c>
      <c r="BA801" s="6" t="str">
        <f t="shared" si="12"/>
        <v/>
      </c>
      <c r="BB801" s="6" t="str">
        <f t="shared" si="13"/>
        <v/>
      </c>
      <c r="BC801" s="2"/>
      <c r="BD801" s="2"/>
    </row>
    <row r="802" ht="15.75" customHeight="1">
      <c r="A802" s="2">
        <v>191.0</v>
      </c>
      <c r="B802" s="2">
        <v>2017.0</v>
      </c>
      <c r="C802" s="6" t="s">
        <v>250</v>
      </c>
      <c r="D802" s="2">
        <v>7870.0</v>
      </c>
      <c r="E802" s="2">
        <v>9.1983056000169E13</v>
      </c>
      <c r="F802" s="2" t="str">
        <f t="array" ref="F802">IFERROR(INDEX(cnpj!$A:$B,MATCH(C802,cnpj!$B:$B,0),1),IF(G802=14,LEFT(E802,2)&amp;"."&amp;MID(E802,3,3)&amp;"."&amp;MID(E802,6,3)&amp;"/"&amp;MID(E802,9,4)&amp;"-"&amp;RIGHT(E802,2),IF(G802=13,0&amp;LEFT(E802,1)&amp;"."&amp;MID(E802,2,3)&amp;"."&amp;MID(E802,5,3)&amp;"/"&amp;MID(E802,8,4)&amp;"-"&amp;RIGHT(E802,2),IF(G802=12,"00"&amp;"."&amp;LEFT(E802,3)&amp;"."&amp;MID(E802,4,3)&amp;"/"&amp;MID(E802,7,4)&amp;"-"&amp;RIGHT(E802,2),IF(G802=11,"00.0"&amp;LEFT(E802,2)&amp;"."&amp;MID(E802,3,3)&amp;"/"&amp;MID(E802,6,4)&amp;"-"&amp;RIGHT(E802,2),"erro")))))</f>
        <v>91.983.056/0001-69</v>
      </c>
      <c r="G802" s="2">
        <f t="shared" si="2"/>
        <v>14</v>
      </c>
      <c r="H802" s="6" t="s">
        <v>60</v>
      </c>
      <c r="I802" s="2">
        <v>1.0</v>
      </c>
      <c r="J802" s="6">
        <v>13.023647404465171</v>
      </c>
      <c r="K802" s="6">
        <v>453000.0</v>
      </c>
      <c r="L802" s="2">
        <v>0.0</v>
      </c>
      <c r="M802" s="2">
        <v>1.0</v>
      </c>
      <c r="N802" s="2"/>
      <c r="O802" s="2">
        <v>0.0</v>
      </c>
      <c r="P802" s="2">
        <v>0.0</v>
      </c>
      <c r="Q802" s="2">
        <v>0.0</v>
      </c>
      <c r="R802" s="2">
        <v>15.0</v>
      </c>
      <c r="S802" s="2">
        <v>0.0</v>
      </c>
      <c r="T802" s="6">
        <v>12.996169570164982</v>
      </c>
      <c r="U802" s="6">
        <v>-0.07772927151356183</v>
      </c>
      <c r="V802" s="6">
        <v>0.012191358725001248</v>
      </c>
      <c r="W802" s="6">
        <v>1363.0</v>
      </c>
      <c r="X802" s="6">
        <v>4010.0</v>
      </c>
      <c r="Y802" s="6">
        <v>440722.0</v>
      </c>
      <c r="Z802" s="6">
        <v>-34257.0</v>
      </c>
      <c r="AA802" s="2">
        <f t="shared" si="3"/>
        <v>1</v>
      </c>
      <c r="AB802" s="2">
        <v>0.0</v>
      </c>
      <c r="AC802" s="2">
        <v>0.0</v>
      </c>
      <c r="AD802" s="2">
        <v>0.0</v>
      </c>
      <c r="AE802" s="2">
        <v>0.0</v>
      </c>
      <c r="AF802" s="2">
        <v>0.0</v>
      </c>
      <c r="AG802" s="2">
        <v>1.0</v>
      </c>
      <c r="AH802" s="2">
        <v>0.0</v>
      </c>
      <c r="AI802" s="2">
        <v>0.0</v>
      </c>
      <c r="AJ802" s="2">
        <v>0.0</v>
      </c>
      <c r="AK802" s="2">
        <v>0.0</v>
      </c>
      <c r="AL802" s="2">
        <v>0.0</v>
      </c>
      <c r="AM802" s="2">
        <v>0.0</v>
      </c>
      <c r="AN802" s="2">
        <v>1.0</v>
      </c>
      <c r="AO802" s="2">
        <v>0.0</v>
      </c>
      <c r="AP802" s="2">
        <v>0.0</v>
      </c>
      <c r="AQ802" s="2">
        <v>0.0</v>
      </c>
      <c r="AR802" s="3">
        <v>0.0</v>
      </c>
      <c r="AS802" s="6">
        <f t="shared" si="4"/>
        <v>13.07857031</v>
      </c>
      <c r="AT802" s="6">
        <f t="shared" si="5"/>
        <v>-0.04622881214</v>
      </c>
      <c r="AU802" s="6">
        <f t="shared" si="6"/>
        <v>0.02031861188</v>
      </c>
      <c r="AV802" s="6">
        <f t="shared" si="7"/>
        <v>0</v>
      </c>
      <c r="AW802" s="6">
        <f t="shared" si="8"/>
        <v>1</v>
      </c>
      <c r="AX802" s="6">
        <f t="shared" si="9"/>
        <v>0</v>
      </c>
      <c r="AY802" s="6">
        <f t="shared" si="10"/>
        <v>0</v>
      </c>
      <c r="AZ802" s="6">
        <f t="shared" si="11"/>
        <v>0</v>
      </c>
      <c r="BA802" s="6">
        <f t="shared" si="12"/>
        <v>16</v>
      </c>
      <c r="BB802" s="6">
        <f t="shared" si="13"/>
        <v>0</v>
      </c>
      <c r="BC802" s="2"/>
      <c r="BD802" s="2"/>
    </row>
    <row r="803" ht="15.75" customHeight="1">
      <c r="A803" s="2">
        <v>191.0</v>
      </c>
      <c r="B803" s="2">
        <v>2019.0</v>
      </c>
      <c r="C803" s="6" t="s">
        <v>250</v>
      </c>
      <c r="D803" s="2">
        <v>7870.0</v>
      </c>
      <c r="E803" s="2">
        <v>9.1983056000169E13</v>
      </c>
      <c r="F803" s="2" t="str">
        <f t="array" ref="F803">IFERROR(INDEX(cnpj!$A:$B,MATCH(C803,cnpj!$B:$B,0),1),IF(G803=14,LEFT(E803,2)&amp;"."&amp;MID(E803,3,3)&amp;"."&amp;MID(E803,6,3)&amp;"/"&amp;MID(E803,9,4)&amp;"-"&amp;RIGHT(E803,2),IF(G803=13,0&amp;LEFT(E803,1)&amp;"."&amp;MID(E803,2,3)&amp;"."&amp;MID(E803,5,3)&amp;"/"&amp;MID(E803,8,4)&amp;"-"&amp;RIGHT(E803,2),IF(G803=12,"00"&amp;"."&amp;LEFT(E803,3)&amp;"."&amp;MID(E803,4,3)&amp;"/"&amp;MID(E803,7,4)&amp;"-"&amp;RIGHT(E803,2),IF(G803=11,"00.0"&amp;LEFT(E803,2)&amp;"."&amp;MID(E803,3,3)&amp;"/"&amp;MID(E803,6,4)&amp;"-"&amp;RIGHT(E803,2),"erro")))))</f>
        <v>91.983.056/0001-69</v>
      </c>
      <c r="G803" s="2">
        <f t="shared" si="2"/>
        <v>14</v>
      </c>
      <c r="H803" s="6" t="s">
        <v>60</v>
      </c>
      <c r="I803" s="2">
        <v>1.0</v>
      </c>
      <c r="J803" s="6">
        <v>12.66032791780777</v>
      </c>
      <c r="K803" s="6">
        <v>315000.0</v>
      </c>
      <c r="L803" s="2">
        <v>0.0</v>
      </c>
      <c r="M803" s="2">
        <v>1.0</v>
      </c>
      <c r="N803" s="2"/>
      <c r="O803" s="2">
        <v>0.0</v>
      </c>
      <c r="P803" s="2">
        <v>0.0</v>
      </c>
      <c r="Q803" s="2">
        <v>0.0</v>
      </c>
      <c r="R803" s="2">
        <v>14.0</v>
      </c>
      <c r="S803" s="2">
        <v>0.0</v>
      </c>
      <c r="T803" s="6">
        <v>13.077458057446437</v>
      </c>
      <c r="U803" s="6">
        <v>0.07859527574867585</v>
      </c>
      <c r="V803" s="6">
        <v>0.026746491954715467</v>
      </c>
      <c r="W803" s="6">
        <v>7634.0</v>
      </c>
      <c r="X803" s="6">
        <v>5152.0</v>
      </c>
      <c r="Y803" s="6">
        <v>478044.0</v>
      </c>
      <c r="Z803" s="6">
        <v>37572.0</v>
      </c>
      <c r="AA803" s="2">
        <f t="shared" si="3"/>
        <v>1</v>
      </c>
      <c r="AB803" s="2">
        <v>0.0</v>
      </c>
      <c r="AC803" s="2">
        <v>0.0</v>
      </c>
      <c r="AD803" s="2">
        <v>0.0</v>
      </c>
      <c r="AE803" s="2">
        <v>0.0</v>
      </c>
      <c r="AF803" s="2">
        <v>0.0</v>
      </c>
      <c r="AG803" s="2">
        <v>1.0</v>
      </c>
      <c r="AH803" s="2">
        <v>0.0</v>
      </c>
      <c r="AI803" s="2">
        <v>0.0</v>
      </c>
      <c r="AJ803" s="2">
        <v>0.0</v>
      </c>
      <c r="AK803" s="2">
        <v>0.0</v>
      </c>
      <c r="AL803" s="2">
        <v>0.0</v>
      </c>
      <c r="AM803" s="2">
        <v>0.0</v>
      </c>
      <c r="AN803" s="2">
        <v>0.0</v>
      </c>
      <c r="AO803" s="2">
        <v>0.0</v>
      </c>
      <c r="AP803" s="2">
        <v>1.0</v>
      </c>
      <c r="AQ803" s="2">
        <v>0.0</v>
      </c>
      <c r="AR803" s="3">
        <v>0.0</v>
      </c>
      <c r="AS803" s="6">
        <f t="shared" si="4"/>
        <v>12.99616957</v>
      </c>
      <c r="AT803" s="6">
        <f t="shared" si="5"/>
        <v>-0.07772927151</v>
      </c>
      <c r="AU803" s="6">
        <f t="shared" si="6"/>
        <v>0.01219135873</v>
      </c>
      <c r="AV803" s="6">
        <f t="shared" si="7"/>
        <v>0</v>
      </c>
      <c r="AW803" s="6">
        <f t="shared" si="8"/>
        <v>1</v>
      </c>
      <c r="AX803" s="6">
        <f t="shared" si="9"/>
        <v>0</v>
      </c>
      <c r="AY803" s="6">
        <f t="shared" si="10"/>
        <v>0</v>
      </c>
      <c r="AZ803" s="6">
        <f t="shared" si="11"/>
        <v>0</v>
      </c>
      <c r="BA803" s="6">
        <f t="shared" si="12"/>
        <v>15</v>
      </c>
      <c r="BB803" s="6">
        <f t="shared" si="13"/>
        <v>0</v>
      </c>
      <c r="BC803" s="2"/>
      <c r="BD803" s="2"/>
    </row>
    <row r="804" ht="15.75" customHeight="1">
      <c r="A804" s="2">
        <v>191.0</v>
      </c>
      <c r="B804" s="2">
        <v>2020.0</v>
      </c>
      <c r="C804" s="6" t="s">
        <v>250</v>
      </c>
      <c r="D804" s="2">
        <v>7870.0</v>
      </c>
      <c r="E804" s="2">
        <v>9.1983056000169E13</v>
      </c>
      <c r="F804" s="2" t="str">
        <f t="array" ref="F804">IFERROR(INDEX(cnpj!$A:$B,MATCH(C804,cnpj!$B:$B,0),1),IF(G804=14,LEFT(E804,2)&amp;"."&amp;MID(E804,3,3)&amp;"."&amp;MID(E804,6,3)&amp;"/"&amp;MID(E804,9,4)&amp;"-"&amp;RIGHT(E804,2),IF(G804=13,0&amp;LEFT(E804,1)&amp;"."&amp;MID(E804,2,3)&amp;"."&amp;MID(E804,5,3)&amp;"/"&amp;MID(E804,8,4)&amp;"-"&amp;RIGHT(E804,2),IF(G804=12,"00"&amp;"."&amp;LEFT(E804,3)&amp;"."&amp;MID(E804,4,3)&amp;"/"&amp;MID(E804,7,4)&amp;"-"&amp;RIGHT(E804,2),IF(G804=11,"00.0"&amp;LEFT(E804,2)&amp;"."&amp;MID(E804,3,3)&amp;"/"&amp;MID(E804,6,4)&amp;"-"&amp;RIGHT(E804,2),"erro")))))</f>
        <v>91.983.056/0001-69</v>
      </c>
      <c r="G804" s="2">
        <f t="shared" si="2"/>
        <v>14</v>
      </c>
      <c r="H804" s="6" t="s">
        <v>60</v>
      </c>
      <c r="I804" s="2">
        <v>1.0</v>
      </c>
      <c r="J804" s="6">
        <v>12.7098736543592</v>
      </c>
      <c r="K804" s="6">
        <v>331000.0</v>
      </c>
      <c r="L804" s="2">
        <v>0.0</v>
      </c>
      <c r="M804" s="2">
        <v>1.0</v>
      </c>
      <c r="N804" s="2"/>
      <c r="O804" s="2">
        <v>0.0</v>
      </c>
      <c r="P804" s="2">
        <v>0.0</v>
      </c>
      <c r="Q804" s="2">
        <v>0.0</v>
      </c>
      <c r="R804" s="2">
        <v>14.0</v>
      </c>
      <c r="S804" s="2">
        <v>0.0</v>
      </c>
      <c r="T804" s="6">
        <v>13.203605980300198</v>
      </c>
      <c r="U804" s="6">
        <v>0.12474253987981199</v>
      </c>
      <c r="V804" s="6">
        <v>0.04548262363156604</v>
      </c>
      <c r="W804" s="6">
        <v>13820.0</v>
      </c>
      <c r="X804" s="6">
        <v>10846.0</v>
      </c>
      <c r="Y804" s="6">
        <v>542317.0</v>
      </c>
      <c r="Z804" s="6">
        <v>67650.0</v>
      </c>
      <c r="AA804" s="2">
        <f t="shared" si="3"/>
        <v>0</v>
      </c>
      <c r="AB804" s="2">
        <v>0.0</v>
      </c>
      <c r="AC804" s="2">
        <v>0.0</v>
      </c>
      <c r="AD804" s="2">
        <v>0.0</v>
      </c>
      <c r="AE804" s="2">
        <v>0.0</v>
      </c>
      <c r="AF804" s="2">
        <v>0.0</v>
      </c>
      <c r="AG804" s="2">
        <v>1.0</v>
      </c>
      <c r="AH804" s="2">
        <v>0.0</v>
      </c>
      <c r="AI804" s="2">
        <v>0.0</v>
      </c>
      <c r="AJ804" s="2">
        <v>0.0</v>
      </c>
      <c r="AK804" s="2">
        <v>0.0</v>
      </c>
      <c r="AL804" s="2">
        <v>0.0</v>
      </c>
      <c r="AM804" s="2">
        <v>0.0</v>
      </c>
      <c r="AN804" s="2">
        <v>0.0</v>
      </c>
      <c r="AO804" s="2">
        <v>0.0</v>
      </c>
      <c r="AP804" s="2">
        <v>0.0</v>
      </c>
      <c r="AQ804" s="2">
        <v>1.0</v>
      </c>
      <c r="AR804" s="3">
        <v>0.0</v>
      </c>
      <c r="AS804" s="6">
        <f t="shared" si="4"/>
        <v>13.07745806</v>
      </c>
      <c r="AT804" s="6">
        <f t="shared" si="5"/>
        <v>0.07859527575</v>
      </c>
      <c r="AU804" s="6">
        <f t="shared" si="6"/>
        <v>0.02674649195</v>
      </c>
      <c r="AV804" s="6">
        <f t="shared" si="7"/>
        <v>0</v>
      </c>
      <c r="AW804" s="6">
        <f t="shared" si="8"/>
        <v>1</v>
      </c>
      <c r="AX804" s="6">
        <f t="shared" si="9"/>
        <v>0</v>
      </c>
      <c r="AY804" s="6">
        <f t="shared" si="10"/>
        <v>0</v>
      </c>
      <c r="AZ804" s="6">
        <f t="shared" si="11"/>
        <v>0</v>
      </c>
      <c r="BA804" s="6">
        <f t="shared" si="12"/>
        <v>14</v>
      </c>
      <c r="BB804" s="6">
        <f t="shared" si="13"/>
        <v>0</v>
      </c>
      <c r="BC804" s="2"/>
      <c r="BD804" s="2"/>
    </row>
    <row r="805" ht="15.75" customHeight="1">
      <c r="A805" s="2">
        <v>192.0</v>
      </c>
      <c r="B805" s="2">
        <v>2016.0</v>
      </c>
      <c r="C805" s="6" t="s">
        <v>251</v>
      </c>
      <c r="D805" s="2">
        <v>12653.0</v>
      </c>
      <c r="E805" s="2">
        <v>8.9637490000145E13</v>
      </c>
      <c r="F805" s="2" t="str">
        <f t="array" ref="F805">IFERROR(INDEX(cnpj!$A:$B,MATCH(C805,cnpj!$B:$B,0),1),IF(G805=14,LEFT(E805,2)&amp;"."&amp;MID(E805,3,3)&amp;"."&amp;MID(E805,6,3)&amp;"/"&amp;MID(E805,9,4)&amp;"-"&amp;RIGHT(E805,2),IF(G805=13,0&amp;LEFT(E805,1)&amp;"."&amp;MID(E805,2,3)&amp;"."&amp;MID(E805,5,3)&amp;"/"&amp;MID(E805,8,4)&amp;"-"&amp;RIGHT(E805,2),IF(G805=12,"00"&amp;"."&amp;LEFT(E805,3)&amp;"."&amp;MID(E805,4,3)&amp;"/"&amp;MID(E805,7,4)&amp;"-"&amp;RIGHT(E805,2),IF(G805=11,"00.0"&amp;LEFT(E805,2)&amp;"."&amp;MID(E805,3,3)&amp;"/"&amp;MID(E805,6,4)&amp;"-"&amp;RIGHT(E805,2),"erro")))))</f>
        <v>89.637.490/0001-45</v>
      </c>
      <c r="G805" s="2">
        <f t="shared" si="2"/>
        <v>14</v>
      </c>
      <c r="H805" s="6" t="s">
        <v>88</v>
      </c>
      <c r="I805" s="2">
        <v>5.0</v>
      </c>
      <c r="J805" s="6">
        <v>13.821492629641822</v>
      </c>
      <c r="K805" s="6">
        <v>1006000.0</v>
      </c>
      <c r="L805" s="2">
        <v>0.0</v>
      </c>
      <c r="M805" s="2">
        <v>1.0</v>
      </c>
      <c r="N805" s="2"/>
      <c r="O805" s="2">
        <v>0.0</v>
      </c>
      <c r="P805" s="2">
        <v>0.0</v>
      </c>
      <c r="Q805" s="2">
        <v>0.0</v>
      </c>
      <c r="R805" s="2">
        <v>40.0</v>
      </c>
      <c r="S805" s="2">
        <v>0.0</v>
      </c>
      <c r="T805" s="6">
        <v>17.179989424030833</v>
      </c>
      <c r="U805" s="6">
        <v>0.0858257727262652</v>
      </c>
      <c r="V805" s="6">
        <v>0.754470152124132</v>
      </c>
      <c r="W805" s="6">
        <v>4121669.0</v>
      </c>
      <c r="X805" s="6">
        <v>1.7696418E7</v>
      </c>
      <c r="Y805" s="6">
        <v>2.8918423E7</v>
      </c>
      <c r="Z805" s="6">
        <v>2481946.0</v>
      </c>
      <c r="AA805" s="2" t="str">
        <f t="shared" si="3"/>
        <v/>
      </c>
      <c r="AB805" s="2">
        <v>0.0</v>
      </c>
      <c r="AC805" s="2">
        <v>0.0</v>
      </c>
      <c r="AD805" s="2">
        <v>0.0</v>
      </c>
      <c r="AE805" s="2">
        <v>0.0</v>
      </c>
      <c r="AF805" s="2">
        <v>0.0</v>
      </c>
      <c r="AG805" s="2">
        <v>0.0</v>
      </c>
      <c r="AH805" s="2">
        <v>0.0</v>
      </c>
      <c r="AI805" s="2">
        <v>0.0</v>
      </c>
      <c r="AJ805" s="2">
        <v>1.0</v>
      </c>
      <c r="AK805" s="2">
        <v>0.0</v>
      </c>
      <c r="AL805" s="2">
        <v>0.0</v>
      </c>
      <c r="AM805" s="2">
        <v>1.0</v>
      </c>
      <c r="AN805" s="2">
        <v>0.0</v>
      </c>
      <c r="AO805" s="2">
        <v>0.0</v>
      </c>
      <c r="AP805" s="2">
        <v>0.0</v>
      </c>
      <c r="AQ805" s="2">
        <v>0.0</v>
      </c>
      <c r="AR805" s="3">
        <v>0.0</v>
      </c>
      <c r="AS805" s="6" t="str">
        <f t="shared" si="4"/>
        <v/>
      </c>
      <c r="AT805" s="6" t="str">
        <f t="shared" si="5"/>
        <v/>
      </c>
      <c r="AU805" s="6" t="str">
        <f t="shared" si="6"/>
        <v/>
      </c>
      <c r="AV805" s="6" t="str">
        <f t="shared" si="7"/>
        <v/>
      </c>
      <c r="AW805" s="6" t="str">
        <f t="shared" si="8"/>
        <v/>
      </c>
      <c r="AX805" s="6" t="str">
        <f t="shared" si="9"/>
        <v/>
      </c>
      <c r="AY805" s="6" t="str">
        <f t="shared" si="10"/>
        <v/>
      </c>
      <c r="AZ805" s="6" t="str">
        <f t="shared" si="11"/>
        <v/>
      </c>
      <c r="BA805" s="6" t="str">
        <f t="shared" si="12"/>
        <v/>
      </c>
      <c r="BB805" s="6" t="str">
        <f t="shared" si="13"/>
        <v/>
      </c>
      <c r="BC805" s="2"/>
      <c r="BD805" s="2"/>
    </row>
    <row r="806" ht="15.75" customHeight="1">
      <c r="A806" s="2">
        <v>192.0</v>
      </c>
      <c r="B806" s="2">
        <v>2017.0</v>
      </c>
      <c r="C806" s="6" t="s">
        <v>251</v>
      </c>
      <c r="D806" s="2">
        <v>12653.0</v>
      </c>
      <c r="E806" s="2">
        <v>8.9637490000145E13</v>
      </c>
      <c r="F806" s="2" t="str">
        <f t="array" ref="F806">IFERROR(INDEX(cnpj!$A:$B,MATCH(C806,cnpj!$B:$B,0),1),IF(G806=14,LEFT(E806,2)&amp;"."&amp;MID(E806,3,3)&amp;"."&amp;MID(E806,6,3)&amp;"/"&amp;MID(E806,9,4)&amp;"-"&amp;RIGHT(E806,2),IF(G806=13,0&amp;LEFT(E806,1)&amp;"."&amp;MID(E806,2,3)&amp;"."&amp;MID(E806,5,3)&amp;"/"&amp;MID(E806,8,4)&amp;"-"&amp;RIGHT(E806,2),IF(G806=12,"00"&amp;"."&amp;LEFT(E806,3)&amp;"."&amp;MID(E806,4,3)&amp;"/"&amp;MID(E806,7,4)&amp;"-"&amp;RIGHT(E806,2),IF(G806=11,"00.0"&amp;LEFT(E806,2)&amp;"."&amp;MID(E806,3,3)&amp;"/"&amp;MID(E806,6,4)&amp;"-"&amp;RIGHT(E806,2),"erro")))))</f>
        <v>89.637.490/0001-45</v>
      </c>
      <c r="G806" s="2">
        <f t="shared" si="2"/>
        <v>14</v>
      </c>
      <c r="H806" s="6" t="s">
        <v>88</v>
      </c>
      <c r="I806" s="2">
        <v>5.0</v>
      </c>
      <c r="J806" s="6">
        <v>14.054281554187055</v>
      </c>
      <c r="K806" s="6">
        <v>1269687.74</v>
      </c>
      <c r="L806" s="2">
        <v>0.0</v>
      </c>
      <c r="M806" s="2">
        <v>1.0</v>
      </c>
      <c r="N806" s="2"/>
      <c r="O806" s="2">
        <v>0.0</v>
      </c>
      <c r="P806" s="2">
        <v>0.0</v>
      </c>
      <c r="Q806" s="2">
        <v>0.0</v>
      </c>
      <c r="R806" s="2">
        <v>40.0</v>
      </c>
      <c r="S806" s="2">
        <v>0.0</v>
      </c>
      <c r="T806" s="6">
        <v>17.225934807523238</v>
      </c>
      <c r="U806" s="6">
        <v>0.017576044351811263</v>
      </c>
      <c r="V806" s="6">
        <v>0.761076352016559</v>
      </c>
      <c r="W806" s="6">
        <v>3721537.0</v>
      </c>
      <c r="X806" s="6">
        <v>1.9322399E7</v>
      </c>
      <c r="Y806" s="6">
        <v>3.0278087E7</v>
      </c>
      <c r="Z806" s="6">
        <v>532169.0</v>
      </c>
      <c r="AA806" s="2">
        <f t="shared" si="3"/>
        <v>0</v>
      </c>
      <c r="AB806" s="2">
        <v>0.0</v>
      </c>
      <c r="AC806" s="2">
        <v>0.0</v>
      </c>
      <c r="AD806" s="2">
        <v>0.0</v>
      </c>
      <c r="AE806" s="2">
        <v>0.0</v>
      </c>
      <c r="AF806" s="2">
        <v>0.0</v>
      </c>
      <c r="AG806" s="2">
        <v>0.0</v>
      </c>
      <c r="AH806" s="2">
        <v>0.0</v>
      </c>
      <c r="AI806" s="2">
        <v>0.0</v>
      </c>
      <c r="AJ806" s="2">
        <v>1.0</v>
      </c>
      <c r="AK806" s="2">
        <v>0.0</v>
      </c>
      <c r="AL806" s="2">
        <v>0.0</v>
      </c>
      <c r="AM806" s="2">
        <v>0.0</v>
      </c>
      <c r="AN806" s="2">
        <v>1.0</v>
      </c>
      <c r="AO806" s="2">
        <v>0.0</v>
      </c>
      <c r="AP806" s="2">
        <v>0.0</v>
      </c>
      <c r="AQ806" s="2">
        <v>0.0</v>
      </c>
      <c r="AR806" s="3">
        <v>0.0</v>
      </c>
      <c r="AS806" s="6">
        <f t="shared" si="4"/>
        <v>17.17998942</v>
      </c>
      <c r="AT806" s="6">
        <f t="shared" si="5"/>
        <v>0.08582577273</v>
      </c>
      <c r="AU806" s="6">
        <f t="shared" si="6"/>
        <v>0.7544701521</v>
      </c>
      <c r="AV806" s="6">
        <f t="shared" si="7"/>
        <v>0</v>
      </c>
      <c r="AW806" s="6">
        <f t="shared" si="8"/>
        <v>1</v>
      </c>
      <c r="AX806" s="6">
        <f t="shared" si="9"/>
        <v>0</v>
      </c>
      <c r="AY806" s="6">
        <f t="shared" si="10"/>
        <v>0</v>
      </c>
      <c r="AZ806" s="6">
        <f t="shared" si="11"/>
        <v>0</v>
      </c>
      <c r="BA806" s="6">
        <f t="shared" si="12"/>
        <v>40</v>
      </c>
      <c r="BB806" s="6">
        <f t="shared" si="13"/>
        <v>0</v>
      </c>
      <c r="BC806" s="2"/>
      <c r="BD806" s="2"/>
    </row>
    <row r="807" ht="15.75" customHeight="1">
      <c r="A807" s="2">
        <v>192.0</v>
      </c>
      <c r="B807" s="2">
        <v>2018.0</v>
      </c>
      <c r="C807" s="6" t="s">
        <v>251</v>
      </c>
      <c r="D807" s="2">
        <v>12653.0</v>
      </c>
      <c r="E807" s="2">
        <v>8.9637490000145E13</v>
      </c>
      <c r="F807" s="2" t="str">
        <f t="array" ref="F807">IFERROR(INDEX(cnpj!$A:$B,MATCH(C807,cnpj!$B:$B,0),1),IF(G807=14,LEFT(E807,2)&amp;"."&amp;MID(E807,3,3)&amp;"."&amp;MID(E807,6,3)&amp;"/"&amp;MID(E807,9,4)&amp;"-"&amp;RIGHT(E807,2),IF(G807=13,0&amp;LEFT(E807,1)&amp;"."&amp;MID(E807,2,3)&amp;"."&amp;MID(E807,5,3)&amp;"/"&amp;MID(E807,8,4)&amp;"-"&amp;RIGHT(E807,2),IF(G807=12,"00"&amp;"."&amp;LEFT(E807,3)&amp;"."&amp;MID(E807,4,3)&amp;"/"&amp;MID(E807,7,4)&amp;"-"&amp;RIGHT(E807,2),IF(G807=11,"00.0"&amp;LEFT(E807,2)&amp;"."&amp;MID(E807,3,3)&amp;"/"&amp;MID(E807,6,4)&amp;"-"&amp;RIGHT(E807,2),"erro")))))</f>
        <v>89.637.490/0001-45</v>
      </c>
      <c r="G807" s="2">
        <f t="shared" si="2"/>
        <v>14</v>
      </c>
      <c r="H807" s="6" t="s">
        <v>88</v>
      </c>
      <c r="I807" s="2">
        <v>5.0</v>
      </c>
      <c r="J807" s="6">
        <v>14.123599957197584</v>
      </c>
      <c r="K807" s="6">
        <v>1360822.64</v>
      </c>
      <c r="L807" s="2">
        <v>0.0</v>
      </c>
      <c r="M807" s="2">
        <v>1.0</v>
      </c>
      <c r="N807" s="2"/>
      <c r="O807" s="2">
        <v>0.0</v>
      </c>
      <c r="P807" s="2">
        <v>0.0</v>
      </c>
      <c r="Q807" s="2">
        <v>0.0</v>
      </c>
      <c r="R807" s="2">
        <v>41.0</v>
      </c>
      <c r="S807" s="2">
        <v>0.0</v>
      </c>
      <c r="T807" s="6">
        <v>17.185057197804277</v>
      </c>
      <c r="U807" s="6">
        <v>0.004729171132895816</v>
      </c>
      <c r="V807" s="6">
        <v>0.7835141964759615</v>
      </c>
      <c r="W807" s="6">
        <v>3708891.0</v>
      </c>
      <c r="X807" s="6">
        <v>1.9064221E7</v>
      </c>
      <c r="Y807" s="6">
        <v>2.9065347E7</v>
      </c>
      <c r="Z807" s="6">
        <v>137455.0</v>
      </c>
      <c r="AA807" s="2">
        <f t="shared" si="3"/>
        <v>0</v>
      </c>
      <c r="AB807" s="2">
        <v>0.0</v>
      </c>
      <c r="AC807" s="2">
        <v>0.0</v>
      </c>
      <c r="AD807" s="2">
        <v>0.0</v>
      </c>
      <c r="AE807" s="2">
        <v>0.0</v>
      </c>
      <c r="AF807" s="2">
        <v>0.0</v>
      </c>
      <c r="AG807" s="2">
        <v>0.0</v>
      </c>
      <c r="AH807" s="2">
        <v>0.0</v>
      </c>
      <c r="AI807" s="2">
        <v>0.0</v>
      </c>
      <c r="AJ807" s="2">
        <v>1.0</v>
      </c>
      <c r="AK807" s="2">
        <v>0.0</v>
      </c>
      <c r="AL807" s="2">
        <v>0.0</v>
      </c>
      <c r="AM807" s="2">
        <v>0.0</v>
      </c>
      <c r="AN807" s="2">
        <v>0.0</v>
      </c>
      <c r="AO807" s="2">
        <v>1.0</v>
      </c>
      <c r="AP807" s="2">
        <v>0.0</v>
      </c>
      <c r="AQ807" s="2">
        <v>0.0</v>
      </c>
      <c r="AR807" s="3">
        <v>0.0</v>
      </c>
      <c r="AS807" s="6">
        <f t="shared" si="4"/>
        <v>17.22593481</v>
      </c>
      <c r="AT807" s="6">
        <f t="shared" si="5"/>
        <v>0.01757604435</v>
      </c>
      <c r="AU807" s="6">
        <f t="shared" si="6"/>
        <v>0.761076352</v>
      </c>
      <c r="AV807" s="6">
        <f t="shared" si="7"/>
        <v>0</v>
      </c>
      <c r="AW807" s="6">
        <f t="shared" si="8"/>
        <v>1</v>
      </c>
      <c r="AX807" s="6">
        <f t="shared" si="9"/>
        <v>0</v>
      </c>
      <c r="AY807" s="6">
        <f t="shared" si="10"/>
        <v>0</v>
      </c>
      <c r="AZ807" s="6">
        <f t="shared" si="11"/>
        <v>0</v>
      </c>
      <c r="BA807" s="6">
        <f t="shared" si="12"/>
        <v>40</v>
      </c>
      <c r="BB807" s="6">
        <f t="shared" si="13"/>
        <v>0</v>
      </c>
      <c r="BC807" s="2"/>
      <c r="BD807" s="2"/>
    </row>
    <row r="808" ht="15.75" customHeight="1">
      <c r="A808" s="2">
        <v>192.0</v>
      </c>
      <c r="B808" s="2">
        <v>2019.0</v>
      </c>
      <c r="C808" s="6" t="s">
        <v>251</v>
      </c>
      <c r="D808" s="2">
        <v>12653.0</v>
      </c>
      <c r="E808" s="2">
        <v>8.9637490000145E13</v>
      </c>
      <c r="F808" s="2" t="str">
        <f t="array" ref="F808">IFERROR(INDEX(cnpj!$A:$B,MATCH(C808,cnpj!$B:$B,0),1),IF(G808=14,LEFT(E808,2)&amp;"."&amp;MID(E808,3,3)&amp;"."&amp;MID(E808,6,3)&amp;"/"&amp;MID(E808,9,4)&amp;"-"&amp;RIGHT(E808,2),IF(G808=13,0&amp;LEFT(E808,1)&amp;"."&amp;MID(E808,2,3)&amp;"."&amp;MID(E808,5,3)&amp;"/"&amp;MID(E808,8,4)&amp;"-"&amp;RIGHT(E808,2),IF(G808=12,"00"&amp;"."&amp;LEFT(E808,3)&amp;"."&amp;MID(E808,4,3)&amp;"/"&amp;MID(E808,7,4)&amp;"-"&amp;RIGHT(E808,2),IF(G808=11,"00.0"&amp;LEFT(E808,2)&amp;"."&amp;MID(E808,3,3)&amp;"/"&amp;MID(E808,6,4)&amp;"-"&amp;RIGHT(E808,2),"erro")))))</f>
        <v>89.637.490/0001-45</v>
      </c>
      <c r="G808" s="2">
        <f t="shared" si="2"/>
        <v>14</v>
      </c>
      <c r="H808" s="6" t="s">
        <v>88</v>
      </c>
      <c r="I808" s="2">
        <v>5.0</v>
      </c>
      <c r="J808" s="6">
        <v>14.292789402287886</v>
      </c>
      <c r="K808" s="6">
        <v>1611682.79</v>
      </c>
      <c r="L808" s="2">
        <v>0.0</v>
      </c>
      <c r="M808" s="2">
        <v>1.0</v>
      </c>
      <c r="N808" s="2"/>
      <c r="O808" s="2">
        <v>0.0</v>
      </c>
      <c r="P808" s="2">
        <v>0.0</v>
      </c>
      <c r="Q808" s="2">
        <v>0.0</v>
      </c>
      <c r="R808" s="2">
        <v>42.0</v>
      </c>
      <c r="S808" s="2">
        <v>0.0</v>
      </c>
      <c r="T808" s="6">
        <v>17.34257897902144</v>
      </c>
      <c r="U808" s="6">
        <v>0.019863139858283297</v>
      </c>
      <c r="V808" s="6">
        <v>0.2140208829177056</v>
      </c>
      <c r="W808" s="6">
        <v>3160194.0</v>
      </c>
      <c r="X808" s="6">
        <v>4121669.0</v>
      </c>
      <c r="Y808" s="6">
        <v>3.4024077E7</v>
      </c>
      <c r="Z808" s="6">
        <v>675825.0</v>
      </c>
      <c r="AA808" s="2">
        <f t="shared" si="3"/>
        <v>0</v>
      </c>
      <c r="AB808" s="2">
        <v>0.0</v>
      </c>
      <c r="AC808" s="2">
        <v>0.0</v>
      </c>
      <c r="AD808" s="2">
        <v>0.0</v>
      </c>
      <c r="AE808" s="2">
        <v>0.0</v>
      </c>
      <c r="AF808" s="2">
        <v>0.0</v>
      </c>
      <c r="AG808" s="2">
        <v>0.0</v>
      </c>
      <c r="AH808" s="2">
        <v>0.0</v>
      </c>
      <c r="AI808" s="2">
        <v>0.0</v>
      </c>
      <c r="AJ808" s="2">
        <v>1.0</v>
      </c>
      <c r="AK808" s="2">
        <v>0.0</v>
      </c>
      <c r="AL808" s="2">
        <v>0.0</v>
      </c>
      <c r="AM808" s="2">
        <v>0.0</v>
      </c>
      <c r="AN808" s="2">
        <v>0.0</v>
      </c>
      <c r="AO808" s="2">
        <v>0.0</v>
      </c>
      <c r="AP808" s="2">
        <v>1.0</v>
      </c>
      <c r="AQ808" s="2">
        <v>0.0</v>
      </c>
      <c r="AR808" s="3">
        <v>0.0</v>
      </c>
      <c r="AS808" s="6">
        <f t="shared" si="4"/>
        <v>17.1850572</v>
      </c>
      <c r="AT808" s="6">
        <f t="shared" si="5"/>
        <v>0.004729171133</v>
      </c>
      <c r="AU808" s="6">
        <f t="shared" si="6"/>
        <v>0.7835141965</v>
      </c>
      <c r="AV808" s="6">
        <f t="shared" si="7"/>
        <v>0</v>
      </c>
      <c r="AW808" s="6">
        <f t="shared" si="8"/>
        <v>1</v>
      </c>
      <c r="AX808" s="6">
        <f t="shared" si="9"/>
        <v>0</v>
      </c>
      <c r="AY808" s="6">
        <f t="shared" si="10"/>
        <v>0</v>
      </c>
      <c r="AZ808" s="6">
        <f t="shared" si="11"/>
        <v>0</v>
      </c>
      <c r="BA808" s="6">
        <f t="shared" si="12"/>
        <v>41</v>
      </c>
      <c r="BB808" s="6">
        <f t="shared" si="13"/>
        <v>0</v>
      </c>
      <c r="BC808" s="2"/>
      <c r="BD808" s="2"/>
    </row>
    <row r="809" ht="15.75" customHeight="1">
      <c r="A809" s="2">
        <v>193.0</v>
      </c>
      <c r="B809" s="2">
        <v>2016.0</v>
      </c>
      <c r="C809" s="6" t="s">
        <v>252</v>
      </c>
      <c r="D809" s="2">
        <v>19879.0</v>
      </c>
      <c r="E809" s="2">
        <v>3.378521000175E12</v>
      </c>
      <c r="F809" s="2" t="str">
        <f t="array" ref="F809">IFERROR(INDEX(cnpj!$A:$B,MATCH(C809,cnpj!$B:$B,0),1),IF(G809=14,LEFT(E809,2)&amp;"."&amp;MID(E809,3,3)&amp;"."&amp;MID(E809,6,3)&amp;"/"&amp;MID(E809,9,4)&amp;"-"&amp;RIGHT(E809,2),IF(G809=13,0&amp;LEFT(E809,1)&amp;"."&amp;MID(E809,2,3)&amp;"."&amp;MID(E809,5,3)&amp;"/"&amp;MID(E809,8,4)&amp;"-"&amp;RIGHT(E809,2),IF(G809=12,"00"&amp;"."&amp;LEFT(E809,3)&amp;"."&amp;MID(E809,4,3)&amp;"/"&amp;MID(E809,7,4)&amp;"-"&amp;RIGHT(E809,2),IF(G809=11,"00.0"&amp;LEFT(E809,2)&amp;"."&amp;MID(E809,3,3)&amp;"/"&amp;MID(E809,6,4)&amp;"-"&amp;RIGHT(E809,2),"erro")))))</f>
        <v>03.378.521/0001-75</v>
      </c>
      <c r="G809" s="2">
        <f t="shared" si="2"/>
        <v>13</v>
      </c>
      <c r="H809" s="6" t="s">
        <v>55</v>
      </c>
      <c r="I809" s="2">
        <v>10.0</v>
      </c>
      <c r="J809" s="6">
        <v>14.379979919659917</v>
      </c>
      <c r="K809" s="6">
        <v>1758514.4</v>
      </c>
      <c r="L809" s="2">
        <v>0.0</v>
      </c>
      <c r="M809" s="2">
        <v>1.0</v>
      </c>
      <c r="N809" s="2"/>
      <c r="O809" s="2">
        <v>1.0</v>
      </c>
      <c r="P809" s="2">
        <v>4.0</v>
      </c>
      <c r="Q809" s="2">
        <v>0.0</v>
      </c>
      <c r="R809" s="2">
        <v>39.0</v>
      </c>
      <c r="S809" s="2">
        <v>0.0</v>
      </c>
      <c r="T809" s="6">
        <v>15.026400682371287</v>
      </c>
      <c r="U809" s="6">
        <v>-0.09323393528500619</v>
      </c>
      <c r="V809" s="6">
        <v>7.969680059800904E-4</v>
      </c>
      <c r="W809" s="6">
        <v>2675.0</v>
      </c>
      <c r="X809" s="6">
        <v>0.0</v>
      </c>
      <c r="Y809" s="6">
        <v>3356471.0</v>
      </c>
      <c r="Z809" s="6">
        <v>-312937.0</v>
      </c>
      <c r="AA809" s="2" t="str">
        <f t="shared" si="3"/>
        <v/>
      </c>
      <c r="AB809" s="2">
        <v>0.0</v>
      </c>
      <c r="AC809" s="2">
        <v>0.0</v>
      </c>
      <c r="AD809" s="2">
        <v>1.0</v>
      </c>
      <c r="AE809" s="2">
        <v>0.0</v>
      </c>
      <c r="AF809" s="2">
        <v>0.0</v>
      </c>
      <c r="AG809" s="2">
        <v>0.0</v>
      </c>
      <c r="AH809" s="2">
        <v>0.0</v>
      </c>
      <c r="AI809" s="2">
        <v>0.0</v>
      </c>
      <c r="AJ809" s="2">
        <v>0.0</v>
      </c>
      <c r="AK809" s="2">
        <v>0.0</v>
      </c>
      <c r="AL809" s="2">
        <v>0.0</v>
      </c>
      <c r="AM809" s="2">
        <v>1.0</v>
      </c>
      <c r="AN809" s="2">
        <v>0.0</v>
      </c>
      <c r="AO809" s="2">
        <v>0.0</v>
      </c>
      <c r="AP809" s="2">
        <v>0.0</v>
      </c>
      <c r="AQ809" s="2">
        <v>0.0</v>
      </c>
      <c r="AR809" s="3">
        <v>0.0</v>
      </c>
      <c r="AS809" s="6" t="str">
        <f t="shared" si="4"/>
        <v/>
      </c>
      <c r="AT809" s="6" t="str">
        <f t="shared" si="5"/>
        <v/>
      </c>
      <c r="AU809" s="6" t="str">
        <f t="shared" si="6"/>
        <v/>
      </c>
      <c r="AV809" s="6" t="str">
        <f t="shared" si="7"/>
        <v/>
      </c>
      <c r="AW809" s="6" t="str">
        <f t="shared" si="8"/>
        <v/>
      </c>
      <c r="AX809" s="6" t="str">
        <f t="shared" si="9"/>
        <v/>
      </c>
      <c r="AY809" s="6" t="str">
        <f t="shared" si="10"/>
        <v/>
      </c>
      <c r="AZ809" s="6" t="str">
        <f t="shared" si="11"/>
        <v/>
      </c>
      <c r="BA809" s="6" t="str">
        <f t="shared" si="12"/>
        <v/>
      </c>
      <c r="BB809" s="6" t="str">
        <f t="shared" si="13"/>
        <v/>
      </c>
      <c r="BC809" s="2"/>
      <c r="BD809" s="2"/>
    </row>
    <row r="810" ht="15.75" customHeight="1">
      <c r="A810" s="2">
        <v>193.0</v>
      </c>
      <c r="B810" s="2">
        <v>2017.0</v>
      </c>
      <c r="C810" s="6" t="s">
        <v>252</v>
      </c>
      <c r="D810" s="2">
        <v>19879.0</v>
      </c>
      <c r="E810" s="2">
        <v>3.378521000175E12</v>
      </c>
      <c r="F810" s="2" t="str">
        <f t="array" ref="F810">IFERROR(INDEX(cnpj!$A:$B,MATCH(C810,cnpj!$B:$B,0),1),IF(G810=14,LEFT(E810,2)&amp;"."&amp;MID(E810,3,3)&amp;"."&amp;MID(E810,6,3)&amp;"/"&amp;MID(E810,9,4)&amp;"-"&amp;RIGHT(E810,2),IF(G810=13,0&amp;LEFT(E810,1)&amp;"."&amp;MID(E810,2,3)&amp;"."&amp;MID(E810,5,3)&amp;"/"&amp;MID(E810,8,4)&amp;"-"&amp;RIGHT(E810,2),IF(G810=12,"00"&amp;"."&amp;LEFT(E810,3)&amp;"."&amp;MID(E810,4,3)&amp;"/"&amp;MID(E810,7,4)&amp;"-"&amp;RIGHT(E810,2),IF(G810=11,"00.0"&amp;LEFT(E810,2)&amp;"."&amp;MID(E810,3,3)&amp;"/"&amp;MID(E810,6,4)&amp;"-"&amp;RIGHT(E810,2),"erro")))))</f>
        <v>03.378.521/0001-75</v>
      </c>
      <c r="G810" s="2">
        <f t="shared" si="2"/>
        <v>13</v>
      </c>
      <c r="H810" s="6" t="s">
        <v>55</v>
      </c>
      <c r="I810" s="2">
        <v>10.0</v>
      </c>
      <c r="J810" s="6">
        <v>11.64001263814337</v>
      </c>
      <c r="K810" s="6">
        <v>113551.6</v>
      </c>
      <c r="L810" s="2">
        <v>0.0</v>
      </c>
      <c r="M810" s="2">
        <v>1.0</v>
      </c>
      <c r="N810" s="2"/>
      <c r="O810" s="2">
        <v>1.0</v>
      </c>
      <c r="P810" s="2">
        <v>3.0</v>
      </c>
      <c r="Q810" s="2">
        <v>0.0</v>
      </c>
      <c r="R810" s="2">
        <v>33.0</v>
      </c>
      <c r="S810" s="2">
        <v>0.0</v>
      </c>
      <c r="T810" s="6">
        <v>15.058373828610316</v>
      </c>
      <c r="U810" s="6">
        <v>0.03584481645189383</v>
      </c>
      <c r="V810" s="6">
        <v>0.009536514268268965</v>
      </c>
      <c r="W810" s="6">
        <v>33049.0</v>
      </c>
      <c r="X810" s="6">
        <v>0.0</v>
      </c>
      <c r="Y810" s="6">
        <v>3465522.0</v>
      </c>
      <c r="Z810" s="6">
        <v>124221.0</v>
      </c>
      <c r="AA810" s="2">
        <f t="shared" si="3"/>
        <v>1</v>
      </c>
      <c r="AB810" s="2">
        <v>0.0</v>
      </c>
      <c r="AC810" s="2">
        <v>0.0</v>
      </c>
      <c r="AD810" s="2">
        <v>1.0</v>
      </c>
      <c r="AE810" s="2">
        <v>0.0</v>
      </c>
      <c r="AF810" s="2">
        <v>0.0</v>
      </c>
      <c r="AG810" s="2">
        <v>0.0</v>
      </c>
      <c r="AH810" s="2">
        <v>0.0</v>
      </c>
      <c r="AI810" s="2">
        <v>0.0</v>
      </c>
      <c r="AJ810" s="2">
        <v>0.0</v>
      </c>
      <c r="AK810" s="2">
        <v>0.0</v>
      </c>
      <c r="AL810" s="2">
        <v>0.0</v>
      </c>
      <c r="AM810" s="2">
        <v>0.0</v>
      </c>
      <c r="AN810" s="2">
        <v>1.0</v>
      </c>
      <c r="AO810" s="2">
        <v>0.0</v>
      </c>
      <c r="AP810" s="2">
        <v>0.0</v>
      </c>
      <c r="AQ810" s="2">
        <v>0.0</v>
      </c>
      <c r="AR810" s="3">
        <v>0.0</v>
      </c>
      <c r="AS810" s="6">
        <f t="shared" si="4"/>
        <v>15.02640068</v>
      </c>
      <c r="AT810" s="6">
        <f t="shared" si="5"/>
        <v>-0.09323393529</v>
      </c>
      <c r="AU810" s="6">
        <f t="shared" si="6"/>
        <v>0.000796968006</v>
      </c>
      <c r="AV810" s="6">
        <f t="shared" si="7"/>
        <v>0</v>
      </c>
      <c r="AW810" s="6">
        <f t="shared" si="8"/>
        <v>1</v>
      </c>
      <c r="AX810" s="6">
        <f t="shared" si="9"/>
        <v>1</v>
      </c>
      <c r="AY810" s="6">
        <f t="shared" si="10"/>
        <v>4</v>
      </c>
      <c r="AZ810" s="6">
        <f t="shared" si="11"/>
        <v>0</v>
      </c>
      <c r="BA810" s="6">
        <f t="shared" si="12"/>
        <v>39</v>
      </c>
      <c r="BB810" s="6">
        <f t="shared" si="13"/>
        <v>0</v>
      </c>
      <c r="BC810" s="2"/>
      <c r="BD810" s="2"/>
    </row>
    <row r="811" ht="15.75" customHeight="1">
      <c r="A811" s="2">
        <v>193.0</v>
      </c>
      <c r="B811" s="2">
        <v>2018.0</v>
      </c>
      <c r="C811" s="6" t="s">
        <v>252</v>
      </c>
      <c r="D811" s="2">
        <v>19879.0</v>
      </c>
      <c r="E811" s="2">
        <v>3.378521000175E12</v>
      </c>
      <c r="F811" s="2" t="str">
        <f t="array" ref="F811">IFERROR(INDEX(cnpj!$A:$B,MATCH(C811,cnpj!$B:$B,0),1),IF(G811=14,LEFT(E811,2)&amp;"."&amp;MID(E811,3,3)&amp;"."&amp;MID(E811,6,3)&amp;"/"&amp;MID(E811,9,4)&amp;"-"&amp;RIGHT(E811,2),IF(G811=13,0&amp;LEFT(E811,1)&amp;"."&amp;MID(E811,2,3)&amp;"."&amp;MID(E811,5,3)&amp;"/"&amp;MID(E811,8,4)&amp;"-"&amp;RIGHT(E811,2),IF(G811=12,"00"&amp;"."&amp;LEFT(E811,3)&amp;"."&amp;MID(E811,4,3)&amp;"/"&amp;MID(E811,7,4)&amp;"-"&amp;RIGHT(E811,2),IF(G811=11,"00.0"&amp;LEFT(E811,2)&amp;"."&amp;MID(E811,3,3)&amp;"/"&amp;MID(E811,6,4)&amp;"-"&amp;RIGHT(E811,2),"erro")))))</f>
        <v>03.378.521/0001-75</v>
      </c>
      <c r="G811" s="2">
        <f t="shared" si="2"/>
        <v>13</v>
      </c>
      <c r="H811" s="6" t="s">
        <v>55</v>
      </c>
      <c r="I811" s="2">
        <v>10.0</v>
      </c>
      <c r="J811" s="6">
        <v>14.936518048210168</v>
      </c>
      <c r="K811" s="6">
        <v>3067943.57</v>
      </c>
      <c r="L811" s="2">
        <v>0.0</v>
      </c>
      <c r="M811" s="2">
        <v>1.0</v>
      </c>
      <c r="N811" s="2"/>
      <c r="O811" s="2">
        <v>1.0</v>
      </c>
      <c r="P811" s="2">
        <v>3.0</v>
      </c>
      <c r="Q811" s="2">
        <v>0.0</v>
      </c>
      <c r="R811" s="2">
        <v>22.0</v>
      </c>
      <c r="S811" s="2">
        <v>0.0</v>
      </c>
      <c r="T811" s="6">
        <v>15.05001790193738</v>
      </c>
      <c r="U811" s="6">
        <v>0.04823892792036512</v>
      </c>
      <c r="V811" s="6">
        <v>0.013732128490100198</v>
      </c>
      <c r="W811" s="6">
        <v>47193.0</v>
      </c>
      <c r="X811" s="6">
        <v>0.0</v>
      </c>
      <c r="Y811" s="6">
        <v>3436685.0</v>
      </c>
      <c r="Z811" s="6">
        <v>165782.0</v>
      </c>
      <c r="AA811" s="2">
        <f t="shared" si="3"/>
        <v>0</v>
      </c>
      <c r="AB811" s="2">
        <v>0.0</v>
      </c>
      <c r="AC811" s="2">
        <v>0.0</v>
      </c>
      <c r="AD811" s="2">
        <v>1.0</v>
      </c>
      <c r="AE811" s="2">
        <v>0.0</v>
      </c>
      <c r="AF811" s="2">
        <v>0.0</v>
      </c>
      <c r="AG811" s="2">
        <v>0.0</v>
      </c>
      <c r="AH811" s="2">
        <v>0.0</v>
      </c>
      <c r="AI811" s="2">
        <v>0.0</v>
      </c>
      <c r="AJ811" s="2">
        <v>0.0</v>
      </c>
      <c r="AK811" s="2">
        <v>0.0</v>
      </c>
      <c r="AL811" s="2">
        <v>0.0</v>
      </c>
      <c r="AM811" s="2">
        <v>0.0</v>
      </c>
      <c r="AN811" s="2">
        <v>0.0</v>
      </c>
      <c r="AO811" s="2">
        <v>1.0</v>
      </c>
      <c r="AP811" s="2">
        <v>0.0</v>
      </c>
      <c r="AQ811" s="2">
        <v>0.0</v>
      </c>
      <c r="AR811" s="3">
        <v>0.0</v>
      </c>
      <c r="AS811" s="6">
        <f t="shared" si="4"/>
        <v>15.05837383</v>
      </c>
      <c r="AT811" s="6">
        <f t="shared" si="5"/>
        <v>0.03584481645</v>
      </c>
      <c r="AU811" s="6">
        <f t="shared" si="6"/>
        <v>0.009536514268</v>
      </c>
      <c r="AV811" s="6">
        <f t="shared" si="7"/>
        <v>0</v>
      </c>
      <c r="AW811" s="6">
        <f t="shared" si="8"/>
        <v>1</v>
      </c>
      <c r="AX811" s="6">
        <f t="shared" si="9"/>
        <v>1</v>
      </c>
      <c r="AY811" s="6">
        <f t="shared" si="10"/>
        <v>3</v>
      </c>
      <c r="AZ811" s="6">
        <f t="shared" si="11"/>
        <v>0</v>
      </c>
      <c r="BA811" s="6">
        <f t="shared" si="12"/>
        <v>33</v>
      </c>
      <c r="BB811" s="6">
        <f t="shared" si="13"/>
        <v>0</v>
      </c>
      <c r="BC811" s="2"/>
      <c r="BD811" s="2"/>
    </row>
    <row r="812" ht="15.75" customHeight="1">
      <c r="A812" s="2">
        <v>193.0</v>
      </c>
      <c r="B812" s="2">
        <v>2019.0</v>
      </c>
      <c r="C812" s="6" t="s">
        <v>252</v>
      </c>
      <c r="D812" s="2">
        <v>19879.0</v>
      </c>
      <c r="E812" s="2">
        <v>3.378521000175E12</v>
      </c>
      <c r="F812" s="2" t="str">
        <f t="array" ref="F812">IFERROR(INDEX(cnpj!$A:$B,MATCH(C812,cnpj!$B:$B,0),1),IF(G812=14,LEFT(E812,2)&amp;"."&amp;MID(E812,3,3)&amp;"."&amp;MID(E812,6,3)&amp;"/"&amp;MID(E812,9,4)&amp;"-"&amp;RIGHT(E812,2),IF(G812=13,0&amp;LEFT(E812,1)&amp;"."&amp;MID(E812,2,3)&amp;"."&amp;MID(E812,5,3)&amp;"/"&amp;MID(E812,8,4)&amp;"-"&amp;RIGHT(E812,2),IF(G812=12,"00"&amp;"."&amp;LEFT(E812,3)&amp;"."&amp;MID(E812,4,3)&amp;"/"&amp;MID(E812,7,4)&amp;"-"&amp;RIGHT(E812,2),IF(G812=11,"00.0"&amp;LEFT(E812,2)&amp;"."&amp;MID(E812,3,3)&amp;"/"&amp;MID(E812,6,4)&amp;"-"&amp;RIGHT(E812,2),"erro")))))</f>
        <v>03.378.521/0001-75</v>
      </c>
      <c r="G812" s="2">
        <f t="shared" si="2"/>
        <v>13</v>
      </c>
      <c r="H812" s="6" t="s">
        <v>55</v>
      </c>
      <c r="I812" s="2">
        <v>10.0</v>
      </c>
      <c r="J812" s="6">
        <v>13.133055848644766</v>
      </c>
      <c r="K812" s="6">
        <v>505374.92</v>
      </c>
      <c r="L812" s="2">
        <v>0.0</v>
      </c>
      <c r="M812" s="2">
        <v>1.0</v>
      </c>
      <c r="N812" s="2"/>
      <c r="O812" s="2">
        <v>1.0</v>
      </c>
      <c r="P812" s="2">
        <v>3.0</v>
      </c>
      <c r="Q812" s="2">
        <v>0.0</v>
      </c>
      <c r="R812" s="2">
        <v>21.0</v>
      </c>
      <c r="S812" s="2">
        <v>0.0</v>
      </c>
      <c r="T812" s="6">
        <v>15.694954386012212</v>
      </c>
      <c r="U812" s="6">
        <v>0.2027223173132987</v>
      </c>
      <c r="V812" s="6">
        <v>0.0490300481185784</v>
      </c>
      <c r="W812" s="6">
        <v>318465.0</v>
      </c>
      <c r="X812" s="6">
        <v>2675.0</v>
      </c>
      <c r="Y812" s="6">
        <v>6549861.0</v>
      </c>
      <c r="Z812" s="6">
        <v>1327803.0</v>
      </c>
      <c r="AA812" s="2">
        <f t="shared" si="3"/>
        <v>0</v>
      </c>
      <c r="AB812" s="2">
        <v>0.0</v>
      </c>
      <c r="AC812" s="2">
        <v>0.0</v>
      </c>
      <c r="AD812" s="2">
        <v>1.0</v>
      </c>
      <c r="AE812" s="2">
        <v>0.0</v>
      </c>
      <c r="AF812" s="2">
        <v>0.0</v>
      </c>
      <c r="AG812" s="2">
        <v>0.0</v>
      </c>
      <c r="AH812" s="2">
        <v>0.0</v>
      </c>
      <c r="AI812" s="2">
        <v>0.0</v>
      </c>
      <c r="AJ812" s="2">
        <v>0.0</v>
      </c>
      <c r="AK812" s="2">
        <v>0.0</v>
      </c>
      <c r="AL812" s="2">
        <v>0.0</v>
      </c>
      <c r="AM812" s="2">
        <v>0.0</v>
      </c>
      <c r="AN812" s="2">
        <v>0.0</v>
      </c>
      <c r="AO812" s="2">
        <v>0.0</v>
      </c>
      <c r="AP812" s="2">
        <v>1.0</v>
      </c>
      <c r="AQ812" s="2">
        <v>0.0</v>
      </c>
      <c r="AR812" s="3">
        <v>0.0</v>
      </c>
      <c r="AS812" s="6">
        <f t="shared" si="4"/>
        <v>15.0500179</v>
      </c>
      <c r="AT812" s="6">
        <f t="shared" si="5"/>
        <v>0.04823892792</v>
      </c>
      <c r="AU812" s="6">
        <f t="shared" si="6"/>
        <v>0.01373212849</v>
      </c>
      <c r="AV812" s="6">
        <f t="shared" si="7"/>
        <v>0</v>
      </c>
      <c r="AW812" s="6">
        <f t="shared" si="8"/>
        <v>1</v>
      </c>
      <c r="AX812" s="6">
        <f t="shared" si="9"/>
        <v>1</v>
      </c>
      <c r="AY812" s="6">
        <f t="shared" si="10"/>
        <v>3</v>
      </c>
      <c r="AZ812" s="6">
        <f t="shared" si="11"/>
        <v>0</v>
      </c>
      <c r="BA812" s="6">
        <f t="shared" si="12"/>
        <v>22</v>
      </c>
      <c r="BB812" s="6">
        <f t="shared" si="13"/>
        <v>0</v>
      </c>
      <c r="BC812" s="2"/>
      <c r="BD812" s="2"/>
    </row>
    <row r="813" ht="15.75" customHeight="1">
      <c r="A813" s="2">
        <v>194.0</v>
      </c>
      <c r="B813" s="2">
        <v>2017.0</v>
      </c>
      <c r="C813" s="6" t="s">
        <v>253</v>
      </c>
      <c r="D813" s="2">
        <v>8036.0</v>
      </c>
      <c r="E813" s="2">
        <v>6.0444437000146E13</v>
      </c>
      <c r="F813" s="2" t="str">
        <f t="array" ref="F813">IFERROR(INDEX(cnpj!$A:$B,MATCH(C813,cnpj!$B:$B,0),1),IF(G813=14,LEFT(E813,2)&amp;"."&amp;MID(E813,3,3)&amp;"."&amp;MID(E813,6,3)&amp;"/"&amp;MID(E813,9,4)&amp;"-"&amp;RIGHT(E813,2),IF(G813=13,0&amp;LEFT(E813,1)&amp;"."&amp;MID(E813,2,3)&amp;"."&amp;MID(E813,5,3)&amp;"/"&amp;MID(E813,8,4)&amp;"-"&amp;RIGHT(E813,2),IF(G813=12,"00"&amp;"."&amp;LEFT(E813,3)&amp;"."&amp;MID(E813,4,3)&amp;"/"&amp;MID(E813,7,4)&amp;"-"&amp;RIGHT(E813,2),IF(G813=11,"00.0"&amp;LEFT(E813,2)&amp;"."&amp;MID(E813,3,3)&amp;"/"&amp;MID(E813,6,4)&amp;"-"&amp;RIGHT(E813,2),"erro")))))</f>
        <v>60.444.437/0001-46</v>
      </c>
      <c r="G813" s="2">
        <f t="shared" si="2"/>
        <v>14</v>
      </c>
      <c r="H813" s="6" t="s">
        <v>52</v>
      </c>
      <c r="I813" s="2">
        <v>10.0</v>
      </c>
      <c r="J813" s="6">
        <v>13.910802555785127</v>
      </c>
      <c r="K813" s="6">
        <v>1099980.0</v>
      </c>
      <c r="L813" s="2">
        <v>0.0</v>
      </c>
      <c r="M813" s="2">
        <v>1.0</v>
      </c>
      <c r="N813" s="2"/>
      <c r="O813" s="2">
        <v>0.0</v>
      </c>
      <c r="P813" s="2">
        <v>0.0</v>
      </c>
      <c r="Q813" s="2">
        <v>0.0</v>
      </c>
      <c r="R813" s="2">
        <v>29.0</v>
      </c>
      <c r="S813" s="2">
        <v>0.0</v>
      </c>
      <c r="T813" s="6">
        <v>16.329332275333023</v>
      </c>
      <c r="U813" s="6">
        <v>0.007533569742211128</v>
      </c>
      <c r="V813" s="6">
        <v>0.7929913797276985</v>
      </c>
      <c r="W813" s="6">
        <v>4245450.0</v>
      </c>
      <c r="X813" s="6">
        <v>5549616.0</v>
      </c>
      <c r="Y813" s="6">
        <v>1.2352046E7</v>
      </c>
      <c r="Z813" s="6">
        <v>93055.0</v>
      </c>
      <c r="AA813" s="2" t="str">
        <f t="shared" si="3"/>
        <v/>
      </c>
      <c r="AB813" s="2">
        <v>0.0</v>
      </c>
      <c r="AC813" s="2">
        <v>0.0</v>
      </c>
      <c r="AD813" s="2">
        <v>1.0</v>
      </c>
      <c r="AE813" s="2">
        <v>0.0</v>
      </c>
      <c r="AF813" s="2">
        <v>0.0</v>
      </c>
      <c r="AG813" s="2">
        <v>0.0</v>
      </c>
      <c r="AH813" s="2">
        <v>0.0</v>
      </c>
      <c r="AI813" s="2">
        <v>0.0</v>
      </c>
      <c r="AJ813" s="2">
        <v>0.0</v>
      </c>
      <c r="AK813" s="2">
        <v>0.0</v>
      </c>
      <c r="AL813" s="2">
        <v>0.0</v>
      </c>
      <c r="AM813" s="2">
        <v>0.0</v>
      </c>
      <c r="AN813" s="2">
        <v>1.0</v>
      </c>
      <c r="AO813" s="2">
        <v>0.0</v>
      </c>
      <c r="AP813" s="2">
        <v>0.0</v>
      </c>
      <c r="AQ813" s="2">
        <v>0.0</v>
      </c>
      <c r="AR813" s="3">
        <v>0.0</v>
      </c>
      <c r="AS813" s="6" t="str">
        <f t="shared" si="4"/>
        <v/>
      </c>
      <c r="AT813" s="6" t="str">
        <f t="shared" si="5"/>
        <v/>
      </c>
      <c r="AU813" s="6" t="str">
        <f t="shared" si="6"/>
        <v/>
      </c>
      <c r="AV813" s="6" t="str">
        <f t="shared" si="7"/>
        <v/>
      </c>
      <c r="AW813" s="6" t="str">
        <f t="shared" si="8"/>
        <v/>
      </c>
      <c r="AX813" s="6" t="str">
        <f t="shared" si="9"/>
        <v/>
      </c>
      <c r="AY813" s="6" t="str">
        <f t="shared" si="10"/>
        <v/>
      </c>
      <c r="AZ813" s="6" t="str">
        <f t="shared" si="11"/>
        <v/>
      </c>
      <c r="BA813" s="6" t="str">
        <f t="shared" si="12"/>
        <v/>
      </c>
      <c r="BB813" s="6" t="str">
        <f t="shared" si="13"/>
        <v/>
      </c>
      <c r="BC813" s="2"/>
      <c r="BD813" s="2"/>
    </row>
    <row r="814" ht="15.75" customHeight="1">
      <c r="A814" s="2">
        <v>194.0</v>
      </c>
      <c r="B814" s="2">
        <v>2018.0</v>
      </c>
      <c r="C814" s="6" t="s">
        <v>253</v>
      </c>
      <c r="D814" s="2">
        <v>8036.0</v>
      </c>
      <c r="E814" s="2">
        <v>6.0444437000146E13</v>
      </c>
      <c r="F814" s="2" t="str">
        <f t="array" ref="F814">IFERROR(INDEX(cnpj!$A:$B,MATCH(C814,cnpj!$B:$B,0),1),IF(G814=14,LEFT(E814,2)&amp;"."&amp;MID(E814,3,3)&amp;"."&amp;MID(E814,6,3)&amp;"/"&amp;MID(E814,9,4)&amp;"-"&amp;RIGHT(E814,2),IF(G814=13,0&amp;LEFT(E814,1)&amp;"."&amp;MID(E814,2,3)&amp;"."&amp;MID(E814,5,3)&amp;"/"&amp;MID(E814,8,4)&amp;"-"&amp;RIGHT(E814,2),IF(G814=12,"00"&amp;"."&amp;LEFT(E814,3)&amp;"."&amp;MID(E814,4,3)&amp;"/"&amp;MID(E814,7,4)&amp;"-"&amp;RIGHT(E814,2),IF(G814=11,"00.0"&amp;LEFT(E814,2)&amp;"."&amp;MID(E814,3,3)&amp;"/"&amp;MID(E814,6,4)&amp;"-"&amp;RIGHT(E814,2),"erro")))))</f>
        <v>60.444.437/0001-46</v>
      </c>
      <c r="G814" s="2">
        <f t="shared" si="2"/>
        <v>14</v>
      </c>
      <c r="H814" s="6" t="s">
        <v>52</v>
      </c>
      <c r="I814" s="2">
        <v>10.0</v>
      </c>
      <c r="J814" s="6">
        <v>14.350519329931544</v>
      </c>
      <c r="K814" s="6">
        <v>1707463.22</v>
      </c>
      <c r="L814" s="2">
        <v>0.0</v>
      </c>
      <c r="M814" s="2">
        <v>1.0</v>
      </c>
      <c r="N814" s="2"/>
      <c r="O814" s="2">
        <v>0.0</v>
      </c>
      <c r="P814" s="2">
        <v>0.0</v>
      </c>
      <c r="Q814" s="2">
        <v>0.0</v>
      </c>
      <c r="R814" s="2">
        <v>21.0</v>
      </c>
      <c r="S814" s="2">
        <v>0.0</v>
      </c>
      <c r="T814" s="6">
        <v>16.48291131910228</v>
      </c>
      <c r="U814" s="6">
        <v>0.005326094767673773</v>
      </c>
      <c r="V814" s="6">
        <v>0.8301592398811732</v>
      </c>
      <c r="W814" s="6">
        <v>3791320.0</v>
      </c>
      <c r="X814" s="6">
        <v>8165036.0</v>
      </c>
      <c r="Y814" s="6">
        <v>1.4402485E7</v>
      </c>
      <c r="Z814" s="6">
        <v>76709.0</v>
      </c>
      <c r="AA814" s="2">
        <f t="shared" si="3"/>
        <v>0</v>
      </c>
      <c r="AB814" s="2">
        <v>0.0</v>
      </c>
      <c r="AC814" s="2">
        <v>0.0</v>
      </c>
      <c r="AD814" s="2">
        <v>1.0</v>
      </c>
      <c r="AE814" s="2">
        <v>0.0</v>
      </c>
      <c r="AF814" s="2">
        <v>0.0</v>
      </c>
      <c r="AG814" s="2">
        <v>0.0</v>
      </c>
      <c r="AH814" s="2">
        <v>0.0</v>
      </c>
      <c r="AI814" s="2">
        <v>0.0</v>
      </c>
      <c r="AJ814" s="2">
        <v>0.0</v>
      </c>
      <c r="AK814" s="2">
        <v>0.0</v>
      </c>
      <c r="AL814" s="2">
        <v>0.0</v>
      </c>
      <c r="AM814" s="2">
        <v>0.0</v>
      </c>
      <c r="AN814" s="2">
        <v>0.0</v>
      </c>
      <c r="AO814" s="2">
        <v>1.0</v>
      </c>
      <c r="AP814" s="2">
        <v>0.0</v>
      </c>
      <c r="AQ814" s="2">
        <v>0.0</v>
      </c>
      <c r="AR814" s="3">
        <v>0.0</v>
      </c>
      <c r="AS814" s="6">
        <f t="shared" si="4"/>
        <v>16.32933228</v>
      </c>
      <c r="AT814" s="6">
        <f t="shared" si="5"/>
        <v>0.007533569742</v>
      </c>
      <c r="AU814" s="6">
        <f t="shared" si="6"/>
        <v>0.7929913797</v>
      </c>
      <c r="AV814" s="6">
        <f t="shared" si="7"/>
        <v>0</v>
      </c>
      <c r="AW814" s="6">
        <f t="shared" si="8"/>
        <v>1</v>
      </c>
      <c r="AX814" s="6">
        <f t="shared" si="9"/>
        <v>0</v>
      </c>
      <c r="AY814" s="6">
        <f t="shared" si="10"/>
        <v>0</v>
      </c>
      <c r="AZ814" s="6">
        <f t="shared" si="11"/>
        <v>0</v>
      </c>
      <c r="BA814" s="6">
        <f t="shared" si="12"/>
        <v>29</v>
      </c>
      <c r="BB814" s="6">
        <f t="shared" si="13"/>
        <v>0</v>
      </c>
      <c r="BC814" s="2"/>
      <c r="BD814" s="2"/>
    </row>
    <row r="815" ht="15.75" customHeight="1">
      <c r="A815" s="2">
        <v>194.0</v>
      </c>
      <c r="B815" s="2">
        <v>2019.0</v>
      </c>
      <c r="C815" s="6" t="s">
        <v>253</v>
      </c>
      <c r="D815" s="2">
        <v>8036.0</v>
      </c>
      <c r="E815" s="2">
        <v>6.0444437000146E13</v>
      </c>
      <c r="F815" s="2" t="str">
        <f t="array" ref="F815">IFERROR(INDEX(cnpj!$A:$B,MATCH(C815,cnpj!$B:$B,0),1),IF(G815=14,LEFT(E815,2)&amp;"."&amp;MID(E815,3,3)&amp;"."&amp;MID(E815,6,3)&amp;"/"&amp;MID(E815,9,4)&amp;"-"&amp;RIGHT(E815,2),IF(G815=13,0&amp;LEFT(E815,1)&amp;"."&amp;MID(E815,2,3)&amp;"."&amp;MID(E815,5,3)&amp;"/"&amp;MID(E815,8,4)&amp;"-"&amp;RIGHT(E815,2),IF(G815=12,"00"&amp;"."&amp;LEFT(E815,3)&amp;"."&amp;MID(E815,4,3)&amp;"/"&amp;MID(E815,7,4)&amp;"-"&amp;RIGHT(E815,2),IF(G815=11,"00.0"&amp;LEFT(E815,2)&amp;"."&amp;MID(E815,3,3)&amp;"/"&amp;MID(E815,6,4)&amp;"-"&amp;RIGHT(E815,2),"erro")))))</f>
        <v>60.444.437/0001-46</v>
      </c>
      <c r="G815" s="2">
        <f t="shared" si="2"/>
        <v>14</v>
      </c>
      <c r="H815" s="6" t="s">
        <v>52</v>
      </c>
      <c r="I815" s="2">
        <v>10.0</v>
      </c>
      <c r="J815" s="6">
        <v>12.390079323376458</v>
      </c>
      <c r="K815" s="6">
        <v>240404.77</v>
      </c>
      <c r="L815" s="2">
        <v>0.0</v>
      </c>
      <c r="M815" s="2">
        <v>1.0</v>
      </c>
      <c r="N815" s="2"/>
      <c r="O815" s="2">
        <v>0.0</v>
      </c>
      <c r="P815" s="2">
        <v>0.0</v>
      </c>
      <c r="Q815" s="2">
        <v>0.0</v>
      </c>
      <c r="R815" s="2">
        <v>20.0</v>
      </c>
      <c r="S815" s="2">
        <v>0.0</v>
      </c>
      <c r="T815" s="6">
        <v>16.82032531064952</v>
      </c>
      <c r="U815" s="6">
        <v>0.057146503870659685</v>
      </c>
      <c r="V815" s="6">
        <v>0.37474067231688163</v>
      </c>
      <c r="W815" s="6">
        <v>3714699.0</v>
      </c>
      <c r="X815" s="6">
        <v>3848496.0</v>
      </c>
      <c r="Y815" s="6">
        <v>2.0182477E7</v>
      </c>
      <c r="Z815" s="6">
        <v>1153358.0</v>
      </c>
      <c r="AA815" s="2">
        <f t="shared" si="3"/>
        <v>0</v>
      </c>
      <c r="AB815" s="2">
        <v>0.0</v>
      </c>
      <c r="AC815" s="2">
        <v>0.0</v>
      </c>
      <c r="AD815" s="2">
        <v>1.0</v>
      </c>
      <c r="AE815" s="2">
        <v>0.0</v>
      </c>
      <c r="AF815" s="2">
        <v>0.0</v>
      </c>
      <c r="AG815" s="2">
        <v>0.0</v>
      </c>
      <c r="AH815" s="2">
        <v>0.0</v>
      </c>
      <c r="AI815" s="2">
        <v>0.0</v>
      </c>
      <c r="AJ815" s="2">
        <v>0.0</v>
      </c>
      <c r="AK815" s="2">
        <v>0.0</v>
      </c>
      <c r="AL815" s="2">
        <v>0.0</v>
      </c>
      <c r="AM815" s="2">
        <v>0.0</v>
      </c>
      <c r="AN815" s="2">
        <v>0.0</v>
      </c>
      <c r="AO815" s="2">
        <v>0.0</v>
      </c>
      <c r="AP815" s="2">
        <v>1.0</v>
      </c>
      <c r="AQ815" s="2">
        <v>0.0</v>
      </c>
      <c r="AR815" s="3">
        <v>0.0</v>
      </c>
      <c r="AS815" s="6">
        <f t="shared" si="4"/>
        <v>16.48291132</v>
      </c>
      <c r="AT815" s="6">
        <f t="shared" si="5"/>
        <v>0.005326094768</v>
      </c>
      <c r="AU815" s="6">
        <f t="shared" si="6"/>
        <v>0.8301592399</v>
      </c>
      <c r="AV815" s="6">
        <f t="shared" si="7"/>
        <v>0</v>
      </c>
      <c r="AW815" s="6">
        <f t="shared" si="8"/>
        <v>1</v>
      </c>
      <c r="AX815" s="6">
        <f t="shared" si="9"/>
        <v>0</v>
      </c>
      <c r="AY815" s="6">
        <f t="shared" si="10"/>
        <v>0</v>
      </c>
      <c r="AZ815" s="6">
        <f t="shared" si="11"/>
        <v>0</v>
      </c>
      <c r="BA815" s="6">
        <f t="shared" si="12"/>
        <v>21</v>
      </c>
      <c r="BB815" s="6">
        <f t="shared" si="13"/>
        <v>0</v>
      </c>
      <c r="BC815" s="2"/>
      <c r="BD815" s="2"/>
    </row>
    <row r="816" ht="15.75" customHeight="1">
      <c r="A816" s="2">
        <v>195.0</v>
      </c>
      <c r="B816" s="2">
        <v>2016.0</v>
      </c>
      <c r="C816" s="6" t="s">
        <v>254</v>
      </c>
      <c r="D816" s="2">
        <v>19739.0</v>
      </c>
      <c r="E816" s="2">
        <v>1.6670085000155E13</v>
      </c>
      <c r="F816" s="2" t="str">
        <f t="array" ref="F816">IFERROR(INDEX(cnpj!$A:$B,MATCH(C816,cnpj!$B:$B,0),1),IF(G816=14,LEFT(E816,2)&amp;"."&amp;MID(E816,3,3)&amp;"."&amp;MID(E816,6,3)&amp;"/"&amp;MID(E816,9,4)&amp;"-"&amp;RIGHT(E816,2),IF(G816=13,0&amp;LEFT(E816,1)&amp;"."&amp;MID(E816,2,3)&amp;"."&amp;MID(E816,5,3)&amp;"/"&amp;MID(E816,8,4)&amp;"-"&amp;RIGHT(E816,2),IF(G816=12,"00"&amp;"."&amp;LEFT(E816,3)&amp;"."&amp;MID(E816,4,3)&amp;"/"&amp;MID(E816,7,4)&amp;"-"&amp;RIGHT(E816,2),IF(G816=11,"00.0"&amp;LEFT(E816,2)&amp;"."&amp;MID(E816,3,3)&amp;"/"&amp;MID(E816,6,4)&amp;"-"&amp;RIGHT(E816,2),"erro")))))</f>
        <v>16.670.085/0001-55</v>
      </c>
      <c r="G816" s="2">
        <f t="shared" si="2"/>
        <v>14</v>
      </c>
      <c r="H816" s="6" t="s">
        <v>62</v>
      </c>
      <c r="I816" s="2">
        <v>3.0</v>
      </c>
      <c r="J816" s="6">
        <v>13.295139521354752</v>
      </c>
      <c r="K816" s="6">
        <v>594300.0</v>
      </c>
      <c r="L816" s="2">
        <v>0.0</v>
      </c>
      <c r="M816" s="2">
        <v>1.0</v>
      </c>
      <c r="N816" s="2"/>
      <c r="O816" s="2">
        <v>0.0</v>
      </c>
      <c r="P816" s="2">
        <v>0.0</v>
      </c>
      <c r="Q816" s="2">
        <v>0.0</v>
      </c>
      <c r="R816" s="2">
        <v>12.0</v>
      </c>
      <c r="S816" s="2">
        <v>0.0</v>
      </c>
      <c r="T816" s="6">
        <v>15.610504125188395</v>
      </c>
      <c r="U816" s="6">
        <v>0.06799889557759232</v>
      </c>
      <c r="V816" s="6">
        <v>0.635017300624178</v>
      </c>
      <c r="W816" s="6">
        <v>1441522.0</v>
      </c>
      <c r="X816" s="6">
        <v>2380924.0</v>
      </c>
      <c r="Y816" s="6">
        <v>6019436.0</v>
      </c>
      <c r="Z816" s="6">
        <v>409315.0</v>
      </c>
      <c r="AA816" s="2" t="str">
        <f t="shared" si="3"/>
        <v/>
      </c>
      <c r="AB816" s="2">
        <v>0.0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1.0</v>
      </c>
      <c r="AI816" s="2">
        <v>0.0</v>
      </c>
      <c r="AJ816" s="2">
        <v>0.0</v>
      </c>
      <c r="AK816" s="2">
        <v>0.0</v>
      </c>
      <c r="AL816" s="2">
        <v>0.0</v>
      </c>
      <c r="AM816" s="2">
        <v>1.0</v>
      </c>
      <c r="AN816" s="2">
        <v>0.0</v>
      </c>
      <c r="AO816" s="2">
        <v>0.0</v>
      </c>
      <c r="AP816" s="2">
        <v>0.0</v>
      </c>
      <c r="AQ816" s="2">
        <v>0.0</v>
      </c>
      <c r="AR816" s="3">
        <v>0.0</v>
      </c>
      <c r="AS816" s="6" t="str">
        <f t="shared" si="4"/>
        <v/>
      </c>
      <c r="AT816" s="6" t="str">
        <f t="shared" si="5"/>
        <v/>
      </c>
      <c r="AU816" s="6" t="str">
        <f t="shared" si="6"/>
        <v/>
      </c>
      <c r="AV816" s="6" t="str">
        <f t="shared" si="7"/>
        <v/>
      </c>
      <c r="AW816" s="6" t="str">
        <f t="shared" si="8"/>
        <v/>
      </c>
      <c r="AX816" s="6" t="str">
        <f t="shared" si="9"/>
        <v/>
      </c>
      <c r="AY816" s="6" t="str">
        <f t="shared" si="10"/>
        <v/>
      </c>
      <c r="AZ816" s="6" t="str">
        <f t="shared" si="11"/>
        <v/>
      </c>
      <c r="BA816" s="6" t="str">
        <f t="shared" si="12"/>
        <v/>
      </c>
      <c r="BB816" s="6" t="str">
        <f t="shared" si="13"/>
        <v/>
      </c>
      <c r="BC816" s="2"/>
      <c r="BD816" s="2"/>
    </row>
    <row r="817" ht="15.75" customHeight="1">
      <c r="A817" s="2">
        <v>195.0</v>
      </c>
      <c r="B817" s="2">
        <v>2017.0</v>
      </c>
      <c r="C817" s="6" t="s">
        <v>254</v>
      </c>
      <c r="D817" s="2">
        <v>19739.0</v>
      </c>
      <c r="E817" s="2">
        <v>1.6670085000155E13</v>
      </c>
      <c r="F817" s="2" t="str">
        <f t="array" ref="F817">IFERROR(INDEX(cnpj!$A:$B,MATCH(C817,cnpj!$B:$B,0),1),IF(G817=14,LEFT(E817,2)&amp;"."&amp;MID(E817,3,3)&amp;"."&amp;MID(E817,6,3)&amp;"/"&amp;MID(E817,9,4)&amp;"-"&amp;RIGHT(E817,2),IF(G817=13,0&amp;LEFT(E817,1)&amp;"."&amp;MID(E817,2,3)&amp;"."&amp;MID(E817,5,3)&amp;"/"&amp;MID(E817,8,4)&amp;"-"&amp;RIGHT(E817,2),IF(G817=12,"00"&amp;"."&amp;LEFT(E817,3)&amp;"."&amp;MID(E817,4,3)&amp;"/"&amp;MID(E817,7,4)&amp;"-"&amp;RIGHT(E817,2),IF(G817=11,"00.0"&amp;LEFT(E817,2)&amp;"."&amp;MID(E817,3,3)&amp;"/"&amp;MID(E817,6,4)&amp;"-"&amp;RIGHT(E817,2),"erro")))))</f>
        <v>16.670.085/0001-55</v>
      </c>
      <c r="G817" s="2">
        <f t="shared" si="2"/>
        <v>14</v>
      </c>
      <c r="H817" s="6" t="s">
        <v>62</v>
      </c>
      <c r="I817" s="2">
        <v>3.0</v>
      </c>
      <c r="J817" s="6">
        <v>13.143145916586857</v>
      </c>
      <c r="K817" s="6">
        <v>510500.0</v>
      </c>
      <c r="L817" s="2">
        <v>0.0</v>
      </c>
      <c r="M817" s="2">
        <v>1.0</v>
      </c>
      <c r="N817" s="2"/>
      <c r="O817" s="2">
        <v>0.0</v>
      </c>
      <c r="P817" s="2">
        <v>0.0</v>
      </c>
      <c r="Q817" s="2">
        <v>0.0</v>
      </c>
      <c r="R817" s="2">
        <v>20.0</v>
      </c>
      <c r="S817" s="2">
        <v>0.0</v>
      </c>
      <c r="T817" s="6">
        <v>16.01293222698776</v>
      </c>
      <c r="U817" s="6">
        <v>0.05617514947609216</v>
      </c>
      <c r="V817" s="6">
        <v>0.7110875034187706</v>
      </c>
      <c r="W817" s="6">
        <v>1697465.0</v>
      </c>
      <c r="X817" s="6">
        <v>4703584.0</v>
      </c>
      <c r="Y817" s="6">
        <v>9001774.0</v>
      </c>
      <c r="Z817" s="6">
        <v>505676.0</v>
      </c>
      <c r="AA817" s="2">
        <f t="shared" si="3"/>
        <v>0</v>
      </c>
      <c r="AB817" s="2">
        <v>0.0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1.0</v>
      </c>
      <c r="AI817" s="2">
        <v>0.0</v>
      </c>
      <c r="AJ817" s="2">
        <v>0.0</v>
      </c>
      <c r="AK817" s="2">
        <v>0.0</v>
      </c>
      <c r="AL817" s="2">
        <v>0.0</v>
      </c>
      <c r="AM817" s="2">
        <v>0.0</v>
      </c>
      <c r="AN817" s="2">
        <v>1.0</v>
      </c>
      <c r="AO817" s="2">
        <v>0.0</v>
      </c>
      <c r="AP817" s="2">
        <v>0.0</v>
      </c>
      <c r="AQ817" s="2">
        <v>0.0</v>
      </c>
      <c r="AR817" s="3">
        <v>0.0</v>
      </c>
      <c r="AS817" s="6">
        <f t="shared" si="4"/>
        <v>15.61050413</v>
      </c>
      <c r="AT817" s="6">
        <f t="shared" si="5"/>
        <v>0.06799889558</v>
      </c>
      <c r="AU817" s="6">
        <f t="shared" si="6"/>
        <v>0.6350173006</v>
      </c>
      <c r="AV817" s="6">
        <f t="shared" si="7"/>
        <v>0</v>
      </c>
      <c r="AW817" s="6">
        <f t="shared" si="8"/>
        <v>1</v>
      </c>
      <c r="AX817" s="6">
        <f t="shared" si="9"/>
        <v>0</v>
      </c>
      <c r="AY817" s="6">
        <f t="shared" si="10"/>
        <v>0</v>
      </c>
      <c r="AZ817" s="6">
        <f t="shared" si="11"/>
        <v>0</v>
      </c>
      <c r="BA817" s="6">
        <f t="shared" si="12"/>
        <v>12</v>
      </c>
      <c r="BB817" s="6">
        <f t="shared" si="13"/>
        <v>0</v>
      </c>
      <c r="BC817" s="2"/>
      <c r="BD817" s="2"/>
    </row>
    <row r="818" ht="15.75" customHeight="1">
      <c r="A818" s="2">
        <v>195.0</v>
      </c>
      <c r="B818" s="2">
        <v>2018.0</v>
      </c>
      <c r="C818" s="6" t="s">
        <v>254</v>
      </c>
      <c r="D818" s="2">
        <v>19739.0</v>
      </c>
      <c r="E818" s="2">
        <v>1.6670085000155E13</v>
      </c>
      <c r="F818" s="2" t="str">
        <f t="array" ref="F818">IFERROR(INDEX(cnpj!$A:$B,MATCH(C818,cnpj!$B:$B,0),1),IF(G818=14,LEFT(E818,2)&amp;"."&amp;MID(E818,3,3)&amp;"."&amp;MID(E818,6,3)&amp;"/"&amp;MID(E818,9,4)&amp;"-"&amp;RIGHT(E818,2),IF(G818=13,0&amp;LEFT(E818,1)&amp;"."&amp;MID(E818,2,3)&amp;"."&amp;MID(E818,5,3)&amp;"/"&amp;MID(E818,8,4)&amp;"-"&amp;RIGHT(E818,2),IF(G818=12,"00"&amp;"."&amp;LEFT(E818,3)&amp;"."&amp;MID(E818,4,3)&amp;"/"&amp;MID(E818,7,4)&amp;"-"&amp;RIGHT(E818,2),IF(G818=11,"00.0"&amp;LEFT(E818,2)&amp;"."&amp;MID(E818,3,3)&amp;"/"&amp;MID(E818,6,4)&amp;"-"&amp;RIGHT(E818,2),"erro")))))</f>
        <v>16.670.085/0001-55</v>
      </c>
      <c r="G818" s="2">
        <f t="shared" si="2"/>
        <v>14</v>
      </c>
      <c r="H818" s="6" t="s">
        <v>62</v>
      </c>
      <c r="I818" s="2">
        <v>3.0</v>
      </c>
      <c r="J818" s="6">
        <v>13.689380280820062</v>
      </c>
      <c r="K818" s="6">
        <v>881500.0</v>
      </c>
      <c r="L818" s="2">
        <v>0.0</v>
      </c>
      <c r="M818" s="2">
        <v>1.0</v>
      </c>
      <c r="N818" s="2"/>
      <c r="O818" s="2">
        <v>1.0</v>
      </c>
      <c r="P818" s="2">
        <v>3.0</v>
      </c>
      <c r="Q818" s="2">
        <v>0.0</v>
      </c>
      <c r="R818" s="2">
        <v>16.0</v>
      </c>
      <c r="S818" s="2">
        <v>0.0</v>
      </c>
      <c r="T818" s="6">
        <v>16.21614326239368</v>
      </c>
      <c r="U818" s="6">
        <v>0.05976417552866221</v>
      </c>
      <c r="V818" s="6">
        <v>0.7194506730776989</v>
      </c>
      <c r="W818" s="6">
        <v>2736797.0</v>
      </c>
      <c r="X818" s="6">
        <v>5198854.0</v>
      </c>
      <c r="Y818" s="6">
        <v>1.1030153E7</v>
      </c>
      <c r="Z818" s="6">
        <v>659208.0</v>
      </c>
      <c r="AA818" s="2">
        <f t="shared" si="3"/>
        <v>0</v>
      </c>
      <c r="AB818" s="2">
        <v>0.0</v>
      </c>
      <c r="AC818" s="2">
        <v>0.0</v>
      </c>
      <c r="AD818" s="2">
        <v>0.0</v>
      </c>
      <c r="AE818" s="2">
        <v>0.0</v>
      </c>
      <c r="AF818" s="2">
        <v>0.0</v>
      </c>
      <c r="AG818" s="2">
        <v>0.0</v>
      </c>
      <c r="AH818" s="2">
        <v>1.0</v>
      </c>
      <c r="AI818" s="2">
        <v>0.0</v>
      </c>
      <c r="AJ818" s="2">
        <v>0.0</v>
      </c>
      <c r="AK818" s="2">
        <v>0.0</v>
      </c>
      <c r="AL818" s="2">
        <v>0.0</v>
      </c>
      <c r="AM818" s="2">
        <v>0.0</v>
      </c>
      <c r="AN818" s="2">
        <v>0.0</v>
      </c>
      <c r="AO818" s="2">
        <v>1.0</v>
      </c>
      <c r="AP818" s="2">
        <v>0.0</v>
      </c>
      <c r="AQ818" s="2">
        <v>0.0</v>
      </c>
      <c r="AR818" s="3">
        <v>0.0</v>
      </c>
      <c r="AS818" s="6">
        <f t="shared" si="4"/>
        <v>16.01293223</v>
      </c>
      <c r="AT818" s="6">
        <f t="shared" si="5"/>
        <v>0.05617514948</v>
      </c>
      <c r="AU818" s="6">
        <f t="shared" si="6"/>
        <v>0.7110875034</v>
      </c>
      <c r="AV818" s="6">
        <f t="shared" si="7"/>
        <v>0</v>
      </c>
      <c r="AW818" s="6">
        <f t="shared" si="8"/>
        <v>1</v>
      </c>
      <c r="AX818" s="6">
        <f t="shared" si="9"/>
        <v>0</v>
      </c>
      <c r="AY818" s="6">
        <f t="shared" si="10"/>
        <v>0</v>
      </c>
      <c r="AZ818" s="6">
        <f t="shared" si="11"/>
        <v>0</v>
      </c>
      <c r="BA818" s="6">
        <f t="shared" si="12"/>
        <v>20</v>
      </c>
      <c r="BB818" s="6">
        <f t="shared" si="13"/>
        <v>0</v>
      </c>
      <c r="BC818" s="2"/>
      <c r="BD818" s="2"/>
    </row>
    <row r="819" ht="15.75" customHeight="1">
      <c r="A819" s="2">
        <v>195.0</v>
      </c>
      <c r="B819" s="2">
        <v>2019.0</v>
      </c>
      <c r="C819" s="6" t="s">
        <v>254</v>
      </c>
      <c r="D819" s="2">
        <v>19739.0</v>
      </c>
      <c r="E819" s="2">
        <v>1.6670085000155E13</v>
      </c>
      <c r="F819" s="2" t="str">
        <f t="array" ref="F819">IFERROR(INDEX(cnpj!$A:$B,MATCH(C819,cnpj!$B:$B,0),1),IF(G819=14,LEFT(E819,2)&amp;"."&amp;MID(E819,3,3)&amp;"."&amp;MID(E819,6,3)&amp;"/"&amp;MID(E819,9,4)&amp;"-"&amp;RIGHT(E819,2),IF(G819=13,0&amp;LEFT(E819,1)&amp;"."&amp;MID(E819,2,3)&amp;"."&amp;MID(E819,5,3)&amp;"/"&amp;MID(E819,8,4)&amp;"-"&amp;RIGHT(E819,2),IF(G819=12,"00"&amp;"."&amp;LEFT(E819,3)&amp;"."&amp;MID(E819,4,3)&amp;"/"&amp;MID(E819,7,4)&amp;"-"&amp;RIGHT(E819,2),IF(G819=11,"00.0"&amp;LEFT(E819,2)&amp;"."&amp;MID(E819,3,3)&amp;"/"&amp;MID(E819,6,4)&amp;"-"&amp;RIGHT(E819,2),"erro")))))</f>
        <v>16.670.085/0001-55</v>
      </c>
      <c r="G819" s="2">
        <f t="shared" si="2"/>
        <v>14</v>
      </c>
      <c r="H819" s="6" t="s">
        <v>62</v>
      </c>
      <c r="I819" s="2">
        <v>3.0</v>
      </c>
      <c r="J819" s="6">
        <v>13.980177179519508</v>
      </c>
      <c r="K819" s="6">
        <v>1179000.0</v>
      </c>
      <c r="L819" s="2">
        <v>0.0</v>
      </c>
      <c r="M819" s="2">
        <v>1.0</v>
      </c>
      <c r="N819" s="2"/>
      <c r="O819" s="2">
        <v>1.0</v>
      </c>
      <c r="P819" s="2">
        <v>3.0</v>
      </c>
      <c r="Q819" s="2">
        <v>0.0</v>
      </c>
      <c r="R819" s="2">
        <v>16.0</v>
      </c>
      <c r="S819" s="2">
        <v>0.0</v>
      </c>
      <c r="T819" s="6">
        <v>16.600700179353833</v>
      </c>
      <c r="U819" s="6">
        <v>0.05146847259964118</v>
      </c>
      <c r="V819" s="6">
        <v>0.2762017146323896</v>
      </c>
      <c r="W819" s="6">
        <v>3033744.0</v>
      </c>
      <c r="X819" s="6">
        <v>1441522.0</v>
      </c>
      <c r="Y819" s="6">
        <v>1.620289E7</v>
      </c>
      <c r="Z819" s="6">
        <v>833938.0</v>
      </c>
      <c r="AA819" s="2">
        <f t="shared" si="3"/>
        <v>0</v>
      </c>
      <c r="AB819" s="2">
        <v>0.0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1.0</v>
      </c>
      <c r="AI819" s="2">
        <v>0.0</v>
      </c>
      <c r="AJ819" s="2">
        <v>0.0</v>
      </c>
      <c r="AK819" s="2">
        <v>0.0</v>
      </c>
      <c r="AL819" s="2">
        <v>0.0</v>
      </c>
      <c r="AM819" s="2">
        <v>0.0</v>
      </c>
      <c r="AN819" s="2">
        <v>0.0</v>
      </c>
      <c r="AO819" s="2">
        <v>0.0</v>
      </c>
      <c r="AP819" s="2">
        <v>1.0</v>
      </c>
      <c r="AQ819" s="2">
        <v>0.0</v>
      </c>
      <c r="AR819" s="3">
        <v>0.0</v>
      </c>
      <c r="AS819" s="6">
        <f t="shared" si="4"/>
        <v>16.21614326</v>
      </c>
      <c r="AT819" s="6">
        <f t="shared" si="5"/>
        <v>0.05976417553</v>
      </c>
      <c r="AU819" s="6">
        <f t="shared" si="6"/>
        <v>0.7194506731</v>
      </c>
      <c r="AV819" s="6">
        <f t="shared" si="7"/>
        <v>0</v>
      </c>
      <c r="AW819" s="6">
        <f t="shared" si="8"/>
        <v>1</v>
      </c>
      <c r="AX819" s="6">
        <f t="shared" si="9"/>
        <v>1</v>
      </c>
      <c r="AY819" s="6">
        <f t="shared" si="10"/>
        <v>3</v>
      </c>
      <c r="AZ819" s="6">
        <f t="shared" si="11"/>
        <v>0</v>
      </c>
      <c r="BA819" s="6">
        <f t="shared" si="12"/>
        <v>16</v>
      </c>
      <c r="BB819" s="6">
        <f t="shared" si="13"/>
        <v>0</v>
      </c>
      <c r="BC819" s="2"/>
      <c r="BD819" s="2"/>
    </row>
    <row r="820" ht="15.75" customHeight="1">
      <c r="A820" s="2">
        <v>196.0</v>
      </c>
      <c r="B820" s="2">
        <v>2016.0</v>
      </c>
      <c r="C820" s="6" t="s">
        <v>255</v>
      </c>
      <c r="D820" s="2">
        <v>20710.0</v>
      </c>
      <c r="E820" s="2">
        <v>4.2278291000124E13</v>
      </c>
      <c r="F820" s="2" t="str">
        <f t="array" ref="F820">IFERROR(INDEX(cnpj!$A:$B,MATCH(C820,cnpj!$B:$B,0),1),IF(G820=14,LEFT(E820,2)&amp;"."&amp;MID(E820,3,3)&amp;"."&amp;MID(E820,6,3)&amp;"/"&amp;MID(E820,9,4)&amp;"-"&amp;RIGHT(E820,2),IF(G820=13,0&amp;LEFT(E820,1)&amp;"."&amp;MID(E820,2,3)&amp;"."&amp;MID(E820,5,3)&amp;"/"&amp;MID(E820,8,4)&amp;"-"&amp;RIGHT(E820,2),IF(G820=12,"00"&amp;"."&amp;LEFT(E820,3)&amp;"."&amp;MID(E820,4,3)&amp;"/"&amp;MID(E820,7,4)&amp;"-"&amp;RIGHT(E820,2),IF(G820=11,"00.0"&amp;LEFT(E820,2)&amp;"."&amp;MID(E820,3,3)&amp;"/"&amp;MID(E820,6,4)&amp;"-"&amp;RIGHT(E820,2),"erro")))))</f>
        <v>42.278.291/0001-24</v>
      </c>
      <c r="G820" s="2">
        <f t="shared" si="2"/>
        <v>14</v>
      </c>
      <c r="H820" s="6" t="s">
        <v>60</v>
      </c>
      <c r="I820" s="2">
        <v>1.0</v>
      </c>
      <c r="J820" s="6">
        <v>12.301382825334498</v>
      </c>
      <c r="K820" s="6">
        <v>220000.0</v>
      </c>
      <c r="L820" s="2">
        <v>0.0</v>
      </c>
      <c r="M820" s="2">
        <v>1.0</v>
      </c>
      <c r="N820" s="2"/>
      <c r="O820" s="2">
        <v>0.0</v>
      </c>
      <c r="P820" s="2">
        <v>0.0</v>
      </c>
      <c r="Q820" s="2">
        <v>0.0</v>
      </c>
      <c r="R820" s="2">
        <v>19.0</v>
      </c>
      <c r="S820" s="2">
        <v>0.0</v>
      </c>
      <c r="T820" s="6">
        <v>14.356236479053784</v>
      </c>
      <c r="U820" s="6">
        <v>0.05479856491734182</v>
      </c>
      <c r="V820" s="6">
        <v>0.8893971942398703</v>
      </c>
      <c r="W820" s="6">
        <v>347236.0</v>
      </c>
      <c r="X820" s="6">
        <v>1180084.0</v>
      </c>
      <c r="Y820" s="6">
        <v>1717253.0</v>
      </c>
      <c r="Z820" s="6">
        <v>94103.0</v>
      </c>
      <c r="AA820" s="2" t="str">
        <f t="shared" si="3"/>
        <v/>
      </c>
      <c r="AB820" s="2">
        <v>0.0</v>
      </c>
      <c r="AC820" s="2">
        <v>0.0</v>
      </c>
      <c r="AD820" s="2">
        <v>0.0</v>
      </c>
      <c r="AE820" s="2">
        <v>0.0</v>
      </c>
      <c r="AF820" s="2">
        <v>0.0</v>
      </c>
      <c r="AG820" s="2">
        <v>1.0</v>
      </c>
      <c r="AH820" s="2">
        <v>0.0</v>
      </c>
      <c r="AI820" s="2">
        <v>0.0</v>
      </c>
      <c r="AJ820" s="2">
        <v>0.0</v>
      </c>
      <c r="AK820" s="2">
        <v>0.0</v>
      </c>
      <c r="AL820" s="2">
        <v>0.0</v>
      </c>
      <c r="AM820" s="2">
        <v>1.0</v>
      </c>
      <c r="AN820" s="2">
        <v>0.0</v>
      </c>
      <c r="AO820" s="2">
        <v>0.0</v>
      </c>
      <c r="AP820" s="2">
        <v>0.0</v>
      </c>
      <c r="AQ820" s="2">
        <v>0.0</v>
      </c>
      <c r="AR820" s="3">
        <v>0.0</v>
      </c>
      <c r="AS820" s="6" t="str">
        <f t="shared" si="4"/>
        <v/>
      </c>
      <c r="AT820" s="6" t="str">
        <f t="shared" si="5"/>
        <v/>
      </c>
      <c r="AU820" s="6" t="str">
        <f t="shared" si="6"/>
        <v/>
      </c>
      <c r="AV820" s="6" t="str">
        <f t="shared" si="7"/>
        <v/>
      </c>
      <c r="AW820" s="6" t="str">
        <f t="shared" si="8"/>
        <v/>
      </c>
      <c r="AX820" s="6" t="str">
        <f t="shared" si="9"/>
        <v/>
      </c>
      <c r="AY820" s="6" t="str">
        <f t="shared" si="10"/>
        <v/>
      </c>
      <c r="AZ820" s="6" t="str">
        <f t="shared" si="11"/>
        <v/>
      </c>
      <c r="BA820" s="6" t="str">
        <f t="shared" si="12"/>
        <v/>
      </c>
      <c r="BB820" s="6" t="str">
        <f t="shared" si="13"/>
        <v/>
      </c>
      <c r="BC820" s="2"/>
      <c r="BD820" s="2"/>
    </row>
    <row r="821" ht="15.75" customHeight="1">
      <c r="A821" s="2">
        <v>196.0</v>
      </c>
      <c r="B821" s="2">
        <v>2017.0</v>
      </c>
      <c r="C821" s="6" t="s">
        <v>255</v>
      </c>
      <c r="D821" s="2">
        <v>20710.0</v>
      </c>
      <c r="E821" s="2">
        <v>4.2278291000124E13</v>
      </c>
      <c r="F821" s="2" t="str">
        <f t="array" ref="F821">IFERROR(INDEX(cnpj!$A:$B,MATCH(C821,cnpj!$B:$B,0),1),IF(G821=14,LEFT(E821,2)&amp;"."&amp;MID(E821,3,3)&amp;"."&amp;MID(E821,6,3)&amp;"/"&amp;MID(E821,9,4)&amp;"-"&amp;RIGHT(E821,2),IF(G821=13,0&amp;LEFT(E821,1)&amp;"."&amp;MID(E821,2,3)&amp;"."&amp;MID(E821,5,3)&amp;"/"&amp;MID(E821,8,4)&amp;"-"&amp;RIGHT(E821,2),IF(G821=12,"00"&amp;"."&amp;LEFT(E821,3)&amp;"."&amp;MID(E821,4,3)&amp;"/"&amp;MID(E821,7,4)&amp;"-"&amp;RIGHT(E821,2),IF(G821=11,"00.0"&amp;LEFT(E821,2)&amp;"."&amp;MID(E821,3,3)&amp;"/"&amp;MID(E821,6,4)&amp;"-"&amp;RIGHT(E821,2),"erro")))))</f>
        <v>42.278.291/0001-24</v>
      </c>
      <c r="G821" s="2">
        <f t="shared" si="2"/>
        <v>14</v>
      </c>
      <c r="H821" s="6" t="s">
        <v>60</v>
      </c>
      <c r="I821" s="2">
        <v>1.0</v>
      </c>
      <c r="J821" s="6">
        <v>12.301382825334498</v>
      </c>
      <c r="K821" s="6">
        <v>220000.0</v>
      </c>
      <c r="L821" s="2">
        <v>0.0</v>
      </c>
      <c r="M821" s="2">
        <v>1.0</v>
      </c>
      <c r="N821" s="2"/>
      <c r="O821" s="2">
        <v>0.0</v>
      </c>
      <c r="P821" s="2">
        <v>0.0</v>
      </c>
      <c r="Q821" s="2">
        <v>0.0</v>
      </c>
      <c r="R821" s="2">
        <v>19.0</v>
      </c>
      <c r="S821" s="2">
        <v>0.0</v>
      </c>
      <c r="T821" s="6">
        <v>13.817813903226707</v>
      </c>
      <c r="U821" s="6">
        <v>-0.6054777682663778</v>
      </c>
      <c r="V821" s="6">
        <v>1.3923691966325653</v>
      </c>
      <c r="W821" s="6">
        <v>247374.0</v>
      </c>
      <c r="X821" s="6">
        <v>1148206.0</v>
      </c>
      <c r="Y821" s="6">
        <v>1002306.0</v>
      </c>
      <c r="Z821" s="6">
        <v>-606874.0</v>
      </c>
      <c r="AA821" s="2">
        <f t="shared" si="3"/>
        <v>0</v>
      </c>
      <c r="AB821" s="2">
        <v>0.0</v>
      </c>
      <c r="AC821" s="2">
        <v>0.0</v>
      </c>
      <c r="AD821" s="2">
        <v>0.0</v>
      </c>
      <c r="AE821" s="2">
        <v>0.0</v>
      </c>
      <c r="AF821" s="2">
        <v>0.0</v>
      </c>
      <c r="AG821" s="2">
        <v>1.0</v>
      </c>
      <c r="AH821" s="2">
        <v>0.0</v>
      </c>
      <c r="AI821" s="2">
        <v>0.0</v>
      </c>
      <c r="AJ821" s="2">
        <v>0.0</v>
      </c>
      <c r="AK821" s="2">
        <v>0.0</v>
      </c>
      <c r="AL821" s="2">
        <v>0.0</v>
      </c>
      <c r="AM821" s="2">
        <v>0.0</v>
      </c>
      <c r="AN821" s="2">
        <v>1.0</v>
      </c>
      <c r="AO821" s="2">
        <v>0.0</v>
      </c>
      <c r="AP821" s="2">
        <v>0.0</v>
      </c>
      <c r="AQ821" s="2">
        <v>0.0</v>
      </c>
      <c r="AR821" s="3">
        <v>0.0</v>
      </c>
      <c r="AS821" s="6">
        <f t="shared" si="4"/>
        <v>14.35623648</v>
      </c>
      <c r="AT821" s="6">
        <f t="shared" si="5"/>
        <v>0.05479856492</v>
      </c>
      <c r="AU821" s="6">
        <f t="shared" si="6"/>
        <v>0.8893971942</v>
      </c>
      <c r="AV821" s="6">
        <f t="shared" si="7"/>
        <v>0</v>
      </c>
      <c r="AW821" s="6">
        <f t="shared" si="8"/>
        <v>1</v>
      </c>
      <c r="AX821" s="6">
        <f t="shared" si="9"/>
        <v>0</v>
      </c>
      <c r="AY821" s="6">
        <f t="shared" si="10"/>
        <v>0</v>
      </c>
      <c r="AZ821" s="6">
        <f t="shared" si="11"/>
        <v>0</v>
      </c>
      <c r="BA821" s="6">
        <f t="shared" si="12"/>
        <v>19</v>
      </c>
      <c r="BB821" s="6">
        <f t="shared" si="13"/>
        <v>0</v>
      </c>
      <c r="BC821" s="2"/>
      <c r="BD821" s="2"/>
    </row>
    <row r="822" ht="15.75" customHeight="1">
      <c r="A822" s="2">
        <v>196.0</v>
      </c>
      <c r="B822" s="2">
        <v>2018.0</v>
      </c>
      <c r="C822" s="6" t="s">
        <v>255</v>
      </c>
      <c r="D822" s="2">
        <v>20710.0</v>
      </c>
      <c r="E822" s="2">
        <v>4.2278291000124E13</v>
      </c>
      <c r="F822" s="2" t="str">
        <f t="array" ref="F822">IFERROR(INDEX(cnpj!$A:$B,MATCH(C822,cnpj!$B:$B,0),1),IF(G822=14,LEFT(E822,2)&amp;"."&amp;MID(E822,3,3)&amp;"."&amp;MID(E822,6,3)&amp;"/"&amp;MID(E822,9,4)&amp;"-"&amp;RIGHT(E822,2),IF(G822=13,0&amp;LEFT(E822,1)&amp;"."&amp;MID(E822,2,3)&amp;"."&amp;MID(E822,5,3)&amp;"/"&amp;MID(E822,8,4)&amp;"-"&amp;RIGHT(E822,2),IF(G822=12,"00"&amp;"."&amp;LEFT(E822,3)&amp;"."&amp;MID(E822,4,3)&amp;"/"&amp;MID(E822,7,4)&amp;"-"&amp;RIGHT(E822,2),IF(G822=11,"00.0"&amp;LEFT(E822,2)&amp;"."&amp;MID(E822,3,3)&amp;"/"&amp;MID(E822,6,4)&amp;"-"&amp;RIGHT(E822,2),"erro")))))</f>
        <v>42.278.291/0001-24</v>
      </c>
      <c r="G822" s="2">
        <f t="shared" si="2"/>
        <v>14</v>
      </c>
      <c r="H822" s="6" t="s">
        <v>60</v>
      </c>
      <c r="I822" s="2">
        <v>1.0</v>
      </c>
      <c r="J822" s="6">
        <v>12.750050423243499</v>
      </c>
      <c r="K822" s="6">
        <v>344569.27</v>
      </c>
      <c r="L822" s="2">
        <v>0.0</v>
      </c>
      <c r="M822" s="2">
        <v>1.0</v>
      </c>
      <c r="N822" s="2"/>
      <c r="O822" s="2">
        <v>0.0</v>
      </c>
      <c r="P822" s="2">
        <v>0.0</v>
      </c>
      <c r="Q822" s="2">
        <v>0.0</v>
      </c>
      <c r="R822" s="2">
        <v>10.0</v>
      </c>
      <c r="S822" s="2">
        <v>0.0</v>
      </c>
      <c r="T822" s="6">
        <v>13.699268833876712</v>
      </c>
      <c r="U822" s="6">
        <v>0.006741850695302496</v>
      </c>
      <c r="V822" s="6">
        <v>1.3984746029249882</v>
      </c>
      <c r="W822" s="6">
        <v>238870.0</v>
      </c>
      <c r="X822" s="6">
        <v>1006136.0</v>
      </c>
      <c r="Y822" s="6">
        <v>890260.0</v>
      </c>
      <c r="Z822" s="6">
        <v>6002.0</v>
      </c>
      <c r="AA822" s="2">
        <f t="shared" si="3"/>
        <v>1</v>
      </c>
      <c r="AB822" s="2">
        <v>0.0</v>
      </c>
      <c r="AC822" s="2">
        <v>0.0</v>
      </c>
      <c r="AD822" s="2">
        <v>0.0</v>
      </c>
      <c r="AE822" s="2">
        <v>0.0</v>
      </c>
      <c r="AF822" s="2">
        <v>0.0</v>
      </c>
      <c r="AG822" s="2">
        <v>1.0</v>
      </c>
      <c r="AH822" s="2">
        <v>0.0</v>
      </c>
      <c r="AI822" s="2">
        <v>0.0</v>
      </c>
      <c r="AJ822" s="2">
        <v>0.0</v>
      </c>
      <c r="AK822" s="2">
        <v>0.0</v>
      </c>
      <c r="AL822" s="2">
        <v>0.0</v>
      </c>
      <c r="AM822" s="2">
        <v>0.0</v>
      </c>
      <c r="AN822" s="2">
        <v>0.0</v>
      </c>
      <c r="AO822" s="2">
        <v>1.0</v>
      </c>
      <c r="AP822" s="2">
        <v>0.0</v>
      </c>
      <c r="AQ822" s="2">
        <v>0.0</v>
      </c>
      <c r="AR822" s="3">
        <v>0.0</v>
      </c>
      <c r="AS822" s="6">
        <f t="shared" si="4"/>
        <v>13.8178139</v>
      </c>
      <c r="AT822" s="6">
        <f t="shared" si="5"/>
        <v>-0.6054777683</v>
      </c>
      <c r="AU822" s="6">
        <f t="shared" si="6"/>
        <v>1.392369197</v>
      </c>
      <c r="AV822" s="6">
        <f t="shared" si="7"/>
        <v>0</v>
      </c>
      <c r="AW822" s="6">
        <f t="shared" si="8"/>
        <v>1</v>
      </c>
      <c r="AX822" s="6">
        <f t="shared" si="9"/>
        <v>0</v>
      </c>
      <c r="AY822" s="6">
        <f t="shared" si="10"/>
        <v>0</v>
      </c>
      <c r="AZ822" s="6">
        <f t="shared" si="11"/>
        <v>0</v>
      </c>
      <c r="BA822" s="6">
        <f t="shared" si="12"/>
        <v>19</v>
      </c>
      <c r="BB822" s="6">
        <f t="shared" si="13"/>
        <v>0</v>
      </c>
      <c r="BC822" s="2"/>
      <c r="BD822" s="2"/>
    </row>
    <row r="823" ht="15.75" customHeight="1">
      <c r="A823" s="2">
        <v>196.0</v>
      </c>
      <c r="B823" s="2">
        <v>2019.0</v>
      </c>
      <c r="C823" s="6" t="s">
        <v>255</v>
      </c>
      <c r="D823" s="2">
        <v>20710.0</v>
      </c>
      <c r="E823" s="2">
        <v>4.2278291000124E13</v>
      </c>
      <c r="F823" s="2" t="str">
        <f t="array" ref="F823">IFERROR(INDEX(cnpj!$A:$B,MATCH(C823,cnpj!$B:$B,0),1),IF(G823=14,LEFT(E823,2)&amp;"."&amp;MID(E823,3,3)&amp;"."&amp;MID(E823,6,3)&amp;"/"&amp;MID(E823,9,4)&amp;"-"&amp;RIGHT(E823,2),IF(G823=13,0&amp;LEFT(E823,1)&amp;"."&amp;MID(E823,2,3)&amp;"."&amp;MID(E823,5,3)&amp;"/"&amp;MID(E823,8,4)&amp;"-"&amp;RIGHT(E823,2),IF(G823=12,"00"&amp;"."&amp;LEFT(E823,3)&amp;"."&amp;MID(E823,4,3)&amp;"/"&amp;MID(E823,7,4)&amp;"-"&amp;RIGHT(E823,2),IF(G823=11,"00.0"&amp;LEFT(E823,2)&amp;"."&amp;MID(E823,3,3)&amp;"/"&amp;MID(E823,6,4)&amp;"-"&amp;RIGHT(E823,2),"erro")))))</f>
        <v>42.278.291/0001-24</v>
      </c>
      <c r="G823" s="2">
        <f t="shared" si="2"/>
        <v>14</v>
      </c>
      <c r="H823" s="6" t="s">
        <v>60</v>
      </c>
      <c r="I823" s="2">
        <v>1.0</v>
      </c>
      <c r="J823" s="6">
        <v>12.551787749232565</v>
      </c>
      <c r="K823" s="6">
        <v>282600.0</v>
      </c>
      <c r="L823" s="2">
        <v>0.0</v>
      </c>
      <c r="M823" s="2">
        <v>1.0</v>
      </c>
      <c r="N823" s="2"/>
      <c r="O823" s="2">
        <v>1.0</v>
      </c>
      <c r="P823" s="2">
        <v>3.0</v>
      </c>
      <c r="Q823" s="2">
        <v>0.0</v>
      </c>
      <c r="R823" s="2">
        <v>10.0</v>
      </c>
      <c r="S823" s="2">
        <v>0.0</v>
      </c>
      <c r="T823" s="6">
        <v>14.351659424699784</v>
      </c>
      <c r="U823" s="6">
        <v>0.006510429615815038</v>
      </c>
      <c r="V823" s="6">
        <v>0.36200422250705067</v>
      </c>
      <c r="W823" s="6">
        <v>271578.0</v>
      </c>
      <c r="X823" s="6">
        <v>347236.0</v>
      </c>
      <c r="Y823" s="6">
        <v>1709411.0</v>
      </c>
      <c r="Z823" s="6">
        <v>11129.0</v>
      </c>
      <c r="AA823" s="2">
        <f t="shared" si="3"/>
        <v>0</v>
      </c>
      <c r="AB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1.0</v>
      </c>
      <c r="AH823" s="2">
        <v>0.0</v>
      </c>
      <c r="AI823" s="2">
        <v>0.0</v>
      </c>
      <c r="AJ823" s="2">
        <v>0.0</v>
      </c>
      <c r="AK823" s="2">
        <v>0.0</v>
      </c>
      <c r="AL823" s="2">
        <v>0.0</v>
      </c>
      <c r="AM823" s="2">
        <v>0.0</v>
      </c>
      <c r="AN823" s="2">
        <v>0.0</v>
      </c>
      <c r="AO823" s="2">
        <v>0.0</v>
      </c>
      <c r="AP823" s="2">
        <v>1.0</v>
      </c>
      <c r="AQ823" s="2">
        <v>0.0</v>
      </c>
      <c r="AR823" s="3">
        <v>0.0</v>
      </c>
      <c r="AS823" s="6">
        <f t="shared" si="4"/>
        <v>13.69926883</v>
      </c>
      <c r="AT823" s="6">
        <f t="shared" si="5"/>
        <v>0.006741850695</v>
      </c>
      <c r="AU823" s="6">
        <f t="shared" si="6"/>
        <v>1.398474603</v>
      </c>
      <c r="AV823" s="6">
        <f t="shared" si="7"/>
        <v>0</v>
      </c>
      <c r="AW823" s="6">
        <f t="shared" si="8"/>
        <v>1</v>
      </c>
      <c r="AX823" s="6">
        <f t="shared" si="9"/>
        <v>0</v>
      </c>
      <c r="AY823" s="6">
        <f t="shared" si="10"/>
        <v>0</v>
      </c>
      <c r="AZ823" s="6">
        <f t="shared" si="11"/>
        <v>0</v>
      </c>
      <c r="BA823" s="6">
        <f t="shared" si="12"/>
        <v>10</v>
      </c>
      <c r="BB823" s="6">
        <f t="shared" si="13"/>
        <v>0</v>
      </c>
      <c r="BC823" s="2"/>
      <c r="BD823" s="2"/>
    </row>
    <row r="824" ht="15.75" customHeight="1">
      <c r="A824" s="2">
        <v>197.0</v>
      </c>
      <c r="B824" s="2">
        <v>2016.0</v>
      </c>
      <c r="C824" s="6" t="s">
        <v>256</v>
      </c>
      <c r="D824" s="2">
        <v>8087.0</v>
      </c>
      <c r="E824" s="2">
        <v>3.3014556000196E13</v>
      </c>
      <c r="F824" s="2" t="str">
        <f t="array" ref="F824">IFERROR(INDEX(cnpj!$A:$B,MATCH(C824,cnpj!$B:$B,0),1),IF(G824=14,LEFT(E824,2)&amp;"."&amp;MID(E824,3,3)&amp;"."&amp;MID(E824,6,3)&amp;"/"&amp;MID(E824,9,4)&amp;"-"&amp;RIGHT(E824,2),IF(G824=13,0&amp;LEFT(E824,1)&amp;"."&amp;MID(E824,2,3)&amp;"."&amp;MID(E824,5,3)&amp;"/"&amp;MID(E824,8,4)&amp;"-"&amp;RIGHT(E824,2),IF(G824=12,"00"&amp;"."&amp;LEFT(E824,3)&amp;"."&amp;MID(E824,4,3)&amp;"/"&amp;MID(E824,7,4)&amp;"-"&amp;RIGHT(E824,2),IF(G824=11,"00.0"&amp;LEFT(E824,2)&amp;"."&amp;MID(E824,3,3)&amp;"/"&amp;MID(E824,6,4)&amp;"-"&amp;RIGHT(E824,2),"erro")))))</f>
        <v>33.014.556/0001-96</v>
      </c>
      <c r="G824" s="2">
        <f t="shared" si="2"/>
        <v>14</v>
      </c>
      <c r="H824" s="6" t="s">
        <v>62</v>
      </c>
      <c r="I824" s="2">
        <v>3.0</v>
      </c>
      <c r="J824" s="6">
        <v>13.522326242565393</v>
      </c>
      <c r="K824" s="6">
        <v>745884.65</v>
      </c>
      <c r="L824" s="2">
        <v>0.0</v>
      </c>
      <c r="M824" s="2">
        <v>1.0</v>
      </c>
      <c r="N824" s="2"/>
      <c r="O824" s="2">
        <v>0.0</v>
      </c>
      <c r="P824" s="2">
        <v>0.0</v>
      </c>
      <c r="Q824" s="2">
        <v>0.0</v>
      </c>
      <c r="R824" s="2">
        <v>25.0</v>
      </c>
      <c r="S824" s="2">
        <v>0.0</v>
      </c>
      <c r="T824" s="6">
        <v>16.362572187385375</v>
      </c>
      <c r="U824" s="6">
        <v>0.016575163668944043</v>
      </c>
      <c r="V824" s="6">
        <v>0.8441245317857115</v>
      </c>
      <c r="W824" s="6">
        <v>4336474.0</v>
      </c>
      <c r="X824" s="6">
        <v>6442597.0</v>
      </c>
      <c r="Y824" s="6">
        <v>1.2769527E7</v>
      </c>
      <c r="Z824" s="6">
        <v>211657.0</v>
      </c>
      <c r="AA824" s="2" t="str">
        <f t="shared" si="3"/>
        <v/>
      </c>
      <c r="AB824" s="2">
        <v>0.0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H824" s="2">
        <v>1.0</v>
      </c>
      <c r="AI824" s="2">
        <v>0.0</v>
      </c>
      <c r="AJ824" s="2">
        <v>0.0</v>
      </c>
      <c r="AK824" s="2">
        <v>0.0</v>
      </c>
      <c r="AL824" s="2">
        <v>0.0</v>
      </c>
      <c r="AM824" s="2">
        <v>1.0</v>
      </c>
      <c r="AN824" s="2">
        <v>0.0</v>
      </c>
      <c r="AO824" s="2">
        <v>0.0</v>
      </c>
      <c r="AP824" s="2">
        <v>0.0</v>
      </c>
      <c r="AQ824" s="2">
        <v>0.0</v>
      </c>
      <c r="AR824" s="3">
        <v>0.0</v>
      </c>
      <c r="AS824" s="6" t="str">
        <f t="shared" si="4"/>
        <v/>
      </c>
      <c r="AT824" s="6" t="str">
        <f t="shared" si="5"/>
        <v/>
      </c>
      <c r="AU824" s="6" t="str">
        <f t="shared" si="6"/>
        <v/>
      </c>
      <c r="AV824" s="6" t="str">
        <f t="shared" si="7"/>
        <v/>
      </c>
      <c r="AW824" s="6" t="str">
        <f t="shared" si="8"/>
        <v/>
      </c>
      <c r="AX824" s="6" t="str">
        <f t="shared" si="9"/>
        <v/>
      </c>
      <c r="AY824" s="6" t="str">
        <f t="shared" si="10"/>
        <v/>
      </c>
      <c r="AZ824" s="6" t="str">
        <f t="shared" si="11"/>
        <v/>
      </c>
      <c r="BA824" s="6" t="str">
        <f t="shared" si="12"/>
        <v/>
      </c>
      <c r="BB824" s="6" t="str">
        <f t="shared" si="13"/>
        <v/>
      </c>
      <c r="BC824" s="2"/>
      <c r="BD824" s="2"/>
    </row>
    <row r="825" ht="15.75" customHeight="1">
      <c r="A825" s="2">
        <v>197.0</v>
      </c>
      <c r="B825" s="2">
        <v>2017.0</v>
      </c>
      <c r="C825" s="6" t="s">
        <v>256</v>
      </c>
      <c r="D825" s="2">
        <v>8087.0</v>
      </c>
      <c r="E825" s="2">
        <v>3.3014556000196E13</v>
      </c>
      <c r="F825" s="2" t="str">
        <f t="array" ref="F825">IFERROR(INDEX(cnpj!$A:$B,MATCH(C825,cnpj!$B:$B,0),1),IF(G825=14,LEFT(E825,2)&amp;"."&amp;MID(E825,3,3)&amp;"."&amp;MID(E825,6,3)&amp;"/"&amp;MID(E825,9,4)&amp;"-"&amp;RIGHT(E825,2),IF(G825=13,0&amp;LEFT(E825,1)&amp;"."&amp;MID(E825,2,3)&amp;"."&amp;MID(E825,5,3)&amp;"/"&amp;MID(E825,8,4)&amp;"-"&amp;RIGHT(E825,2),IF(G825=12,"00"&amp;"."&amp;LEFT(E825,3)&amp;"."&amp;MID(E825,4,3)&amp;"/"&amp;MID(E825,7,4)&amp;"-"&amp;RIGHT(E825,2),IF(G825=11,"00.0"&amp;LEFT(E825,2)&amp;"."&amp;MID(E825,3,3)&amp;"/"&amp;MID(E825,6,4)&amp;"-"&amp;RIGHT(E825,2),"erro")))))</f>
        <v>33.014.556/0001-96</v>
      </c>
      <c r="G825" s="2">
        <f t="shared" si="2"/>
        <v>14</v>
      </c>
      <c r="H825" s="6" t="s">
        <v>62</v>
      </c>
      <c r="I825" s="2">
        <v>3.0</v>
      </c>
      <c r="J825" s="6">
        <v>13.353475098367715</v>
      </c>
      <c r="K825" s="6">
        <v>630000.0</v>
      </c>
      <c r="L825" s="2">
        <v>0.0</v>
      </c>
      <c r="M825" s="2">
        <v>1.0</v>
      </c>
      <c r="N825" s="2"/>
      <c r="O825" s="2">
        <v>0.0</v>
      </c>
      <c r="P825" s="2">
        <v>0.0</v>
      </c>
      <c r="Q825" s="2">
        <v>0.0</v>
      </c>
      <c r="R825" s="2">
        <v>24.0</v>
      </c>
      <c r="S825" s="2">
        <v>0.0</v>
      </c>
      <c r="T825" s="6">
        <v>16.672004212185712</v>
      </c>
      <c r="U825" s="6">
        <v>0.01365646138872146</v>
      </c>
      <c r="V825" s="6">
        <v>0.7343922050563412</v>
      </c>
      <c r="W825" s="6">
        <v>5519766.0</v>
      </c>
      <c r="X825" s="6">
        <v>7258958.0</v>
      </c>
      <c r="Y825" s="6">
        <v>1.7400408E7</v>
      </c>
      <c r="Z825" s="6">
        <v>237628.0</v>
      </c>
      <c r="AA825" s="2">
        <f t="shared" si="3"/>
        <v>0</v>
      </c>
      <c r="AB825" s="2">
        <v>0.0</v>
      </c>
      <c r="AC825" s="2">
        <v>0.0</v>
      </c>
      <c r="AD825" s="2">
        <v>0.0</v>
      </c>
      <c r="AE825" s="2">
        <v>0.0</v>
      </c>
      <c r="AF825" s="2">
        <v>0.0</v>
      </c>
      <c r="AG825" s="2">
        <v>0.0</v>
      </c>
      <c r="AH825" s="2">
        <v>1.0</v>
      </c>
      <c r="AI825" s="2">
        <v>0.0</v>
      </c>
      <c r="AJ825" s="2">
        <v>0.0</v>
      </c>
      <c r="AK825" s="2">
        <v>0.0</v>
      </c>
      <c r="AL825" s="2">
        <v>0.0</v>
      </c>
      <c r="AM825" s="2">
        <v>0.0</v>
      </c>
      <c r="AN825" s="2">
        <v>1.0</v>
      </c>
      <c r="AO825" s="2">
        <v>0.0</v>
      </c>
      <c r="AP825" s="2">
        <v>0.0</v>
      </c>
      <c r="AQ825" s="2">
        <v>0.0</v>
      </c>
      <c r="AR825" s="3">
        <v>0.0</v>
      </c>
      <c r="AS825" s="6">
        <f t="shared" si="4"/>
        <v>16.36257219</v>
      </c>
      <c r="AT825" s="6">
        <f t="shared" si="5"/>
        <v>0.01657516367</v>
      </c>
      <c r="AU825" s="6">
        <f t="shared" si="6"/>
        <v>0.8441245318</v>
      </c>
      <c r="AV825" s="6">
        <f t="shared" si="7"/>
        <v>0</v>
      </c>
      <c r="AW825" s="6">
        <f t="shared" si="8"/>
        <v>1</v>
      </c>
      <c r="AX825" s="6">
        <f t="shared" si="9"/>
        <v>0</v>
      </c>
      <c r="AY825" s="6">
        <f t="shared" si="10"/>
        <v>0</v>
      </c>
      <c r="AZ825" s="6">
        <f t="shared" si="11"/>
        <v>0</v>
      </c>
      <c r="BA825" s="6">
        <f t="shared" si="12"/>
        <v>25</v>
      </c>
      <c r="BB825" s="6">
        <f t="shared" si="13"/>
        <v>0</v>
      </c>
      <c r="BC825" s="2"/>
      <c r="BD825" s="2"/>
    </row>
    <row r="826" ht="15.75" customHeight="1">
      <c r="A826" s="2">
        <v>197.0</v>
      </c>
      <c r="B826" s="2">
        <v>2018.0</v>
      </c>
      <c r="C826" s="6" t="s">
        <v>256</v>
      </c>
      <c r="D826" s="2">
        <v>8087.0</v>
      </c>
      <c r="E826" s="2">
        <v>3.3014556000196E13</v>
      </c>
      <c r="F826" s="2" t="str">
        <f t="array" ref="F826">IFERROR(INDEX(cnpj!$A:$B,MATCH(C826,cnpj!$B:$B,0),1),IF(G826=14,LEFT(E826,2)&amp;"."&amp;MID(E826,3,3)&amp;"."&amp;MID(E826,6,3)&amp;"/"&amp;MID(E826,9,4)&amp;"-"&amp;RIGHT(E826,2),IF(G826=13,0&amp;LEFT(E826,1)&amp;"."&amp;MID(E826,2,3)&amp;"."&amp;MID(E826,5,3)&amp;"/"&amp;MID(E826,8,4)&amp;"-"&amp;RIGHT(E826,2),IF(G826=12,"00"&amp;"."&amp;LEFT(E826,3)&amp;"."&amp;MID(E826,4,3)&amp;"/"&amp;MID(E826,7,4)&amp;"-"&amp;RIGHT(E826,2),IF(G826=11,"00.0"&amp;LEFT(E826,2)&amp;"."&amp;MID(E826,3,3)&amp;"/"&amp;MID(E826,6,4)&amp;"-"&amp;RIGHT(E826,2),"erro")))))</f>
        <v>33.014.556/0001-96</v>
      </c>
      <c r="G826" s="2">
        <f t="shared" si="2"/>
        <v>14</v>
      </c>
      <c r="H826" s="6" t="s">
        <v>62</v>
      </c>
      <c r="I826" s="2">
        <v>3.0</v>
      </c>
      <c r="J826" s="6">
        <v>13.353475098367715</v>
      </c>
      <c r="K826" s="6">
        <v>630000.0</v>
      </c>
      <c r="L826" s="2">
        <v>0.0</v>
      </c>
      <c r="M826" s="2">
        <v>1.0</v>
      </c>
      <c r="N826" s="2"/>
      <c r="O826" s="2">
        <v>0.0</v>
      </c>
      <c r="P826" s="2">
        <v>0.0</v>
      </c>
      <c r="Q826" s="2">
        <v>0.0</v>
      </c>
      <c r="R826" s="2">
        <v>28.0</v>
      </c>
      <c r="S826" s="2">
        <v>0.0</v>
      </c>
      <c r="T826" s="6">
        <v>16.690061829306895</v>
      </c>
      <c r="U826" s="6">
        <v>0.02147541139051892</v>
      </c>
      <c r="V826" s="6">
        <v>0.7220485518475773</v>
      </c>
      <c r="W826" s="6">
        <v>5192108.0</v>
      </c>
      <c r="X826" s="6">
        <v>7600767.0</v>
      </c>
      <c r="Y826" s="6">
        <v>1.7717472E7</v>
      </c>
      <c r="Z826" s="6">
        <v>380490.0</v>
      </c>
      <c r="AA826" s="2">
        <f t="shared" si="3"/>
        <v>0</v>
      </c>
      <c r="AB826" s="2">
        <v>0.0</v>
      </c>
      <c r="AC826" s="2">
        <v>0.0</v>
      </c>
      <c r="AD826" s="2">
        <v>0.0</v>
      </c>
      <c r="AE826" s="2">
        <v>0.0</v>
      </c>
      <c r="AF826" s="2">
        <v>0.0</v>
      </c>
      <c r="AG826" s="2">
        <v>0.0</v>
      </c>
      <c r="AH826" s="2">
        <v>1.0</v>
      </c>
      <c r="AI826" s="2">
        <v>0.0</v>
      </c>
      <c r="AJ826" s="2">
        <v>0.0</v>
      </c>
      <c r="AK826" s="2">
        <v>0.0</v>
      </c>
      <c r="AL826" s="2">
        <v>0.0</v>
      </c>
      <c r="AM826" s="2">
        <v>0.0</v>
      </c>
      <c r="AN826" s="2">
        <v>0.0</v>
      </c>
      <c r="AO826" s="2">
        <v>1.0</v>
      </c>
      <c r="AP826" s="2">
        <v>0.0</v>
      </c>
      <c r="AQ826" s="2">
        <v>0.0</v>
      </c>
      <c r="AR826" s="3">
        <v>0.0</v>
      </c>
      <c r="AS826" s="6">
        <f t="shared" si="4"/>
        <v>16.67200421</v>
      </c>
      <c r="AT826" s="6">
        <f t="shared" si="5"/>
        <v>0.01365646139</v>
      </c>
      <c r="AU826" s="6">
        <f t="shared" si="6"/>
        <v>0.7343922051</v>
      </c>
      <c r="AV826" s="6">
        <f t="shared" si="7"/>
        <v>0</v>
      </c>
      <c r="AW826" s="6">
        <f t="shared" si="8"/>
        <v>1</v>
      </c>
      <c r="AX826" s="6">
        <f t="shared" si="9"/>
        <v>0</v>
      </c>
      <c r="AY826" s="6">
        <f t="shared" si="10"/>
        <v>0</v>
      </c>
      <c r="AZ826" s="6">
        <f t="shared" si="11"/>
        <v>0</v>
      </c>
      <c r="BA826" s="6">
        <f t="shared" si="12"/>
        <v>24</v>
      </c>
      <c r="BB826" s="6">
        <f t="shared" si="13"/>
        <v>0</v>
      </c>
      <c r="BC826" s="2"/>
      <c r="BD826" s="2"/>
    </row>
    <row r="827" ht="15.75" customHeight="1">
      <c r="A827" s="2">
        <v>197.0</v>
      </c>
      <c r="B827" s="2">
        <v>2019.0</v>
      </c>
      <c r="C827" s="6" t="s">
        <v>256</v>
      </c>
      <c r="D827" s="2">
        <v>8087.0</v>
      </c>
      <c r="E827" s="2">
        <v>3.3014556000196E13</v>
      </c>
      <c r="F827" s="2" t="str">
        <f t="array" ref="F827">IFERROR(INDEX(cnpj!$A:$B,MATCH(C827,cnpj!$B:$B,0),1),IF(G827=14,LEFT(E827,2)&amp;"."&amp;MID(E827,3,3)&amp;"."&amp;MID(E827,6,3)&amp;"/"&amp;MID(E827,9,4)&amp;"-"&amp;RIGHT(E827,2),IF(G827=13,0&amp;LEFT(E827,1)&amp;"."&amp;MID(E827,2,3)&amp;"."&amp;MID(E827,5,3)&amp;"/"&amp;MID(E827,8,4)&amp;"-"&amp;RIGHT(E827,2),IF(G827=12,"00"&amp;"."&amp;LEFT(E827,3)&amp;"."&amp;MID(E827,4,3)&amp;"/"&amp;MID(E827,7,4)&amp;"-"&amp;RIGHT(E827,2),IF(G827=11,"00.0"&amp;LEFT(E827,2)&amp;"."&amp;MID(E827,3,3)&amp;"/"&amp;MID(E827,6,4)&amp;"-"&amp;RIGHT(E827,2),"erro")))))</f>
        <v>33.014.556/0001-96</v>
      </c>
      <c r="G827" s="2">
        <f t="shared" si="2"/>
        <v>14</v>
      </c>
      <c r="H827" s="6" t="s">
        <v>62</v>
      </c>
      <c r="I827" s="2">
        <v>3.0</v>
      </c>
      <c r="J827" s="6">
        <v>12.818022406159585</v>
      </c>
      <c r="K827" s="6">
        <v>368804.66</v>
      </c>
      <c r="L827" s="2">
        <v>0.0</v>
      </c>
      <c r="M827" s="2">
        <v>1.0</v>
      </c>
      <c r="N827" s="2"/>
      <c r="O827" s="2">
        <v>1.0</v>
      </c>
      <c r="P827" s="2">
        <v>3.0</v>
      </c>
      <c r="Q827" s="2">
        <v>0.0</v>
      </c>
      <c r="R827" s="2">
        <v>25.0</v>
      </c>
      <c r="S827" s="2">
        <v>0.0</v>
      </c>
      <c r="T827" s="6">
        <v>16.853114307140526</v>
      </c>
      <c r="U827" s="6">
        <v>0.03375914381869777</v>
      </c>
      <c r="V827" s="6">
        <v>0.4712096148257253</v>
      </c>
      <c r="W827" s="6">
        <v>5490701.0</v>
      </c>
      <c r="X827" s="6">
        <v>4336474.0</v>
      </c>
      <c r="Y827" s="6">
        <v>2.0855209E7</v>
      </c>
      <c r="Z827" s="6">
        <v>704054.0</v>
      </c>
      <c r="AA827" s="2">
        <f t="shared" si="3"/>
        <v>0</v>
      </c>
      <c r="AB827" s="2">
        <v>0.0</v>
      </c>
      <c r="AC827" s="2">
        <v>0.0</v>
      </c>
      <c r="AD827" s="2">
        <v>0.0</v>
      </c>
      <c r="AE827" s="2">
        <v>0.0</v>
      </c>
      <c r="AF827" s="2">
        <v>0.0</v>
      </c>
      <c r="AG827" s="2">
        <v>0.0</v>
      </c>
      <c r="AH827" s="2">
        <v>1.0</v>
      </c>
      <c r="AI827" s="2">
        <v>0.0</v>
      </c>
      <c r="AJ827" s="2">
        <v>0.0</v>
      </c>
      <c r="AK827" s="2">
        <v>0.0</v>
      </c>
      <c r="AL827" s="2">
        <v>0.0</v>
      </c>
      <c r="AM827" s="2">
        <v>0.0</v>
      </c>
      <c r="AN827" s="2">
        <v>0.0</v>
      </c>
      <c r="AO827" s="2">
        <v>0.0</v>
      </c>
      <c r="AP827" s="2">
        <v>1.0</v>
      </c>
      <c r="AQ827" s="2">
        <v>0.0</v>
      </c>
      <c r="AR827" s="3">
        <v>0.0</v>
      </c>
      <c r="AS827" s="6">
        <f t="shared" si="4"/>
        <v>16.69006183</v>
      </c>
      <c r="AT827" s="6">
        <f t="shared" si="5"/>
        <v>0.02147541139</v>
      </c>
      <c r="AU827" s="6">
        <f t="shared" si="6"/>
        <v>0.7220485518</v>
      </c>
      <c r="AV827" s="6">
        <f t="shared" si="7"/>
        <v>0</v>
      </c>
      <c r="AW827" s="6">
        <f t="shared" si="8"/>
        <v>1</v>
      </c>
      <c r="AX827" s="6">
        <f t="shared" si="9"/>
        <v>0</v>
      </c>
      <c r="AY827" s="6">
        <f t="shared" si="10"/>
        <v>0</v>
      </c>
      <c r="AZ827" s="6">
        <f t="shared" si="11"/>
        <v>0</v>
      </c>
      <c r="BA827" s="6">
        <f t="shared" si="12"/>
        <v>28</v>
      </c>
      <c r="BB827" s="6">
        <f t="shared" si="13"/>
        <v>0</v>
      </c>
      <c r="BC827" s="2"/>
      <c r="BD827" s="2"/>
    </row>
    <row r="828" ht="15.75" customHeight="1">
      <c r="A828" s="2">
        <v>198.0</v>
      </c>
      <c r="B828" s="2">
        <v>2016.0</v>
      </c>
      <c r="C828" s="6" t="s">
        <v>257</v>
      </c>
      <c r="D828" s="2">
        <v>8117.0</v>
      </c>
      <c r="E828" s="2">
        <v>8.2640632000184E13</v>
      </c>
      <c r="F828" s="2" t="str">
        <f t="array" ref="F828">IFERROR(INDEX(cnpj!$A:$B,MATCH(C828,cnpj!$B:$B,0),1),IF(G828=14,LEFT(E828,2)&amp;"."&amp;MID(E828,3,3)&amp;"."&amp;MID(E828,6,3)&amp;"/"&amp;MID(E828,9,4)&amp;"-"&amp;RIGHT(E828,2),IF(G828=13,0&amp;LEFT(E828,1)&amp;"."&amp;MID(E828,2,3)&amp;"."&amp;MID(E828,5,3)&amp;"/"&amp;MID(E828,8,4)&amp;"-"&amp;RIGHT(E828,2),IF(G828=12,"00"&amp;"."&amp;LEFT(E828,3)&amp;"."&amp;MID(E828,4,3)&amp;"/"&amp;MID(E828,7,4)&amp;"-"&amp;RIGHT(E828,2),IF(G828=11,"00.0"&amp;LEFT(E828,2)&amp;"."&amp;MID(E828,3,3)&amp;"/"&amp;MID(E828,6,4)&amp;"-"&amp;RIGHT(E828,2),"erro")))))</f>
        <v>82.640.632/0001-84</v>
      </c>
      <c r="G828" s="2">
        <f t="shared" si="2"/>
        <v>14</v>
      </c>
      <c r="H828" s="6" t="s">
        <v>88</v>
      </c>
      <c r="I828" s="2">
        <v>5.0</v>
      </c>
      <c r="J828" s="6">
        <v>10.203592144986466</v>
      </c>
      <c r="K828" s="6">
        <v>27000.0</v>
      </c>
      <c r="L828" s="2">
        <v>0.0</v>
      </c>
      <c r="M828" s="2">
        <v>0.0</v>
      </c>
      <c r="N828" s="2"/>
      <c r="O828" s="2">
        <v>0.0</v>
      </c>
      <c r="P828" s="2">
        <v>0.0</v>
      </c>
      <c r="Q828" s="2">
        <v>0.0</v>
      </c>
      <c r="R828" s="2">
        <v>4.0</v>
      </c>
      <c r="S828" s="2">
        <v>0.0</v>
      </c>
      <c r="T828" s="6">
        <v>10.881945245621354</v>
      </c>
      <c r="U828" s="6">
        <v>107.92494929006085</v>
      </c>
      <c r="V828" s="6">
        <v>0.6538989230740316</v>
      </c>
      <c r="W828" s="6">
        <v>592.0</v>
      </c>
      <c r="X828" s="6">
        <v>34200.0</v>
      </c>
      <c r="Y828" s="6">
        <v>53207.0</v>
      </c>
      <c r="Z828" s="6">
        <v>493.0</v>
      </c>
      <c r="AA828" s="2" t="str">
        <f t="shared" si="3"/>
        <v/>
      </c>
      <c r="AB828" s="2">
        <v>0.0</v>
      </c>
      <c r="AC828" s="2">
        <v>0.0</v>
      </c>
      <c r="AD828" s="2">
        <v>0.0</v>
      </c>
      <c r="AE828" s="2">
        <v>0.0</v>
      </c>
      <c r="AF828" s="2">
        <v>0.0</v>
      </c>
      <c r="AG828" s="2">
        <v>0.0</v>
      </c>
      <c r="AH828" s="2">
        <v>0.0</v>
      </c>
      <c r="AI828" s="2">
        <v>0.0</v>
      </c>
      <c r="AJ828" s="2">
        <v>0.0</v>
      </c>
      <c r="AK828" s="2">
        <v>0.0</v>
      </c>
      <c r="AL828" s="2">
        <v>0.0</v>
      </c>
      <c r="AM828" s="2">
        <v>1.0</v>
      </c>
      <c r="AN828" s="2">
        <v>0.0</v>
      </c>
      <c r="AO828" s="2">
        <v>0.0</v>
      </c>
      <c r="AP828" s="2">
        <v>0.0</v>
      </c>
      <c r="AQ828" s="2">
        <v>0.0</v>
      </c>
      <c r="AR828" s="3">
        <v>0.0</v>
      </c>
      <c r="AS828" s="6" t="str">
        <f t="shared" si="4"/>
        <v/>
      </c>
      <c r="AT828" s="6" t="str">
        <f t="shared" si="5"/>
        <v/>
      </c>
      <c r="AU828" s="6" t="str">
        <f t="shared" si="6"/>
        <v/>
      </c>
      <c r="AV828" s="6" t="str">
        <f t="shared" si="7"/>
        <v/>
      </c>
      <c r="AW828" s="6" t="str">
        <f t="shared" si="8"/>
        <v/>
      </c>
      <c r="AX828" s="6" t="str">
        <f t="shared" si="9"/>
        <v/>
      </c>
      <c r="AY828" s="6" t="str">
        <f t="shared" si="10"/>
        <v/>
      </c>
      <c r="AZ828" s="6" t="str">
        <f t="shared" si="11"/>
        <v/>
      </c>
      <c r="BA828" s="6" t="str">
        <f t="shared" si="12"/>
        <v/>
      </c>
      <c r="BB828" s="6" t="str">
        <f t="shared" si="13"/>
        <v/>
      </c>
      <c r="BC828" s="2"/>
      <c r="BD828" s="2"/>
    </row>
    <row r="829" ht="15.75" customHeight="1">
      <c r="A829" s="2">
        <v>198.0</v>
      </c>
      <c r="B829" s="2">
        <v>2017.0</v>
      </c>
      <c r="C829" s="6" t="s">
        <v>257</v>
      </c>
      <c r="D829" s="2">
        <v>8117.0</v>
      </c>
      <c r="E829" s="2">
        <v>8.2640632000184E13</v>
      </c>
      <c r="F829" s="2" t="str">
        <f t="array" ref="F829">IFERROR(INDEX(cnpj!$A:$B,MATCH(C829,cnpj!$B:$B,0),1),IF(G829=14,LEFT(E829,2)&amp;"."&amp;MID(E829,3,3)&amp;"."&amp;MID(E829,6,3)&amp;"/"&amp;MID(E829,9,4)&amp;"-"&amp;RIGHT(E829,2),IF(G829=13,0&amp;LEFT(E829,1)&amp;"."&amp;MID(E829,2,3)&amp;"."&amp;MID(E829,5,3)&amp;"/"&amp;MID(E829,8,4)&amp;"-"&amp;RIGHT(E829,2),IF(G829=12,"00"&amp;"."&amp;LEFT(E829,3)&amp;"."&amp;MID(E829,4,3)&amp;"/"&amp;MID(E829,7,4)&amp;"-"&amp;RIGHT(E829,2),IF(G829=11,"00.0"&amp;LEFT(E829,2)&amp;"."&amp;MID(E829,3,3)&amp;"/"&amp;MID(E829,6,4)&amp;"-"&amp;RIGHT(E829,2),"erro")))))</f>
        <v>82.640.632/0001-84</v>
      </c>
      <c r="G829" s="2">
        <f t="shared" si="2"/>
        <v>14</v>
      </c>
      <c r="H829" s="6" t="s">
        <v>88</v>
      </c>
      <c r="I829" s="2">
        <v>5.0</v>
      </c>
      <c r="J829" s="6">
        <v>10.203592144986466</v>
      </c>
      <c r="K829" s="6">
        <v>27000.0</v>
      </c>
      <c r="L829" s="2">
        <v>0.0</v>
      </c>
      <c r="M829" s="2">
        <v>0.0</v>
      </c>
      <c r="N829" s="2"/>
      <c r="O829" s="2">
        <v>0.0</v>
      </c>
      <c r="P829" s="2">
        <v>0.0</v>
      </c>
      <c r="Q829" s="2">
        <v>0.0</v>
      </c>
      <c r="R829" s="2">
        <v>4.0</v>
      </c>
      <c r="S829" s="2">
        <v>0.0</v>
      </c>
      <c r="T829" s="6">
        <v>10.888296376540683</v>
      </c>
      <c r="U829" s="6">
        <v>764.9428571428572</v>
      </c>
      <c r="V829" s="6">
        <v>0.6551936652597766</v>
      </c>
      <c r="W829" s="6">
        <v>362.0</v>
      </c>
      <c r="X829" s="6">
        <v>34721.0</v>
      </c>
      <c r="Y829" s="6">
        <v>53546.0</v>
      </c>
      <c r="Z829" s="6">
        <v>70.0</v>
      </c>
      <c r="AA829" s="2">
        <f t="shared" si="3"/>
        <v>0</v>
      </c>
      <c r="AB829" s="2">
        <v>0.0</v>
      </c>
      <c r="AC829" s="2">
        <v>0.0</v>
      </c>
      <c r="AD829" s="2">
        <v>0.0</v>
      </c>
      <c r="AE829" s="2">
        <v>0.0</v>
      </c>
      <c r="AF829" s="2">
        <v>0.0</v>
      </c>
      <c r="AG829" s="2">
        <v>0.0</v>
      </c>
      <c r="AH829" s="2">
        <v>0.0</v>
      </c>
      <c r="AI829" s="2">
        <v>0.0</v>
      </c>
      <c r="AJ829" s="2">
        <v>0.0</v>
      </c>
      <c r="AK829" s="2">
        <v>0.0</v>
      </c>
      <c r="AL829" s="2">
        <v>0.0</v>
      </c>
      <c r="AM829" s="2">
        <v>0.0</v>
      </c>
      <c r="AN829" s="2">
        <v>1.0</v>
      </c>
      <c r="AO829" s="2">
        <v>0.0</v>
      </c>
      <c r="AP829" s="2">
        <v>0.0</v>
      </c>
      <c r="AQ829" s="2">
        <v>0.0</v>
      </c>
      <c r="AR829" s="3">
        <v>0.0</v>
      </c>
      <c r="AS829" s="6">
        <f t="shared" si="4"/>
        <v>10.88194525</v>
      </c>
      <c r="AT829" s="6">
        <f t="shared" si="5"/>
        <v>107.9249493</v>
      </c>
      <c r="AU829" s="6">
        <f t="shared" si="6"/>
        <v>0.6538989231</v>
      </c>
      <c r="AV829" s="6">
        <f t="shared" si="7"/>
        <v>0</v>
      </c>
      <c r="AW829" s="6">
        <f t="shared" si="8"/>
        <v>0</v>
      </c>
      <c r="AX829" s="6">
        <f t="shared" si="9"/>
        <v>0</v>
      </c>
      <c r="AY829" s="6">
        <f t="shared" si="10"/>
        <v>0</v>
      </c>
      <c r="AZ829" s="6">
        <f t="shared" si="11"/>
        <v>0</v>
      </c>
      <c r="BA829" s="6">
        <f t="shared" si="12"/>
        <v>4</v>
      </c>
      <c r="BB829" s="6">
        <f t="shared" si="13"/>
        <v>0</v>
      </c>
      <c r="BC829" s="2"/>
      <c r="BD829" s="2"/>
    </row>
    <row r="830" ht="15.75" customHeight="1">
      <c r="A830" s="2">
        <v>198.0</v>
      </c>
      <c r="B830" s="2">
        <v>2018.0</v>
      </c>
      <c r="C830" s="6" t="s">
        <v>257</v>
      </c>
      <c r="D830" s="2">
        <v>8117.0</v>
      </c>
      <c r="E830" s="2">
        <v>8.2640632000184E13</v>
      </c>
      <c r="F830" s="2" t="str">
        <f t="array" ref="F830">IFERROR(INDEX(cnpj!$A:$B,MATCH(C830,cnpj!$B:$B,0),1),IF(G830=14,LEFT(E830,2)&amp;"."&amp;MID(E830,3,3)&amp;"."&amp;MID(E830,6,3)&amp;"/"&amp;MID(E830,9,4)&amp;"-"&amp;RIGHT(E830,2),IF(G830=13,0&amp;LEFT(E830,1)&amp;"."&amp;MID(E830,2,3)&amp;"."&amp;MID(E830,5,3)&amp;"/"&amp;MID(E830,8,4)&amp;"-"&amp;RIGHT(E830,2),IF(G830=12,"00"&amp;"."&amp;LEFT(E830,3)&amp;"."&amp;MID(E830,4,3)&amp;"/"&amp;MID(E830,7,4)&amp;"-"&amp;RIGHT(E830,2),IF(G830=11,"00.0"&amp;LEFT(E830,2)&amp;"."&amp;MID(E830,3,3)&amp;"/"&amp;MID(E830,6,4)&amp;"-"&amp;RIGHT(E830,2),"erro")))))</f>
        <v>82.640.632/0001-84</v>
      </c>
      <c r="G830" s="2">
        <f t="shared" si="2"/>
        <v>14</v>
      </c>
      <c r="H830" s="6" t="s">
        <v>88</v>
      </c>
      <c r="I830" s="2">
        <v>5.0</v>
      </c>
      <c r="J830" s="6">
        <v>10.203592144986466</v>
      </c>
      <c r="K830" s="6">
        <v>27000.0</v>
      </c>
      <c r="L830" s="2">
        <v>0.0</v>
      </c>
      <c r="M830" s="2">
        <v>0.0</v>
      </c>
      <c r="N830" s="2"/>
      <c r="O830" s="2">
        <v>0.0</v>
      </c>
      <c r="P830" s="2">
        <v>0.0</v>
      </c>
      <c r="Q830" s="2">
        <v>0.0</v>
      </c>
      <c r="R830" s="2">
        <v>4.0</v>
      </c>
      <c r="S830" s="2">
        <v>1.0</v>
      </c>
      <c r="T830" s="6">
        <v>10.903107891997287</v>
      </c>
      <c r="U830" s="6">
        <v>150.1243093922652</v>
      </c>
      <c r="V830" s="6">
        <v>0.6586622504370228</v>
      </c>
      <c r="W830" s="6">
        <v>591.0</v>
      </c>
      <c r="X830" s="6">
        <v>35204.0</v>
      </c>
      <c r="Y830" s="6">
        <v>54345.0</v>
      </c>
      <c r="Z830" s="6">
        <v>362.0</v>
      </c>
      <c r="AA830" s="2">
        <f t="shared" si="3"/>
        <v>0</v>
      </c>
      <c r="AB830" s="2">
        <v>0.0</v>
      </c>
      <c r="AC830" s="2">
        <v>0.0</v>
      </c>
      <c r="AD830" s="2">
        <v>0.0</v>
      </c>
      <c r="AE830" s="2">
        <v>0.0</v>
      </c>
      <c r="AF830" s="2">
        <v>0.0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2">
        <v>0.0</v>
      </c>
      <c r="AM830" s="2">
        <v>0.0</v>
      </c>
      <c r="AN830" s="2">
        <v>0.0</v>
      </c>
      <c r="AO830" s="2">
        <v>1.0</v>
      </c>
      <c r="AP830" s="2">
        <v>0.0</v>
      </c>
      <c r="AQ830" s="2">
        <v>0.0</v>
      </c>
      <c r="AR830" s="3">
        <v>0.0</v>
      </c>
      <c r="AS830" s="6">
        <f t="shared" si="4"/>
        <v>10.88829638</v>
      </c>
      <c r="AT830" s="6">
        <f t="shared" si="5"/>
        <v>764.9428571</v>
      </c>
      <c r="AU830" s="6">
        <f t="shared" si="6"/>
        <v>0.6551936653</v>
      </c>
      <c r="AV830" s="6">
        <f t="shared" si="7"/>
        <v>0</v>
      </c>
      <c r="AW830" s="6">
        <f t="shared" si="8"/>
        <v>0</v>
      </c>
      <c r="AX830" s="6">
        <f t="shared" si="9"/>
        <v>0</v>
      </c>
      <c r="AY830" s="6">
        <f t="shared" si="10"/>
        <v>0</v>
      </c>
      <c r="AZ830" s="6">
        <f t="shared" si="11"/>
        <v>0</v>
      </c>
      <c r="BA830" s="6">
        <f t="shared" si="12"/>
        <v>4</v>
      </c>
      <c r="BB830" s="6">
        <f t="shared" si="13"/>
        <v>0</v>
      </c>
      <c r="BC830" s="2"/>
      <c r="BD830" s="2"/>
    </row>
    <row r="831" ht="15.75" customHeight="1">
      <c r="A831" s="2">
        <v>199.0</v>
      </c>
      <c r="B831" s="2">
        <v>2016.0</v>
      </c>
      <c r="C831" s="6" t="s">
        <v>258</v>
      </c>
      <c r="D831" s="2">
        <v>8133.0</v>
      </c>
      <c r="E831" s="2">
        <v>9.2754738000162E13</v>
      </c>
      <c r="F831" s="2" t="str">
        <f t="array" ref="F831">IFERROR(INDEX(cnpj!$A:$B,MATCH(C831,cnpj!$B:$B,0),1),IF(G831=14,LEFT(E831,2)&amp;"."&amp;MID(E831,3,3)&amp;"."&amp;MID(E831,6,3)&amp;"/"&amp;MID(E831,9,4)&amp;"-"&amp;RIGHT(E831,2),IF(G831=13,0&amp;LEFT(E831,1)&amp;"."&amp;MID(E831,2,3)&amp;"."&amp;MID(E831,5,3)&amp;"/"&amp;MID(E831,8,4)&amp;"-"&amp;RIGHT(E831,2),IF(G831=12,"00"&amp;"."&amp;LEFT(E831,3)&amp;"."&amp;MID(E831,4,3)&amp;"/"&amp;MID(E831,7,4)&amp;"-"&amp;RIGHT(E831,2),IF(G831=11,"00.0"&amp;LEFT(E831,2)&amp;"."&amp;MID(E831,3,3)&amp;"/"&amp;MID(E831,6,4)&amp;"-"&amp;RIGHT(E831,2),"erro")))))</f>
        <v>92.754.738/0001-62</v>
      </c>
      <c r="G831" s="2">
        <f t="shared" si="2"/>
        <v>14</v>
      </c>
      <c r="H831" s="6" t="s">
        <v>62</v>
      </c>
      <c r="I831" s="2">
        <v>3.0</v>
      </c>
      <c r="J831" s="6">
        <v>13.299549704781922</v>
      </c>
      <c r="K831" s="6">
        <v>596926.76</v>
      </c>
      <c r="L831" s="2">
        <v>0.0</v>
      </c>
      <c r="M831" s="2">
        <v>1.0</v>
      </c>
      <c r="N831" s="2"/>
      <c r="O831" s="2">
        <v>1.0</v>
      </c>
      <c r="P831" s="2">
        <v>4.0</v>
      </c>
      <c r="Q831" s="2">
        <v>0.0</v>
      </c>
      <c r="R831" s="2">
        <v>19.0</v>
      </c>
      <c r="S831" s="2">
        <v>0.0</v>
      </c>
      <c r="T831" s="6">
        <v>15.477539592243419</v>
      </c>
      <c r="U831" s="6">
        <v>0.11860698866203427</v>
      </c>
      <c r="V831" s="6">
        <v>0.4996585384458765</v>
      </c>
      <c r="W831" s="6">
        <v>2132012.0</v>
      </c>
      <c r="X831" s="6">
        <v>501185.0</v>
      </c>
      <c r="Y831" s="6">
        <v>5269993.0</v>
      </c>
      <c r="Z831" s="6">
        <v>625058.0</v>
      </c>
      <c r="AA831" s="2" t="str">
        <f t="shared" si="3"/>
        <v/>
      </c>
      <c r="AB831" s="2">
        <v>0.0</v>
      </c>
      <c r="AC831" s="2">
        <v>0.0</v>
      </c>
      <c r="AD831" s="2">
        <v>0.0</v>
      </c>
      <c r="AE831" s="2">
        <v>0.0</v>
      </c>
      <c r="AF831" s="2">
        <v>0.0</v>
      </c>
      <c r="AG831" s="2">
        <v>0.0</v>
      </c>
      <c r="AH831" s="2">
        <v>1.0</v>
      </c>
      <c r="AI831" s="2">
        <v>0.0</v>
      </c>
      <c r="AJ831" s="2">
        <v>0.0</v>
      </c>
      <c r="AK831" s="2">
        <v>0.0</v>
      </c>
      <c r="AL831" s="2">
        <v>0.0</v>
      </c>
      <c r="AM831" s="2">
        <v>1.0</v>
      </c>
      <c r="AN831" s="2">
        <v>0.0</v>
      </c>
      <c r="AO831" s="2">
        <v>0.0</v>
      </c>
      <c r="AP831" s="2">
        <v>0.0</v>
      </c>
      <c r="AQ831" s="2">
        <v>0.0</v>
      </c>
      <c r="AR831" s="3">
        <v>0.0</v>
      </c>
      <c r="AS831" s="6" t="str">
        <f t="shared" si="4"/>
        <v/>
      </c>
      <c r="AT831" s="6" t="str">
        <f t="shared" si="5"/>
        <v/>
      </c>
      <c r="AU831" s="6" t="str">
        <f t="shared" si="6"/>
        <v/>
      </c>
      <c r="AV831" s="6" t="str">
        <f t="shared" si="7"/>
        <v/>
      </c>
      <c r="AW831" s="6" t="str">
        <f t="shared" si="8"/>
        <v/>
      </c>
      <c r="AX831" s="6" t="str">
        <f t="shared" si="9"/>
        <v/>
      </c>
      <c r="AY831" s="6" t="str">
        <f t="shared" si="10"/>
        <v/>
      </c>
      <c r="AZ831" s="6" t="str">
        <f t="shared" si="11"/>
        <v/>
      </c>
      <c r="BA831" s="6" t="str">
        <f t="shared" si="12"/>
        <v/>
      </c>
      <c r="BB831" s="6" t="str">
        <f t="shared" si="13"/>
        <v/>
      </c>
      <c r="BC831" s="2"/>
      <c r="BD831" s="2"/>
    </row>
    <row r="832" ht="15.75" customHeight="1">
      <c r="A832" s="2">
        <v>199.0</v>
      </c>
      <c r="B832" s="2">
        <v>2017.0</v>
      </c>
      <c r="C832" s="6" t="s">
        <v>258</v>
      </c>
      <c r="D832" s="2">
        <v>8133.0</v>
      </c>
      <c r="E832" s="2">
        <v>9.2754738000162E13</v>
      </c>
      <c r="F832" s="2" t="str">
        <f t="array" ref="F832">IFERROR(INDEX(cnpj!$A:$B,MATCH(C832,cnpj!$B:$B,0),1),IF(G832=14,LEFT(E832,2)&amp;"."&amp;MID(E832,3,3)&amp;"."&amp;MID(E832,6,3)&amp;"/"&amp;MID(E832,9,4)&amp;"-"&amp;RIGHT(E832,2),IF(G832=13,0&amp;LEFT(E832,1)&amp;"."&amp;MID(E832,2,3)&amp;"."&amp;MID(E832,5,3)&amp;"/"&amp;MID(E832,8,4)&amp;"-"&amp;RIGHT(E832,2),IF(G832=12,"00"&amp;"."&amp;LEFT(E832,3)&amp;"."&amp;MID(E832,4,3)&amp;"/"&amp;MID(E832,7,4)&amp;"-"&amp;RIGHT(E832,2),IF(G832=11,"00.0"&amp;LEFT(E832,2)&amp;"."&amp;MID(E832,3,3)&amp;"/"&amp;MID(E832,6,4)&amp;"-"&amp;RIGHT(E832,2),"erro")))))</f>
        <v>92.754.738/0001-62</v>
      </c>
      <c r="G832" s="2">
        <f t="shared" si="2"/>
        <v>14</v>
      </c>
      <c r="H832" s="6" t="s">
        <v>62</v>
      </c>
      <c r="I832" s="2">
        <v>3.0</v>
      </c>
      <c r="J832" s="6">
        <v>13.299549704781922</v>
      </c>
      <c r="K832" s="6">
        <v>596926.76</v>
      </c>
      <c r="L832" s="2">
        <v>0.0</v>
      </c>
      <c r="M832" s="2">
        <v>1.0</v>
      </c>
      <c r="N832" s="2"/>
      <c r="O832" s="2">
        <v>1.0</v>
      </c>
      <c r="P832" s="2">
        <v>4.0</v>
      </c>
      <c r="Q832" s="2">
        <v>0.0</v>
      </c>
      <c r="R832" s="2">
        <v>19.0</v>
      </c>
      <c r="S832" s="2">
        <v>0.0</v>
      </c>
      <c r="T832" s="6">
        <v>15.636056686748226</v>
      </c>
      <c r="U832" s="6">
        <v>0.11864805035601912</v>
      </c>
      <c r="V832" s="6">
        <v>0.47800389621115325</v>
      </c>
      <c r="W832" s="6">
        <v>2138750.0</v>
      </c>
      <c r="X832" s="6">
        <v>813034.0</v>
      </c>
      <c r="Y832" s="6">
        <v>6175230.0</v>
      </c>
      <c r="Z832" s="6">
        <v>732679.0</v>
      </c>
      <c r="AA832" s="2">
        <f t="shared" si="3"/>
        <v>0</v>
      </c>
      <c r="AB832" s="2">
        <v>0.0</v>
      </c>
      <c r="AC832" s="2">
        <v>0.0</v>
      </c>
      <c r="AD832" s="2">
        <v>0.0</v>
      </c>
      <c r="AE832" s="2">
        <v>0.0</v>
      </c>
      <c r="AF832" s="2">
        <v>0.0</v>
      </c>
      <c r="AG832" s="2">
        <v>0.0</v>
      </c>
      <c r="AH832" s="2">
        <v>1.0</v>
      </c>
      <c r="AI832" s="2">
        <v>0.0</v>
      </c>
      <c r="AJ832" s="2">
        <v>0.0</v>
      </c>
      <c r="AK832" s="2">
        <v>0.0</v>
      </c>
      <c r="AL832" s="2">
        <v>0.0</v>
      </c>
      <c r="AM832" s="2">
        <v>0.0</v>
      </c>
      <c r="AN832" s="2">
        <v>1.0</v>
      </c>
      <c r="AO832" s="2">
        <v>0.0</v>
      </c>
      <c r="AP832" s="2">
        <v>0.0</v>
      </c>
      <c r="AQ832" s="2">
        <v>0.0</v>
      </c>
      <c r="AR832" s="3">
        <v>0.0</v>
      </c>
      <c r="AS832" s="6">
        <f t="shared" si="4"/>
        <v>15.47753959</v>
      </c>
      <c r="AT832" s="6">
        <f t="shared" si="5"/>
        <v>0.1186069887</v>
      </c>
      <c r="AU832" s="6">
        <f t="shared" si="6"/>
        <v>0.4996585384</v>
      </c>
      <c r="AV832" s="6">
        <f t="shared" si="7"/>
        <v>0</v>
      </c>
      <c r="AW832" s="6">
        <f t="shared" si="8"/>
        <v>1</v>
      </c>
      <c r="AX832" s="6">
        <f t="shared" si="9"/>
        <v>1</v>
      </c>
      <c r="AY832" s="6">
        <f t="shared" si="10"/>
        <v>4</v>
      </c>
      <c r="AZ832" s="6">
        <f t="shared" si="11"/>
        <v>0</v>
      </c>
      <c r="BA832" s="6">
        <f t="shared" si="12"/>
        <v>19</v>
      </c>
      <c r="BB832" s="6">
        <f t="shared" si="13"/>
        <v>0</v>
      </c>
      <c r="BC832" s="2"/>
      <c r="BD832" s="2"/>
    </row>
    <row r="833" ht="15.75" customHeight="1">
      <c r="A833" s="2">
        <v>199.0</v>
      </c>
      <c r="B833" s="2">
        <v>2018.0</v>
      </c>
      <c r="C833" s="6" t="s">
        <v>258</v>
      </c>
      <c r="D833" s="2">
        <v>8133.0</v>
      </c>
      <c r="E833" s="2">
        <v>9.2754738000162E13</v>
      </c>
      <c r="F833" s="2" t="str">
        <f t="array" ref="F833">IFERROR(INDEX(cnpj!$A:$B,MATCH(C833,cnpj!$B:$B,0),1),IF(G833=14,LEFT(E833,2)&amp;"."&amp;MID(E833,3,3)&amp;"."&amp;MID(E833,6,3)&amp;"/"&amp;MID(E833,9,4)&amp;"-"&amp;RIGHT(E833,2),IF(G833=13,0&amp;LEFT(E833,1)&amp;"."&amp;MID(E833,2,3)&amp;"."&amp;MID(E833,5,3)&amp;"/"&amp;MID(E833,8,4)&amp;"-"&amp;RIGHT(E833,2),IF(G833=12,"00"&amp;"."&amp;LEFT(E833,3)&amp;"."&amp;MID(E833,4,3)&amp;"/"&amp;MID(E833,7,4)&amp;"-"&amp;RIGHT(E833,2),IF(G833=11,"00.0"&amp;LEFT(E833,2)&amp;"."&amp;MID(E833,3,3)&amp;"/"&amp;MID(E833,6,4)&amp;"-"&amp;RIGHT(E833,2),"erro")))))</f>
        <v>92.754.738/0001-62</v>
      </c>
      <c r="G833" s="2">
        <f t="shared" si="2"/>
        <v>14</v>
      </c>
      <c r="H833" s="6" t="s">
        <v>62</v>
      </c>
      <c r="I833" s="2">
        <v>3.0</v>
      </c>
      <c r="J833" s="6">
        <v>13.606783229260158</v>
      </c>
      <c r="K833" s="6">
        <v>811616.51</v>
      </c>
      <c r="L833" s="2">
        <v>0.0</v>
      </c>
      <c r="M833" s="2">
        <v>1.0</v>
      </c>
      <c r="N833" s="2"/>
      <c r="O833" s="2">
        <v>1.0</v>
      </c>
      <c r="P833" s="2">
        <v>4.0</v>
      </c>
      <c r="Q833" s="2">
        <v>0.0</v>
      </c>
      <c r="R833" s="2">
        <v>20.0</v>
      </c>
      <c r="S833" s="2">
        <v>0.0</v>
      </c>
      <c r="T833" s="6">
        <v>15.758733671599785</v>
      </c>
      <c r="U833" s="6">
        <v>0.1461258325197215</v>
      </c>
      <c r="V833" s="6">
        <v>0.43354968532702615</v>
      </c>
      <c r="W833" s="6">
        <v>2638369.0</v>
      </c>
      <c r="X833" s="6">
        <v>388335.0</v>
      </c>
      <c r="Y833" s="6">
        <v>6981216.0</v>
      </c>
      <c r="Z833" s="6">
        <v>1020136.0</v>
      </c>
      <c r="AA833" s="2">
        <f t="shared" si="3"/>
        <v>0</v>
      </c>
      <c r="AB833" s="2">
        <v>0.0</v>
      </c>
      <c r="AC833" s="2">
        <v>0.0</v>
      </c>
      <c r="AD833" s="2">
        <v>0.0</v>
      </c>
      <c r="AE833" s="2">
        <v>0.0</v>
      </c>
      <c r="AF833" s="2">
        <v>0.0</v>
      </c>
      <c r="AG833" s="2">
        <v>0.0</v>
      </c>
      <c r="AH833" s="2">
        <v>1.0</v>
      </c>
      <c r="AI833" s="2">
        <v>0.0</v>
      </c>
      <c r="AJ833" s="2">
        <v>0.0</v>
      </c>
      <c r="AK833" s="2">
        <v>0.0</v>
      </c>
      <c r="AL833" s="2">
        <v>0.0</v>
      </c>
      <c r="AM833" s="2">
        <v>0.0</v>
      </c>
      <c r="AN833" s="2">
        <v>0.0</v>
      </c>
      <c r="AO833" s="2">
        <v>1.0</v>
      </c>
      <c r="AP833" s="2">
        <v>0.0</v>
      </c>
      <c r="AQ833" s="2">
        <v>0.0</v>
      </c>
      <c r="AR833" s="3">
        <v>0.0</v>
      </c>
      <c r="AS833" s="6">
        <f t="shared" si="4"/>
        <v>15.63605669</v>
      </c>
      <c r="AT833" s="6">
        <f t="shared" si="5"/>
        <v>0.1186480504</v>
      </c>
      <c r="AU833" s="6">
        <f t="shared" si="6"/>
        <v>0.4780038962</v>
      </c>
      <c r="AV833" s="6">
        <f t="shared" si="7"/>
        <v>0</v>
      </c>
      <c r="AW833" s="6">
        <f t="shared" si="8"/>
        <v>1</v>
      </c>
      <c r="AX833" s="6">
        <f t="shared" si="9"/>
        <v>1</v>
      </c>
      <c r="AY833" s="6">
        <f t="shared" si="10"/>
        <v>4</v>
      </c>
      <c r="AZ833" s="6">
        <f t="shared" si="11"/>
        <v>0</v>
      </c>
      <c r="BA833" s="6">
        <f t="shared" si="12"/>
        <v>19</v>
      </c>
      <c r="BB833" s="6">
        <f t="shared" si="13"/>
        <v>0</v>
      </c>
      <c r="BC833" s="2"/>
      <c r="BD833" s="2"/>
    </row>
    <row r="834" ht="15.75" customHeight="1">
      <c r="A834" s="2">
        <v>199.0</v>
      </c>
      <c r="B834" s="2">
        <v>2019.0</v>
      </c>
      <c r="C834" s="6" t="s">
        <v>258</v>
      </c>
      <c r="D834" s="2">
        <v>8133.0</v>
      </c>
      <c r="E834" s="2">
        <v>9.2754738000162E13</v>
      </c>
      <c r="F834" s="2" t="str">
        <f t="array" ref="F834">IFERROR(INDEX(cnpj!$A:$B,MATCH(C834,cnpj!$B:$B,0),1),IF(G834=14,LEFT(E834,2)&amp;"."&amp;MID(E834,3,3)&amp;"."&amp;MID(E834,6,3)&amp;"/"&amp;MID(E834,9,4)&amp;"-"&amp;RIGHT(E834,2),IF(G834=13,0&amp;LEFT(E834,1)&amp;"."&amp;MID(E834,2,3)&amp;"."&amp;MID(E834,5,3)&amp;"/"&amp;MID(E834,8,4)&amp;"-"&amp;RIGHT(E834,2),IF(G834=12,"00"&amp;"."&amp;LEFT(E834,3)&amp;"."&amp;MID(E834,4,3)&amp;"/"&amp;MID(E834,7,4)&amp;"-"&amp;RIGHT(E834,2),IF(G834=11,"00.0"&amp;LEFT(E834,2)&amp;"."&amp;MID(E834,3,3)&amp;"/"&amp;MID(E834,6,4)&amp;"-"&amp;RIGHT(E834,2),"erro")))))</f>
        <v>92.754.738/0001-62</v>
      </c>
      <c r="G834" s="2">
        <f t="shared" si="2"/>
        <v>14</v>
      </c>
      <c r="H834" s="6" t="s">
        <v>62</v>
      </c>
      <c r="I834" s="2">
        <v>3.0</v>
      </c>
      <c r="J834" s="6">
        <v>14.40440771715042</v>
      </c>
      <c r="K834" s="6">
        <v>1802000.0</v>
      </c>
      <c r="L834" s="2">
        <v>0.0</v>
      </c>
      <c r="M834" s="2">
        <v>1.0</v>
      </c>
      <c r="N834" s="2"/>
      <c r="O834" s="2">
        <v>1.0</v>
      </c>
      <c r="P834" s="2">
        <v>4.0</v>
      </c>
      <c r="Q834" s="2">
        <v>0.0</v>
      </c>
      <c r="R834" s="2">
        <v>19.0</v>
      </c>
      <c r="S834" s="2">
        <v>0.0</v>
      </c>
      <c r="T834" s="6">
        <v>16.06282128471497</v>
      </c>
      <c r="U834" s="6">
        <v>0.11615550415836394</v>
      </c>
      <c r="V834" s="6">
        <v>0.7289307886967747</v>
      </c>
      <c r="W834" s="6">
        <v>4765317.0</v>
      </c>
      <c r="X834" s="6">
        <v>2132012.0</v>
      </c>
      <c r="Y834" s="6">
        <v>9462255.0</v>
      </c>
      <c r="Z834" s="6">
        <v>1099093.0</v>
      </c>
      <c r="AA834" s="2">
        <f t="shared" si="3"/>
        <v>0</v>
      </c>
      <c r="AB834" s="2">
        <v>0.0</v>
      </c>
      <c r="AC834" s="2">
        <v>0.0</v>
      </c>
      <c r="AD834" s="2">
        <v>0.0</v>
      </c>
      <c r="AE834" s="2">
        <v>0.0</v>
      </c>
      <c r="AF834" s="2">
        <v>0.0</v>
      </c>
      <c r="AG834" s="2">
        <v>0.0</v>
      </c>
      <c r="AH834" s="2">
        <v>1.0</v>
      </c>
      <c r="AI834" s="2">
        <v>0.0</v>
      </c>
      <c r="AJ834" s="2">
        <v>0.0</v>
      </c>
      <c r="AK834" s="2">
        <v>0.0</v>
      </c>
      <c r="AL834" s="2">
        <v>0.0</v>
      </c>
      <c r="AM834" s="2">
        <v>0.0</v>
      </c>
      <c r="AN834" s="2">
        <v>0.0</v>
      </c>
      <c r="AO834" s="2">
        <v>0.0</v>
      </c>
      <c r="AP834" s="2">
        <v>1.0</v>
      </c>
      <c r="AQ834" s="2">
        <v>0.0</v>
      </c>
      <c r="AR834" s="3">
        <v>0.0</v>
      </c>
      <c r="AS834" s="6">
        <f t="shared" si="4"/>
        <v>15.75873367</v>
      </c>
      <c r="AT834" s="6">
        <f t="shared" si="5"/>
        <v>0.1461258325</v>
      </c>
      <c r="AU834" s="6">
        <f t="shared" si="6"/>
        <v>0.4335496853</v>
      </c>
      <c r="AV834" s="6">
        <f t="shared" si="7"/>
        <v>0</v>
      </c>
      <c r="AW834" s="6">
        <f t="shared" si="8"/>
        <v>1</v>
      </c>
      <c r="AX834" s="6">
        <f t="shared" si="9"/>
        <v>1</v>
      </c>
      <c r="AY834" s="6">
        <f t="shared" si="10"/>
        <v>4</v>
      </c>
      <c r="AZ834" s="6">
        <f t="shared" si="11"/>
        <v>0</v>
      </c>
      <c r="BA834" s="6">
        <f t="shared" si="12"/>
        <v>20</v>
      </c>
      <c r="BB834" s="6">
        <f t="shared" si="13"/>
        <v>0</v>
      </c>
      <c r="BC834" s="2"/>
      <c r="BD834" s="2"/>
    </row>
    <row r="835" ht="15.75" customHeight="1">
      <c r="A835" s="2">
        <v>200.0</v>
      </c>
      <c r="B835" s="2">
        <v>2016.0</v>
      </c>
      <c r="C835" s="6" t="s">
        <v>259</v>
      </c>
      <c r="D835" s="2">
        <v>17434.0</v>
      </c>
      <c r="E835" s="2">
        <v>2.338534000158E12</v>
      </c>
      <c r="F835" s="2" t="str">
        <f t="array" ref="F835">IFERROR(INDEX(cnpj!$A:$B,MATCH(C835,cnpj!$B:$B,0),1),IF(G835=14,LEFT(E835,2)&amp;"."&amp;MID(E835,3,3)&amp;"."&amp;MID(E835,6,3)&amp;"/"&amp;MID(E835,9,4)&amp;"-"&amp;RIGHT(E835,2),IF(G835=13,0&amp;LEFT(E835,1)&amp;"."&amp;MID(E835,2,3)&amp;"."&amp;MID(E835,5,3)&amp;"/"&amp;MID(E835,8,4)&amp;"-"&amp;RIGHT(E835,2),IF(G835=12,"00"&amp;"."&amp;LEFT(E835,3)&amp;"."&amp;MID(E835,4,3)&amp;"/"&amp;MID(E835,7,4)&amp;"-"&amp;RIGHT(E835,2),IF(G835=11,"00.0"&amp;LEFT(E835,2)&amp;"."&amp;MID(E835,3,3)&amp;"/"&amp;MID(E835,6,4)&amp;"-"&amp;RIGHT(E835,2),"erro")))))</f>
        <v>02.338.534/0001-58</v>
      </c>
      <c r="G835" s="2">
        <f t="shared" si="2"/>
        <v>13</v>
      </c>
      <c r="H835" s="6" t="s">
        <v>50</v>
      </c>
      <c r="I835" s="2">
        <v>6.0</v>
      </c>
      <c r="J835" s="6">
        <v>9.711115659888671</v>
      </c>
      <c r="K835" s="6">
        <v>16500.0</v>
      </c>
      <c r="L835" s="2">
        <v>0.0</v>
      </c>
      <c r="M835" s="2">
        <v>0.0</v>
      </c>
      <c r="N835" s="2"/>
      <c r="O835" s="2">
        <v>0.0</v>
      </c>
      <c r="P835" s="2">
        <v>0.0</v>
      </c>
      <c r="Q835" s="2">
        <v>0.0</v>
      </c>
      <c r="R835" s="2">
        <v>4.0</v>
      </c>
      <c r="S835" s="2">
        <v>0.0</v>
      </c>
      <c r="T835" s="6">
        <v>9.806315640783854</v>
      </c>
      <c r="U835" s="6">
        <v>-0.08179454011979827</v>
      </c>
      <c r="V835" s="6">
        <v>3.154176768789949</v>
      </c>
      <c r="W835" s="6">
        <v>57242.0</v>
      </c>
      <c r="X835" s="6">
        <v>0.0</v>
      </c>
      <c r="Y835" s="6">
        <v>18148.0</v>
      </c>
      <c r="Z835" s="6">
        <v>-221873.0</v>
      </c>
      <c r="AA835" s="2" t="str">
        <f t="shared" si="3"/>
        <v/>
      </c>
      <c r="AB835" s="2">
        <v>0.0</v>
      </c>
      <c r="AC835" s="2">
        <v>1.0</v>
      </c>
      <c r="AD835" s="2">
        <v>0.0</v>
      </c>
      <c r="AE835" s="2">
        <v>0.0</v>
      </c>
      <c r="AF835" s="2">
        <v>0.0</v>
      </c>
      <c r="AG835" s="2">
        <v>0.0</v>
      </c>
      <c r="AH835" s="2">
        <v>0.0</v>
      </c>
      <c r="AI835" s="2">
        <v>0.0</v>
      </c>
      <c r="AJ835" s="2">
        <v>0.0</v>
      </c>
      <c r="AK835" s="2">
        <v>0.0</v>
      </c>
      <c r="AL835" s="2">
        <v>0.0</v>
      </c>
      <c r="AM835" s="2">
        <v>1.0</v>
      </c>
      <c r="AN835" s="2">
        <v>0.0</v>
      </c>
      <c r="AO835" s="2">
        <v>0.0</v>
      </c>
      <c r="AP835" s="2">
        <v>0.0</v>
      </c>
      <c r="AQ835" s="2">
        <v>0.0</v>
      </c>
      <c r="AR835" s="3">
        <v>0.0</v>
      </c>
      <c r="AS835" s="6" t="str">
        <f t="shared" si="4"/>
        <v/>
      </c>
      <c r="AT835" s="6" t="str">
        <f t="shared" si="5"/>
        <v/>
      </c>
      <c r="AU835" s="6" t="str">
        <f t="shared" si="6"/>
        <v/>
      </c>
      <c r="AV835" s="6" t="str">
        <f t="shared" si="7"/>
        <v/>
      </c>
      <c r="AW835" s="6" t="str">
        <f t="shared" si="8"/>
        <v/>
      </c>
      <c r="AX835" s="6" t="str">
        <f t="shared" si="9"/>
        <v/>
      </c>
      <c r="AY835" s="6" t="str">
        <f t="shared" si="10"/>
        <v/>
      </c>
      <c r="AZ835" s="6" t="str">
        <f t="shared" si="11"/>
        <v/>
      </c>
      <c r="BA835" s="6" t="str">
        <f t="shared" si="12"/>
        <v/>
      </c>
      <c r="BB835" s="6" t="str">
        <f t="shared" si="13"/>
        <v/>
      </c>
      <c r="BC835" s="2"/>
      <c r="BD835" s="2"/>
    </row>
    <row r="836" ht="15.75" customHeight="1">
      <c r="A836" s="2">
        <v>200.0</v>
      </c>
      <c r="B836" s="2">
        <v>2017.0</v>
      </c>
      <c r="C836" s="6" t="s">
        <v>259</v>
      </c>
      <c r="D836" s="2">
        <v>17434.0</v>
      </c>
      <c r="E836" s="2">
        <v>2.338534000158E12</v>
      </c>
      <c r="F836" s="2" t="str">
        <f t="array" ref="F836">IFERROR(INDEX(cnpj!$A:$B,MATCH(C836,cnpj!$B:$B,0),1),IF(G836=14,LEFT(E836,2)&amp;"."&amp;MID(E836,3,3)&amp;"."&amp;MID(E836,6,3)&amp;"/"&amp;MID(E836,9,4)&amp;"-"&amp;RIGHT(E836,2),IF(G836=13,0&amp;LEFT(E836,1)&amp;"."&amp;MID(E836,2,3)&amp;"."&amp;MID(E836,5,3)&amp;"/"&amp;MID(E836,8,4)&amp;"-"&amp;RIGHT(E836,2),IF(G836=12,"00"&amp;"."&amp;LEFT(E836,3)&amp;"."&amp;MID(E836,4,3)&amp;"/"&amp;MID(E836,7,4)&amp;"-"&amp;RIGHT(E836,2),IF(G836=11,"00.0"&amp;LEFT(E836,2)&amp;"."&amp;MID(E836,3,3)&amp;"/"&amp;MID(E836,6,4)&amp;"-"&amp;RIGHT(E836,2),"erro")))))</f>
        <v>02.338.534/0001-58</v>
      </c>
      <c r="G836" s="2">
        <f t="shared" si="2"/>
        <v>13</v>
      </c>
      <c r="H836" s="6" t="s">
        <v>50</v>
      </c>
      <c r="I836" s="2">
        <v>6.0</v>
      </c>
      <c r="J836" s="6">
        <v>9.581903928408666</v>
      </c>
      <c r="K836" s="6">
        <v>14500.0</v>
      </c>
      <c r="L836" s="2">
        <v>0.0</v>
      </c>
      <c r="M836" s="2">
        <v>0.0</v>
      </c>
      <c r="N836" s="2"/>
      <c r="O836" s="2">
        <v>0.0</v>
      </c>
      <c r="P836" s="2">
        <v>0.0</v>
      </c>
      <c r="Q836" s="2">
        <v>0.0</v>
      </c>
      <c r="R836" s="2">
        <v>5.0</v>
      </c>
      <c r="S836" s="2">
        <v>0.0</v>
      </c>
      <c r="T836" s="6">
        <v>9.572341108670264</v>
      </c>
      <c r="U836" s="6">
        <v>-0.060575897018444395</v>
      </c>
      <c r="V836" s="6">
        <v>0.7343684723576104</v>
      </c>
      <c r="W836" s="6">
        <v>10547.0</v>
      </c>
      <c r="X836" s="6">
        <v>0.0</v>
      </c>
      <c r="Y836" s="6">
        <v>14362.0</v>
      </c>
      <c r="Z836" s="6">
        <v>-237091.0</v>
      </c>
      <c r="AA836" s="2">
        <f t="shared" si="3"/>
        <v>1</v>
      </c>
      <c r="AB836" s="2">
        <v>0.0</v>
      </c>
      <c r="AC836" s="2">
        <v>1.0</v>
      </c>
      <c r="AD836" s="2">
        <v>0.0</v>
      </c>
      <c r="AE836" s="2">
        <v>0.0</v>
      </c>
      <c r="AF836" s="2">
        <v>0.0</v>
      </c>
      <c r="AG836" s="2">
        <v>0.0</v>
      </c>
      <c r="AH836" s="2">
        <v>0.0</v>
      </c>
      <c r="AI836" s="2">
        <v>0.0</v>
      </c>
      <c r="AJ836" s="2">
        <v>0.0</v>
      </c>
      <c r="AK836" s="2">
        <v>0.0</v>
      </c>
      <c r="AL836" s="2">
        <v>0.0</v>
      </c>
      <c r="AM836" s="2">
        <v>0.0</v>
      </c>
      <c r="AN836" s="2">
        <v>1.0</v>
      </c>
      <c r="AO836" s="2">
        <v>0.0</v>
      </c>
      <c r="AP836" s="2">
        <v>0.0</v>
      </c>
      <c r="AQ836" s="2">
        <v>0.0</v>
      </c>
      <c r="AR836" s="3">
        <v>0.0</v>
      </c>
      <c r="AS836" s="6">
        <f t="shared" si="4"/>
        <v>9.806315641</v>
      </c>
      <c r="AT836" s="6">
        <f t="shared" si="5"/>
        <v>-0.08179454012</v>
      </c>
      <c r="AU836" s="6">
        <f t="shared" si="6"/>
        <v>3.154176769</v>
      </c>
      <c r="AV836" s="6">
        <f t="shared" si="7"/>
        <v>0</v>
      </c>
      <c r="AW836" s="6">
        <f t="shared" si="8"/>
        <v>0</v>
      </c>
      <c r="AX836" s="6">
        <f t="shared" si="9"/>
        <v>0</v>
      </c>
      <c r="AY836" s="6">
        <f t="shared" si="10"/>
        <v>0</v>
      </c>
      <c r="AZ836" s="6">
        <f t="shared" si="11"/>
        <v>0</v>
      </c>
      <c r="BA836" s="6">
        <f t="shared" si="12"/>
        <v>4</v>
      </c>
      <c r="BB836" s="6">
        <f t="shared" si="13"/>
        <v>0</v>
      </c>
      <c r="BC836" s="2"/>
      <c r="BD836" s="2"/>
    </row>
    <row r="837" ht="15.75" customHeight="1">
      <c r="A837" s="2">
        <v>200.0</v>
      </c>
      <c r="B837" s="2">
        <v>2020.0</v>
      </c>
      <c r="C837" s="6" t="s">
        <v>259</v>
      </c>
      <c r="D837" s="2">
        <v>17434.0</v>
      </c>
      <c r="E837" s="2">
        <v>2.338534000158E12</v>
      </c>
      <c r="F837" s="2" t="str">
        <f t="array" ref="F837">IFERROR(INDEX(cnpj!$A:$B,MATCH(C837,cnpj!$B:$B,0),1),IF(G837=14,LEFT(E837,2)&amp;"."&amp;MID(E837,3,3)&amp;"."&amp;MID(E837,6,3)&amp;"/"&amp;MID(E837,9,4)&amp;"-"&amp;RIGHT(E837,2),IF(G837=13,0&amp;LEFT(E837,1)&amp;"."&amp;MID(E837,2,3)&amp;"."&amp;MID(E837,5,3)&amp;"/"&amp;MID(E837,8,4)&amp;"-"&amp;RIGHT(E837,2),IF(G837=12,"00"&amp;"."&amp;LEFT(E837,3)&amp;"."&amp;MID(E837,4,3)&amp;"/"&amp;MID(E837,7,4)&amp;"-"&amp;RIGHT(E837,2),IF(G837=11,"00.0"&amp;LEFT(E837,2)&amp;"."&amp;MID(E837,3,3)&amp;"/"&amp;MID(E837,6,4)&amp;"-"&amp;RIGHT(E837,2),"erro")))))</f>
        <v>02.338.534/0001-58</v>
      </c>
      <c r="G837" s="2">
        <f t="shared" si="2"/>
        <v>13</v>
      </c>
      <c r="H837" s="6" t="s">
        <v>50</v>
      </c>
      <c r="I837" s="2">
        <v>6.0</v>
      </c>
      <c r="J837" s="6">
        <v>9.581903928408666</v>
      </c>
      <c r="K837" s="6">
        <v>14500.0</v>
      </c>
      <c r="L837" s="2">
        <v>0.0</v>
      </c>
      <c r="M837" s="2">
        <v>0.0</v>
      </c>
      <c r="N837" s="2"/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6">
        <v>9.307194813340065</v>
      </c>
      <c r="U837" s="6">
        <v>-0.024576980134518644</v>
      </c>
      <c r="V837" s="6">
        <v>176.76327493873106</v>
      </c>
      <c r="W837" s="6">
        <v>1947401.0</v>
      </c>
      <c r="X837" s="6">
        <v>0.0</v>
      </c>
      <c r="Y837" s="6">
        <v>11017.0</v>
      </c>
      <c r="Z837" s="6">
        <v>-448265.0</v>
      </c>
      <c r="AA837" s="2">
        <f t="shared" si="3"/>
        <v>1</v>
      </c>
      <c r="AB837" s="2">
        <v>0.0</v>
      </c>
      <c r="AC837" s="2">
        <v>1.0</v>
      </c>
      <c r="AD837" s="2">
        <v>0.0</v>
      </c>
      <c r="AE837" s="2">
        <v>0.0</v>
      </c>
      <c r="AF837" s="2">
        <v>0.0</v>
      </c>
      <c r="AG837" s="2">
        <v>0.0</v>
      </c>
      <c r="AH837" s="2">
        <v>0.0</v>
      </c>
      <c r="AI837" s="2">
        <v>0.0</v>
      </c>
      <c r="AJ837" s="2">
        <v>0.0</v>
      </c>
      <c r="AK837" s="2">
        <v>0.0</v>
      </c>
      <c r="AL837" s="2">
        <v>0.0</v>
      </c>
      <c r="AM837" s="2">
        <v>0.0</v>
      </c>
      <c r="AN837" s="2">
        <v>0.0</v>
      </c>
      <c r="AO837" s="2">
        <v>0.0</v>
      </c>
      <c r="AP837" s="2">
        <v>0.0</v>
      </c>
      <c r="AQ837" s="2">
        <v>1.0</v>
      </c>
      <c r="AR837" s="3">
        <v>0.0</v>
      </c>
      <c r="AS837" s="6">
        <f t="shared" si="4"/>
        <v>9.572341109</v>
      </c>
      <c r="AT837" s="6">
        <f t="shared" si="5"/>
        <v>-0.06057589702</v>
      </c>
      <c r="AU837" s="6">
        <f t="shared" si="6"/>
        <v>0.7343684724</v>
      </c>
      <c r="AV837" s="6">
        <f t="shared" si="7"/>
        <v>0</v>
      </c>
      <c r="AW837" s="6">
        <f t="shared" si="8"/>
        <v>0</v>
      </c>
      <c r="AX837" s="6">
        <f t="shared" si="9"/>
        <v>0</v>
      </c>
      <c r="AY837" s="6">
        <f t="shared" si="10"/>
        <v>0</v>
      </c>
      <c r="AZ837" s="6">
        <f t="shared" si="11"/>
        <v>0</v>
      </c>
      <c r="BA837" s="6">
        <f t="shared" si="12"/>
        <v>5</v>
      </c>
      <c r="BB837" s="6">
        <f t="shared" si="13"/>
        <v>0</v>
      </c>
      <c r="BC837" s="2"/>
      <c r="BD837" s="2"/>
    </row>
    <row r="838" ht="15.75" customHeight="1">
      <c r="A838" s="2">
        <v>201.0</v>
      </c>
      <c r="B838" s="2">
        <v>2017.0</v>
      </c>
      <c r="C838" s="6" t="s">
        <v>260</v>
      </c>
      <c r="D838" s="2">
        <v>20060.0</v>
      </c>
      <c r="E838" s="2">
        <v>8.9463822000112E13</v>
      </c>
      <c r="F838" s="2" t="str">
        <f t="array" ref="F838">IFERROR(INDEX(cnpj!$A:$B,MATCH(C838,cnpj!$B:$B,0),1),IF(G838=14,LEFT(E838,2)&amp;"."&amp;MID(E838,3,3)&amp;"."&amp;MID(E838,6,3)&amp;"/"&amp;MID(E838,9,4)&amp;"-"&amp;RIGHT(E838,2),IF(G838=13,0&amp;LEFT(E838,1)&amp;"."&amp;MID(E838,2,3)&amp;"."&amp;MID(E838,5,3)&amp;"/"&amp;MID(E838,8,4)&amp;"-"&amp;RIGHT(E838,2),IF(G838=12,"00"&amp;"."&amp;LEFT(E838,3)&amp;"."&amp;MID(E838,4,3)&amp;"/"&amp;MID(E838,7,4)&amp;"-"&amp;RIGHT(E838,2),IF(G838=11,"00.0"&amp;LEFT(E838,2)&amp;"."&amp;MID(E838,3,3)&amp;"/"&amp;MID(E838,6,4)&amp;"-"&amp;RIGHT(E838,2),"erro")))))</f>
        <v>89.463.822/0001-12</v>
      </c>
      <c r="G838" s="2">
        <f t="shared" si="2"/>
        <v>14</v>
      </c>
      <c r="H838" s="6" t="s">
        <v>191</v>
      </c>
      <c r="I838" s="2">
        <v>7.0</v>
      </c>
      <c r="J838" s="6">
        <v>12.742566016044742</v>
      </c>
      <c r="K838" s="6">
        <v>342000.0</v>
      </c>
      <c r="L838" s="2">
        <v>0.0</v>
      </c>
      <c r="M838" s="2">
        <v>1.0</v>
      </c>
      <c r="N838" s="2"/>
      <c r="O838" s="2">
        <v>0.0</v>
      </c>
      <c r="P838" s="2">
        <v>0.0</v>
      </c>
      <c r="Q838" s="2">
        <v>0.0</v>
      </c>
      <c r="R838" s="2">
        <v>6.0</v>
      </c>
      <c r="S838" s="2">
        <v>0.0</v>
      </c>
      <c r="T838" s="6">
        <v>13.330063490337366</v>
      </c>
      <c r="U838" s="6">
        <v>-0.008915833363123191</v>
      </c>
      <c r="V838" s="6">
        <v>0.8605542213310542</v>
      </c>
      <c r="W838" s="6">
        <v>94026.0</v>
      </c>
      <c r="X838" s="6">
        <v>435578.0</v>
      </c>
      <c r="Y838" s="6">
        <v>615422.0</v>
      </c>
      <c r="Z838" s="6">
        <v>-5487.0</v>
      </c>
      <c r="AA838" s="2" t="str">
        <f t="shared" si="3"/>
        <v/>
      </c>
      <c r="AB838" s="2">
        <v>0.0</v>
      </c>
      <c r="AC838" s="2">
        <v>0.0</v>
      </c>
      <c r="AD838" s="2">
        <v>0.0</v>
      </c>
      <c r="AE838" s="2">
        <v>0.0</v>
      </c>
      <c r="AF838" s="2">
        <v>0.0</v>
      </c>
      <c r="AG838" s="2">
        <v>0.0</v>
      </c>
      <c r="AH838" s="2">
        <v>0.0</v>
      </c>
      <c r="AI838" s="2">
        <v>0.0</v>
      </c>
      <c r="AJ838" s="2">
        <v>0.0</v>
      </c>
      <c r="AK838" s="2">
        <v>1.0</v>
      </c>
      <c r="AL838" s="2">
        <v>0.0</v>
      </c>
      <c r="AM838" s="2">
        <v>0.0</v>
      </c>
      <c r="AN838" s="2">
        <v>1.0</v>
      </c>
      <c r="AO838" s="2">
        <v>0.0</v>
      </c>
      <c r="AP838" s="2">
        <v>0.0</v>
      </c>
      <c r="AQ838" s="2">
        <v>0.0</v>
      </c>
      <c r="AR838" s="3">
        <v>0.0</v>
      </c>
      <c r="AS838" s="6" t="str">
        <f t="shared" si="4"/>
        <v/>
      </c>
      <c r="AT838" s="6" t="str">
        <f t="shared" si="5"/>
        <v/>
      </c>
      <c r="AU838" s="6" t="str">
        <f t="shared" si="6"/>
        <v/>
      </c>
      <c r="AV838" s="6" t="str">
        <f t="shared" si="7"/>
        <v/>
      </c>
      <c r="AW838" s="6" t="str">
        <f t="shared" si="8"/>
        <v/>
      </c>
      <c r="AX838" s="6" t="str">
        <f t="shared" si="9"/>
        <v/>
      </c>
      <c r="AY838" s="6" t="str">
        <f t="shared" si="10"/>
        <v/>
      </c>
      <c r="AZ838" s="6" t="str">
        <f t="shared" si="11"/>
        <v/>
      </c>
      <c r="BA838" s="6" t="str">
        <f t="shared" si="12"/>
        <v/>
      </c>
      <c r="BB838" s="6" t="str">
        <f t="shared" si="13"/>
        <v/>
      </c>
      <c r="BC838" s="2"/>
      <c r="BD838" s="2"/>
    </row>
    <row r="839" ht="15.75" customHeight="1">
      <c r="A839" s="2">
        <v>201.0</v>
      </c>
      <c r="B839" s="2">
        <v>2018.0</v>
      </c>
      <c r="C839" s="6" t="s">
        <v>260</v>
      </c>
      <c r="D839" s="2">
        <v>20060.0</v>
      </c>
      <c r="E839" s="2">
        <v>8.9463822000112E13</v>
      </c>
      <c r="F839" s="2" t="str">
        <f t="array" ref="F839">IFERROR(INDEX(cnpj!$A:$B,MATCH(C839,cnpj!$B:$B,0),1),IF(G839=14,LEFT(E839,2)&amp;"."&amp;MID(E839,3,3)&amp;"."&amp;MID(E839,6,3)&amp;"/"&amp;MID(E839,9,4)&amp;"-"&amp;RIGHT(E839,2),IF(G839=13,0&amp;LEFT(E839,1)&amp;"."&amp;MID(E839,2,3)&amp;"."&amp;MID(E839,5,3)&amp;"/"&amp;MID(E839,8,4)&amp;"-"&amp;RIGHT(E839,2),IF(G839=12,"00"&amp;"."&amp;LEFT(E839,3)&amp;"."&amp;MID(E839,4,3)&amp;"/"&amp;MID(E839,7,4)&amp;"-"&amp;RIGHT(E839,2),IF(G839=11,"00.0"&amp;LEFT(E839,2)&amp;"."&amp;MID(E839,3,3)&amp;"/"&amp;MID(E839,6,4)&amp;"-"&amp;RIGHT(E839,2),"erro")))))</f>
        <v>89.463.822/0001-12</v>
      </c>
      <c r="G839" s="2">
        <f t="shared" si="2"/>
        <v>14</v>
      </c>
      <c r="H839" s="6" t="s">
        <v>191</v>
      </c>
      <c r="I839" s="2">
        <v>7.0</v>
      </c>
      <c r="J839" s="6">
        <v>12.734639950772321</v>
      </c>
      <c r="K839" s="6">
        <v>339300.0</v>
      </c>
      <c r="L839" s="2">
        <v>0.0</v>
      </c>
      <c r="M839" s="2">
        <v>1.0</v>
      </c>
      <c r="N839" s="2"/>
      <c r="O839" s="2">
        <v>0.0</v>
      </c>
      <c r="P839" s="2">
        <v>0.0</v>
      </c>
      <c r="Q839" s="2">
        <v>0.0</v>
      </c>
      <c r="R839" s="2">
        <v>6.0</v>
      </c>
      <c r="S839" s="2">
        <v>0.0</v>
      </c>
      <c r="T839" s="6">
        <v>13.149320740583141</v>
      </c>
      <c r="U839" s="6">
        <v>-0.18827361183034758</v>
      </c>
      <c r="V839" s="6">
        <v>0.8352866281718329</v>
      </c>
      <c r="W839" s="6">
        <v>104704.0</v>
      </c>
      <c r="X839" s="6">
        <v>324351.0</v>
      </c>
      <c r="Y839" s="6">
        <v>513662.0</v>
      </c>
      <c r="Z839" s="6">
        <v>-96709.0</v>
      </c>
      <c r="AA839" s="2">
        <f t="shared" si="3"/>
        <v>1</v>
      </c>
      <c r="AB839" s="2">
        <v>0.0</v>
      </c>
      <c r="AC839" s="2">
        <v>0.0</v>
      </c>
      <c r="AD839" s="2">
        <v>0.0</v>
      </c>
      <c r="AE839" s="2">
        <v>0.0</v>
      </c>
      <c r="AF839" s="2">
        <v>0.0</v>
      </c>
      <c r="AG839" s="2">
        <v>0.0</v>
      </c>
      <c r="AH839" s="2">
        <v>0.0</v>
      </c>
      <c r="AI839" s="2">
        <v>0.0</v>
      </c>
      <c r="AJ839" s="2">
        <v>0.0</v>
      </c>
      <c r="AK839" s="2">
        <v>1.0</v>
      </c>
      <c r="AL839" s="2">
        <v>0.0</v>
      </c>
      <c r="AM839" s="2">
        <v>0.0</v>
      </c>
      <c r="AN839" s="2">
        <v>0.0</v>
      </c>
      <c r="AO839" s="2">
        <v>1.0</v>
      </c>
      <c r="AP839" s="2">
        <v>0.0</v>
      </c>
      <c r="AQ839" s="2">
        <v>0.0</v>
      </c>
      <c r="AR839" s="3">
        <v>0.0</v>
      </c>
      <c r="AS839" s="6">
        <f t="shared" si="4"/>
        <v>13.33006349</v>
      </c>
      <c r="AT839" s="6">
        <f t="shared" si="5"/>
        <v>-0.008915833363</v>
      </c>
      <c r="AU839" s="6">
        <f t="shared" si="6"/>
        <v>0.8605542213</v>
      </c>
      <c r="AV839" s="6">
        <f t="shared" si="7"/>
        <v>0</v>
      </c>
      <c r="AW839" s="6">
        <f t="shared" si="8"/>
        <v>1</v>
      </c>
      <c r="AX839" s="6">
        <f t="shared" si="9"/>
        <v>0</v>
      </c>
      <c r="AY839" s="6">
        <f t="shared" si="10"/>
        <v>0</v>
      </c>
      <c r="AZ839" s="6">
        <f t="shared" si="11"/>
        <v>0</v>
      </c>
      <c r="BA839" s="6">
        <f t="shared" si="12"/>
        <v>6</v>
      </c>
      <c r="BB839" s="6">
        <f t="shared" si="13"/>
        <v>0</v>
      </c>
      <c r="BC839" s="2"/>
      <c r="BD839" s="2"/>
    </row>
    <row r="840" ht="15.75" customHeight="1">
      <c r="A840" s="2">
        <v>201.0</v>
      </c>
      <c r="B840" s="2">
        <v>2019.0</v>
      </c>
      <c r="C840" s="6" t="s">
        <v>260</v>
      </c>
      <c r="D840" s="2">
        <v>20060.0</v>
      </c>
      <c r="E840" s="2">
        <v>8.9463822000112E13</v>
      </c>
      <c r="F840" s="2" t="str">
        <f t="array" ref="F840">IFERROR(INDEX(cnpj!$A:$B,MATCH(C840,cnpj!$B:$B,0),1),IF(G840=14,LEFT(E840,2)&amp;"."&amp;MID(E840,3,3)&amp;"."&amp;MID(E840,6,3)&amp;"/"&amp;MID(E840,9,4)&amp;"-"&amp;RIGHT(E840,2),IF(G840=13,0&amp;LEFT(E840,1)&amp;"."&amp;MID(E840,2,3)&amp;"."&amp;MID(E840,5,3)&amp;"/"&amp;MID(E840,8,4)&amp;"-"&amp;RIGHT(E840,2),IF(G840=12,"00"&amp;"."&amp;LEFT(E840,3)&amp;"."&amp;MID(E840,4,3)&amp;"/"&amp;MID(E840,7,4)&amp;"-"&amp;RIGHT(E840,2),IF(G840=11,"00.0"&amp;LEFT(E840,2)&amp;"."&amp;MID(E840,3,3)&amp;"/"&amp;MID(E840,6,4)&amp;"-"&amp;RIGHT(E840,2),"erro")))))</f>
        <v>89.463.822/0001-12</v>
      </c>
      <c r="G840" s="2">
        <f t="shared" si="2"/>
        <v>14</v>
      </c>
      <c r="H840" s="6" t="s">
        <v>191</v>
      </c>
      <c r="I840" s="2">
        <v>7.0</v>
      </c>
      <c r="J840" s="6">
        <v>12.753037315912037</v>
      </c>
      <c r="K840" s="6">
        <v>345600.0</v>
      </c>
      <c r="L840" s="2">
        <v>0.0</v>
      </c>
      <c r="M840" s="2">
        <v>1.0</v>
      </c>
      <c r="N840" s="2"/>
      <c r="O840" s="2">
        <v>0.0</v>
      </c>
      <c r="P840" s="2">
        <v>0.0</v>
      </c>
      <c r="Q840" s="2">
        <v>0.0</v>
      </c>
      <c r="R840" s="2">
        <v>6.0</v>
      </c>
      <c r="S840" s="2">
        <v>0.0</v>
      </c>
      <c r="T840" s="6">
        <v>13.168028664226236</v>
      </c>
      <c r="U840" s="6">
        <v>-0.05001891616128034</v>
      </c>
      <c r="V840" s="6">
        <v>0.5172041531482989</v>
      </c>
      <c r="W840" s="6">
        <v>89948.0</v>
      </c>
      <c r="X840" s="6">
        <v>180737.0</v>
      </c>
      <c r="Y840" s="6">
        <v>523362.0</v>
      </c>
      <c r="Z840" s="6">
        <v>-26178.0</v>
      </c>
      <c r="AA840" s="2">
        <f t="shared" si="3"/>
        <v>1</v>
      </c>
      <c r="AB840" s="2">
        <v>0.0</v>
      </c>
      <c r="AC840" s="2">
        <v>0.0</v>
      </c>
      <c r="AD840" s="2">
        <v>0.0</v>
      </c>
      <c r="AE840" s="2">
        <v>0.0</v>
      </c>
      <c r="AF840" s="2">
        <v>0.0</v>
      </c>
      <c r="AG840" s="2">
        <v>0.0</v>
      </c>
      <c r="AH840" s="2">
        <v>0.0</v>
      </c>
      <c r="AI840" s="2">
        <v>0.0</v>
      </c>
      <c r="AJ840" s="2">
        <v>0.0</v>
      </c>
      <c r="AK840" s="2">
        <v>1.0</v>
      </c>
      <c r="AL840" s="2">
        <v>0.0</v>
      </c>
      <c r="AM840" s="2">
        <v>0.0</v>
      </c>
      <c r="AN840" s="2">
        <v>0.0</v>
      </c>
      <c r="AO840" s="2">
        <v>0.0</v>
      </c>
      <c r="AP840" s="2">
        <v>1.0</v>
      </c>
      <c r="AQ840" s="2">
        <v>0.0</v>
      </c>
      <c r="AR840" s="3">
        <v>0.0</v>
      </c>
      <c r="AS840" s="6">
        <f t="shared" si="4"/>
        <v>13.14932074</v>
      </c>
      <c r="AT840" s="6">
        <f t="shared" si="5"/>
        <v>-0.1882736118</v>
      </c>
      <c r="AU840" s="6">
        <f t="shared" si="6"/>
        <v>0.8352866282</v>
      </c>
      <c r="AV840" s="6">
        <f t="shared" si="7"/>
        <v>0</v>
      </c>
      <c r="AW840" s="6">
        <f t="shared" si="8"/>
        <v>1</v>
      </c>
      <c r="AX840" s="6">
        <f t="shared" si="9"/>
        <v>0</v>
      </c>
      <c r="AY840" s="6">
        <f t="shared" si="10"/>
        <v>0</v>
      </c>
      <c r="AZ840" s="6">
        <f t="shared" si="11"/>
        <v>0</v>
      </c>
      <c r="BA840" s="6">
        <f t="shared" si="12"/>
        <v>6</v>
      </c>
      <c r="BB840" s="6">
        <f t="shared" si="13"/>
        <v>0</v>
      </c>
      <c r="BC840" s="2"/>
      <c r="BD840" s="2"/>
    </row>
    <row r="841" ht="15.75" customHeight="1">
      <c r="A841" s="2">
        <v>202.0</v>
      </c>
      <c r="B841" s="2">
        <v>2016.0</v>
      </c>
      <c r="C841" s="6" t="s">
        <v>261</v>
      </c>
      <c r="D841" s="2">
        <v>20338.0</v>
      </c>
      <c r="E841" s="2">
        <v>7.206816000115E12</v>
      </c>
      <c r="F841" s="2" t="str">
        <f t="array" ref="F841">IFERROR(INDEX(cnpj!$A:$B,MATCH(C841,cnpj!$B:$B,0),1),IF(G841=14,LEFT(E841,2)&amp;"."&amp;MID(E841,3,3)&amp;"."&amp;MID(E841,6,3)&amp;"/"&amp;MID(E841,9,4)&amp;"-"&amp;RIGHT(E841,2),IF(G841=13,0&amp;LEFT(E841,1)&amp;"."&amp;MID(E841,2,3)&amp;"."&amp;MID(E841,5,3)&amp;"/"&amp;MID(E841,8,4)&amp;"-"&amp;RIGHT(E841,2),IF(G841=12,"00"&amp;"."&amp;LEFT(E841,3)&amp;"."&amp;MID(E841,4,3)&amp;"/"&amp;MID(E841,7,4)&amp;"-"&amp;RIGHT(E841,2),IF(G841=11,"00.0"&amp;LEFT(E841,2)&amp;"."&amp;MID(E841,3,3)&amp;"/"&amp;MID(E841,6,4)&amp;"-"&amp;RIGHT(E841,2),"erro")))))</f>
        <v>07.206.816/0001-15</v>
      </c>
      <c r="G841" s="2">
        <f t="shared" si="2"/>
        <v>13</v>
      </c>
      <c r="H841" s="6" t="s">
        <v>86</v>
      </c>
      <c r="I841" s="2">
        <v>4.0</v>
      </c>
      <c r="J841" s="6">
        <v>12.80765263256463</v>
      </c>
      <c r="K841" s="6">
        <v>365000.0</v>
      </c>
      <c r="L841" s="2">
        <v>0.0</v>
      </c>
      <c r="M841" s="2">
        <v>1.0</v>
      </c>
      <c r="N841" s="2"/>
      <c r="O841" s="2">
        <v>1.0</v>
      </c>
      <c r="P841" s="2">
        <v>4.0</v>
      </c>
      <c r="Q841" s="2">
        <v>0.0</v>
      </c>
      <c r="R841" s="2">
        <v>13.0</v>
      </c>
      <c r="S841" s="2">
        <v>0.0</v>
      </c>
      <c r="T841" s="6">
        <v>15.552794657826135</v>
      </c>
      <c r="U841" s="6">
        <v>0.13805245471974031</v>
      </c>
      <c r="V841" s="6">
        <v>0.23729511882575713</v>
      </c>
      <c r="W841" s="6">
        <v>817829.0</v>
      </c>
      <c r="X841" s="6">
        <v>530456.0</v>
      </c>
      <c r="Y841" s="6">
        <v>5681891.0</v>
      </c>
      <c r="Z841" s="6">
        <v>784399.0</v>
      </c>
      <c r="AA841" s="2" t="str">
        <f t="shared" si="3"/>
        <v/>
      </c>
      <c r="AB841" s="2">
        <v>0.0</v>
      </c>
      <c r="AC841" s="2">
        <v>0.0</v>
      </c>
      <c r="AD841" s="2">
        <v>0.0</v>
      </c>
      <c r="AE841" s="2">
        <v>0.0</v>
      </c>
      <c r="AF841" s="2">
        <v>0.0</v>
      </c>
      <c r="AG841" s="2">
        <v>0.0</v>
      </c>
      <c r="AH841" s="2">
        <v>0.0</v>
      </c>
      <c r="AI841" s="2">
        <v>1.0</v>
      </c>
      <c r="AJ841" s="2">
        <v>0.0</v>
      </c>
      <c r="AK841" s="2">
        <v>0.0</v>
      </c>
      <c r="AL841" s="2">
        <v>0.0</v>
      </c>
      <c r="AM841" s="2">
        <v>1.0</v>
      </c>
      <c r="AN841" s="2">
        <v>0.0</v>
      </c>
      <c r="AO841" s="2">
        <v>0.0</v>
      </c>
      <c r="AP841" s="2">
        <v>0.0</v>
      </c>
      <c r="AQ841" s="2">
        <v>0.0</v>
      </c>
      <c r="AR841" s="3">
        <v>0.0</v>
      </c>
      <c r="AS841" s="6" t="str">
        <f t="shared" si="4"/>
        <v/>
      </c>
      <c r="AT841" s="6" t="str">
        <f t="shared" si="5"/>
        <v/>
      </c>
      <c r="AU841" s="6" t="str">
        <f t="shared" si="6"/>
        <v/>
      </c>
      <c r="AV841" s="6" t="str">
        <f t="shared" si="7"/>
        <v/>
      </c>
      <c r="AW841" s="6" t="str">
        <f t="shared" si="8"/>
        <v/>
      </c>
      <c r="AX841" s="6" t="str">
        <f t="shared" si="9"/>
        <v/>
      </c>
      <c r="AY841" s="6" t="str">
        <f t="shared" si="10"/>
        <v/>
      </c>
      <c r="AZ841" s="6" t="str">
        <f t="shared" si="11"/>
        <v/>
      </c>
      <c r="BA841" s="6" t="str">
        <f t="shared" si="12"/>
        <v/>
      </c>
      <c r="BB841" s="6" t="str">
        <f t="shared" si="13"/>
        <v/>
      </c>
      <c r="BC841" s="2"/>
      <c r="BD841" s="2"/>
    </row>
    <row r="842" ht="15.75" customHeight="1">
      <c r="A842" s="2">
        <v>202.0</v>
      </c>
      <c r="B842" s="2">
        <v>2017.0</v>
      </c>
      <c r="C842" s="6" t="s">
        <v>261</v>
      </c>
      <c r="D842" s="2">
        <v>20338.0</v>
      </c>
      <c r="E842" s="2">
        <v>7.206816000115E12</v>
      </c>
      <c r="F842" s="2" t="str">
        <f t="array" ref="F842">IFERROR(INDEX(cnpj!$A:$B,MATCH(C842,cnpj!$B:$B,0),1),IF(G842=14,LEFT(E842,2)&amp;"."&amp;MID(E842,3,3)&amp;"."&amp;MID(E842,6,3)&amp;"/"&amp;MID(E842,9,4)&amp;"-"&amp;RIGHT(E842,2),IF(G842=13,0&amp;LEFT(E842,1)&amp;"."&amp;MID(E842,2,3)&amp;"."&amp;MID(E842,5,3)&amp;"/"&amp;MID(E842,8,4)&amp;"-"&amp;RIGHT(E842,2),IF(G842=12,"00"&amp;"."&amp;LEFT(E842,3)&amp;"."&amp;MID(E842,4,3)&amp;"/"&amp;MID(E842,7,4)&amp;"-"&amp;RIGHT(E842,2),IF(G842=11,"00.0"&amp;LEFT(E842,2)&amp;"."&amp;MID(E842,3,3)&amp;"/"&amp;MID(E842,6,4)&amp;"-"&amp;RIGHT(E842,2),"erro")))))</f>
        <v>07.206.816/0001-15</v>
      </c>
      <c r="G842" s="2">
        <f t="shared" si="2"/>
        <v>13</v>
      </c>
      <c r="H842" s="6" t="s">
        <v>86</v>
      </c>
      <c r="I842" s="2">
        <v>4.0</v>
      </c>
      <c r="J842" s="6">
        <v>12.92391243868049</v>
      </c>
      <c r="K842" s="6">
        <v>410000.0</v>
      </c>
      <c r="L842" s="2">
        <v>0.0</v>
      </c>
      <c r="M842" s="2">
        <v>1.0</v>
      </c>
      <c r="N842" s="2"/>
      <c r="O842" s="2">
        <v>1.0</v>
      </c>
      <c r="P842" s="2">
        <v>4.0</v>
      </c>
      <c r="Q842" s="2">
        <v>0.0</v>
      </c>
      <c r="R842" s="2">
        <v>13.0</v>
      </c>
      <c r="S842" s="2">
        <v>0.0</v>
      </c>
      <c r="T842" s="6">
        <v>15.622252559741792</v>
      </c>
      <c r="U842" s="6">
        <v>0.13860487980439276</v>
      </c>
      <c r="V842" s="6">
        <v>0.18038716232235658</v>
      </c>
      <c r="W842" s="6">
        <v>590060.0</v>
      </c>
      <c r="X842" s="6">
        <v>508601.0</v>
      </c>
      <c r="Y842" s="6">
        <v>6090572.0</v>
      </c>
      <c r="Z842" s="6">
        <v>844183.0</v>
      </c>
      <c r="AA842" s="2">
        <f t="shared" si="3"/>
        <v>0</v>
      </c>
      <c r="AB842" s="2">
        <v>0.0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H842" s="2">
        <v>0.0</v>
      </c>
      <c r="AI842" s="2">
        <v>1.0</v>
      </c>
      <c r="AJ842" s="2">
        <v>0.0</v>
      </c>
      <c r="AK842" s="2">
        <v>0.0</v>
      </c>
      <c r="AL842" s="2">
        <v>0.0</v>
      </c>
      <c r="AM842" s="2">
        <v>0.0</v>
      </c>
      <c r="AN842" s="2">
        <v>1.0</v>
      </c>
      <c r="AO842" s="2">
        <v>0.0</v>
      </c>
      <c r="AP842" s="2">
        <v>0.0</v>
      </c>
      <c r="AQ842" s="2">
        <v>0.0</v>
      </c>
      <c r="AR842" s="3">
        <v>0.0</v>
      </c>
      <c r="AS842" s="6">
        <f t="shared" si="4"/>
        <v>15.55279466</v>
      </c>
      <c r="AT842" s="6">
        <f t="shared" si="5"/>
        <v>0.1380524547</v>
      </c>
      <c r="AU842" s="6">
        <f t="shared" si="6"/>
        <v>0.2372951188</v>
      </c>
      <c r="AV842" s="6">
        <f t="shared" si="7"/>
        <v>0</v>
      </c>
      <c r="AW842" s="6">
        <f t="shared" si="8"/>
        <v>1</v>
      </c>
      <c r="AX842" s="6">
        <f t="shared" si="9"/>
        <v>1</v>
      </c>
      <c r="AY842" s="6">
        <f t="shared" si="10"/>
        <v>4</v>
      </c>
      <c r="AZ842" s="6">
        <f t="shared" si="11"/>
        <v>0</v>
      </c>
      <c r="BA842" s="6">
        <f t="shared" si="12"/>
        <v>13</v>
      </c>
      <c r="BB842" s="6">
        <f t="shared" si="13"/>
        <v>0</v>
      </c>
      <c r="BC842" s="2"/>
      <c r="BD842" s="2"/>
    </row>
    <row r="843" ht="15.75" customHeight="1">
      <c r="A843" s="2">
        <v>202.0</v>
      </c>
      <c r="B843" s="2">
        <v>2018.0</v>
      </c>
      <c r="C843" s="6" t="s">
        <v>261</v>
      </c>
      <c r="D843" s="2">
        <v>20338.0</v>
      </c>
      <c r="E843" s="2">
        <v>7.206816000115E12</v>
      </c>
      <c r="F843" s="2" t="str">
        <f t="array" ref="F843">IFERROR(INDEX(cnpj!$A:$B,MATCH(C843,cnpj!$B:$B,0),1),IF(G843=14,LEFT(E843,2)&amp;"."&amp;MID(E843,3,3)&amp;"."&amp;MID(E843,6,3)&amp;"/"&amp;MID(E843,9,4)&amp;"-"&amp;RIGHT(E843,2),IF(G843=13,0&amp;LEFT(E843,1)&amp;"."&amp;MID(E843,2,3)&amp;"."&amp;MID(E843,5,3)&amp;"/"&amp;MID(E843,8,4)&amp;"-"&amp;RIGHT(E843,2),IF(G843=12,"00"&amp;"."&amp;LEFT(E843,3)&amp;"."&amp;MID(E843,4,3)&amp;"/"&amp;MID(E843,7,4)&amp;"-"&amp;RIGHT(E843,2),IF(G843=11,"00.0"&amp;LEFT(E843,2)&amp;"."&amp;MID(E843,3,3)&amp;"/"&amp;MID(E843,6,4)&amp;"-"&amp;RIGHT(E843,2),"erro")))))</f>
        <v>07.206.816/0001-15</v>
      </c>
      <c r="G843" s="2">
        <f t="shared" si="2"/>
        <v>13</v>
      </c>
      <c r="H843" s="6" t="s">
        <v>86</v>
      </c>
      <c r="I843" s="2">
        <v>4.0</v>
      </c>
      <c r="J843" s="6">
        <v>13.671640187544572</v>
      </c>
      <c r="K843" s="6">
        <v>866000.0</v>
      </c>
      <c r="L843" s="2">
        <v>0.0</v>
      </c>
      <c r="M843" s="2">
        <v>1.0</v>
      </c>
      <c r="N843" s="2"/>
      <c r="O843" s="2">
        <v>1.0</v>
      </c>
      <c r="P843" s="2">
        <v>4.0</v>
      </c>
      <c r="Q843" s="2">
        <v>0.0</v>
      </c>
      <c r="R843" s="2">
        <v>14.0</v>
      </c>
      <c r="S843" s="2">
        <v>0.0</v>
      </c>
      <c r="T843" s="6">
        <v>15.823747408887344</v>
      </c>
      <c r="U843" s="6">
        <v>0.09711147530861712</v>
      </c>
      <c r="V843" s="6">
        <v>0.2534609277372194</v>
      </c>
      <c r="W843" s="6">
        <v>1159126.0</v>
      </c>
      <c r="X843" s="6">
        <v>729201.0</v>
      </c>
      <c r="Y843" s="6">
        <v>7450170.0</v>
      </c>
      <c r="Z843" s="6">
        <v>723497.0</v>
      </c>
      <c r="AA843" s="2">
        <f t="shared" si="3"/>
        <v>0</v>
      </c>
      <c r="AB843" s="2">
        <v>0.0</v>
      </c>
      <c r="AC843" s="2">
        <v>0.0</v>
      </c>
      <c r="AD843" s="2">
        <v>0.0</v>
      </c>
      <c r="AE843" s="2">
        <v>0.0</v>
      </c>
      <c r="AF843" s="2">
        <v>0.0</v>
      </c>
      <c r="AG843" s="2">
        <v>0.0</v>
      </c>
      <c r="AH843" s="2">
        <v>0.0</v>
      </c>
      <c r="AI843" s="2">
        <v>1.0</v>
      </c>
      <c r="AJ843" s="2">
        <v>0.0</v>
      </c>
      <c r="AK843" s="2">
        <v>0.0</v>
      </c>
      <c r="AL843" s="2">
        <v>0.0</v>
      </c>
      <c r="AM843" s="2">
        <v>0.0</v>
      </c>
      <c r="AN843" s="2">
        <v>0.0</v>
      </c>
      <c r="AO843" s="2">
        <v>1.0</v>
      </c>
      <c r="AP843" s="2">
        <v>0.0</v>
      </c>
      <c r="AQ843" s="2">
        <v>0.0</v>
      </c>
      <c r="AR843" s="3">
        <v>0.0</v>
      </c>
      <c r="AS843" s="6">
        <f t="shared" si="4"/>
        <v>15.62225256</v>
      </c>
      <c r="AT843" s="6">
        <f t="shared" si="5"/>
        <v>0.1386048798</v>
      </c>
      <c r="AU843" s="6">
        <f t="shared" si="6"/>
        <v>0.1803871623</v>
      </c>
      <c r="AV843" s="6">
        <f t="shared" si="7"/>
        <v>0</v>
      </c>
      <c r="AW843" s="6">
        <f t="shared" si="8"/>
        <v>1</v>
      </c>
      <c r="AX843" s="6">
        <f t="shared" si="9"/>
        <v>1</v>
      </c>
      <c r="AY843" s="6">
        <f t="shared" si="10"/>
        <v>4</v>
      </c>
      <c r="AZ843" s="6">
        <f t="shared" si="11"/>
        <v>0</v>
      </c>
      <c r="BA843" s="6">
        <f t="shared" si="12"/>
        <v>13</v>
      </c>
      <c r="BB843" s="6">
        <f t="shared" si="13"/>
        <v>0</v>
      </c>
      <c r="BC843" s="2"/>
      <c r="BD843" s="2"/>
    </row>
    <row r="844" ht="15.75" customHeight="1">
      <c r="A844" s="2">
        <v>202.0</v>
      </c>
      <c r="B844" s="2">
        <v>2019.0</v>
      </c>
      <c r="C844" s="6" t="s">
        <v>261</v>
      </c>
      <c r="D844" s="2">
        <v>20338.0</v>
      </c>
      <c r="E844" s="2">
        <v>7.206816000115E12</v>
      </c>
      <c r="F844" s="2" t="str">
        <f t="array" ref="F844">IFERROR(INDEX(cnpj!$A:$B,MATCH(C844,cnpj!$B:$B,0),1),IF(G844=14,LEFT(E844,2)&amp;"."&amp;MID(E844,3,3)&amp;"."&amp;MID(E844,6,3)&amp;"/"&amp;MID(E844,9,4)&amp;"-"&amp;RIGHT(E844,2),IF(G844=13,0&amp;LEFT(E844,1)&amp;"."&amp;MID(E844,2,3)&amp;"."&amp;MID(E844,5,3)&amp;"/"&amp;MID(E844,8,4)&amp;"-"&amp;RIGHT(E844,2),IF(G844=12,"00"&amp;"."&amp;LEFT(E844,3)&amp;"."&amp;MID(E844,4,3)&amp;"/"&amp;MID(E844,7,4)&amp;"-"&amp;RIGHT(E844,2),IF(G844=11,"00.0"&amp;LEFT(E844,2)&amp;"."&amp;MID(E844,3,3)&amp;"/"&amp;MID(E844,6,4)&amp;"-"&amp;RIGHT(E844,2),"erro")))))</f>
        <v>07.206.816/0001-15</v>
      </c>
      <c r="G844" s="2">
        <f t="shared" si="2"/>
        <v>13</v>
      </c>
      <c r="H844" s="6" t="s">
        <v>86</v>
      </c>
      <c r="I844" s="2">
        <v>4.0</v>
      </c>
      <c r="J844" s="6">
        <v>13.353475098367715</v>
      </c>
      <c r="K844" s="6">
        <v>630000.0</v>
      </c>
      <c r="L844" s="2">
        <v>0.0</v>
      </c>
      <c r="M844" s="2">
        <v>1.0</v>
      </c>
      <c r="N844" s="2"/>
      <c r="O844" s="2">
        <v>1.0</v>
      </c>
      <c r="P844" s="2">
        <v>4.0</v>
      </c>
      <c r="Q844" s="2">
        <v>0.0</v>
      </c>
      <c r="R844" s="2">
        <v>14.0</v>
      </c>
      <c r="S844" s="2">
        <v>0.0</v>
      </c>
      <c r="T844" s="6">
        <v>15.90761088802539</v>
      </c>
      <c r="U844" s="6">
        <v>0.06873486931606532</v>
      </c>
      <c r="V844" s="6">
        <v>0.2434450674248085</v>
      </c>
      <c r="W844" s="6">
        <v>1154542.0</v>
      </c>
      <c r="X844" s="6">
        <v>817829.0</v>
      </c>
      <c r="Y844" s="6">
        <v>8101914.0</v>
      </c>
      <c r="Z844" s="6">
        <v>556884.0</v>
      </c>
      <c r="AA844" s="2">
        <f t="shared" si="3"/>
        <v>0</v>
      </c>
      <c r="AB844" s="2">
        <v>0.0</v>
      </c>
      <c r="AC844" s="2">
        <v>0.0</v>
      </c>
      <c r="AD844" s="2">
        <v>0.0</v>
      </c>
      <c r="AE844" s="2">
        <v>0.0</v>
      </c>
      <c r="AF844" s="2">
        <v>0.0</v>
      </c>
      <c r="AG844" s="2">
        <v>0.0</v>
      </c>
      <c r="AH844" s="2">
        <v>0.0</v>
      </c>
      <c r="AI844" s="2">
        <v>1.0</v>
      </c>
      <c r="AJ844" s="2">
        <v>0.0</v>
      </c>
      <c r="AK844" s="2">
        <v>0.0</v>
      </c>
      <c r="AL844" s="2">
        <v>0.0</v>
      </c>
      <c r="AM844" s="2">
        <v>0.0</v>
      </c>
      <c r="AN844" s="2">
        <v>0.0</v>
      </c>
      <c r="AO844" s="2">
        <v>0.0</v>
      </c>
      <c r="AP844" s="2">
        <v>1.0</v>
      </c>
      <c r="AQ844" s="2">
        <v>0.0</v>
      </c>
      <c r="AR844" s="3">
        <v>0.0</v>
      </c>
      <c r="AS844" s="6">
        <f t="shared" si="4"/>
        <v>15.82374741</v>
      </c>
      <c r="AT844" s="6">
        <f t="shared" si="5"/>
        <v>0.09711147531</v>
      </c>
      <c r="AU844" s="6">
        <f t="shared" si="6"/>
        <v>0.2534609277</v>
      </c>
      <c r="AV844" s="6">
        <f t="shared" si="7"/>
        <v>0</v>
      </c>
      <c r="AW844" s="6">
        <f t="shared" si="8"/>
        <v>1</v>
      </c>
      <c r="AX844" s="6">
        <f t="shared" si="9"/>
        <v>1</v>
      </c>
      <c r="AY844" s="6">
        <f t="shared" si="10"/>
        <v>4</v>
      </c>
      <c r="AZ844" s="6">
        <f t="shared" si="11"/>
        <v>0</v>
      </c>
      <c r="BA844" s="6">
        <f t="shared" si="12"/>
        <v>14</v>
      </c>
      <c r="BB844" s="6">
        <f t="shared" si="13"/>
        <v>0</v>
      </c>
      <c r="BC844" s="2"/>
      <c r="BD844" s="2"/>
    </row>
    <row r="845" ht="15.75" customHeight="1">
      <c r="A845" s="2">
        <v>202.0</v>
      </c>
      <c r="B845" s="2">
        <v>2020.0</v>
      </c>
      <c r="C845" s="6" t="s">
        <v>261</v>
      </c>
      <c r="D845" s="2">
        <v>20338.0</v>
      </c>
      <c r="E845" s="2">
        <v>7.206816000115E12</v>
      </c>
      <c r="F845" s="2" t="str">
        <f t="array" ref="F845">IFERROR(INDEX(cnpj!$A:$B,MATCH(C845,cnpj!$B:$B,0),1),IF(G845=14,LEFT(E845,2)&amp;"."&amp;MID(E845,3,3)&amp;"."&amp;MID(E845,6,3)&amp;"/"&amp;MID(E845,9,4)&amp;"-"&amp;RIGHT(E845,2),IF(G845=13,0&amp;LEFT(E845,1)&amp;"."&amp;MID(E845,2,3)&amp;"."&amp;MID(E845,5,3)&amp;"/"&amp;MID(E845,8,4)&amp;"-"&amp;RIGHT(E845,2),IF(G845=12,"00"&amp;"."&amp;LEFT(E845,3)&amp;"."&amp;MID(E845,4,3)&amp;"/"&amp;MID(E845,7,4)&amp;"-"&amp;RIGHT(E845,2),IF(G845=11,"00.0"&amp;LEFT(E845,2)&amp;"."&amp;MID(E845,3,3)&amp;"/"&amp;MID(E845,6,4)&amp;"-"&amp;RIGHT(E845,2),"erro")))))</f>
        <v>07.206.816/0001-15</v>
      </c>
      <c r="G845" s="2">
        <f t="shared" si="2"/>
        <v>13</v>
      </c>
      <c r="H845" s="6" t="s">
        <v>86</v>
      </c>
      <c r="I845" s="2">
        <v>4.0</v>
      </c>
      <c r="J845" s="6">
        <v>11.362102575235644</v>
      </c>
      <c r="K845" s="6">
        <v>86000.0</v>
      </c>
      <c r="L845" s="2">
        <v>0.0</v>
      </c>
      <c r="M845" s="2">
        <v>1.0</v>
      </c>
      <c r="N845" s="2"/>
      <c r="O845" s="2">
        <v>1.0</v>
      </c>
      <c r="P845" s="2">
        <v>4.0</v>
      </c>
      <c r="Q845" s="2">
        <v>0.0</v>
      </c>
      <c r="R845" s="2">
        <v>13.0</v>
      </c>
      <c r="S845" s="2">
        <v>0.0</v>
      </c>
      <c r="T845" s="6">
        <v>16.0907770735383</v>
      </c>
      <c r="U845" s="6">
        <v>0.07849987749873799</v>
      </c>
      <c r="V845" s="6">
        <v>0.31703819901768787</v>
      </c>
      <c r="W845" s="6">
        <v>1634730.0</v>
      </c>
      <c r="X845" s="6">
        <v>1450214.0</v>
      </c>
      <c r="Y845" s="6">
        <v>9730512.0</v>
      </c>
      <c r="Z845" s="6">
        <v>763844.0</v>
      </c>
      <c r="AA845" s="2">
        <f t="shared" si="3"/>
        <v>0</v>
      </c>
      <c r="AB845" s="2">
        <v>0.0</v>
      </c>
      <c r="AC845" s="2">
        <v>0.0</v>
      </c>
      <c r="AD845" s="2">
        <v>0.0</v>
      </c>
      <c r="AE845" s="2">
        <v>0.0</v>
      </c>
      <c r="AF845" s="2">
        <v>0.0</v>
      </c>
      <c r="AG845" s="2">
        <v>0.0</v>
      </c>
      <c r="AH845" s="2">
        <v>0.0</v>
      </c>
      <c r="AI845" s="2">
        <v>1.0</v>
      </c>
      <c r="AJ845" s="2">
        <v>0.0</v>
      </c>
      <c r="AK845" s="2">
        <v>0.0</v>
      </c>
      <c r="AL845" s="2">
        <v>0.0</v>
      </c>
      <c r="AM845" s="2">
        <v>0.0</v>
      </c>
      <c r="AN845" s="2">
        <v>0.0</v>
      </c>
      <c r="AO845" s="2">
        <v>0.0</v>
      </c>
      <c r="AP845" s="2">
        <v>0.0</v>
      </c>
      <c r="AQ845" s="2">
        <v>1.0</v>
      </c>
      <c r="AR845" s="3">
        <v>0.0</v>
      </c>
      <c r="AS845" s="6">
        <f t="shared" si="4"/>
        <v>15.90761089</v>
      </c>
      <c r="AT845" s="6">
        <f t="shared" si="5"/>
        <v>0.06873486932</v>
      </c>
      <c r="AU845" s="6">
        <f t="shared" si="6"/>
        <v>0.2434450674</v>
      </c>
      <c r="AV845" s="6">
        <f t="shared" si="7"/>
        <v>0</v>
      </c>
      <c r="AW845" s="6">
        <f t="shared" si="8"/>
        <v>1</v>
      </c>
      <c r="AX845" s="6">
        <f t="shared" si="9"/>
        <v>1</v>
      </c>
      <c r="AY845" s="6">
        <f t="shared" si="10"/>
        <v>4</v>
      </c>
      <c r="AZ845" s="6">
        <f t="shared" si="11"/>
        <v>0</v>
      </c>
      <c r="BA845" s="6">
        <f t="shared" si="12"/>
        <v>14</v>
      </c>
      <c r="BB845" s="6">
        <f t="shared" si="13"/>
        <v>0</v>
      </c>
      <c r="BC845" s="2"/>
      <c r="BD845" s="2"/>
    </row>
    <row r="846" ht="15.75" customHeight="1">
      <c r="A846" s="2">
        <v>203.0</v>
      </c>
      <c r="B846" s="2">
        <v>2016.0</v>
      </c>
      <c r="C846" s="6" t="s">
        <v>262</v>
      </c>
      <c r="D846" s="2">
        <v>20842.0</v>
      </c>
      <c r="E846" s="2">
        <v>8.684547000165E12</v>
      </c>
      <c r="F846" s="2" t="str">
        <f t="array" ref="F846">IFERROR(INDEX(cnpj!$A:$B,MATCH(C846,cnpj!$B:$B,0),1),IF(G846=14,LEFT(E846,2)&amp;"."&amp;MID(E846,3,3)&amp;"."&amp;MID(E846,6,3)&amp;"/"&amp;MID(E846,9,4)&amp;"-"&amp;RIGHT(E846,2),IF(G846=13,0&amp;LEFT(E846,1)&amp;"."&amp;MID(E846,2,3)&amp;"."&amp;MID(E846,5,3)&amp;"/"&amp;MID(E846,8,4)&amp;"-"&amp;RIGHT(E846,2),IF(G846=12,"00"&amp;"."&amp;LEFT(E846,3)&amp;"."&amp;MID(E846,4,3)&amp;"/"&amp;MID(E846,7,4)&amp;"-"&amp;RIGHT(E846,2),IF(G846=11,"00.0"&amp;LEFT(E846,2)&amp;"."&amp;MID(E846,3,3)&amp;"/"&amp;MID(E846,6,4)&amp;"-"&amp;RIGHT(E846,2),"erro")))))</f>
        <v>08.684.547/0001-65</v>
      </c>
      <c r="G846" s="2">
        <f t="shared" si="2"/>
        <v>13</v>
      </c>
      <c r="H846" s="6" t="s">
        <v>60</v>
      </c>
      <c r="I846" s="2">
        <v>1.0</v>
      </c>
      <c r="J846" s="6">
        <v>15.16208658613869</v>
      </c>
      <c r="K846" s="6">
        <v>3844240.4</v>
      </c>
      <c r="L846" s="2">
        <v>0.0</v>
      </c>
      <c r="M846" s="2">
        <v>1.0</v>
      </c>
      <c r="N846" s="2"/>
      <c r="O846" s="2">
        <v>0.0</v>
      </c>
      <c r="P846" s="2">
        <v>0.0</v>
      </c>
      <c r="Q846" s="2">
        <v>0.0</v>
      </c>
      <c r="R846" s="2">
        <v>29.0</v>
      </c>
      <c r="S846" s="2">
        <v>0.0</v>
      </c>
      <c r="T846" s="6">
        <v>15.325732151556528</v>
      </c>
      <c r="U846" s="6">
        <v>10.072778319117601</v>
      </c>
      <c r="V846" s="6">
        <v>0.5702640658660602</v>
      </c>
      <c r="W846" s="6">
        <v>962784.0</v>
      </c>
      <c r="X846" s="6">
        <v>1619220.0</v>
      </c>
      <c r="Y846" s="6">
        <v>4527734.0</v>
      </c>
      <c r="Z846" s="6">
        <v>449502.0</v>
      </c>
      <c r="AA846" s="2" t="str">
        <f t="shared" si="3"/>
        <v/>
      </c>
      <c r="AB846" s="2">
        <v>0.0</v>
      </c>
      <c r="AC846" s="2">
        <v>0.0</v>
      </c>
      <c r="AD846" s="2">
        <v>0.0</v>
      </c>
      <c r="AE846" s="2">
        <v>0.0</v>
      </c>
      <c r="AF846" s="2">
        <v>0.0</v>
      </c>
      <c r="AG846" s="2">
        <v>0.0</v>
      </c>
      <c r="AH846" s="2">
        <v>0.0</v>
      </c>
      <c r="AI846" s="2">
        <v>0.0</v>
      </c>
      <c r="AJ846" s="2">
        <v>0.0</v>
      </c>
      <c r="AK846" s="2">
        <v>0.0</v>
      </c>
      <c r="AL846" s="2">
        <v>0.0</v>
      </c>
      <c r="AM846" s="2">
        <v>1.0</v>
      </c>
      <c r="AN846" s="2">
        <v>0.0</v>
      </c>
      <c r="AO846" s="2">
        <v>0.0</v>
      </c>
      <c r="AP846" s="2">
        <v>0.0</v>
      </c>
      <c r="AQ846" s="2">
        <v>0.0</v>
      </c>
      <c r="AR846" s="3">
        <v>0.0</v>
      </c>
      <c r="AS846" s="6" t="str">
        <f t="shared" si="4"/>
        <v/>
      </c>
      <c r="AT846" s="6" t="str">
        <f t="shared" si="5"/>
        <v/>
      </c>
      <c r="AU846" s="6" t="str">
        <f t="shared" si="6"/>
        <v/>
      </c>
      <c r="AV846" s="6" t="str">
        <f t="shared" si="7"/>
        <v/>
      </c>
      <c r="AW846" s="6" t="str">
        <f t="shared" si="8"/>
        <v/>
      </c>
      <c r="AX846" s="6" t="str">
        <f t="shared" si="9"/>
        <v/>
      </c>
      <c r="AY846" s="6" t="str">
        <f t="shared" si="10"/>
        <v/>
      </c>
      <c r="AZ846" s="6" t="str">
        <f t="shared" si="11"/>
        <v/>
      </c>
      <c r="BA846" s="6" t="str">
        <f t="shared" si="12"/>
        <v/>
      </c>
      <c r="BB846" s="6" t="str">
        <f t="shared" si="13"/>
        <v/>
      </c>
      <c r="BC846" s="2"/>
      <c r="BD846" s="2"/>
    </row>
    <row r="847" ht="15.75" customHeight="1">
      <c r="A847" s="2">
        <v>203.0</v>
      </c>
      <c r="B847" s="2">
        <v>2017.0</v>
      </c>
      <c r="C847" s="6" t="s">
        <v>262</v>
      </c>
      <c r="D847" s="2">
        <v>20842.0</v>
      </c>
      <c r="E847" s="2">
        <v>8.684547000165E12</v>
      </c>
      <c r="F847" s="2" t="str">
        <f t="array" ref="F847">IFERROR(INDEX(cnpj!$A:$B,MATCH(C847,cnpj!$B:$B,0),1),IF(G847=14,LEFT(E847,2)&amp;"."&amp;MID(E847,3,3)&amp;"."&amp;MID(E847,6,3)&amp;"/"&amp;MID(E847,9,4)&amp;"-"&amp;RIGHT(E847,2),IF(G847=13,0&amp;LEFT(E847,1)&amp;"."&amp;MID(E847,2,3)&amp;"."&amp;MID(E847,5,3)&amp;"/"&amp;MID(E847,8,4)&amp;"-"&amp;RIGHT(E847,2),IF(G847=12,"00"&amp;"."&amp;LEFT(E847,3)&amp;"."&amp;MID(E847,4,3)&amp;"/"&amp;MID(E847,7,4)&amp;"-"&amp;RIGHT(E847,2),IF(G847=11,"00.0"&amp;LEFT(E847,2)&amp;"."&amp;MID(E847,3,3)&amp;"/"&amp;MID(E847,6,4)&amp;"-"&amp;RIGHT(E847,2),"erro")))))</f>
        <v>08.684.547/0001-65</v>
      </c>
      <c r="G847" s="2">
        <f t="shared" si="2"/>
        <v>13</v>
      </c>
      <c r="H847" s="6" t="s">
        <v>60</v>
      </c>
      <c r="I847" s="2">
        <v>1.0</v>
      </c>
      <c r="J847" s="6">
        <v>15.283384906076588</v>
      </c>
      <c r="K847" s="6">
        <v>4340000.0</v>
      </c>
      <c r="L847" s="2">
        <v>0.0</v>
      </c>
      <c r="M847" s="2">
        <v>1.0</v>
      </c>
      <c r="N847" s="2"/>
      <c r="O847" s="2">
        <v>0.0</v>
      </c>
      <c r="P847" s="2">
        <v>0.0</v>
      </c>
      <c r="Q847" s="2">
        <v>0.0</v>
      </c>
      <c r="R847" s="2">
        <v>28.0</v>
      </c>
      <c r="S847" s="2">
        <v>0.0</v>
      </c>
      <c r="T847" s="6">
        <v>15.288808650211232</v>
      </c>
      <c r="U847" s="6">
        <v>-0.04188786193427771</v>
      </c>
      <c r="V847" s="6">
        <v>0.5563278785902384</v>
      </c>
      <c r="W847" s="6">
        <v>713235.0</v>
      </c>
      <c r="X847" s="6">
        <v>1714359.0</v>
      </c>
      <c r="Y847" s="6">
        <v>4363603.0</v>
      </c>
      <c r="Z847" s="6">
        <v>-182782.0</v>
      </c>
      <c r="AA847" s="2">
        <f t="shared" si="3"/>
        <v>0</v>
      </c>
      <c r="AB847" s="2">
        <v>0.0</v>
      </c>
      <c r="AC847" s="2">
        <v>0.0</v>
      </c>
      <c r="AD847" s="2">
        <v>0.0</v>
      </c>
      <c r="AE847" s="2">
        <v>0.0</v>
      </c>
      <c r="AF847" s="2">
        <v>0.0</v>
      </c>
      <c r="AG847" s="2">
        <v>0.0</v>
      </c>
      <c r="AH847" s="2">
        <v>0.0</v>
      </c>
      <c r="AI847" s="2">
        <v>0.0</v>
      </c>
      <c r="AJ847" s="2">
        <v>0.0</v>
      </c>
      <c r="AK847" s="2">
        <v>0.0</v>
      </c>
      <c r="AL847" s="2">
        <v>0.0</v>
      </c>
      <c r="AM847" s="2">
        <v>0.0</v>
      </c>
      <c r="AN847" s="2">
        <v>1.0</v>
      </c>
      <c r="AO847" s="2">
        <v>0.0</v>
      </c>
      <c r="AP847" s="2">
        <v>0.0</v>
      </c>
      <c r="AQ847" s="2">
        <v>0.0</v>
      </c>
      <c r="AR847" s="3">
        <v>0.0</v>
      </c>
      <c r="AS847" s="6">
        <f t="shared" si="4"/>
        <v>15.32573215</v>
      </c>
      <c r="AT847" s="6">
        <f t="shared" si="5"/>
        <v>10.07277832</v>
      </c>
      <c r="AU847" s="6">
        <f t="shared" si="6"/>
        <v>0.5702640659</v>
      </c>
      <c r="AV847" s="6">
        <f t="shared" si="7"/>
        <v>0</v>
      </c>
      <c r="AW847" s="6">
        <f t="shared" si="8"/>
        <v>1</v>
      </c>
      <c r="AX847" s="6">
        <f t="shared" si="9"/>
        <v>0</v>
      </c>
      <c r="AY847" s="6">
        <f t="shared" si="10"/>
        <v>0</v>
      </c>
      <c r="AZ847" s="6">
        <f t="shared" si="11"/>
        <v>0</v>
      </c>
      <c r="BA847" s="6">
        <f t="shared" si="12"/>
        <v>29</v>
      </c>
      <c r="BB847" s="6">
        <f t="shared" si="13"/>
        <v>0</v>
      </c>
      <c r="BC847" s="2"/>
      <c r="BD847" s="2"/>
    </row>
    <row r="848" ht="15.75" customHeight="1">
      <c r="A848" s="2">
        <v>204.0</v>
      </c>
      <c r="B848" s="2">
        <v>2016.0</v>
      </c>
      <c r="C848" s="6" t="s">
        <v>263</v>
      </c>
      <c r="D848" s="2">
        <v>8575.0</v>
      </c>
      <c r="E848" s="2">
        <v>6.0476884000187E13</v>
      </c>
      <c r="F848" s="2" t="str">
        <f t="array" ref="F848">IFERROR(INDEX(cnpj!$A:$B,MATCH(C848,cnpj!$B:$B,0),1),IF(G848=14,LEFT(E848,2)&amp;"."&amp;MID(E848,3,3)&amp;"."&amp;MID(E848,6,3)&amp;"/"&amp;MID(E848,9,4)&amp;"-"&amp;RIGHT(E848,2),IF(G848=13,0&amp;LEFT(E848,1)&amp;"."&amp;MID(E848,2,3)&amp;"."&amp;MID(E848,5,3)&amp;"/"&amp;MID(E848,8,4)&amp;"-"&amp;RIGHT(E848,2),IF(G848=12,"00"&amp;"."&amp;LEFT(E848,3)&amp;"."&amp;MID(E848,4,3)&amp;"/"&amp;MID(E848,7,4)&amp;"-"&amp;RIGHT(E848,2),IF(G848=11,"00.0"&amp;LEFT(E848,2)&amp;"."&amp;MID(E848,3,3)&amp;"/"&amp;MID(E848,6,4)&amp;"-"&amp;RIGHT(E848,2),"erro")))))</f>
        <v>60.476.884/0001-87</v>
      </c>
      <c r="G848" s="2">
        <f t="shared" si="2"/>
        <v>14</v>
      </c>
      <c r="H848" s="6" t="s">
        <v>62</v>
      </c>
      <c r="I848" s="2">
        <v>3.0</v>
      </c>
      <c r="J848" s="6">
        <v>13.70088503212297</v>
      </c>
      <c r="K848" s="6">
        <v>891700.0</v>
      </c>
      <c r="L848" s="2">
        <v>0.0</v>
      </c>
      <c r="M848" s="2">
        <v>1.0</v>
      </c>
      <c r="N848" s="2"/>
      <c r="O848" s="2">
        <v>0.0</v>
      </c>
      <c r="P848" s="2">
        <v>0.0</v>
      </c>
      <c r="Q848" s="2">
        <v>0.0</v>
      </c>
      <c r="R848" s="2">
        <v>18.0</v>
      </c>
      <c r="S848" s="2">
        <v>0.0</v>
      </c>
      <c r="T848" s="6">
        <v>14.618357077858477</v>
      </c>
      <c r="U848" s="6">
        <v>0.011047164168404735</v>
      </c>
      <c r="V848" s="6">
        <v>0.44852221328607883</v>
      </c>
      <c r="W848" s="6">
        <v>358228.0</v>
      </c>
      <c r="X848" s="6">
        <v>642822.0</v>
      </c>
      <c r="Y848" s="6">
        <v>2231885.0</v>
      </c>
      <c r="Z848" s="6">
        <v>24656.0</v>
      </c>
      <c r="AA848" s="2" t="str">
        <f t="shared" si="3"/>
        <v/>
      </c>
      <c r="AB848" s="2">
        <v>0.0</v>
      </c>
      <c r="AC848" s="2">
        <v>0.0</v>
      </c>
      <c r="AD848" s="2">
        <v>0.0</v>
      </c>
      <c r="AE848" s="2">
        <v>0.0</v>
      </c>
      <c r="AF848" s="2">
        <v>0.0</v>
      </c>
      <c r="AG848" s="2">
        <v>0.0</v>
      </c>
      <c r="AH848" s="2">
        <v>1.0</v>
      </c>
      <c r="AI848" s="2">
        <v>0.0</v>
      </c>
      <c r="AJ848" s="2">
        <v>0.0</v>
      </c>
      <c r="AK848" s="2">
        <v>0.0</v>
      </c>
      <c r="AL848" s="2">
        <v>0.0</v>
      </c>
      <c r="AM848" s="2">
        <v>1.0</v>
      </c>
      <c r="AN848" s="2">
        <v>0.0</v>
      </c>
      <c r="AO848" s="2">
        <v>0.0</v>
      </c>
      <c r="AP848" s="2">
        <v>0.0</v>
      </c>
      <c r="AQ848" s="2">
        <v>0.0</v>
      </c>
      <c r="AR848" s="3">
        <v>0.0</v>
      </c>
      <c r="AS848" s="6" t="str">
        <f t="shared" si="4"/>
        <v/>
      </c>
      <c r="AT848" s="6" t="str">
        <f t="shared" si="5"/>
        <v/>
      </c>
      <c r="AU848" s="6" t="str">
        <f t="shared" si="6"/>
        <v/>
      </c>
      <c r="AV848" s="6" t="str">
        <f t="shared" si="7"/>
        <v/>
      </c>
      <c r="AW848" s="6" t="str">
        <f t="shared" si="8"/>
        <v/>
      </c>
      <c r="AX848" s="6" t="str">
        <f t="shared" si="9"/>
        <v/>
      </c>
      <c r="AY848" s="6" t="str">
        <f t="shared" si="10"/>
        <v/>
      </c>
      <c r="AZ848" s="6" t="str">
        <f t="shared" si="11"/>
        <v/>
      </c>
      <c r="BA848" s="6" t="str">
        <f t="shared" si="12"/>
        <v/>
      </c>
      <c r="BB848" s="6" t="str">
        <f t="shared" si="13"/>
        <v/>
      </c>
      <c r="BC848" s="2"/>
      <c r="BD848" s="2"/>
    </row>
    <row r="849" ht="15.75" customHeight="1">
      <c r="A849" s="2">
        <v>204.0</v>
      </c>
      <c r="B849" s="2">
        <v>2017.0</v>
      </c>
      <c r="C849" s="6" t="s">
        <v>263</v>
      </c>
      <c r="D849" s="2">
        <v>8575.0</v>
      </c>
      <c r="E849" s="2">
        <v>6.0476884000187E13</v>
      </c>
      <c r="F849" s="2" t="str">
        <f t="array" ref="F849">IFERROR(INDEX(cnpj!$A:$B,MATCH(C849,cnpj!$B:$B,0),1),IF(G849=14,LEFT(E849,2)&amp;"."&amp;MID(E849,3,3)&amp;"."&amp;MID(E849,6,3)&amp;"/"&amp;MID(E849,9,4)&amp;"-"&amp;RIGHT(E849,2),IF(G849=13,0&amp;LEFT(E849,1)&amp;"."&amp;MID(E849,2,3)&amp;"."&amp;MID(E849,5,3)&amp;"/"&amp;MID(E849,8,4)&amp;"-"&amp;RIGHT(E849,2),IF(G849=12,"00"&amp;"."&amp;LEFT(E849,3)&amp;"."&amp;MID(E849,4,3)&amp;"/"&amp;MID(E849,7,4)&amp;"-"&amp;RIGHT(E849,2),IF(G849=11,"00.0"&amp;LEFT(E849,2)&amp;"."&amp;MID(E849,3,3)&amp;"/"&amp;MID(E849,6,4)&amp;"-"&amp;RIGHT(E849,2),"erro")))))</f>
        <v>60.476.884/0001-87</v>
      </c>
      <c r="G849" s="2">
        <f t="shared" si="2"/>
        <v>14</v>
      </c>
      <c r="H849" s="6" t="s">
        <v>62</v>
      </c>
      <c r="I849" s="2">
        <v>3.0</v>
      </c>
      <c r="J849" s="6">
        <v>13.471328678273009</v>
      </c>
      <c r="K849" s="6">
        <v>708800.0</v>
      </c>
      <c r="L849" s="2">
        <v>0.0</v>
      </c>
      <c r="M849" s="2">
        <v>1.0</v>
      </c>
      <c r="N849" s="2"/>
      <c r="O849" s="2">
        <v>0.0</v>
      </c>
      <c r="P849" s="2">
        <v>0.0</v>
      </c>
      <c r="Q849" s="2">
        <v>0.0</v>
      </c>
      <c r="R849" s="2">
        <v>18.0</v>
      </c>
      <c r="S849" s="2">
        <v>0.0</v>
      </c>
      <c r="T849" s="6">
        <v>14.572163382677962</v>
      </c>
      <c r="U849" s="6">
        <v>0.11135167195259231</v>
      </c>
      <c r="V849" s="6">
        <v>0.36416484955640926</v>
      </c>
      <c r="W849" s="6">
        <v>341170.0</v>
      </c>
      <c r="X849" s="6">
        <v>434913.0</v>
      </c>
      <c r="Y849" s="6">
        <v>2131131.0</v>
      </c>
      <c r="Z849" s="6">
        <v>237305.0</v>
      </c>
      <c r="AA849" s="2">
        <f t="shared" si="3"/>
        <v>0</v>
      </c>
      <c r="AB849" s="2">
        <v>0.0</v>
      </c>
      <c r="AC849" s="2">
        <v>0.0</v>
      </c>
      <c r="AD849" s="2">
        <v>0.0</v>
      </c>
      <c r="AE849" s="2">
        <v>0.0</v>
      </c>
      <c r="AF849" s="2">
        <v>0.0</v>
      </c>
      <c r="AG849" s="2">
        <v>0.0</v>
      </c>
      <c r="AH849" s="2">
        <v>1.0</v>
      </c>
      <c r="AI849" s="2">
        <v>0.0</v>
      </c>
      <c r="AJ849" s="2">
        <v>0.0</v>
      </c>
      <c r="AK849" s="2">
        <v>0.0</v>
      </c>
      <c r="AL849" s="2">
        <v>0.0</v>
      </c>
      <c r="AM849" s="2">
        <v>0.0</v>
      </c>
      <c r="AN849" s="2">
        <v>1.0</v>
      </c>
      <c r="AO849" s="2">
        <v>0.0</v>
      </c>
      <c r="AP849" s="2">
        <v>0.0</v>
      </c>
      <c r="AQ849" s="2">
        <v>0.0</v>
      </c>
      <c r="AR849" s="3">
        <v>0.0</v>
      </c>
      <c r="AS849" s="6">
        <f t="shared" si="4"/>
        <v>14.61835708</v>
      </c>
      <c r="AT849" s="6">
        <f t="shared" si="5"/>
        <v>0.01104716417</v>
      </c>
      <c r="AU849" s="6">
        <f t="shared" si="6"/>
        <v>0.4485222133</v>
      </c>
      <c r="AV849" s="6">
        <f t="shared" si="7"/>
        <v>0</v>
      </c>
      <c r="AW849" s="6">
        <f t="shared" si="8"/>
        <v>1</v>
      </c>
      <c r="AX849" s="6">
        <f t="shared" si="9"/>
        <v>0</v>
      </c>
      <c r="AY849" s="6">
        <f t="shared" si="10"/>
        <v>0</v>
      </c>
      <c r="AZ849" s="6">
        <f t="shared" si="11"/>
        <v>0</v>
      </c>
      <c r="BA849" s="6">
        <f t="shared" si="12"/>
        <v>18</v>
      </c>
      <c r="BB849" s="6">
        <f t="shared" si="13"/>
        <v>0</v>
      </c>
      <c r="BC849" s="2"/>
      <c r="BD849" s="2"/>
    </row>
    <row r="850" ht="15.75" customHeight="1">
      <c r="A850" s="2">
        <v>204.0</v>
      </c>
      <c r="B850" s="2">
        <v>2018.0</v>
      </c>
      <c r="C850" s="6" t="s">
        <v>263</v>
      </c>
      <c r="D850" s="2">
        <v>8575.0</v>
      </c>
      <c r="E850" s="2">
        <v>6.0476884000187E13</v>
      </c>
      <c r="F850" s="2" t="str">
        <f t="array" ref="F850">IFERROR(INDEX(cnpj!$A:$B,MATCH(C850,cnpj!$B:$B,0),1),IF(G850=14,LEFT(E850,2)&amp;"."&amp;MID(E850,3,3)&amp;"."&amp;MID(E850,6,3)&amp;"/"&amp;MID(E850,9,4)&amp;"-"&amp;RIGHT(E850,2),IF(G850=13,0&amp;LEFT(E850,1)&amp;"."&amp;MID(E850,2,3)&amp;"."&amp;MID(E850,5,3)&amp;"/"&amp;MID(E850,8,4)&amp;"-"&amp;RIGHT(E850,2),IF(G850=12,"00"&amp;"."&amp;LEFT(E850,3)&amp;"."&amp;MID(E850,4,3)&amp;"/"&amp;MID(E850,7,4)&amp;"-"&amp;RIGHT(E850,2),IF(G850=11,"00.0"&amp;LEFT(E850,2)&amp;"."&amp;MID(E850,3,3)&amp;"/"&amp;MID(E850,6,4)&amp;"-"&amp;RIGHT(E850,2),"erro")))))</f>
        <v>60.476.884/0001-87</v>
      </c>
      <c r="G850" s="2">
        <f t="shared" si="2"/>
        <v>14</v>
      </c>
      <c r="H850" s="6" t="s">
        <v>62</v>
      </c>
      <c r="I850" s="2">
        <v>3.0</v>
      </c>
      <c r="J850" s="6">
        <v>13.269057756555132</v>
      </c>
      <c r="K850" s="6">
        <v>579000.0</v>
      </c>
      <c r="L850" s="2">
        <v>0.0</v>
      </c>
      <c r="M850" s="2">
        <v>1.0</v>
      </c>
      <c r="N850" s="2"/>
      <c r="O850" s="2">
        <v>0.0</v>
      </c>
      <c r="P850" s="2">
        <v>0.0</v>
      </c>
      <c r="Q850" s="2">
        <v>0.0</v>
      </c>
      <c r="R850" s="2">
        <v>18.0</v>
      </c>
      <c r="S850" s="2">
        <v>0.0</v>
      </c>
      <c r="T850" s="6">
        <v>14.612354020112438</v>
      </c>
      <c r="U850" s="6">
        <v>0.13147281957803533</v>
      </c>
      <c r="V850" s="6">
        <v>0.388621369043514</v>
      </c>
      <c r="W850" s="6">
        <v>462863.0</v>
      </c>
      <c r="X850" s="6">
        <v>399304.0</v>
      </c>
      <c r="Y850" s="6">
        <v>2218527.0</v>
      </c>
      <c r="Z850" s="6">
        <v>291676.0</v>
      </c>
      <c r="AA850" s="2">
        <f t="shared" si="3"/>
        <v>0</v>
      </c>
      <c r="AB850" s="2">
        <v>0.0</v>
      </c>
      <c r="AC850" s="2">
        <v>0.0</v>
      </c>
      <c r="AD850" s="2">
        <v>0.0</v>
      </c>
      <c r="AE850" s="2">
        <v>0.0</v>
      </c>
      <c r="AF850" s="2">
        <v>0.0</v>
      </c>
      <c r="AG850" s="2">
        <v>0.0</v>
      </c>
      <c r="AH850" s="2">
        <v>1.0</v>
      </c>
      <c r="AI850" s="2">
        <v>0.0</v>
      </c>
      <c r="AJ850" s="2">
        <v>0.0</v>
      </c>
      <c r="AK850" s="2">
        <v>0.0</v>
      </c>
      <c r="AL850" s="2">
        <v>0.0</v>
      </c>
      <c r="AM850" s="2">
        <v>0.0</v>
      </c>
      <c r="AN850" s="2">
        <v>0.0</v>
      </c>
      <c r="AO850" s="2">
        <v>1.0</v>
      </c>
      <c r="AP850" s="2">
        <v>0.0</v>
      </c>
      <c r="AQ850" s="2">
        <v>0.0</v>
      </c>
      <c r="AR850" s="3">
        <v>0.0</v>
      </c>
      <c r="AS850" s="6">
        <f t="shared" si="4"/>
        <v>14.57216338</v>
      </c>
      <c r="AT850" s="6">
        <f t="shared" si="5"/>
        <v>0.111351672</v>
      </c>
      <c r="AU850" s="6">
        <f t="shared" si="6"/>
        <v>0.3641648496</v>
      </c>
      <c r="AV850" s="6">
        <f t="shared" si="7"/>
        <v>0</v>
      </c>
      <c r="AW850" s="6">
        <f t="shared" si="8"/>
        <v>1</v>
      </c>
      <c r="AX850" s="6">
        <f t="shared" si="9"/>
        <v>0</v>
      </c>
      <c r="AY850" s="6">
        <f t="shared" si="10"/>
        <v>0</v>
      </c>
      <c r="AZ850" s="6">
        <f t="shared" si="11"/>
        <v>0</v>
      </c>
      <c r="BA850" s="6">
        <f t="shared" si="12"/>
        <v>18</v>
      </c>
      <c r="BB850" s="6">
        <f t="shared" si="13"/>
        <v>0</v>
      </c>
      <c r="BC850" s="2"/>
      <c r="BD850" s="2"/>
    </row>
    <row r="851" ht="15.75" customHeight="1">
      <c r="A851" s="2">
        <v>204.0</v>
      </c>
      <c r="B851" s="2">
        <v>2019.0</v>
      </c>
      <c r="C851" s="6" t="s">
        <v>263</v>
      </c>
      <c r="D851" s="2">
        <v>8575.0</v>
      </c>
      <c r="E851" s="2">
        <v>6.0476884000187E13</v>
      </c>
      <c r="F851" s="2" t="str">
        <f t="array" ref="F851">IFERROR(INDEX(cnpj!$A:$B,MATCH(C851,cnpj!$B:$B,0),1),IF(G851=14,LEFT(E851,2)&amp;"."&amp;MID(E851,3,3)&amp;"."&amp;MID(E851,6,3)&amp;"/"&amp;MID(E851,9,4)&amp;"-"&amp;RIGHT(E851,2),IF(G851=13,0&amp;LEFT(E851,1)&amp;"."&amp;MID(E851,2,3)&amp;"."&amp;MID(E851,5,3)&amp;"/"&amp;MID(E851,8,4)&amp;"-"&amp;RIGHT(E851,2),IF(G851=12,"00"&amp;"."&amp;LEFT(E851,3)&amp;"."&amp;MID(E851,4,3)&amp;"/"&amp;MID(E851,7,4)&amp;"-"&amp;RIGHT(E851,2),IF(G851=11,"00.0"&amp;LEFT(E851,2)&amp;"."&amp;MID(E851,3,3)&amp;"/"&amp;MID(E851,6,4)&amp;"-"&amp;RIGHT(E851,2),"erro")))))</f>
        <v>60.476.884/0001-87</v>
      </c>
      <c r="G851" s="2">
        <f t="shared" si="2"/>
        <v>14</v>
      </c>
      <c r="H851" s="6" t="s">
        <v>62</v>
      </c>
      <c r="I851" s="2">
        <v>3.0</v>
      </c>
      <c r="J851" s="6">
        <v>13.526093648218776</v>
      </c>
      <c r="K851" s="6">
        <v>748700.0</v>
      </c>
      <c r="L851" s="2">
        <v>0.0</v>
      </c>
      <c r="M851" s="2">
        <v>1.0</v>
      </c>
      <c r="N851" s="2"/>
      <c r="O851" s="2">
        <v>0.0</v>
      </c>
      <c r="P851" s="2">
        <v>0.0</v>
      </c>
      <c r="Q851" s="2">
        <v>0.0</v>
      </c>
      <c r="R851" s="2">
        <v>18.0</v>
      </c>
      <c r="S851" s="2">
        <v>0.0</v>
      </c>
      <c r="T851" s="6">
        <v>14.62550967417483</v>
      </c>
      <c r="U851" s="6">
        <v>0.11523257645115054</v>
      </c>
      <c r="V851" s="6">
        <v>0.38892996415330533</v>
      </c>
      <c r="W851" s="6">
        <v>516050.0</v>
      </c>
      <c r="X851" s="6">
        <v>358228.0</v>
      </c>
      <c r="Y851" s="6">
        <v>2247906.0</v>
      </c>
      <c r="Z851" s="6">
        <v>259032.0</v>
      </c>
      <c r="AA851" s="2">
        <f t="shared" si="3"/>
        <v>0</v>
      </c>
      <c r="AB851" s="2">
        <v>0.0</v>
      </c>
      <c r="AC851" s="2">
        <v>0.0</v>
      </c>
      <c r="AD851" s="2">
        <v>0.0</v>
      </c>
      <c r="AE851" s="2">
        <v>0.0</v>
      </c>
      <c r="AF851" s="2">
        <v>0.0</v>
      </c>
      <c r="AG851" s="2">
        <v>0.0</v>
      </c>
      <c r="AH851" s="2">
        <v>1.0</v>
      </c>
      <c r="AI851" s="2">
        <v>0.0</v>
      </c>
      <c r="AJ851" s="2">
        <v>0.0</v>
      </c>
      <c r="AK851" s="2">
        <v>0.0</v>
      </c>
      <c r="AL851" s="2">
        <v>0.0</v>
      </c>
      <c r="AM851" s="2">
        <v>0.0</v>
      </c>
      <c r="AN851" s="2">
        <v>0.0</v>
      </c>
      <c r="AO851" s="2">
        <v>0.0</v>
      </c>
      <c r="AP851" s="2">
        <v>1.0</v>
      </c>
      <c r="AQ851" s="2">
        <v>0.0</v>
      </c>
      <c r="AR851" s="3">
        <v>0.0</v>
      </c>
      <c r="AS851" s="6">
        <f t="shared" si="4"/>
        <v>14.61235402</v>
      </c>
      <c r="AT851" s="6">
        <f t="shared" si="5"/>
        <v>0.1314728196</v>
      </c>
      <c r="AU851" s="6">
        <f t="shared" si="6"/>
        <v>0.388621369</v>
      </c>
      <c r="AV851" s="6">
        <f t="shared" si="7"/>
        <v>0</v>
      </c>
      <c r="AW851" s="6">
        <f t="shared" si="8"/>
        <v>1</v>
      </c>
      <c r="AX851" s="6">
        <f t="shared" si="9"/>
        <v>0</v>
      </c>
      <c r="AY851" s="6">
        <f t="shared" si="10"/>
        <v>0</v>
      </c>
      <c r="AZ851" s="6">
        <f t="shared" si="11"/>
        <v>0</v>
      </c>
      <c r="BA851" s="6">
        <f t="shared" si="12"/>
        <v>18</v>
      </c>
      <c r="BB851" s="6">
        <f t="shared" si="13"/>
        <v>0</v>
      </c>
      <c r="BC851" s="2"/>
      <c r="BD851" s="2"/>
    </row>
    <row r="852" ht="15.75" customHeight="1">
      <c r="A852" s="2">
        <v>204.0</v>
      </c>
      <c r="B852" s="2">
        <v>2020.0</v>
      </c>
      <c r="C852" s="6" t="s">
        <v>263</v>
      </c>
      <c r="D852" s="2">
        <v>8575.0</v>
      </c>
      <c r="E852" s="2">
        <v>6.0476884000187E13</v>
      </c>
      <c r="F852" s="2" t="str">
        <f t="array" ref="F852">IFERROR(INDEX(cnpj!$A:$B,MATCH(C852,cnpj!$B:$B,0),1),IF(G852=14,LEFT(E852,2)&amp;"."&amp;MID(E852,3,3)&amp;"."&amp;MID(E852,6,3)&amp;"/"&amp;MID(E852,9,4)&amp;"-"&amp;RIGHT(E852,2),IF(G852=13,0&amp;LEFT(E852,1)&amp;"."&amp;MID(E852,2,3)&amp;"."&amp;MID(E852,5,3)&amp;"/"&amp;MID(E852,8,4)&amp;"-"&amp;RIGHT(E852,2),IF(G852=12,"00"&amp;"."&amp;LEFT(E852,3)&amp;"."&amp;MID(E852,4,3)&amp;"/"&amp;MID(E852,7,4)&amp;"-"&amp;RIGHT(E852,2),IF(G852=11,"00.0"&amp;LEFT(E852,2)&amp;"."&amp;MID(E852,3,3)&amp;"/"&amp;MID(E852,6,4)&amp;"-"&amp;RIGHT(E852,2),"erro")))))</f>
        <v>60.476.884/0001-87</v>
      </c>
      <c r="G852" s="2">
        <f t="shared" si="2"/>
        <v>14</v>
      </c>
      <c r="H852" s="6" t="s">
        <v>62</v>
      </c>
      <c r="I852" s="2">
        <v>3.0</v>
      </c>
      <c r="J852" s="6">
        <v>13.579155112677833</v>
      </c>
      <c r="K852" s="6">
        <v>789500.0</v>
      </c>
      <c r="L852" s="2">
        <v>0.0</v>
      </c>
      <c r="M852" s="2">
        <v>1.0</v>
      </c>
      <c r="N852" s="2"/>
      <c r="O852" s="2">
        <v>0.0</v>
      </c>
      <c r="P852" s="2">
        <v>0.0</v>
      </c>
      <c r="Q852" s="2">
        <v>0.0</v>
      </c>
      <c r="R852" s="2">
        <v>17.0</v>
      </c>
      <c r="S852" s="2">
        <v>0.0</v>
      </c>
      <c r="T852" s="6">
        <v>14.805722901771022</v>
      </c>
      <c r="U852" s="6">
        <v>0.04626150621552965</v>
      </c>
      <c r="V852" s="6">
        <v>0.4992373150219592</v>
      </c>
      <c r="W852" s="6">
        <v>916137.0</v>
      </c>
      <c r="X852" s="6">
        <v>427713.0</v>
      </c>
      <c r="Y852" s="6">
        <v>2691806.0</v>
      </c>
      <c r="Z852" s="6">
        <v>124527.0</v>
      </c>
      <c r="AA852" s="2">
        <f t="shared" si="3"/>
        <v>0</v>
      </c>
      <c r="AB852" s="2">
        <v>0.0</v>
      </c>
      <c r="AC852" s="2">
        <v>0.0</v>
      </c>
      <c r="AD852" s="2">
        <v>0.0</v>
      </c>
      <c r="AE852" s="2">
        <v>0.0</v>
      </c>
      <c r="AF852" s="2">
        <v>0.0</v>
      </c>
      <c r="AG852" s="2">
        <v>0.0</v>
      </c>
      <c r="AH852" s="2">
        <v>1.0</v>
      </c>
      <c r="AI852" s="2">
        <v>0.0</v>
      </c>
      <c r="AJ852" s="2">
        <v>0.0</v>
      </c>
      <c r="AK852" s="2">
        <v>0.0</v>
      </c>
      <c r="AL852" s="2">
        <v>0.0</v>
      </c>
      <c r="AM852" s="2">
        <v>0.0</v>
      </c>
      <c r="AN852" s="2">
        <v>0.0</v>
      </c>
      <c r="AO852" s="2">
        <v>0.0</v>
      </c>
      <c r="AP852" s="2">
        <v>0.0</v>
      </c>
      <c r="AQ852" s="2">
        <v>1.0</v>
      </c>
      <c r="AR852" s="3">
        <v>0.0</v>
      </c>
      <c r="AS852" s="6">
        <f t="shared" si="4"/>
        <v>14.62550967</v>
      </c>
      <c r="AT852" s="6">
        <f t="shared" si="5"/>
        <v>0.1152325765</v>
      </c>
      <c r="AU852" s="6">
        <f t="shared" si="6"/>
        <v>0.3889299642</v>
      </c>
      <c r="AV852" s="6">
        <f t="shared" si="7"/>
        <v>0</v>
      </c>
      <c r="AW852" s="6">
        <f t="shared" si="8"/>
        <v>1</v>
      </c>
      <c r="AX852" s="6">
        <f t="shared" si="9"/>
        <v>0</v>
      </c>
      <c r="AY852" s="6">
        <f t="shared" si="10"/>
        <v>0</v>
      </c>
      <c r="AZ852" s="6">
        <f t="shared" si="11"/>
        <v>0</v>
      </c>
      <c r="BA852" s="6">
        <f t="shared" si="12"/>
        <v>18</v>
      </c>
      <c r="BB852" s="6">
        <f t="shared" si="13"/>
        <v>0</v>
      </c>
      <c r="BC852" s="2"/>
      <c r="BD852" s="2"/>
    </row>
    <row r="853" ht="15.75" customHeight="1">
      <c r="A853" s="2">
        <v>205.0</v>
      </c>
      <c r="B853" s="2">
        <v>2016.0</v>
      </c>
      <c r="C853" s="6" t="s">
        <v>264</v>
      </c>
      <c r="D853" s="2">
        <v>8397.0</v>
      </c>
      <c r="E853" s="2">
        <v>6.1065298000102E13</v>
      </c>
      <c r="F853" s="2" t="str">
        <f t="array" ref="F853">IFERROR(INDEX(cnpj!$A:$B,MATCH(C853,cnpj!$B:$B,0),1),IF(G853=14,LEFT(E853,2)&amp;"."&amp;MID(E853,3,3)&amp;"."&amp;MID(E853,6,3)&amp;"/"&amp;MID(E853,9,4)&amp;"-"&amp;RIGHT(E853,2),IF(G853=13,0&amp;LEFT(E853,1)&amp;"."&amp;MID(E853,2,3)&amp;"."&amp;MID(E853,5,3)&amp;"/"&amp;MID(E853,8,4)&amp;"-"&amp;RIGHT(E853,2),IF(G853=12,"00"&amp;"."&amp;LEFT(E853,3)&amp;"."&amp;MID(E853,4,3)&amp;"/"&amp;MID(E853,7,4)&amp;"-"&amp;RIGHT(E853,2),IF(G853=11,"00.0"&amp;LEFT(E853,2)&amp;"."&amp;MID(E853,3,3)&amp;"/"&amp;MID(E853,6,4)&amp;"-"&amp;RIGHT(E853,2),"erro")))))</f>
        <v>61.065.298/0001-02</v>
      </c>
      <c r="G853" s="2">
        <f t="shared" si="2"/>
        <v>14</v>
      </c>
      <c r="H853" s="6" t="s">
        <v>88</v>
      </c>
      <c r="I853" s="2">
        <v>5.0</v>
      </c>
      <c r="J853" s="6">
        <v>12.634519668046249</v>
      </c>
      <c r="K853" s="6">
        <v>306974.41</v>
      </c>
      <c r="L853" s="2">
        <v>0.0</v>
      </c>
      <c r="M853" s="2">
        <v>1.0</v>
      </c>
      <c r="N853" s="2"/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6">
        <v>12.825906922401069</v>
      </c>
      <c r="U853" s="6">
        <v>0.004422636149401168</v>
      </c>
      <c r="V853" s="6">
        <v>1.7893706083007823</v>
      </c>
      <c r="W853" s="6">
        <v>79179.0</v>
      </c>
      <c r="X853" s="6">
        <v>585973.0</v>
      </c>
      <c r="Y853" s="6">
        <v>371724.0</v>
      </c>
      <c r="Z853" s="6">
        <v>1644.0</v>
      </c>
      <c r="AA853" s="2" t="str">
        <f t="shared" si="3"/>
        <v/>
      </c>
      <c r="AB853" s="2">
        <v>0.0</v>
      </c>
      <c r="AC853" s="2">
        <v>0.0</v>
      </c>
      <c r="AD853" s="2">
        <v>0.0</v>
      </c>
      <c r="AE853" s="2">
        <v>0.0</v>
      </c>
      <c r="AF853" s="2">
        <v>0.0</v>
      </c>
      <c r="AG853" s="2">
        <v>0.0</v>
      </c>
      <c r="AH853" s="2">
        <v>0.0</v>
      </c>
      <c r="AI853" s="2">
        <v>0.0</v>
      </c>
      <c r="AJ853" s="2">
        <v>1.0</v>
      </c>
      <c r="AK853" s="2">
        <v>0.0</v>
      </c>
      <c r="AL853" s="2">
        <v>0.0</v>
      </c>
      <c r="AM853" s="2">
        <v>1.0</v>
      </c>
      <c r="AN853" s="2">
        <v>0.0</v>
      </c>
      <c r="AO853" s="2">
        <v>0.0</v>
      </c>
      <c r="AP853" s="2">
        <v>0.0</v>
      </c>
      <c r="AQ853" s="2">
        <v>0.0</v>
      </c>
      <c r="AR853" s="3">
        <v>0.0</v>
      </c>
      <c r="AS853" s="6" t="str">
        <f t="shared" si="4"/>
        <v/>
      </c>
      <c r="AT853" s="6" t="str">
        <f t="shared" si="5"/>
        <v/>
      </c>
      <c r="AU853" s="6" t="str">
        <f t="shared" si="6"/>
        <v/>
      </c>
      <c r="AV853" s="6" t="str">
        <f t="shared" si="7"/>
        <v/>
      </c>
      <c r="AW853" s="6" t="str">
        <f t="shared" si="8"/>
        <v/>
      </c>
      <c r="AX853" s="6" t="str">
        <f t="shared" si="9"/>
        <v/>
      </c>
      <c r="AY853" s="6" t="str">
        <f t="shared" si="10"/>
        <v/>
      </c>
      <c r="AZ853" s="6" t="str">
        <f t="shared" si="11"/>
        <v/>
      </c>
      <c r="BA853" s="6" t="str">
        <f t="shared" si="12"/>
        <v/>
      </c>
      <c r="BB853" s="6" t="str">
        <f t="shared" si="13"/>
        <v/>
      </c>
      <c r="BC853" s="2"/>
      <c r="BD853" s="2"/>
    </row>
    <row r="854" ht="15.75" customHeight="1">
      <c r="A854" s="2">
        <v>205.0</v>
      </c>
      <c r="B854" s="2">
        <v>2017.0</v>
      </c>
      <c r="C854" s="6" t="s">
        <v>264</v>
      </c>
      <c r="D854" s="2">
        <v>8397.0</v>
      </c>
      <c r="E854" s="2">
        <v>6.1065298000102E13</v>
      </c>
      <c r="F854" s="2" t="str">
        <f t="array" ref="F854">IFERROR(INDEX(cnpj!$A:$B,MATCH(C854,cnpj!$B:$B,0),1),IF(G854=14,LEFT(E854,2)&amp;"."&amp;MID(E854,3,3)&amp;"."&amp;MID(E854,6,3)&amp;"/"&amp;MID(E854,9,4)&amp;"-"&amp;RIGHT(E854,2),IF(G854=13,0&amp;LEFT(E854,1)&amp;"."&amp;MID(E854,2,3)&amp;"."&amp;MID(E854,5,3)&amp;"/"&amp;MID(E854,8,4)&amp;"-"&amp;RIGHT(E854,2),IF(G854=12,"00"&amp;"."&amp;LEFT(E854,3)&amp;"."&amp;MID(E854,4,3)&amp;"/"&amp;MID(E854,7,4)&amp;"-"&amp;RIGHT(E854,2),IF(G854=11,"00.0"&amp;LEFT(E854,2)&amp;"."&amp;MID(E854,3,3)&amp;"/"&amp;MID(E854,6,4)&amp;"-"&amp;RIGHT(E854,2),"erro")))))</f>
        <v>61.065.298/0001-02</v>
      </c>
      <c r="G854" s="2">
        <f t="shared" si="2"/>
        <v>14</v>
      </c>
      <c r="H854" s="6" t="s">
        <v>88</v>
      </c>
      <c r="I854" s="2">
        <v>5.0</v>
      </c>
      <c r="J854" s="6">
        <v>12.634519668046249</v>
      </c>
      <c r="K854" s="6">
        <v>306974.41</v>
      </c>
      <c r="L854" s="2">
        <v>0.0</v>
      </c>
      <c r="M854" s="2">
        <v>0.0</v>
      </c>
      <c r="N854" s="2"/>
      <c r="O854" s="2">
        <v>0.0</v>
      </c>
      <c r="P854" s="2">
        <v>0.0</v>
      </c>
      <c r="Q854" s="2">
        <v>0.0</v>
      </c>
      <c r="R854" s="2">
        <v>12.0</v>
      </c>
      <c r="S854" s="2">
        <v>0.0</v>
      </c>
      <c r="T854" s="6">
        <v>12.74964034904399</v>
      </c>
      <c r="U854" s="6">
        <v>-0.025238946891658055</v>
      </c>
      <c r="V854" s="6">
        <v>1.9225353339449753</v>
      </c>
      <c r="W854" s="6">
        <v>73232.0</v>
      </c>
      <c r="X854" s="6">
        <v>588943.0</v>
      </c>
      <c r="Y854" s="6">
        <v>344428.0</v>
      </c>
      <c r="Z854" s="6">
        <v>-8693.0</v>
      </c>
      <c r="AA854" s="2">
        <f t="shared" si="3"/>
        <v>0</v>
      </c>
      <c r="AB854" s="2">
        <v>0.0</v>
      </c>
      <c r="AC854" s="2">
        <v>0.0</v>
      </c>
      <c r="AD854" s="2">
        <v>0.0</v>
      </c>
      <c r="AE854" s="2">
        <v>0.0</v>
      </c>
      <c r="AF854" s="2">
        <v>0.0</v>
      </c>
      <c r="AG854" s="2">
        <v>0.0</v>
      </c>
      <c r="AH854" s="2">
        <v>0.0</v>
      </c>
      <c r="AI854" s="2">
        <v>0.0</v>
      </c>
      <c r="AJ854" s="2">
        <v>1.0</v>
      </c>
      <c r="AK854" s="2">
        <v>0.0</v>
      </c>
      <c r="AL854" s="2">
        <v>0.0</v>
      </c>
      <c r="AM854" s="2">
        <v>0.0</v>
      </c>
      <c r="AN854" s="2">
        <v>1.0</v>
      </c>
      <c r="AO854" s="2">
        <v>0.0</v>
      </c>
      <c r="AP854" s="2">
        <v>0.0</v>
      </c>
      <c r="AQ854" s="2">
        <v>0.0</v>
      </c>
      <c r="AR854" s="3">
        <v>0.0</v>
      </c>
      <c r="AS854" s="6">
        <f t="shared" si="4"/>
        <v>12.82590692</v>
      </c>
      <c r="AT854" s="6">
        <f t="shared" si="5"/>
        <v>0.004422636149</v>
      </c>
      <c r="AU854" s="6">
        <f t="shared" si="6"/>
        <v>1.789370608</v>
      </c>
      <c r="AV854" s="6">
        <f t="shared" si="7"/>
        <v>0</v>
      </c>
      <c r="AW854" s="6">
        <f t="shared" si="8"/>
        <v>1</v>
      </c>
      <c r="AX854" s="6">
        <f t="shared" si="9"/>
        <v>0</v>
      </c>
      <c r="AY854" s="6">
        <f t="shared" si="10"/>
        <v>0</v>
      </c>
      <c r="AZ854" s="6">
        <f t="shared" si="11"/>
        <v>0</v>
      </c>
      <c r="BA854" s="6">
        <f t="shared" si="12"/>
        <v>0</v>
      </c>
      <c r="BB854" s="6">
        <f t="shared" si="13"/>
        <v>0</v>
      </c>
      <c r="BC854" s="2"/>
      <c r="BD854" s="2"/>
    </row>
    <row r="855" ht="15.75" customHeight="1">
      <c r="A855" s="2">
        <v>205.0</v>
      </c>
      <c r="B855" s="2">
        <v>2018.0</v>
      </c>
      <c r="C855" s="6" t="s">
        <v>264</v>
      </c>
      <c r="D855" s="2">
        <v>8397.0</v>
      </c>
      <c r="E855" s="2">
        <v>6.1065298000102E13</v>
      </c>
      <c r="F855" s="2" t="str">
        <f t="array" ref="F855">IFERROR(INDEX(cnpj!$A:$B,MATCH(C855,cnpj!$B:$B,0),1),IF(G855=14,LEFT(E855,2)&amp;"."&amp;MID(E855,3,3)&amp;"."&amp;MID(E855,6,3)&amp;"/"&amp;MID(E855,9,4)&amp;"-"&amp;RIGHT(E855,2),IF(G855=13,0&amp;LEFT(E855,1)&amp;"."&amp;MID(E855,2,3)&amp;"."&amp;MID(E855,5,3)&amp;"/"&amp;MID(E855,8,4)&amp;"-"&amp;RIGHT(E855,2),IF(G855=12,"00"&amp;"."&amp;LEFT(E855,3)&amp;"."&amp;MID(E855,4,3)&amp;"/"&amp;MID(E855,7,4)&amp;"-"&amp;RIGHT(E855,2),IF(G855=11,"00.0"&amp;LEFT(E855,2)&amp;"."&amp;MID(E855,3,3)&amp;"/"&amp;MID(E855,6,4)&amp;"-"&amp;RIGHT(E855,2),"erro")))))</f>
        <v>61.065.298/0001-02</v>
      </c>
      <c r="G855" s="2">
        <f t="shared" si="2"/>
        <v>14</v>
      </c>
      <c r="H855" s="6" t="s">
        <v>88</v>
      </c>
      <c r="I855" s="2">
        <v>5.0</v>
      </c>
      <c r="J855" s="6">
        <v>12.737297453910756</v>
      </c>
      <c r="K855" s="6">
        <v>340202.89</v>
      </c>
      <c r="L855" s="2">
        <v>0.0</v>
      </c>
      <c r="M855" s="2">
        <v>0.0</v>
      </c>
      <c r="N855" s="2"/>
      <c r="O855" s="2">
        <v>0.0</v>
      </c>
      <c r="P855" s="2">
        <v>0.0</v>
      </c>
      <c r="Q855" s="2">
        <v>0.0</v>
      </c>
      <c r="R855" s="2">
        <v>13.0</v>
      </c>
      <c r="S855" s="2">
        <v>0.0</v>
      </c>
      <c r="T855" s="6">
        <v>12.811115124366035</v>
      </c>
      <c r="U855" s="6">
        <v>-0.045595277748958406</v>
      </c>
      <c r="V855" s="6">
        <v>1.9941545215772143</v>
      </c>
      <c r="W855" s="6">
        <v>95261.0</v>
      </c>
      <c r="X855" s="6">
        <v>635130.0</v>
      </c>
      <c r="Y855" s="6">
        <v>366266.0</v>
      </c>
      <c r="Z855" s="6">
        <v>-16700.0</v>
      </c>
      <c r="AA855" s="2">
        <f t="shared" si="3"/>
        <v>1</v>
      </c>
      <c r="AB855" s="2">
        <v>0.0</v>
      </c>
      <c r="AC855" s="2">
        <v>0.0</v>
      </c>
      <c r="AD855" s="2">
        <v>0.0</v>
      </c>
      <c r="AE855" s="2">
        <v>0.0</v>
      </c>
      <c r="AF855" s="2">
        <v>0.0</v>
      </c>
      <c r="AG855" s="2">
        <v>0.0</v>
      </c>
      <c r="AH855" s="2">
        <v>0.0</v>
      </c>
      <c r="AI855" s="2">
        <v>0.0</v>
      </c>
      <c r="AJ855" s="2">
        <v>1.0</v>
      </c>
      <c r="AK855" s="2">
        <v>0.0</v>
      </c>
      <c r="AL855" s="2">
        <v>0.0</v>
      </c>
      <c r="AM855" s="2">
        <v>0.0</v>
      </c>
      <c r="AN855" s="2">
        <v>0.0</v>
      </c>
      <c r="AO855" s="2">
        <v>1.0</v>
      </c>
      <c r="AP855" s="2">
        <v>0.0</v>
      </c>
      <c r="AQ855" s="2">
        <v>0.0</v>
      </c>
      <c r="AR855" s="3">
        <v>0.0</v>
      </c>
      <c r="AS855" s="6">
        <f t="shared" si="4"/>
        <v>12.74964035</v>
      </c>
      <c r="AT855" s="6">
        <f t="shared" si="5"/>
        <v>-0.02523894689</v>
      </c>
      <c r="AU855" s="6">
        <f t="shared" si="6"/>
        <v>1.922535334</v>
      </c>
      <c r="AV855" s="6">
        <f t="shared" si="7"/>
        <v>0</v>
      </c>
      <c r="AW855" s="6">
        <f t="shared" si="8"/>
        <v>0</v>
      </c>
      <c r="AX855" s="6">
        <f t="shared" si="9"/>
        <v>0</v>
      </c>
      <c r="AY855" s="6">
        <f t="shared" si="10"/>
        <v>0</v>
      </c>
      <c r="AZ855" s="6">
        <f t="shared" si="11"/>
        <v>0</v>
      </c>
      <c r="BA855" s="6">
        <f t="shared" si="12"/>
        <v>12</v>
      </c>
      <c r="BB855" s="6">
        <f t="shared" si="13"/>
        <v>0</v>
      </c>
      <c r="BC855" s="2"/>
      <c r="BD855" s="2"/>
    </row>
    <row r="856" ht="15.75" customHeight="1">
      <c r="A856" s="2">
        <v>205.0</v>
      </c>
      <c r="B856" s="2">
        <v>2019.0</v>
      </c>
      <c r="C856" s="6" t="s">
        <v>264</v>
      </c>
      <c r="D856" s="2">
        <v>8397.0</v>
      </c>
      <c r="E856" s="2">
        <v>6.1065298000102E13</v>
      </c>
      <c r="F856" s="2" t="str">
        <f t="array" ref="F856">IFERROR(INDEX(cnpj!$A:$B,MATCH(C856,cnpj!$B:$B,0),1),IF(G856=14,LEFT(E856,2)&amp;"."&amp;MID(E856,3,3)&amp;"."&amp;MID(E856,6,3)&amp;"/"&amp;MID(E856,9,4)&amp;"-"&amp;RIGHT(E856,2),IF(G856=13,0&amp;LEFT(E856,1)&amp;"."&amp;MID(E856,2,3)&amp;"."&amp;MID(E856,5,3)&amp;"/"&amp;MID(E856,8,4)&amp;"-"&amp;RIGHT(E856,2),IF(G856=12,"00"&amp;"."&amp;LEFT(E856,3)&amp;"."&amp;MID(E856,4,3)&amp;"/"&amp;MID(E856,7,4)&amp;"-"&amp;RIGHT(E856,2),IF(G856=11,"00.0"&amp;LEFT(E856,2)&amp;"."&amp;MID(E856,3,3)&amp;"/"&amp;MID(E856,6,4)&amp;"-"&amp;RIGHT(E856,2),"erro")))))</f>
        <v>61.065.298/0001-02</v>
      </c>
      <c r="G856" s="2">
        <f t="shared" si="2"/>
        <v>14</v>
      </c>
      <c r="H856" s="6" t="s">
        <v>88</v>
      </c>
      <c r="I856" s="2">
        <v>5.0</v>
      </c>
      <c r="J856" s="6">
        <v>12.721885810807203</v>
      </c>
      <c r="K856" s="6">
        <v>335000.0</v>
      </c>
      <c r="L856" s="2">
        <v>1.0</v>
      </c>
      <c r="M856" s="2">
        <v>1.0</v>
      </c>
      <c r="N856" s="2"/>
      <c r="O856" s="2">
        <v>0.0</v>
      </c>
      <c r="P856" s="2">
        <v>0.0</v>
      </c>
      <c r="Q856" s="2">
        <v>0.0</v>
      </c>
      <c r="R856" s="2">
        <v>8.0</v>
      </c>
      <c r="S856" s="2">
        <v>0.0</v>
      </c>
      <c r="T856" s="6">
        <v>12.860185295603769</v>
      </c>
      <c r="U856" s="6">
        <v>-0.005651347719054712</v>
      </c>
      <c r="V856" s="6">
        <v>0.4540340588582406</v>
      </c>
      <c r="W856" s="6">
        <v>95482.0</v>
      </c>
      <c r="X856" s="6">
        <v>79179.0</v>
      </c>
      <c r="Y856" s="6">
        <v>384687.0</v>
      </c>
      <c r="Z856" s="6">
        <v>-2174.0</v>
      </c>
      <c r="AA856" s="2">
        <f t="shared" si="3"/>
        <v>1</v>
      </c>
      <c r="AB856" s="2">
        <v>0.0</v>
      </c>
      <c r="AC856" s="2">
        <v>0.0</v>
      </c>
      <c r="AD856" s="2">
        <v>0.0</v>
      </c>
      <c r="AE856" s="2">
        <v>0.0</v>
      </c>
      <c r="AF856" s="2">
        <v>0.0</v>
      </c>
      <c r="AG856" s="2">
        <v>0.0</v>
      </c>
      <c r="AH856" s="2">
        <v>0.0</v>
      </c>
      <c r="AI856" s="2">
        <v>0.0</v>
      </c>
      <c r="AJ856" s="2">
        <v>1.0</v>
      </c>
      <c r="AK856" s="2">
        <v>0.0</v>
      </c>
      <c r="AL856" s="2">
        <v>0.0</v>
      </c>
      <c r="AM856" s="2">
        <v>0.0</v>
      </c>
      <c r="AN856" s="2">
        <v>0.0</v>
      </c>
      <c r="AO856" s="2">
        <v>0.0</v>
      </c>
      <c r="AP856" s="2">
        <v>1.0</v>
      </c>
      <c r="AQ856" s="2">
        <v>0.0</v>
      </c>
      <c r="AR856" s="3">
        <v>0.0</v>
      </c>
      <c r="AS856" s="6">
        <f t="shared" si="4"/>
        <v>12.81111512</v>
      </c>
      <c r="AT856" s="6">
        <f t="shared" si="5"/>
        <v>-0.04559527775</v>
      </c>
      <c r="AU856" s="6">
        <f t="shared" si="6"/>
        <v>1.994154522</v>
      </c>
      <c r="AV856" s="6">
        <f t="shared" si="7"/>
        <v>0</v>
      </c>
      <c r="AW856" s="6">
        <f t="shared" si="8"/>
        <v>0</v>
      </c>
      <c r="AX856" s="6">
        <f t="shared" si="9"/>
        <v>0</v>
      </c>
      <c r="AY856" s="6">
        <f t="shared" si="10"/>
        <v>0</v>
      </c>
      <c r="AZ856" s="6">
        <f t="shared" si="11"/>
        <v>0</v>
      </c>
      <c r="BA856" s="6">
        <f t="shared" si="12"/>
        <v>13</v>
      </c>
      <c r="BB856" s="6">
        <f t="shared" si="13"/>
        <v>0</v>
      </c>
      <c r="BC856" s="2"/>
      <c r="BD856" s="2"/>
    </row>
    <row r="857" ht="15.75" customHeight="1">
      <c r="A857" s="2">
        <v>205.0</v>
      </c>
      <c r="B857" s="2">
        <v>2020.0</v>
      </c>
      <c r="C857" s="6" t="s">
        <v>264</v>
      </c>
      <c r="D857" s="2">
        <v>8397.0</v>
      </c>
      <c r="E857" s="2">
        <v>6.1065298000102E13</v>
      </c>
      <c r="F857" s="2" t="str">
        <f t="array" ref="F857">IFERROR(INDEX(cnpj!$A:$B,MATCH(C857,cnpj!$B:$B,0),1),IF(G857=14,LEFT(E857,2)&amp;"."&amp;MID(E857,3,3)&amp;"."&amp;MID(E857,6,3)&amp;"/"&amp;MID(E857,9,4)&amp;"-"&amp;RIGHT(E857,2),IF(G857=13,0&amp;LEFT(E857,1)&amp;"."&amp;MID(E857,2,3)&amp;"."&amp;MID(E857,5,3)&amp;"/"&amp;MID(E857,8,4)&amp;"-"&amp;RIGHT(E857,2),IF(G857=12,"00"&amp;"."&amp;LEFT(E857,3)&amp;"."&amp;MID(E857,4,3)&amp;"/"&amp;MID(E857,7,4)&amp;"-"&amp;RIGHT(E857,2),IF(G857=11,"00.0"&amp;LEFT(E857,2)&amp;"."&amp;MID(E857,3,3)&amp;"/"&amp;MID(E857,6,4)&amp;"-"&amp;RIGHT(E857,2),"erro")))))</f>
        <v>61.065.298/0001-02</v>
      </c>
      <c r="G857" s="2">
        <f t="shared" si="2"/>
        <v>14</v>
      </c>
      <c r="H857" s="6" t="s">
        <v>88</v>
      </c>
      <c r="I857" s="2">
        <v>5.0</v>
      </c>
      <c r="J857" s="6">
        <v>12.813467474377257</v>
      </c>
      <c r="K857" s="6">
        <v>367128.6</v>
      </c>
      <c r="L857" s="2">
        <v>1.0</v>
      </c>
      <c r="M857" s="2">
        <v>1.0</v>
      </c>
      <c r="N857" s="2"/>
      <c r="O857" s="2">
        <v>0.0</v>
      </c>
      <c r="P857" s="2">
        <v>0.0</v>
      </c>
      <c r="Q857" s="2">
        <v>0.0</v>
      </c>
      <c r="R857" s="2">
        <v>8.0</v>
      </c>
      <c r="S857" s="2">
        <v>0.0</v>
      </c>
      <c r="T857" s="6">
        <v>12.952149031645025</v>
      </c>
      <c r="U857" s="6">
        <v>-0.07345723214666787</v>
      </c>
      <c r="V857" s="6">
        <v>1.9504222960957174</v>
      </c>
      <c r="W857" s="6">
        <v>110101.0</v>
      </c>
      <c r="X857" s="6">
        <v>712474.0</v>
      </c>
      <c r="Y857" s="6">
        <v>421742.0</v>
      </c>
      <c r="Z857" s="6">
        <v>-30980.0</v>
      </c>
      <c r="AA857" s="2">
        <f t="shared" si="3"/>
        <v>1</v>
      </c>
      <c r="AB857" s="2">
        <v>0.0</v>
      </c>
      <c r="AC857" s="2">
        <v>0.0</v>
      </c>
      <c r="AD857" s="2">
        <v>0.0</v>
      </c>
      <c r="AE857" s="2">
        <v>0.0</v>
      </c>
      <c r="AF857" s="2">
        <v>0.0</v>
      </c>
      <c r="AG857" s="2">
        <v>0.0</v>
      </c>
      <c r="AH857" s="2">
        <v>0.0</v>
      </c>
      <c r="AI857" s="2">
        <v>0.0</v>
      </c>
      <c r="AJ857" s="2">
        <v>1.0</v>
      </c>
      <c r="AK857" s="2">
        <v>0.0</v>
      </c>
      <c r="AL857" s="2">
        <v>0.0</v>
      </c>
      <c r="AM857" s="2">
        <v>0.0</v>
      </c>
      <c r="AN857" s="2">
        <v>0.0</v>
      </c>
      <c r="AO857" s="2">
        <v>0.0</v>
      </c>
      <c r="AP857" s="2">
        <v>0.0</v>
      </c>
      <c r="AQ857" s="2">
        <v>1.0</v>
      </c>
      <c r="AR857" s="3">
        <v>0.0</v>
      </c>
      <c r="AS857" s="6">
        <f t="shared" si="4"/>
        <v>12.8601853</v>
      </c>
      <c r="AT857" s="6">
        <f t="shared" si="5"/>
        <v>-0.005651347719</v>
      </c>
      <c r="AU857" s="6">
        <f t="shared" si="6"/>
        <v>0.4540340589</v>
      </c>
      <c r="AV857" s="6">
        <f t="shared" si="7"/>
        <v>1</v>
      </c>
      <c r="AW857" s="6">
        <f t="shared" si="8"/>
        <v>1</v>
      </c>
      <c r="AX857" s="6">
        <f t="shared" si="9"/>
        <v>0</v>
      </c>
      <c r="AY857" s="6">
        <f t="shared" si="10"/>
        <v>0</v>
      </c>
      <c r="AZ857" s="6">
        <f t="shared" si="11"/>
        <v>0</v>
      </c>
      <c r="BA857" s="6">
        <f t="shared" si="12"/>
        <v>8</v>
      </c>
      <c r="BB857" s="6">
        <f t="shared" si="13"/>
        <v>0</v>
      </c>
      <c r="BC857" s="2"/>
      <c r="BD857" s="2"/>
    </row>
    <row r="858" ht="15.75" customHeight="1">
      <c r="A858" s="2">
        <v>206.0</v>
      </c>
      <c r="B858" s="2">
        <v>2016.0</v>
      </c>
      <c r="C858" s="6" t="s">
        <v>265</v>
      </c>
      <c r="D858" s="2">
        <v>8427.0</v>
      </c>
      <c r="E858" s="2">
        <v>6.108200400015E13</v>
      </c>
      <c r="F858" s="2" t="str">
        <f t="array" ref="F858">IFERROR(INDEX(cnpj!$A:$B,MATCH(C858,cnpj!$B:$B,0),1),IF(G858=14,LEFT(E858,2)&amp;"."&amp;MID(E858,3,3)&amp;"."&amp;MID(E858,6,3)&amp;"/"&amp;MID(E858,9,4)&amp;"-"&amp;RIGHT(E858,2),IF(G858=13,0&amp;LEFT(E858,1)&amp;"."&amp;MID(E858,2,3)&amp;"."&amp;MID(E858,5,3)&amp;"/"&amp;MID(E858,8,4)&amp;"-"&amp;RIGHT(E858,2),IF(G858=12,"00"&amp;"."&amp;LEFT(E858,3)&amp;"."&amp;MID(E858,4,3)&amp;"/"&amp;MID(E858,7,4)&amp;"-"&amp;RIGHT(E858,2),IF(G858=11,"00.0"&amp;LEFT(E858,2)&amp;"."&amp;MID(E858,3,3)&amp;"/"&amp;MID(E858,6,4)&amp;"-"&amp;RIGHT(E858,2),"erro")))))</f>
        <v>61.082.004/0001-50</v>
      </c>
      <c r="G858" s="2">
        <f t="shared" si="2"/>
        <v>14</v>
      </c>
      <c r="H858" s="6" t="s">
        <v>62</v>
      </c>
      <c r="I858" s="2">
        <v>3.0</v>
      </c>
      <c r="J858" s="6">
        <v>12.212849629809197</v>
      </c>
      <c r="K858" s="6">
        <v>201360.0</v>
      </c>
      <c r="L858" s="2">
        <v>0.0</v>
      </c>
      <c r="M858" s="2">
        <v>0.0</v>
      </c>
      <c r="N858" s="2"/>
      <c r="O858" s="2">
        <v>0.0</v>
      </c>
      <c r="P858" s="2">
        <v>0.0</v>
      </c>
      <c r="Q858" s="2">
        <v>0.0</v>
      </c>
      <c r="R858" s="2">
        <v>5.0</v>
      </c>
      <c r="S858" s="2">
        <v>1.0</v>
      </c>
      <c r="T858" s="6">
        <v>12.080396037442172</v>
      </c>
      <c r="U858" s="6">
        <v>-0.3542351740560154</v>
      </c>
      <c r="V858" s="6">
        <v>3.224838417054088</v>
      </c>
      <c r="W858" s="6">
        <v>461808.0</v>
      </c>
      <c r="X858" s="6">
        <v>106989.0</v>
      </c>
      <c r="Y858" s="6">
        <v>176380.0</v>
      </c>
      <c r="Z858" s="6">
        <v>-62480.0</v>
      </c>
      <c r="AA858" s="2" t="str">
        <f t="shared" si="3"/>
        <v/>
      </c>
      <c r="AB858" s="2">
        <v>0.0</v>
      </c>
      <c r="AC858" s="2">
        <v>0.0</v>
      </c>
      <c r="AD858" s="2">
        <v>0.0</v>
      </c>
      <c r="AE858" s="2">
        <v>0.0</v>
      </c>
      <c r="AF858" s="2">
        <v>0.0</v>
      </c>
      <c r="AG858" s="2">
        <v>0.0</v>
      </c>
      <c r="AH858" s="2">
        <v>1.0</v>
      </c>
      <c r="AI858" s="2">
        <v>0.0</v>
      </c>
      <c r="AJ858" s="2">
        <v>0.0</v>
      </c>
      <c r="AK858" s="2">
        <v>0.0</v>
      </c>
      <c r="AL858" s="2">
        <v>0.0</v>
      </c>
      <c r="AM858" s="2">
        <v>1.0</v>
      </c>
      <c r="AN858" s="2">
        <v>0.0</v>
      </c>
      <c r="AO858" s="2">
        <v>0.0</v>
      </c>
      <c r="AP858" s="2">
        <v>0.0</v>
      </c>
      <c r="AQ858" s="2">
        <v>0.0</v>
      </c>
      <c r="AR858" s="3">
        <v>0.0</v>
      </c>
      <c r="AS858" s="6" t="str">
        <f t="shared" si="4"/>
        <v/>
      </c>
      <c r="AT858" s="6" t="str">
        <f t="shared" si="5"/>
        <v/>
      </c>
      <c r="AU858" s="6" t="str">
        <f t="shared" si="6"/>
        <v/>
      </c>
      <c r="AV858" s="6" t="str">
        <f t="shared" si="7"/>
        <v/>
      </c>
      <c r="AW858" s="6" t="str">
        <f t="shared" si="8"/>
        <v/>
      </c>
      <c r="AX858" s="6" t="str">
        <f t="shared" si="9"/>
        <v/>
      </c>
      <c r="AY858" s="6" t="str">
        <f t="shared" si="10"/>
        <v/>
      </c>
      <c r="AZ858" s="6" t="str">
        <f t="shared" si="11"/>
        <v/>
      </c>
      <c r="BA858" s="6" t="str">
        <f t="shared" si="12"/>
        <v/>
      </c>
      <c r="BB858" s="6" t="str">
        <f t="shared" si="13"/>
        <v/>
      </c>
      <c r="BC858" s="2"/>
      <c r="BD858" s="2"/>
    </row>
    <row r="859" ht="15.75" customHeight="1">
      <c r="A859" s="2">
        <v>206.0</v>
      </c>
      <c r="B859" s="2">
        <v>2017.0</v>
      </c>
      <c r="C859" s="6" t="s">
        <v>265</v>
      </c>
      <c r="D859" s="2">
        <v>8427.0</v>
      </c>
      <c r="E859" s="2">
        <v>6.108200400015E13</v>
      </c>
      <c r="F859" s="2" t="str">
        <f t="array" ref="F859">IFERROR(INDEX(cnpj!$A:$B,MATCH(C859,cnpj!$B:$B,0),1),IF(G859=14,LEFT(E859,2)&amp;"."&amp;MID(E859,3,3)&amp;"."&amp;MID(E859,6,3)&amp;"/"&amp;MID(E859,9,4)&amp;"-"&amp;RIGHT(E859,2),IF(G859=13,0&amp;LEFT(E859,1)&amp;"."&amp;MID(E859,2,3)&amp;"."&amp;MID(E859,5,3)&amp;"/"&amp;MID(E859,8,4)&amp;"-"&amp;RIGHT(E859,2),IF(G859=12,"00"&amp;"."&amp;LEFT(E859,3)&amp;"."&amp;MID(E859,4,3)&amp;"/"&amp;MID(E859,7,4)&amp;"-"&amp;RIGHT(E859,2),IF(G859=11,"00.0"&amp;LEFT(E859,2)&amp;"."&amp;MID(E859,3,3)&amp;"/"&amp;MID(E859,6,4)&amp;"-"&amp;RIGHT(E859,2),"erro")))))</f>
        <v>61.082.004/0001-50</v>
      </c>
      <c r="G859" s="2">
        <f t="shared" si="2"/>
        <v>14</v>
      </c>
      <c r="H859" s="6" t="s">
        <v>62</v>
      </c>
      <c r="I859" s="2">
        <v>3.0</v>
      </c>
      <c r="J859" s="6">
        <v>11.661690238235341</v>
      </c>
      <c r="K859" s="6">
        <v>116040.0</v>
      </c>
      <c r="L859" s="2">
        <v>0.0</v>
      </c>
      <c r="M859" s="2">
        <v>0.0</v>
      </c>
      <c r="N859" s="2"/>
      <c r="O859" s="2">
        <v>0.0</v>
      </c>
      <c r="P859" s="2">
        <v>0.0</v>
      </c>
      <c r="Q859" s="2">
        <v>0.0</v>
      </c>
      <c r="R859" s="2">
        <v>5.0</v>
      </c>
      <c r="S859" s="2">
        <v>1.0</v>
      </c>
      <c r="T859" s="6">
        <v>12.06861354956767</v>
      </c>
      <c r="U859" s="6">
        <v>-0.25000860516080176</v>
      </c>
      <c r="V859" s="6">
        <v>3.5012219328338516</v>
      </c>
      <c r="W859" s="6">
        <v>506287.0</v>
      </c>
      <c r="X859" s="6">
        <v>104025.0</v>
      </c>
      <c r="Y859" s="6">
        <v>174314.0</v>
      </c>
      <c r="Z859" s="6">
        <v>-43580.0</v>
      </c>
      <c r="AA859" s="2">
        <f t="shared" si="3"/>
        <v>1</v>
      </c>
      <c r="AB859" s="2">
        <v>0.0</v>
      </c>
      <c r="AC859" s="2">
        <v>0.0</v>
      </c>
      <c r="AD859" s="2">
        <v>0.0</v>
      </c>
      <c r="AE859" s="2">
        <v>0.0</v>
      </c>
      <c r="AF859" s="2">
        <v>0.0</v>
      </c>
      <c r="AG859" s="2">
        <v>0.0</v>
      </c>
      <c r="AH859" s="2">
        <v>1.0</v>
      </c>
      <c r="AI859" s="2">
        <v>0.0</v>
      </c>
      <c r="AJ859" s="2">
        <v>0.0</v>
      </c>
      <c r="AK859" s="2">
        <v>0.0</v>
      </c>
      <c r="AL859" s="2">
        <v>0.0</v>
      </c>
      <c r="AM859" s="2">
        <v>0.0</v>
      </c>
      <c r="AN859" s="2">
        <v>1.0</v>
      </c>
      <c r="AO859" s="2">
        <v>0.0</v>
      </c>
      <c r="AP859" s="2">
        <v>0.0</v>
      </c>
      <c r="AQ859" s="2">
        <v>0.0</v>
      </c>
      <c r="AR859" s="3">
        <v>0.0</v>
      </c>
      <c r="AS859" s="6">
        <f t="shared" si="4"/>
        <v>12.08039604</v>
      </c>
      <c r="AT859" s="6">
        <f t="shared" si="5"/>
        <v>-0.3542351741</v>
      </c>
      <c r="AU859" s="6">
        <f t="shared" si="6"/>
        <v>3.224838417</v>
      </c>
      <c r="AV859" s="6">
        <f t="shared" si="7"/>
        <v>0</v>
      </c>
      <c r="AW859" s="6">
        <f t="shared" si="8"/>
        <v>0</v>
      </c>
      <c r="AX859" s="6">
        <f t="shared" si="9"/>
        <v>0</v>
      </c>
      <c r="AY859" s="6">
        <f t="shared" si="10"/>
        <v>0</v>
      </c>
      <c r="AZ859" s="6">
        <f t="shared" si="11"/>
        <v>0</v>
      </c>
      <c r="BA859" s="6">
        <f t="shared" si="12"/>
        <v>5</v>
      </c>
      <c r="BB859" s="6">
        <f t="shared" si="13"/>
        <v>1</v>
      </c>
      <c r="BC859" s="2"/>
      <c r="BD859" s="2"/>
    </row>
    <row r="860" ht="15.75" customHeight="1">
      <c r="A860" s="2">
        <v>206.0</v>
      </c>
      <c r="B860" s="2">
        <v>2018.0</v>
      </c>
      <c r="C860" s="6" t="s">
        <v>265</v>
      </c>
      <c r="D860" s="2">
        <v>8427.0</v>
      </c>
      <c r="E860" s="2">
        <v>6.108200400015E13</v>
      </c>
      <c r="F860" s="2" t="str">
        <f t="array" ref="F860">IFERROR(INDEX(cnpj!$A:$B,MATCH(C860,cnpj!$B:$B,0),1),IF(G860=14,LEFT(E860,2)&amp;"."&amp;MID(E860,3,3)&amp;"."&amp;MID(E860,6,3)&amp;"/"&amp;MID(E860,9,4)&amp;"-"&amp;RIGHT(E860,2),IF(G860=13,0&amp;LEFT(E860,1)&amp;"."&amp;MID(E860,2,3)&amp;"."&amp;MID(E860,5,3)&amp;"/"&amp;MID(E860,8,4)&amp;"-"&amp;RIGHT(E860,2),IF(G860=12,"00"&amp;"."&amp;LEFT(E860,3)&amp;"."&amp;MID(E860,4,3)&amp;"/"&amp;MID(E860,7,4)&amp;"-"&amp;RIGHT(E860,2),IF(G860=11,"00.0"&amp;LEFT(E860,2)&amp;"."&amp;MID(E860,3,3)&amp;"/"&amp;MID(E860,6,4)&amp;"-"&amp;RIGHT(E860,2),"erro")))))</f>
        <v>61.082.004/0001-50</v>
      </c>
      <c r="G860" s="2">
        <f t="shared" si="2"/>
        <v>14</v>
      </c>
      <c r="H860" s="6" t="s">
        <v>62</v>
      </c>
      <c r="I860" s="2">
        <v>3.0</v>
      </c>
      <c r="J860" s="6">
        <v>11.661690238235341</v>
      </c>
      <c r="K860" s="6">
        <v>116040.0</v>
      </c>
      <c r="L860" s="2">
        <v>0.0</v>
      </c>
      <c r="M860" s="2">
        <v>0.0</v>
      </c>
      <c r="N860" s="2"/>
      <c r="O860" s="2">
        <v>0.0</v>
      </c>
      <c r="P860" s="2">
        <v>0.0</v>
      </c>
      <c r="Q860" s="2">
        <v>0.0</v>
      </c>
      <c r="R860" s="2">
        <v>5.0</v>
      </c>
      <c r="S860" s="2">
        <v>1.0</v>
      </c>
      <c r="T860" s="6">
        <v>11.827925967826019</v>
      </c>
      <c r="U860" s="6">
        <v>-0.20840570402697298</v>
      </c>
      <c r="V860" s="6">
        <v>4.193196911535037</v>
      </c>
      <c r="W860" s="6">
        <v>470363.0</v>
      </c>
      <c r="X860" s="6">
        <v>104214.0</v>
      </c>
      <c r="Y860" s="6">
        <v>137026.0</v>
      </c>
      <c r="Z860" s="6">
        <v>-28557.0</v>
      </c>
      <c r="AA860" s="2">
        <f t="shared" si="3"/>
        <v>1</v>
      </c>
      <c r="AB860" s="2">
        <v>0.0</v>
      </c>
      <c r="AC860" s="2">
        <v>0.0</v>
      </c>
      <c r="AD860" s="2">
        <v>0.0</v>
      </c>
      <c r="AE860" s="2">
        <v>0.0</v>
      </c>
      <c r="AF860" s="2">
        <v>0.0</v>
      </c>
      <c r="AG860" s="2">
        <v>0.0</v>
      </c>
      <c r="AH860" s="2">
        <v>1.0</v>
      </c>
      <c r="AI860" s="2">
        <v>0.0</v>
      </c>
      <c r="AJ860" s="2">
        <v>0.0</v>
      </c>
      <c r="AK860" s="2">
        <v>0.0</v>
      </c>
      <c r="AL860" s="2">
        <v>0.0</v>
      </c>
      <c r="AM860" s="2">
        <v>0.0</v>
      </c>
      <c r="AN860" s="2">
        <v>0.0</v>
      </c>
      <c r="AO860" s="2">
        <v>1.0</v>
      </c>
      <c r="AP860" s="2">
        <v>0.0</v>
      </c>
      <c r="AQ860" s="2">
        <v>0.0</v>
      </c>
      <c r="AR860" s="3">
        <v>0.0</v>
      </c>
      <c r="AS860" s="6">
        <f t="shared" si="4"/>
        <v>12.06861355</v>
      </c>
      <c r="AT860" s="6">
        <f t="shared" si="5"/>
        <v>-0.2500086052</v>
      </c>
      <c r="AU860" s="6">
        <f t="shared" si="6"/>
        <v>3.501221933</v>
      </c>
      <c r="AV860" s="6">
        <f t="shared" si="7"/>
        <v>0</v>
      </c>
      <c r="AW860" s="6">
        <f t="shared" si="8"/>
        <v>0</v>
      </c>
      <c r="AX860" s="6">
        <f t="shared" si="9"/>
        <v>0</v>
      </c>
      <c r="AY860" s="6">
        <f t="shared" si="10"/>
        <v>0</v>
      </c>
      <c r="AZ860" s="6">
        <f t="shared" si="11"/>
        <v>0</v>
      </c>
      <c r="BA860" s="6">
        <f t="shared" si="12"/>
        <v>5</v>
      </c>
      <c r="BB860" s="6">
        <f t="shared" si="13"/>
        <v>1</v>
      </c>
      <c r="BC860" s="2"/>
      <c r="BD860" s="2"/>
    </row>
    <row r="861" ht="15.75" customHeight="1">
      <c r="A861" s="2">
        <v>206.0</v>
      </c>
      <c r="B861" s="2">
        <v>2019.0</v>
      </c>
      <c r="C861" s="6" t="s">
        <v>265</v>
      </c>
      <c r="D861" s="2">
        <v>8427.0</v>
      </c>
      <c r="E861" s="2">
        <v>6.108200400015E13</v>
      </c>
      <c r="F861" s="2" t="str">
        <f t="array" ref="F861">IFERROR(INDEX(cnpj!$A:$B,MATCH(C861,cnpj!$B:$B,0),1),IF(G861=14,LEFT(E861,2)&amp;"."&amp;MID(E861,3,3)&amp;"."&amp;MID(E861,6,3)&amp;"/"&amp;MID(E861,9,4)&amp;"-"&amp;RIGHT(E861,2),IF(G861=13,0&amp;LEFT(E861,1)&amp;"."&amp;MID(E861,2,3)&amp;"."&amp;MID(E861,5,3)&amp;"/"&amp;MID(E861,8,4)&amp;"-"&amp;RIGHT(E861,2),IF(G861=12,"00"&amp;"."&amp;LEFT(E861,3)&amp;"."&amp;MID(E861,4,3)&amp;"/"&amp;MID(E861,7,4)&amp;"-"&amp;RIGHT(E861,2),IF(G861=11,"00.0"&amp;LEFT(E861,2)&amp;"."&amp;MID(E861,3,3)&amp;"/"&amp;MID(E861,6,4)&amp;"-"&amp;RIGHT(E861,2),"erro")))))</f>
        <v>61.082.004/0001-50</v>
      </c>
      <c r="G861" s="2">
        <f t="shared" si="2"/>
        <v>14</v>
      </c>
      <c r="H861" s="6" t="s">
        <v>62</v>
      </c>
      <c r="I861" s="2">
        <v>3.0</v>
      </c>
      <c r="J861" s="6">
        <v>11.661690238235341</v>
      </c>
      <c r="K861" s="6">
        <v>116040.0</v>
      </c>
      <c r="L861" s="2">
        <v>0.0</v>
      </c>
      <c r="M861" s="2">
        <v>0.0</v>
      </c>
      <c r="N861" s="2"/>
      <c r="O861" s="2">
        <v>0.0</v>
      </c>
      <c r="P861" s="2">
        <v>0.0</v>
      </c>
      <c r="Q861" s="2">
        <v>0.0</v>
      </c>
      <c r="R861" s="2">
        <v>4.0</v>
      </c>
      <c r="S861" s="2">
        <v>1.0</v>
      </c>
      <c r="T861" s="6">
        <v>11.807183369170861</v>
      </c>
      <c r="U861" s="6">
        <v>-0.30454575935267075</v>
      </c>
      <c r="V861" s="6">
        <v>7.211849820807224</v>
      </c>
      <c r="W861" s="6">
        <v>506116.0</v>
      </c>
      <c r="X861" s="6">
        <v>461808.0</v>
      </c>
      <c r="Y861" s="6">
        <v>134213.0</v>
      </c>
      <c r="Z861" s="6">
        <v>-40874.0</v>
      </c>
      <c r="AA861" s="2">
        <f t="shared" si="3"/>
        <v>1</v>
      </c>
      <c r="AB861" s="2">
        <v>0.0</v>
      </c>
      <c r="AC861" s="2">
        <v>0.0</v>
      </c>
      <c r="AD861" s="2">
        <v>0.0</v>
      </c>
      <c r="AE861" s="2">
        <v>0.0</v>
      </c>
      <c r="AF861" s="2">
        <v>0.0</v>
      </c>
      <c r="AG861" s="2">
        <v>0.0</v>
      </c>
      <c r="AH861" s="2">
        <v>1.0</v>
      </c>
      <c r="AI861" s="2">
        <v>0.0</v>
      </c>
      <c r="AJ861" s="2">
        <v>0.0</v>
      </c>
      <c r="AK861" s="2">
        <v>0.0</v>
      </c>
      <c r="AL861" s="2">
        <v>0.0</v>
      </c>
      <c r="AM861" s="2">
        <v>0.0</v>
      </c>
      <c r="AN861" s="2">
        <v>0.0</v>
      </c>
      <c r="AO861" s="2">
        <v>0.0</v>
      </c>
      <c r="AP861" s="2">
        <v>1.0</v>
      </c>
      <c r="AQ861" s="2">
        <v>0.0</v>
      </c>
      <c r="AR861" s="3">
        <v>0.0</v>
      </c>
      <c r="AS861" s="6">
        <f t="shared" si="4"/>
        <v>11.82792597</v>
      </c>
      <c r="AT861" s="6">
        <f t="shared" si="5"/>
        <v>-0.208405704</v>
      </c>
      <c r="AU861" s="6">
        <f t="shared" si="6"/>
        <v>4.193196912</v>
      </c>
      <c r="AV861" s="6">
        <f t="shared" si="7"/>
        <v>0</v>
      </c>
      <c r="AW861" s="6">
        <f t="shared" si="8"/>
        <v>0</v>
      </c>
      <c r="AX861" s="6">
        <f t="shared" si="9"/>
        <v>0</v>
      </c>
      <c r="AY861" s="6">
        <f t="shared" si="10"/>
        <v>0</v>
      </c>
      <c r="AZ861" s="6">
        <f t="shared" si="11"/>
        <v>0</v>
      </c>
      <c r="BA861" s="6">
        <f t="shared" si="12"/>
        <v>5</v>
      </c>
      <c r="BB861" s="6">
        <f t="shared" si="13"/>
        <v>1</v>
      </c>
      <c r="BC861" s="2"/>
      <c r="BD861" s="2"/>
    </row>
    <row r="862" ht="15.75" customHeight="1">
      <c r="A862" s="2">
        <v>206.0</v>
      </c>
      <c r="B862" s="2">
        <v>2020.0</v>
      </c>
      <c r="C862" s="6" t="s">
        <v>265</v>
      </c>
      <c r="D862" s="2">
        <v>8427.0</v>
      </c>
      <c r="E862" s="2">
        <v>6.108200400015E13</v>
      </c>
      <c r="F862" s="2" t="str">
        <f t="array" ref="F862">IFERROR(INDEX(cnpj!$A:$B,MATCH(C862,cnpj!$B:$B,0),1),IF(G862=14,LEFT(E862,2)&amp;"."&amp;MID(E862,3,3)&amp;"."&amp;MID(E862,6,3)&amp;"/"&amp;MID(E862,9,4)&amp;"-"&amp;RIGHT(E862,2),IF(G862=13,0&amp;LEFT(E862,1)&amp;"."&amp;MID(E862,2,3)&amp;"."&amp;MID(E862,5,3)&amp;"/"&amp;MID(E862,8,4)&amp;"-"&amp;RIGHT(E862,2),IF(G862=12,"00"&amp;"."&amp;LEFT(E862,3)&amp;"."&amp;MID(E862,4,3)&amp;"/"&amp;MID(E862,7,4)&amp;"-"&amp;RIGHT(E862,2),IF(G862=11,"00.0"&amp;LEFT(E862,2)&amp;"."&amp;MID(E862,3,3)&amp;"/"&amp;MID(E862,6,4)&amp;"-"&amp;RIGHT(E862,2),"erro")))))</f>
        <v>61.082.004/0001-50</v>
      </c>
      <c r="G862" s="2">
        <f t="shared" si="2"/>
        <v>14</v>
      </c>
      <c r="H862" s="6" t="s">
        <v>62</v>
      </c>
      <c r="I862" s="2">
        <v>3.0</v>
      </c>
      <c r="J862" s="6">
        <v>12.314532353725673</v>
      </c>
      <c r="K862" s="6">
        <v>222912.0</v>
      </c>
      <c r="L862" s="2">
        <v>0.0</v>
      </c>
      <c r="M862" s="2">
        <v>1.0</v>
      </c>
      <c r="N862" s="2"/>
      <c r="O862" s="2">
        <v>0.0</v>
      </c>
      <c r="P862" s="2">
        <v>0.0</v>
      </c>
      <c r="Q862" s="2">
        <v>0.0</v>
      </c>
      <c r="R862" s="2">
        <v>4.0</v>
      </c>
      <c r="S862" s="2">
        <v>1.0</v>
      </c>
      <c r="T862" s="6">
        <v>11.887738907212215</v>
      </c>
      <c r="U862" s="6">
        <v>-0.10791080070391552</v>
      </c>
      <c r="V862" s="6">
        <v>4.3974510558732955</v>
      </c>
      <c r="W862" s="6">
        <v>526453.0</v>
      </c>
      <c r="X862" s="6">
        <v>113253.0</v>
      </c>
      <c r="Y862" s="6">
        <v>145472.0</v>
      </c>
      <c r="Z862" s="6">
        <v>-15698.0</v>
      </c>
      <c r="AA862" s="2">
        <f t="shared" si="3"/>
        <v>1</v>
      </c>
      <c r="AB862" s="2">
        <v>0.0</v>
      </c>
      <c r="AC862" s="2">
        <v>0.0</v>
      </c>
      <c r="AD862" s="2">
        <v>0.0</v>
      </c>
      <c r="AE862" s="2">
        <v>0.0</v>
      </c>
      <c r="AF862" s="2">
        <v>0.0</v>
      </c>
      <c r="AG862" s="2">
        <v>0.0</v>
      </c>
      <c r="AH862" s="2">
        <v>1.0</v>
      </c>
      <c r="AI862" s="2">
        <v>0.0</v>
      </c>
      <c r="AJ862" s="2">
        <v>0.0</v>
      </c>
      <c r="AK862" s="2">
        <v>0.0</v>
      </c>
      <c r="AL862" s="2">
        <v>0.0</v>
      </c>
      <c r="AM862" s="2">
        <v>0.0</v>
      </c>
      <c r="AN862" s="2">
        <v>0.0</v>
      </c>
      <c r="AO862" s="2">
        <v>0.0</v>
      </c>
      <c r="AP862" s="2">
        <v>0.0</v>
      </c>
      <c r="AQ862" s="2">
        <v>1.0</v>
      </c>
      <c r="AR862" s="3">
        <v>0.0</v>
      </c>
      <c r="AS862" s="6">
        <f t="shared" si="4"/>
        <v>11.80718337</v>
      </c>
      <c r="AT862" s="6">
        <f t="shared" si="5"/>
        <v>-0.3045457594</v>
      </c>
      <c r="AU862" s="6">
        <f t="shared" si="6"/>
        <v>7.211849821</v>
      </c>
      <c r="AV862" s="6">
        <f t="shared" si="7"/>
        <v>0</v>
      </c>
      <c r="AW862" s="6">
        <f t="shared" si="8"/>
        <v>0</v>
      </c>
      <c r="AX862" s="6">
        <f t="shared" si="9"/>
        <v>0</v>
      </c>
      <c r="AY862" s="6">
        <f t="shared" si="10"/>
        <v>0</v>
      </c>
      <c r="AZ862" s="6">
        <f t="shared" si="11"/>
        <v>0</v>
      </c>
      <c r="BA862" s="6">
        <f t="shared" si="12"/>
        <v>4</v>
      </c>
      <c r="BB862" s="6">
        <f t="shared" si="13"/>
        <v>1</v>
      </c>
      <c r="BC862" s="2"/>
      <c r="BD862" s="2"/>
    </row>
    <row r="863" ht="15.75" customHeight="1">
      <c r="A863" s="2">
        <v>207.0</v>
      </c>
      <c r="B863" s="2">
        <v>2016.0</v>
      </c>
      <c r="C863" s="6" t="s">
        <v>266</v>
      </c>
      <c r="D863" s="2">
        <v>8451.0</v>
      </c>
      <c r="E863" s="2">
        <v>8.8611835000129E13</v>
      </c>
      <c r="F863" s="2" t="str">
        <f t="array" ref="F863">IFERROR(INDEX(cnpj!$A:$B,MATCH(C863,cnpj!$B:$B,0),1),IF(G863=14,LEFT(E863,2)&amp;"."&amp;MID(E863,3,3)&amp;"."&amp;MID(E863,6,3)&amp;"/"&amp;MID(E863,9,4)&amp;"-"&amp;RIGHT(E863,2),IF(G863=13,0&amp;LEFT(E863,1)&amp;"."&amp;MID(E863,2,3)&amp;"."&amp;MID(E863,5,3)&amp;"/"&amp;MID(E863,8,4)&amp;"-"&amp;RIGHT(E863,2),IF(G863=12,"00"&amp;"."&amp;LEFT(E863,3)&amp;"."&amp;MID(E863,4,3)&amp;"/"&amp;MID(E863,7,4)&amp;"-"&amp;RIGHT(E863,2),IF(G863=11,"00.0"&amp;LEFT(E863,2)&amp;"."&amp;MID(E863,3,3)&amp;"/"&amp;MID(E863,6,4)&amp;"-"&amp;RIGHT(E863,2),"erro")))))</f>
        <v>88.611.835/0001-29</v>
      </c>
      <c r="G863" s="2">
        <f t="shared" si="2"/>
        <v>14</v>
      </c>
      <c r="H863" s="6" t="s">
        <v>60</v>
      </c>
      <c r="I863" s="2">
        <v>1.0</v>
      </c>
      <c r="J863" s="6">
        <v>13.819502579233811</v>
      </c>
      <c r="K863" s="6">
        <v>1004000.0</v>
      </c>
      <c r="L863" s="2">
        <v>0.0</v>
      </c>
      <c r="M863" s="2">
        <v>1.0</v>
      </c>
      <c r="N863" s="2"/>
      <c r="O863" s="2">
        <v>1.0</v>
      </c>
      <c r="P863" s="2">
        <v>1.0</v>
      </c>
      <c r="Q863" s="2">
        <v>0.0</v>
      </c>
      <c r="R863" s="2">
        <v>16.0</v>
      </c>
      <c r="S863" s="2">
        <v>0.0</v>
      </c>
      <c r="T863" s="6">
        <v>15.042675825829207</v>
      </c>
      <c r="U863" s="6">
        <v>0.0643075204929145</v>
      </c>
      <c r="V863" s="6">
        <v>0.46170752547599403</v>
      </c>
      <c r="W863" s="6">
        <v>810664.0</v>
      </c>
      <c r="X863" s="6">
        <v>764472.0</v>
      </c>
      <c r="Y863" s="6">
        <v>3411545.0</v>
      </c>
      <c r="Z863" s="6">
        <v>219388.0</v>
      </c>
      <c r="AA863" s="2" t="str">
        <f t="shared" si="3"/>
        <v/>
      </c>
      <c r="AB863" s="2">
        <v>0.0</v>
      </c>
      <c r="AC863" s="2">
        <v>0.0</v>
      </c>
      <c r="AD863" s="2">
        <v>0.0</v>
      </c>
      <c r="AE863" s="2">
        <v>0.0</v>
      </c>
      <c r="AF863" s="2">
        <v>0.0</v>
      </c>
      <c r="AG863" s="2">
        <v>1.0</v>
      </c>
      <c r="AH863" s="2">
        <v>0.0</v>
      </c>
      <c r="AI863" s="2">
        <v>0.0</v>
      </c>
      <c r="AJ863" s="2">
        <v>0.0</v>
      </c>
      <c r="AK863" s="2">
        <v>0.0</v>
      </c>
      <c r="AL863" s="2">
        <v>0.0</v>
      </c>
      <c r="AM863" s="2">
        <v>1.0</v>
      </c>
      <c r="AN863" s="2">
        <v>0.0</v>
      </c>
      <c r="AO863" s="2">
        <v>0.0</v>
      </c>
      <c r="AP863" s="2">
        <v>0.0</v>
      </c>
      <c r="AQ863" s="2">
        <v>0.0</v>
      </c>
      <c r="AR863" s="3">
        <v>0.0</v>
      </c>
      <c r="AS863" s="6" t="str">
        <f t="shared" si="4"/>
        <v/>
      </c>
      <c r="AT863" s="6" t="str">
        <f t="shared" si="5"/>
        <v/>
      </c>
      <c r="AU863" s="6" t="str">
        <f t="shared" si="6"/>
        <v/>
      </c>
      <c r="AV863" s="6" t="str">
        <f t="shared" si="7"/>
        <v/>
      </c>
      <c r="AW863" s="6" t="str">
        <f t="shared" si="8"/>
        <v/>
      </c>
      <c r="AX863" s="6" t="str">
        <f t="shared" si="9"/>
        <v/>
      </c>
      <c r="AY863" s="6" t="str">
        <f t="shared" si="10"/>
        <v/>
      </c>
      <c r="AZ863" s="6" t="str">
        <f t="shared" si="11"/>
        <v/>
      </c>
      <c r="BA863" s="6" t="str">
        <f t="shared" si="12"/>
        <v/>
      </c>
      <c r="BB863" s="6" t="str">
        <f t="shared" si="13"/>
        <v/>
      </c>
      <c r="BC863" s="2"/>
      <c r="BD863" s="2"/>
    </row>
    <row r="864" ht="15.75" customHeight="1">
      <c r="A864" s="2">
        <v>207.0</v>
      </c>
      <c r="B864" s="2">
        <v>2017.0</v>
      </c>
      <c r="C864" s="6" t="s">
        <v>266</v>
      </c>
      <c r="D864" s="2">
        <v>8451.0</v>
      </c>
      <c r="E864" s="2">
        <v>8.8611835000129E13</v>
      </c>
      <c r="F864" s="2" t="str">
        <f t="array" ref="F864">IFERROR(INDEX(cnpj!$A:$B,MATCH(C864,cnpj!$B:$B,0),1),IF(G864=14,LEFT(E864,2)&amp;"."&amp;MID(E864,3,3)&amp;"."&amp;MID(E864,6,3)&amp;"/"&amp;MID(E864,9,4)&amp;"-"&amp;RIGHT(E864,2),IF(G864=13,0&amp;LEFT(E864,1)&amp;"."&amp;MID(E864,2,3)&amp;"."&amp;MID(E864,5,3)&amp;"/"&amp;MID(E864,8,4)&amp;"-"&amp;RIGHT(E864,2),IF(G864=12,"00"&amp;"."&amp;LEFT(E864,3)&amp;"."&amp;MID(E864,4,3)&amp;"/"&amp;MID(E864,7,4)&amp;"-"&amp;RIGHT(E864,2),IF(G864=11,"00.0"&amp;LEFT(E864,2)&amp;"."&amp;MID(E864,3,3)&amp;"/"&amp;MID(E864,6,4)&amp;"-"&amp;RIGHT(E864,2),"erro")))))</f>
        <v>88.611.835/0001-29</v>
      </c>
      <c r="G864" s="2">
        <f t="shared" si="2"/>
        <v>14</v>
      </c>
      <c r="H864" s="6" t="s">
        <v>60</v>
      </c>
      <c r="I864" s="2">
        <v>1.0</v>
      </c>
      <c r="J864" s="6">
        <v>13.676248490630767</v>
      </c>
      <c r="K864" s="6">
        <v>870000.0</v>
      </c>
      <c r="L864" s="2">
        <v>0.0</v>
      </c>
      <c r="M864" s="2">
        <v>1.0</v>
      </c>
      <c r="N864" s="2"/>
      <c r="O864" s="2">
        <v>0.0</v>
      </c>
      <c r="P864" s="2">
        <v>0.0</v>
      </c>
      <c r="Q864" s="2">
        <v>0.0</v>
      </c>
      <c r="R864" s="2">
        <v>16.0</v>
      </c>
      <c r="S864" s="2">
        <v>0.0</v>
      </c>
      <c r="T864" s="6">
        <v>15.0461053319858</v>
      </c>
      <c r="U864" s="6">
        <v>0.021082212449226104</v>
      </c>
      <c r="V864" s="6">
        <v>0.4453339136759789</v>
      </c>
      <c r="W864" s="6">
        <v>891164.0</v>
      </c>
      <c r="X864" s="6">
        <v>633332.0</v>
      </c>
      <c r="Y864" s="6">
        <v>3423265.0</v>
      </c>
      <c r="Z864" s="6">
        <v>72170.0</v>
      </c>
      <c r="AA864" s="2">
        <f t="shared" si="3"/>
        <v>0</v>
      </c>
      <c r="AB864" s="2">
        <v>0.0</v>
      </c>
      <c r="AC864" s="2">
        <v>0.0</v>
      </c>
      <c r="AD864" s="2">
        <v>0.0</v>
      </c>
      <c r="AE864" s="2">
        <v>0.0</v>
      </c>
      <c r="AF864" s="2">
        <v>0.0</v>
      </c>
      <c r="AG864" s="2">
        <v>1.0</v>
      </c>
      <c r="AH864" s="2">
        <v>0.0</v>
      </c>
      <c r="AI864" s="2">
        <v>0.0</v>
      </c>
      <c r="AJ864" s="2">
        <v>0.0</v>
      </c>
      <c r="AK864" s="2">
        <v>0.0</v>
      </c>
      <c r="AL864" s="2">
        <v>0.0</v>
      </c>
      <c r="AM864" s="2">
        <v>0.0</v>
      </c>
      <c r="AN864" s="2">
        <v>1.0</v>
      </c>
      <c r="AO864" s="2">
        <v>0.0</v>
      </c>
      <c r="AP864" s="2">
        <v>0.0</v>
      </c>
      <c r="AQ864" s="2">
        <v>0.0</v>
      </c>
      <c r="AR864" s="3">
        <v>0.0</v>
      </c>
      <c r="AS864" s="6">
        <f t="shared" si="4"/>
        <v>15.04267583</v>
      </c>
      <c r="AT864" s="6">
        <f t="shared" si="5"/>
        <v>0.06430752049</v>
      </c>
      <c r="AU864" s="6">
        <f t="shared" si="6"/>
        <v>0.4617075255</v>
      </c>
      <c r="AV864" s="6">
        <f t="shared" si="7"/>
        <v>0</v>
      </c>
      <c r="AW864" s="6">
        <f t="shared" si="8"/>
        <v>1</v>
      </c>
      <c r="AX864" s="6">
        <f t="shared" si="9"/>
        <v>1</v>
      </c>
      <c r="AY864" s="6">
        <f t="shared" si="10"/>
        <v>1</v>
      </c>
      <c r="AZ864" s="6">
        <f t="shared" si="11"/>
        <v>0</v>
      </c>
      <c r="BA864" s="6">
        <f t="shared" si="12"/>
        <v>16</v>
      </c>
      <c r="BB864" s="6">
        <f t="shared" si="13"/>
        <v>0</v>
      </c>
      <c r="BC864" s="2"/>
      <c r="BD864" s="2"/>
    </row>
    <row r="865" ht="15.75" customHeight="1">
      <c r="A865" s="2">
        <v>207.0</v>
      </c>
      <c r="B865" s="2">
        <v>2018.0</v>
      </c>
      <c r="C865" s="6" t="s">
        <v>266</v>
      </c>
      <c r="D865" s="2">
        <v>8451.0</v>
      </c>
      <c r="E865" s="2">
        <v>8.8611835000129E13</v>
      </c>
      <c r="F865" s="2" t="str">
        <f t="array" ref="F865">IFERROR(INDEX(cnpj!$A:$B,MATCH(C865,cnpj!$B:$B,0),1),IF(G865=14,LEFT(E865,2)&amp;"."&amp;MID(E865,3,3)&amp;"."&amp;MID(E865,6,3)&amp;"/"&amp;MID(E865,9,4)&amp;"-"&amp;RIGHT(E865,2),IF(G865=13,0&amp;LEFT(E865,1)&amp;"."&amp;MID(E865,2,3)&amp;"."&amp;MID(E865,5,3)&amp;"/"&amp;MID(E865,8,4)&amp;"-"&amp;RIGHT(E865,2),IF(G865=12,"00"&amp;"."&amp;LEFT(E865,3)&amp;"."&amp;MID(E865,4,3)&amp;"/"&amp;MID(E865,7,4)&amp;"-"&amp;RIGHT(E865,2),IF(G865=11,"00.0"&amp;LEFT(E865,2)&amp;"."&amp;MID(E865,3,3)&amp;"/"&amp;MID(E865,6,4)&amp;"-"&amp;RIGHT(E865,2),"erro")))))</f>
        <v>88.611.835/0001-29</v>
      </c>
      <c r="G865" s="2">
        <f t="shared" si="2"/>
        <v>14</v>
      </c>
      <c r="H865" s="6" t="s">
        <v>60</v>
      </c>
      <c r="I865" s="2">
        <v>1.0</v>
      </c>
      <c r="J865" s="6">
        <v>13.753635154246187</v>
      </c>
      <c r="K865" s="6">
        <v>940000.0</v>
      </c>
      <c r="L865" s="2">
        <v>0.0</v>
      </c>
      <c r="M865" s="2">
        <v>1.0</v>
      </c>
      <c r="N865" s="2"/>
      <c r="O865" s="2">
        <v>0.0</v>
      </c>
      <c r="P865" s="2">
        <v>0.0</v>
      </c>
      <c r="Q865" s="2">
        <v>0.0</v>
      </c>
      <c r="R865" s="2">
        <v>14.0</v>
      </c>
      <c r="S865" s="2">
        <v>1.0</v>
      </c>
      <c r="T865" s="6">
        <v>15.148543109493918</v>
      </c>
      <c r="U865" s="6">
        <v>0.049236300756725</v>
      </c>
      <c r="V865" s="6">
        <v>0.4447978880572241</v>
      </c>
      <c r="W865" s="6">
        <v>964550.0</v>
      </c>
      <c r="X865" s="6">
        <v>722358.0</v>
      </c>
      <c r="Y865" s="6">
        <v>3792527.0</v>
      </c>
      <c r="Z865" s="6">
        <v>186730.0</v>
      </c>
      <c r="AA865" s="2">
        <f t="shared" si="3"/>
        <v>0</v>
      </c>
      <c r="AB865" s="2">
        <v>0.0</v>
      </c>
      <c r="AC865" s="2">
        <v>0.0</v>
      </c>
      <c r="AD865" s="2">
        <v>0.0</v>
      </c>
      <c r="AE865" s="2">
        <v>0.0</v>
      </c>
      <c r="AF865" s="2">
        <v>0.0</v>
      </c>
      <c r="AG865" s="2">
        <v>1.0</v>
      </c>
      <c r="AH865" s="2">
        <v>0.0</v>
      </c>
      <c r="AI865" s="2">
        <v>0.0</v>
      </c>
      <c r="AJ865" s="2">
        <v>0.0</v>
      </c>
      <c r="AK865" s="2">
        <v>0.0</v>
      </c>
      <c r="AL865" s="2">
        <v>0.0</v>
      </c>
      <c r="AM865" s="2">
        <v>0.0</v>
      </c>
      <c r="AN865" s="2">
        <v>0.0</v>
      </c>
      <c r="AO865" s="2">
        <v>1.0</v>
      </c>
      <c r="AP865" s="2">
        <v>0.0</v>
      </c>
      <c r="AQ865" s="2">
        <v>0.0</v>
      </c>
      <c r="AR865" s="3">
        <v>0.0</v>
      </c>
      <c r="AS865" s="6">
        <f t="shared" si="4"/>
        <v>15.04610533</v>
      </c>
      <c r="AT865" s="6">
        <f t="shared" si="5"/>
        <v>0.02108221245</v>
      </c>
      <c r="AU865" s="6">
        <f t="shared" si="6"/>
        <v>0.4453339137</v>
      </c>
      <c r="AV865" s="6">
        <f t="shared" si="7"/>
        <v>0</v>
      </c>
      <c r="AW865" s="6">
        <f t="shared" si="8"/>
        <v>1</v>
      </c>
      <c r="AX865" s="6">
        <f t="shared" si="9"/>
        <v>0</v>
      </c>
      <c r="AY865" s="6">
        <f t="shared" si="10"/>
        <v>0</v>
      </c>
      <c r="AZ865" s="6">
        <f t="shared" si="11"/>
        <v>0</v>
      </c>
      <c r="BA865" s="6">
        <f t="shared" si="12"/>
        <v>16</v>
      </c>
      <c r="BB865" s="6">
        <f t="shared" si="13"/>
        <v>0</v>
      </c>
      <c r="BC865" s="2"/>
      <c r="BD865" s="2"/>
    </row>
    <row r="866" ht="15.75" customHeight="1">
      <c r="A866" s="2">
        <v>207.0</v>
      </c>
      <c r="B866" s="2">
        <v>2019.0</v>
      </c>
      <c r="C866" s="6" t="s">
        <v>266</v>
      </c>
      <c r="D866" s="2">
        <v>8451.0</v>
      </c>
      <c r="E866" s="2">
        <v>8.8611835000129E13</v>
      </c>
      <c r="F866" s="2" t="str">
        <f t="array" ref="F866">IFERROR(INDEX(cnpj!$A:$B,MATCH(C866,cnpj!$B:$B,0),1),IF(G866=14,LEFT(E866,2)&amp;"."&amp;MID(E866,3,3)&amp;"."&amp;MID(E866,6,3)&amp;"/"&amp;MID(E866,9,4)&amp;"-"&amp;RIGHT(E866,2),IF(G866=13,0&amp;LEFT(E866,1)&amp;"."&amp;MID(E866,2,3)&amp;"."&amp;MID(E866,5,3)&amp;"/"&amp;MID(E866,8,4)&amp;"-"&amp;RIGHT(E866,2),IF(G866=12,"00"&amp;"."&amp;LEFT(E866,3)&amp;"."&amp;MID(E866,4,3)&amp;"/"&amp;MID(E866,7,4)&amp;"-"&amp;RIGHT(E866,2),IF(G866=11,"00.0"&amp;LEFT(E866,2)&amp;"."&amp;MID(E866,3,3)&amp;"/"&amp;MID(E866,6,4)&amp;"-"&amp;RIGHT(E866,2),"erro")))))</f>
        <v>88.611.835/0001-29</v>
      </c>
      <c r="G866" s="2">
        <f t="shared" si="2"/>
        <v>14</v>
      </c>
      <c r="H866" s="6" t="s">
        <v>60</v>
      </c>
      <c r="I866" s="2">
        <v>1.0</v>
      </c>
      <c r="J866" s="6">
        <v>13.805460222110773</v>
      </c>
      <c r="K866" s="6">
        <v>990000.0</v>
      </c>
      <c r="L866" s="2">
        <v>0.0</v>
      </c>
      <c r="M866" s="2">
        <v>1.0</v>
      </c>
      <c r="N866" s="2"/>
      <c r="O866" s="2">
        <v>0.0</v>
      </c>
      <c r="P866" s="2">
        <v>0.0</v>
      </c>
      <c r="Q866" s="2">
        <v>0.0</v>
      </c>
      <c r="R866" s="2">
        <v>16.0</v>
      </c>
      <c r="S866" s="2">
        <v>0.0</v>
      </c>
      <c r="T866" s="6">
        <v>15.150069948224552</v>
      </c>
      <c r="U866" s="6">
        <v>0.05301999145938654</v>
      </c>
      <c r="V866" s="6">
        <v>0.3839985130275948</v>
      </c>
      <c r="W866" s="6">
        <v>647886.0</v>
      </c>
      <c r="X866" s="6">
        <v>810664.0</v>
      </c>
      <c r="Y866" s="6">
        <v>3798322.0</v>
      </c>
      <c r="Z866" s="6">
        <v>201387.0</v>
      </c>
      <c r="AA866" s="2">
        <f t="shared" si="3"/>
        <v>0</v>
      </c>
      <c r="AB866" s="2">
        <v>0.0</v>
      </c>
      <c r="AC866" s="2">
        <v>0.0</v>
      </c>
      <c r="AD866" s="2">
        <v>0.0</v>
      </c>
      <c r="AE866" s="2">
        <v>0.0</v>
      </c>
      <c r="AF866" s="2">
        <v>0.0</v>
      </c>
      <c r="AG866" s="2">
        <v>1.0</v>
      </c>
      <c r="AH866" s="2">
        <v>0.0</v>
      </c>
      <c r="AI866" s="2">
        <v>0.0</v>
      </c>
      <c r="AJ866" s="2">
        <v>0.0</v>
      </c>
      <c r="AK866" s="2">
        <v>0.0</v>
      </c>
      <c r="AL866" s="2">
        <v>0.0</v>
      </c>
      <c r="AM866" s="2">
        <v>0.0</v>
      </c>
      <c r="AN866" s="2">
        <v>0.0</v>
      </c>
      <c r="AO866" s="2">
        <v>0.0</v>
      </c>
      <c r="AP866" s="2">
        <v>1.0</v>
      </c>
      <c r="AQ866" s="2">
        <v>0.0</v>
      </c>
      <c r="AR866" s="3">
        <v>0.0</v>
      </c>
      <c r="AS866" s="6">
        <f t="shared" si="4"/>
        <v>15.14854311</v>
      </c>
      <c r="AT866" s="6">
        <f t="shared" si="5"/>
        <v>0.04923630076</v>
      </c>
      <c r="AU866" s="6">
        <f t="shared" si="6"/>
        <v>0.4447978881</v>
      </c>
      <c r="AV866" s="6">
        <f t="shared" si="7"/>
        <v>0</v>
      </c>
      <c r="AW866" s="6">
        <f t="shared" si="8"/>
        <v>1</v>
      </c>
      <c r="AX866" s="6">
        <f t="shared" si="9"/>
        <v>0</v>
      </c>
      <c r="AY866" s="6">
        <f t="shared" si="10"/>
        <v>0</v>
      </c>
      <c r="AZ866" s="6">
        <f t="shared" si="11"/>
        <v>0</v>
      </c>
      <c r="BA866" s="6">
        <f t="shared" si="12"/>
        <v>14</v>
      </c>
      <c r="BB866" s="6">
        <f t="shared" si="13"/>
        <v>1</v>
      </c>
      <c r="BC866" s="2"/>
      <c r="BD866" s="2"/>
    </row>
    <row r="867" ht="15.75" customHeight="1">
      <c r="A867" s="2">
        <v>207.0</v>
      </c>
      <c r="B867" s="2">
        <v>2020.0</v>
      </c>
      <c r="C867" s="6" t="s">
        <v>266</v>
      </c>
      <c r="D867" s="2">
        <v>8451.0</v>
      </c>
      <c r="E867" s="2">
        <v>8.8611835000129E13</v>
      </c>
      <c r="F867" s="2" t="str">
        <f t="array" ref="F867">IFERROR(INDEX(cnpj!$A:$B,MATCH(C867,cnpj!$B:$B,0),1),IF(G867=14,LEFT(E867,2)&amp;"."&amp;MID(E867,3,3)&amp;"."&amp;MID(E867,6,3)&amp;"/"&amp;MID(E867,9,4)&amp;"-"&amp;RIGHT(E867,2),IF(G867=13,0&amp;LEFT(E867,1)&amp;"."&amp;MID(E867,2,3)&amp;"."&amp;MID(E867,5,3)&amp;"/"&amp;MID(E867,8,4)&amp;"-"&amp;RIGHT(E867,2),IF(G867=12,"00"&amp;"."&amp;LEFT(E867,3)&amp;"."&amp;MID(E867,4,3)&amp;"/"&amp;MID(E867,7,4)&amp;"-"&amp;RIGHT(E867,2),IF(G867=11,"00.0"&amp;LEFT(E867,2)&amp;"."&amp;MID(E867,3,3)&amp;"/"&amp;MID(E867,6,4)&amp;"-"&amp;RIGHT(E867,2),"erro")))))</f>
        <v>88.611.835/0001-29</v>
      </c>
      <c r="G867" s="2">
        <f t="shared" si="2"/>
        <v>14</v>
      </c>
      <c r="H867" s="6" t="s">
        <v>60</v>
      </c>
      <c r="I867" s="2">
        <v>1.0</v>
      </c>
      <c r="J867" s="6">
        <v>13.88036153028389</v>
      </c>
      <c r="K867" s="6">
        <v>1067000.0</v>
      </c>
      <c r="L867" s="2">
        <v>0.0</v>
      </c>
      <c r="M867" s="2">
        <v>1.0</v>
      </c>
      <c r="N867" s="2"/>
      <c r="O867" s="2">
        <v>0.0</v>
      </c>
      <c r="P867" s="2">
        <v>0.0</v>
      </c>
      <c r="Q867" s="2">
        <v>0.0</v>
      </c>
      <c r="R867" s="2">
        <v>16.0</v>
      </c>
      <c r="S867" s="2">
        <v>0.0</v>
      </c>
      <c r="T867" s="6">
        <v>15.248663456959392</v>
      </c>
      <c r="U867" s="6">
        <v>0.02477709961723755</v>
      </c>
      <c r="V867" s="6">
        <v>0.3911543585896116</v>
      </c>
      <c r="W867" s="6">
        <v>654473.0</v>
      </c>
      <c r="X867" s="6">
        <v>985205.0</v>
      </c>
      <c r="Y867" s="6">
        <v>4191895.0</v>
      </c>
      <c r="Z867" s="6">
        <v>103863.0</v>
      </c>
      <c r="AA867" s="2">
        <f t="shared" si="3"/>
        <v>0</v>
      </c>
      <c r="AB867" s="2">
        <v>0.0</v>
      </c>
      <c r="AC867" s="2">
        <v>0.0</v>
      </c>
      <c r="AD867" s="2">
        <v>0.0</v>
      </c>
      <c r="AE867" s="2">
        <v>0.0</v>
      </c>
      <c r="AF867" s="2">
        <v>0.0</v>
      </c>
      <c r="AG867" s="2">
        <v>1.0</v>
      </c>
      <c r="AH867" s="2">
        <v>0.0</v>
      </c>
      <c r="AI867" s="2">
        <v>0.0</v>
      </c>
      <c r="AJ867" s="2">
        <v>0.0</v>
      </c>
      <c r="AK867" s="2">
        <v>0.0</v>
      </c>
      <c r="AL867" s="2">
        <v>0.0</v>
      </c>
      <c r="AM867" s="2">
        <v>0.0</v>
      </c>
      <c r="AN867" s="2">
        <v>0.0</v>
      </c>
      <c r="AO867" s="2">
        <v>0.0</v>
      </c>
      <c r="AP867" s="2">
        <v>0.0</v>
      </c>
      <c r="AQ867" s="2">
        <v>1.0</v>
      </c>
      <c r="AR867" s="3">
        <v>0.0</v>
      </c>
      <c r="AS867" s="6">
        <f t="shared" si="4"/>
        <v>15.15006995</v>
      </c>
      <c r="AT867" s="6">
        <f t="shared" si="5"/>
        <v>0.05301999146</v>
      </c>
      <c r="AU867" s="6">
        <f t="shared" si="6"/>
        <v>0.383998513</v>
      </c>
      <c r="AV867" s="6">
        <f t="shared" si="7"/>
        <v>0</v>
      </c>
      <c r="AW867" s="6">
        <f t="shared" si="8"/>
        <v>1</v>
      </c>
      <c r="AX867" s="6">
        <f t="shared" si="9"/>
        <v>0</v>
      </c>
      <c r="AY867" s="6">
        <f t="shared" si="10"/>
        <v>0</v>
      </c>
      <c r="AZ867" s="6">
        <f t="shared" si="11"/>
        <v>0</v>
      </c>
      <c r="BA867" s="6">
        <f t="shared" si="12"/>
        <v>16</v>
      </c>
      <c r="BB867" s="6">
        <f t="shared" si="13"/>
        <v>0</v>
      </c>
      <c r="BC867" s="2"/>
      <c r="BD867" s="2"/>
    </row>
    <row r="868" ht="15.75" customHeight="1">
      <c r="A868" s="2">
        <v>208.0</v>
      </c>
      <c r="B868" s="2">
        <v>2016.0</v>
      </c>
      <c r="C868" s="6" t="s">
        <v>267</v>
      </c>
      <c r="D868" s="2">
        <v>20788.0</v>
      </c>
      <c r="E868" s="2">
        <v>3.85389600014E12</v>
      </c>
      <c r="F868" s="2" t="str">
        <f t="array" ref="F868">IFERROR(INDEX(cnpj!$A:$B,MATCH(C868,cnpj!$B:$B,0),1),IF(G868=14,LEFT(E868,2)&amp;"."&amp;MID(E868,3,3)&amp;"."&amp;MID(E868,6,3)&amp;"/"&amp;MID(E868,9,4)&amp;"-"&amp;RIGHT(E868,2),IF(G868=13,0&amp;LEFT(E868,1)&amp;"."&amp;MID(E868,2,3)&amp;"."&amp;MID(E868,5,3)&amp;"/"&amp;MID(E868,8,4)&amp;"-"&amp;RIGHT(E868,2),IF(G868=12,"00"&amp;"."&amp;LEFT(E868,3)&amp;"."&amp;MID(E868,4,3)&amp;"/"&amp;MID(E868,7,4)&amp;"-"&amp;RIGHT(E868,2),IF(G868=11,"00.0"&amp;LEFT(E868,2)&amp;"."&amp;MID(E868,3,3)&amp;"/"&amp;MID(E868,6,4)&amp;"-"&amp;RIGHT(E868,2),"erro")))))</f>
        <v>03.853.896/0001-40</v>
      </c>
      <c r="G868" s="2">
        <f t="shared" si="2"/>
        <v>13</v>
      </c>
      <c r="H868" s="6" t="s">
        <v>86</v>
      </c>
      <c r="I868" s="2">
        <v>4.0</v>
      </c>
      <c r="J868" s="6">
        <v>15.889718060930132</v>
      </c>
      <c r="K868" s="6">
        <v>7958237.08</v>
      </c>
      <c r="L868" s="2">
        <v>0.0</v>
      </c>
      <c r="M868" s="2">
        <v>0.0</v>
      </c>
      <c r="N868" s="2"/>
      <c r="O868" s="2">
        <v>1.0</v>
      </c>
      <c r="P868" s="2">
        <v>2.0</v>
      </c>
      <c r="Q868" s="2">
        <v>0.0</v>
      </c>
      <c r="R868" s="2">
        <v>21.0</v>
      </c>
      <c r="S868" s="2">
        <v>0.0</v>
      </c>
      <c r="T868" s="6">
        <v>16.655251959575594</v>
      </c>
      <c r="U868" s="6">
        <v>-0.03969326773940556</v>
      </c>
      <c r="V868" s="6">
        <v>0.9470166567901754</v>
      </c>
      <c r="W868" s="6">
        <v>5332771.0</v>
      </c>
      <c r="X868" s="6">
        <v>1.0871953E7</v>
      </c>
      <c r="Y868" s="6">
        <v>1.711134E7</v>
      </c>
      <c r="Z868" s="6">
        <v>-679205.0</v>
      </c>
      <c r="AA868" s="2" t="str">
        <f t="shared" si="3"/>
        <v/>
      </c>
      <c r="AB868" s="2">
        <v>0.0</v>
      </c>
      <c r="AC868" s="2">
        <v>0.0</v>
      </c>
      <c r="AD868" s="2">
        <v>0.0</v>
      </c>
      <c r="AE868" s="2">
        <v>0.0</v>
      </c>
      <c r="AF868" s="2">
        <v>0.0</v>
      </c>
      <c r="AG868" s="2">
        <v>0.0</v>
      </c>
      <c r="AH868" s="2">
        <v>0.0</v>
      </c>
      <c r="AI868" s="2">
        <v>1.0</v>
      </c>
      <c r="AJ868" s="2">
        <v>0.0</v>
      </c>
      <c r="AK868" s="2">
        <v>0.0</v>
      </c>
      <c r="AL868" s="2">
        <v>0.0</v>
      </c>
      <c r="AM868" s="2">
        <v>1.0</v>
      </c>
      <c r="AN868" s="2">
        <v>0.0</v>
      </c>
      <c r="AO868" s="2">
        <v>0.0</v>
      </c>
      <c r="AP868" s="2">
        <v>0.0</v>
      </c>
      <c r="AQ868" s="2">
        <v>0.0</v>
      </c>
      <c r="AR868" s="3">
        <v>0.0</v>
      </c>
      <c r="AS868" s="6" t="str">
        <f t="shared" si="4"/>
        <v/>
      </c>
      <c r="AT868" s="6" t="str">
        <f t="shared" si="5"/>
        <v/>
      </c>
      <c r="AU868" s="6" t="str">
        <f t="shared" si="6"/>
        <v/>
      </c>
      <c r="AV868" s="6" t="str">
        <f t="shared" si="7"/>
        <v/>
      </c>
      <c r="AW868" s="6" t="str">
        <f t="shared" si="8"/>
        <v/>
      </c>
      <c r="AX868" s="6" t="str">
        <f t="shared" si="9"/>
        <v/>
      </c>
      <c r="AY868" s="6" t="str">
        <f t="shared" si="10"/>
        <v/>
      </c>
      <c r="AZ868" s="6" t="str">
        <f t="shared" si="11"/>
        <v/>
      </c>
      <c r="BA868" s="6" t="str">
        <f t="shared" si="12"/>
        <v/>
      </c>
      <c r="BB868" s="6" t="str">
        <f t="shared" si="13"/>
        <v/>
      </c>
      <c r="BC868" s="2"/>
      <c r="BD868" s="2"/>
    </row>
    <row r="869" ht="15.75" customHeight="1">
      <c r="A869" s="2">
        <v>208.0</v>
      </c>
      <c r="B869" s="2">
        <v>2018.0</v>
      </c>
      <c r="C869" s="6" t="s">
        <v>267</v>
      </c>
      <c r="D869" s="2">
        <v>20788.0</v>
      </c>
      <c r="E869" s="2">
        <v>3.85389600014E12</v>
      </c>
      <c r="F869" s="2" t="str">
        <f t="array" ref="F869">IFERROR(INDEX(cnpj!$A:$B,MATCH(C869,cnpj!$B:$B,0),1),IF(G869=14,LEFT(E869,2)&amp;"."&amp;MID(E869,3,3)&amp;"."&amp;MID(E869,6,3)&amp;"/"&amp;MID(E869,9,4)&amp;"-"&amp;RIGHT(E869,2),IF(G869=13,0&amp;LEFT(E869,1)&amp;"."&amp;MID(E869,2,3)&amp;"."&amp;MID(E869,5,3)&amp;"/"&amp;MID(E869,8,4)&amp;"-"&amp;RIGHT(E869,2),IF(G869=12,"00"&amp;"."&amp;LEFT(E869,3)&amp;"."&amp;MID(E869,4,3)&amp;"/"&amp;MID(E869,7,4)&amp;"-"&amp;RIGHT(E869,2),IF(G869=11,"00.0"&amp;LEFT(E869,2)&amp;"."&amp;MID(E869,3,3)&amp;"/"&amp;MID(E869,6,4)&amp;"-"&amp;RIGHT(E869,2),"erro")))))</f>
        <v>03.853.896/0001-40</v>
      </c>
      <c r="G869" s="2">
        <f t="shared" si="2"/>
        <v>13</v>
      </c>
      <c r="H869" s="6" t="s">
        <v>86</v>
      </c>
      <c r="I869" s="2">
        <v>4.0</v>
      </c>
      <c r="J869" s="6">
        <v>15.8549098895546</v>
      </c>
      <c r="K869" s="6">
        <v>7685991.08</v>
      </c>
      <c r="L869" s="2">
        <v>0.0</v>
      </c>
      <c r="M869" s="2">
        <v>0.0</v>
      </c>
      <c r="N869" s="2"/>
      <c r="O869" s="2">
        <v>1.0</v>
      </c>
      <c r="P869" s="2">
        <v>2.0</v>
      </c>
      <c r="Q869" s="2">
        <v>0.0</v>
      </c>
      <c r="R869" s="2">
        <v>19.0</v>
      </c>
      <c r="S869" s="2">
        <v>0.0</v>
      </c>
      <c r="T869" s="6">
        <v>16.882438721244238</v>
      </c>
      <c r="U869" s="6">
        <v>0.06496884800406559</v>
      </c>
      <c r="V869" s="6">
        <v>0.9686408409527901</v>
      </c>
      <c r="W869" s="6">
        <v>4544507.0</v>
      </c>
      <c r="X869" s="6">
        <v>1.625786E7</v>
      </c>
      <c r="Y869" s="6">
        <v>2.1475831E7</v>
      </c>
      <c r="Z869" s="6">
        <v>1395260.0</v>
      </c>
      <c r="AA869" s="2">
        <f t="shared" si="3"/>
        <v>1</v>
      </c>
      <c r="AB869" s="2">
        <v>0.0</v>
      </c>
      <c r="AC869" s="2">
        <v>0.0</v>
      </c>
      <c r="AD869" s="2">
        <v>0.0</v>
      </c>
      <c r="AE869" s="2">
        <v>0.0</v>
      </c>
      <c r="AF869" s="2">
        <v>0.0</v>
      </c>
      <c r="AG869" s="2">
        <v>0.0</v>
      </c>
      <c r="AH869" s="2">
        <v>0.0</v>
      </c>
      <c r="AI869" s="2">
        <v>1.0</v>
      </c>
      <c r="AJ869" s="2">
        <v>0.0</v>
      </c>
      <c r="AK869" s="2">
        <v>0.0</v>
      </c>
      <c r="AL869" s="2">
        <v>0.0</v>
      </c>
      <c r="AM869" s="2">
        <v>0.0</v>
      </c>
      <c r="AN869" s="2">
        <v>0.0</v>
      </c>
      <c r="AO869" s="2">
        <v>1.0</v>
      </c>
      <c r="AP869" s="2">
        <v>0.0</v>
      </c>
      <c r="AQ869" s="2">
        <v>0.0</v>
      </c>
      <c r="AR869" s="3">
        <v>0.0</v>
      </c>
      <c r="AS869" s="6">
        <f t="shared" si="4"/>
        <v>16.65525196</v>
      </c>
      <c r="AT869" s="6">
        <f t="shared" si="5"/>
        <v>-0.03969326774</v>
      </c>
      <c r="AU869" s="6">
        <f t="shared" si="6"/>
        <v>0.9470166568</v>
      </c>
      <c r="AV869" s="6">
        <f t="shared" si="7"/>
        <v>0</v>
      </c>
      <c r="AW869" s="6">
        <f t="shared" si="8"/>
        <v>0</v>
      </c>
      <c r="AX869" s="6">
        <f t="shared" si="9"/>
        <v>1</v>
      </c>
      <c r="AY869" s="6">
        <f t="shared" si="10"/>
        <v>2</v>
      </c>
      <c r="AZ869" s="6">
        <f t="shared" si="11"/>
        <v>0</v>
      </c>
      <c r="BA869" s="6">
        <f t="shared" si="12"/>
        <v>21</v>
      </c>
      <c r="BB869" s="6">
        <f t="shared" si="13"/>
        <v>0</v>
      </c>
      <c r="BC869" s="2"/>
      <c r="BD869" s="2"/>
    </row>
    <row r="870" ht="15.75" customHeight="1">
      <c r="A870" s="2">
        <v>208.0</v>
      </c>
      <c r="B870" s="2">
        <v>2019.0</v>
      </c>
      <c r="C870" s="6" t="s">
        <v>267</v>
      </c>
      <c r="D870" s="2">
        <v>20788.0</v>
      </c>
      <c r="E870" s="2">
        <v>3.85389600014E12</v>
      </c>
      <c r="F870" s="2" t="str">
        <f t="array" ref="F870">IFERROR(INDEX(cnpj!$A:$B,MATCH(C870,cnpj!$B:$B,0),1),IF(G870=14,LEFT(E870,2)&amp;"."&amp;MID(E870,3,3)&amp;"."&amp;MID(E870,6,3)&amp;"/"&amp;MID(E870,9,4)&amp;"-"&amp;RIGHT(E870,2),IF(G870=13,0&amp;LEFT(E870,1)&amp;"."&amp;MID(E870,2,3)&amp;"."&amp;MID(E870,5,3)&amp;"/"&amp;MID(E870,8,4)&amp;"-"&amp;RIGHT(E870,2),IF(G870=12,"00"&amp;"."&amp;LEFT(E870,3)&amp;"."&amp;MID(E870,4,3)&amp;"/"&amp;MID(E870,7,4)&amp;"-"&amp;RIGHT(E870,2),IF(G870=11,"00.0"&amp;LEFT(E870,2)&amp;"."&amp;MID(E870,3,3)&amp;"/"&amp;MID(E870,6,4)&amp;"-"&amp;RIGHT(E870,2),"erro")))))</f>
        <v>03.853.896/0001-40</v>
      </c>
      <c r="G870" s="2">
        <f t="shared" si="2"/>
        <v>13</v>
      </c>
      <c r="H870" s="6" t="s">
        <v>86</v>
      </c>
      <c r="I870" s="2">
        <v>4.0</v>
      </c>
      <c r="J870" s="6">
        <v>15.8549098895546</v>
      </c>
      <c r="K870" s="6">
        <v>7685991.08</v>
      </c>
      <c r="L870" s="2">
        <v>0.0</v>
      </c>
      <c r="M870" s="2">
        <v>0.0</v>
      </c>
      <c r="N870" s="2"/>
      <c r="O870" s="2">
        <v>1.0</v>
      </c>
      <c r="P870" s="2">
        <v>2.0</v>
      </c>
      <c r="Q870" s="2">
        <v>0.0</v>
      </c>
      <c r="R870" s="2">
        <v>17.0</v>
      </c>
      <c r="S870" s="2">
        <v>0.0</v>
      </c>
      <c r="T870" s="6">
        <v>16.96837862289198</v>
      </c>
      <c r="U870" s="6">
        <v>0.009318769444547707</v>
      </c>
      <c r="V870" s="6">
        <v>0.4432915482528162</v>
      </c>
      <c r="W870" s="6">
        <v>5041621.0</v>
      </c>
      <c r="X870" s="6">
        <v>5332771.0</v>
      </c>
      <c r="Y870" s="6">
        <v>2.340309E7</v>
      </c>
      <c r="Z870" s="6">
        <v>218088.0</v>
      </c>
      <c r="AA870" s="2">
        <f t="shared" si="3"/>
        <v>0</v>
      </c>
      <c r="AB870" s="2">
        <v>0.0</v>
      </c>
      <c r="AC870" s="2">
        <v>0.0</v>
      </c>
      <c r="AD870" s="2">
        <v>0.0</v>
      </c>
      <c r="AE870" s="2">
        <v>0.0</v>
      </c>
      <c r="AF870" s="2">
        <v>0.0</v>
      </c>
      <c r="AG870" s="2">
        <v>0.0</v>
      </c>
      <c r="AH870" s="2">
        <v>0.0</v>
      </c>
      <c r="AI870" s="2">
        <v>1.0</v>
      </c>
      <c r="AJ870" s="2">
        <v>0.0</v>
      </c>
      <c r="AK870" s="2">
        <v>0.0</v>
      </c>
      <c r="AL870" s="2">
        <v>0.0</v>
      </c>
      <c r="AM870" s="2">
        <v>0.0</v>
      </c>
      <c r="AN870" s="2">
        <v>0.0</v>
      </c>
      <c r="AO870" s="2">
        <v>0.0</v>
      </c>
      <c r="AP870" s="2">
        <v>1.0</v>
      </c>
      <c r="AQ870" s="2">
        <v>0.0</v>
      </c>
      <c r="AR870" s="3">
        <v>0.0</v>
      </c>
      <c r="AS870" s="6">
        <f t="shared" si="4"/>
        <v>16.88243872</v>
      </c>
      <c r="AT870" s="6">
        <f t="shared" si="5"/>
        <v>0.064968848</v>
      </c>
      <c r="AU870" s="6">
        <f t="shared" si="6"/>
        <v>0.968640841</v>
      </c>
      <c r="AV870" s="6">
        <f t="shared" si="7"/>
        <v>0</v>
      </c>
      <c r="AW870" s="6">
        <f t="shared" si="8"/>
        <v>0</v>
      </c>
      <c r="AX870" s="6">
        <f t="shared" si="9"/>
        <v>1</v>
      </c>
      <c r="AY870" s="6">
        <f t="shared" si="10"/>
        <v>2</v>
      </c>
      <c r="AZ870" s="6">
        <f t="shared" si="11"/>
        <v>0</v>
      </c>
      <c r="BA870" s="6">
        <f t="shared" si="12"/>
        <v>19</v>
      </c>
      <c r="BB870" s="6">
        <f t="shared" si="13"/>
        <v>0</v>
      </c>
      <c r="BC870" s="2"/>
      <c r="BD870" s="2"/>
    </row>
    <row r="871" ht="15.75" customHeight="1">
      <c r="A871" s="2">
        <v>208.0</v>
      </c>
      <c r="B871" s="2">
        <v>2020.0</v>
      </c>
      <c r="C871" s="6" t="s">
        <v>267</v>
      </c>
      <c r="D871" s="2">
        <v>20788.0</v>
      </c>
      <c r="E871" s="2">
        <v>3.85389600014E12</v>
      </c>
      <c r="F871" s="2" t="str">
        <f t="array" ref="F871">IFERROR(INDEX(cnpj!$A:$B,MATCH(C871,cnpj!$B:$B,0),1),IF(G871=14,LEFT(E871,2)&amp;"."&amp;MID(E871,3,3)&amp;"."&amp;MID(E871,6,3)&amp;"/"&amp;MID(E871,9,4)&amp;"-"&amp;RIGHT(E871,2),IF(G871=13,0&amp;LEFT(E871,1)&amp;"."&amp;MID(E871,2,3)&amp;"."&amp;MID(E871,5,3)&amp;"/"&amp;MID(E871,8,4)&amp;"-"&amp;RIGHT(E871,2),IF(G871=12,"00"&amp;"."&amp;LEFT(E871,3)&amp;"."&amp;MID(E871,4,3)&amp;"/"&amp;MID(E871,7,4)&amp;"-"&amp;RIGHT(E871,2),IF(G871=11,"00.0"&amp;LEFT(E871,2)&amp;"."&amp;MID(E871,3,3)&amp;"/"&amp;MID(E871,6,4)&amp;"-"&amp;RIGHT(E871,2),"erro")))))</f>
        <v>03.853.896/0001-40</v>
      </c>
      <c r="G871" s="2">
        <f t="shared" si="2"/>
        <v>13</v>
      </c>
      <c r="H871" s="6" t="s">
        <v>86</v>
      </c>
      <c r="I871" s="2">
        <v>4.0</v>
      </c>
      <c r="J871" s="6">
        <v>16.097128978424287</v>
      </c>
      <c r="K871" s="6">
        <v>9792516.0</v>
      </c>
      <c r="L871" s="2">
        <v>0.0</v>
      </c>
      <c r="M871" s="2">
        <v>0.0</v>
      </c>
      <c r="N871" s="2"/>
      <c r="O871" s="2">
        <v>1.0</v>
      </c>
      <c r="P871" s="2">
        <v>1.0</v>
      </c>
      <c r="Q871" s="2">
        <v>0.0</v>
      </c>
      <c r="R871" s="2">
        <v>17.0</v>
      </c>
      <c r="S871" s="2">
        <v>0.0</v>
      </c>
      <c r="T871" s="6">
        <v>17.304338341647192</v>
      </c>
      <c r="U871" s="6">
        <v>0.1008245261063595</v>
      </c>
      <c r="V871" s="6">
        <v>0.9360346112126048</v>
      </c>
      <c r="W871" s="6">
        <v>7839709.0</v>
      </c>
      <c r="X871" s="6">
        <v>2.281312E7</v>
      </c>
      <c r="Y871" s="6">
        <v>3.2747538E7</v>
      </c>
      <c r="Z871" s="6">
        <v>3301755.0</v>
      </c>
      <c r="AA871" s="2">
        <f t="shared" si="3"/>
        <v>0</v>
      </c>
      <c r="AB871" s="2">
        <v>0.0</v>
      </c>
      <c r="AC871" s="2">
        <v>0.0</v>
      </c>
      <c r="AD871" s="2">
        <v>0.0</v>
      </c>
      <c r="AE871" s="2">
        <v>0.0</v>
      </c>
      <c r="AF871" s="2">
        <v>0.0</v>
      </c>
      <c r="AG871" s="2">
        <v>0.0</v>
      </c>
      <c r="AH871" s="2">
        <v>0.0</v>
      </c>
      <c r="AI871" s="2">
        <v>1.0</v>
      </c>
      <c r="AJ871" s="2">
        <v>0.0</v>
      </c>
      <c r="AK871" s="2">
        <v>0.0</v>
      </c>
      <c r="AL871" s="2">
        <v>0.0</v>
      </c>
      <c r="AM871" s="2">
        <v>0.0</v>
      </c>
      <c r="AN871" s="2">
        <v>0.0</v>
      </c>
      <c r="AO871" s="2">
        <v>0.0</v>
      </c>
      <c r="AP871" s="2">
        <v>0.0</v>
      </c>
      <c r="AQ871" s="2">
        <v>1.0</v>
      </c>
      <c r="AR871" s="3">
        <v>0.0</v>
      </c>
      <c r="AS871" s="6">
        <f t="shared" si="4"/>
        <v>16.96837862</v>
      </c>
      <c r="AT871" s="6">
        <f t="shared" si="5"/>
        <v>0.009318769445</v>
      </c>
      <c r="AU871" s="6">
        <f t="shared" si="6"/>
        <v>0.4432915483</v>
      </c>
      <c r="AV871" s="6">
        <f t="shared" si="7"/>
        <v>0</v>
      </c>
      <c r="AW871" s="6">
        <f t="shared" si="8"/>
        <v>0</v>
      </c>
      <c r="AX871" s="6">
        <f t="shared" si="9"/>
        <v>1</v>
      </c>
      <c r="AY871" s="6">
        <f t="shared" si="10"/>
        <v>2</v>
      </c>
      <c r="AZ871" s="6">
        <f t="shared" si="11"/>
        <v>0</v>
      </c>
      <c r="BA871" s="6">
        <f t="shared" si="12"/>
        <v>17</v>
      </c>
      <c r="BB871" s="6">
        <f t="shared" si="13"/>
        <v>0</v>
      </c>
      <c r="BC871" s="2"/>
      <c r="BD871" s="2"/>
    </row>
    <row r="872" ht="15.75" customHeight="1">
      <c r="A872" s="2">
        <v>209.0</v>
      </c>
      <c r="B872" s="2">
        <v>2016.0</v>
      </c>
      <c r="C872" s="6" t="s">
        <v>268</v>
      </c>
      <c r="D872" s="2">
        <v>16268.0</v>
      </c>
      <c r="E872" s="2">
        <v>7.334600000135E12</v>
      </c>
      <c r="F872" s="2" t="str">
        <f t="array" ref="F872">IFERROR(INDEX(cnpj!$A:$B,MATCH(C872,cnpj!$B:$B,0),1),IF(G872=14,LEFT(E872,2)&amp;"."&amp;MID(E872,3,3)&amp;"."&amp;MID(E872,6,3)&amp;"/"&amp;MID(E872,9,4)&amp;"-"&amp;RIGHT(E872,2),IF(G872=13,0&amp;LEFT(E872,1)&amp;"."&amp;MID(E872,2,3)&amp;"."&amp;MID(E872,5,3)&amp;"/"&amp;MID(E872,8,4)&amp;"-"&amp;RIGHT(E872,2),IF(G872=12,"00"&amp;"."&amp;LEFT(E872,3)&amp;"."&amp;MID(E872,4,3)&amp;"/"&amp;MID(E872,7,4)&amp;"-"&amp;RIGHT(E872,2),IF(G872=11,"00.0"&amp;LEFT(E872,2)&amp;"."&amp;MID(E872,3,3)&amp;"/"&amp;MID(E872,6,4)&amp;"-"&amp;RIGHT(E872,2),"erro")))))</f>
        <v>07.334.600/0001-35</v>
      </c>
      <c r="G872" s="2">
        <f t="shared" si="2"/>
        <v>13</v>
      </c>
      <c r="H872" s="6" t="s">
        <v>62</v>
      </c>
      <c r="I872" s="2">
        <v>3.0</v>
      </c>
      <c r="J872" s="6">
        <v>10.181119289134408</v>
      </c>
      <c r="K872" s="6">
        <v>26400.0</v>
      </c>
      <c r="L872" s="2">
        <v>0.0</v>
      </c>
      <c r="M872" s="2">
        <v>0.0</v>
      </c>
      <c r="N872" s="2"/>
      <c r="O872" s="2">
        <v>0.0</v>
      </c>
      <c r="P872" s="2">
        <v>0.0</v>
      </c>
      <c r="Q872" s="2">
        <v>0.0</v>
      </c>
      <c r="R872" s="2">
        <v>4.0</v>
      </c>
      <c r="S872" s="2">
        <v>1.0</v>
      </c>
      <c r="T872" s="6">
        <v>11.354972565859896</v>
      </c>
      <c r="U872" s="6">
        <v>-0.06252561805384768</v>
      </c>
      <c r="V872" s="6">
        <v>0.7178676410310462</v>
      </c>
      <c r="W872" s="6">
        <v>16683.0</v>
      </c>
      <c r="X872" s="6">
        <v>44615.0</v>
      </c>
      <c r="Y872" s="6">
        <v>85389.0</v>
      </c>
      <c r="Z872" s="6">
        <v>-5339.0</v>
      </c>
      <c r="AA872" s="2" t="str">
        <f t="shared" si="3"/>
        <v/>
      </c>
      <c r="AB872" s="2">
        <v>0.0</v>
      </c>
      <c r="AC872" s="2">
        <v>0.0</v>
      </c>
      <c r="AD872" s="2">
        <v>0.0</v>
      </c>
      <c r="AE872" s="2">
        <v>0.0</v>
      </c>
      <c r="AF872" s="2">
        <v>0.0</v>
      </c>
      <c r="AG872" s="2">
        <v>0.0</v>
      </c>
      <c r="AH872" s="2">
        <v>0.0</v>
      </c>
      <c r="AI872" s="2">
        <v>0.0</v>
      </c>
      <c r="AJ872" s="2">
        <v>0.0</v>
      </c>
      <c r="AK872" s="2">
        <v>0.0</v>
      </c>
      <c r="AL872" s="2">
        <v>0.0</v>
      </c>
      <c r="AM872" s="2">
        <v>1.0</v>
      </c>
      <c r="AN872" s="2">
        <v>0.0</v>
      </c>
      <c r="AO872" s="2">
        <v>0.0</v>
      </c>
      <c r="AP872" s="2">
        <v>0.0</v>
      </c>
      <c r="AQ872" s="2">
        <v>0.0</v>
      </c>
      <c r="AR872" s="3">
        <v>0.0</v>
      </c>
      <c r="AS872" s="6" t="str">
        <f t="shared" si="4"/>
        <v/>
      </c>
      <c r="AT872" s="6" t="str">
        <f t="shared" si="5"/>
        <v/>
      </c>
      <c r="AU872" s="6" t="str">
        <f t="shared" si="6"/>
        <v/>
      </c>
      <c r="AV872" s="6" t="str">
        <f t="shared" si="7"/>
        <v/>
      </c>
      <c r="AW872" s="6" t="str">
        <f t="shared" si="8"/>
        <v/>
      </c>
      <c r="AX872" s="6" t="str">
        <f t="shared" si="9"/>
        <v/>
      </c>
      <c r="AY872" s="6" t="str">
        <f t="shared" si="10"/>
        <v/>
      </c>
      <c r="AZ872" s="6" t="str">
        <f t="shared" si="11"/>
        <v/>
      </c>
      <c r="BA872" s="6" t="str">
        <f t="shared" si="12"/>
        <v/>
      </c>
      <c r="BB872" s="6" t="str">
        <f t="shared" si="13"/>
        <v/>
      </c>
      <c r="BC872" s="2"/>
      <c r="BD872" s="2"/>
    </row>
    <row r="873" ht="15.75" customHeight="1">
      <c r="A873" s="2">
        <v>209.0</v>
      </c>
      <c r="B873" s="2">
        <v>2017.0</v>
      </c>
      <c r="C873" s="6" t="s">
        <v>268</v>
      </c>
      <c r="D873" s="2">
        <v>16268.0</v>
      </c>
      <c r="E873" s="2">
        <v>7.334600000135E12</v>
      </c>
      <c r="F873" s="2" t="str">
        <f t="array" ref="F873">IFERROR(INDEX(cnpj!$A:$B,MATCH(C873,cnpj!$B:$B,0),1),IF(G873=14,LEFT(E873,2)&amp;"."&amp;MID(E873,3,3)&amp;"."&amp;MID(E873,6,3)&amp;"/"&amp;MID(E873,9,4)&amp;"-"&amp;RIGHT(E873,2),IF(G873=13,0&amp;LEFT(E873,1)&amp;"."&amp;MID(E873,2,3)&amp;"."&amp;MID(E873,5,3)&amp;"/"&amp;MID(E873,8,4)&amp;"-"&amp;RIGHT(E873,2),IF(G873=12,"00"&amp;"."&amp;LEFT(E873,3)&amp;"."&amp;MID(E873,4,3)&amp;"/"&amp;MID(E873,7,4)&amp;"-"&amp;RIGHT(E873,2),IF(G873=11,"00.0"&amp;LEFT(E873,2)&amp;"."&amp;MID(E873,3,3)&amp;"/"&amp;MID(E873,6,4)&amp;"-"&amp;RIGHT(E873,2),"erro")))))</f>
        <v>07.334.600/0001-35</v>
      </c>
      <c r="G873" s="2">
        <f t="shared" si="2"/>
        <v>13</v>
      </c>
      <c r="H873" s="6" t="s">
        <v>62</v>
      </c>
      <c r="I873" s="2">
        <v>3.0</v>
      </c>
      <c r="J873" s="6">
        <v>10.181119289134408</v>
      </c>
      <c r="K873" s="6">
        <v>26400.0</v>
      </c>
      <c r="L873" s="2">
        <v>0.0</v>
      </c>
      <c r="M873" s="2">
        <v>0.0</v>
      </c>
      <c r="N873" s="2"/>
      <c r="O873" s="2">
        <v>0.0</v>
      </c>
      <c r="P873" s="2">
        <v>0.0</v>
      </c>
      <c r="Q873" s="2">
        <v>0.0</v>
      </c>
      <c r="R873" s="2">
        <v>4.0</v>
      </c>
      <c r="S873" s="2">
        <v>1.0</v>
      </c>
      <c r="T873" s="6">
        <v>11.34005906694703</v>
      </c>
      <c r="U873" s="6">
        <v>-0.03800297176820208</v>
      </c>
      <c r="V873" s="6">
        <v>0.7516433878157504</v>
      </c>
      <c r="W873" s="6">
        <v>20382.0</v>
      </c>
      <c r="X873" s="6">
        <v>42850.0</v>
      </c>
      <c r="Y873" s="6">
        <v>84125.0</v>
      </c>
      <c r="Z873" s="6">
        <v>-3197.0</v>
      </c>
      <c r="AA873" s="2">
        <f t="shared" si="3"/>
        <v>1</v>
      </c>
      <c r="AB873" s="2">
        <v>0.0</v>
      </c>
      <c r="AC873" s="2">
        <v>0.0</v>
      </c>
      <c r="AD873" s="2">
        <v>0.0</v>
      </c>
      <c r="AE873" s="2">
        <v>0.0</v>
      </c>
      <c r="AF873" s="2">
        <v>0.0</v>
      </c>
      <c r="AG873" s="2">
        <v>0.0</v>
      </c>
      <c r="AH873" s="2">
        <v>0.0</v>
      </c>
      <c r="AI873" s="2">
        <v>0.0</v>
      </c>
      <c r="AJ873" s="2">
        <v>0.0</v>
      </c>
      <c r="AK873" s="2">
        <v>0.0</v>
      </c>
      <c r="AL873" s="2">
        <v>0.0</v>
      </c>
      <c r="AM873" s="2">
        <v>0.0</v>
      </c>
      <c r="AN873" s="2">
        <v>1.0</v>
      </c>
      <c r="AO873" s="2">
        <v>0.0</v>
      </c>
      <c r="AP873" s="2">
        <v>0.0</v>
      </c>
      <c r="AQ873" s="2">
        <v>0.0</v>
      </c>
      <c r="AR873" s="3">
        <v>0.0</v>
      </c>
      <c r="AS873" s="6">
        <f t="shared" si="4"/>
        <v>11.35497257</v>
      </c>
      <c r="AT873" s="6">
        <f t="shared" si="5"/>
        <v>-0.06252561805</v>
      </c>
      <c r="AU873" s="6">
        <f t="shared" si="6"/>
        <v>0.717867641</v>
      </c>
      <c r="AV873" s="6">
        <f t="shared" si="7"/>
        <v>0</v>
      </c>
      <c r="AW873" s="6">
        <f t="shared" si="8"/>
        <v>0</v>
      </c>
      <c r="AX873" s="6">
        <f t="shared" si="9"/>
        <v>0</v>
      </c>
      <c r="AY873" s="6">
        <f t="shared" si="10"/>
        <v>0</v>
      </c>
      <c r="AZ873" s="6">
        <f t="shared" si="11"/>
        <v>0</v>
      </c>
      <c r="BA873" s="6">
        <f t="shared" si="12"/>
        <v>4</v>
      </c>
      <c r="BB873" s="6">
        <f t="shared" si="13"/>
        <v>1</v>
      </c>
      <c r="BC873" s="2"/>
      <c r="BD873" s="2"/>
    </row>
    <row r="874" ht="15.75" customHeight="1">
      <c r="A874" s="2">
        <v>209.0</v>
      </c>
      <c r="B874" s="2">
        <v>2018.0</v>
      </c>
      <c r="C874" s="6" t="s">
        <v>268</v>
      </c>
      <c r="D874" s="2">
        <v>16268.0</v>
      </c>
      <c r="E874" s="2">
        <v>7.334600000135E12</v>
      </c>
      <c r="F874" s="2" t="str">
        <f t="array" ref="F874">IFERROR(INDEX(cnpj!$A:$B,MATCH(C874,cnpj!$B:$B,0),1),IF(G874=14,LEFT(E874,2)&amp;"."&amp;MID(E874,3,3)&amp;"."&amp;MID(E874,6,3)&amp;"/"&amp;MID(E874,9,4)&amp;"-"&amp;RIGHT(E874,2),IF(G874=13,0&amp;LEFT(E874,1)&amp;"."&amp;MID(E874,2,3)&amp;"."&amp;MID(E874,5,3)&amp;"/"&amp;MID(E874,8,4)&amp;"-"&amp;RIGHT(E874,2),IF(G874=12,"00"&amp;"."&amp;LEFT(E874,3)&amp;"."&amp;MID(E874,4,3)&amp;"/"&amp;MID(E874,7,4)&amp;"-"&amp;RIGHT(E874,2),IF(G874=11,"00.0"&amp;LEFT(E874,2)&amp;"."&amp;MID(E874,3,3)&amp;"/"&amp;MID(E874,6,4)&amp;"-"&amp;RIGHT(E874,2),"erro")))))</f>
        <v>07.334.600/0001-35</v>
      </c>
      <c r="G874" s="2">
        <f t="shared" si="2"/>
        <v>13</v>
      </c>
      <c r="H874" s="6" t="s">
        <v>62</v>
      </c>
      <c r="I874" s="2">
        <v>3.0</v>
      </c>
      <c r="J874" s="6">
        <v>10.586584397242571</v>
      </c>
      <c r="K874" s="6">
        <v>39600.0</v>
      </c>
      <c r="L874" s="2">
        <v>0.0</v>
      </c>
      <c r="M874" s="2">
        <v>0.0</v>
      </c>
      <c r="N874" s="2"/>
      <c r="O874" s="2">
        <v>0.0</v>
      </c>
      <c r="P874" s="2">
        <v>0.0</v>
      </c>
      <c r="Q874" s="2">
        <v>0.0</v>
      </c>
      <c r="R874" s="2">
        <v>4.0</v>
      </c>
      <c r="S874" s="2">
        <v>0.0</v>
      </c>
      <c r="T874" s="6">
        <v>11.326680220571939</v>
      </c>
      <c r="U874" s="6">
        <v>-0.057838495548568195</v>
      </c>
      <c r="V874" s="6">
        <v>0.8061368318334599</v>
      </c>
      <c r="W874" s="6">
        <v>23305.0</v>
      </c>
      <c r="X874" s="6">
        <v>43610.0</v>
      </c>
      <c r="Y874" s="6">
        <v>83007.0</v>
      </c>
      <c r="Z874" s="6">
        <v>-4801.0</v>
      </c>
      <c r="AA874" s="2">
        <f t="shared" si="3"/>
        <v>1</v>
      </c>
      <c r="AB874" s="2">
        <v>0.0</v>
      </c>
      <c r="AC874" s="2">
        <v>0.0</v>
      </c>
      <c r="AD874" s="2">
        <v>0.0</v>
      </c>
      <c r="AE874" s="2">
        <v>0.0</v>
      </c>
      <c r="AF874" s="2">
        <v>0.0</v>
      </c>
      <c r="AG874" s="2">
        <v>0.0</v>
      </c>
      <c r="AH874" s="2">
        <v>0.0</v>
      </c>
      <c r="AI874" s="2">
        <v>0.0</v>
      </c>
      <c r="AJ874" s="2">
        <v>0.0</v>
      </c>
      <c r="AK874" s="2">
        <v>0.0</v>
      </c>
      <c r="AL874" s="2">
        <v>0.0</v>
      </c>
      <c r="AM874" s="2">
        <v>0.0</v>
      </c>
      <c r="AN874" s="2">
        <v>0.0</v>
      </c>
      <c r="AO874" s="2">
        <v>1.0</v>
      </c>
      <c r="AP874" s="2">
        <v>0.0</v>
      </c>
      <c r="AQ874" s="2">
        <v>0.0</v>
      </c>
      <c r="AR874" s="3">
        <v>0.0</v>
      </c>
      <c r="AS874" s="6">
        <f t="shared" si="4"/>
        <v>11.34005907</v>
      </c>
      <c r="AT874" s="6">
        <f t="shared" si="5"/>
        <v>-0.03800297177</v>
      </c>
      <c r="AU874" s="6">
        <f t="shared" si="6"/>
        <v>0.7516433878</v>
      </c>
      <c r="AV874" s="6">
        <f t="shared" si="7"/>
        <v>0</v>
      </c>
      <c r="AW874" s="6">
        <f t="shared" si="8"/>
        <v>0</v>
      </c>
      <c r="AX874" s="6">
        <f t="shared" si="9"/>
        <v>0</v>
      </c>
      <c r="AY874" s="6">
        <f t="shared" si="10"/>
        <v>0</v>
      </c>
      <c r="AZ874" s="6">
        <f t="shared" si="11"/>
        <v>0</v>
      </c>
      <c r="BA874" s="6">
        <f t="shared" si="12"/>
        <v>4</v>
      </c>
      <c r="BB874" s="6">
        <f t="shared" si="13"/>
        <v>1</v>
      </c>
      <c r="BC874" s="2"/>
      <c r="BD874" s="2"/>
    </row>
    <row r="875" ht="15.75" customHeight="1">
      <c r="A875" s="2">
        <v>209.0</v>
      </c>
      <c r="B875" s="2">
        <v>2019.0</v>
      </c>
      <c r="C875" s="6" t="s">
        <v>268</v>
      </c>
      <c r="D875" s="2">
        <v>16268.0</v>
      </c>
      <c r="E875" s="2">
        <v>7.334600000135E12</v>
      </c>
      <c r="F875" s="2" t="str">
        <f t="array" ref="F875">IFERROR(INDEX(cnpj!$A:$B,MATCH(C875,cnpj!$B:$B,0),1),IF(G875=14,LEFT(E875,2)&amp;"."&amp;MID(E875,3,3)&amp;"."&amp;MID(E875,6,3)&amp;"/"&amp;MID(E875,9,4)&amp;"-"&amp;RIGHT(E875,2),IF(G875=13,0&amp;LEFT(E875,1)&amp;"."&amp;MID(E875,2,3)&amp;"."&amp;MID(E875,5,3)&amp;"/"&amp;MID(E875,8,4)&amp;"-"&amp;RIGHT(E875,2),IF(G875=12,"00"&amp;"."&amp;LEFT(E875,3)&amp;"."&amp;MID(E875,4,3)&amp;"/"&amp;MID(E875,7,4)&amp;"-"&amp;RIGHT(E875,2),IF(G875=11,"00.0"&amp;LEFT(E875,2)&amp;"."&amp;MID(E875,3,3)&amp;"/"&amp;MID(E875,6,4)&amp;"-"&amp;RIGHT(E875,2),"erro")))))</f>
        <v>07.334.600/0001-35</v>
      </c>
      <c r="G875" s="2">
        <f t="shared" si="2"/>
        <v>13</v>
      </c>
      <c r="H875" s="6" t="s">
        <v>62</v>
      </c>
      <c r="I875" s="2">
        <v>3.0</v>
      </c>
      <c r="J875" s="6">
        <v>10.620107089281216</v>
      </c>
      <c r="K875" s="6">
        <v>40950.0</v>
      </c>
      <c r="L875" s="2">
        <v>0.0</v>
      </c>
      <c r="M875" s="2">
        <v>0.0</v>
      </c>
      <c r="N875" s="2"/>
      <c r="O875" s="2">
        <v>0.0</v>
      </c>
      <c r="P875" s="2">
        <v>0.0</v>
      </c>
      <c r="Q875" s="2">
        <v>0.0</v>
      </c>
      <c r="R875" s="2">
        <v>4.0</v>
      </c>
      <c r="S875" s="2">
        <v>0.0</v>
      </c>
      <c r="T875" s="6">
        <v>11.38651154011457</v>
      </c>
      <c r="U875" s="6">
        <v>-0.027914893617021277</v>
      </c>
      <c r="V875" s="6">
        <v>0.5723347517730496</v>
      </c>
      <c r="W875" s="6">
        <v>33754.0</v>
      </c>
      <c r="X875" s="6">
        <v>16683.0</v>
      </c>
      <c r="Y875" s="6">
        <v>88125.0</v>
      </c>
      <c r="Z875" s="6">
        <v>-2460.0</v>
      </c>
      <c r="AA875" s="2">
        <f t="shared" si="3"/>
        <v>1</v>
      </c>
      <c r="AB875" s="2">
        <v>0.0</v>
      </c>
      <c r="AC875" s="2">
        <v>0.0</v>
      </c>
      <c r="AD875" s="2">
        <v>0.0</v>
      </c>
      <c r="AE875" s="2">
        <v>0.0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0.0</v>
      </c>
      <c r="AL875" s="2">
        <v>0.0</v>
      </c>
      <c r="AM875" s="2">
        <v>0.0</v>
      </c>
      <c r="AN875" s="2">
        <v>0.0</v>
      </c>
      <c r="AO875" s="2">
        <v>0.0</v>
      </c>
      <c r="AP875" s="2">
        <v>1.0</v>
      </c>
      <c r="AQ875" s="2">
        <v>0.0</v>
      </c>
      <c r="AR875" s="3">
        <v>0.0</v>
      </c>
      <c r="AS875" s="6">
        <f t="shared" si="4"/>
        <v>11.32668022</v>
      </c>
      <c r="AT875" s="6">
        <f t="shared" si="5"/>
        <v>-0.05783849555</v>
      </c>
      <c r="AU875" s="6">
        <f t="shared" si="6"/>
        <v>0.8061368318</v>
      </c>
      <c r="AV875" s="6">
        <f t="shared" si="7"/>
        <v>0</v>
      </c>
      <c r="AW875" s="6">
        <f t="shared" si="8"/>
        <v>0</v>
      </c>
      <c r="AX875" s="6">
        <f t="shared" si="9"/>
        <v>0</v>
      </c>
      <c r="AY875" s="6">
        <f t="shared" si="10"/>
        <v>0</v>
      </c>
      <c r="AZ875" s="6">
        <f t="shared" si="11"/>
        <v>0</v>
      </c>
      <c r="BA875" s="6">
        <f t="shared" si="12"/>
        <v>4</v>
      </c>
      <c r="BB875" s="6">
        <f t="shared" si="13"/>
        <v>0</v>
      </c>
      <c r="BC875" s="2"/>
      <c r="BD875" s="2"/>
    </row>
    <row r="876" ht="15.75" customHeight="1">
      <c r="A876" s="2">
        <v>209.0</v>
      </c>
      <c r="B876" s="2">
        <v>2020.0</v>
      </c>
      <c r="C876" s="6" t="s">
        <v>268</v>
      </c>
      <c r="D876" s="2">
        <v>16268.0</v>
      </c>
      <c r="E876" s="2">
        <v>7.334600000135E12</v>
      </c>
      <c r="F876" s="2" t="str">
        <f t="array" ref="F876">IFERROR(INDEX(cnpj!$A:$B,MATCH(C876,cnpj!$B:$B,0),1),IF(G876=14,LEFT(E876,2)&amp;"."&amp;MID(E876,3,3)&amp;"."&amp;MID(E876,6,3)&amp;"/"&amp;MID(E876,9,4)&amp;"-"&amp;RIGHT(E876,2),IF(G876=13,0&amp;LEFT(E876,1)&amp;"."&amp;MID(E876,2,3)&amp;"."&amp;MID(E876,5,3)&amp;"/"&amp;MID(E876,8,4)&amp;"-"&amp;RIGHT(E876,2),IF(G876=12,"00"&amp;"."&amp;LEFT(E876,3)&amp;"."&amp;MID(E876,4,3)&amp;"/"&amp;MID(E876,7,4)&amp;"-"&amp;RIGHT(E876,2),IF(G876=11,"00.0"&amp;LEFT(E876,2)&amp;"."&amp;MID(E876,3,3)&amp;"/"&amp;MID(E876,6,4)&amp;"-"&amp;RIGHT(E876,2),"erro")))))</f>
        <v>07.334.600/0001-35</v>
      </c>
      <c r="G876" s="2">
        <f t="shared" si="2"/>
        <v>13</v>
      </c>
      <c r="H876" s="6" t="s">
        <v>62</v>
      </c>
      <c r="I876" s="2">
        <v>3.0</v>
      </c>
      <c r="J876" s="6">
        <v>10.662422473634077</v>
      </c>
      <c r="K876" s="6">
        <v>42720.0</v>
      </c>
      <c r="L876" s="2">
        <v>0.0</v>
      </c>
      <c r="M876" s="2">
        <v>0.0</v>
      </c>
      <c r="N876" s="2"/>
      <c r="O876" s="2">
        <v>0.0</v>
      </c>
      <c r="P876" s="2">
        <v>0.0</v>
      </c>
      <c r="Q876" s="2">
        <v>0.0</v>
      </c>
      <c r="R876" s="2">
        <v>4.0</v>
      </c>
      <c r="S876" s="2">
        <v>0.0</v>
      </c>
      <c r="T876" s="6">
        <v>11.336140552634035</v>
      </c>
      <c r="U876" s="6">
        <v>-0.07511098381784333</v>
      </c>
      <c r="V876" s="6">
        <v>0.9124301875984534</v>
      </c>
      <c r="W876" s="6">
        <v>33788.0</v>
      </c>
      <c r="X876" s="6">
        <v>42670.0</v>
      </c>
      <c r="Y876" s="6">
        <v>83796.0</v>
      </c>
      <c r="Z876" s="6">
        <v>-6294.0</v>
      </c>
      <c r="AA876" s="2">
        <f t="shared" si="3"/>
        <v>1</v>
      </c>
      <c r="AB876" s="2">
        <v>0.0</v>
      </c>
      <c r="AC876" s="2">
        <v>0.0</v>
      </c>
      <c r="AD876" s="2">
        <v>0.0</v>
      </c>
      <c r="AE876" s="2">
        <v>0.0</v>
      </c>
      <c r="AF876" s="2">
        <v>0.0</v>
      </c>
      <c r="AG876" s="2">
        <v>0.0</v>
      </c>
      <c r="AH876" s="2">
        <v>0.0</v>
      </c>
      <c r="AI876" s="2">
        <v>0.0</v>
      </c>
      <c r="AJ876" s="2">
        <v>0.0</v>
      </c>
      <c r="AK876" s="2">
        <v>0.0</v>
      </c>
      <c r="AL876" s="2">
        <v>0.0</v>
      </c>
      <c r="AM876" s="2">
        <v>0.0</v>
      </c>
      <c r="AN876" s="2">
        <v>0.0</v>
      </c>
      <c r="AO876" s="2">
        <v>0.0</v>
      </c>
      <c r="AP876" s="2">
        <v>0.0</v>
      </c>
      <c r="AQ876" s="2">
        <v>1.0</v>
      </c>
      <c r="AR876" s="3">
        <v>0.0</v>
      </c>
      <c r="AS876" s="6">
        <f t="shared" si="4"/>
        <v>11.38651154</v>
      </c>
      <c r="AT876" s="6">
        <f t="shared" si="5"/>
        <v>-0.02791489362</v>
      </c>
      <c r="AU876" s="6">
        <f t="shared" si="6"/>
        <v>0.5723347518</v>
      </c>
      <c r="AV876" s="6">
        <f t="shared" si="7"/>
        <v>0</v>
      </c>
      <c r="AW876" s="6">
        <f t="shared" si="8"/>
        <v>0</v>
      </c>
      <c r="AX876" s="6">
        <f t="shared" si="9"/>
        <v>0</v>
      </c>
      <c r="AY876" s="6">
        <f t="shared" si="10"/>
        <v>0</v>
      </c>
      <c r="AZ876" s="6">
        <f t="shared" si="11"/>
        <v>0</v>
      </c>
      <c r="BA876" s="6">
        <f t="shared" si="12"/>
        <v>4</v>
      </c>
      <c r="BB876" s="6">
        <f t="shared" si="13"/>
        <v>0</v>
      </c>
      <c r="BC876" s="2"/>
      <c r="BD876" s="2"/>
    </row>
    <row r="877" ht="15.75" customHeight="1">
      <c r="A877" s="2">
        <v>210.0</v>
      </c>
      <c r="B877" s="2">
        <v>2016.0</v>
      </c>
      <c r="C877" s="6" t="s">
        <v>269</v>
      </c>
      <c r="D877" s="2">
        <v>22055.0</v>
      </c>
      <c r="E877" s="2">
        <v>6.1189288000189E13</v>
      </c>
      <c r="F877" s="2" t="str">
        <f t="array" ref="F877">IFERROR(INDEX(cnpj!$A:$B,MATCH(C877,cnpj!$B:$B,0),1),IF(G877=14,LEFT(E877,2)&amp;"."&amp;MID(E877,3,3)&amp;"."&amp;MID(E877,6,3)&amp;"/"&amp;MID(E877,9,4)&amp;"-"&amp;RIGHT(E877,2),IF(G877=13,0&amp;LEFT(E877,1)&amp;"."&amp;MID(E877,2,3)&amp;"."&amp;MID(E877,5,3)&amp;"/"&amp;MID(E877,8,4)&amp;"-"&amp;RIGHT(E877,2),IF(G877=12,"00"&amp;"."&amp;LEFT(E877,3)&amp;"."&amp;MID(E877,4,3)&amp;"/"&amp;MID(E877,7,4)&amp;"-"&amp;RIGHT(E877,2),IF(G877=11,"00.0"&amp;LEFT(E877,2)&amp;"."&amp;MID(E877,3,3)&amp;"/"&amp;MID(E877,6,4)&amp;"-"&amp;RIGHT(E877,2),"erro")))))</f>
        <v>61.189.288/0001-89</v>
      </c>
      <c r="G877" s="2">
        <f t="shared" si="2"/>
        <v>14</v>
      </c>
      <c r="H877" s="6" t="s">
        <v>62</v>
      </c>
      <c r="I877" s="2">
        <v>3.0</v>
      </c>
      <c r="J877" s="6">
        <v>13.16158409055761</v>
      </c>
      <c r="K877" s="6">
        <v>520000.0</v>
      </c>
      <c r="L877" s="2">
        <v>0.0</v>
      </c>
      <c r="M877" s="2">
        <v>1.0</v>
      </c>
      <c r="N877" s="2"/>
      <c r="O877" s="2">
        <v>1.0</v>
      </c>
      <c r="P877" s="2">
        <v>3.0</v>
      </c>
      <c r="Q877" s="2">
        <v>0.0</v>
      </c>
      <c r="R877" s="2">
        <v>9.0</v>
      </c>
      <c r="S877" s="2">
        <v>0.0</v>
      </c>
      <c r="T877" s="6">
        <v>14.693970650085289</v>
      </c>
      <c r="U877" s="6">
        <v>-0.03655964007826553</v>
      </c>
      <c r="V877" s="6">
        <v>0.5797440168827555</v>
      </c>
      <c r="W877" s="6">
        <v>642188.0</v>
      </c>
      <c r="X877" s="6">
        <v>753366.0</v>
      </c>
      <c r="Y877" s="6">
        <v>2407190.0</v>
      </c>
      <c r="Z877" s="6">
        <v>-88006.0</v>
      </c>
      <c r="AA877" s="2" t="str">
        <f t="shared" si="3"/>
        <v/>
      </c>
      <c r="AB877" s="2">
        <v>0.0</v>
      </c>
      <c r="AC877" s="2">
        <v>0.0</v>
      </c>
      <c r="AD877" s="2">
        <v>0.0</v>
      </c>
      <c r="AE877" s="2">
        <v>0.0</v>
      </c>
      <c r="AF877" s="2">
        <v>0.0</v>
      </c>
      <c r="AG877" s="2">
        <v>0.0</v>
      </c>
      <c r="AH877" s="2">
        <v>1.0</v>
      </c>
      <c r="AI877" s="2">
        <v>0.0</v>
      </c>
      <c r="AJ877" s="2">
        <v>0.0</v>
      </c>
      <c r="AK877" s="2">
        <v>0.0</v>
      </c>
      <c r="AL877" s="2">
        <v>0.0</v>
      </c>
      <c r="AM877" s="2">
        <v>1.0</v>
      </c>
      <c r="AN877" s="2">
        <v>0.0</v>
      </c>
      <c r="AO877" s="2">
        <v>0.0</v>
      </c>
      <c r="AP877" s="2">
        <v>0.0</v>
      </c>
      <c r="AQ877" s="2">
        <v>0.0</v>
      </c>
      <c r="AR877" s="3">
        <v>0.0</v>
      </c>
      <c r="AS877" s="6" t="str">
        <f t="shared" si="4"/>
        <v/>
      </c>
      <c r="AT877" s="6" t="str">
        <f t="shared" si="5"/>
        <v/>
      </c>
      <c r="AU877" s="6" t="str">
        <f t="shared" si="6"/>
        <v/>
      </c>
      <c r="AV877" s="6" t="str">
        <f t="shared" si="7"/>
        <v/>
      </c>
      <c r="AW877" s="6" t="str">
        <f t="shared" si="8"/>
        <v/>
      </c>
      <c r="AX877" s="6" t="str">
        <f t="shared" si="9"/>
        <v/>
      </c>
      <c r="AY877" s="6" t="str">
        <f t="shared" si="10"/>
        <v/>
      </c>
      <c r="AZ877" s="6" t="str">
        <f t="shared" si="11"/>
        <v/>
      </c>
      <c r="BA877" s="6" t="str">
        <f t="shared" si="12"/>
        <v/>
      </c>
      <c r="BB877" s="6" t="str">
        <f t="shared" si="13"/>
        <v/>
      </c>
      <c r="BC877" s="2"/>
      <c r="BD877" s="2"/>
    </row>
    <row r="878" ht="15.75" customHeight="1">
      <c r="A878" s="2">
        <v>210.0</v>
      </c>
      <c r="B878" s="2">
        <v>2017.0</v>
      </c>
      <c r="C878" s="6" t="s">
        <v>269</v>
      </c>
      <c r="D878" s="2">
        <v>22055.0</v>
      </c>
      <c r="E878" s="2">
        <v>6.1189288000189E13</v>
      </c>
      <c r="F878" s="2" t="str">
        <f t="array" ref="F878">IFERROR(INDEX(cnpj!$A:$B,MATCH(C878,cnpj!$B:$B,0),1),IF(G878=14,LEFT(E878,2)&amp;"."&amp;MID(E878,3,3)&amp;"."&amp;MID(E878,6,3)&amp;"/"&amp;MID(E878,9,4)&amp;"-"&amp;RIGHT(E878,2),IF(G878=13,0&amp;LEFT(E878,1)&amp;"."&amp;MID(E878,2,3)&amp;"."&amp;MID(E878,5,3)&amp;"/"&amp;MID(E878,8,4)&amp;"-"&amp;RIGHT(E878,2),IF(G878=12,"00"&amp;"."&amp;LEFT(E878,3)&amp;"."&amp;MID(E878,4,3)&amp;"/"&amp;MID(E878,7,4)&amp;"-"&amp;RIGHT(E878,2),IF(G878=11,"00.0"&amp;LEFT(E878,2)&amp;"."&amp;MID(E878,3,3)&amp;"/"&amp;MID(E878,6,4)&amp;"-"&amp;RIGHT(E878,2),"erro")))))</f>
        <v>61.189.288/0001-89</v>
      </c>
      <c r="G878" s="2">
        <f t="shared" si="2"/>
        <v>14</v>
      </c>
      <c r="H878" s="6" t="s">
        <v>62</v>
      </c>
      <c r="I878" s="2">
        <v>3.0</v>
      </c>
      <c r="J878" s="6">
        <v>13.975205681772897</v>
      </c>
      <c r="K878" s="6">
        <v>1173153.15</v>
      </c>
      <c r="L878" s="2">
        <v>0.0</v>
      </c>
      <c r="M878" s="2">
        <v>1.0</v>
      </c>
      <c r="N878" s="2"/>
      <c r="O878" s="2">
        <v>1.0</v>
      </c>
      <c r="P878" s="2">
        <v>4.0</v>
      </c>
      <c r="Q878" s="2">
        <v>0.0</v>
      </c>
      <c r="R878" s="2">
        <v>9.0</v>
      </c>
      <c r="S878" s="2">
        <v>0.0</v>
      </c>
      <c r="T878" s="6">
        <v>14.63808691605809</v>
      </c>
      <c r="U878" s="6">
        <v>-0.026550317019694188</v>
      </c>
      <c r="V878" s="6">
        <v>0.5784316783351645</v>
      </c>
      <c r="W878" s="6">
        <v>990167.0</v>
      </c>
      <c r="X878" s="6">
        <v>326550.0</v>
      </c>
      <c r="Y878" s="6">
        <v>2276357.0</v>
      </c>
      <c r="Z878" s="6">
        <v>-60438.0</v>
      </c>
      <c r="AA878" s="2">
        <f t="shared" si="3"/>
        <v>1</v>
      </c>
      <c r="AB878" s="2">
        <v>0.0</v>
      </c>
      <c r="AC878" s="2">
        <v>0.0</v>
      </c>
      <c r="AD878" s="2">
        <v>0.0</v>
      </c>
      <c r="AE878" s="2">
        <v>0.0</v>
      </c>
      <c r="AF878" s="2">
        <v>0.0</v>
      </c>
      <c r="AG878" s="2">
        <v>0.0</v>
      </c>
      <c r="AH878" s="2">
        <v>1.0</v>
      </c>
      <c r="AI878" s="2">
        <v>0.0</v>
      </c>
      <c r="AJ878" s="2">
        <v>0.0</v>
      </c>
      <c r="AK878" s="2">
        <v>0.0</v>
      </c>
      <c r="AL878" s="2">
        <v>0.0</v>
      </c>
      <c r="AM878" s="2">
        <v>0.0</v>
      </c>
      <c r="AN878" s="2">
        <v>1.0</v>
      </c>
      <c r="AO878" s="2">
        <v>0.0</v>
      </c>
      <c r="AP878" s="2">
        <v>0.0</v>
      </c>
      <c r="AQ878" s="2">
        <v>0.0</v>
      </c>
      <c r="AR878" s="3">
        <v>0.0</v>
      </c>
      <c r="AS878" s="6">
        <f t="shared" si="4"/>
        <v>14.69397065</v>
      </c>
      <c r="AT878" s="6">
        <f t="shared" si="5"/>
        <v>-0.03655964008</v>
      </c>
      <c r="AU878" s="6">
        <f t="shared" si="6"/>
        <v>0.5797440169</v>
      </c>
      <c r="AV878" s="6">
        <f t="shared" si="7"/>
        <v>0</v>
      </c>
      <c r="AW878" s="6">
        <f t="shared" si="8"/>
        <v>1</v>
      </c>
      <c r="AX878" s="6">
        <f t="shared" si="9"/>
        <v>1</v>
      </c>
      <c r="AY878" s="6">
        <f t="shared" si="10"/>
        <v>3</v>
      </c>
      <c r="AZ878" s="6">
        <f t="shared" si="11"/>
        <v>0</v>
      </c>
      <c r="BA878" s="6">
        <f t="shared" si="12"/>
        <v>9</v>
      </c>
      <c r="BB878" s="6">
        <f t="shared" si="13"/>
        <v>0</v>
      </c>
      <c r="BC878" s="2"/>
      <c r="BD878" s="2"/>
    </row>
    <row r="879" ht="15.75" customHeight="1">
      <c r="A879" s="2">
        <v>210.0</v>
      </c>
      <c r="B879" s="2">
        <v>2018.0</v>
      </c>
      <c r="C879" s="6" t="s">
        <v>269</v>
      </c>
      <c r="D879" s="2">
        <v>22055.0</v>
      </c>
      <c r="E879" s="2">
        <v>6.1189288000189E13</v>
      </c>
      <c r="F879" s="2" t="str">
        <f t="array" ref="F879">IFERROR(INDEX(cnpj!$A:$B,MATCH(C879,cnpj!$B:$B,0),1),IF(G879=14,LEFT(E879,2)&amp;"."&amp;MID(E879,3,3)&amp;"."&amp;MID(E879,6,3)&amp;"/"&amp;MID(E879,9,4)&amp;"-"&amp;RIGHT(E879,2),IF(G879=13,0&amp;LEFT(E879,1)&amp;"."&amp;MID(E879,2,3)&amp;"."&amp;MID(E879,5,3)&amp;"/"&amp;MID(E879,8,4)&amp;"-"&amp;RIGHT(E879,2),IF(G879=12,"00"&amp;"."&amp;LEFT(E879,3)&amp;"."&amp;MID(E879,4,3)&amp;"/"&amp;MID(E879,7,4)&amp;"-"&amp;RIGHT(E879,2),IF(G879=11,"00.0"&amp;LEFT(E879,2)&amp;"."&amp;MID(E879,3,3)&amp;"/"&amp;MID(E879,6,4)&amp;"-"&amp;RIGHT(E879,2),"erro")))))</f>
        <v>61.189.288/0001-89</v>
      </c>
      <c r="G879" s="2">
        <f t="shared" si="2"/>
        <v>14</v>
      </c>
      <c r="H879" s="6" t="s">
        <v>62</v>
      </c>
      <c r="I879" s="2">
        <v>3.0</v>
      </c>
      <c r="J879" s="6">
        <v>14.070152776337855</v>
      </c>
      <c r="K879" s="6">
        <v>1290000.0</v>
      </c>
      <c r="L879" s="2">
        <v>0.0</v>
      </c>
      <c r="M879" s="2">
        <v>1.0</v>
      </c>
      <c r="N879" s="2"/>
      <c r="O879" s="2">
        <v>1.0</v>
      </c>
      <c r="P879" s="2">
        <v>3.0</v>
      </c>
      <c r="Q879" s="2">
        <v>0.0</v>
      </c>
      <c r="R879" s="2">
        <v>14.0</v>
      </c>
      <c r="S879" s="2">
        <v>0.0</v>
      </c>
      <c r="T879" s="6">
        <v>14.757000310767816</v>
      </c>
      <c r="U879" s="6">
        <v>0.011062884049367384</v>
      </c>
      <c r="V879" s="6">
        <v>0.6202310010383033</v>
      </c>
      <c r="W879" s="6">
        <v>1129780.0</v>
      </c>
      <c r="X879" s="6">
        <v>460367.0</v>
      </c>
      <c r="Y879" s="6">
        <v>2563798.0</v>
      </c>
      <c r="Z879" s="6">
        <v>28363.0</v>
      </c>
      <c r="AA879" s="2">
        <f t="shared" si="3"/>
        <v>1</v>
      </c>
      <c r="AB879" s="2">
        <v>0.0</v>
      </c>
      <c r="AC879" s="2">
        <v>0.0</v>
      </c>
      <c r="AD879" s="2">
        <v>0.0</v>
      </c>
      <c r="AE879" s="2">
        <v>0.0</v>
      </c>
      <c r="AF879" s="2">
        <v>0.0</v>
      </c>
      <c r="AG879" s="2">
        <v>0.0</v>
      </c>
      <c r="AH879" s="2">
        <v>1.0</v>
      </c>
      <c r="AI879" s="2">
        <v>0.0</v>
      </c>
      <c r="AJ879" s="2">
        <v>0.0</v>
      </c>
      <c r="AK879" s="2">
        <v>0.0</v>
      </c>
      <c r="AL879" s="2">
        <v>0.0</v>
      </c>
      <c r="AM879" s="2">
        <v>0.0</v>
      </c>
      <c r="AN879" s="2">
        <v>0.0</v>
      </c>
      <c r="AO879" s="2">
        <v>1.0</v>
      </c>
      <c r="AP879" s="2">
        <v>0.0</v>
      </c>
      <c r="AQ879" s="2">
        <v>0.0</v>
      </c>
      <c r="AR879" s="3">
        <v>0.0</v>
      </c>
      <c r="AS879" s="6">
        <f t="shared" si="4"/>
        <v>14.63808692</v>
      </c>
      <c r="AT879" s="6">
        <f t="shared" si="5"/>
        <v>-0.02655031702</v>
      </c>
      <c r="AU879" s="6">
        <f t="shared" si="6"/>
        <v>0.5784316783</v>
      </c>
      <c r="AV879" s="6">
        <f t="shared" si="7"/>
        <v>0</v>
      </c>
      <c r="AW879" s="6">
        <f t="shared" si="8"/>
        <v>1</v>
      </c>
      <c r="AX879" s="6">
        <f t="shared" si="9"/>
        <v>1</v>
      </c>
      <c r="AY879" s="6">
        <f t="shared" si="10"/>
        <v>4</v>
      </c>
      <c r="AZ879" s="6">
        <f t="shared" si="11"/>
        <v>0</v>
      </c>
      <c r="BA879" s="6">
        <f t="shared" si="12"/>
        <v>9</v>
      </c>
      <c r="BB879" s="6">
        <f t="shared" si="13"/>
        <v>0</v>
      </c>
      <c r="BC879" s="2"/>
      <c r="BD879" s="2"/>
    </row>
    <row r="880" ht="15.75" customHeight="1">
      <c r="A880" s="2">
        <v>210.0</v>
      </c>
      <c r="B880" s="2">
        <v>2019.0</v>
      </c>
      <c r="C880" s="6" t="s">
        <v>269</v>
      </c>
      <c r="D880" s="2">
        <v>22055.0</v>
      </c>
      <c r="E880" s="2">
        <v>6.1189288000189E13</v>
      </c>
      <c r="F880" s="2" t="str">
        <f t="array" ref="F880">IFERROR(INDEX(cnpj!$A:$B,MATCH(C880,cnpj!$B:$B,0),1),IF(G880=14,LEFT(E880,2)&amp;"."&amp;MID(E880,3,3)&amp;"."&amp;MID(E880,6,3)&amp;"/"&amp;MID(E880,9,4)&amp;"-"&amp;RIGHT(E880,2),IF(G880=13,0&amp;LEFT(E880,1)&amp;"."&amp;MID(E880,2,3)&amp;"."&amp;MID(E880,5,3)&amp;"/"&amp;MID(E880,8,4)&amp;"-"&amp;RIGHT(E880,2),IF(G880=12,"00"&amp;"."&amp;LEFT(E880,3)&amp;"."&amp;MID(E880,4,3)&amp;"/"&amp;MID(E880,7,4)&amp;"-"&amp;RIGHT(E880,2),IF(G880=11,"00.0"&amp;LEFT(E880,2)&amp;"."&amp;MID(E880,3,3)&amp;"/"&amp;MID(E880,6,4)&amp;"-"&amp;RIGHT(E880,2),"erro")))))</f>
        <v>61.189.288/0001-89</v>
      </c>
      <c r="G880" s="2">
        <f t="shared" si="2"/>
        <v>14</v>
      </c>
      <c r="H880" s="6" t="s">
        <v>62</v>
      </c>
      <c r="I880" s="2">
        <v>3.0</v>
      </c>
      <c r="J880" s="6">
        <v>14.41557976050272</v>
      </c>
      <c r="K880" s="6">
        <v>1822244.9</v>
      </c>
      <c r="L880" s="2">
        <v>0.0</v>
      </c>
      <c r="M880" s="2">
        <v>1.0</v>
      </c>
      <c r="N880" s="2"/>
      <c r="O880" s="2">
        <v>0.0</v>
      </c>
      <c r="P880" s="2">
        <v>0.0</v>
      </c>
      <c r="Q880" s="2">
        <v>0.0</v>
      </c>
      <c r="R880" s="2">
        <v>16.0</v>
      </c>
      <c r="S880" s="2">
        <v>0.0</v>
      </c>
      <c r="T880" s="6">
        <v>15.068607470694058</v>
      </c>
      <c r="U880" s="6">
        <v>-0.032092423987531024</v>
      </c>
      <c r="V880" s="6">
        <v>0.5697811216767885</v>
      </c>
      <c r="W880" s="6">
        <v>1352712.0</v>
      </c>
      <c r="X880" s="6">
        <v>642188.0</v>
      </c>
      <c r="Y880" s="6">
        <v>3501169.0</v>
      </c>
      <c r="Z880" s="6">
        <v>-112361.0</v>
      </c>
      <c r="AA880" s="2">
        <f t="shared" si="3"/>
        <v>0</v>
      </c>
      <c r="AB880" s="2">
        <v>0.0</v>
      </c>
      <c r="AC880" s="2">
        <v>0.0</v>
      </c>
      <c r="AD880" s="2">
        <v>0.0</v>
      </c>
      <c r="AE880" s="2">
        <v>0.0</v>
      </c>
      <c r="AF880" s="2">
        <v>0.0</v>
      </c>
      <c r="AG880" s="2">
        <v>0.0</v>
      </c>
      <c r="AH880" s="2">
        <v>1.0</v>
      </c>
      <c r="AI880" s="2">
        <v>0.0</v>
      </c>
      <c r="AJ880" s="2">
        <v>0.0</v>
      </c>
      <c r="AK880" s="2">
        <v>0.0</v>
      </c>
      <c r="AL880" s="2">
        <v>0.0</v>
      </c>
      <c r="AM880" s="2">
        <v>0.0</v>
      </c>
      <c r="AN880" s="2">
        <v>0.0</v>
      </c>
      <c r="AO880" s="2">
        <v>0.0</v>
      </c>
      <c r="AP880" s="2">
        <v>1.0</v>
      </c>
      <c r="AQ880" s="2">
        <v>0.0</v>
      </c>
      <c r="AR880" s="3">
        <v>0.0</v>
      </c>
      <c r="AS880" s="6">
        <f t="shared" si="4"/>
        <v>14.75700031</v>
      </c>
      <c r="AT880" s="6">
        <f t="shared" si="5"/>
        <v>0.01106288405</v>
      </c>
      <c r="AU880" s="6">
        <f t="shared" si="6"/>
        <v>0.620231001</v>
      </c>
      <c r="AV880" s="6">
        <f t="shared" si="7"/>
        <v>0</v>
      </c>
      <c r="AW880" s="6">
        <f t="shared" si="8"/>
        <v>1</v>
      </c>
      <c r="AX880" s="6">
        <f t="shared" si="9"/>
        <v>1</v>
      </c>
      <c r="AY880" s="6">
        <f t="shared" si="10"/>
        <v>3</v>
      </c>
      <c r="AZ880" s="6">
        <f t="shared" si="11"/>
        <v>0</v>
      </c>
      <c r="BA880" s="6">
        <f t="shared" si="12"/>
        <v>14</v>
      </c>
      <c r="BB880" s="6">
        <f t="shared" si="13"/>
        <v>0</v>
      </c>
      <c r="BC880" s="2"/>
      <c r="BD880" s="2"/>
    </row>
    <row r="881" ht="15.75" customHeight="1">
      <c r="A881" s="2">
        <v>210.0</v>
      </c>
      <c r="B881" s="2">
        <v>2020.0</v>
      </c>
      <c r="C881" s="6" t="s">
        <v>269</v>
      </c>
      <c r="D881" s="2">
        <v>22055.0</v>
      </c>
      <c r="E881" s="2">
        <v>6.1189288000189E13</v>
      </c>
      <c r="F881" s="2" t="str">
        <f t="array" ref="F881">IFERROR(INDEX(cnpj!$A:$B,MATCH(C881,cnpj!$B:$B,0),1),IF(G881=14,LEFT(E881,2)&amp;"."&amp;MID(E881,3,3)&amp;"."&amp;MID(E881,6,3)&amp;"/"&amp;MID(E881,9,4)&amp;"-"&amp;RIGHT(E881,2),IF(G881=13,0&amp;LEFT(E881,1)&amp;"."&amp;MID(E881,2,3)&amp;"."&amp;MID(E881,5,3)&amp;"/"&amp;MID(E881,8,4)&amp;"-"&amp;RIGHT(E881,2),IF(G881=12,"00"&amp;"."&amp;LEFT(E881,3)&amp;"."&amp;MID(E881,4,3)&amp;"/"&amp;MID(E881,7,4)&amp;"-"&amp;RIGHT(E881,2),IF(G881=11,"00.0"&amp;LEFT(E881,2)&amp;"."&amp;MID(E881,3,3)&amp;"/"&amp;MID(E881,6,4)&amp;"-"&amp;RIGHT(E881,2),"erro")))))</f>
        <v>61.189.288/0001-89</v>
      </c>
      <c r="G881" s="2">
        <f t="shared" si="2"/>
        <v>14</v>
      </c>
      <c r="H881" s="6" t="s">
        <v>62</v>
      </c>
      <c r="I881" s="2">
        <v>3.0</v>
      </c>
      <c r="J881" s="6">
        <v>14.011765427091479</v>
      </c>
      <c r="K881" s="6">
        <v>1216837.0</v>
      </c>
      <c r="L881" s="2">
        <v>0.0</v>
      </c>
      <c r="M881" s="2">
        <v>1.0</v>
      </c>
      <c r="N881" s="2"/>
      <c r="O881" s="2">
        <v>0.0</v>
      </c>
      <c r="P881" s="2">
        <v>0.0</v>
      </c>
      <c r="Q881" s="2">
        <v>0.0</v>
      </c>
      <c r="R881" s="2">
        <v>15.0</v>
      </c>
      <c r="S881" s="2">
        <v>0.0</v>
      </c>
      <c r="T881" s="6">
        <v>14.857853684349868</v>
      </c>
      <c r="U881" s="6">
        <v>-0.15240417877648144</v>
      </c>
      <c r="V881" s="6">
        <v>0.6502207095287699</v>
      </c>
      <c r="W881" s="6">
        <v>1193887.0</v>
      </c>
      <c r="X881" s="6">
        <v>650044.0</v>
      </c>
      <c r="Y881" s="6">
        <v>2835854.0</v>
      </c>
      <c r="Z881" s="6">
        <v>-432196.0</v>
      </c>
      <c r="AA881" s="2">
        <f t="shared" si="3"/>
        <v>1</v>
      </c>
      <c r="AB881" s="2">
        <v>0.0</v>
      </c>
      <c r="AC881" s="2">
        <v>0.0</v>
      </c>
      <c r="AD881" s="2">
        <v>0.0</v>
      </c>
      <c r="AE881" s="2">
        <v>0.0</v>
      </c>
      <c r="AF881" s="2">
        <v>0.0</v>
      </c>
      <c r="AG881" s="2">
        <v>0.0</v>
      </c>
      <c r="AH881" s="2">
        <v>1.0</v>
      </c>
      <c r="AI881" s="2">
        <v>0.0</v>
      </c>
      <c r="AJ881" s="2">
        <v>0.0</v>
      </c>
      <c r="AK881" s="2">
        <v>0.0</v>
      </c>
      <c r="AL881" s="2">
        <v>0.0</v>
      </c>
      <c r="AM881" s="2">
        <v>0.0</v>
      </c>
      <c r="AN881" s="2">
        <v>0.0</v>
      </c>
      <c r="AO881" s="2">
        <v>0.0</v>
      </c>
      <c r="AP881" s="2">
        <v>0.0</v>
      </c>
      <c r="AQ881" s="2">
        <v>1.0</v>
      </c>
      <c r="AR881" s="3">
        <v>0.0</v>
      </c>
      <c r="AS881" s="6">
        <f t="shared" si="4"/>
        <v>15.06860747</v>
      </c>
      <c r="AT881" s="6">
        <f t="shared" si="5"/>
        <v>-0.03209242399</v>
      </c>
      <c r="AU881" s="6">
        <f t="shared" si="6"/>
        <v>0.5697811217</v>
      </c>
      <c r="AV881" s="6">
        <f t="shared" si="7"/>
        <v>0</v>
      </c>
      <c r="AW881" s="6">
        <f t="shared" si="8"/>
        <v>1</v>
      </c>
      <c r="AX881" s="6">
        <f t="shared" si="9"/>
        <v>0</v>
      </c>
      <c r="AY881" s="6">
        <f t="shared" si="10"/>
        <v>0</v>
      </c>
      <c r="AZ881" s="6">
        <f t="shared" si="11"/>
        <v>0</v>
      </c>
      <c r="BA881" s="6">
        <f t="shared" si="12"/>
        <v>16</v>
      </c>
      <c r="BB881" s="6">
        <f t="shared" si="13"/>
        <v>0</v>
      </c>
      <c r="BC881" s="2"/>
      <c r="BD881" s="2"/>
    </row>
    <row r="882" ht="15.75" customHeight="1">
      <c r="A882" s="2">
        <v>211.0</v>
      </c>
      <c r="B882" s="2">
        <v>2017.0</v>
      </c>
      <c r="C882" s="6" t="s">
        <v>270</v>
      </c>
      <c r="D882" s="2">
        <v>4782.0</v>
      </c>
      <c r="E882" s="2">
        <v>1.7162082000173E13</v>
      </c>
      <c r="F882" s="2" t="str">
        <f t="array" ref="F882">IFERROR(INDEX(cnpj!$A:$B,MATCH(C882,cnpj!$B:$B,0),1),IF(G882=14,LEFT(E882,2)&amp;"."&amp;MID(E882,3,3)&amp;"."&amp;MID(E882,6,3)&amp;"/"&amp;MID(E882,9,4)&amp;"-"&amp;RIGHT(E882,2),IF(G882=13,0&amp;LEFT(E882,1)&amp;"."&amp;MID(E882,2,3)&amp;"."&amp;MID(E882,5,3)&amp;"/"&amp;MID(E882,8,4)&amp;"-"&amp;RIGHT(E882,2),IF(G882=12,"00"&amp;"."&amp;LEFT(E882,3)&amp;"."&amp;MID(E882,4,3)&amp;"/"&amp;MID(E882,7,4)&amp;"-"&amp;RIGHT(E882,2),IF(G882=11,"00.0"&amp;LEFT(E882,2)&amp;"."&amp;MID(E882,3,3)&amp;"/"&amp;MID(E882,6,4)&amp;"-"&amp;RIGHT(E882,2),"erro")))))</f>
        <v>17.162.082/0001-73</v>
      </c>
      <c r="G882" s="2">
        <f t="shared" si="2"/>
        <v>14</v>
      </c>
      <c r="H882" s="6" t="s">
        <v>60</v>
      </c>
      <c r="I882" s="2">
        <v>1.0</v>
      </c>
      <c r="J882" s="6">
        <v>11.481434797878858</v>
      </c>
      <c r="K882" s="6">
        <v>96900.0</v>
      </c>
      <c r="L882" s="2">
        <v>1.0</v>
      </c>
      <c r="M882" s="2">
        <v>0.0</v>
      </c>
      <c r="N882" s="2"/>
      <c r="O882" s="2">
        <v>0.0</v>
      </c>
      <c r="P882" s="2">
        <v>0.0</v>
      </c>
      <c r="Q882" s="2">
        <v>0.0</v>
      </c>
      <c r="R882" s="2">
        <v>12.0</v>
      </c>
      <c r="S882" s="2">
        <v>0.0</v>
      </c>
      <c r="T882" s="6">
        <v>13.770002601453305</v>
      </c>
      <c r="U882" s="6">
        <v>-1.6019913930960574</v>
      </c>
      <c r="V882" s="6">
        <v>11.038225579584557</v>
      </c>
      <c r="W882" s="6">
        <v>1133224.0</v>
      </c>
      <c r="X882" s="6">
        <v>9413933.0</v>
      </c>
      <c r="Y882" s="6">
        <v>955512.0</v>
      </c>
      <c r="Z882" s="6">
        <v>-1530722.0</v>
      </c>
      <c r="AA882" s="2" t="str">
        <f t="shared" si="3"/>
        <v/>
      </c>
      <c r="AB882" s="2">
        <v>0.0</v>
      </c>
      <c r="AC882" s="2">
        <v>0.0</v>
      </c>
      <c r="AD882" s="2">
        <v>0.0</v>
      </c>
      <c r="AE882" s="2">
        <v>0.0</v>
      </c>
      <c r="AF882" s="2">
        <v>0.0</v>
      </c>
      <c r="AG882" s="2">
        <v>1.0</v>
      </c>
      <c r="AH882" s="2">
        <v>0.0</v>
      </c>
      <c r="AI882" s="2">
        <v>0.0</v>
      </c>
      <c r="AJ882" s="2">
        <v>0.0</v>
      </c>
      <c r="AK882" s="2">
        <v>0.0</v>
      </c>
      <c r="AL882" s="2">
        <v>0.0</v>
      </c>
      <c r="AM882" s="2">
        <v>0.0</v>
      </c>
      <c r="AN882" s="2">
        <v>1.0</v>
      </c>
      <c r="AO882" s="2">
        <v>0.0</v>
      </c>
      <c r="AP882" s="2">
        <v>0.0</v>
      </c>
      <c r="AQ882" s="2">
        <v>0.0</v>
      </c>
      <c r="AR882" s="3">
        <v>0.0</v>
      </c>
      <c r="AS882" s="6" t="str">
        <f t="shared" si="4"/>
        <v/>
      </c>
      <c r="AT882" s="6" t="str">
        <f t="shared" si="5"/>
        <v/>
      </c>
      <c r="AU882" s="6" t="str">
        <f t="shared" si="6"/>
        <v/>
      </c>
      <c r="AV882" s="6" t="str">
        <f t="shared" si="7"/>
        <v/>
      </c>
      <c r="AW882" s="6" t="str">
        <f t="shared" si="8"/>
        <v/>
      </c>
      <c r="AX882" s="6" t="str">
        <f t="shared" si="9"/>
        <v/>
      </c>
      <c r="AY882" s="6" t="str">
        <f t="shared" si="10"/>
        <v/>
      </c>
      <c r="AZ882" s="6" t="str">
        <f t="shared" si="11"/>
        <v/>
      </c>
      <c r="BA882" s="6" t="str">
        <f t="shared" si="12"/>
        <v/>
      </c>
      <c r="BB882" s="6" t="str">
        <f t="shared" si="13"/>
        <v/>
      </c>
      <c r="BC882" s="2"/>
      <c r="BD882" s="2"/>
    </row>
    <row r="883" ht="15.75" customHeight="1">
      <c r="A883" s="2">
        <v>211.0</v>
      </c>
      <c r="B883" s="2">
        <v>2018.0</v>
      </c>
      <c r="C883" s="6" t="s">
        <v>270</v>
      </c>
      <c r="D883" s="2">
        <v>4782.0</v>
      </c>
      <c r="E883" s="2">
        <v>1.7162082000173E13</v>
      </c>
      <c r="F883" s="2" t="str">
        <f t="array" ref="F883">IFERROR(INDEX(cnpj!$A:$B,MATCH(C883,cnpj!$B:$B,0),1),IF(G883=14,LEFT(E883,2)&amp;"."&amp;MID(E883,3,3)&amp;"."&amp;MID(E883,6,3)&amp;"/"&amp;MID(E883,9,4)&amp;"-"&amp;RIGHT(E883,2),IF(G883=13,0&amp;LEFT(E883,1)&amp;"."&amp;MID(E883,2,3)&amp;"."&amp;MID(E883,5,3)&amp;"/"&amp;MID(E883,8,4)&amp;"-"&amp;RIGHT(E883,2),IF(G883=12,"00"&amp;"."&amp;LEFT(E883,3)&amp;"."&amp;MID(E883,4,3)&amp;"/"&amp;MID(E883,7,4)&amp;"-"&amp;RIGHT(E883,2),IF(G883=11,"00.0"&amp;LEFT(E883,2)&amp;"."&amp;MID(E883,3,3)&amp;"/"&amp;MID(E883,6,4)&amp;"-"&amp;RIGHT(E883,2),"erro")))))</f>
        <v>17.162.082/0001-73</v>
      </c>
      <c r="G883" s="2">
        <f t="shared" si="2"/>
        <v>14</v>
      </c>
      <c r="H883" s="6" t="s">
        <v>60</v>
      </c>
      <c r="I883" s="2">
        <v>1.0</v>
      </c>
      <c r="J883" s="6">
        <v>11.481434797878858</v>
      </c>
      <c r="K883" s="6">
        <v>96900.0</v>
      </c>
      <c r="L883" s="2">
        <v>0.0</v>
      </c>
      <c r="M883" s="2">
        <v>0.0</v>
      </c>
      <c r="N883" s="2"/>
      <c r="O883" s="2">
        <v>0.0</v>
      </c>
      <c r="P883" s="2">
        <v>0.0</v>
      </c>
      <c r="Q883" s="2">
        <v>0.0</v>
      </c>
      <c r="R883" s="2">
        <v>11.0</v>
      </c>
      <c r="S883" s="2">
        <v>1.0</v>
      </c>
      <c r="T883" s="6">
        <v>13.76909272758448</v>
      </c>
      <c r="U883" s="6">
        <v>-1.177856015285295</v>
      </c>
      <c r="V883" s="6">
        <v>12.225765024202765</v>
      </c>
      <c r="W883" s="6">
        <v>1286779.0</v>
      </c>
      <c r="X883" s="6">
        <v>1.0384462E7</v>
      </c>
      <c r="Y883" s="6">
        <v>954643.0</v>
      </c>
      <c r="Z883" s="6">
        <v>-1124432.0</v>
      </c>
      <c r="AA883" s="2">
        <f t="shared" si="3"/>
        <v>1</v>
      </c>
      <c r="AB883" s="2">
        <v>0.0</v>
      </c>
      <c r="AC883" s="2">
        <v>0.0</v>
      </c>
      <c r="AD883" s="2">
        <v>0.0</v>
      </c>
      <c r="AE883" s="2">
        <v>0.0</v>
      </c>
      <c r="AF883" s="2">
        <v>0.0</v>
      </c>
      <c r="AG883" s="2">
        <v>1.0</v>
      </c>
      <c r="AH883" s="2">
        <v>0.0</v>
      </c>
      <c r="AI883" s="2">
        <v>0.0</v>
      </c>
      <c r="AJ883" s="2">
        <v>0.0</v>
      </c>
      <c r="AK883" s="2">
        <v>0.0</v>
      </c>
      <c r="AL883" s="2">
        <v>0.0</v>
      </c>
      <c r="AM883" s="2">
        <v>0.0</v>
      </c>
      <c r="AN883" s="2">
        <v>0.0</v>
      </c>
      <c r="AO883" s="2">
        <v>1.0</v>
      </c>
      <c r="AP883" s="2">
        <v>0.0</v>
      </c>
      <c r="AQ883" s="2">
        <v>0.0</v>
      </c>
      <c r="AR883" s="3">
        <v>0.0</v>
      </c>
      <c r="AS883" s="6">
        <f t="shared" si="4"/>
        <v>13.7700026</v>
      </c>
      <c r="AT883" s="6">
        <f t="shared" si="5"/>
        <v>-1.601991393</v>
      </c>
      <c r="AU883" s="6">
        <f t="shared" si="6"/>
        <v>11.03822558</v>
      </c>
      <c r="AV883" s="6">
        <f t="shared" si="7"/>
        <v>1</v>
      </c>
      <c r="AW883" s="6">
        <f t="shared" si="8"/>
        <v>0</v>
      </c>
      <c r="AX883" s="6">
        <f t="shared" si="9"/>
        <v>0</v>
      </c>
      <c r="AY883" s="6">
        <f t="shared" si="10"/>
        <v>0</v>
      </c>
      <c r="AZ883" s="6">
        <f t="shared" si="11"/>
        <v>0</v>
      </c>
      <c r="BA883" s="6">
        <f t="shared" si="12"/>
        <v>12</v>
      </c>
      <c r="BB883" s="6">
        <f t="shared" si="13"/>
        <v>0</v>
      </c>
      <c r="BC883" s="2"/>
      <c r="BD883" s="2"/>
    </row>
    <row r="884" ht="15.75" customHeight="1">
      <c r="A884" s="2">
        <v>211.0</v>
      </c>
      <c r="B884" s="2">
        <v>2019.0</v>
      </c>
      <c r="C884" s="6" t="s">
        <v>270</v>
      </c>
      <c r="D884" s="2">
        <v>4782.0</v>
      </c>
      <c r="E884" s="2">
        <v>1.7162082000173E13</v>
      </c>
      <c r="F884" s="2" t="str">
        <f t="array" ref="F884">IFERROR(INDEX(cnpj!$A:$B,MATCH(C884,cnpj!$B:$B,0),1),IF(G884=14,LEFT(E884,2)&amp;"."&amp;MID(E884,3,3)&amp;"."&amp;MID(E884,6,3)&amp;"/"&amp;MID(E884,9,4)&amp;"-"&amp;RIGHT(E884,2),IF(G884=13,0&amp;LEFT(E884,1)&amp;"."&amp;MID(E884,2,3)&amp;"."&amp;MID(E884,5,3)&amp;"/"&amp;MID(E884,8,4)&amp;"-"&amp;RIGHT(E884,2),IF(G884=12,"00"&amp;"."&amp;LEFT(E884,3)&amp;"."&amp;MID(E884,4,3)&amp;"/"&amp;MID(E884,7,4)&amp;"-"&amp;RIGHT(E884,2),IF(G884=11,"00.0"&amp;LEFT(E884,2)&amp;"."&amp;MID(E884,3,3)&amp;"/"&amp;MID(E884,6,4)&amp;"-"&amp;RIGHT(E884,2),"erro")))))</f>
        <v>17.162.082/0001-73</v>
      </c>
      <c r="G884" s="2">
        <f t="shared" si="2"/>
        <v>14</v>
      </c>
      <c r="H884" s="6" t="s">
        <v>60</v>
      </c>
      <c r="I884" s="2">
        <v>1.0</v>
      </c>
      <c r="J884" s="6">
        <v>11.510963541656688</v>
      </c>
      <c r="K884" s="6">
        <v>99804.0</v>
      </c>
      <c r="L884" s="2">
        <v>1.0</v>
      </c>
      <c r="M884" s="2">
        <v>0.0</v>
      </c>
      <c r="N884" s="2"/>
      <c r="O884" s="2">
        <v>0.0</v>
      </c>
      <c r="P884" s="2">
        <v>0.0</v>
      </c>
      <c r="Q884" s="2">
        <v>0.0</v>
      </c>
      <c r="R884" s="2">
        <v>12.0</v>
      </c>
      <c r="S884" s="2">
        <v>1.0</v>
      </c>
      <c r="T884" s="6">
        <v>13.776670972172733</v>
      </c>
      <c r="U884" s="6">
        <v>-0.47882067355923924</v>
      </c>
      <c r="V884" s="6">
        <v>2.428879151267537</v>
      </c>
      <c r="W884" s="6">
        <v>1344241.0</v>
      </c>
      <c r="X884" s="6">
        <v>992110.0</v>
      </c>
      <c r="Y884" s="6">
        <v>961905.0</v>
      </c>
      <c r="Z884" s="6">
        <v>-460580.0</v>
      </c>
      <c r="AA884" s="2">
        <f t="shared" si="3"/>
        <v>1</v>
      </c>
      <c r="AB884" s="2">
        <v>0.0</v>
      </c>
      <c r="AC884" s="2">
        <v>0.0</v>
      </c>
      <c r="AD884" s="2">
        <v>0.0</v>
      </c>
      <c r="AE884" s="2">
        <v>0.0</v>
      </c>
      <c r="AF884" s="2">
        <v>0.0</v>
      </c>
      <c r="AG884" s="2">
        <v>1.0</v>
      </c>
      <c r="AH884" s="2">
        <v>0.0</v>
      </c>
      <c r="AI884" s="2">
        <v>0.0</v>
      </c>
      <c r="AJ884" s="2">
        <v>0.0</v>
      </c>
      <c r="AK884" s="2">
        <v>0.0</v>
      </c>
      <c r="AL884" s="2">
        <v>0.0</v>
      </c>
      <c r="AM884" s="2">
        <v>0.0</v>
      </c>
      <c r="AN884" s="2">
        <v>0.0</v>
      </c>
      <c r="AO884" s="2">
        <v>0.0</v>
      </c>
      <c r="AP884" s="2">
        <v>1.0</v>
      </c>
      <c r="AQ884" s="2">
        <v>0.0</v>
      </c>
      <c r="AR884" s="3">
        <v>0.0</v>
      </c>
      <c r="AS884" s="6">
        <f t="shared" si="4"/>
        <v>13.76909273</v>
      </c>
      <c r="AT884" s="6">
        <f t="shared" si="5"/>
        <v>-1.177856015</v>
      </c>
      <c r="AU884" s="6">
        <f t="shared" si="6"/>
        <v>12.22576502</v>
      </c>
      <c r="AV884" s="6">
        <f t="shared" si="7"/>
        <v>0</v>
      </c>
      <c r="AW884" s="6">
        <f t="shared" si="8"/>
        <v>0</v>
      </c>
      <c r="AX884" s="6">
        <f t="shared" si="9"/>
        <v>0</v>
      </c>
      <c r="AY884" s="6">
        <f t="shared" si="10"/>
        <v>0</v>
      </c>
      <c r="AZ884" s="6">
        <f t="shared" si="11"/>
        <v>0</v>
      </c>
      <c r="BA884" s="6">
        <f t="shared" si="12"/>
        <v>11</v>
      </c>
      <c r="BB884" s="6">
        <f t="shared" si="13"/>
        <v>1</v>
      </c>
      <c r="BC884" s="2"/>
      <c r="BD884" s="2"/>
    </row>
    <row r="885" ht="15.75" customHeight="1">
      <c r="A885" s="2">
        <v>211.0</v>
      </c>
      <c r="B885" s="2">
        <v>2020.0</v>
      </c>
      <c r="C885" s="6" t="s">
        <v>270</v>
      </c>
      <c r="D885" s="2">
        <v>4782.0</v>
      </c>
      <c r="E885" s="2">
        <v>1.7162082000173E13</v>
      </c>
      <c r="F885" s="2" t="str">
        <f t="array" ref="F885">IFERROR(INDEX(cnpj!$A:$B,MATCH(C885,cnpj!$B:$B,0),1),IF(G885=14,LEFT(E885,2)&amp;"."&amp;MID(E885,3,3)&amp;"."&amp;MID(E885,6,3)&amp;"/"&amp;MID(E885,9,4)&amp;"-"&amp;RIGHT(E885,2),IF(G885=13,0&amp;LEFT(E885,1)&amp;"."&amp;MID(E885,2,3)&amp;"."&amp;MID(E885,5,3)&amp;"/"&amp;MID(E885,8,4)&amp;"-"&amp;RIGHT(E885,2),IF(G885=12,"00"&amp;"."&amp;LEFT(E885,3)&amp;"."&amp;MID(E885,4,3)&amp;"/"&amp;MID(E885,7,4)&amp;"-"&amp;RIGHT(E885,2),IF(G885=11,"00.0"&amp;LEFT(E885,2)&amp;"."&amp;MID(E885,3,3)&amp;"/"&amp;MID(E885,6,4)&amp;"-"&amp;RIGHT(E885,2),"erro")))))</f>
        <v>17.162.082/0001-73</v>
      </c>
      <c r="G885" s="2">
        <f t="shared" si="2"/>
        <v>14</v>
      </c>
      <c r="H885" s="6" t="s">
        <v>60</v>
      </c>
      <c r="I885" s="2">
        <v>1.0</v>
      </c>
      <c r="J885" s="6">
        <v>11.510963541656688</v>
      </c>
      <c r="K885" s="6">
        <v>99804.0</v>
      </c>
      <c r="L885" s="2">
        <v>1.0</v>
      </c>
      <c r="M885" s="2">
        <v>1.0</v>
      </c>
      <c r="N885" s="2"/>
      <c r="O885" s="2">
        <v>0.0</v>
      </c>
      <c r="P885" s="2">
        <v>0.0</v>
      </c>
      <c r="Q885" s="2">
        <v>0.0</v>
      </c>
      <c r="R885" s="2">
        <v>12.0</v>
      </c>
      <c r="S885" s="2">
        <v>1.0</v>
      </c>
      <c r="T885" s="6">
        <v>13.77581501209578</v>
      </c>
      <c r="U885" s="6">
        <v>-1.1782085191482101</v>
      </c>
      <c r="V885" s="6">
        <v>13.85972997101184</v>
      </c>
      <c r="W885" s="6">
        <v>1760576.0</v>
      </c>
      <c r="X885" s="6">
        <v>1.1559761E7</v>
      </c>
      <c r="Y885" s="6">
        <v>961082.0</v>
      </c>
      <c r="Z885" s="6">
        <v>-1132355.0</v>
      </c>
      <c r="AA885" s="2">
        <f t="shared" si="3"/>
        <v>1</v>
      </c>
      <c r="AB885" s="2">
        <v>0.0</v>
      </c>
      <c r="AC885" s="2">
        <v>0.0</v>
      </c>
      <c r="AD885" s="2">
        <v>0.0</v>
      </c>
      <c r="AE885" s="2">
        <v>0.0</v>
      </c>
      <c r="AF885" s="2">
        <v>0.0</v>
      </c>
      <c r="AG885" s="2">
        <v>1.0</v>
      </c>
      <c r="AH885" s="2">
        <v>0.0</v>
      </c>
      <c r="AI885" s="2">
        <v>0.0</v>
      </c>
      <c r="AJ885" s="2">
        <v>0.0</v>
      </c>
      <c r="AK885" s="2">
        <v>0.0</v>
      </c>
      <c r="AL885" s="2">
        <v>0.0</v>
      </c>
      <c r="AM885" s="2">
        <v>0.0</v>
      </c>
      <c r="AN885" s="2">
        <v>0.0</v>
      </c>
      <c r="AO885" s="2">
        <v>0.0</v>
      </c>
      <c r="AP885" s="2">
        <v>0.0</v>
      </c>
      <c r="AQ885" s="2">
        <v>1.0</v>
      </c>
      <c r="AR885" s="3">
        <v>0.0</v>
      </c>
      <c r="AS885" s="6">
        <f t="shared" si="4"/>
        <v>13.77667097</v>
      </c>
      <c r="AT885" s="6">
        <f t="shared" si="5"/>
        <v>-0.4788206736</v>
      </c>
      <c r="AU885" s="6">
        <f t="shared" si="6"/>
        <v>2.428879151</v>
      </c>
      <c r="AV885" s="6">
        <f t="shared" si="7"/>
        <v>1</v>
      </c>
      <c r="AW885" s="6">
        <f t="shared" si="8"/>
        <v>0</v>
      </c>
      <c r="AX885" s="6">
        <f t="shared" si="9"/>
        <v>0</v>
      </c>
      <c r="AY885" s="6">
        <f t="shared" si="10"/>
        <v>0</v>
      </c>
      <c r="AZ885" s="6">
        <f t="shared" si="11"/>
        <v>0</v>
      </c>
      <c r="BA885" s="6">
        <f t="shared" si="12"/>
        <v>12</v>
      </c>
      <c r="BB885" s="6">
        <f t="shared" si="13"/>
        <v>1</v>
      </c>
      <c r="BC885" s="2"/>
      <c r="BD885" s="2"/>
    </row>
    <row r="886" ht="15.75" customHeight="1">
      <c r="A886" s="2">
        <v>212.0</v>
      </c>
      <c r="B886" s="2">
        <v>2016.0</v>
      </c>
      <c r="C886" s="6" t="s">
        <v>271</v>
      </c>
      <c r="D886" s="2">
        <v>15890.0</v>
      </c>
      <c r="E886" s="2">
        <v>2.6386169000115E13</v>
      </c>
      <c r="F886" s="2" t="str">
        <f t="array" ref="F886">IFERROR(INDEX(cnpj!$A:$B,MATCH(C886,cnpj!$B:$B,0),1),IF(G886=14,LEFT(E886,2)&amp;"."&amp;MID(E886,3,3)&amp;"."&amp;MID(E886,6,3)&amp;"/"&amp;MID(E886,9,4)&amp;"-"&amp;RIGHT(E886,2),IF(G886=13,0&amp;LEFT(E886,1)&amp;"."&amp;MID(E886,2,3)&amp;"."&amp;MID(E886,5,3)&amp;"/"&amp;MID(E886,8,4)&amp;"-"&amp;RIGHT(E886,2),IF(G886=12,"00"&amp;"."&amp;LEFT(E886,3)&amp;"."&amp;MID(E886,4,3)&amp;"/"&amp;MID(E886,7,4)&amp;"-"&amp;RIGHT(E886,2),IF(G886=11,"00.0"&amp;LEFT(E886,2)&amp;"."&amp;MID(E886,3,3)&amp;"/"&amp;MID(E886,6,4)&amp;"-"&amp;RIGHT(E886,2),"erro")))))</f>
        <v>26.386.169/0001-15</v>
      </c>
      <c r="G886" s="2">
        <f t="shared" si="2"/>
        <v>14</v>
      </c>
      <c r="H886" s="6" t="s">
        <v>50</v>
      </c>
      <c r="I886" s="2">
        <v>6.0</v>
      </c>
      <c r="J886" s="6">
        <v>11.156250521031495</v>
      </c>
      <c r="K886" s="6">
        <v>70000.0</v>
      </c>
      <c r="L886" s="2">
        <v>0.0</v>
      </c>
      <c r="M886" s="2">
        <v>1.0</v>
      </c>
      <c r="N886" s="2"/>
      <c r="O886" s="2">
        <v>0.0</v>
      </c>
      <c r="P886" s="2">
        <v>0.0</v>
      </c>
      <c r="Q886" s="2">
        <v>0.0</v>
      </c>
      <c r="R886" s="2">
        <v>4.0</v>
      </c>
      <c r="S886" s="2">
        <v>0.0</v>
      </c>
      <c r="T886" s="6">
        <v>10.709606211755235</v>
      </c>
      <c r="U886" s="6">
        <v>21.58265060240964</v>
      </c>
      <c r="V886" s="6">
        <v>0.2037781350482315</v>
      </c>
      <c r="W886" s="6">
        <v>972.0</v>
      </c>
      <c r="X886" s="6">
        <v>8154.0</v>
      </c>
      <c r="Y886" s="6">
        <v>44784.0</v>
      </c>
      <c r="Z886" s="6">
        <v>2075.0</v>
      </c>
      <c r="AA886" s="2" t="str">
        <f t="shared" si="3"/>
        <v/>
      </c>
      <c r="AB886" s="2">
        <v>0.0</v>
      </c>
      <c r="AC886" s="2">
        <v>0.0</v>
      </c>
      <c r="AD886" s="2">
        <v>0.0</v>
      </c>
      <c r="AE886" s="2">
        <v>0.0</v>
      </c>
      <c r="AF886" s="2">
        <v>0.0</v>
      </c>
      <c r="AG886" s="2">
        <v>0.0</v>
      </c>
      <c r="AH886" s="2">
        <v>0.0</v>
      </c>
      <c r="AI886" s="2">
        <v>0.0</v>
      </c>
      <c r="AJ886" s="2">
        <v>0.0</v>
      </c>
      <c r="AK886" s="2">
        <v>0.0</v>
      </c>
      <c r="AL886" s="2">
        <v>0.0</v>
      </c>
      <c r="AM886" s="2">
        <v>1.0</v>
      </c>
      <c r="AN886" s="2">
        <v>0.0</v>
      </c>
      <c r="AO886" s="2">
        <v>0.0</v>
      </c>
      <c r="AP886" s="2">
        <v>0.0</v>
      </c>
      <c r="AQ886" s="2">
        <v>0.0</v>
      </c>
      <c r="AR886" s="3">
        <v>0.0</v>
      </c>
      <c r="AS886" s="6" t="str">
        <f t="shared" si="4"/>
        <v/>
      </c>
      <c r="AT886" s="6" t="str">
        <f t="shared" si="5"/>
        <v/>
      </c>
      <c r="AU886" s="6" t="str">
        <f t="shared" si="6"/>
        <v/>
      </c>
      <c r="AV886" s="6" t="str">
        <f t="shared" si="7"/>
        <v/>
      </c>
      <c r="AW886" s="6" t="str">
        <f t="shared" si="8"/>
        <v/>
      </c>
      <c r="AX886" s="6" t="str">
        <f t="shared" si="9"/>
        <v/>
      </c>
      <c r="AY886" s="6" t="str">
        <f t="shared" si="10"/>
        <v/>
      </c>
      <c r="AZ886" s="6" t="str">
        <f t="shared" si="11"/>
        <v/>
      </c>
      <c r="BA886" s="6" t="str">
        <f t="shared" si="12"/>
        <v/>
      </c>
      <c r="BB886" s="6" t="str">
        <f t="shared" si="13"/>
        <v/>
      </c>
      <c r="BC886" s="2"/>
      <c r="BD886" s="2"/>
    </row>
    <row r="887" ht="15.75" customHeight="1">
      <c r="A887" s="2">
        <v>213.0</v>
      </c>
      <c r="B887" s="2">
        <v>2016.0</v>
      </c>
      <c r="C887" s="6" t="s">
        <v>272</v>
      </c>
      <c r="D887" s="2">
        <v>20613.0</v>
      </c>
      <c r="E887" s="2">
        <v>4.821041000108E12</v>
      </c>
      <c r="F887" s="2" t="str">
        <f t="array" ref="F887">IFERROR(INDEX(cnpj!$A:$B,MATCH(C887,cnpj!$B:$B,0),1),IF(G887=14,LEFT(E887,2)&amp;"."&amp;MID(E887,3,3)&amp;"."&amp;MID(E887,6,3)&amp;"/"&amp;MID(E887,9,4)&amp;"-"&amp;RIGHT(E887,2),IF(G887=13,0&amp;LEFT(E887,1)&amp;"."&amp;MID(E887,2,3)&amp;"."&amp;MID(E887,5,3)&amp;"/"&amp;MID(E887,8,4)&amp;"-"&amp;RIGHT(E887,2),IF(G887=12,"00"&amp;"."&amp;LEFT(E887,3)&amp;"."&amp;MID(E887,4,3)&amp;"/"&amp;MID(E887,7,4)&amp;"-"&amp;RIGHT(E887,2),IF(G887=11,"00.0"&amp;LEFT(E887,2)&amp;"."&amp;MID(E887,3,3)&amp;"/"&amp;MID(E887,6,4)&amp;"-"&amp;RIGHT(E887,2),"erro")))))</f>
        <v>04.821.041/0001-08</v>
      </c>
      <c r="G887" s="2">
        <f t="shared" si="2"/>
        <v>13</v>
      </c>
      <c r="H887" s="6" t="s">
        <v>60</v>
      </c>
      <c r="I887" s="2">
        <v>1.0</v>
      </c>
      <c r="J887" s="6">
        <v>13.823478727613452</v>
      </c>
      <c r="K887" s="6">
        <v>1008000.0</v>
      </c>
      <c r="L887" s="2">
        <v>0.0</v>
      </c>
      <c r="M887" s="2">
        <v>1.0</v>
      </c>
      <c r="N887" s="2"/>
      <c r="O887" s="2">
        <v>0.0</v>
      </c>
      <c r="P887" s="2">
        <v>0.0</v>
      </c>
      <c r="Q887" s="2">
        <v>0.0</v>
      </c>
      <c r="R887" s="2">
        <v>9.0</v>
      </c>
      <c r="S887" s="2">
        <v>0.0</v>
      </c>
      <c r="T887" s="6">
        <v>13.131996826372568</v>
      </c>
      <c r="U887" s="6">
        <v>0.02948062752555265</v>
      </c>
      <c r="V887" s="6">
        <v>0.8350784406940813</v>
      </c>
      <c r="W887" s="6">
        <v>263961.0</v>
      </c>
      <c r="X887" s="6">
        <v>157620.0</v>
      </c>
      <c r="Y887" s="6">
        <v>504840.0</v>
      </c>
      <c r="Z887" s="6">
        <v>14883.0</v>
      </c>
      <c r="AA887" s="2" t="str">
        <f t="shared" si="3"/>
        <v/>
      </c>
      <c r="AB887" s="2">
        <v>0.0</v>
      </c>
      <c r="AC887" s="2">
        <v>0.0</v>
      </c>
      <c r="AD887" s="2">
        <v>0.0</v>
      </c>
      <c r="AE887" s="2">
        <v>0.0</v>
      </c>
      <c r="AF887" s="2">
        <v>0.0</v>
      </c>
      <c r="AG887" s="2">
        <v>1.0</v>
      </c>
      <c r="AH887" s="2">
        <v>0.0</v>
      </c>
      <c r="AI887" s="2">
        <v>0.0</v>
      </c>
      <c r="AJ887" s="2">
        <v>0.0</v>
      </c>
      <c r="AK887" s="2">
        <v>0.0</v>
      </c>
      <c r="AL887" s="2">
        <v>0.0</v>
      </c>
      <c r="AM887" s="2">
        <v>1.0</v>
      </c>
      <c r="AN887" s="2">
        <v>0.0</v>
      </c>
      <c r="AO887" s="2">
        <v>0.0</v>
      </c>
      <c r="AP887" s="2">
        <v>0.0</v>
      </c>
      <c r="AQ887" s="2">
        <v>0.0</v>
      </c>
      <c r="AR887" s="3">
        <v>0.0</v>
      </c>
      <c r="AS887" s="6" t="str">
        <f t="shared" si="4"/>
        <v/>
      </c>
      <c r="AT887" s="6" t="str">
        <f t="shared" si="5"/>
        <v/>
      </c>
      <c r="AU887" s="6" t="str">
        <f t="shared" si="6"/>
        <v/>
      </c>
      <c r="AV887" s="6" t="str">
        <f t="shared" si="7"/>
        <v/>
      </c>
      <c r="AW887" s="6" t="str">
        <f t="shared" si="8"/>
        <v/>
      </c>
      <c r="AX887" s="6" t="str">
        <f t="shared" si="9"/>
        <v/>
      </c>
      <c r="AY887" s="6" t="str">
        <f t="shared" si="10"/>
        <v/>
      </c>
      <c r="AZ887" s="6" t="str">
        <f t="shared" si="11"/>
        <v/>
      </c>
      <c r="BA887" s="6" t="str">
        <f t="shared" si="12"/>
        <v/>
      </c>
      <c r="BB887" s="6" t="str">
        <f t="shared" si="13"/>
        <v/>
      </c>
      <c r="BC887" s="2"/>
      <c r="BD887" s="2"/>
    </row>
    <row r="888" ht="15.75" customHeight="1">
      <c r="A888" s="2">
        <v>213.0</v>
      </c>
      <c r="B888" s="2">
        <v>2017.0</v>
      </c>
      <c r="C888" s="6" t="s">
        <v>272</v>
      </c>
      <c r="D888" s="2">
        <v>20613.0</v>
      </c>
      <c r="E888" s="2">
        <v>4.821041000108E12</v>
      </c>
      <c r="F888" s="2" t="str">
        <f t="array" ref="F888">IFERROR(INDEX(cnpj!$A:$B,MATCH(C888,cnpj!$B:$B,0),1),IF(G888=14,LEFT(E888,2)&amp;"."&amp;MID(E888,3,3)&amp;"."&amp;MID(E888,6,3)&amp;"/"&amp;MID(E888,9,4)&amp;"-"&amp;RIGHT(E888,2),IF(G888=13,0&amp;LEFT(E888,1)&amp;"."&amp;MID(E888,2,3)&amp;"."&amp;MID(E888,5,3)&amp;"/"&amp;MID(E888,8,4)&amp;"-"&amp;RIGHT(E888,2),IF(G888=12,"00"&amp;"."&amp;LEFT(E888,3)&amp;"."&amp;MID(E888,4,3)&amp;"/"&amp;MID(E888,7,4)&amp;"-"&amp;RIGHT(E888,2),IF(G888=11,"00.0"&amp;LEFT(E888,2)&amp;"."&amp;MID(E888,3,3)&amp;"/"&amp;MID(E888,6,4)&amp;"-"&amp;RIGHT(E888,2),"erro")))))</f>
        <v>04.821.041/0001-08</v>
      </c>
      <c r="G888" s="2">
        <f t="shared" si="2"/>
        <v>13</v>
      </c>
      <c r="H888" s="6" t="s">
        <v>60</v>
      </c>
      <c r="I888" s="2">
        <v>1.0</v>
      </c>
      <c r="J888" s="6">
        <v>13.76737018263634</v>
      </c>
      <c r="K888" s="6">
        <v>953000.0</v>
      </c>
      <c r="L888" s="2">
        <v>0.0</v>
      </c>
      <c r="M888" s="2">
        <v>1.0</v>
      </c>
      <c r="N888" s="2"/>
      <c r="O888" s="2">
        <v>0.0</v>
      </c>
      <c r="P888" s="2">
        <v>0.0</v>
      </c>
      <c r="Q888" s="2">
        <v>0.0</v>
      </c>
      <c r="R888" s="2">
        <v>14.0</v>
      </c>
      <c r="S888" s="2">
        <v>0.0</v>
      </c>
      <c r="T888" s="6">
        <v>13.417907959161525</v>
      </c>
      <c r="U888" s="6">
        <v>-0.03560048755151214</v>
      </c>
      <c r="V888" s="6">
        <v>0.9144626887662238</v>
      </c>
      <c r="W888" s="6">
        <v>536960.0</v>
      </c>
      <c r="X888" s="6">
        <v>77494.0</v>
      </c>
      <c r="Y888" s="6">
        <v>671929.0</v>
      </c>
      <c r="Z888" s="6">
        <v>-23921.0</v>
      </c>
      <c r="AA888" s="2">
        <f t="shared" si="3"/>
        <v>0</v>
      </c>
      <c r="AB888" s="2">
        <v>0.0</v>
      </c>
      <c r="AC888" s="2">
        <v>0.0</v>
      </c>
      <c r="AD888" s="2">
        <v>0.0</v>
      </c>
      <c r="AE888" s="2">
        <v>0.0</v>
      </c>
      <c r="AF888" s="2">
        <v>0.0</v>
      </c>
      <c r="AG888" s="2">
        <v>1.0</v>
      </c>
      <c r="AH888" s="2">
        <v>0.0</v>
      </c>
      <c r="AI888" s="2">
        <v>0.0</v>
      </c>
      <c r="AJ888" s="2">
        <v>0.0</v>
      </c>
      <c r="AK888" s="2">
        <v>0.0</v>
      </c>
      <c r="AL888" s="2">
        <v>0.0</v>
      </c>
      <c r="AM888" s="2">
        <v>0.0</v>
      </c>
      <c r="AN888" s="2">
        <v>1.0</v>
      </c>
      <c r="AO888" s="2">
        <v>0.0</v>
      </c>
      <c r="AP888" s="2">
        <v>0.0</v>
      </c>
      <c r="AQ888" s="2">
        <v>0.0</v>
      </c>
      <c r="AR888" s="3">
        <v>0.0</v>
      </c>
      <c r="AS888" s="6">
        <f t="shared" si="4"/>
        <v>13.13199683</v>
      </c>
      <c r="AT888" s="6">
        <f t="shared" si="5"/>
        <v>0.02948062753</v>
      </c>
      <c r="AU888" s="6">
        <f t="shared" si="6"/>
        <v>0.8350784407</v>
      </c>
      <c r="AV888" s="6">
        <f t="shared" si="7"/>
        <v>0</v>
      </c>
      <c r="AW888" s="6">
        <f t="shared" si="8"/>
        <v>1</v>
      </c>
      <c r="AX888" s="6">
        <f t="shared" si="9"/>
        <v>0</v>
      </c>
      <c r="AY888" s="6">
        <f t="shared" si="10"/>
        <v>0</v>
      </c>
      <c r="AZ888" s="6">
        <f t="shared" si="11"/>
        <v>0</v>
      </c>
      <c r="BA888" s="6">
        <f t="shared" si="12"/>
        <v>9</v>
      </c>
      <c r="BB888" s="6">
        <f t="shared" si="13"/>
        <v>0</v>
      </c>
      <c r="BC888" s="2"/>
      <c r="BD888" s="2"/>
    </row>
    <row r="889" ht="15.75" customHeight="1">
      <c r="A889" s="2">
        <v>213.0</v>
      </c>
      <c r="B889" s="2">
        <v>2018.0</v>
      </c>
      <c r="C889" s="6" t="s">
        <v>272</v>
      </c>
      <c r="D889" s="2">
        <v>20613.0</v>
      </c>
      <c r="E889" s="2">
        <v>4.821041000108E12</v>
      </c>
      <c r="F889" s="2" t="str">
        <f t="array" ref="F889">IFERROR(INDEX(cnpj!$A:$B,MATCH(C889,cnpj!$B:$B,0),1),IF(G889=14,LEFT(E889,2)&amp;"."&amp;MID(E889,3,3)&amp;"."&amp;MID(E889,6,3)&amp;"/"&amp;MID(E889,9,4)&amp;"-"&amp;RIGHT(E889,2),IF(G889=13,0&amp;LEFT(E889,1)&amp;"."&amp;MID(E889,2,3)&amp;"."&amp;MID(E889,5,3)&amp;"/"&amp;MID(E889,8,4)&amp;"-"&amp;RIGHT(E889,2),IF(G889=12,"00"&amp;"."&amp;LEFT(E889,3)&amp;"."&amp;MID(E889,4,3)&amp;"/"&amp;MID(E889,7,4)&amp;"-"&amp;RIGHT(E889,2),IF(G889=11,"00.0"&amp;LEFT(E889,2)&amp;"."&amp;MID(E889,3,3)&amp;"/"&amp;MID(E889,6,4)&amp;"-"&amp;RIGHT(E889,2),"erro")))))</f>
        <v>04.821.041/0001-08</v>
      </c>
      <c r="G889" s="2">
        <f t="shared" si="2"/>
        <v>13</v>
      </c>
      <c r="H889" s="6" t="s">
        <v>60</v>
      </c>
      <c r="I889" s="2">
        <v>1.0</v>
      </c>
      <c r="J889" s="6">
        <v>13.789166582624672</v>
      </c>
      <c r="K889" s="6">
        <v>974000.0</v>
      </c>
      <c r="L889" s="2">
        <v>0.0</v>
      </c>
      <c r="M889" s="2">
        <v>1.0</v>
      </c>
      <c r="N889" s="2"/>
      <c r="O889" s="2">
        <v>0.0</v>
      </c>
      <c r="P889" s="2">
        <v>0.0</v>
      </c>
      <c r="Q889" s="2">
        <v>0.0</v>
      </c>
      <c r="R889" s="2">
        <v>8.0</v>
      </c>
      <c r="S889" s="2">
        <v>0.0</v>
      </c>
      <c r="T889" s="6">
        <v>13.603656786575321</v>
      </c>
      <c r="U889" s="6">
        <v>-0.02282831304081287</v>
      </c>
      <c r="V889" s="6">
        <v>0.9533335887665418</v>
      </c>
      <c r="W889" s="6">
        <v>542044.0</v>
      </c>
      <c r="X889" s="6">
        <v>229282.0</v>
      </c>
      <c r="Y889" s="6">
        <v>809083.0</v>
      </c>
      <c r="Z889" s="6">
        <v>-18470.0</v>
      </c>
      <c r="AA889" s="2">
        <f t="shared" si="3"/>
        <v>1</v>
      </c>
      <c r="AB889" s="2">
        <v>0.0</v>
      </c>
      <c r="AC889" s="2">
        <v>0.0</v>
      </c>
      <c r="AD889" s="2">
        <v>0.0</v>
      </c>
      <c r="AE889" s="2">
        <v>0.0</v>
      </c>
      <c r="AF889" s="2">
        <v>0.0</v>
      </c>
      <c r="AG889" s="2">
        <v>1.0</v>
      </c>
      <c r="AH889" s="2">
        <v>0.0</v>
      </c>
      <c r="AI889" s="2">
        <v>0.0</v>
      </c>
      <c r="AJ889" s="2">
        <v>0.0</v>
      </c>
      <c r="AK889" s="2">
        <v>0.0</v>
      </c>
      <c r="AL889" s="2">
        <v>0.0</v>
      </c>
      <c r="AM889" s="2">
        <v>0.0</v>
      </c>
      <c r="AN889" s="2">
        <v>0.0</v>
      </c>
      <c r="AO889" s="2">
        <v>1.0</v>
      </c>
      <c r="AP889" s="2">
        <v>0.0</v>
      </c>
      <c r="AQ889" s="2">
        <v>0.0</v>
      </c>
      <c r="AR889" s="3">
        <v>0.0</v>
      </c>
      <c r="AS889" s="6">
        <f t="shared" si="4"/>
        <v>13.41790796</v>
      </c>
      <c r="AT889" s="6">
        <f t="shared" si="5"/>
        <v>-0.03560048755</v>
      </c>
      <c r="AU889" s="6">
        <f t="shared" si="6"/>
        <v>0.9144626888</v>
      </c>
      <c r="AV889" s="6">
        <f t="shared" si="7"/>
        <v>0</v>
      </c>
      <c r="AW889" s="6">
        <f t="shared" si="8"/>
        <v>1</v>
      </c>
      <c r="AX889" s="6">
        <f t="shared" si="9"/>
        <v>0</v>
      </c>
      <c r="AY889" s="6">
        <f t="shared" si="10"/>
        <v>0</v>
      </c>
      <c r="AZ889" s="6">
        <f t="shared" si="11"/>
        <v>0</v>
      </c>
      <c r="BA889" s="6">
        <f t="shared" si="12"/>
        <v>14</v>
      </c>
      <c r="BB889" s="6">
        <f t="shared" si="13"/>
        <v>0</v>
      </c>
      <c r="BC889" s="2"/>
      <c r="BD889" s="2"/>
    </row>
    <row r="890" ht="15.75" customHeight="1">
      <c r="A890" s="2">
        <v>213.0</v>
      </c>
      <c r="B890" s="2">
        <v>2019.0</v>
      </c>
      <c r="C890" s="6" t="s">
        <v>272</v>
      </c>
      <c r="D890" s="2">
        <v>20613.0</v>
      </c>
      <c r="E890" s="2">
        <v>4.821041000108E12</v>
      </c>
      <c r="F890" s="2" t="str">
        <f t="array" ref="F890">IFERROR(INDEX(cnpj!$A:$B,MATCH(C890,cnpj!$B:$B,0),1),IF(G890=14,LEFT(E890,2)&amp;"."&amp;MID(E890,3,3)&amp;"."&amp;MID(E890,6,3)&amp;"/"&amp;MID(E890,9,4)&amp;"-"&amp;RIGHT(E890,2),IF(G890=13,0&amp;LEFT(E890,1)&amp;"."&amp;MID(E890,2,3)&amp;"."&amp;MID(E890,5,3)&amp;"/"&amp;MID(E890,8,4)&amp;"-"&amp;RIGHT(E890,2),IF(G890=12,"00"&amp;"."&amp;LEFT(E890,3)&amp;"."&amp;MID(E890,4,3)&amp;"/"&amp;MID(E890,7,4)&amp;"-"&amp;RIGHT(E890,2),IF(G890=11,"00.0"&amp;LEFT(E890,2)&amp;"."&amp;MID(E890,3,3)&amp;"/"&amp;MID(E890,6,4)&amp;"-"&amp;RIGHT(E890,2),"erro")))))</f>
        <v>04.821.041/0001-08</v>
      </c>
      <c r="G890" s="2">
        <f t="shared" si="2"/>
        <v>13</v>
      </c>
      <c r="H890" s="6" t="s">
        <v>60</v>
      </c>
      <c r="I890" s="2">
        <v>1.0</v>
      </c>
      <c r="J890" s="6">
        <v>13.98271847694818</v>
      </c>
      <c r="K890" s="6">
        <v>1182000.0</v>
      </c>
      <c r="L890" s="2">
        <v>0.0</v>
      </c>
      <c r="M890" s="2">
        <v>1.0</v>
      </c>
      <c r="N890" s="2"/>
      <c r="O890" s="2">
        <v>0.0</v>
      </c>
      <c r="P890" s="2">
        <v>0.0</v>
      </c>
      <c r="Q890" s="2">
        <v>0.0</v>
      </c>
      <c r="R890" s="2">
        <v>8.0</v>
      </c>
      <c r="S890" s="2">
        <v>0.0</v>
      </c>
      <c r="T890" s="6">
        <v>13.831108278587328</v>
      </c>
      <c r="U890" s="6">
        <v>0.021453747095656284</v>
      </c>
      <c r="V890" s="6">
        <v>1.045233922734612</v>
      </c>
      <c r="W890" s="6">
        <v>797704.0</v>
      </c>
      <c r="X890" s="6">
        <v>263961.0</v>
      </c>
      <c r="Y890" s="6">
        <v>1015720.0</v>
      </c>
      <c r="Z890" s="6">
        <v>21791.0</v>
      </c>
      <c r="AA890" s="2">
        <f t="shared" si="3"/>
        <v>1</v>
      </c>
      <c r="AB890" s="2">
        <v>0.0</v>
      </c>
      <c r="AC890" s="2">
        <v>0.0</v>
      </c>
      <c r="AD890" s="2">
        <v>0.0</v>
      </c>
      <c r="AE890" s="2">
        <v>0.0</v>
      </c>
      <c r="AF890" s="2">
        <v>0.0</v>
      </c>
      <c r="AG890" s="2">
        <v>1.0</v>
      </c>
      <c r="AH890" s="2">
        <v>0.0</v>
      </c>
      <c r="AI890" s="2">
        <v>0.0</v>
      </c>
      <c r="AJ890" s="2">
        <v>0.0</v>
      </c>
      <c r="AK890" s="2">
        <v>0.0</v>
      </c>
      <c r="AL890" s="2">
        <v>0.0</v>
      </c>
      <c r="AM890" s="2">
        <v>0.0</v>
      </c>
      <c r="AN890" s="2">
        <v>0.0</v>
      </c>
      <c r="AO890" s="2">
        <v>0.0</v>
      </c>
      <c r="AP890" s="2">
        <v>1.0</v>
      </c>
      <c r="AQ890" s="2">
        <v>0.0</v>
      </c>
      <c r="AR890" s="3">
        <v>0.0</v>
      </c>
      <c r="AS890" s="6">
        <f t="shared" si="4"/>
        <v>13.60365679</v>
      </c>
      <c r="AT890" s="6">
        <f t="shared" si="5"/>
        <v>-0.02282831304</v>
      </c>
      <c r="AU890" s="6">
        <f t="shared" si="6"/>
        <v>0.9533335888</v>
      </c>
      <c r="AV890" s="6">
        <f t="shared" si="7"/>
        <v>0</v>
      </c>
      <c r="AW890" s="6">
        <f t="shared" si="8"/>
        <v>1</v>
      </c>
      <c r="AX890" s="6">
        <f t="shared" si="9"/>
        <v>0</v>
      </c>
      <c r="AY890" s="6">
        <f t="shared" si="10"/>
        <v>0</v>
      </c>
      <c r="AZ890" s="6">
        <f t="shared" si="11"/>
        <v>0</v>
      </c>
      <c r="BA890" s="6">
        <f t="shared" si="12"/>
        <v>8</v>
      </c>
      <c r="BB890" s="6">
        <f t="shared" si="13"/>
        <v>0</v>
      </c>
      <c r="BC890" s="2"/>
      <c r="BD890" s="2"/>
    </row>
    <row r="891" ht="15.75" customHeight="1">
      <c r="A891" s="2">
        <v>213.0</v>
      </c>
      <c r="B891" s="2">
        <v>2020.0</v>
      </c>
      <c r="C891" s="6" t="s">
        <v>272</v>
      </c>
      <c r="D891" s="2">
        <v>20613.0</v>
      </c>
      <c r="E891" s="2">
        <v>4.821041000108E12</v>
      </c>
      <c r="F891" s="2" t="str">
        <f t="array" ref="F891">IFERROR(INDEX(cnpj!$A:$B,MATCH(C891,cnpj!$B:$B,0),1),IF(G891=14,LEFT(E891,2)&amp;"."&amp;MID(E891,3,3)&amp;"."&amp;MID(E891,6,3)&amp;"/"&amp;MID(E891,9,4)&amp;"-"&amp;RIGHT(E891,2),IF(G891=13,0&amp;LEFT(E891,1)&amp;"."&amp;MID(E891,2,3)&amp;"."&amp;MID(E891,5,3)&amp;"/"&amp;MID(E891,8,4)&amp;"-"&amp;RIGHT(E891,2),IF(G891=12,"00"&amp;"."&amp;LEFT(E891,3)&amp;"."&amp;MID(E891,4,3)&amp;"/"&amp;MID(E891,7,4)&amp;"-"&amp;RIGHT(E891,2),IF(G891=11,"00.0"&amp;LEFT(E891,2)&amp;"."&amp;MID(E891,3,3)&amp;"/"&amp;MID(E891,6,4)&amp;"-"&amp;RIGHT(E891,2),"erro")))))</f>
        <v>04.821.041/0001-08</v>
      </c>
      <c r="G891" s="2">
        <f t="shared" si="2"/>
        <v>13</v>
      </c>
      <c r="H891" s="6" t="s">
        <v>60</v>
      </c>
      <c r="I891" s="2">
        <v>1.0</v>
      </c>
      <c r="J891" s="6">
        <v>12.463084921314591</v>
      </c>
      <c r="K891" s="6">
        <v>258612.2</v>
      </c>
      <c r="L891" s="2">
        <v>0.0</v>
      </c>
      <c r="M891" s="2">
        <v>1.0</v>
      </c>
      <c r="N891" s="2"/>
      <c r="O891" s="2">
        <v>0.0</v>
      </c>
      <c r="P891" s="2">
        <v>0.0</v>
      </c>
      <c r="Q891" s="2">
        <v>0.0</v>
      </c>
      <c r="R891" s="2">
        <v>8.0</v>
      </c>
      <c r="S891" s="2">
        <v>0.0</v>
      </c>
      <c r="T891" s="6">
        <v>13.829509119307575</v>
      </c>
      <c r="U891" s="6">
        <v>-0.15003298501030968</v>
      </c>
      <c r="V891" s="6">
        <v>1.0655657200445323</v>
      </c>
      <c r="W891" s="6">
        <v>526039.0</v>
      </c>
      <c r="X891" s="6">
        <v>554548.0</v>
      </c>
      <c r="Y891" s="6">
        <v>1014097.0</v>
      </c>
      <c r="Z891" s="6">
        <v>-152148.0</v>
      </c>
      <c r="AA891" s="2">
        <f t="shared" si="3"/>
        <v>0</v>
      </c>
      <c r="AB891" s="2">
        <v>0.0</v>
      </c>
      <c r="AC891" s="2">
        <v>0.0</v>
      </c>
      <c r="AD891" s="2">
        <v>0.0</v>
      </c>
      <c r="AE891" s="2">
        <v>0.0</v>
      </c>
      <c r="AF891" s="2">
        <v>0.0</v>
      </c>
      <c r="AG891" s="2">
        <v>1.0</v>
      </c>
      <c r="AH891" s="2">
        <v>0.0</v>
      </c>
      <c r="AI891" s="2">
        <v>0.0</v>
      </c>
      <c r="AJ891" s="2">
        <v>0.0</v>
      </c>
      <c r="AK891" s="2">
        <v>0.0</v>
      </c>
      <c r="AL891" s="2">
        <v>0.0</v>
      </c>
      <c r="AM891" s="2">
        <v>0.0</v>
      </c>
      <c r="AN891" s="2">
        <v>0.0</v>
      </c>
      <c r="AO891" s="2">
        <v>0.0</v>
      </c>
      <c r="AP891" s="2">
        <v>0.0</v>
      </c>
      <c r="AQ891" s="2">
        <v>1.0</v>
      </c>
      <c r="AR891" s="3">
        <v>0.0</v>
      </c>
      <c r="AS891" s="6">
        <f t="shared" si="4"/>
        <v>13.83110828</v>
      </c>
      <c r="AT891" s="6">
        <f t="shared" si="5"/>
        <v>0.0214537471</v>
      </c>
      <c r="AU891" s="6">
        <f t="shared" si="6"/>
        <v>1.045233923</v>
      </c>
      <c r="AV891" s="6">
        <f t="shared" si="7"/>
        <v>0</v>
      </c>
      <c r="AW891" s="6">
        <f t="shared" si="8"/>
        <v>1</v>
      </c>
      <c r="AX891" s="6">
        <f t="shared" si="9"/>
        <v>0</v>
      </c>
      <c r="AY891" s="6">
        <f t="shared" si="10"/>
        <v>0</v>
      </c>
      <c r="AZ891" s="6">
        <f t="shared" si="11"/>
        <v>0</v>
      </c>
      <c r="BA891" s="6">
        <f t="shared" si="12"/>
        <v>8</v>
      </c>
      <c r="BB891" s="6">
        <f t="shared" si="13"/>
        <v>0</v>
      </c>
      <c r="BC891" s="2"/>
      <c r="BD891" s="2"/>
    </row>
    <row r="892" ht="15.75" customHeight="1">
      <c r="A892" s="2">
        <v>214.0</v>
      </c>
      <c r="B892" s="2">
        <v>2016.0</v>
      </c>
      <c r="C892" s="6" t="s">
        <v>273</v>
      </c>
      <c r="D892" s="2">
        <v>8605.0</v>
      </c>
      <c r="E892" s="2">
        <v>8.0227184000166E13</v>
      </c>
      <c r="F892" s="2" t="str">
        <f t="array" ref="F892">IFERROR(INDEX(cnpj!$A:$B,MATCH(C892,cnpj!$B:$B,0),1),IF(G892=14,LEFT(E892,2)&amp;"."&amp;MID(E892,3,3)&amp;"."&amp;MID(E892,6,3)&amp;"/"&amp;MID(E892,9,4)&amp;"-"&amp;RIGHT(E892,2),IF(G892=13,0&amp;LEFT(E892,1)&amp;"."&amp;MID(E892,2,3)&amp;"."&amp;MID(E892,5,3)&amp;"/"&amp;MID(E892,8,4)&amp;"-"&amp;RIGHT(E892,2),IF(G892=12,"00"&amp;"."&amp;LEFT(E892,3)&amp;"."&amp;MID(E892,4,3)&amp;"/"&amp;MID(E892,7,4)&amp;"-"&amp;RIGHT(E892,2),IF(G892=11,"00.0"&amp;LEFT(E892,2)&amp;"."&amp;MID(E892,3,3)&amp;"/"&amp;MID(E892,6,4)&amp;"-"&amp;RIGHT(E892,2),"erro")))))</f>
        <v>80.227.184/0001-66</v>
      </c>
      <c r="G892" s="2">
        <f t="shared" si="2"/>
        <v>14</v>
      </c>
      <c r="H892" s="6" t="s">
        <v>88</v>
      </c>
      <c r="I892" s="2">
        <v>5.0</v>
      </c>
      <c r="J892" s="6">
        <v>10.609982750615574</v>
      </c>
      <c r="K892" s="6">
        <v>40537.5</v>
      </c>
      <c r="L892" s="2">
        <v>0.0</v>
      </c>
      <c r="M892" s="2">
        <v>0.0</v>
      </c>
      <c r="N892" s="2"/>
      <c r="O892" s="2">
        <v>0.0</v>
      </c>
      <c r="P892" s="2">
        <v>0.0</v>
      </c>
      <c r="Q892" s="2">
        <v>0.0</v>
      </c>
      <c r="R892" s="2">
        <v>6.0</v>
      </c>
      <c r="S892" s="2">
        <v>0.0</v>
      </c>
      <c r="T892" s="6">
        <v>18.288977119940643</v>
      </c>
      <c r="U892" s="6">
        <v>-1.12472717910945E-4</v>
      </c>
      <c r="V892" s="6">
        <v>0.7394114168917673</v>
      </c>
      <c r="W892" s="6">
        <v>5.6038443E7</v>
      </c>
      <c r="X892" s="6">
        <v>8778418.0</v>
      </c>
      <c r="Y892" s="6">
        <v>8.7660076E7</v>
      </c>
      <c r="Z892" s="6">
        <v>-9859.367</v>
      </c>
      <c r="AA892" s="2" t="str">
        <f t="shared" si="3"/>
        <v/>
      </c>
      <c r="AB892" s="2">
        <v>0.0</v>
      </c>
      <c r="AC892" s="2">
        <v>0.0</v>
      </c>
      <c r="AD892" s="2">
        <v>0.0</v>
      </c>
      <c r="AE892" s="2">
        <v>0.0</v>
      </c>
      <c r="AF892" s="2">
        <v>0.0</v>
      </c>
      <c r="AG892" s="2">
        <v>0.0</v>
      </c>
      <c r="AH892" s="2">
        <v>0.0</v>
      </c>
      <c r="AI892" s="2">
        <v>0.0</v>
      </c>
      <c r="AJ892" s="2">
        <v>1.0</v>
      </c>
      <c r="AK892" s="2">
        <v>0.0</v>
      </c>
      <c r="AL892" s="2">
        <v>0.0</v>
      </c>
      <c r="AM892" s="2">
        <v>1.0</v>
      </c>
      <c r="AN892" s="2">
        <v>0.0</v>
      </c>
      <c r="AO892" s="2">
        <v>0.0</v>
      </c>
      <c r="AP892" s="2">
        <v>0.0</v>
      </c>
      <c r="AQ892" s="2">
        <v>0.0</v>
      </c>
      <c r="AR892" s="3">
        <v>0.0</v>
      </c>
      <c r="AS892" s="6" t="str">
        <f t="shared" si="4"/>
        <v/>
      </c>
      <c r="AT892" s="6" t="str">
        <f t="shared" si="5"/>
        <v/>
      </c>
      <c r="AU892" s="6" t="str">
        <f t="shared" si="6"/>
        <v/>
      </c>
      <c r="AV892" s="6" t="str">
        <f t="shared" si="7"/>
        <v/>
      </c>
      <c r="AW892" s="6" t="str">
        <f t="shared" si="8"/>
        <v/>
      </c>
      <c r="AX892" s="6" t="str">
        <f t="shared" si="9"/>
        <v/>
      </c>
      <c r="AY892" s="6" t="str">
        <f t="shared" si="10"/>
        <v/>
      </c>
      <c r="AZ892" s="6" t="str">
        <f t="shared" si="11"/>
        <v/>
      </c>
      <c r="BA892" s="6" t="str">
        <f t="shared" si="12"/>
        <v/>
      </c>
      <c r="BB892" s="6" t="str">
        <f t="shared" si="13"/>
        <v/>
      </c>
      <c r="BC892" s="2"/>
      <c r="BD892" s="2"/>
    </row>
    <row r="893" ht="15.75" customHeight="1">
      <c r="A893" s="2">
        <v>214.0</v>
      </c>
      <c r="B893" s="2">
        <v>2017.0</v>
      </c>
      <c r="C893" s="6" t="s">
        <v>273</v>
      </c>
      <c r="D893" s="2">
        <v>8605.0</v>
      </c>
      <c r="E893" s="2">
        <v>8.0227184000166E13</v>
      </c>
      <c r="F893" s="2" t="str">
        <f t="array" ref="F893">IFERROR(INDEX(cnpj!$A:$B,MATCH(C893,cnpj!$B:$B,0),1),IF(G893=14,LEFT(E893,2)&amp;"."&amp;MID(E893,3,3)&amp;"."&amp;MID(E893,6,3)&amp;"/"&amp;MID(E893,9,4)&amp;"-"&amp;RIGHT(E893,2),IF(G893=13,0&amp;LEFT(E893,1)&amp;"."&amp;MID(E893,2,3)&amp;"."&amp;MID(E893,5,3)&amp;"/"&amp;MID(E893,8,4)&amp;"-"&amp;RIGHT(E893,2),IF(G893=12,"00"&amp;"."&amp;LEFT(E893,3)&amp;"."&amp;MID(E893,4,3)&amp;"/"&amp;MID(E893,7,4)&amp;"-"&amp;RIGHT(E893,2),IF(G893=11,"00.0"&amp;LEFT(E893,2)&amp;"."&amp;MID(E893,3,3)&amp;"/"&amp;MID(E893,6,4)&amp;"-"&amp;RIGHT(E893,2),"erro")))))</f>
        <v>80.227.184/0001-66</v>
      </c>
      <c r="G893" s="2">
        <f t="shared" si="2"/>
        <v>14</v>
      </c>
      <c r="H893" s="6" t="s">
        <v>88</v>
      </c>
      <c r="I893" s="2">
        <v>5.0</v>
      </c>
      <c r="J893" s="6">
        <v>10.126631103850338</v>
      </c>
      <c r="K893" s="6">
        <v>25000.0</v>
      </c>
      <c r="L893" s="2">
        <v>0.0</v>
      </c>
      <c r="M893" s="2">
        <v>0.0</v>
      </c>
      <c r="N893" s="2"/>
      <c r="O893" s="2">
        <v>0.0</v>
      </c>
      <c r="P893" s="2">
        <v>0.0</v>
      </c>
      <c r="Q893" s="2">
        <v>0.0</v>
      </c>
      <c r="R893" s="2">
        <v>6.0</v>
      </c>
      <c r="S893" s="2">
        <v>0.0</v>
      </c>
      <c r="T893" s="6">
        <v>18.25495584552965</v>
      </c>
      <c r="U893" s="6">
        <v>1.150883789452708E-6</v>
      </c>
      <c r="V893" s="6">
        <v>0.729242431973051</v>
      </c>
      <c r="W893" s="6">
        <v>4.7038758E7</v>
      </c>
      <c r="X893" s="6">
        <v>1.4748443E7</v>
      </c>
      <c r="Y893" s="6">
        <v>8.4727929E7</v>
      </c>
      <c r="Z893" s="6">
        <v>97.512</v>
      </c>
      <c r="AA893" s="2">
        <f t="shared" si="3"/>
        <v>1</v>
      </c>
      <c r="AB893" s="2">
        <v>0.0</v>
      </c>
      <c r="AC893" s="2">
        <v>0.0</v>
      </c>
      <c r="AD893" s="2">
        <v>0.0</v>
      </c>
      <c r="AE893" s="2">
        <v>0.0</v>
      </c>
      <c r="AF893" s="2">
        <v>0.0</v>
      </c>
      <c r="AG893" s="2">
        <v>0.0</v>
      </c>
      <c r="AH893" s="2">
        <v>0.0</v>
      </c>
      <c r="AI893" s="2">
        <v>0.0</v>
      </c>
      <c r="AJ893" s="2">
        <v>1.0</v>
      </c>
      <c r="AK893" s="2">
        <v>0.0</v>
      </c>
      <c r="AL893" s="2">
        <v>0.0</v>
      </c>
      <c r="AM893" s="2">
        <v>0.0</v>
      </c>
      <c r="AN893" s="2">
        <v>1.0</v>
      </c>
      <c r="AO893" s="2">
        <v>0.0</v>
      </c>
      <c r="AP893" s="2">
        <v>0.0</v>
      </c>
      <c r="AQ893" s="2">
        <v>0.0</v>
      </c>
      <c r="AR893" s="3">
        <v>0.0</v>
      </c>
      <c r="AS893" s="6">
        <f t="shared" si="4"/>
        <v>18.28897712</v>
      </c>
      <c r="AT893" s="6">
        <f t="shared" si="5"/>
        <v>-0.0001124727179</v>
      </c>
      <c r="AU893" s="6">
        <f t="shared" si="6"/>
        <v>0.7394114169</v>
      </c>
      <c r="AV893" s="6">
        <f t="shared" si="7"/>
        <v>0</v>
      </c>
      <c r="AW893" s="6">
        <f t="shared" si="8"/>
        <v>0</v>
      </c>
      <c r="AX893" s="6">
        <f t="shared" si="9"/>
        <v>0</v>
      </c>
      <c r="AY893" s="6">
        <f t="shared" si="10"/>
        <v>0</v>
      </c>
      <c r="AZ893" s="6">
        <f t="shared" si="11"/>
        <v>0</v>
      </c>
      <c r="BA893" s="6">
        <f t="shared" si="12"/>
        <v>6</v>
      </c>
      <c r="BB893" s="6">
        <f t="shared" si="13"/>
        <v>0</v>
      </c>
      <c r="BC893" s="2"/>
      <c r="BD893" s="2"/>
    </row>
    <row r="894" ht="15.75" customHeight="1">
      <c r="A894" s="2">
        <v>214.0</v>
      </c>
      <c r="B894" s="2">
        <v>2018.0</v>
      </c>
      <c r="C894" s="6" t="s">
        <v>273</v>
      </c>
      <c r="D894" s="2">
        <v>8605.0</v>
      </c>
      <c r="E894" s="2">
        <v>8.0227184000166E13</v>
      </c>
      <c r="F894" s="2" t="str">
        <f t="array" ref="F894">IFERROR(INDEX(cnpj!$A:$B,MATCH(C894,cnpj!$B:$B,0),1),IF(G894=14,LEFT(E894,2)&amp;"."&amp;MID(E894,3,3)&amp;"."&amp;MID(E894,6,3)&amp;"/"&amp;MID(E894,9,4)&amp;"-"&amp;RIGHT(E894,2),IF(G894=13,0&amp;LEFT(E894,1)&amp;"."&amp;MID(E894,2,3)&amp;"."&amp;MID(E894,5,3)&amp;"/"&amp;MID(E894,8,4)&amp;"-"&amp;RIGHT(E894,2),IF(G894=12,"00"&amp;"."&amp;LEFT(E894,3)&amp;"."&amp;MID(E894,4,3)&amp;"/"&amp;MID(E894,7,4)&amp;"-"&amp;RIGHT(E894,2),IF(G894=11,"00.0"&amp;LEFT(E894,2)&amp;"."&amp;MID(E894,3,3)&amp;"/"&amp;MID(E894,6,4)&amp;"-"&amp;RIGHT(E894,2),"erro")))))</f>
        <v>80.227.184/0001-66</v>
      </c>
      <c r="G894" s="2">
        <f t="shared" si="2"/>
        <v>14</v>
      </c>
      <c r="H894" s="6" t="s">
        <v>88</v>
      </c>
      <c r="I894" s="2">
        <v>5.0</v>
      </c>
      <c r="J894" s="6">
        <v>11.002099841204238</v>
      </c>
      <c r="K894" s="6">
        <v>60000.0</v>
      </c>
      <c r="L894" s="2">
        <v>0.0</v>
      </c>
      <c r="M894" s="2">
        <v>0.0</v>
      </c>
      <c r="N894" s="2"/>
      <c r="O894" s="2">
        <v>0.0</v>
      </c>
      <c r="P894" s="2">
        <v>0.0</v>
      </c>
      <c r="Q894" s="2">
        <v>0.0</v>
      </c>
      <c r="R894" s="2">
        <v>12.0</v>
      </c>
      <c r="S894" s="2">
        <v>0.0</v>
      </c>
      <c r="T894" s="6">
        <v>18.42296983199009</v>
      </c>
      <c r="U894" s="6">
        <v>4.2162974689274845E-6</v>
      </c>
      <c r="V894" s="6">
        <v>7.539333334404212E-4</v>
      </c>
      <c r="W894" s="6">
        <v>57196.662</v>
      </c>
      <c r="X894" s="6">
        <v>18369.451</v>
      </c>
      <c r="Y894" s="6">
        <v>1.00229171E8</v>
      </c>
      <c r="Z894" s="6">
        <v>422.596</v>
      </c>
      <c r="AA894" s="2">
        <f t="shared" si="3"/>
        <v>0</v>
      </c>
      <c r="AB894" s="2">
        <v>0.0</v>
      </c>
      <c r="AC894" s="2">
        <v>0.0</v>
      </c>
      <c r="AD894" s="2">
        <v>0.0</v>
      </c>
      <c r="AE894" s="2">
        <v>0.0</v>
      </c>
      <c r="AF894" s="2">
        <v>0.0</v>
      </c>
      <c r="AG894" s="2">
        <v>0.0</v>
      </c>
      <c r="AH894" s="2">
        <v>0.0</v>
      </c>
      <c r="AI894" s="2">
        <v>0.0</v>
      </c>
      <c r="AJ894" s="2">
        <v>1.0</v>
      </c>
      <c r="AK894" s="2">
        <v>0.0</v>
      </c>
      <c r="AL894" s="2">
        <v>0.0</v>
      </c>
      <c r="AM894" s="2">
        <v>0.0</v>
      </c>
      <c r="AN894" s="2">
        <v>0.0</v>
      </c>
      <c r="AO894" s="2">
        <v>1.0</v>
      </c>
      <c r="AP894" s="2">
        <v>0.0</v>
      </c>
      <c r="AQ894" s="2">
        <v>0.0</v>
      </c>
      <c r="AR894" s="3">
        <v>0.0</v>
      </c>
      <c r="AS894" s="6">
        <f t="shared" si="4"/>
        <v>18.25495585</v>
      </c>
      <c r="AT894" s="6">
        <f t="shared" si="5"/>
        <v>0.000001150883789</v>
      </c>
      <c r="AU894" s="6">
        <f t="shared" si="6"/>
        <v>0.729242432</v>
      </c>
      <c r="AV894" s="6">
        <f t="shared" si="7"/>
        <v>0</v>
      </c>
      <c r="AW894" s="6">
        <f t="shared" si="8"/>
        <v>0</v>
      </c>
      <c r="AX894" s="6">
        <f t="shared" si="9"/>
        <v>0</v>
      </c>
      <c r="AY894" s="6">
        <f t="shared" si="10"/>
        <v>0</v>
      </c>
      <c r="AZ894" s="6">
        <f t="shared" si="11"/>
        <v>0</v>
      </c>
      <c r="BA894" s="6">
        <f t="shared" si="12"/>
        <v>6</v>
      </c>
      <c r="BB894" s="6">
        <f t="shared" si="13"/>
        <v>0</v>
      </c>
      <c r="BC894" s="2"/>
      <c r="BD894" s="2"/>
    </row>
    <row r="895" ht="15.75" customHeight="1">
      <c r="A895" s="2">
        <v>214.0</v>
      </c>
      <c r="B895" s="2">
        <v>2019.0</v>
      </c>
      <c r="C895" s="6" t="s">
        <v>273</v>
      </c>
      <c r="D895" s="2">
        <v>8605.0</v>
      </c>
      <c r="E895" s="2">
        <v>8.0227184000166E13</v>
      </c>
      <c r="F895" s="2" t="str">
        <f t="array" ref="F895">IFERROR(INDEX(cnpj!$A:$B,MATCH(C895,cnpj!$B:$B,0),1),IF(G895=14,LEFT(E895,2)&amp;"."&amp;MID(E895,3,3)&amp;"."&amp;MID(E895,6,3)&amp;"/"&amp;MID(E895,9,4)&amp;"-"&amp;RIGHT(E895,2),IF(G895=13,0&amp;LEFT(E895,1)&amp;"."&amp;MID(E895,2,3)&amp;"."&amp;MID(E895,5,3)&amp;"/"&amp;MID(E895,8,4)&amp;"-"&amp;RIGHT(E895,2),IF(G895=12,"00"&amp;"."&amp;LEFT(E895,3)&amp;"."&amp;MID(E895,4,3)&amp;"/"&amp;MID(E895,7,4)&amp;"-"&amp;RIGHT(E895,2),IF(G895=11,"00.0"&amp;LEFT(E895,2)&amp;"."&amp;MID(E895,3,3)&amp;"/"&amp;MID(E895,6,4)&amp;"-"&amp;RIGHT(E895,2),"erro")))))</f>
        <v>80.227.184/0001-66</v>
      </c>
      <c r="G895" s="2">
        <f t="shared" si="2"/>
        <v>14</v>
      </c>
      <c r="H895" s="6" t="s">
        <v>88</v>
      </c>
      <c r="I895" s="2">
        <v>5.0</v>
      </c>
      <c r="J895" s="6">
        <v>11.184421397998193</v>
      </c>
      <c r="K895" s="6">
        <v>72000.0</v>
      </c>
      <c r="L895" s="2">
        <v>1.0</v>
      </c>
      <c r="M895" s="2">
        <v>0.0</v>
      </c>
      <c r="N895" s="2"/>
      <c r="O895" s="2">
        <v>0.0</v>
      </c>
      <c r="P895" s="2">
        <v>0.0</v>
      </c>
      <c r="Q895" s="2">
        <v>0.0</v>
      </c>
      <c r="R895" s="2">
        <v>12.0</v>
      </c>
      <c r="S895" s="2">
        <v>0.0</v>
      </c>
      <c r="T895" s="6">
        <v>18.663957526730705</v>
      </c>
      <c r="U895" s="6">
        <v>1.0752743334068856E-4</v>
      </c>
      <c r="V895" s="6">
        <v>1.0070145041217313</v>
      </c>
      <c r="W895" s="6">
        <v>7.2398361E7</v>
      </c>
      <c r="X895" s="6">
        <v>5.6038443E7</v>
      </c>
      <c r="Y895" s="6">
        <v>1.27542159E8</v>
      </c>
      <c r="Z895" s="6">
        <v>13714.281</v>
      </c>
      <c r="AA895" s="2">
        <f t="shared" si="3"/>
        <v>0</v>
      </c>
      <c r="AB895" s="2">
        <v>0.0</v>
      </c>
      <c r="AC895" s="2">
        <v>0.0</v>
      </c>
      <c r="AD895" s="2">
        <v>0.0</v>
      </c>
      <c r="AE895" s="2">
        <v>0.0</v>
      </c>
      <c r="AF895" s="2">
        <v>0.0</v>
      </c>
      <c r="AG895" s="2">
        <v>0.0</v>
      </c>
      <c r="AH895" s="2">
        <v>0.0</v>
      </c>
      <c r="AI895" s="2">
        <v>0.0</v>
      </c>
      <c r="AJ895" s="2">
        <v>1.0</v>
      </c>
      <c r="AK895" s="2">
        <v>0.0</v>
      </c>
      <c r="AL895" s="2">
        <v>0.0</v>
      </c>
      <c r="AM895" s="2">
        <v>0.0</v>
      </c>
      <c r="AN895" s="2">
        <v>0.0</v>
      </c>
      <c r="AO895" s="2">
        <v>0.0</v>
      </c>
      <c r="AP895" s="2">
        <v>1.0</v>
      </c>
      <c r="AQ895" s="2">
        <v>0.0</v>
      </c>
      <c r="AR895" s="3">
        <v>0.0</v>
      </c>
      <c r="AS895" s="6">
        <f t="shared" si="4"/>
        <v>18.42296983</v>
      </c>
      <c r="AT895" s="6">
        <f t="shared" si="5"/>
        <v>0.000004216297469</v>
      </c>
      <c r="AU895" s="6">
        <f t="shared" si="6"/>
        <v>0.0007539333334</v>
      </c>
      <c r="AV895" s="6">
        <f t="shared" si="7"/>
        <v>0</v>
      </c>
      <c r="AW895" s="6">
        <f t="shared" si="8"/>
        <v>0</v>
      </c>
      <c r="AX895" s="6">
        <f t="shared" si="9"/>
        <v>0</v>
      </c>
      <c r="AY895" s="6">
        <f t="shared" si="10"/>
        <v>0</v>
      </c>
      <c r="AZ895" s="6">
        <f t="shared" si="11"/>
        <v>0</v>
      </c>
      <c r="BA895" s="6">
        <f t="shared" si="12"/>
        <v>12</v>
      </c>
      <c r="BB895" s="6">
        <f t="shared" si="13"/>
        <v>0</v>
      </c>
      <c r="BC895" s="2"/>
      <c r="BD895" s="2"/>
    </row>
    <row r="896" ht="15.75" customHeight="1">
      <c r="A896" s="2">
        <v>214.0</v>
      </c>
      <c r="B896" s="2">
        <v>2020.0</v>
      </c>
      <c r="C896" s="6" t="s">
        <v>273</v>
      </c>
      <c r="D896" s="2">
        <v>8605.0</v>
      </c>
      <c r="E896" s="2">
        <v>8.0227184000166E13</v>
      </c>
      <c r="F896" s="2" t="str">
        <f t="array" ref="F896">IFERROR(INDEX(cnpj!$A:$B,MATCH(C896,cnpj!$B:$B,0),1),IF(G896=14,LEFT(E896,2)&amp;"."&amp;MID(E896,3,3)&amp;"."&amp;MID(E896,6,3)&amp;"/"&amp;MID(E896,9,4)&amp;"-"&amp;RIGHT(E896,2),IF(G896=13,0&amp;LEFT(E896,1)&amp;"."&amp;MID(E896,2,3)&amp;"."&amp;MID(E896,5,3)&amp;"/"&amp;MID(E896,8,4)&amp;"-"&amp;RIGHT(E896,2),IF(G896=12,"00"&amp;"."&amp;LEFT(E896,3)&amp;"."&amp;MID(E896,4,3)&amp;"/"&amp;MID(E896,7,4)&amp;"-"&amp;RIGHT(E896,2),IF(G896=11,"00.0"&amp;LEFT(E896,2)&amp;"."&amp;MID(E896,3,3)&amp;"/"&amp;MID(E896,6,4)&amp;"-"&amp;RIGHT(E896,2),"erro")))))</f>
        <v>80.227.184/0001-66</v>
      </c>
      <c r="G896" s="2">
        <f t="shared" si="2"/>
        <v>14</v>
      </c>
      <c r="H896" s="6" t="s">
        <v>88</v>
      </c>
      <c r="I896" s="2">
        <v>5.0</v>
      </c>
      <c r="J896" s="6">
        <v>11.26446410567173</v>
      </c>
      <c r="K896" s="6">
        <v>78000.0</v>
      </c>
      <c r="L896" s="2">
        <v>0.0</v>
      </c>
      <c r="M896" s="2">
        <v>0.0</v>
      </c>
      <c r="N896" s="2"/>
      <c r="O896" s="2">
        <v>0.0</v>
      </c>
      <c r="P896" s="2">
        <v>0.0</v>
      </c>
      <c r="Q896" s="2">
        <v>0.0</v>
      </c>
      <c r="R896" s="2">
        <v>12.0</v>
      </c>
      <c r="S896" s="2">
        <v>0.0</v>
      </c>
      <c r="T896" s="6">
        <v>18.155840727338088</v>
      </c>
      <c r="U896" s="6">
        <v>-2.043269852932648E-4</v>
      </c>
      <c r="V896" s="6">
        <v>1.5309932627308218</v>
      </c>
      <c r="W896" s="6">
        <v>7.0481584E7</v>
      </c>
      <c r="X896" s="6">
        <v>4.6995923E7</v>
      </c>
      <c r="Y896" s="6">
        <v>7.673287E7</v>
      </c>
      <c r="Z896" s="6">
        <v>-15678.596</v>
      </c>
      <c r="AA896" s="2">
        <f t="shared" si="3"/>
        <v>0</v>
      </c>
      <c r="AB896" s="2">
        <v>0.0</v>
      </c>
      <c r="AC896" s="2">
        <v>0.0</v>
      </c>
      <c r="AD896" s="2">
        <v>0.0</v>
      </c>
      <c r="AE896" s="2">
        <v>0.0</v>
      </c>
      <c r="AF896" s="2">
        <v>0.0</v>
      </c>
      <c r="AG896" s="2">
        <v>0.0</v>
      </c>
      <c r="AH896" s="2">
        <v>0.0</v>
      </c>
      <c r="AI896" s="2">
        <v>0.0</v>
      </c>
      <c r="AJ896" s="2">
        <v>1.0</v>
      </c>
      <c r="AK896" s="2">
        <v>0.0</v>
      </c>
      <c r="AL896" s="2">
        <v>0.0</v>
      </c>
      <c r="AM896" s="2">
        <v>0.0</v>
      </c>
      <c r="AN896" s="2">
        <v>0.0</v>
      </c>
      <c r="AO896" s="2">
        <v>0.0</v>
      </c>
      <c r="AP896" s="2">
        <v>0.0</v>
      </c>
      <c r="AQ896" s="2">
        <v>1.0</v>
      </c>
      <c r="AR896" s="3">
        <v>0.0</v>
      </c>
      <c r="AS896" s="6">
        <f t="shared" si="4"/>
        <v>18.66395753</v>
      </c>
      <c r="AT896" s="6">
        <f t="shared" si="5"/>
        <v>0.0001075274333</v>
      </c>
      <c r="AU896" s="6">
        <f t="shared" si="6"/>
        <v>1.007014504</v>
      </c>
      <c r="AV896" s="6">
        <f t="shared" si="7"/>
        <v>1</v>
      </c>
      <c r="AW896" s="6">
        <f t="shared" si="8"/>
        <v>0</v>
      </c>
      <c r="AX896" s="6">
        <f t="shared" si="9"/>
        <v>0</v>
      </c>
      <c r="AY896" s="6">
        <f t="shared" si="10"/>
        <v>0</v>
      </c>
      <c r="AZ896" s="6">
        <f t="shared" si="11"/>
        <v>0</v>
      </c>
      <c r="BA896" s="6">
        <f t="shared" si="12"/>
        <v>12</v>
      </c>
      <c r="BB896" s="6">
        <f t="shared" si="13"/>
        <v>0</v>
      </c>
      <c r="BC896" s="2"/>
      <c r="BD896" s="2"/>
    </row>
    <row r="897" ht="15.75" customHeight="1">
      <c r="A897" s="2">
        <v>215.0</v>
      </c>
      <c r="B897" s="2">
        <v>2016.0</v>
      </c>
      <c r="C897" s="6" t="s">
        <v>274</v>
      </c>
      <c r="D897" s="2">
        <v>8656.0</v>
      </c>
      <c r="E897" s="2">
        <v>9.2690783000109E13</v>
      </c>
      <c r="F897" s="2" t="str">
        <f t="array" ref="F897">IFERROR(INDEX(cnpj!$A:$B,MATCH(C897,cnpj!$B:$B,0),1),IF(G897=14,LEFT(E897,2)&amp;"."&amp;MID(E897,3,3)&amp;"."&amp;MID(E897,6,3)&amp;"/"&amp;MID(E897,9,4)&amp;"-"&amp;RIGHT(E897,2),IF(G897=13,0&amp;LEFT(E897,1)&amp;"."&amp;MID(E897,2,3)&amp;"."&amp;MID(E897,5,3)&amp;"/"&amp;MID(E897,8,4)&amp;"-"&amp;RIGHT(E897,2),IF(G897=12,"00"&amp;"."&amp;LEFT(E897,3)&amp;"."&amp;MID(E897,4,3)&amp;"/"&amp;MID(E897,7,4)&amp;"-"&amp;RIGHT(E897,2),IF(G897=11,"00.0"&amp;LEFT(E897,2)&amp;"."&amp;MID(E897,3,3)&amp;"/"&amp;MID(E897,6,4)&amp;"-"&amp;RIGHT(E897,2),"erro")))))</f>
        <v>92.690.783/0001-09</v>
      </c>
      <c r="G897" s="2">
        <f t="shared" si="2"/>
        <v>14</v>
      </c>
      <c r="H897" s="6" t="s">
        <v>88</v>
      </c>
      <c r="I897" s="2">
        <v>5.0</v>
      </c>
      <c r="J897" s="6">
        <v>16.43545787751151</v>
      </c>
      <c r="K897" s="6">
        <v>1.3735E7</v>
      </c>
      <c r="L897" s="2">
        <v>0.0</v>
      </c>
      <c r="M897" s="2">
        <v>1.0</v>
      </c>
      <c r="N897" s="2"/>
      <c r="O897" s="2">
        <v>0.0</v>
      </c>
      <c r="P897" s="2">
        <v>0.0</v>
      </c>
      <c r="Q897" s="2">
        <v>0.0</v>
      </c>
      <c r="R897" s="2">
        <v>18.0</v>
      </c>
      <c r="S897" s="2">
        <v>0.0</v>
      </c>
      <c r="T897" s="6">
        <v>16.097025526727176</v>
      </c>
      <c r="U897" s="6">
        <v>-0.14072068404615717</v>
      </c>
      <c r="V897" s="6">
        <v>0.12324359191842152</v>
      </c>
      <c r="W897" s="6">
        <v>425583.0</v>
      </c>
      <c r="X897" s="6">
        <v>781157.0</v>
      </c>
      <c r="Y897" s="6">
        <v>9791503.0</v>
      </c>
      <c r="Z897" s="6">
        <v>-1377867.0</v>
      </c>
      <c r="AA897" s="2" t="str">
        <f t="shared" si="3"/>
        <v/>
      </c>
      <c r="AB897" s="2">
        <v>0.0</v>
      </c>
      <c r="AC897" s="2">
        <v>0.0</v>
      </c>
      <c r="AD897" s="2">
        <v>0.0</v>
      </c>
      <c r="AE897" s="2">
        <v>0.0</v>
      </c>
      <c r="AF897" s="2">
        <v>0.0</v>
      </c>
      <c r="AG897" s="2">
        <v>0.0</v>
      </c>
      <c r="AH897" s="2">
        <v>0.0</v>
      </c>
      <c r="AI897" s="2">
        <v>0.0</v>
      </c>
      <c r="AJ897" s="2">
        <v>1.0</v>
      </c>
      <c r="AK897" s="2">
        <v>0.0</v>
      </c>
      <c r="AL897" s="2">
        <v>0.0</v>
      </c>
      <c r="AM897" s="2">
        <v>1.0</v>
      </c>
      <c r="AN897" s="2">
        <v>0.0</v>
      </c>
      <c r="AO897" s="2">
        <v>0.0</v>
      </c>
      <c r="AP897" s="2">
        <v>0.0</v>
      </c>
      <c r="AQ897" s="2">
        <v>0.0</v>
      </c>
      <c r="AR897" s="3">
        <v>0.0</v>
      </c>
      <c r="AS897" s="6" t="str">
        <f t="shared" si="4"/>
        <v/>
      </c>
      <c r="AT897" s="6" t="str">
        <f t="shared" si="5"/>
        <v/>
      </c>
      <c r="AU897" s="6" t="str">
        <f t="shared" si="6"/>
        <v/>
      </c>
      <c r="AV897" s="6" t="str">
        <f t="shared" si="7"/>
        <v/>
      </c>
      <c r="AW897" s="6" t="str">
        <f t="shared" si="8"/>
        <v/>
      </c>
      <c r="AX897" s="6" t="str">
        <f t="shared" si="9"/>
        <v/>
      </c>
      <c r="AY897" s="6" t="str">
        <f t="shared" si="10"/>
        <v/>
      </c>
      <c r="AZ897" s="6" t="str">
        <f t="shared" si="11"/>
        <v/>
      </c>
      <c r="BA897" s="6" t="str">
        <f t="shared" si="12"/>
        <v/>
      </c>
      <c r="BB897" s="6" t="str">
        <f t="shared" si="13"/>
        <v/>
      </c>
      <c r="BC897" s="2"/>
      <c r="BD897" s="2"/>
    </row>
    <row r="898" ht="15.75" customHeight="1">
      <c r="A898" s="2">
        <v>215.0</v>
      </c>
      <c r="B898" s="2">
        <v>2017.0</v>
      </c>
      <c r="C898" s="6" t="s">
        <v>274</v>
      </c>
      <c r="D898" s="2">
        <v>8656.0</v>
      </c>
      <c r="E898" s="2">
        <v>9.2690783000109E13</v>
      </c>
      <c r="F898" s="2" t="str">
        <f t="array" ref="F898">IFERROR(INDEX(cnpj!$A:$B,MATCH(C898,cnpj!$B:$B,0),1),IF(G898=14,LEFT(E898,2)&amp;"."&amp;MID(E898,3,3)&amp;"."&amp;MID(E898,6,3)&amp;"/"&amp;MID(E898,9,4)&amp;"-"&amp;RIGHT(E898,2),IF(G898=13,0&amp;LEFT(E898,1)&amp;"."&amp;MID(E898,2,3)&amp;"."&amp;MID(E898,5,3)&amp;"/"&amp;MID(E898,8,4)&amp;"-"&amp;RIGHT(E898,2),IF(G898=12,"00"&amp;"."&amp;LEFT(E898,3)&amp;"."&amp;MID(E898,4,3)&amp;"/"&amp;MID(E898,7,4)&amp;"-"&amp;RIGHT(E898,2),IF(G898=11,"00.0"&amp;LEFT(E898,2)&amp;"."&amp;MID(E898,3,3)&amp;"/"&amp;MID(E898,6,4)&amp;"-"&amp;RIGHT(E898,2),"erro")))))</f>
        <v>92.690.783/0001-09</v>
      </c>
      <c r="G898" s="2">
        <f t="shared" si="2"/>
        <v>14</v>
      </c>
      <c r="H898" s="6" t="s">
        <v>88</v>
      </c>
      <c r="I898" s="2">
        <v>5.0</v>
      </c>
      <c r="J898" s="6">
        <v>16.484819930750053</v>
      </c>
      <c r="K898" s="6">
        <v>1.443E7</v>
      </c>
      <c r="L898" s="2">
        <v>0.0</v>
      </c>
      <c r="M898" s="2">
        <v>1.0</v>
      </c>
      <c r="N898" s="2"/>
      <c r="O898" s="2">
        <v>0.0</v>
      </c>
      <c r="P898" s="2">
        <v>0.0</v>
      </c>
      <c r="Q898" s="2">
        <v>0.0</v>
      </c>
      <c r="R898" s="2">
        <v>26.0</v>
      </c>
      <c r="S898" s="2">
        <v>0.0</v>
      </c>
      <c r="T898" s="6">
        <v>16.03442900139905</v>
      </c>
      <c r="U898" s="6">
        <v>-0.022102603589849196</v>
      </c>
      <c r="V898" s="6">
        <v>0.07725005974528827</v>
      </c>
      <c r="W898" s="6">
        <v>12912.0</v>
      </c>
      <c r="X898" s="6">
        <v>697586.0</v>
      </c>
      <c r="Y898" s="6">
        <v>9197378.0</v>
      </c>
      <c r="Z898" s="6">
        <v>-203286.0</v>
      </c>
      <c r="AA898" s="2">
        <f t="shared" si="3"/>
        <v>1</v>
      </c>
      <c r="AB898" s="2">
        <v>0.0</v>
      </c>
      <c r="AC898" s="2">
        <v>0.0</v>
      </c>
      <c r="AD898" s="2">
        <v>0.0</v>
      </c>
      <c r="AE898" s="2">
        <v>0.0</v>
      </c>
      <c r="AF898" s="2">
        <v>0.0</v>
      </c>
      <c r="AG898" s="2">
        <v>0.0</v>
      </c>
      <c r="AH898" s="2">
        <v>0.0</v>
      </c>
      <c r="AI898" s="2">
        <v>0.0</v>
      </c>
      <c r="AJ898" s="2">
        <v>1.0</v>
      </c>
      <c r="AK898" s="2">
        <v>0.0</v>
      </c>
      <c r="AL898" s="2">
        <v>0.0</v>
      </c>
      <c r="AM898" s="2">
        <v>0.0</v>
      </c>
      <c r="AN898" s="2">
        <v>1.0</v>
      </c>
      <c r="AO898" s="2">
        <v>0.0</v>
      </c>
      <c r="AP898" s="2">
        <v>0.0</v>
      </c>
      <c r="AQ898" s="2">
        <v>0.0</v>
      </c>
      <c r="AR898" s="3">
        <v>0.0</v>
      </c>
      <c r="AS898" s="6">
        <f t="shared" si="4"/>
        <v>16.09702553</v>
      </c>
      <c r="AT898" s="6">
        <f t="shared" si="5"/>
        <v>-0.140720684</v>
      </c>
      <c r="AU898" s="6">
        <f t="shared" si="6"/>
        <v>0.1232435919</v>
      </c>
      <c r="AV898" s="6">
        <f t="shared" si="7"/>
        <v>0</v>
      </c>
      <c r="AW898" s="6">
        <f t="shared" si="8"/>
        <v>1</v>
      </c>
      <c r="AX898" s="6">
        <f t="shared" si="9"/>
        <v>0</v>
      </c>
      <c r="AY898" s="6">
        <f t="shared" si="10"/>
        <v>0</v>
      </c>
      <c r="AZ898" s="6">
        <f t="shared" si="11"/>
        <v>0</v>
      </c>
      <c r="BA898" s="6">
        <f t="shared" si="12"/>
        <v>18</v>
      </c>
      <c r="BB898" s="6">
        <f t="shared" si="13"/>
        <v>0</v>
      </c>
      <c r="BC898" s="2"/>
      <c r="BD898" s="2"/>
    </row>
    <row r="899" ht="15.75" customHeight="1">
      <c r="A899" s="2">
        <v>215.0</v>
      </c>
      <c r="B899" s="2">
        <v>2018.0</v>
      </c>
      <c r="C899" s="6" t="s">
        <v>274</v>
      </c>
      <c r="D899" s="2">
        <v>8656.0</v>
      </c>
      <c r="E899" s="2">
        <v>9.2690783000109E13</v>
      </c>
      <c r="F899" s="2" t="str">
        <f t="array" ref="F899">IFERROR(INDEX(cnpj!$A:$B,MATCH(C899,cnpj!$B:$B,0),1),IF(G899=14,LEFT(E899,2)&amp;"."&amp;MID(E899,3,3)&amp;"."&amp;MID(E899,6,3)&amp;"/"&amp;MID(E899,9,4)&amp;"-"&amp;RIGHT(E899,2),IF(G899=13,0&amp;LEFT(E899,1)&amp;"."&amp;MID(E899,2,3)&amp;"."&amp;MID(E899,5,3)&amp;"/"&amp;MID(E899,8,4)&amp;"-"&amp;RIGHT(E899,2),IF(G899=12,"00"&amp;"."&amp;LEFT(E899,3)&amp;"."&amp;MID(E899,4,3)&amp;"/"&amp;MID(E899,7,4)&amp;"-"&amp;RIGHT(E899,2),IF(G899=11,"00.0"&amp;LEFT(E899,2)&amp;"."&amp;MID(E899,3,3)&amp;"/"&amp;MID(E899,6,4)&amp;"-"&amp;RIGHT(E899,2),"erro")))))</f>
        <v>92.690.783/0001-09</v>
      </c>
      <c r="G899" s="2">
        <f t="shared" si="2"/>
        <v>14</v>
      </c>
      <c r="H899" s="6" t="s">
        <v>88</v>
      </c>
      <c r="I899" s="2">
        <v>5.0</v>
      </c>
      <c r="J899" s="6">
        <v>15.988897712486638</v>
      </c>
      <c r="K899" s="6">
        <v>8788000.0</v>
      </c>
      <c r="L899" s="2">
        <v>0.0</v>
      </c>
      <c r="M899" s="2">
        <v>1.0</v>
      </c>
      <c r="N899" s="2"/>
      <c r="O899" s="2">
        <v>0.0</v>
      </c>
      <c r="P899" s="2">
        <v>0.0</v>
      </c>
      <c r="Q899" s="2">
        <v>0.0</v>
      </c>
      <c r="R899" s="2">
        <v>26.0</v>
      </c>
      <c r="S899" s="2">
        <v>0.0</v>
      </c>
      <c r="T899" s="6">
        <v>16.12451758612031</v>
      </c>
      <c r="U899" s="6">
        <v>0.07938952504593903</v>
      </c>
      <c r="V899" s="6">
        <v>0.07146478100191705</v>
      </c>
      <c r="W899" s="6">
        <v>717273.0</v>
      </c>
      <c r="X899" s="6">
        <v>1979.0</v>
      </c>
      <c r="Y899" s="6">
        <v>1.0064426E7</v>
      </c>
      <c r="Z899" s="6">
        <v>799010.0</v>
      </c>
      <c r="AA899" s="2">
        <f t="shared" si="3"/>
        <v>1</v>
      </c>
      <c r="AB899" s="2">
        <v>0.0</v>
      </c>
      <c r="AC899" s="2">
        <v>0.0</v>
      </c>
      <c r="AD899" s="2">
        <v>0.0</v>
      </c>
      <c r="AE899" s="2">
        <v>0.0</v>
      </c>
      <c r="AF899" s="2">
        <v>0.0</v>
      </c>
      <c r="AG899" s="2">
        <v>0.0</v>
      </c>
      <c r="AH899" s="2">
        <v>0.0</v>
      </c>
      <c r="AI899" s="2">
        <v>0.0</v>
      </c>
      <c r="AJ899" s="2">
        <v>1.0</v>
      </c>
      <c r="AK899" s="2">
        <v>0.0</v>
      </c>
      <c r="AL899" s="2">
        <v>0.0</v>
      </c>
      <c r="AM899" s="2">
        <v>0.0</v>
      </c>
      <c r="AN899" s="2">
        <v>0.0</v>
      </c>
      <c r="AO899" s="2">
        <v>1.0</v>
      </c>
      <c r="AP899" s="2">
        <v>0.0</v>
      </c>
      <c r="AQ899" s="2">
        <v>0.0</v>
      </c>
      <c r="AR899" s="3">
        <v>0.0</v>
      </c>
      <c r="AS899" s="6">
        <f t="shared" si="4"/>
        <v>16.034429</v>
      </c>
      <c r="AT899" s="6">
        <f t="shared" si="5"/>
        <v>-0.02210260359</v>
      </c>
      <c r="AU899" s="6">
        <f t="shared" si="6"/>
        <v>0.07725005975</v>
      </c>
      <c r="AV899" s="6">
        <f t="shared" si="7"/>
        <v>0</v>
      </c>
      <c r="AW899" s="6">
        <f t="shared" si="8"/>
        <v>1</v>
      </c>
      <c r="AX899" s="6">
        <f t="shared" si="9"/>
        <v>0</v>
      </c>
      <c r="AY899" s="6">
        <f t="shared" si="10"/>
        <v>0</v>
      </c>
      <c r="AZ899" s="6">
        <f t="shared" si="11"/>
        <v>0</v>
      </c>
      <c r="BA899" s="6">
        <f t="shared" si="12"/>
        <v>26</v>
      </c>
      <c r="BB899" s="6">
        <f t="shared" si="13"/>
        <v>0</v>
      </c>
      <c r="BC899" s="2"/>
      <c r="BD899" s="2"/>
    </row>
    <row r="900" ht="15.75" customHeight="1">
      <c r="A900" s="2">
        <v>215.0</v>
      </c>
      <c r="B900" s="2">
        <v>2019.0</v>
      </c>
      <c r="C900" s="6" t="s">
        <v>274</v>
      </c>
      <c r="D900" s="2">
        <v>8656.0</v>
      </c>
      <c r="E900" s="2">
        <v>9.2690783000109E13</v>
      </c>
      <c r="F900" s="2" t="str">
        <f t="array" ref="F900">IFERROR(INDEX(cnpj!$A:$B,MATCH(C900,cnpj!$B:$B,0),1),IF(G900=14,LEFT(E900,2)&amp;"."&amp;MID(E900,3,3)&amp;"."&amp;MID(E900,6,3)&amp;"/"&amp;MID(E900,9,4)&amp;"-"&amp;RIGHT(E900,2),IF(G900=13,0&amp;LEFT(E900,1)&amp;"."&amp;MID(E900,2,3)&amp;"."&amp;MID(E900,5,3)&amp;"/"&amp;MID(E900,8,4)&amp;"-"&amp;RIGHT(E900,2),IF(G900=12,"00"&amp;"."&amp;LEFT(E900,3)&amp;"."&amp;MID(E900,4,3)&amp;"/"&amp;MID(E900,7,4)&amp;"-"&amp;RIGHT(E900,2),IF(G900=11,"00.0"&amp;LEFT(E900,2)&amp;"."&amp;MID(E900,3,3)&amp;"/"&amp;MID(E900,6,4)&amp;"-"&amp;RIGHT(E900,2),"erro")))))</f>
        <v>92.690.783/0001-09</v>
      </c>
      <c r="G900" s="2">
        <f t="shared" si="2"/>
        <v>14</v>
      </c>
      <c r="H900" s="6" t="s">
        <v>88</v>
      </c>
      <c r="I900" s="2">
        <v>5.0</v>
      </c>
      <c r="J900" s="6">
        <v>15.771088112421724</v>
      </c>
      <c r="K900" s="6">
        <v>7068000.0</v>
      </c>
      <c r="L900" s="2">
        <v>0.0</v>
      </c>
      <c r="M900" s="2">
        <v>1.0</v>
      </c>
      <c r="N900" s="2"/>
      <c r="O900" s="2">
        <v>0.0</v>
      </c>
      <c r="P900" s="2">
        <v>0.0</v>
      </c>
      <c r="Q900" s="2">
        <v>0.0</v>
      </c>
      <c r="R900" s="2">
        <v>25.0</v>
      </c>
      <c r="S900" s="2">
        <v>0.0</v>
      </c>
      <c r="T900" s="6">
        <v>16.12196336171278</v>
      </c>
      <c r="U900" s="6">
        <v>0.04234430734019527</v>
      </c>
      <c r="V900" s="6">
        <v>0.04464678477962201</v>
      </c>
      <c r="W900" s="6">
        <v>22615.0</v>
      </c>
      <c r="X900" s="6">
        <v>425583.0</v>
      </c>
      <c r="Y900" s="6">
        <v>1.0038752E7</v>
      </c>
      <c r="Z900" s="6">
        <v>425084.0</v>
      </c>
      <c r="AA900" s="2">
        <f t="shared" si="3"/>
        <v>0</v>
      </c>
      <c r="AB900" s="2">
        <v>0.0</v>
      </c>
      <c r="AC900" s="2">
        <v>0.0</v>
      </c>
      <c r="AD900" s="2">
        <v>0.0</v>
      </c>
      <c r="AE900" s="2">
        <v>0.0</v>
      </c>
      <c r="AF900" s="2">
        <v>0.0</v>
      </c>
      <c r="AG900" s="2">
        <v>0.0</v>
      </c>
      <c r="AH900" s="2">
        <v>0.0</v>
      </c>
      <c r="AI900" s="2">
        <v>0.0</v>
      </c>
      <c r="AJ900" s="2">
        <v>1.0</v>
      </c>
      <c r="AK900" s="2">
        <v>0.0</v>
      </c>
      <c r="AL900" s="2">
        <v>0.0</v>
      </c>
      <c r="AM900" s="2">
        <v>0.0</v>
      </c>
      <c r="AN900" s="2">
        <v>0.0</v>
      </c>
      <c r="AO900" s="2">
        <v>0.0</v>
      </c>
      <c r="AP900" s="2">
        <v>1.0</v>
      </c>
      <c r="AQ900" s="2">
        <v>0.0</v>
      </c>
      <c r="AR900" s="3">
        <v>0.0</v>
      </c>
      <c r="AS900" s="6">
        <f t="shared" si="4"/>
        <v>16.12451759</v>
      </c>
      <c r="AT900" s="6">
        <f t="shared" si="5"/>
        <v>0.07938952505</v>
      </c>
      <c r="AU900" s="6">
        <f t="shared" si="6"/>
        <v>0.071464781</v>
      </c>
      <c r="AV900" s="6">
        <f t="shared" si="7"/>
        <v>0</v>
      </c>
      <c r="AW900" s="6">
        <f t="shared" si="8"/>
        <v>1</v>
      </c>
      <c r="AX900" s="6">
        <f t="shared" si="9"/>
        <v>0</v>
      </c>
      <c r="AY900" s="6">
        <f t="shared" si="10"/>
        <v>0</v>
      </c>
      <c r="AZ900" s="6">
        <f t="shared" si="11"/>
        <v>0</v>
      </c>
      <c r="BA900" s="6">
        <f t="shared" si="12"/>
        <v>26</v>
      </c>
      <c r="BB900" s="6">
        <f t="shared" si="13"/>
        <v>0</v>
      </c>
      <c r="BC900" s="2"/>
      <c r="BD900" s="2"/>
    </row>
    <row r="901" ht="15.75" customHeight="1">
      <c r="A901" s="2">
        <v>215.0</v>
      </c>
      <c r="B901" s="2">
        <v>2020.0</v>
      </c>
      <c r="C901" s="6" t="s">
        <v>274</v>
      </c>
      <c r="D901" s="2">
        <v>8656.0</v>
      </c>
      <c r="E901" s="2">
        <v>9.2690783000109E13</v>
      </c>
      <c r="F901" s="2" t="str">
        <f t="array" ref="F901">IFERROR(INDEX(cnpj!$A:$B,MATCH(C901,cnpj!$B:$B,0),1),IF(G901=14,LEFT(E901,2)&amp;"."&amp;MID(E901,3,3)&amp;"."&amp;MID(E901,6,3)&amp;"/"&amp;MID(E901,9,4)&amp;"-"&amp;RIGHT(E901,2),IF(G901=13,0&amp;LEFT(E901,1)&amp;"."&amp;MID(E901,2,3)&amp;"."&amp;MID(E901,5,3)&amp;"/"&amp;MID(E901,8,4)&amp;"-"&amp;RIGHT(E901,2),IF(G901=12,"00"&amp;"."&amp;LEFT(E901,3)&amp;"."&amp;MID(E901,4,3)&amp;"/"&amp;MID(E901,7,4)&amp;"-"&amp;RIGHT(E901,2),IF(G901=11,"00.0"&amp;LEFT(E901,2)&amp;"."&amp;MID(E901,3,3)&amp;"/"&amp;MID(E901,6,4)&amp;"-"&amp;RIGHT(E901,2),"erro")))))</f>
        <v>92.690.783/0001-09</v>
      </c>
      <c r="G901" s="2">
        <f t="shared" si="2"/>
        <v>14</v>
      </c>
      <c r="H901" s="6" t="s">
        <v>88</v>
      </c>
      <c r="I901" s="2">
        <v>5.0</v>
      </c>
      <c r="J901" s="6">
        <v>15.980211943594933</v>
      </c>
      <c r="K901" s="6">
        <v>8712000.0</v>
      </c>
      <c r="L901" s="2">
        <v>0.0</v>
      </c>
      <c r="M901" s="2">
        <v>1.0</v>
      </c>
      <c r="N901" s="2"/>
      <c r="O901" s="2">
        <v>0.0</v>
      </c>
      <c r="P901" s="2">
        <v>0.0</v>
      </c>
      <c r="Q901" s="2">
        <v>0.0</v>
      </c>
      <c r="R901" s="2">
        <v>26.0</v>
      </c>
      <c r="S901" s="2">
        <v>0.0</v>
      </c>
      <c r="T901" s="6">
        <v>16.297253709163012</v>
      </c>
      <c r="U901" s="6">
        <v>0.07297641266607245</v>
      </c>
      <c r="V901" s="6">
        <v>0.02202188947122821</v>
      </c>
      <c r="W901" s="6">
        <v>262336.0</v>
      </c>
      <c r="X901" s="6">
        <v>1092.0</v>
      </c>
      <c r="Y901" s="6">
        <v>1.1962098E7</v>
      </c>
      <c r="Z901" s="6">
        <v>872951.0</v>
      </c>
      <c r="AA901" s="2">
        <f t="shared" si="3"/>
        <v>0</v>
      </c>
      <c r="AB901" s="2">
        <v>0.0</v>
      </c>
      <c r="AC901" s="2">
        <v>0.0</v>
      </c>
      <c r="AD901" s="2">
        <v>0.0</v>
      </c>
      <c r="AE901" s="2">
        <v>0.0</v>
      </c>
      <c r="AF901" s="2">
        <v>0.0</v>
      </c>
      <c r="AG901" s="2">
        <v>0.0</v>
      </c>
      <c r="AH901" s="2">
        <v>0.0</v>
      </c>
      <c r="AI901" s="2">
        <v>0.0</v>
      </c>
      <c r="AJ901" s="2">
        <v>1.0</v>
      </c>
      <c r="AK901" s="2">
        <v>0.0</v>
      </c>
      <c r="AL901" s="2">
        <v>0.0</v>
      </c>
      <c r="AM901" s="2">
        <v>0.0</v>
      </c>
      <c r="AN901" s="2">
        <v>0.0</v>
      </c>
      <c r="AO901" s="2">
        <v>0.0</v>
      </c>
      <c r="AP901" s="2">
        <v>0.0</v>
      </c>
      <c r="AQ901" s="2">
        <v>1.0</v>
      </c>
      <c r="AR901" s="3">
        <v>0.0</v>
      </c>
      <c r="AS901" s="6">
        <f t="shared" si="4"/>
        <v>16.12196336</v>
      </c>
      <c r="AT901" s="6">
        <f t="shared" si="5"/>
        <v>0.04234430734</v>
      </c>
      <c r="AU901" s="6">
        <f t="shared" si="6"/>
        <v>0.04464678478</v>
      </c>
      <c r="AV901" s="6">
        <f t="shared" si="7"/>
        <v>0</v>
      </c>
      <c r="AW901" s="6">
        <f t="shared" si="8"/>
        <v>1</v>
      </c>
      <c r="AX901" s="6">
        <f t="shared" si="9"/>
        <v>0</v>
      </c>
      <c r="AY901" s="6">
        <f t="shared" si="10"/>
        <v>0</v>
      </c>
      <c r="AZ901" s="6">
        <f t="shared" si="11"/>
        <v>0</v>
      </c>
      <c r="BA901" s="6">
        <f t="shared" si="12"/>
        <v>25</v>
      </c>
      <c r="BB901" s="6">
        <f t="shared" si="13"/>
        <v>0</v>
      </c>
      <c r="BC901" s="2"/>
      <c r="BD901" s="2"/>
    </row>
    <row r="902" ht="15.75" customHeight="1">
      <c r="A902" s="2">
        <v>216.0</v>
      </c>
      <c r="B902" s="2">
        <v>2016.0</v>
      </c>
      <c r="C902" s="6" t="s">
        <v>275</v>
      </c>
      <c r="D902" s="2">
        <v>13439.0</v>
      </c>
      <c r="E902" s="2">
        <v>8.5778074000106E13</v>
      </c>
      <c r="F902" s="2" t="str">
        <f t="array" ref="F902">IFERROR(INDEX(cnpj!$A:$B,MATCH(C902,cnpj!$B:$B,0),1),IF(G902=14,LEFT(E902,2)&amp;"."&amp;MID(E902,3,3)&amp;"."&amp;MID(E902,6,3)&amp;"/"&amp;MID(E902,9,4)&amp;"-"&amp;RIGHT(E902,2),IF(G902=13,0&amp;LEFT(E902,1)&amp;"."&amp;MID(E902,2,3)&amp;"."&amp;MID(E902,5,3)&amp;"/"&amp;MID(E902,8,4)&amp;"-"&amp;RIGHT(E902,2),IF(G902=12,"00"&amp;"."&amp;LEFT(E902,3)&amp;"."&amp;MID(E902,4,3)&amp;"/"&amp;MID(E902,7,4)&amp;"-"&amp;RIGHT(E902,2),IF(G902=11,"00.0"&amp;LEFT(E902,2)&amp;"."&amp;MID(E902,3,3)&amp;"/"&amp;MID(E902,6,4)&amp;"-"&amp;RIGHT(E902,2),"erro")))))</f>
        <v>85.778.074/0001-06</v>
      </c>
      <c r="G902" s="2">
        <f t="shared" si="2"/>
        <v>14</v>
      </c>
      <c r="H902" s="6" t="s">
        <v>60</v>
      </c>
      <c r="I902" s="2">
        <v>1.0</v>
      </c>
      <c r="J902" s="6">
        <v>11.846498073157814</v>
      </c>
      <c r="K902" s="6">
        <v>139594.64</v>
      </c>
      <c r="L902" s="2">
        <v>0.0</v>
      </c>
      <c r="M902" s="2">
        <v>0.0</v>
      </c>
      <c r="N902" s="2"/>
      <c r="O902" s="2">
        <v>0.0</v>
      </c>
      <c r="P902" s="2">
        <v>0.0</v>
      </c>
      <c r="Q902" s="2">
        <v>0.0</v>
      </c>
      <c r="R902" s="2">
        <v>4.0</v>
      </c>
      <c r="S902" s="2">
        <v>0.0</v>
      </c>
      <c r="T902" s="6">
        <v>12.023609078653264</v>
      </c>
      <c r="U902" s="6">
        <v>-0.09415937063062955</v>
      </c>
      <c r="V902" s="6">
        <v>1.410968357506766</v>
      </c>
      <c r="W902" s="6">
        <v>154055.0</v>
      </c>
      <c r="X902" s="6">
        <v>81073.0</v>
      </c>
      <c r="Y902" s="6">
        <v>166643.0</v>
      </c>
      <c r="Z902" s="6">
        <v>-15691.0</v>
      </c>
      <c r="AA902" s="2" t="str">
        <f t="shared" si="3"/>
        <v/>
      </c>
      <c r="AB902" s="2">
        <v>0.0</v>
      </c>
      <c r="AC902" s="2">
        <v>0.0</v>
      </c>
      <c r="AD902" s="2">
        <v>0.0</v>
      </c>
      <c r="AE902" s="2">
        <v>0.0</v>
      </c>
      <c r="AF902" s="2">
        <v>0.0</v>
      </c>
      <c r="AG902" s="2">
        <v>1.0</v>
      </c>
      <c r="AH902" s="2">
        <v>0.0</v>
      </c>
      <c r="AI902" s="2">
        <v>0.0</v>
      </c>
      <c r="AJ902" s="2">
        <v>0.0</v>
      </c>
      <c r="AK902" s="2">
        <v>0.0</v>
      </c>
      <c r="AL902" s="2">
        <v>0.0</v>
      </c>
      <c r="AM902" s="2">
        <v>1.0</v>
      </c>
      <c r="AN902" s="2">
        <v>0.0</v>
      </c>
      <c r="AO902" s="2">
        <v>0.0</v>
      </c>
      <c r="AP902" s="2">
        <v>0.0</v>
      </c>
      <c r="AQ902" s="2">
        <v>0.0</v>
      </c>
      <c r="AR902" s="3">
        <v>0.0</v>
      </c>
      <c r="AS902" s="6" t="str">
        <f t="shared" si="4"/>
        <v/>
      </c>
      <c r="AT902" s="6" t="str">
        <f t="shared" si="5"/>
        <v/>
      </c>
      <c r="AU902" s="6" t="str">
        <f t="shared" si="6"/>
        <v/>
      </c>
      <c r="AV902" s="6" t="str">
        <f t="shared" si="7"/>
        <v/>
      </c>
      <c r="AW902" s="6" t="str">
        <f t="shared" si="8"/>
        <v/>
      </c>
      <c r="AX902" s="6" t="str">
        <f t="shared" si="9"/>
        <v/>
      </c>
      <c r="AY902" s="6" t="str">
        <f t="shared" si="10"/>
        <v/>
      </c>
      <c r="AZ902" s="6" t="str">
        <f t="shared" si="11"/>
        <v/>
      </c>
      <c r="BA902" s="6" t="str">
        <f t="shared" si="12"/>
        <v/>
      </c>
      <c r="BB902" s="6" t="str">
        <f t="shared" si="13"/>
        <v/>
      </c>
      <c r="BC902" s="2"/>
      <c r="BD902" s="2"/>
    </row>
    <row r="903" ht="15.75" customHeight="1">
      <c r="A903" s="2">
        <v>216.0</v>
      </c>
      <c r="B903" s="2">
        <v>2017.0</v>
      </c>
      <c r="C903" s="6" t="s">
        <v>275</v>
      </c>
      <c r="D903" s="2">
        <v>13439.0</v>
      </c>
      <c r="E903" s="2">
        <v>8.5778074000106E13</v>
      </c>
      <c r="F903" s="2" t="str">
        <f t="array" ref="F903">IFERROR(INDEX(cnpj!$A:$B,MATCH(C903,cnpj!$B:$B,0),1),IF(G903=14,LEFT(E903,2)&amp;"."&amp;MID(E903,3,3)&amp;"."&amp;MID(E903,6,3)&amp;"/"&amp;MID(E903,9,4)&amp;"-"&amp;RIGHT(E903,2),IF(G903=13,0&amp;LEFT(E903,1)&amp;"."&amp;MID(E903,2,3)&amp;"."&amp;MID(E903,5,3)&amp;"/"&amp;MID(E903,8,4)&amp;"-"&amp;RIGHT(E903,2),IF(G903=12,"00"&amp;"."&amp;LEFT(E903,3)&amp;"."&amp;MID(E903,4,3)&amp;"/"&amp;MID(E903,7,4)&amp;"-"&amp;RIGHT(E903,2),IF(G903=11,"00.0"&amp;LEFT(E903,2)&amp;"."&amp;MID(E903,3,3)&amp;"/"&amp;MID(E903,6,4)&amp;"-"&amp;RIGHT(E903,2),"erro")))))</f>
        <v>85.778.074/0001-06</v>
      </c>
      <c r="G903" s="2">
        <f t="shared" si="2"/>
        <v>14</v>
      </c>
      <c r="H903" s="6" t="s">
        <v>60</v>
      </c>
      <c r="I903" s="2">
        <v>1.0</v>
      </c>
      <c r="J903" s="6">
        <v>11.846498073157814</v>
      </c>
      <c r="K903" s="6">
        <v>139594.64</v>
      </c>
      <c r="L903" s="2">
        <v>0.0</v>
      </c>
      <c r="M903" s="2">
        <v>0.0</v>
      </c>
      <c r="N903" s="2"/>
      <c r="O903" s="2">
        <v>0.0</v>
      </c>
      <c r="P903" s="2">
        <v>0.0</v>
      </c>
      <c r="Q903" s="2">
        <v>0.0</v>
      </c>
      <c r="R903" s="2">
        <v>4.0</v>
      </c>
      <c r="S903" s="2">
        <v>0.0</v>
      </c>
      <c r="T903" s="6">
        <v>12.19503697590991</v>
      </c>
      <c r="U903" s="6">
        <v>0.18572836884810798</v>
      </c>
      <c r="V903" s="6">
        <v>1.1604964485225349</v>
      </c>
      <c r="W903" s="6">
        <v>148876.0</v>
      </c>
      <c r="X903" s="6">
        <v>80676.0</v>
      </c>
      <c r="Y903" s="6">
        <v>197805.0</v>
      </c>
      <c r="Z903" s="6">
        <v>36738.0</v>
      </c>
      <c r="AA903" s="2">
        <f t="shared" si="3"/>
        <v>1</v>
      </c>
      <c r="AB903" s="2">
        <v>0.0</v>
      </c>
      <c r="AC903" s="2">
        <v>0.0</v>
      </c>
      <c r="AD903" s="2">
        <v>0.0</v>
      </c>
      <c r="AE903" s="2">
        <v>0.0</v>
      </c>
      <c r="AF903" s="2">
        <v>0.0</v>
      </c>
      <c r="AG903" s="2">
        <v>1.0</v>
      </c>
      <c r="AH903" s="2">
        <v>0.0</v>
      </c>
      <c r="AI903" s="2">
        <v>0.0</v>
      </c>
      <c r="AJ903" s="2">
        <v>0.0</v>
      </c>
      <c r="AK903" s="2">
        <v>0.0</v>
      </c>
      <c r="AL903" s="2">
        <v>0.0</v>
      </c>
      <c r="AM903" s="2">
        <v>0.0</v>
      </c>
      <c r="AN903" s="2">
        <v>1.0</v>
      </c>
      <c r="AO903" s="2">
        <v>0.0</v>
      </c>
      <c r="AP903" s="2">
        <v>0.0</v>
      </c>
      <c r="AQ903" s="2">
        <v>0.0</v>
      </c>
      <c r="AR903" s="3">
        <v>0.0</v>
      </c>
      <c r="AS903" s="6">
        <f t="shared" si="4"/>
        <v>12.02360908</v>
      </c>
      <c r="AT903" s="6">
        <f t="shared" si="5"/>
        <v>-0.09415937063</v>
      </c>
      <c r="AU903" s="6">
        <f t="shared" si="6"/>
        <v>1.410968358</v>
      </c>
      <c r="AV903" s="6">
        <f t="shared" si="7"/>
        <v>0</v>
      </c>
      <c r="AW903" s="6">
        <f t="shared" si="8"/>
        <v>0</v>
      </c>
      <c r="AX903" s="6">
        <f t="shared" si="9"/>
        <v>0</v>
      </c>
      <c r="AY903" s="6">
        <f t="shared" si="10"/>
        <v>0</v>
      </c>
      <c r="AZ903" s="6">
        <f t="shared" si="11"/>
        <v>0</v>
      </c>
      <c r="BA903" s="6">
        <f t="shared" si="12"/>
        <v>4</v>
      </c>
      <c r="BB903" s="6">
        <f t="shared" si="13"/>
        <v>0</v>
      </c>
      <c r="BC903" s="2"/>
      <c r="BD903" s="2"/>
    </row>
    <row r="904" ht="15.75" customHeight="1">
      <c r="A904" s="2">
        <v>216.0</v>
      </c>
      <c r="B904" s="2">
        <v>2018.0</v>
      </c>
      <c r="C904" s="6" t="s">
        <v>275</v>
      </c>
      <c r="D904" s="2">
        <v>13439.0</v>
      </c>
      <c r="E904" s="2">
        <v>8.5778074000106E13</v>
      </c>
      <c r="F904" s="2" t="str">
        <f t="array" ref="F904">IFERROR(INDEX(cnpj!$A:$B,MATCH(C904,cnpj!$B:$B,0),1),IF(G904=14,LEFT(E904,2)&amp;"."&amp;MID(E904,3,3)&amp;"."&amp;MID(E904,6,3)&amp;"/"&amp;MID(E904,9,4)&amp;"-"&amp;RIGHT(E904,2),IF(G904=13,0&amp;LEFT(E904,1)&amp;"."&amp;MID(E904,2,3)&amp;"."&amp;MID(E904,5,3)&amp;"/"&amp;MID(E904,8,4)&amp;"-"&amp;RIGHT(E904,2),IF(G904=12,"00"&amp;"."&amp;LEFT(E904,3)&amp;"."&amp;MID(E904,4,3)&amp;"/"&amp;MID(E904,7,4)&amp;"-"&amp;RIGHT(E904,2),IF(G904=11,"00.0"&amp;LEFT(E904,2)&amp;"."&amp;MID(E904,3,3)&amp;"/"&amp;MID(E904,6,4)&amp;"-"&amp;RIGHT(E904,2),"erro")))))</f>
        <v>85.778.074/0001-06</v>
      </c>
      <c r="G904" s="2">
        <f t="shared" si="2"/>
        <v>14</v>
      </c>
      <c r="H904" s="6" t="s">
        <v>60</v>
      </c>
      <c r="I904" s="2">
        <v>1.0</v>
      </c>
      <c r="J904" s="6">
        <v>11.84628314209684</v>
      </c>
      <c r="K904" s="6">
        <v>139564.64</v>
      </c>
      <c r="L904" s="2">
        <v>0.0</v>
      </c>
      <c r="M904" s="2">
        <v>0.0</v>
      </c>
      <c r="N904" s="2"/>
      <c r="O904" s="2">
        <v>0.0</v>
      </c>
      <c r="P904" s="2">
        <v>0.0</v>
      </c>
      <c r="Q904" s="2">
        <v>0.0</v>
      </c>
      <c r="R904" s="2">
        <v>6.0</v>
      </c>
      <c r="S904" s="2">
        <v>0.0</v>
      </c>
      <c r="T904" s="6">
        <v>12.066408198402199</v>
      </c>
      <c r="U904" s="6">
        <v>0.06919450353590526</v>
      </c>
      <c r="V904" s="6">
        <v>1.1145173345598804</v>
      </c>
      <c r="W904" s="6">
        <v>113541.0</v>
      </c>
      <c r="X904" s="6">
        <v>80307.0</v>
      </c>
      <c r="Y904" s="6">
        <v>173930.0</v>
      </c>
      <c r="Z904" s="6">
        <v>12035.0</v>
      </c>
      <c r="AA904" s="2">
        <f t="shared" si="3"/>
        <v>0</v>
      </c>
      <c r="AB904" s="2">
        <v>0.0</v>
      </c>
      <c r="AC904" s="2">
        <v>0.0</v>
      </c>
      <c r="AD904" s="2">
        <v>0.0</v>
      </c>
      <c r="AE904" s="2">
        <v>0.0</v>
      </c>
      <c r="AF904" s="2">
        <v>0.0</v>
      </c>
      <c r="AG904" s="2">
        <v>1.0</v>
      </c>
      <c r="AH904" s="2">
        <v>0.0</v>
      </c>
      <c r="AI904" s="2">
        <v>0.0</v>
      </c>
      <c r="AJ904" s="2">
        <v>0.0</v>
      </c>
      <c r="AK904" s="2">
        <v>0.0</v>
      </c>
      <c r="AL904" s="2">
        <v>0.0</v>
      </c>
      <c r="AM904" s="2">
        <v>0.0</v>
      </c>
      <c r="AN904" s="2">
        <v>0.0</v>
      </c>
      <c r="AO904" s="2">
        <v>1.0</v>
      </c>
      <c r="AP904" s="2">
        <v>0.0</v>
      </c>
      <c r="AQ904" s="2">
        <v>0.0</v>
      </c>
      <c r="AR904" s="3">
        <v>0.0</v>
      </c>
      <c r="AS904" s="6">
        <f t="shared" si="4"/>
        <v>12.19503698</v>
      </c>
      <c r="AT904" s="6">
        <f t="shared" si="5"/>
        <v>0.1857283688</v>
      </c>
      <c r="AU904" s="6">
        <f t="shared" si="6"/>
        <v>1.160496449</v>
      </c>
      <c r="AV904" s="6">
        <f t="shared" si="7"/>
        <v>0</v>
      </c>
      <c r="AW904" s="6">
        <f t="shared" si="8"/>
        <v>0</v>
      </c>
      <c r="AX904" s="6">
        <f t="shared" si="9"/>
        <v>0</v>
      </c>
      <c r="AY904" s="6">
        <f t="shared" si="10"/>
        <v>0</v>
      </c>
      <c r="AZ904" s="6">
        <f t="shared" si="11"/>
        <v>0</v>
      </c>
      <c r="BA904" s="6">
        <f t="shared" si="12"/>
        <v>4</v>
      </c>
      <c r="BB904" s="6">
        <f t="shared" si="13"/>
        <v>0</v>
      </c>
      <c r="BC904" s="2"/>
      <c r="BD904" s="2"/>
    </row>
    <row r="905" ht="15.75" customHeight="1">
      <c r="A905" s="2">
        <v>216.0</v>
      </c>
      <c r="B905" s="2">
        <v>2019.0</v>
      </c>
      <c r="C905" s="6" t="s">
        <v>275</v>
      </c>
      <c r="D905" s="2">
        <v>13439.0</v>
      </c>
      <c r="E905" s="2">
        <v>8.5778074000106E13</v>
      </c>
      <c r="F905" s="2" t="str">
        <f t="array" ref="F905">IFERROR(INDEX(cnpj!$A:$B,MATCH(C905,cnpj!$B:$B,0),1),IF(G905=14,LEFT(E905,2)&amp;"."&amp;MID(E905,3,3)&amp;"."&amp;MID(E905,6,3)&amp;"/"&amp;MID(E905,9,4)&amp;"-"&amp;RIGHT(E905,2),IF(G905=13,0&amp;LEFT(E905,1)&amp;"."&amp;MID(E905,2,3)&amp;"."&amp;MID(E905,5,3)&amp;"/"&amp;MID(E905,8,4)&amp;"-"&amp;RIGHT(E905,2),IF(G905=12,"00"&amp;"."&amp;LEFT(E905,3)&amp;"."&amp;MID(E905,4,3)&amp;"/"&amp;MID(E905,7,4)&amp;"-"&amp;RIGHT(E905,2),IF(G905=11,"00.0"&amp;LEFT(E905,2)&amp;"."&amp;MID(E905,3,3)&amp;"/"&amp;MID(E905,6,4)&amp;"-"&amp;RIGHT(E905,2),"erro")))))</f>
        <v>85.778.074/0001-06</v>
      </c>
      <c r="G905" s="2">
        <f t="shared" si="2"/>
        <v>14</v>
      </c>
      <c r="H905" s="6" t="s">
        <v>60</v>
      </c>
      <c r="I905" s="2">
        <v>1.0</v>
      </c>
      <c r="J905" s="6">
        <v>12.14950229404178</v>
      </c>
      <c r="K905" s="6">
        <v>189000.0</v>
      </c>
      <c r="L905" s="2">
        <v>0.0</v>
      </c>
      <c r="M905" s="2">
        <v>1.0</v>
      </c>
      <c r="N905" s="2"/>
      <c r="O905" s="2">
        <v>0.0</v>
      </c>
      <c r="P905" s="2">
        <v>0.0</v>
      </c>
      <c r="Q905" s="2">
        <v>0.0</v>
      </c>
      <c r="R905" s="2">
        <v>7.0</v>
      </c>
      <c r="S905" s="2">
        <v>0.0</v>
      </c>
      <c r="T905" s="6">
        <v>12.155983888553964</v>
      </c>
      <c r="U905" s="6">
        <v>0.09096404859406294</v>
      </c>
      <c r="V905" s="6">
        <v>1.406026420787577</v>
      </c>
      <c r="W905" s="6">
        <v>113412.0</v>
      </c>
      <c r="X905" s="6">
        <v>154055.0</v>
      </c>
      <c r="Y905" s="6">
        <v>190229.0</v>
      </c>
      <c r="Z905" s="6">
        <v>17304.0</v>
      </c>
      <c r="AA905" s="2">
        <f t="shared" si="3"/>
        <v>0</v>
      </c>
      <c r="AB905" s="2">
        <v>0.0</v>
      </c>
      <c r="AC905" s="2">
        <v>0.0</v>
      </c>
      <c r="AD905" s="2">
        <v>0.0</v>
      </c>
      <c r="AE905" s="2">
        <v>0.0</v>
      </c>
      <c r="AF905" s="2">
        <v>0.0</v>
      </c>
      <c r="AG905" s="2">
        <v>1.0</v>
      </c>
      <c r="AH905" s="2">
        <v>0.0</v>
      </c>
      <c r="AI905" s="2">
        <v>0.0</v>
      </c>
      <c r="AJ905" s="2">
        <v>0.0</v>
      </c>
      <c r="AK905" s="2">
        <v>0.0</v>
      </c>
      <c r="AL905" s="2">
        <v>0.0</v>
      </c>
      <c r="AM905" s="2">
        <v>0.0</v>
      </c>
      <c r="AN905" s="2">
        <v>0.0</v>
      </c>
      <c r="AO905" s="2">
        <v>0.0</v>
      </c>
      <c r="AP905" s="2">
        <v>1.0</v>
      </c>
      <c r="AQ905" s="2">
        <v>0.0</v>
      </c>
      <c r="AR905" s="3">
        <v>0.0</v>
      </c>
      <c r="AS905" s="6">
        <f t="shared" si="4"/>
        <v>12.0664082</v>
      </c>
      <c r="AT905" s="6">
        <f t="shared" si="5"/>
        <v>0.06919450354</v>
      </c>
      <c r="AU905" s="6">
        <f t="shared" si="6"/>
        <v>1.114517335</v>
      </c>
      <c r="AV905" s="6">
        <f t="shared" si="7"/>
        <v>0</v>
      </c>
      <c r="AW905" s="6">
        <f t="shared" si="8"/>
        <v>0</v>
      </c>
      <c r="AX905" s="6">
        <f t="shared" si="9"/>
        <v>0</v>
      </c>
      <c r="AY905" s="6">
        <f t="shared" si="10"/>
        <v>0</v>
      </c>
      <c r="AZ905" s="6">
        <f t="shared" si="11"/>
        <v>0</v>
      </c>
      <c r="BA905" s="6">
        <f t="shared" si="12"/>
        <v>6</v>
      </c>
      <c r="BB905" s="6">
        <f t="shared" si="13"/>
        <v>0</v>
      </c>
      <c r="BC905" s="2"/>
      <c r="BD905" s="2"/>
    </row>
    <row r="906" ht="15.75" customHeight="1">
      <c r="A906" s="2">
        <v>216.0</v>
      </c>
      <c r="B906" s="2">
        <v>2020.0</v>
      </c>
      <c r="C906" s="6" t="s">
        <v>275</v>
      </c>
      <c r="D906" s="2">
        <v>13439.0</v>
      </c>
      <c r="E906" s="2">
        <v>8.5778074000106E13</v>
      </c>
      <c r="F906" s="2" t="str">
        <f t="array" ref="F906">IFERROR(INDEX(cnpj!$A:$B,MATCH(C906,cnpj!$B:$B,0),1),IF(G906=14,LEFT(E906,2)&amp;"."&amp;MID(E906,3,3)&amp;"."&amp;MID(E906,6,3)&amp;"/"&amp;MID(E906,9,4)&amp;"-"&amp;RIGHT(E906,2),IF(G906=13,0&amp;LEFT(E906,1)&amp;"."&amp;MID(E906,2,3)&amp;"."&amp;MID(E906,5,3)&amp;"/"&amp;MID(E906,8,4)&amp;"-"&amp;RIGHT(E906,2),IF(G906=12,"00"&amp;"."&amp;LEFT(E906,3)&amp;"."&amp;MID(E906,4,3)&amp;"/"&amp;MID(E906,7,4)&amp;"-"&amp;RIGHT(E906,2),IF(G906=11,"00.0"&amp;LEFT(E906,2)&amp;"."&amp;MID(E906,3,3)&amp;"/"&amp;MID(E906,6,4)&amp;"-"&amp;RIGHT(E906,2),"erro")))))</f>
        <v>85.778.074/0001-06</v>
      </c>
      <c r="G906" s="2">
        <f t="shared" si="2"/>
        <v>14</v>
      </c>
      <c r="H906" s="6" t="s">
        <v>60</v>
      </c>
      <c r="I906" s="2">
        <v>1.0</v>
      </c>
      <c r="J906" s="6">
        <v>11.846498073157814</v>
      </c>
      <c r="K906" s="6">
        <v>139594.64</v>
      </c>
      <c r="L906" s="2">
        <v>1.0</v>
      </c>
      <c r="M906" s="2">
        <v>1.0</v>
      </c>
      <c r="N906" s="2"/>
      <c r="O906" s="2">
        <v>0.0</v>
      </c>
      <c r="P906" s="2">
        <v>0.0</v>
      </c>
      <c r="Q906" s="2">
        <v>0.0</v>
      </c>
      <c r="R906" s="2">
        <v>6.0</v>
      </c>
      <c r="S906" s="2">
        <v>0.0</v>
      </c>
      <c r="T906" s="6">
        <v>12.3796519331372</v>
      </c>
      <c r="U906" s="6">
        <v>-0.023996368389860075</v>
      </c>
      <c r="V906" s="6">
        <v>1.0343910117649038</v>
      </c>
      <c r="W906" s="6">
        <v>171860.0</v>
      </c>
      <c r="X906" s="6">
        <v>74233.0</v>
      </c>
      <c r="Y906" s="6">
        <v>237911.0</v>
      </c>
      <c r="Z906" s="6">
        <v>-5709.0</v>
      </c>
      <c r="AA906" s="2">
        <f t="shared" si="3"/>
        <v>0</v>
      </c>
      <c r="AB906" s="2">
        <v>0.0</v>
      </c>
      <c r="AC906" s="2">
        <v>0.0</v>
      </c>
      <c r="AD906" s="2">
        <v>0.0</v>
      </c>
      <c r="AE906" s="2">
        <v>0.0</v>
      </c>
      <c r="AF906" s="2">
        <v>0.0</v>
      </c>
      <c r="AG906" s="2">
        <v>1.0</v>
      </c>
      <c r="AH906" s="2">
        <v>0.0</v>
      </c>
      <c r="AI906" s="2">
        <v>0.0</v>
      </c>
      <c r="AJ906" s="2">
        <v>0.0</v>
      </c>
      <c r="AK906" s="2">
        <v>0.0</v>
      </c>
      <c r="AL906" s="2">
        <v>0.0</v>
      </c>
      <c r="AM906" s="2">
        <v>0.0</v>
      </c>
      <c r="AN906" s="2">
        <v>0.0</v>
      </c>
      <c r="AO906" s="2">
        <v>0.0</v>
      </c>
      <c r="AP906" s="2">
        <v>0.0</v>
      </c>
      <c r="AQ906" s="2">
        <v>1.0</v>
      </c>
      <c r="AR906" s="3">
        <v>0.0</v>
      </c>
      <c r="AS906" s="6">
        <f t="shared" si="4"/>
        <v>12.15598389</v>
      </c>
      <c r="AT906" s="6">
        <f t="shared" si="5"/>
        <v>0.09096404859</v>
      </c>
      <c r="AU906" s="6">
        <f t="shared" si="6"/>
        <v>1.406026421</v>
      </c>
      <c r="AV906" s="6">
        <f t="shared" si="7"/>
        <v>0</v>
      </c>
      <c r="AW906" s="6">
        <f t="shared" si="8"/>
        <v>1</v>
      </c>
      <c r="AX906" s="6">
        <f t="shared" si="9"/>
        <v>0</v>
      </c>
      <c r="AY906" s="6">
        <f t="shared" si="10"/>
        <v>0</v>
      </c>
      <c r="AZ906" s="6">
        <f t="shared" si="11"/>
        <v>0</v>
      </c>
      <c r="BA906" s="6">
        <f t="shared" si="12"/>
        <v>7</v>
      </c>
      <c r="BB906" s="6">
        <f t="shared" si="13"/>
        <v>0</v>
      </c>
      <c r="BC906" s="2"/>
      <c r="BD906" s="2"/>
    </row>
    <row r="907" ht="15.75" customHeight="1">
      <c r="A907" s="2">
        <v>217.0</v>
      </c>
      <c r="B907" s="2">
        <v>2016.0</v>
      </c>
      <c r="C907" s="6" t="s">
        <v>276</v>
      </c>
      <c r="D907" s="2">
        <v>8745.0</v>
      </c>
      <c r="E907" s="2">
        <v>1.6234171000115E13</v>
      </c>
      <c r="F907" s="2" t="str">
        <f t="array" ref="F907">IFERROR(INDEX(cnpj!$A:$B,MATCH(C907,cnpj!$B:$B,0),1),IF(G907=14,LEFT(E907,2)&amp;"."&amp;MID(E907,3,3)&amp;"."&amp;MID(E907,6,3)&amp;"/"&amp;MID(E907,9,4)&amp;"-"&amp;RIGHT(E907,2),IF(G907=13,0&amp;LEFT(E907,1)&amp;"."&amp;MID(E907,2,3)&amp;"."&amp;MID(E907,5,3)&amp;"/"&amp;MID(E907,8,4)&amp;"-"&amp;RIGHT(E907,2),IF(G907=12,"00"&amp;"."&amp;LEFT(E907,3)&amp;"."&amp;MID(E907,4,3)&amp;"/"&amp;MID(E907,7,4)&amp;"-"&amp;RIGHT(E907,2),IF(G907=11,"00.0"&amp;LEFT(E907,2)&amp;"."&amp;MID(E907,3,3)&amp;"/"&amp;MID(E907,6,4)&amp;"-"&amp;RIGHT(E907,2),"erro")))))</f>
        <v>16.234.171/0001-15</v>
      </c>
      <c r="G907" s="2">
        <f t="shared" si="2"/>
        <v>14</v>
      </c>
      <c r="H907" s="6" t="s">
        <v>88</v>
      </c>
      <c r="I907" s="2">
        <v>5.0</v>
      </c>
      <c r="J907" s="6">
        <v>11.760396918473617</v>
      </c>
      <c r="K907" s="6">
        <v>128078.28</v>
      </c>
      <c r="L907" s="2">
        <v>0.0</v>
      </c>
      <c r="M907" s="2">
        <v>0.0</v>
      </c>
      <c r="N907" s="2"/>
      <c r="O907" s="2">
        <v>0.0</v>
      </c>
      <c r="P907" s="2">
        <v>0.0</v>
      </c>
      <c r="Q907" s="2">
        <v>0.0</v>
      </c>
      <c r="R907" s="2">
        <v>15.0</v>
      </c>
      <c r="S907" s="2">
        <v>0.0</v>
      </c>
      <c r="T907" s="6">
        <v>10.460442661144333</v>
      </c>
      <c r="U907" s="6">
        <v>-0.7775517804451829</v>
      </c>
      <c r="V907" s="6">
        <v>0.33806972813475805</v>
      </c>
      <c r="W907" s="6">
        <v>12.0</v>
      </c>
      <c r="X907" s="6">
        <v>11789.0</v>
      </c>
      <c r="Y907" s="6">
        <v>34907.0</v>
      </c>
      <c r="Z907" s="6">
        <v>-27142.0</v>
      </c>
      <c r="AA907" s="2" t="str">
        <f t="shared" si="3"/>
        <v/>
      </c>
      <c r="AB907" s="2">
        <v>0.0</v>
      </c>
      <c r="AC907" s="2">
        <v>0.0</v>
      </c>
      <c r="AD907" s="2">
        <v>0.0</v>
      </c>
      <c r="AE907" s="2">
        <v>0.0</v>
      </c>
      <c r="AF907" s="2">
        <v>0.0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2">
        <v>0.0</v>
      </c>
      <c r="AM907" s="2">
        <v>1.0</v>
      </c>
      <c r="AN907" s="2">
        <v>0.0</v>
      </c>
      <c r="AO907" s="2">
        <v>0.0</v>
      </c>
      <c r="AP907" s="2">
        <v>0.0</v>
      </c>
      <c r="AQ907" s="2">
        <v>0.0</v>
      </c>
      <c r="AR907" s="3">
        <v>0.0</v>
      </c>
      <c r="AS907" s="6" t="str">
        <f t="shared" si="4"/>
        <v/>
      </c>
      <c r="AT907" s="6" t="str">
        <f t="shared" si="5"/>
        <v/>
      </c>
      <c r="AU907" s="6" t="str">
        <f t="shared" si="6"/>
        <v/>
      </c>
      <c r="AV907" s="6" t="str">
        <f t="shared" si="7"/>
        <v/>
      </c>
      <c r="AW907" s="6" t="str">
        <f t="shared" si="8"/>
        <v/>
      </c>
      <c r="AX907" s="6" t="str">
        <f t="shared" si="9"/>
        <v/>
      </c>
      <c r="AY907" s="6" t="str">
        <f t="shared" si="10"/>
        <v/>
      </c>
      <c r="AZ907" s="6" t="str">
        <f t="shared" si="11"/>
        <v/>
      </c>
      <c r="BA907" s="6" t="str">
        <f t="shared" si="12"/>
        <v/>
      </c>
      <c r="BB907" s="6" t="str">
        <f t="shared" si="13"/>
        <v/>
      </c>
      <c r="BC907" s="2"/>
      <c r="BD907" s="2"/>
    </row>
    <row r="908" ht="15.75" customHeight="1">
      <c r="A908" s="2">
        <v>217.0</v>
      </c>
      <c r="B908" s="2">
        <v>2017.0</v>
      </c>
      <c r="C908" s="6" t="s">
        <v>276</v>
      </c>
      <c r="D908" s="2">
        <v>8745.0</v>
      </c>
      <c r="E908" s="2">
        <v>1.6234171000115E13</v>
      </c>
      <c r="F908" s="2" t="str">
        <f t="array" ref="F908">IFERROR(INDEX(cnpj!$A:$B,MATCH(C908,cnpj!$B:$B,0),1),IF(G908=14,LEFT(E908,2)&amp;"."&amp;MID(E908,3,3)&amp;"."&amp;MID(E908,6,3)&amp;"/"&amp;MID(E908,9,4)&amp;"-"&amp;RIGHT(E908,2),IF(G908=13,0&amp;LEFT(E908,1)&amp;"."&amp;MID(E908,2,3)&amp;"."&amp;MID(E908,5,3)&amp;"/"&amp;MID(E908,8,4)&amp;"-"&amp;RIGHT(E908,2),IF(G908=12,"00"&amp;"."&amp;LEFT(E908,3)&amp;"."&amp;MID(E908,4,3)&amp;"/"&amp;MID(E908,7,4)&amp;"-"&amp;RIGHT(E908,2),IF(G908=11,"00.0"&amp;LEFT(E908,2)&amp;"."&amp;MID(E908,3,3)&amp;"/"&amp;MID(E908,6,4)&amp;"-"&amp;RIGHT(E908,2),"erro")))))</f>
        <v>16.234.171/0001-15</v>
      </c>
      <c r="G908" s="2">
        <f t="shared" si="2"/>
        <v>14</v>
      </c>
      <c r="H908" s="6" t="s">
        <v>88</v>
      </c>
      <c r="I908" s="2">
        <v>5.0</v>
      </c>
      <c r="J908" s="6">
        <v>12.86099861326992</v>
      </c>
      <c r="K908" s="6">
        <v>385000.0</v>
      </c>
      <c r="L908" s="2">
        <v>0.0</v>
      </c>
      <c r="M908" s="2">
        <v>0.0</v>
      </c>
      <c r="N908" s="2"/>
      <c r="O908" s="2">
        <v>0.0</v>
      </c>
      <c r="P908" s="2">
        <v>0.0</v>
      </c>
      <c r="Q908" s="2">
        <v>0.0</v>
      </c>
      <c r="R908" s="2">
        <v>12.0</v>
      </c>
      <c r="S908" s="2">
        <v>0.0</v>
      </c>
      <c r="T908" s="6">
        <v>10.607648854359173</v>
      </c>
      <c r="U908" s="6">
        <v>0.12476819227060307</v>
      </c>
      <c r="V908" s="6">
        <v>0.3150854288752071</v>
      </c>
      <c r="W908" s="6">
        <v>761.0</v>
      </c>
      <c r="X908" s="6">
        <v>11982.0</v>
      </c>
      <c r="Y908" s="6">
        <v>40443.0</v>
      </c>
      <c r="Z908" s="6">
        <v>5046.0</v>
      </c>
      <c r="AA908" s="2">
        <f t="shared" si="3"/>
        <v>1</v>
      </c>
      <c r="AB908" s="2">
        <v>0.0</v>
      </c>
      <c r="AC908" s="2">
        <v>0.0</v>
      </c>
      <c r="AD908" s="2">
        <v>0.0</v>
      </c>
      <c r="AE908" s="2">
        <v>0.0</v>
      </c>
      <c r="AF908" s="2">
        <v>0.0</v>
      </c>
      <c r="AG908" s="2">
        <v>0.0</v>
      </c>
      <c r="AH908" s="2">
        <v>0.0</v>
      </c>
      <c r="AI908" s="2">
        <v>0.0</v>
      </c>
      <c r="AJ908" s="2">
        <v>0.0</v>
      </c>
      <c r="AK908" s="2">
        <v>0.0</v>
      </c>
      <c r="AL908" s="2">
        <v>0.0</v>
      </c>
      <c r="AM908" s="2">
        <v>0.0</v>
      </c>
      <c r="AN908" s="2">
        <v>1.0</v>
      </c>
      <c r="AO908" s="2">
        <v>0.0</v>
      </c>
      <c r="AP908" s="2">
        <v>0.0</v>
      </c>
      <c r="AQ908" s="2">
        <v>0.0</v>
      </c>
      <c r="AR908" s="3">
        <v>0.0</v>
      </c>
      <c r="AS908" s="6">
        <f t="shared" si="4"/>
        <v>10.46044266</v>
      </c>
      <c r="AT908" s="6">
        <f t="shared" si="5"/>
        <v>-0.7775517804</v>
      </c>
      <c r="AU908" s="6">
        <f t="shared" si="6"/>
        <v>0.3380697281</v>
      </c>
      <c r="AV908" s="6">
        <f t="shared" si="7"/>
        <v>0</v>
      </c>
      <c r="AW908" s="6">
        <f t="shared" si="8"/>
        <v>0</v>
      </c>
      <c r="AX908" s="6">
        <f t="shared" si="9"/>
        <v>0</v>
      </c>
      <c r="AY908" s="6">
        <f t="shared" si="10"/>
        <v>0</v>
      </c>
      <c r="AZ908" s="6">
        <f t="shared" si="11"/>
        <v>0</v>
      </c>
      <c r="BA908" s="6">
        <f t="shared" si="12"/>
        <v>15</v>
      </c>
      <c r="BB908" s="6">
        <f t="shared" si="13"/>
        <v>0</v>
      </c>
      <c r="BC908" s="2"/>
      <c r="BD908" s="2"/>
    </row>
    <row r="909" ht="15.75" customHeight="1">
      <c r="A909" s="2">
        <v>217.0</v>
      </c>
      <c r="B909" s="2">
        <v>2018.0</v>
      </c>
      <c r="C909" s="6" t="s">
        <v>276</v>
      </c>
      <c r="D909" s="2">
        <v>8745.0</v>
      </c>
      <c r="E909" s="2">
        <v>1.6234171000115E13</v>
      </c>
      <c r="F909" s="2" t="str">
        <f t="array" ref="F909">IFERROR(INDEX(cnpj!$A:$B,MATCH(C909,cnpj!$B:$B,0),1),IF(G909=14,LEFT(E909,2)&amp;"."&amp;MID(E909,3,3)&amp;"."&amp;MID(E909,6,3)&amp;"/"&amp;MID(E909,9,4)&amp;"-"&amp;RIGHT(E909,2),IF(G909=13,0&amp;LEFT(E909,1)&amp;"."&amp;MID(E909,2,3)&amp;"."&amp;MID(E909,5,3)&amp;"/"&amp;MID(E909,8,4)&amp;"-"&amp;RIGHT(E909,2),IF(G909=12,"00"&amp;"."&amp;LEFT(E909,3)&amp;"."&amp;MID(E909,4,3)&amp;"/"&amp;MID(E909,7,4)&amp;"-"&amp;RIGHT(E909,2),IF(G909=11,"00.0"&amp;LEFT(E909,2)&amp;"."&amp;MID(E909,3,3)&amp;"/"&amp;MID(E909,6,4)&amp;"-"&amp;RIGHT(E909,2),"erro")))))</f>
        <v>16.234.171/0001-15</v>
      </c>
      <c r="G909" s="2">
        <f t="shared" si="2"/>
        <v>14</v>
      </c>
      <c r="H909" s="6" t="s">
        <v>88</v>
      </c>
      <c r="I909" s="2">
        <v>5.0</v>
      </c>
      <c r="J909" s="6">
        <v>12.86099861326992</v>
      </c>
      <c r="K909" s="6">
        <v>385000.0</v>
      </c>
      <c r="L909" s="2">
        <v>0.0</v>
      </c>
      <c r="M909" s="2">
        <v>0.0</v>
      </c>
      <c r="N909" s="2"/>
      <c r="O909" s="2">
        <v>0.0</v>
      </c>
      <c r="P909" s="2">
        <v>0.0</v>
      </c>
      <c r="Q909" s="2">
        <v>0.0</v>
      </c>
      <c r="R909" s="2">
        <v>7.0</v>
      </c>
      <c r="S909" s="2">
        <v>0.0</v>
      </c>
      <c r="T909" s="6">
        <v>10.67627736074827</v>
      </c>
      <c r="U909" s="6">
        <v>0.0355295964539662</v>
      </c>
      <c r="V909" s="6">
        <v>0.32796195401237416</v>
      </c>
      <c r="W909" s="6">
        <v>922.0</v>
      </c>
      <c r="X909" s="6">
        <v>13284.0</v>
      </c>
      <c r="Y909" s="6">
        <v>43316.0</v>
      </c>
      <c r="Z909" s="6">
        <v>1539.0</v>
      </c>
      <c r="AA909" s="2">
        <f t="shared" si="3"/>
        <v>0</v>
      </c>
      <c r="AB909" s="2">
        <v>0.0</v>
      </c>
      <c r="AC909" s="2">
        <v>0.0</v>
      </c>
      <c r="AD909" s="2">
        <v>0.0</v>
      </c>
      <c r="AE909" s="2">
        <v>0.0</v>
      </c>
      <c r="AF909" s="2">
        <v>0.0</v>
      </c>
      <c r="AG909" s="2">
        <v>0.0</v>
      </c>
      <c r="AH909" s="2">
        <v>0.0</v>
      </c>
      <c r="AI909" s="2">
        <v>0.0</v>
      </c>
      <c r="AJ909" s="2">
        <v>0.0</v>
      </c>
      <c r="AK909" s="2">
        <v>0.0</v>
      </c>
      <c r="AL909" s="2">
        <v>0.0</v>
      </c>
      <c r="AM909" s="2">
        <v>0.0</v>
      </c>
      <c r="AN909" s="2">
        <v>0.0</v>
      </c>
      <c r="AO909" s="2">
        <v>1.0</v>
      </c>
      <c r="AP909" s="2">
        <v>0.0</v>
      </c>
      <c r="AQ909" s="2">
        <v>0.0</v>
      </c>
      <c r="AR909" s="3">
        <v>0.0</v>
      </c>
      <c r="AS909" s="6">
        <f t="shared" si="4"/>
        <v>10.60764885</v>
      </c>
      <c r="AT909" s="6">
        <f t="shared" si="5"/>
        <v>0.1247681923</v>
      </c>
      <c r="AU909" s="6">
        <f t="shared" si="6"/>
        <v>0.3150854289</v>
      </c>
      <c r="AV909" s="6">
        <f t="shared" si="7"/>
        <v>0</v>
      </c>
      <c r="AW909" s="6">
        <f t="shared" si="8"/>
        <v>0</v>
      </c>
      <c r="AX909" s="6">
        <f t="shared" si="9"/>
        <v>0</v>
      </c>
      <c r="AY909" s="6">
        <f t="shared" si="10"/>
        <v>0</v>
      </c>
      <c r="AZ909" s="6">
        <f t="shared" si="11"/>
        <v>0</v>
      </c>
      <c r="BA909" s="6">
        <f t="shared" si="12"/>
        <v>12</v>
      </c>
      <c r="BB909" s="6">
        <f t="shared" si="13"/>
        <v>0</v>
      </c>
      <c r="BC909" s="2"/>
      <c r="BD909" s="2"/>
    </row>
    <row r="910" ht="15.75" customHeight="1">
      <c r="A910" s="2">
        <v>217.0</v>
      </c>
      <c r="B910" s="2">
        <v>2019.0</v>
      </c>
      <c r="C910" s="6" t="s">
        <v>276</v>
      </c>
      <c r="D910" s="2">
        <v>8745.0</v>
      </c>
      <c r="E910" s="2">
        <v>1.6234171000115E13</v>
      </c>
      <c r="F910" s="2" t="str">
        <f t="array" ref="F910">IFERROR(INDEX(cnpj!$A:$B,MATCH(C910,cnpj!$B:$B,0),1),IF(G910=14,LEFT(E910,2)&amp;"."&amp;MID(E910,3,3)&amp;"."&amp;MID(E910,6,3)&amp;"/"&amp;MID(E910,9,4)&amp;"-"&amp;RIGHT(E910,2),IF(G910=13,0&amp;LEFT(E910,1)&amp;"."&amp;MID(E910,2,3)&amp;"."&amp;MID(E910,5,3)&amp;"/"&amp;MID(E910,8,4)&amp;"-"&amp;RIGHT(E910,2),IF(G910=12,"00"&amp;"."&amp;LEFT(E910,3)&amp;"."&amp;MID(E910,4,3)&amp;"/"&amp;MID(E910,7,4)&amp;"-"&amp;RIGHT(E910,2),IF(G910=11,"00.0"&amp;LEFT(E910,2)&amp;"."&amp;MID(E910,3,3)&amp;"/"&amp;MID(E910,6,4)&amp;"-"&amp;RIGHT(E910,2),"erro")))))</f>
        <v>16.234.171/0001-15</v>
      </c>
      <c r="G910" s="2">
        <f t="shared" si="2"/>
        <v>14</v>
      </c>
      <c r="H910" s="6" t="s">
        <v>88</v>
      </c>
      <c r="I910" s="2">
        <v>5.0</v>
      </c>
      <c r="J910" s="6">
        <v>12.130288030133848</v>
      </c>
      <c r="K910" s="6">
        <v>185403.17</v>
      </c>
      <c r="L910" s="2">
        <v>0.0</v>
      </c>
      <c r="M910" s="2">
        <v>0.0</v>
      </c>
      <c r="N910" s="2"/>
      <c r="O910" s="2">
        <v>0.0</v>
      </c>
      <c r="P910" s="2">
        <v>0.0</v>
      </c>
      <c r="Q910" s="2">
        <v>0.0</v>
      </c>
      <c r="R910" s="2">
        <v>15.0</v>
      </c>
      <c r="S910" s="2">
        <v>0.0</v>
      </c>
      <c r="T910" s="6">
        <v>10.984614526863218</v>
      </c>
      <c r="U910" s="6">
        <v>0.31290705563093624</v>
      </c>
      <c r="V910" s="6">
        <v>0.00675033921302578</v>
      </c>
      <c r="W910" s="6">
        <v>386.0</v>
      </c>
      <c r="X910" s="6">
        <v>12.0</v>
      </c>
      <c r="Y910" s="6">
        <v>58960.0</v>
      </c>
      <c r="Z910" s="6">
        <v>18449.0</v>
      </c>
      <c r="AA910" s="2">
        <f t="shared" si="3"/>
        <v>0</v>
      </c>
      <c r="AB910" s="2">
        <v>0.0</v>
      </c>
      <c r="AC910" s="2">
        <v>0.0</v>
      </c>
      <c r="AD910" s="2">
        <v>0.0</v>
      </c>
      <c r="AE910" s="2">
        <v>0.0</v>
      </c>
      <c r="AF910" s="2">
        <v>0.0</v>
      </c>
      <c r="AG910" s="2">
        <v>0.0</v>
      </c>
      <c r="AH910" s="2">
        <v>0.0</v>
      </c>
      <c r="AI910" s="2">
        <v>0.0</v>
      </c>
      <c r="AJ910" s="2">
        <v>0.0</v>
      </c>
      <c r="AK910" s="2">
        <v>0.0</v>
      </c>
      <c r="AL910" s="2">
        <v>0.0</v>
      </c>
      <c r="AM910" s="2">
        <v>0.0</v>
      </c>
      <c r="AN910" s="2">
        <v>0.0</v>
      </c>
      <c r="AO910" s="2">
        <v>0.0</v>
      </c>
      <c r="AP910" s="2">
        <v>1.0</v>
      </c>
      <c r="AQ910" s="2">
        <v>0.0</v>
      </c>
      <c r="AR910" s="3">
        <v>0.0</v>
      </c>
      <c r="AS910" s="6">
        <f t="shared" si="4"/>
        <v>10.67627736</v>
      </c>
      <c r="AT910" s="6">
        <f t="shared" si="5"/>
        <v>0.03552959645</v>
      </c>
      <c r="AU910" s="6">
        <f t="shared" si="6"/>
        <v>0.327961954</v>
      </c>
      <c r="AV910" s="6">
        <f t="shared" si="7"/>
        <v>0</v>
      </c>
      <c r="AW910" s="6">
        <f t="shared" si="8"/>
        <v>0</v>
      </c>
      <c r="AX910" s="6">
        <f t="shared" si="9"/>
        <v>0</v>
      </c>
      <c r="AY910" s="6">
        <f t="shared" si="10"/>
        <v>0</v>
      </c>
      <c r="AZ910" s="6">
        <f t="shared" si="11"/>
        <v>0</v>
      </c>
      <c r="BA910" s="6">
        <f t="shared" si="12"/>
        <v>7</v>
      </c>
      <c r="BB910" s="6">
        <f t="shared" si="13"/>
        <v>0</v>
      </c>
      <c r="BC910" s="2"/>
      <c r="BD910" s="2"/>
    </row>
    <row r="911" ht="15.75" customHeight="1">
      <c r="A911" s="2">
        <v>217.0</v>
      </c>
      <c r="B911" s="2">
        <v>2020.0</v>
      </c>
      <c r="C911" s="6" t="s">
        <v>276</v>
      </c>
      <c r="D911" s="2">
        <v>8745.0</v>
      </c>
      <c r="E911" s="2">
        <v>1.6234171000115E13</v>
      </c>
      <c r="F911" s="2" t="str">
        <f t="array" ref="F911">IFERROR(INDEX(cnpj!$A:$B,MATCH(C911,cnpj!$B:$B,0),1),IF(G911=14,LEFT(E911,2)&amp;"."&amp;MID(E911,3,3)&amp;"."&amp;MID(E911,6,3)&amp;"/"&amp;MID(E911,9,4)&amp;"-"&amp;RIGHT(E911,2),IF(G911=13,0&amp;LEFT(E911,1)&amp;"."&amp;MID(E911,2,3)&amp;"."&amp;MID(E911,5,3)&amp;"/"&amp;MID(E911,8,4)&amp;"-"&amp;RIGHT(E911,2),IF(G911=12,"00"&amp;"."&amp;LEFT(E911,3)&amp;"."&amp;MID(E911,4,3)&amp;"/"&amp;MID(E911,7,4)&amp;"-"&amp;RIGHT(E911,2),IF(G911=11,"00.0"&amp;LEFT(E911,2)&amp;"."&amp;MID(E911,3,3)&amp;"/"&amp;MID(E911,6,4)&amp;"-"&amp;RIGHT(E911,2),"erro")))))</f>
        <v>16.234.171/0001-15</v>
      </c>
      <c r="G911" s="2">
        <f t="shared" si="2"/>
        <v>14</v>
      </c>
      <c r="H911" s="6" t="s">
        <v>88</v>
      </c>
      <c r="I911" s="2">
        <v>5.0</v>
      </c>
      <c r="J911" s="6">
        <v>11.900843248673675</v>
      </c>
      <c r="K911" s="6">
        <v>147390.86</v>
      </c>
      <c r="L911" s="2">
        <v>0.0</v>
      </c>
      <c r="M911" s="2">
        <v>0.0</v>
      </c>
      <c r="N911" s="2"/>
      <c r="O911" s="2">
        <v>0.0</v>
      </c>
      <c r="P911" s="2">
        <v>0.0</v>
      </c>
      <c r="Q911" s="2">
        <v>0.0</v>
      </c>
      <c r="R911" s="2">
        <v>14.0</v>
      </c>
      <c r="S911" s="2">
        <v>0.0</v>
      </c>
      <c r="T911" s="6">
        <v>11.293761484648849</v>
      </c>
      <c r="U911" s="6">
        <v>0.22933552459567474</v>
      </c>
      <c r="V911" s="6">
        <v>0.24075249940860818</v>
      </c>
      <c r="W911" s="6">
        <v>4656.0</v>
      </c>
      <c r="X911" s="6">
        <v>14681.0</v>
      </c>
      <c r="Y911" s="6">
        <v>80319.0</v>
      </c>
      <c r="Z911" s="6">
        <v>18420.0</v>
      </c>
      <c r="AA911" s="2">
        <f t="shared" si="3"/>
        <v>0</v>
      </c>
      <c r="AB911" s="2">
        <v>0.0</v>
      </c>
      <c r="AC911" s="2">
        <v>0.0</v>
      </c>
      <c r="AD911" s="2">
        <v>0.0</v>
      </c>
      <c r="AE911" s="2">
        <v>0.0</v>
      </c>
      <c r="AF911" s="2">
        <v>0.0</v>
      </c>
      <c r="AG911" s="2">
        <v>0.0</v>
      </c>
      <c r="AH911" s="2">
        <v>0.0</v>
      </c>
      <c r="AI911" s="2">
        <v>0.0</v>
      </c>
      <c r="AJ911" s="2">
        <v>0.0</v>
      </c>
      <c r="AK911" s="2">
        <v>0.0</v>
      </c>
      <c r="AL911" s="2">
        <v>0.0</v>
      </c>
      <c r="AM911" s="2">
        <v>0.0</v>
      </c>
      <c r="AN911" s="2">
        <v>0.0</v>
      </c>
      <c r="AO911" s="2">
        <v>0.0</v>
      </c>
      <c r="AP911" s="2">
        <v>0.0</v>
      </c>
      <c r="AQ911" s="2">
        <v>1.0</v>
      </c>
      <c r="AR911" s="3">
        <v>0.0</v>
      </c>
      <c r="AS911" s="6">
        <f t="shared" si="4"/>
        <v>10.98461453</v>
      </c>
      <c r="AT911" s="6">
        <f t="shared" si="5"/>
        <v>0.3129070556</v>
      </c>
      <c r="AU911" s="6">
        <f t="shared" si="6"/>
        <v>0.006750339213</v>
      </c>
      <c r="AV911" s="6">
        <f t="shared" si="7"/>
        <v>0</v>
      </c>
      <c r="AW911" s="6">
        <f t="shared" si="8"/>
        <v>0</v>
      </c>
      <c r="AX911" s="6">
        <f t="shared" si="9"/>
        <v>0</v>
      </c>
      <c r="AY911" s="6">
        <f t="shared" si="10"/>
        <v>0</v>
      </c>
      <c r="AZ911" s="6">
        <f t="shared" si="11"/>
        <v>0</v>
      </c>
      <c r="BA911" s="6">
        <f t="shared" si="12"/>
        <v>15</v>
      </c>
      <c r="BB911" s="6">
        <f t="shared" si="13"/>
        <v>0</v>
      </c>
      <c r="BC911" s="2"/>
      <c r="BD911" s="2"/>
    </row>
    <row r="912" ht="15.75" customHeight="1">
      <c r="A912" s="2">
        <v>218.0</v>
      </c>
      <c r="B912" s="2">
        <v>2016.0</v>
      </c>
      <c r="C912" s="6" t="s">
        <v>277</v>
      </c>
      <c r="D912" s="2">
        <v>8753.0</v>
      </c>
      <c r="E912" s="2">
        <v>8.6375425000109E13</v>
      </c>
      <c r="F912" s="2" t="str">
        <f t="array" ref="F912">IFERROR(INDEX(cnpj!$A:$B,MATCH(C912,cnpj!$B:$B,0),1),IF(G912=14,LEFT(E912,2)&amp;"."&amp;MID(E912,3,3)&amp;"."&amp;MID(E912,6,3)&amp;"/"&amp;MID(E912,9,4)&amp;"-"&amp;RIGHT(E912,2),IF(G912=13,0&amp;LEFT(E912,1)&amp;"."&amp;MID(E912,2,3)&amp;"."&amp;MID(E912,5,3)&amp;"/"&amp;MID(E912,8,4)&amp;"-"&amp;RIGHT(E912,2),IF(G912=12,"00"&amp;"."&amp;LEFT(E912,3)&amp;"."&amp;MID(E912,4,3)&amp;"/"&amp;MID(E912,7,4)&amp;"-"&amp;RIGHT(E912,2),IF(G912=11,"00.0"&amp;LEFT(E912,2)&amp;"."&amp;MID(E912,3,3)&amp;"/"&amp;MID(E912,6,4)&amp;"-"&amp;RIGHT(E912,2),"erro")))))</f>
        <v>86.375.425/0001-09</v>
      </c>
      <c r="G912" s="2">
        <f t="shared" si="2"/>
        <v>14</v>
      </c>
      <c r="H912" s="6" t="s">
        <v>60</v>
      </c>
      <c r="I912" s="2">
        <v>1.0</v>
      </c>
      <c r="J912" s="6">
        <v>10.858998997563564</v>
      </c>
      <c r="K912" s="6">
        <v>52000.0</v>
      </c>
      <c r="L912" s="2">
        <v>0.0</v>
      </c>
      <c r="M912" s="2">
        <v>0.0</v>
      </c>
      <c r="N912" s="2"/>
      <c r="O912" s="2">
        <v>0.0</v>
      </c>
      <c r="P912" s="2">
        <v>0.0</v>
      </c>
      <c r="Q912" s="2">
        <v>0.0</v>
      </c>
      <c r="R912" s="2">
        <v>28.0</v>
      </c>
      <c r="S912" s="2">
        <v>0.0</v>
      </c>
      <c r="T912" s="6">
        <v>19.574196005605604</v>
      </c>
      <c r="U912" s="6">
        <v>4.2394946172457896E-5</v>
      </c>
      <c r="V912" s="6">
        <v>0.33268175496080177</v>
      </c>
      <c r="W912" s="6">
        <v>9.7271338E7</v>
      </c>
      <c r="X912" s="6">
        <v>8165967.0</v>
      </c>
      <c r="Y912" s="6">
        <v>3.16931432E8</v>
      </c>
      <c r="Z912" s="6">
        <v>13436.291</v>
      </c>
      <c r="AA912" s="2" t="str">
        <f t="shared" si="3"/>
        <v/>
      </c>
      <c r="AB912" s="2">
        <v>0.0</v>
      </c>
      <c r="AC912" s="2">
        <v>0.0</v>
      </c>
      <c r="AD912" s="2">
        <v>0.0</v>
      </c>
      <c r="AE912" s="2">
        <v>0.0</v>
      </c>
      <c r="AF912" s="2">
        <v>0.0</v>
      </c>
      <c r="AG912" s="2">
        <v>1.0</v>
      </c>
      <c r="AH912" s="2">
        <v>0.0</v>
      </c>
      <c r="AI912" s="2">
        <v>0.0</v>
      </c>
      <c r="AJ912" s="2">
        <v>0.0</v>
      </c>
      <c r="AK912" s="2">
        <v>0.0</v>
      </c>
      <c r="AL912" s="2">
        <v>0.0</v>
      </c>
      <c r="AM912" s="2">
        <v>1.0</v>
      </c>
      <c r="AN912" s="2">
        <v>0.0</v>
      </c>
      <c r="AO912" s="2">
        <v>0.0</v>
      </c>
      <c r="AP912" s="2">
        <v>0.0</v>
      </c>
      <c r="AQ912" s="2">
        <v>0.0</v>
      </c>
      <c r="AR912" s="3">
        <v>0.0</v>
      </c>
      <c r="AS912" s="6" t="str">
        <f t="shared" si="4"/>
        <v/>
      </c>
      <c r="AT912" s="6" t="str">
        <f t="shared" si="5"/>
        <v/>
      </c>
      <c r="AU912" s="6" t="str">
        <f t="shared" si="6"/>
        <v/>
      </c>
      <c r="AV912" s="6" t="str">
        <f t="shared" si="7"/>
        <v/>
      </c>
      <c r="AW912" s="6" t="str">
        <f t="shared" si="8"/>
        <v/>
      </c>
      <c r="AX912" s="6" t="str">
        <f t="shared" si="9"/>
        <v/>
      </c>
      <c r="AY912" s="6" t="str">
        <f t="shared" si="10"/>
        <v/>
      </c>
      <c r="AZ912" s="6" t="str">
        <f t="shared" si="11"/>
        <v/>
      </c>
      <c r="BA912" s="6" t="str">
        <f t="shared" si="12"/>
        <v/>
      </c>
      <c r="BB912" s="6" t="str">
        <f t="shared" si="13"/>
        <v/>
      </c>
      <c r="BC912" s="2"/>
      <c r="BD912" s="2"/>
    </row>
    <row r="913" ht="15.75" customHeight="1">
      <c r="A913" s="2">
        <v>218.0</v>
      </c>
      <c r="B913" s="2">
        <v>2017.0</v>
      </c>
      <c r="C913" s="6" t="s">
        <v>277</v>
      </c>
      <c r="D913" s="2">
        <v>8753.0</v>
      </c>
      <c r="E913" s="2">
        <v>8.6375425000109E13</v>
      </c>
      <c r="F913" s="2" t="str">
        <f t="array" ref="F913">IFERROR(INDEX(cnpj!$A:$B,MATCH(C913,cnpj!$B:$B,0),1),IF(G913=14,LEFT(E913,2)&amp;"."&amp;MID(E913,3,3)&amp;"."&amp;MID(E913,6,3)&amp;"/"&amp;MID(E913,9,4)&amp;"-"&amp;RIGHT(E913,2),IF(G913=13,0&amp;LEFT(E913,1)&amp;"."&amp;MID(E913,2,3)&amp;"."&amp;MID(E913,5,3)&amp;"/"&amp;MID(E913,8,4)&amp;"-"&amp;RIGHT(E913,2),IF(G913=12,"00"&amp;"."&amp;LEFT(E913,3)&amp;"."&amp;MID(E913,4,3)&amp;"/"&amp;MID(E913,7,4)&amp;"-"&amp;RIGHT(E913,2),IF(G913=11,"00.0"&amp;LEFT(E913,2)&amp;"."&amp;MID(E913,3,3)&amp;"/"&amp;MID(E913,6,4)&amp;"-"&amp;RIGHT(E913,2),"erro")))))</f>
        <v>86.375.425/0001-09</v>
      </c>
      <c r="G913" s="2">
        <f t="shared" si="2"/>
        <v>14</v>
      </c>
      <c r="H913" s="6" t="s">
        <v>60</v>
      </c>
      <c r="I913" s="2">
        <v>1.0</v>
      </c>
      <c r="J913" s="6">
        <v>10.858998997563564</v>
      </c>
      <c r="K913" s="6">
        <v>52000.0</v>
      </c>
      <c r="L913" s="2">
        <v>0.0</v>
      </c>
      <c r="M913" s="2">
        <v>0.0</v>
      </c>
      <c r="N913" s="2"/>
      <c r="O913" s="2">
        <v>0.0</v>
      </c>
      <c r="P913" s="2">
        <v>0.0</v>
      </c>
      <c r="Q913" s="2">
        <v>0.0</v>
      </c>
      <c r="R913" s="2">
        <v>29.0</v>
      </c>
      <c r="S913" s="2">
        <v>0.0</v>
      </c>
      <c r="T913" s="6">
        <v>19.421486304030008</v>
      </c>
      <c r="U913" s="6">
        <v>4.831118212573702E-5</v>
      </c>
      <c r="V913" s="6">
        <v>0.19162234486145963</v>
      </c>
      <c r="W913" s="6">
        <v>4.264521E7</v>
      </c>
      <c r="X913" s="6">
        <v>9485121.0</v>
      </c>
      <c r="Y913" s="6">
        <v>2.72047245E8</v>
      </c>
      <c r="Z913" s="6">
        <v>13142.924</v>
      </c>
      <c r="AA913" s="2">
        <f t="shared" si="3"/>
        <v>0</v>
      </c>
      <c r="AB913" s="2">
        <v>0.0</v>
      </c>
      <c r="AC913" s="2">
        <v>0.0</v>
      </c>
      <c r="AD913" s="2">
        <v>0.0</v>
      </c>
      <c r="AE913" s="2">
        <v>0.0</v>
      </c>
      <c r="AF913" s="2">
        <v>0.0</v>
      </c>
      <c r="AG913" s="2">
        <v>1.0</v>
      </c>
      <c r="AH913" s="2">
        <v>0.0</v>
      </c>
      <c r="AI913" s="2">
        <v>0.0</v>
      </c>
      <c r="AJ913" s="2">
        <v>0.0</v>
      </c>
      <c r="AK913" s="2">
        <v>0.0</v>
      </c>
      <c r="AL913" s="2">
        <v>0.0</v>
      </c>
      <c r="AM913" s="2">
        <v>0.0</v>
      </c>
      <c r="AN913" s="2">
        <v>1.0</v>
      </c>
      <c r="AO913" s="2">
        <v>0.0</v>
      </c>
      <c r="AP913" s="2">
        <v>0.0</v>
      </c>
      <c r="AQ913" s="2">
        <v>0.0</v>
      </c>
      <c r="AR913" s="3">
        <v>0.0</v>
      </c>
      <c r="AS913" s="6">
        <f t="shared" si="4"/>
        <v>19.57419601</v>
      </c>
      <c r="AT913" s="6">
        <f t="shared" si="5"/>
        <v>0.00004239494617</v>
      </c>
      <c r="AU913" s="6">
        <f t="shared" si="6"/>
        <v>0.332681755</v>
      </c>
      <c r="AV913" s="6">
        <f t="shared" si="7"/>
        <v>0</v>
      </c>
      <c r="AW913" s="6">
        <f t="shared" si="8"/>
        <v>0</v>
      </c>
      <c r="AX913" s="6">
        <f t="shared" si="9"/>
        <v>0</v>
      </c>
      <c r="AY913" s="6">
        <f t="shared" si="10"/>
        <v>0</v>
      </c>
      <c r="AZ913" s="6">
        <f t="shared" si="11"/>
        <v>0</v>
      </c>
      <c r="BA913" s="6">
        <f t="shared" si="12"/>
        <v>28</v>
      </c>
      <c r="BB913" s="6">
        <f t="shared" si="13"/>
        <v>0</v>
      </c>
      <c r="BC913" s="2"/>
      <c r="BD913" s="2"/>
    </row>
    <row r="914" ht="15.75" customHeight="1">
      <c r="A914" s="2">
        <v>218.0</v>
      </c>
      <c r="B914" s="2">
        <v>2018.0</v>
      </c>
      <c r="C914" s="6" t="s">
        <v>277</v>
      </c>
      <c r="D914" s="2">
        <v>8753.0</v>
      </c>
      <c r="E914" s="2">
        <v>8.6375425000109E13</v>
      </c>
      <c r="F914" s="2" t="str">
        <f t="array" ref="F914">IFERROR(INDEX(cnpj!$A:$B,MATCH(C914,cnpj!$B:$B,0),1),IF(G914=14,LEFT(E914,2)&amp;"."&amp;MID(E914,3,3)&amp;"."&amp;MID(E914,6,3)&amp;"/"&amp;MID(E914,9,4)&amp;"-"&amp;RIGHT(E914,2),IF(G914=13,0&amp;LEFT(E914,1)&amp;"."&amp;MID(E914,2,3)&amp;"."&amp;MID(E914,5,3)&amp;"/"&amp;MID(E914,8,4)&amp;"-"&amp;RIGHT(E914,2),IF(G914=12,"00"&amp;"."&amp;LEFT(E914,3)&amp;"."&amp;MID(E914,4,3)&amp;"/"&amp;MID(E914,7,4)&amp;"-"&amp;RIGHT(E914,2),IF(G914=11,"00.0"&amp;LEFT(E914,2)&amp;"."&amp;MID(E914,3,3)&amp;"/"&amp;MID(E914,6,4)&amp;"-"&amp;RIGHT(E914,2),"erro")))))</f>
        <v>86.375.425/0001-09</v>
      </c>
      <c r="G914" s="2">
        <f t="shared" si="2"/>
        <v>14</v>
      </c>
      <c r="H914" s="6" t="s">
        <v>60</v>
      </c>
      <c r="I914" s="2">
        <v>1.0</v>
      </c>
      <c r="J914" s="6">
        <v>10.858998997563564</v>
      </c>
      <c r="K914" s="6">
        <v>52000.0</v>
      </c>
      <c r="L914" s="2">
        <v>0.0</v>
      </c>
      <c r="M914" s="2">
        <v>0.0</v>
      </c>
      <c r="N914" s="2"/>
      <c r="O914" s="2">
        <v>0.0</v>
      </c>
      <c r="P914" s="2">
        <v>0.0</v>
      </c>
      <c r="Q914" s="2">
        <v>0.0</v>
      </c>
      <c r="R914" s="2">
        <v>29.0</v>
      </c>
      <c r="S914" s="2">
        <v>0.0</v>
      </c>
      <c r="T914" s="6">
        <v>19.450224811866267</v>
      </c>
      <c r="U914" s="6">
        <v>5.8345346113453413E-5</v>
      </c>
      <c r="V914" s="6">
        <v>0.17622308492293792</v>
      </c>
      <c r="W914" s="6">
        <v>3.9474692E7</v>
      </c>
      <c r="X914" s="6">
        <v>9864054.0</v>
      </c>
      <c r="Y914" s="6">
        <v>2.79978903E8</v>
      </c>
      <c r="Z914" s="6">
        <v>16335.466</v>
      </c>
      <c r="AA914" s="2">
        <f t="shared" si="3"/>
        <v>0</v>
      </c>
      <c r="AB914" s="2">
        <v>0.0</v>
      </c>
      <c r="AC914" s="2">
        <v>0.0</v>
      </c>
      <c r="AD914" s="2">
        <v>0.0</v>
      </c>
      <c r="AE914" s="2">
        <v>0.0</v>
      </c>
      <c r="AF914" s="2">
        <v>0.0</v>
      </c>
      <c r="AG914" s="2">
        <v>1.0</v>
      </c>
      <c r="AH914" s="2">
        <v>0.0</v>
      </c>
      <c r="AI914" s="2">
        <v>0.0</v>
      </c>
      <c r="AJ914" s="2">
        <v>0.0</v>
      </c>
      <c r="AK914" s="2">
        <v>0.0</v>
      </c>
      <c r="AL914" s="2">
        <v>0.0</v>
      </c>
      <c r="AM914" s="2">
        <v>0.0</v>
      </c>
      <c r="AN914" s="2">
        <v>0.0</v>
      </c>
      <c r="AO914" s="2">
        <v>1.0</v>
      </c>
      <c r="AP914" s="2">
        <v>0.0</v>
      </c>
      <c r="AQ914" s="2">
        <v>0.0</v>
      </c>
      <c r="AR914" s="3">
        <v>0.0</v>
      </c>
      <c r="AS914" s="6">
        <f t="shared" si="4"/>
        <v>19.4214863</v>
      </c>
      <c r="AT914" s="6">
        <f t="shared" si="5"/>
        <v>0.00004831118213</v>
      </c>
      <c r="AU914" s="6">
        <f t="shared" si="6"/>
        <v>0.1916223449</v>
      </c>
      <c r="AV914" s="6">
        <f t="shared" si="7"/>
        <v>0</v>
      </c>
      <c r="AW914" s="6">
        <f t="shared" si="8"/>
        <v>0</v>
      </c>
      <c r="AX914" s="6">
        <f t="shared" si="9"/>
        <v>0</v>
      </c>
      <c r="AY914" s="6">
        <f t="shared" si="10"/>
        <v>0</v>
      </c>
      <c r="AZ914" s="6">
        <f t="shared" si="11"/>
        <v>0</v>
      </c>
      <c r="BA914" s="6">
        <f t="shared" si="12"/>
        <v>29</v>
      </c>
      <c r="BB914" s="6">
        <f t="shared" si="13"/>
        <v>0</v>
      </c>
      <c r="BC914" s="2"/>
      <c r="BD914" s="2"/>
    </row>
    <row r="915" ht="15.75" customHeight="1">
      <c r="A915" s="2">
        <v>218.0</v>
      </c>
      <c r="B915" s="2">
        <v>2019.0</v>
      </c>
      <c r="C915" s="6" t="s">
        <v>277</v>
      </c>
      <c r="D915" s="2">
        <v>8753.0</v>
      </c>
      <c r="E915" s="2">
        <v>8.6375425000109E13</v>
      </c>
      <c r="F915" s="2" t="str">
        <f t="array" ref="F915">IFERROR(INDEX(cnpj!$A:$B,MATCH(C915,cnpj!$B:$B,0),1),IF(G915=14,LEFT(E915,2)&amp;"."&amp;MID(E915,3,3)&amp;"."&amp;MID(E915,6,3)&amp;"/"&amp;MID(E915,9,4)&amp;"-"&amp;RIGHT(E915,2),IF(G915=13,0&amp;LEFT(E915,1)&amp;"."&amp;MID(E915,2,3)&amp;"."&amp;MID(E915,5,3)&amp;"/"&amp;MID(E915,8,4)&amp;"-"&amp;RIGHT(E915,2),IF(G915=12,"00"&amp;"."&amp;LEFT(E915,3)&amp;"."&amp;MID(E915,4,3)&amp;"/"&amp;MID(E915,7,4)&amp;"-"&amp;RIGHT(E915,2),IF(G915=11,"00.0"&amp;LEFT(E915,2)&amp;"."&amp;MID(E915,3,3)&amp;"/"&amp;MID(E915,6,4)&amp;"-"&amp;RIGHT(E915,2),"erro")))))</f>
        <v>86.375.425/0001-09</v>
      </c>
      <c r="G915" s="2">
        <f t="shared" si="2"/>
        <v>14</v>
      </c>
      <c r="H915" s="6" t="s">
        <v>60</v>
      </c>
      <c r="I915" s="2">
        <v>1.0</v>
      </c>
      <c r="J915" s="6">
        <v>10.858998997563564</v>
      </c>
      <c r="K915" s="6">
        <v>52000.0</v>
      </c>
      <c r="L915" s="2">
        <v>0.0</v>
      </c>
      <c r="M915" s="2">
        <v>0.0</v>
      </c>
      <c r="N915" s="2"/>
      <c r="O915" s="2">
        <v>0.0</v>
      </c>
      <c r="P915" s="2">
        <v>0.0</v>
      </c>
      <c r="Q915" s="2">
        <v>0.0</v>
      </c>
      <c r="R915" s="2">
        <v>29.0</v>
      </c>
      <c r="S915" s="2">
        <v>0.0</v>
      </c>
      <c r="T915" s="6">
        <v>19.548279408921626</v>
      </c>
      <c r="U915" s="6">
        <v>5.828831412394246E-5</v>
      </c>
      <c r="V915" s="6">
        <v>0.5016873782440373</v>
      </c>
      <c r="W915" s="6">
        <v>5.7661349E7</v>
      </c>
      <c r="X915" s="6">
        <v>9.7271338E7</v>
      </c>
      <c r="Y915" s="6">
        <v>3.08823171E8</v>
      </c>
      <c r="Z915" s="6">
        <v>18000.782</v>
      </c>
      <c r="AA915" s="2">
        <f t="shared" si="3"/>
        <v>0</v>
      </c>
      <c r="AB915" s="2">
        <v>0.0</v>
      </c>
      <c r="AC915" s="2">
        <v>0.0</v>
      </c>
      <c r="AD915" s="2">
        <v>0.0</v>
      </c>
      <c r="AE915" s="2">
        <v>0.0</v>
      </c>
      <c r="AF915" s="2">
        <v>0.0</v>
      </c>
      <c r="AG915" s="2">
        <v>1.0</v>
      </c>
      <c r="AH915" s="2">
        <v>0.0</v>
      </c>
      <c r="AI915" s="2">
        <v>0.0</v>
      </c>
      <c r="AJ915" s="2">
        <v>0.0</v>
      </c>
      <c r="AK915" s="2">
        <v>0.0</v>
      </c>
      <c r="AL915" s="2">
        <v>0.0</v>
      </c>
      <c r="AM915" s="2">
        <v>0.0</v>
      </c>
      <c r="AN915" s="2">
        <v>0.0</v>
      </c>
      <c r="AO915" s="2">
        <v>0.0</v>
      </c>
      <c r="AP915" s="2">
        <v>1.0</v>
      </c>
      <c r="AQ915" s="2">
        <v>0.0</v>
      </c>
      <c r="AR915" s="3">
        <v>0.0</v>
      </c>
      <c r="AS915" s="6">
        <f t="shared" si="4"/>
        <v>19.45022481</v>
      </c>
      <c r="AT915" s="6">
        <f t="shared" si="5"/>
        <v>0.00005834534611</v>
      </c>
      <c r="AU915" s="6">
        <f t="shared" si="6"/>
        <v>0.1762230849</v>
      </c>
      <c r="AV915" s="6">
        <f t="shared" si="7"/>
        <v>0</v>
      </c>
      <c r="AW915" s="6">
        <f t="shared" si="8"/>
        <v>0</v>
      </c>
      <c r="AX915" s="6">
        <f t="shared" si="9"/>
        <v>0</v>
      </c>
      <c r="AY915" s="6">
        <f t="shared" si="10"/>
        <v>0</v>
      </c>
      <c r="AZ915" s="6">
        <f t="shared" si="11"/>
        <v>0</v>
      </c>
      <c r="BA915" s="6">
        <f t="shared" si="12"/>
        <v>29</v>
      </c>
      <c r="BB915" s="6">
        <f t="shared" si="13"/>
        <v>0</v>
      </c>
      <c r="BC915" s="2"/>
      <c r="BD915" s="2"/>
    </row>
    <row r="916" ht="15.75" customHeight="1">
      <c r="A916" s="2">
        <v>218.0</v>
      </c>
      <c r="B916" s="2">
        <v>2020.0</v>
      </c>
      <c r="C916" s="6" t="s">
        <v>277</v>
      </c>
      <c r="D916" s="2">
        <v>8753.0</v>
      </c>
      <c r="E916" s="2">
        <v>8.6375425000109E13</v>
      </c>
      <c r="F916" s="2" t="str">
        <f t="array" ref="F916">IFERROR(INDEX(cnpj!$A:$B,MATCH(C916,cnpj!$B:$B,0),1),IF(G916=14,LEFT(E916,2)&amp;"."&amp;MID(E916,3,3)&amp;"."&amp;MID(E916,6,3)&amp;"/"&amp;MID(E916,9,4)&amp;"-"&amp;RIGHT(E916,2),IF(G916=13,0&amp;LEFT(E916,1)&amp;"."&amp;MID(E916,2,3)&amp;"."&amp;MID(E916,5,3)&amp;"/"&amp;MID(E916,8,4)&amp;"-"&amp;RIGHT(E916,2),IF(G916=12,"00"&amp;"."&amp;LEFT(E916,3)&amp;"."&amp;MID(E916,4,3)&amp;"/"&amp;MID(E916,7,4)&amp;"-"&amp;RIGHT(E916,2),IF(G916=11,"00.0"&amp;LEFT(E916,2)&amp;"."&amp;MID(E916,3,3)&amp;"/"&amp;MID(E916,6,4)&amp;"-"&amp;RIGHT(E916,2),"erro")))))</f>
        <v>86.375.425/0001-09</v>
      </c>
      <c r="G916" s="2">
        <f t="shared" si="2"/>
        <v>14</v>
      </c>
      <c r="H916" s="6" t="s">
        <v>60</v>
      </c>
      <c r="I916" s="2">
        <v>1.0</v>
      </c>
      <c r="J916" s="6">
        <v>10.858998997563564</v>
      </c>
      <c r="K916" s="6">
        <v>52000.0</v>
      </c>
      <c r="L916" s="2">
        <v>0.0</v>
      </c>
      <c r="M916" s="2">
        <v>0.0</v>
      </c>
      <c r="N916" s="2"/>
      <c r="O916" s="2">
        <v>0.0</v>
      </c>
      <c r="P916" s="2">
        <v>0.0</v>
      </c>
      <c r="Q916" s="2">
        <v>0.0</v>
      </c>
      <c r="R916" s="2">
        <v>29.0</v>
      </c>
      <c r="S916" s="2">
        <v>0.0</v>
      </c>
      <c r="T916" s="6">
        <v>19.69115471965725</v>
      </c>
      <c r="U916" s="6">
        <v>1.6056275421323464E-4</v>
      </c>
      <c r="V916" s="6">
        <v>0.21694497010549257</v>
      </c>
      <c r="W916" s="6">
        <v>6.4749109E7</v>
      </c>
      <c r="X916" s="6">
        <v>1.253842E7</v>
      </c>
      <c r="Y916" s="6">
        <v>3.56254072E8</v>
      </c>
      <c r="Z916" s="6">
        <v>57201.135</v>
      </c>
      <c r="AA916" s="2">
        <f t="shared" si="3"/>
        <v>0</v>
      </c>
      <c r="AB916" s="2">
        <v>0.0</v>
      </c>
      <c r="AC916" s="2">
        <v>0.0</v>
      </c>
      <c r="AD916" s="2">
        <v>0.0</v>
      </c>
      <c r="AE916" s="2">
        <v>0.0</v>
      </c>
      <c r="AF916" s="2">
        <v>0.0</v>
      </c>
      <c r="AG916" s="2">
        <v>1.0</v>
      </c>
      <c r="AH916" s="2">
        <v>0.0</v>
      </c>
      <c r="AI916" s="2">
        <v>0.0</v>
      </c>
      <c r="AJ916" s="2">
        <v>0.0</v>
      </c>
      <c r="AK916" s="2">
        <v>0.0</v>
      </c>
      <c r="AL916" s="2">
        <v>0.0</v>
      </c>
      <c r="AM916" s="2">
        <v>0.0</v>
      </c>
      <c r="AN916" s="2">
        <v>0.0</v>
      </c>
      <c r="AO916" s="2">
        <v>0.0</v>
      </c>
      <c r="AP916" s="2">
        <v>0.0</v>
      </c>
      <c r="AQ916" s="2">
        <v>1.0</v>
      </c>
      <c r="AR916" s="3">
        <v>0.0</v>
      </c>
      <c r="AS916" s="6">
        <f t="shared" si="4"/>
        <v>19.54827941</v>
      </c>
      <c r="AT916" s="6">
        <f t="shared" si="5"/>
        <v>0.00005828831412</v>
      </c>
      <c r="AU916" s="6">
        <f t="shared" si="6"/>
        <v>0.5016873782</v>
      </c>
      <c r="AV916" s="6">
        <f t="shared" si="7"/>
        <v>0</v>
      </c>
      <c r="AW916" s="6">
        <f t="shared" si="8"/>
        <v>0</v>
      </c>
      <c r="AX916" s="6">
        <f t="shared" si="9"/>
        <v>0</v>
      </c>
      <c r="AY916" s="6">
        <f t="shared" si="10"/>
        <v>0</v>
      </c>
      <c r="AZ916" s="6">
        <f t="shared" si="11"/>
        <v>0</v>
      </c>
      <c r="BA916" s="6">
        <f t="shared" si="12"/>
        <v>29</v>
      </c>
      <c r="BB916" s="6">
        <f t="shared" si="13"/>
        <v>0</v>
      </c>
      <c r="BC916" s="2"/>
      <c r="BD916" s="2"/>
    </row>
    <row r="917" ht="15.75" customHeight="1">
      <c r="A917" s="2">
        <v>219.0</v>
      </c>
      <c r="B917" s="2">
        <v>2016.0</v>
      </c>
      <c r="C917" s="6" t="s">
        <v>278</v>
      </c>
      <c r="D917" s="2">
        <v>22012.0</v>
      </c>
      <c r="E917" s="2">
        <v>2.7093558000115E13</v>
      </c>
      <c r="F917" s="2" t="str">
        <f t="array" ref="F917">IFERROR(INDEX(cnpj!$A:$B,MATCH(C917,cnpj!$B:$B,0),1),IF(G917=14,LEFT(E917,2)&amp;"."&amp;MID(E917,3,3)&amp;"."&amp;MID(E917,6,3)&amp;"/"&amp;MID(E917,9,4)&amp;"-"&amp;RIGHT(E917,2),IF(G917=13,0&amp;LEFT(E917,1)&amp;"."&amp;MID(E917,2,3)&amp;"."&amp;MID(E917,5,3)&amp;"/"&amp;MID(E917,8,4)&amp;"-"&amp;RIGHT(E917,2),IF(G917=12,"00"&amp;"."&amp;LEFT(E917,3)&amp;"."&amp;MID(E917,4,3)&amp;"/"&amp;MID(E917,7,4)&amp;"-"&amp;RIGHT(E917,2),IF(G917=11,"00.0"&amp;LEFT(E917,2)&amp;"."&amp;MID(E917,3,3)&amp;"/"&amp;MID(E917,6,4)&amp;"-"&amp;RIGHT(E917,2),"erro")))))</f>
        <v>27.093.558/0001-15</v>
      </c>
      <c r="G917" s="2">
        <f t="shared" si="2"/>
        <v>14</v>
      </c>
      <c r="H917" s="6" t="s">
        <v>60</v>
      </c>
      <c r="I917" s="2">
        <v>1.0</v>
      </c>
      <c r="J917" s="6">
        <v>12.922203662480495</v>
      </c>
      <c r="K917" s="6">
        <v>409300.0</v>
      </c>
      <c r="L917" s="2">
        <v>0.0</v>
      </c>
      <c r="M917" s="2">
        <v>1.0</v>
      </c>
      <c r="N917" s="2"/>
      <c r="O917" s="2">
        <v>0.0</v>
      </c>
      <c r="P917" s="2">
        <v>0.0</v>
      </c>
      <c r="Q917" s="2">
        <v>0.0</v>
      </c>
      <c r="R917" s="2">
        <v>16.0</v>
      </c>
      <c r="S917" s="2">
        <v>0.0</v>
      </c>
      <c r="T917" s="6">
        <v>14.228114788453176</v>
      </c>
      <c r="U917" s="6">
        <v>-0.06580056091456743</v>
      </c>
      <c r="V917" s="6">
        <v>0.3394334061229312</v>
      </c>
      <c r="W917" s="6">
        <v>193755.0</v>
      </c>
      <c r="X917" s="6">
        <v>319043.0</v>
      </c>
      <c r="Y917" s="6">
        <v>1510747.0</v>
      </c>
      <c r="Z917" s="6">
        <v>-99408.0</v>
      </c>
      <c r="AA917" s="2" t="str">
        <f t="shared" si="3"/>
        <v/>
      </c>
      <c r="AB917" s="2">
        <v>0.0</v>
      </c>
      <c r="AC917" s="2">
        <v>0.0</v>
      </c>
      <c r="AD917" s="2">
        <v>0.0</v>
      </c>
      <c r="AE917" s="2">
        <v>0.0</v>
      </c>
      <c r="AF917" s="2">
        <v>0.0</v>
      </c>
      <c r="AG917" s="2">
        <v>1.0</v>
      </c>
      <c r="AH917" s="2">
        <v>0.0</v>
      </c>
      <c r="AI917" s="2">
        <v>0.0</v>
      </c>
      <c r="AJ917" s="2">
        <v>0.0</v>
      </c>
      <c r="AK917" s="2">
        <v>0.0</v>
      </c>
      <c r="AL917" s="2">
        <v>0.0</v>
      </c>
      <c r="AM917" s="2">
        <v>1.0</v>
      </c>
      <c r="AN917" s="2">
        <v>0.0</v>
      </c>
      <c r="AO917" s="2">
        <v>0.0</v>
      </c>
      <c r="AP917" s="2">
        <v>0.0</v>
      </c>
      <c r="AQ917" s="2">
        <v>0.0</v>
      </c>
      <c r="AR917" s="3">
        <v>0.0</v>
      </c>
      <c r="AS917" s="6" t="str">
        <f t="shared" si="4"/>
        <v/>
      </c>
      <c r="AT917" s="6" t="str">
        <f t="shared" si="5"/>
        <v/>
      </c>
      <c r="AU917" s="6" t="str">
        <f t="shared" si="6"/>
        <v/>
      </c>
      <c r="AV917" s="6" t="str">
        <f t="shared" si="7"/>
        <v/>
      </c>
      <c r="AW917" s="6" t="str">
        <f t="shared" si="8"/>
        <v/>
      </c>
      <c r="AX917" s="6" t="str">
        <f t="shared" si="9"/>
        <v/>
      </c>
      <c r="AY917" s="6" t="str">
        <f t="shared" si="10"/>
        <v/>
      </c>
      <c r="AZ917" s="6" t="str">
        <f t="shared" si="11"/>
        <v/>
      </c>
      <c r="BA917" s="6" t="str">
        <f t="shared" si="12"/>
        <v/>
      </c>
      <c r="BB917" s="6" t="str">
        <f t="shared" si="13"/>
        <v/>
      </c>
      <c r="BC917" s="2"/>
      <c r="BD917" s="2"/>
    </row>
    <row r="918" ht="15.75" customHeight="1">
      <c r="A918" s="2">
        <v>219.0</v>
      </c>
      <c r="B918" s="2">
        <v>2017.0</v>
      </c>
      <c r="C918" s="6" t="s">
        <v>278</v>
      </c>
      <c r="D918" s="2">
        <v>22012.0</v>
      </c>
      <c r="E918" s="2">
        <v>2.7093558000115E13</v>
      </c>
      <c r="F918" s="2" t="str">
        <f t="array" ref="F918">IFERROR(INDEX(cnpj!$A:$B,MATCH(C918,cnpj!$B:$B,0),1),IF(G918=14,LEFT(E918,2)&amp;"."&amp;MID(E918,3,3)&amp;"."&amp;MID(E918,6,3)&amp;"/"&amp;MID(E918,9,4)&amp;"-"&amp;RIGHT(E918,2),IF(G918=13,0&amp;LEFT(E918,1)&amp;"."&amp;MID(E918,2,3)&amp;"."&amp;MID(E918,5,3)&amp;"/"&amp;MID(E918,8,4)&amp;"-"&amp;RIGHT(E918,2),IF(G918=12,"00"&amp;"."&amp;LEFT(E918,3)&amp;"."&amp;MID(E918,4,3)&amp;"/"&amp;MID(E918,7,4)&amp;"-"&amp;RIGHT(E918,2),IF(G918=11,"00.0"&amp;LEFT(E918,2)&amp;"."&amp;MID(E918,3,3)&amp;"/"&amp;MID(E918,6,4)&amp;"-"&amp;RIGHT(E918,2),"erro")))))</f>
        <v>27.093.558/0001-15</v>
      </c>
      <c r="G918" s="2">
        <f t="shared" si="2"/>
        <v>14</v>
      </c>
      <c r="H918" s="6" t="s">
        <v>60</v>
      </c>
      <c r="I918" s="2">
        <v>1.0</v>
      </c>
      <c r="J918" s="6">
        <v>12.90495335793788</v>
      </c>
      <c r="K918" s="6">
        <v>402300.0</v>
      </c>
      <c r="L918" s="2">
        <v>0.0</v>
      </c>
      <c r="M918" s="2">
        <v>1.0</v>
      </c>
      <c r="N918" s="2"/>
      <c r="O918" s="2">
        <v>0.0</v>
      </c>
      <c r="P918" s="2">
        <v>0.0</v>
      </c>
      <c r="Q918" s="2">
        <v>0.0</v>
      </c>
      <c r="R918" s="2">
        <v>15.0</v>
      </c>
      <c r="S918" s="2">
        <v>0.0</v>
      </c>
      <c r="T918" s="6">
        <v>14.017288276813499</v>
      </c>
      <c r="U918" s="6">
        <v>-0.11309554943869445</v>
      </c>
      <c r="V918" s="6">
        <v>0.3081099988885039</v>
      </c>
      <c r="W918" s="6">
        <v>165439.0</v>
      </c>
      <c r="X918" s="6">
        <v>211557.0</v>
      </c>
      <c r="Y918" s="6">
        <v>1223576.0</v>
      </c>
      <c r="Z918" s="6">
        <v>-138381.0</v>
      </c>
      <c r="AA918" s="2">
        <f t="shared" si="3"/>
        <v>1</v>
      </c>
      <c r="AB918" s="2">
        <v>0.0</v>
      </c>
      <c r="AC918" s="2">
        <v>0.0</v>
      </c>
      <c r="AD918" s="2">
        <v>0.0</v>
      </c>
      <c r="AE918" s="2">
        <v>0.0</v>
      </c>
      <c r="AF918" s="2">
        <v>0.0</v>
      </c>
      <c r="AG918" s="2">
        <v>1.0</v>
      </c>
      <c r="AH918" s="2">
        <v>0.0</v>
      </c>
      <c r="AI918" s="2">
        <v>0.0</v>
      </c>
      <c r="AJ918" s="2">
        <v>0.0</v>
      </c>
      <c r="AK918" s="2">
        <v>0.0</v>
      </c>
      <c r="AL918" s="2">
        <v>0.0</v>
      </c>
      <c r="AM918" s="2">
        <v>0.0</v>
      </c>
      <c r="AN918" s="2">
        <v>1.0</v>
      </c>
      <c r="AO918" s="2">
        <v>0.0</v>
      </c>
      <c r="AP918" s="2">
        <v>0.0</v>
      </c>
      <c r="AQ918" s="2">
        <v>0.0</v>
      </c>
      <c r="AR918" s="3">
        <v>0.0</v>
      </c>
      <c r="AS918" s="6">
        <f t="shared" si="4"/>
        <v>14.22811479</v>
      </c>
      <c r="AT918" s="6">
        <f t="shared" si="5"/>
        <v>-0.06580056091</v>
      </c>
      <c r="AU918" s="6">
        <f t="shared" si="6"/>
        <v>0.3394334061</v>
      </c>
      <c r="AV918" s="6">
        <f t="shared" si="7"/>
        <v>0</v>
      </c>
      <c r="AW918" s="6">
        <f t="shared" si="8"/>
        <v>1</v>
      </c>
      <c r="AX918" s="6">
        <f t="shared" si="9"/>
        <v>0</v>
      </c>
      <c r="AY918" s="6">
        <f t="shared" si="10"/>
        <v>0</v>
      </c>
      <c r="AZ918" s="6">
        <f t="shared" si="11"/>
        <v>0</v>
      </c>
      <c r="BA918" s="6">
        <f t="shared" si="12"/>
        <v>16</v>
      </c>
      <c r="BB918" s="6">
        <f t="shared" si="13"/>
        <v>0</v>
      </c>
      <c r="BC918" s="2"/>
      <c r="BD918" s="2"/>
    </row>
    <row r="919" ht="15.75" customHeight="1">
      <c r="A919" s="2">
        <v>219.0</v>
      </c>
      <c r="B919" s="2">
        <v>2019.0</v>
      </c>
      <c r="C919" s="6" t="s">
        <v>278</v>
      </c>
      <c r="D919" s="2">
        <v>22012.0</v>
      </c>
      <c r="E919" s="2">
        <v>2.7093558000115E13</v>
      </c>
      <c r="F919" s="2" t="str">
        <f t="array" ref="F919">IFERROR(INDEX(cnpj!$A:$B,MATCH(C919,cnpj!$B:$B,0),1),IF(G919=14,LEFT(E919,2)&amp;"."&amp;MID(E919,3,3)&amp;"."&amp;MID(E919,6,3)&amp;"/"&amp;MID(E919,9,4)&amp;"-"&amp;RIGHT(E919,2),IF(G919=13,0&amp;LEFT(E919,1)&amp;"."&amp;MID(E919,2,3)&amp;"."&amp;MID(E919,5,3)&amp;"/"&amp;MID(E919,8,4)&amp;"-"&amp;RIGHT(E919,2),IF(G919=12,"00"&amp;"."&amp;LEFT(E919,3)&amp;"."&amp;MID(E919,4,3)&amp;"/"&amp;MID(E919,7,4)&amp;"-"&amp;RIGHT(E919,2),IF(G919=11,"00.0"&amp;LEFT(E919,2)&amp;"."&amp;MID(E919,3,3)&amp;"/"&amp;MID(E919,6,4)&amp;"-"&amp;RIGHT(E919,2),"erro")))))</f>
        <v>27.093.558/0001-15</v>
      </c>
      <c r="G919" s="2">
        <f t="shared" si="2"/>
        <v>14</v>
      </c>
      <c r="H919" s="6" t="s">
        <v>60</v>
      </c>
      <c r="I919" s="2">
        <v>1.0</v>
      </c>
      <c r="J919" s="6">
        <v>13.356961078763655</v>
      </c>
      <c r="K919" s="6">
        <v>632200.0</v>
      </c>
      <c r="L919" s="2">
        <v>0.0</v>
      </c>
      <c r="M919" s="2">
        <v>1.0</v>
      </c>
      <c r="N919" s="2"/>
      <c r="O919" s="2">
        <v>0.0</v>
      </c>
      <c r="P919" s="2">
        <v>0.0</v>
      </c>
      <c r="Q919" s="2">
        <v>0.0</v>
      </c>
      <c r="R919" s="2">
        <v>20.0</v>
      </c>
      <c r="S919" s="2">
        <v>0.0</v>
      </c>
      <c r="T919" s="6">
        <v>14.087681959484065</v>
      </c>
      <c r="U919" s="6">
        <v>-0.03426233154480611</v>
      </c>
      <c r="V919" s="6">
        <v>0.24345984040365262</v>
      </c>
      <c r="W919" s="6">
        <v>125862.0</v>
      </c>
      <c r="X919" s="6">
        <v>193755.0</v>
      </c>
      <c r="Y919" s="6">
        <v>1312812.0</v>
      </c>
      <c r="Z919" s="6">
        <v>-44980.0</v>
      </c>
      <c r="AA919" s="2">
        <f t="shared" si="3"/>
        <v>1</v>
      </c>
      <c r="AB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1.0</v>
      </c>
      <c r="AH919" s="2">
        <v>0.0</v>
      </c>
      <c r="AI919" s="2">
        <v>0.0</v>
      </c>
      <c r="AJ919" s="2">
        <v>0.0</v>
      </c>
      <c r="AK919" s="2">
        <v>0.0</v>
      </c>
      <c r="AL919" s="2">
        <v>0.0</v>
      </c>
      <c r="AM919" s="2">
        <v>0.0</v>
      </c>
      <c r="AN919" s="2">
        <v>0.0</v>
      </c>
      <c r="AO919" s="2">
        <v>0.0</v>
      </c>
      <c r="AP919" s="2">
        <v>1.0</v>
      </c>
      <c r="AQ919" s="2">
        <v>0.0</v>
      </c>
      <c r="AR919" s="3">
        <v>0.0</v>
      </c>
      <c r="AS919" s="6">
        <f t="shared" si="4"/>
        <v>14.01728828</v>
      </c>
      <c r="AT919" s="6">
        <f t="shared" si="5"/>
        <v>-0.1130955494</v>
      </c>
      <c r="AU919" s="6">
        <f t="shared" si="6"/>
        <v>0.3081099989</v>
      </c>
      <c r="AV919" s="6">
        <f t="shared" si="7"/>
        <v>0</v>
      </c>
      <c r="AW919" s="6">
        <f t="shared" si="8"/>
        <v>1</v>
      </c>
      <c r="AX919" s="6">
        <f t="shared" si="9"/>
        <v>0</v>
      </c>
      <c r="AY919" s="6">
        <f t="shared" si="10"/>
        <v>0</v>
      </c>
      <c r="AZ919" s="6">
        <f t="shared" si="11"/>
        <v>0</v>
      </c>
      <c r="BA919" s="6">
        <f t="shared" si="12"/>
        <v>15</v>
      </c>
      <c r="BB919" s="6">
        <f t="shared" si="13"/>
        <v>0</v>
      </c>
      <c r="BC919" s="2"/>
      <c r="BD919" s="2"/>
    </row>
    <row r="920" ht="15.75" customHeight="1">
      <c r="A920" s="2">
        <v>220.0</v>
      </c>
      <c r="B920" s="2">
        <v>2016.0</v>
      </c>
      <c r="C920" s="6" t="s">
        <v>279</v>
      </c>
      <c r="D920" s="2">
        <v>8818.0</v>
      </c>
      <c r="E920" s="2">
        <v>1.7161241000115E13</v>
      </c>
      <c r="F920" s="2" t="str">
        <f t="array" ref="F920">IFERROR(INDEX(cnpj!$A:$B,MATCH(C920,cnpj!$B:$B,0),1),IF(G920=14,LEFT(E920,2)&amp;"."&amp;MID(E920,3,3)&amp;"."&amp;MID(E920,6,3)&amp;"/"&amp;MID(E920,9,4)&amp;"-"&amp;RIGHT(E920,2),IF(G920=13,0&amp;LEFT(E920,1)&amp;"."&amp;MID(E920,2,3)&amp;"."&amp;MID(E920,5,3)&amp;"/"&amp;MID(E920,8,4)&amp;"-"&amp;RIGHT(E920,2),IF(G920=12,"00"&amp;"."&amp;LEFT(E920,3)&amp;"."&amp;MID(E920,4,3)&amp;"/"&amp;MID(E920,7,4)&amp;"-"&amp;RIGHT(E920,2),IF(G920=11,"00.0"&amp;LEFT(E920,2)&amp;"."&amp;MID(E920,3,3)&amp;"/"&amp;MID(E920,6,4)&amp;"-"&amp;RIGHT(E920,2),"erro")))))</f>
        <v>17.161.241/0001-15</v>
      </c>
      <c r="G920" s="2">
        <f t="shared" si="2"/>
        <v>14</v>
      </c>
      <c r="H920" s="6" t="s">
        <v>60</v>
      </c>
      <c r="I920" s="2">
        <v>1.0</v>
      </c>
      <c r="J920" s="6">
        <v>11.621241608453687</v>
      </c>
      <c r="K920" s="6">
        <v>111440.0</v>
      </c>
      <c r="L920" s="2">
        <v>0.0</v>
      </c>
      <c r="M920" s="2">
        <v>0.0</v>
      </c>
      <c r="N920" s="2"/>
      <c r="O920" s="2">
        <v>0.0</v>
      </c>
      <c r="P920" s="2">
        <v>0.0</v>
      </c>
      <c r="Q920" s="2">
        <v>0.0</v>
      </c>
      <c r="R920" s="2">
        <v>4.0</v>
      </c>
      <c r="S920" s="2">
        <v>0.0</v>
      </c>
      <c r="T920" s="6">
        <v>11.947949375319936</v>
      </c>
      <c r="U920" s="6">
        <v>0.07424595469255664</v>
      </c>
      <c r="V920" s="6">
        <v>0.278084142394822</v>
      </c>
      <c r="W920" s="6">
        <v>42964.0</v>
      </c>
      <c r="X920" s="6">
        <v>0.0</v>
      </c>
      <c r="Y920" s="6">
        <v>154500.0</v>
      </c>
      <c r="Z920" s="6">
        <v>11471.0</v>
      </c>
      <c r="AA920" s="2" t="str">
        <f t="shared" si="3"/>
        <v/>
      </c>
      <c r="AB920" s="2">
        <v>0.0</v>
      </c>
      <c r="AC920" s="2">
        <v>0.0</v>
      </c>
      <c r="AD920" s="2">
        <v>0.0</v>
      </c>
      <c r="AE920" s="2">
        <v>0.0</v>
      </c>
      <c r="AF920" s="2">
        <v>0.0</v>
      </c>
      <c r="AG920" s="2">
        <v>1.0</v>
      </c>
      <c r="AH920" s="2">
        <v>0.0</v>
      </c>
      <c r="AI920" s="2">
        <v>0.0</v>
      </c>
      <c r="AJ920" s="2">
        <v>0.0</v>
      </c>
      <c r="AK920" s="2">
        <v>0.0</v>
      </c>
      <c r="AL920" s="2">
        <v>0.0</v>
      </c>
      <c r="AM920" s="2">
        <v>1.0</v>
      </c>
      <c r="AN920" s="2">
        <v>0.0</v>
      </c>
      <c r="AO920" s="2">
        <v>0.0</v>
      </c>
      <c r="AP920" s="2">
        <v>0.0</v>
      </c>
      <c r="AQ920" s="2">
        <v>0.0</v>
      </c>
      <c r="AR920" s="3">
        <v>0.0</v>
      </c>
      <c r="AS920" s="6" t="str">
        <f t="shared" si="4"/>
        <v/>
      </c>
      <c r="AT920" s="6" t="str">
        <f t="shared" si="5"/>
        <v/>
      </c>
      <c r="AU920" s="6" t="str">
        <f t="shared" si="6"/>
        <v/>
      </c>
      <c r="AV920" s="6" t="str">
        <f t="shared" si="7"/>
        <v/>
      </c>
      <c r="AW920" s="6" t="str">
        <f t="shared" si="8"/>
        <v/>
      </c>
      <c r="AX920" s="6" t="str">
        <f t="shared" si="9"/>
        <v/>
      </c>
      <c r="AY920" s="6" t="str">
        <f t="shared" si="10"/>
        <v/>
      </c>
      <c r="AZ920" s="6" t="str">
        <f t="shared" si="11"/>
        <v/>
      </c>
      <c r="BA920" s="6" t="str">
        <f t="shared" si="12"/>
        <v/>
      </c>
      <c r="BB920" s="6" t="str">
        <f t="shared" si="13"/>
        <v/>
      </c>
      <c r="BC920" s="2"/>
      <c r="BD920" s="2"/>
    </row>
    <row r="921" ht="15.75" customHeight="1">
      <c r="A921" s="2">
        <v>220.0</v>
      </c>
      <c r="B921" s="2">
        <v>2017.0</v>
      </c>
      <c r="C921" s="6" t="s">
        <v>279</v>
      </c>
      <c r="D921" s="2">
        <v>8818.0</v>
      </c>
      <c r="E921" s="2">
        <v>1.7161241000115E13</v>
      </c>
      <c r="F921" s="2" t="str">
        <f t="array" ref="F921">IFERROR(INDEX(cnpj!$A:$B,MATCH(C921,cnpj!$B:$B,0),1),IF(G921=14,LEFT(E921,2)&amp;"."&amp;MID(E921,3,3)&amp;"."&amp;MID(E921,6,3)&amp;"/"&amp;MID(E921,9,4)&amp;"-"&amp;RIGHT(E921,2),IF(G921=13,0&amp;LEFT(E921,1)&amp;"."&amp;MID(E921,2,3)&amp;"."&amp;MID(E921,5,3)&amp;"/"&amp;MID(E921,8,4)&amp;"-"&amp;RIGHT(E921,2),IF(G921=12,"00"&amp;"."&amp;LEFT(E921,3)&amp;"."&amp;MID(E921,4,3)&amp;"/"&amp;MID(E921,7,4)&amp;"-"&amp;RIGHT(E921,2),IF(G921=11,"00.0"&amp;LEFT(E921,2)&amp;"."&amp;MID(E921,3,3)&amp;"/"&amp;MID(E921,6,4)&amp;"-"&amp;RIGHT(E921,2),"erro")))))</f>
        <v>17.161.241/0001-15</v>
      </c>
      <c r="G921" s="2">
        <f t="shared" si="2"/>
        <v>14</v>
      </c>
      <c r="H921" s="6" t="s">
        <v>60</v>
      </c>
      <c r="I921" s="2">
        <v>1.0</v>
      </c>
      <c r="J921" s="6">
        <v>11.654425027243928</v>
      </c>
      <c r="K921" s="6">
        <v>115200.0</v>
      </c>
      <c r="L921" s="2">
        <v>0.0</v>
      </c>
      <c r="M921" s="2">
        <v>0.0</v>
      </c>
      <c r="N921" s="2"/>
      <c r="O921" s="2">
        <v>0.0</v>
      </c>
      <c r="P921" s="2">
        <v>0.0</v>
      </c>
      <c r="Q921" s="2">
        <v>0.0</v>
      </c>
      <c r="R921" s="2">
        <v>8.0</v>
      </c>
      <c r="S921" s="2">
        <v>0.0</v>
      </c>
      <c r="T921" s="6">
        <v>12.075491183293707</v>
      </c>
      <c r="U921" s="6">
        <v>0.06122483861962089</v>
      </c>
      <c r="V921" s="6">
        <v>0.31145131240848467</v>
      </c>
      <c r="W921" s="6">
        <v>54665.0</v>
      </c>
      <c r="X921" s="6">
        <v>0.0</v>
      </c>
      <c r="Y921" s="6">
        <v>175517.0</v>
      </c>
      <c r="Z921" s="6">
        <v>10746.0</v>
      </c>
      <c r="AA921" s="2">
        <f t="shared" si="3"/>
        <v>0</v>
      </c>
      <c r="AB921" s="2">
        <v>0.0</v>
      </c>
      <c r="AC921" s="2">
        <v>0.0</v>
      </c>
      <c r="AD921" s="2">
        <v>0.0</v>
      </c>
      <c r="AE921" s="2">
        <v>0.0</v>
      </c>
      <c r="AF921" s="2">
        <v>0.0</v>
      </c>
      <c r="AG921" s="2">
        <v>1.0</v>
      </c>
      <c r="AH921" s="2">
        <v>0.0</v>
      </c>
      <c r="AI921" s="2">
        <v>0.0</v>
      </c>
      <c r="AJ921" s="2">
        <v>0.0</v>
      </c>
      <c r="AK921" s="2">
        <v>0.0</v>
      </c>
      <c r="AL921" s="2">
        <v>0.0</v>
      </c>
      <c r="AM921" s="2">
        <v>0.0</v>
      </c>
      <c r="AN921" s="2">
        <v>1.0</v>
      </c>
      <c r="AO921" s="2">
        <v>0.0</v>
      </c>
      <c r="AP921" s="2">
        <v>0.0</v>
      </c>
      <c r="AQ921" s="2">
        <v>0.0</v>
      </c>
      <c r="AR921" s="3">
        <v>0.0</v>
      </c>
      <c r="AS921" s="6">
        <f t="shared" si="4"/>
        <v>11.94794938</v>
      </c>
      <c r="AT921" s="6">
        <f t="shared" si="5"/>
        <v>0.07424595469</v>
      </c>
      <c r="AU921" s="6">
        <f t="shared" si="6"/>
        <v>0.2780841424</v>
      </c>
      <c r="AV921" s="6">
        <f t="shared" si="7"/>
        <v>0</v>
      </c>
      <c r="AW921" s="6">
        <f t="shared" si="8"/>
        <v>0</v>
      </c>
      <c r="AX921" s="6">
        <f t="shared" si="9"/>
        <v>0</v>
      </c>
      <c r="AY921" s="6">
        <f t="shared" si="10"/>
        <v>0</v>
      </c>
      <c r="AZ921" s="6">
        <f t="shared" si="11"/>
        <v>0</v>
      </c>
      <c r="BA921" s="6">
        <f t="shared" si="12"/>
        <v>4</v>
      </c>
      <c r="BB921" s="6">
        <f t="shared" si="13"/>
        <v>0</v>
      </c>
      <c r="BC921" s="2"/>
      <c r="BD921" s="2"/>
    </row>
    <row r="922" ht="15.75" customHeight="1">
      <c r="A922" s="2">
        <v>220.0</v>
      </c>
      <c r="B922" s="2">
        <v>2018.0</v>
      </c>
      <c r="C922" s="6" t="s">
        <v>279</v>
      </c>
      <c r="D922" s="2">
        <v>8818.0</v>
      </c>
      <c r="E922" s="2">
        <v>1.7161241000115E13</v>
      </c>
      <c r="F922" s="2" t="str">
        <f t="array" ref="F922">IFERROR(INDEX(cnpj!$A:$B,MATCH(C922,cnpj!$B:$B,0),1),IF(G922=14,LEFT(E922,2)&amp;"."&amp;MID(E922,3,3)&amp;"."&amp;MID(E922,6,3)&amp;"/"&amp;MID(E922,9,4)&amp;"-"&amp;RIGHT(E922,2),IF(G922=13,0&amp;LEFT(E922,1)&amp;"."&amp;MID(E922,2,3)&amp;"."&amp;MID(E922,5,3)&amp;"/"&amp;MID(E922,8,4)&amp;"-"&amp;RIGHT(E922,2),IF(G922=12,"00"&amp;"."&amp;LEFT(E922,3)&amp;"."&amp;MID(E922,4,3)&amp;"/"&amp;MID(E922,7,4)&amp;"-"&amp;RIGHT(E922,2),IF(G922=11,"00.0"&amp;LEFT(E922,2)&amp;"."&amp;MID(E922,3,3)&amp;"/"&amp;MID(E922,6,4)&amp;"-"&amp;RIGHT(E922,2),"erro")))))</f>
        <v>17.161.241/0001-15</v>
      </c>
      <c r="G922" s="2">
        <f t="shared" si="2"/>
        <v>14</v>
      </c>
      <c r="H922" s="6" t="s">
        <v>60</v>
      </c>
      <c r="I922" s="2">
        <v>1.0</v>
      </c>
      <c r="J922" s="6">
        <v>11.248959919135764</v>
      </c>
      <c r="K922" s="6">
        <v>76800.0</v>
      </c>
      <c r="L922" s="2">
        <v>0.0</v>
      </c>
      <c r="M922" s="2">
        <v>0.0</v>
      </c>
      <c r="N922" s="2"/>
      <c r="O922" s="2">
        <v>0.0</v>
      </c>
      <c r="P922" s="2">
        <v>0.0</v>
      </c>
      <c r="Q922" s="2">
        <v>0.0</v>
      </c>
      <c r="R922" s="2">
        <v>8.0</v>
      </c>
      <c r="S922" s="2">
        <v>0.0</v>
      </c>
      <c r="T922" s="6">
        <v>12.26035721160041</v>
      </c>
      <c r="U922" s="6">
        <v>0.07348086968464224</v>
      </c>
      <c r="V922" s="6">
        <v>0.36873984760154765</v>
      </c>
      <c r="W922" s="6">
        <v>70987.0</v>
      </c>
      <c r="X922" s="6">
        <v>6875.0</v>
      </c>
      <c r="Y922" s="6">
        <v>211157.0</v>
      </c>
      <c r="Z922" s="6">
        <v>15516.0</v>
      </c>
      <c r="AA922" s="2">
        <f t="shared" si="3"/>
        <v>0</v>
      </c>
      <c r="AB922" s="2">
        <v>0.0</v>
      </c>
      <c r="AC922" s="2">
        <v>0.0</v>
      </c>
      <c r="AD922" s="2">
        <v>0.0</v>
      </c>
      <c r="AE922" s="2">
        <v>0.0</v>
      </c>
      <c r="AF922" s="2">
        <v>0.0</v>
      </c>
      <c r="AG922" s="2">
        <v>1.0</v>
      </c>
      <c r="AH922" s="2">
        <v>0.0</v>
      </c>
      <c r="AI922" s="2">
        <v>0.0</v>
      </c>
      <c r="AJ922" s="2">
        <v>0.0</v>
      </c>
      <c r="AK922" s="2">
        <v>0.0</v>
      </c>
      <c r="AL922" s="2">
        <v>0.0</v>
      </c>
      <c r="AM922" s="2">
        <v>0.0</v>
      </c>
      <c r="AN922" s="2">
        <v>0.0</v>
      </c>
      <c r="AO922" s="2">
        <v>1.0</v>
      </c>
      <c r="AP922" s="2">
        <v>0.0</v>
      </c>
      <c r="AQ922" s="2">
        <v>0.0</v>
      </c>
      <c r="AR922" s="3">
        <v>0.0</v>
      </c>
      <c r="AS922" s="6">
        <f t="shared" si="4"/>
        <v>12.07549118</v>
      </c>
      <c r="AT922" s="6">
        <f t="shared" si="5"/>
        <v>0.06122483862</v>
      </c>
      <c r="AU922" s="6">
        <f t="shared" si="6"/>
        <v>0.3114513124</v>
      </c>
      <c r="AV922" s="6">
        <f t="shared" si="7"/>
        <v>0</v>
      </c>
      <c r="AW922" s="6">
        <f t="shared" si="8"/>
        <v>0</v>
      </c>
      <c r="AX922" s="6">
        <f t="shared" si="9"/>
        <v>0</v>
      </c>
      <c r="AY922" s="6">
        <f t="shared" si="10"/>
        <v>0</v>
      </c>
      <c r="AZ922" s="6">
        <f t="shared" si="11"/>
        <v>0</v>
      </c>
      <c r="BA922" s="6">
        <f t="shared" si="12"/>
        <v>8</v>
      </c>
      <c r="BB922" s="6">
        <f t="shared" si="13"/>
        <v>0</v>
      </c>
      <c r="BC922" s="2"/>
      <c r="BD922" s="2"/>
    </row>
    <row r="923" ht="15.75" customHeight="1">
      <c r="A923" s="2">
        <v>220.0</v>
      </c>
      <c r="B923" s="2">
        <v>2019.0</v>
      </c>
      <c r="C923" s="6" t="s">
        <v>279</v>
      </c>
      <c r="D923" s="2">
        <v>8818.0</v>
      </c>
      <c r="E923" s="2">
        <v>1.7161241000115E13</v>
      </c>
      <c r="F923" s="2" t="str">
        <f t="array" ref="F923">IFERROR(INDEX(cnpj!$A:$B,MATCH(C923,cnpj!$B:$B,0),1),IF(G923=14,LEFT(E923,2)&amp;"."&amp;MID(E923,3,3)&amp;"."&amp;MID(E923,6,3)&amp;"/"&amp;MID(E923,9,4)&amp;"-"&amp;RIGHT(E923,2),IF(G923=13,0&amp;LEFT(E923,1)&amp;"."&amp;MID(E923,2,3)&amp;"."&amp;MID(E923,5,3)&amp;"/"&amp;MID(E923,8,4)&amp;"-"&amp;RIGHT(E923,2),IF(G923=12,"00"&amp;"."&amp;LEFT(E923,3)&amp;"."&amp;MID(E923,4,3)&amp;"/"&amp;MID(E923,7,4)&amp;"-"&amp;RIGHT(E923,2),IF(G923=11,"00.0"&amp;LEFT(E923,2)&amp;"."&amp;MID(E923,3,3)&amp;"/"&amp;MID(E923,6,4)&amp;"-"&amp;RIGHT(E923,2),"erro")))))</f>
        <v>17.161.241/0001-15</v>
      </c>
      <c r="G923" s="2">
        <f t="shared" si="2"/>
        <v>14</v>
      </c>
      <c r="H923" s="6" t="s">
        <v>60</v>
      </c>
      <c r="I923" s="2">
        <v>1.0</v>
      </c>
      <c r="J923" s="6">
        <v>11.654425027243928</v>
      </c>
      <c r="K923" s="6">
        <v>115200.0</v>
      </c>
      <c r="L923" s="2">
        <v>0.0</v>
      </c>
      <c r="M923" s="2">
        <v>0.0</v>
      </c>
      <c r="N923" s="2"/>
      <c r="O923" s="2">
        <v>0.0</v>
      </c>
      <c r="P923" s="2">
        <v>0.0</v>
      </c>
      <c r="Q923" s="2">
        <v>0.0</v>
      </c>
      <c r="R923" s="2">
        <v>8.0</v>
      </c>
      <c r="S923" s="2">
        <v>0.0</v>
      </c>
      <c r="T923" s="6">
        <v>12.409462368357522</v>
      </c>
      <c r="U923" s="6">
        <v>0.13682428297499083</v>
      </c>
      <c r="V923" s="6">
        <v>0.49647505201746156</v>
      </c>
      <c r="W923" s="6">
        <v>78727.0</v>
      </c>
      <c r="X923" s="6">
        <v>42964.0</v>
      </c>
      <c r="Y923" s="6">
        <v>245110.0</v>
      </c>
      <c r="Z923" s="6">
        <v>33537.0</v>
      </c>
      <c r="AA923" s="2">
        <f t="shared" si="3"/>
        <v>0</v>
      </c>
      <c r="AB923" s="2">
        <v>0.0</v>
      </c>
      <c r="AC923" s="2">
        <v>0.0</v>
      </c>
      <c r="AD923" s="2">
        <v>0.0</v>
      </c>
      <c r="AE923" s="2">
        <v>0.0</v>
      </c>
      <c r="AF923" s="2">
        <v>0.0</v>
      </c>
      <c r="AG923" s="2">
        <v>1.0</v>
      </c>
      <c r="AH923" s="2">
        <v>0.0</v>
      </c>
      <c r="AI923" s="2">
        <v>0.0</v>
      </c>
      <c r="AJ923" s="2">
        <v>0.0</v>
      </c>
      <c r="AK923" s="2">
        <v>0.0</v>
      </c>
      <c r="AL923" s="2">
        <v>0.0</v>
      </c>
      <c r="AM923" s="2">
        <v>0.0</v>
      </c>
      <c r="AN923" s="2">
        <v>0.0</v>
      </c>
      <c r="AO923" s="2">
        <v>0.0</v>
      </c>
      <c r="AP923" s="2">
        <v>1.0</v>
      </c>
      <c r="AQ923" s="2">
        <v>0.0</v>
      </c>
      <c r="AR923" s="3">
        <v>0.0</v>
      </c>
      <c r="AS923" s="6">
        <f t="shared" si="4"/>
        <v>12.26035721</v>
      </c>
      <c r="AT923" s="6">
        <f t="shared" si="5"/>
        <v>0.07348086968</v>
      </c>
      <c r="AU923" s="6">
        <f t="shared" si="6"/>
        <v>0.3687398476</v>
      </c>
      <c r="AV923" s="6">
        <f t="shared" si="7"/>
        <v>0</v>
      </c>
      <c r="AW923" s="6">
        <f t="shared" si="8"/>
        <v>0</v>
      </c>
      <c r="AX923" s="6">
        <f t="shared" si="9"/>
        <v>0</v>
      </c>
      <c r="AY923" s="6">
        <f t="shared" si="10"/>
        <v>0</v>
      </c>
      <c r="AZ923" s="6">
        <f t="shared" si="11"/>
        <v>0</v>
      </c>
      <c r="BA923" s="6">
        <f t="shared" si="12"/>
        <v>8</v>
      </c>
      <c r="BB923" s="6">
        <f t="shared" si="13"/>
        <v>0</v>
      </c>
      <c r="BC923" s="2"/>
      <c r="BD923" s="2"/>
    </row>
    <row r="924" ht="15.75" customHeight="1">
      <c r="A924" s="2">
        <v>220.0</v>
      </c>
      <c r="B924" s="2">
        <v>2020.0</v>
      </c>
      <c r="C924" s="6" t="s">
        <v>279</v>
      </c>
      <c r="D924" s="2">
        <v>8818.0</v>
      </c>
      <c r="E924" s="2">
        <v>1.7161241000115E13</v>
      </c>
      <c r="F924" s="2" t="str">
        <f t="array" ref="F924">IFERROR(INDEX(cnpj!$A:$B,MATCH(C924,cnpj!$B:$B,0),1),IF(G924=14,LEFT(E924,2)&amp;"."&amp;MID(E924,3,3)&amp;"."&amp;MID(E924,6,3)&amp;"/"&amp;MID(E924,9,4)&amp;"-"&amp;RIGHT(E924,2),IF(G924=13,0&amp;LEFT(E924,1)&amp;"."&amp;MID(E924,2,3)&amp;"."&amp;MID(E924,5,3)&amp;"/"&amp;MID(E924,8,4)&amp;"-"&amp;RIGHT(E924,2),IF(G924=12,"00"&amp;"."&amp;LEFT(E924,3)&amp;"."&amp;MID(E924,4,3)&amp;"/"&amp;MID(E924,7,4)&amp;"-"&amp;RIGHT(E924,2),IF(G924=11,"00.0"&amp;LEFT(E924,2)&amp;"."&amp;MID(E924,3,3)&amp;"/"&amp;MID(E924,6,4)&amp;"-"&amp;RIGHT(E924,2),"erro")))))</f>
        <v>17.161.241/0001-15</v>
      </c>
      <c r="G924" s="2">
        <f t="shared" si="2"/>
        <v>14</v>
      </c>
      <c r="H924" s="6" t="s">
        <v>60</v>
      </c>
      <c r="I924" s="2">
        <v>1.0</v>
      </c>
      <c r="J924" s="6">
        <v>11.654425027243928</v>
      </c>
      <c r="K924" s="6">
        <v>115200.0</v>
      </c>
      <c r="L924" s="2">
        <v>0.0</v>
      </c>
      <c r="M924" s="2">
        <v>0.0</v>
      </c>
      <c r="N924" s="2"/>
      <c r="O924" s="2">
        <v>0.0</v>
      </c>
      <c r="P924" s="2">
        <v>0.0</v>
      </c>
      <c r="Q924" s="2">
        <v>0.0</v>
      </c>
      <c r="R924" s="2">
        <v>8.0</v>
      </c>
      <c r="S924" s="2">
        <v>0.0</v>
      </c>
      <c r="T924" s="6">
        <v>12.527688644133576</v>
      </c>
      <c r="U924" s="6">
        <v>0.0725520261281541</v>
      </c>
      <c r="V924" s="6">
        <v>0.36404696397954117</v>
      </c>
      <c r="W924" s="6">
        <v>96660.0</v>
      </c>
      <c r="X924" s="6">
        <v>3770.0</v>
      </c>
      <c r="Y924" s="6">
        <v>275871.0</v>
      </c>
      <c r="Z924" s="6">
        <v>20015.0</v>
      </c>
      <c r="AA924" s="2">
        <f t="shared" si="3"/>
        <v>0</v>
      </c>
      <c r="AB924" s="2">
        <v>0.0</v>
      </c>
      <c r="AC924" s="2">
        <v>0.0</v>
      </c>
      <c r="AD924" s="2">
        <v>0.0</v>
      </c>
      <c r="AE924" s="2">
        <v>0.0</v>
      </c>
      <c r="AF924" s="2">
        <v>0.0</v>
      </c>
      <c r="AG924" s="2">
        <v>1.0</v>
      </c>
      <c r="AH924" s="2">
        <v>0.0</v>
      </c>
      <c r="AI924" s="2">
        <v>0.0</v>
      </c>
      <c r="AJ924" s="2">
        <v>0.0</v>
      </c>
      <c r="AK924" s="2">
        <v>0.0</v>
      </c>
      <c r="AL924" s="2">
        <v>0.0</v>
      </c>
      <c r="AM924" s="2">
        <v>0.0</v>
      </c>
      <c r="AN924" s="2">
        <v>0.0</v>
      </c>
      <c r="AO924" s="2">
        <v>0.0</v>
      </c>
      <c r="AP924" s="2">
        <v>0.0</v>
      </c>
      <c r="AQ924" s="2">
        <v>1.0</v>
      </c>
      <c r="AR924" s="3">
        <v>0.0</v>
      </c>
      <c r="AS924" s="6">
        <f t="shared" si="4"/>
        <v>12.40946237</v>
      </c>
      <c r="AT924" s="6">
        <f t="shared" si="5"/>
        <v>0.136824283</v>
      </c>
      <c r="AU924" s="6">
        <f t="shared" si="6"/>
        <v>0.496475052</v>
      </c>
      <c r="AV924" s="6">
        <f t="shared" si="7"/>
        <v>0</v>
      </c>
      <c r="AW924" s="6">
        <f t="shared" si="8"/>
        <v>0</v>
      </c>
      <c r="AX924" s="6">
        <f t="shared" si="9"/>
        <v>0</v>
      </c>
      <c r="AY924" s="6">
        <f t="shared" si="10"/>
        <v>0</v>
      </c>
      <c r="AZ924" s="6">
        <f t="shared" si="11"/>
        <v>0</v>
      </c>
      <c r="BA924" s="6">
        <f t="shared" si="12"/>
        <v>8</v>
      </c>
      <c r="BB924" s="6">
        <f t="shared" si="13"/>
        <v>0</v>
      </c>
      <c r="BC924" s="2"/>
      <c r="BD924" s="2"/>
    </row>
    <row r="925" ht="15.75" customHeight="1">
      <c r="A925" s="2">
        <v>221.0</v>
      </c>
      <c r="B925" s="2">
        <v>2016.0</v>
      </c>
      <c r="C925" s="6" t="s">
        <v>280</v>
      </c>
      <c r="D925" s="2">
        <v>20931.0</v>
      </c>
      <c r="E925" s="2">
        <v>6.7620377000114E13</v>
      </c>
      <c r="F925" s="2" t="str">
        <f t="array" ref="F925">IFERROR(INDEX(cnpj!$A:$B,MATCH(C925,cnpj!$B:$B,0),1),IF(G925=14,LEFT(E925,2)&amp;"."&amp;MID(E925,3,3)&amp;"."&amp;MID(E925,6,3)&amp;"/"&amp;MID(E925,9,4)&amp;"-"&amp;RIGHT(E925,2),IF(G925=13,0&amp;LEFT(E925,1)&amp;"."&amp;MID(E925,2,3)&amp;"."&amp;MID(E925,5,3)&amp;"/"&amp;MID(E925,8,4)&amp;"-"&amp;RIGHT(E925,2),IF(G925=12,"00"&amp;"."&amp;LEFT(E925,3)&amp;"."&amp;MID(E925,4,3)&amp;"/"&amp;MID(E925,7,4)&amp;"-"&amp;RIGHT(E925,2),IF(G925=11,"00.0"&amp;LEFT(E925,2)&amp;"."&amp;MID(E925,3,3)&amp;"/"&amp;MID(E925,6,4)&amp;"-"&amp;RIGHT(E925,2),"erro")))))</f>
        <v>67.620.377/0001-14</v>
      </c>
      <c r="G925" s="2">
        <f t="shared" si="2"/>
        <v>14</v>
      </c>
      <c r="H925" s="6" t="s">
        <v>86</v>
      </c>
      <c r="I925" s="2">
        <v>4.0</v>
      </c>
      <c r="J925" s="6">
        <v>11.734846509327225</v>
      </c>
      <c r="K925" s="6">
        <v>124847.28</v>
      </c>
      <c r="L925" s="2">
        <v>0.0</v>
      </c>
      <c r="M925" s="2">
        <v>0.0</v>
      </c>
      <c r="N925" s="2"/>
      <c r="O925" s="2">
        <v>0.0</v>
      </c>
      <c r="P925" s="2">
        <v>0.0</v>
      </c>
      <c r="Q925" s="2">
        <v>0.0</v>
      </c>
      <c r="R925" s="2">
        <v>22.0</v>
      </c>
      <c r="S925" s="2">
        <v>0.0</v>
      </c>
      <c r="T925" s="6">
        <v>15.939309357749538</v>
      </c>
      <c r="U925" s="6">
        <v>0.02330187594031984</v>
      </c>
      <c r="V925" s="6">
        <v>0.9377457147961352</v>
      </c>
      <c r="W925" s="6">
        <v>2126153.0</v>
      </c>
      <c r="X925" s="6">
        <v>5716070.0</v>
      </c>
      <c r="Y925" s="6">
        <v>8362846.0</v>
      </c>
      <c r="Z925" s="6">
        <v>194870.0</v>
      </c>
      <c r="AA925" s="2" t="str">
        <f t="shared" si="3"/>
        <v/>
      </c>
      <c r="AB925" s="2">
        <v>0.0</v>
      </c>
      <c r="AC925" s="2">
        <v>0.0</v>
      </c>
      <c r="AD925" s="2">
        <v>0.0</v>
      </c>
      <c r="AE925" s="2">
        <v>0.0</v>
      </c>
      <c r="AF925" s="2">
        <v>0.0</v>
      </c>
      <c r="AG925" s="2">
        <v>0.0</v>
      </c>
      <c r="AH925" s="2">
        <v>0.0</v>
      </c>
      <c r="AI925" s="2">
        <v>1.0</v>
      </c>
      <c r="AJ925" s="2">
        <v>0.0</v>
      </c>
      <c r="AK925" s="2">
        <v>0.0</v>
      </c>
      <c r="AL925" s="2">
        <v>0.0</v>
      </c>
      <c r="AM925" s="2">
        <v>1.0</v>
      </c>
      <c r="AN925" s="2">
        <v>0.0</v>
      </c>
      <c r="AO925" s="2">
        <v>0.0</v>
      </c>
      <c r="AP925" s="2">
        <v>0.0</v>
      </c>
      <c r="AQ925" s="2">
        <v>0.0</v>
      </c>
      <c r="AR925" s="3">
        <v>0.0</v>
      </c>
      <c r="AS925" s="6" t="str">
        <f t="shared" si="4"/>
        <v/>
      </c>
      <c r="AT925" s="6" t="str">
        <f t="shared" si="5"/>
        <v/>
      </c>
      <c r="AU925" s="6" t="str">
        <f t="shared" si="6"/>
        <v/>
      </c>
      <c r="AV925" s="6" t="str">
        <f t="shared" si="7"/>
        <v/>
      </c>
      <c r="AW925" s="6" t="str">
        <f t="shared" si="8"/>
        <v/>
      </c>
      <c r="AX925" s="6" t="str">
        <f t="shared" si="9"/>
        <v/>
      </c>
      <c r="AY925" s="6" t="str">
        <f t="shared" si="10"/>
        <v/>
      </c>
      <c r="AZ925" s="6" t="str">
        <f t="shared" si="11"/>
        <v/>
      </c>
      <c r="BA925" s="6" t="str">
        <f t="shared" si="12"/>
        <v/>
      </c>
      <c r="BB925" s="6" t="str">
        <f t="shared" si="13"/>
        <v/>
      </c>
      <c r="BC925" s="2"/>
      <c r="BD925" s="2"/>
    </row>
    <row r="926" ht="15.75" customHeight="1">
      <c r="A926" s="2">
        <v>221.0</v>
      </c>
      <c r="B926" s="2">
        <v>2017.0</v>
      </c>
      <c r="C926" s="6" t="s">
        <v>280</v>
      </c>
      <c r="D926" s="2">
        <v>20931.0</v>
      </c>
      <c r="E926" s="2">
        <v>6.7620377000114E13</v>
      </c>
      <c r="F926" s="2" t="str">
        <f t="array" ref="F926">IFERROR(INDEX(cnpj!$A:$B,MATCH(C926,cnpj!$B:$B,0),1),IF(G926=14,LEFT(E926,2)&amp;"."&amp;MID(E926,3,3)&amp;"."&amp;MID(E926,6,3)&amp;"/"&amp;MID(E926,9,4)&amp;"-"&amp;RIGHT(E926,2),IF(G926=13,0&amp;LEFT(E926,1)&amp;"."&amp;MID(E926,2,3)&amp;"."&amp;MID(E926,5,3)&amp;"/"&amp;MID(E926,8,4)&amp;"-"&amp;RIGHT(E926,2),IF(G926=12,"00"&amp;"."&amp;LEFT(E926,3)&amp;"."&amp;MID(E926,4,3)&amp;"/"&amp;MID(E926,7,4)&amp;"-"&amp;RIGHT(E926,2),IF(G926=11,"00.0"&amp;LEFT(E926,2)&amp;"."&amp;MID(E926,3,3)&amp;"/"&amp;MID(E926,6,4)&amp;"-"&amp;RIGHT(E926,2),"erro")))))</f>
        <v>67.620.377/0001-14</v>
      </c>
      <c r="G926" s="2">
        <f t="shared" si="2"/>
        <v>14</v>
      </c>
      <c r="H926" s="6" t="s">
        <v>86</v>
      </c>
      <c r="I926" s="2">
        <v>4.0</v>
      </c>
      <c r="J926" s="6">
        <v>14.079091059438673</v>
      </c>
      <c r="K926" s="6">
        <v>1301582.07</v>
      </c>
      <c r="L926" s="2">
        <v>0.0</v>
      </c>
      <c r="M926" s="2">
        <v>0.0</v>
      </c>
      <c r="N926" s="2"/>
      <c r="O926" s="2">
        <v>0.0</v>
      </c>
      <c r="P926" s="2">
        <v>0.0</v>
      </c>
      <c r="Q926" s="2">
        <v>0.0</v>
      </c>
      <c r="R926" s="2">
        <v>22.0</v>
      </c>
      <c r="S926" s="2">
        <v>0.0</v>
      </c>
      <c r="T926" s="6">
        <v>16.144140129853337</v>
      </c>
      <c r="U926" s="6">
        <v>-0.027379839136637208</v>
      </c>
      <c r="V926" s="6">
        <v>0.9930750265056072</v>
      </c>
      <c r="W926" s="6">
        <v>2914334.0</v>
      </c>
      <c r="X926" s="6">
        <v>7278455.0</v>
      </c>
      <c r="Y926" s="6">
        <v>1.0263866E7</v>
      </c>
      <c r="Z926" s="6">
        <v>-281023.0</v>
      </c>
      <c r="AA926" s="2">
        <f t="shared" si="3"/>
        <v>0</v>
      </c>
      <c r="AB926" s="2">
        <v>0.0</v>
      </c>
      <c r="AC926" s="2">
        <v>0.0</v>
      </c>
      <c r="AD926" s="2">
        <v>0.0</v>
      </c>
      <c r="AE926" s="2">
        <v>0.0</v>
      </c>
      <c r="AF926" s="2">
        <v>0.0</v>
      </c>
      <c r="AG926" s="2">
        <v>0.0</v>
      </c>
      <c r="AH926" s="2">
        <v>0.0</v>
      </c>
      <c r="AI926" s="2">
        <v>1.0</v>
      </c>
      <c r="AJ926" s="2">
        <v>0.0</v>
      </c>
      <c r="AK926" s="2">
        <v>0.0</v>
      </c>
      <c r="AL926" s="2">
        <v>0.0</v>
      </c>
      <c r="AM926" s="2">
        <v>0.0</v>
      </c>
      <c r="AN926" s="2">
        <v>1.0</v>
      </c>
      <c r="AO926" s="2">
        <v>0.0</v>
      </c>
      <c r="AP926" s="2">
        <v>0.0</v>
      </c>
      <c r="AQ926" s="2">
        <v>0.0</v>
      </c>
      <c r="AR926" s="3">
        <v>0.0</v>
      </c>
      <c r="AS926" s="6">
        <f t="shared" si="4"/>
        <v>15.93930936</v>
      </c>
      <c r="AT926" s="6">
        <f t="shared" si="5"/>
        <v>0.02330187594</v>
      </c>
      <c r="AU926" s="6">
        <f t="shared" si="6"/>
        <v>0.9377457148</v>
      </c>
      <c r="AV926" s="6">
        <f t="shared" si="7"/>
        <v>0</v>
      </c>
      <c r="AW926" s="6">
        <f t="shared" si="8"/>
        <v>0</v>
      </c>
      <c r="AX926" s="6">
        <f t="shared" si="9"/>
        <v>0</v>
      </c>
      <c r="AY926" s="6">
        <f t="shared" si="10"/>
        <v>0</v>
      </c>
      <c r="AZ926" s="6">
        <f t="shared" si="11"/>
        <v>0</v>
      </c>
      <c r="BA926" s="6">
        <f t="shared" si="12"/>
        <v>22</v>
      </c>
      <c r="BB926" s="6">
        <f t="shared" si="13"/>
        <v>0</v>
      </c>
      <c r="BC926" s="2"/>
      <c r="BD926" s="2"/>
    </row>
    <row r="927" ht="15.75" customHeight="1">
      <c r="A927" s="2">
        <v>221.0</v>
      </c>
      <c r="B927" s="2">
        <v>2018.0</v>
      </c>
      <c r="C927" s="6" t="s">
        <v>280</v>
      </c>
      <c r="D927" s="2">
        <v>20931.0</v>
      </c>
      <c r="E927" s="2">
        <v>6.7620377000114E13</v>
      </c>
      <c r="F927" s="2" t="str">
        <f t="array" ref="F927">IFERROR(INDEX(cnpj!$A:$B,MATCH(C927,cnpj!$B:$B,0),1),IF(G927=14,LEFT(E927,2)&amp;"."&amp;MID(E927,3,3)&amp;"."&amp;MID(E927,6,3)&amp;"/"&amp;MID(E927,9,4)&amp;"-"&amp;RIGHT(E927,2),IF(G927=13,0&amp;LEFT(E927,1)&amp;"."&amp;MID(E927,2,3)&amp;"."&amp;MID(E927,5,3)&amp;"/"&amp;MID(E927,8,4)&amp;"-"&amp;RIGHT(E927,2),IF(G927=12,"00"&amp;"."&amp;LEFT(E927,3)&amp;"."&amp;MID(E927,4,3)&amp;"/"&amp;MID(E927,7,4)&amp;"-"&amp;RIGHT(E927,2),IF(G927=11,"00.0"&amp;LEFT(E927,2)&amp;"."&amp;MID(E927,3,3)&amp;"/"&amp;MID(E927,6,4)&amp;"-"&amp;RIGHT(E927,2),"erro")))))</f>
        <v>67.620.377/0001-14</v>
      </c>
      <c r="G927" s="2">
        <f t="shared" si="2"/>
        <v>14</v>
      </c>
      <c r="H927" s="6" t="s">
        <v>86</v>
      </c>
      <c r="I927" s="2">
        <v>4.0</v>
      </c>
      <c r="J927" s="6">
        <v>14.148808189426068</v>
      </c>
      <c r="K927" s="6">
        <v>1395562.6</v>
      </c>
      <c r="L927" s="2">
        <v>0.0</v>
      </c>
      <c r="M927" s="2">
        <v>0.0</v>
      </c>
      <c r="N927" s="2"/>
      <c r="O927" s="2">
        <v>0.0</v>
      </c>
      <c r="P927" s="2">
        <v>0.0</v>
      </c>
      <c r="Q927" s="2">
        <v>0.0</v>
      </c>
      <c r="R927" s="2">
        <v>24.0</v>
      </c>
      <c r="S927" s="2">
        <v>0.0</v>
      </c>
      <c r="T927" s="6">
        <v>16.358062257795247</v>
      </c>
      <c r="U927" s="6">
        <v>-0.09949459832142168</v>
      </c>
      <c r="V927" s="6">
        <v>1.0236872571549536</v>
      </c>
      <c r="W927" s="6">
        <v>5003148.0</v>
      </c>
      <c r="X927" s="6">
        <v>8010033.0</v>
      </c>
      <c r="Y927" s="6">
        <v>1.2712067E7</v>
      </c>
      <c r="Z927" s="6">
        <v>-1264782.0</v>
      </c>
      <c r="AA927" s="2">
        <f t="shared" si="3"/>
        <v>1</v>
      </c>
      <c r="AB927" s="2">
        <v>0.0</v>
      </c>
      <c r="AC927" s="2">
        <v>0.0</v>
      </c>
      <c r="AD927" s="2">
        <v>0.0</v>
      </c>
      <c r="AE927" s="2">
        <v>0.0</v>
      </c>
      <c r="AF927" s="2">
        <v>0.0</v>
      </c>
      <c r="AG927" s="2">
        <v>0.0</v>
      </c>
      <c r="AH927" s="2">
        <v>0.0</v>
      </c>
      <c r="AI927" s="2">
        <v>1.0</v>
      </c>
      <c r="AJ927" s="2">
        <v>0.0</v>
      </c>
      <c r="AK927" s="2">
        <v>0.0</v>
      </c>
      <c r="AL927" s="2">
        <v>0.0</v>
      </c>
      <c r="AM927" s="2">
        <v>0.0</v>
      </c>
      <c r="AN927" s="2">
        <v>0.0</v>
      </c>
      <c r="AO927" s="2">
        <v>1.0</v>
      </c>
      <c r="AP927" s="2">
        <v>0.0</v>
      </c>
      <c r="AQ927" s="2">
        <v>0.0</v>
      </c>
      <c r="AR927" s="3">
        <v>0.0</v>
      </c>
      <c r="AS927" s="6">
        <f t="shared" si="4"/>
        <v>16.14414013</v>
      </c>
      <c r="AT927" s="6">
        <f t="shared" si="5"/>
        <v>-0.02737983914</v>
      </c>
      <c r="AU927" s="6">
        <f t="shared" si="6"/>
        <v>0.9930750265</v>
      </c>
      <c r="AV927" s="6">
        <f t="shared" si="7"/>
        <v>0</v>
      </c>
      <c r="AW927" s="6">
        <f t="shared" si="8"/>
        <v>0</v>
      </c>
      <c r="AX927" s="6">
        <f t="shared" si="9"/>
        <v>0</v>
      </c>
      <c r="AY927" s="6">
        <f t="shared" si="10"/>
        <v>0</v>
      </c>
      <c r="AZ927" s="6">
        <f t="shared" si="11"/>
        <v>0</v>
      </c>
      <c r="BA927" s="6">
        <f t="shared" si="12"/>
        <v>22</v>
      </c>
      <c r="BB927" s="6">
        <f t="shared" si="13"/>
        <v>0</v>
      </c>
      <c r="BC927" s="2"/>
      <c r="BD927" s="2"/>
    </row>
    <row r="928" ht="15.75" customHeight="1">
      <c r="A928" s="2">
        <v>221.0</v>
      </c>
      <c r="B928" s="2">
        <v>2019.0</v>
      </c>
      <c r="C928" s="6" t="s">
        <v>280</v>
      </c>
      <c r="D928" s="2">
        <v>20931.0</v>
      </c>
      <c r="E928" s="2">
        <v>6.7620377000114E13</v>
      </c>
      <c r="F928" s="2" t="str">
        <f t="array" ref="F928">IFERROR(INDEX(cnpj!$A:$B,MATCH(C928,cnpj!$B:$B,0),1),IF(G928=14,LEFT(E928,2)&amp;"."&amp;MID(E928,3,3)&amp;"."&amp;MID(E928,6,3)&amp;"/"&amp;MID(E928,9,4)&amp;"-"&amp;RIGHT(E928,2),IF(G928=13,0&amp;LEFT(E928,1)&amp;"."&amp;MID(E928,2,3)&amp;"."&amp;MID(E928,5,3)&amp;"/"&amp;MID(E928,8,4)&amp;"-"&amp;RIGHT(E928,2),IF(G928=12,"00"&amp;"."&amp;LEFT(E928,3)&amp;"."&amp;MID(E928,4,3)&amp;"/"&amp;MID(E928,7,4)&amp;"-"&amp;RIGHT(E928,2),IF(G928=11,"00.0"&amp;LEFT(E928,2)&amp;"."&amp;MID(E928,3,3)&amp;"/"&amp;MID(E928,6,4)&amp;"-"&amp;RIGHT(E928,2),"erro")))))</f>
        <v>67.620.377/0001-14</v>
      </c>
      <c r="G928" s="2">
        <f t="shared" si="2"/>
        <v>14</v>
      </c>
      <c r="H928" s="6" t="s">
        <v>86</v>
      </c>
      <c r="I928" s="2">
        <v>4.0</v>
      </c>
      <c r="J928" s="6">
        <v>14.488138016677189</v>
      </c>
      <c r="K928" s="6">
        <v>1959378.75</v>
      </c>
      <c r="L928" s="2">
        <v>0.0</v>
      </c>
      <c r="M928" s="2">
        <v>0.0</v>
      </c>
      <c r="N928" s="2"/>
      <c r="O928" s="2">
        <v>0.0</v>
      </c>
      <c r="P928" s="2">
        <v>0.0</v>
      </c>
      <c r="Q928" s="2">
        <v>0.0</v>
      </c>
      <c r="R928" s="2">
        <v>24.0</v>
      </c>
      <c r="S928" s="2">
        <v>0.0</v>
      </c>
      <c r="T928" s="6">
        <v>16.418664061754225</v>
      </c>
      <c r="U928" s="6">
        <v>0.0011962598388614231</v>
      </c>
      <c r="V928" s="6">
        <v>0.5016420160039827</v>
      </c>
      <c r="W928" s="6">
        <v>4649156.0</v>
      </c>
      <c r="X928" s="6">
        <v>2126153.0</v>
      </c>
      <c r="Y928" s="6">
        <v>1.3506263E7</v>
      </c>
      <c r="Z928" s="6">
        <v>16157.0</v>
      </c>
      <c r="AA928" s="2">
        <f t="shared" si="3"/>
        <v>1</v>
      </c>
      <c r="AB928" s="2">
        <v>0.0</v>
      </c>
      <c r="AC928" s="2">
        <v>0.0</v>
      </c>
      <c r="AD928" s="2">
        <v>0.0</v>
      </c>
      <c r="AE928" s="2">
        <v>0.0</v>
      </c>
      <c r="AF928" s="2">
        <v>0.0</v>
      </c>
      <c r="AG928" s="2">
        <v>0.0</v>
      </c>
      <c r="AH928" s="2">
        <v>0.0</v>
      </c>
      <c r="AI928" s="2">
        <v>1.0</v>
      </c>
      <c r="AJ928" s="2">
        <v>0.0</v>
      </c>
      <c r="AK928" s="2">
        <v>0.0</v>
      </c>
      <c r="AL928" s="2">
        <v>0.0</v>
      </c>
      <c r="AM928" s="2">
        <v>0.0</v>
      </c>
      <c r="AN928" s="2">
        <v>0.0</v>
      </c>
      <c r="AO928" s="2">
        <v>0.0</v>
      </c>
      <c r="AP928" s="2">
        <v>1.0</v>
      </c>
      <c r="AQ928" s="2">
        <v>0.0</v>
      </c>
      <c r="AR928" s="3">
        <v>0.0</v>
      </c>
      <c r="AS928" s="6">
        <f t="shared" si="4"/>
        <v>16.35806226</v>
      </c>
      <c r="AT928" s="6">
        <f t="shared" si="5"/>
        <v>-0.09949459832</v>
      </c>
      <c r="AU928" s="6">
        <f t="shared" si="6"/>
        <v>1.023687257</v>
      </c>
      <c r="AV928" s="6">
        <f t="shared" si="7"/>
        <v>0</v>
      </c>
      <c r="AW928" s="6">
        <f t="shared" si="8"/>
        <v>0</v>
      </c>
      <c r="AX928" s="6">
        <f t="shared" si="9"/>
        <v>0</v>
      </c>
      <c r="AY928" s="6">
        <f t="shared" si="10"/>
        <v>0</v>
      </c>
      <c r="AZ928" s="6">
        <f t="shared" si="11"/>
        <v>0</v>
      </c>
      <c r="BA928" s="6">
        <f t="shared" si="12"/>
        <v>24</v>
      </c>
      <c r="BB928" s="6">
        <f t="shared" si="13"/>
        <v>0</v>
      </c>
      <c r="BC928" s="2"/>
      <c r="BD928" s="2"/>
    </row>
    <row r="929" ht="15.75" customHeight="1">
      <c r="A929" s="2">
        <v>222.0</v>
      </c>
      <c r="B929" s="2">
        <v>2016.0</v>
      </c>
      <c r="C929" s="6" t="s">
        <v>281</v>
      </c>
      <c r="D929" s="2">
        <v>13765.0</v>
      </c>
      <c r="E929" s="2">
        <v>9.007688600014E13</v>
      </c>
      <c r="F929" s="2" t="str">
        <f t="array" ref="F929">IFERROR(INDEX(cnpj!$A:$B,MATCH(C929,cnpj!$B:$B,0),1),IF(G929=14,LEFT(E929,2)&amp;"."&amp;MID(E929,3,3)&amp;"."&amp;MID(E929,6,3)&amp;"/"&amp;MID(E929,9,4)&amp;"-"&amp;RIGHT(E929,2),IF(G929=13,0&amp;LEFT(E929,1)&amp;"."&amp;MID(E929,2,3)&amp;"."&amp;MID(E929,5,3)&amp;"/"&amp;MID(E929,8,4)&amp;"-"&amp;RIGHT(E929,2),IF(G929=12,"00"&amp;"."&amp;LEFT(E929,3)&amp;"."&amp;MID(E929,4,3)&amp;"/"&amp;MID(E929,7,4)&amp;"-"&amp;RIGHT(E929,2),IF(G929=11,"00.0"&amp;LEFT(E929,2)&amp;"."&amp;MID(E929,3,3)&amp;"/"&amp;MID(E929,6,4)&amp;"-"&amp;RIGHT(E929,2),"erro")))))</f>
        <v>90.076.886/0001-40</v>
      </c>
      <c r="G929" s="2">
        <f t="shared" si="2"/>
        <v>14</v>
      </c>
      <c r="H929" s="6" t="s">
        <v>86</v>
      </c>
      <c r="I929" s="2">
        <v>4.0</v>
      </c>
      <c r="J929" s="6">
        <v>11.520893634619405</v>
      </c>
      <c r="K929" s="6">
        <v>100800.0</v>
      </c>
      <c r="L929" s="2">
        <v>0.0</v>
      </c>
      <c r="M929" s="2">
        <v>0.0</v>
      </c>
      <c r="N929" s="2"/>
      <c r="O929" s="2">
        <v>0.0</v>
      </c>
      <c r="P929" s="2">
        <v>0.0</v>
      </c>
      <c r="Q929" s="2">
        <v>0.0</v>
      </c>
      <c r="R929" s="2">
        <v>8.0</v>
      </c>
      <c r="S929" s="2">
        <v>0.0</v>
      </c>
      <c r="T929" s="6">
        <v>9.827146319279406</v>
      </c>
      <c r="U929" s="6">
        <v>-0.7188343227199137</v>
      </c>
      <c r="V929" s="6">
        <v>15.426821370750135</v>
      </c>
      <c r="W929" s="6">
        <v>628.0</v>
      </c>
      <c r="X929" s="6">
        <v>285231.0</v>
      </c>
      <c r="Y929" s="6">
        <v>18530.0</v>
      </c>
      <c r="Z929" s="6">
        <v>-13320.0</v>
      </c>
      <c r="AA929" s="2" t="str">
        <f t="shared" si="3"/>
        <v/>
      </c>
      <c r="AB929" s="2">
        <v>0.0</v>
      </c>
      <c r="AC929" s="2">
        <v>0.0</v>
      </c>
      <c r="AD929" s="2">
        <v>0.0</v>
      </c>
      <c r="AE929" s="2">
        <v>0.0</v>
      </c>
      <c r="AF929" s="2">
        <v>0.0</v>
      </c>
      <c r="AG929" s="2">
        <v>0.0</v>
      </c>
      <c r="AH929" s="2">
        <v>0.0</v>
      </c>
      <c r="AI929" s="2">
        <v>1.0</v>
      </c>
      <c r="AJ929" s="2">
        <v>0.0</v>
      </c>
      <c r="AK929" s="2">
        <v>0.0</v>
      </c>
      <c r="AL929" s="2">
        <v>0.0</v>
      </c>
      <c r="AM929" s="2">
        <v>1.0</v>
      </c>
      <c r="AN929" s="2">
        <v>0.0</v>
      </c>
      <c r="AO929" s="2">
        <v>0.0</v>
      </c>
      <c r="AP929" s="2">
        <v>0.0</v>
      </c>
      <c r="AQ929" s="2">
        <v>0.0</v>
      </c>
      <c r="AR929" s="3">
        <v>0.0</v>
      </c>
      <c r="AS929" s="6" t="str">
        <f t="shared" si="4"/>
        <v/>
      </c>
      <c r="AT929" s="6" t="str">
        <f t="shared" si="5"/>
        <v/>
      </c>
      <c r="AU929" s="6" t="str">
        <f t="shared" si="6"/>
        <v/>
      </c>
      <c r="AV929" s="6" t="str">
        <f t="shared" si="7"/>
        <v/>
      </c>
      <c r="AW929" s="6" t="str">
        <f t="shared" si="8"/>
        <v/>
      </c>
      <c r="AX929" s="6" t="str">
        <f t="shared" si="9"/>
        <v/>
      </c>
      <c r="AY929" s="6" t="str">
        <f t="shared" si="10"/>
        <v/>
      </c>
      <c r="AZ929" s="6" t="str">
        <f t="shared" si="11"/>
        <v/>
      </c>
      <c r="BA929" s="6" t="str">
        <f t="shared" si="12"/>
        <v/>
      </c>
      <c r="BB929" s="6" t="str">
        <f t="shared" si="13"/>
        <v/>
      </c>
      <c r="BC929" s="2"/>
      <c r="BD929" s="2"/>
    </row>
    <row r="930" ht="15.75" customHeight="1">
      <c r="A930" s="2">
        <v>222.0</v>
      </c>
      <c r="B930" s="2">
        <v>2017.0</v>
      </c>
      <c r="C930" s="6" t="s">
        <v>281</v>
      </c>
      <c r="D930" s="2">
        <v>13765.0</v>
      </c>
      <c r="E930" s="2">
        <v>9.007688600014E13</v>
      </c>
      <c r="F930" s="2" t="str">
        <f t="array" ref="F930">IFERROR(INDEX(cnpj!$A:$B,MATCH(C930,cnpj!$B:$B,0),1),IF(G930=14,LEFT(E930,2)&amp;"."&amp;MID(E930,3,3)&amp;"."&amp;MID(E930,6,3)&amp;"/"&amp;MID(E930,9,4)&amp;"-"&amp;RIGHT(E930,2),IF(G930=13,0&amp;LEFT(E930,1)&amp;"."&amp;MID(E930,2,3)&amp;"."&amp;MID(E930,5,3)&amp;"/"&amp;MID(E930,8,4)&amp;"-"&amp;RIGHT(E930,2),IF(G930=12,"00"&amp;"."&amp;LEFT(E930,3)&amp;"."&amp;MID(E930,4,3)&amp;"/"&amp;MID(E930,7,4)&amp;"-"&amp;RIGHT(E930,2),IF(G930=11,"00.0"&amp;LEFT(E930,2)&amp;"."&amp;MID(E930,3,3)&amp;"/"&amp;MID(E930,6,4)&amp;"-"&amp;RIGHT(E930,2),"erro")))))</f>
        <v>90.076.886/0001-40</v>
      </c>
      <c r="G930" s="2">
        <f t="shared" si="2"/>
        <v>14</v>
      </c>
      <c r="H930" s="6" t="s">
        <v>86</v>
      </c>
      <c r="I930" s="2">
        <v>4.0</v>
      </c>
      <c r="J930" s="6">
        <v>11.520893634619405</v>
      </c>
      <c r="K930" s="6">
        <v>100800.0</v>
      </c>
      <c r="L930" s="2">
        <v>0.0</v>
      </c>
      <c r="M930" s="2">
        <v>0.0</v>
      </c>
      <c r="N930" s="2"/>
      <c r="O930" s="2">
        <v>0.0</v>
      </c>
      <c r="P930" s="2">
        <v>0.0</v>
      </c>
      <c r="Q930" s="2">
        <v>0.0</v>
      </c>
      <c r="R930" s="2">
        <v>7.0</v>
      </c>
      <c r="S930" s="2">
        <v>0.0</v>
      </c>
      <c r="T930" s="6">
        <v>9.827146319279406</v>
      </c>
      <c r="U930" s="6">
        <v>-1.3674581759309228</v>
      </c>
      <c r="V930" s="6">
        <v>16.794279546681057</v>
      </c>
      <c r="W930" s="6">
        <v>463.0</v>
      </c>
      <c r="X930" s="6">
        <v>310735.0</v>
      </c>
      <c r="Y930" s="6">
        <v>18530.0</v>
      </c>
      <c r="Z930" s="6">
        <v>-25339.0</v>
      </c>
      <c r="AA930" s="2">
        <f t="shared" si="3"/>
        <v>1</v>
      </c>
      <c r="AB930" s="2">
        <v>0.0</v>
      </c>
      <c r="AC930" s="2">
        <v>0.0</v>
      </c>
      <c r="AD930" s="2">
        <v>0.0</v>
      </c>
      <c r="AE930" s="2">
        <v>0.0</v>
      </c>
      <c r="AF930" s="2">
        <v>0.0</v>
      </c>
      <c r="AG930" s="2">
        <v>0.0</v>
      </c>
      <c r="AH930" s="2">
        <v>0.0</v>
      </c>
      <c r="AI930" s="2">
        <v>1.0</v>
      </c>
      <c r="AJ930" s="2">
        <v>0.0</v>
      </c>
      <c r="AK930" s="2">
        <v>0.0</v>
      </c>
      <c r="AL930" s="2">
        <v>0.0</v>
      </c>
      <c r="AM930" s="2">
        <v>0.0</v>
      </c>
      <c r="AN930" s="2">
        <v>1.0</v>
      </c>
      <c r="AO930" s="2">
        <v>0.0</v>
      </c>
      <c r="AP930" s="2">
        <v>0.0</v>
      </c>
      <c r="AQ930" s="2">
        <v>0.0</v>
      </c>
      <c r="AR930" s="3">
        <v>0.0</v>
      </c>
      <c r="AS930" s="6">
        <f t="shared" si="4"/>
        <v>9.827146319</v>
      </c>
      <c r="AT930" s="6">
        <f t="shared" si="5"/>
        <v>-0.7188343227</v>
      </c>
      <c r="AU930" s="6">
        <f t="shared" si="6"/>
        <v>15.42682137</v>
      </c>
      <c r="AV930" s="6">
        <f t="shared" si="7"/>
        <v>0</v>
      </c>
      <c r="AW930" s="6">
        <f t="shared" si="8"/>
        <v>0</v>
      </c>
      <c r="AX930" s="6">
        <f t="shared" si="9"/>
        <v>0</v>
      </c>
      <c r="AY930" s="6">
        <f t="shared" si="10"/>
        <v>0</v>
      </c>
      <c r="AZ930" s="6">
        <f t="shared" si="11"/>
        <v>0</v>
      </c>
      <c r="BA930" s="6">
        <f t="shared" si="12"/>
        <v>8</v>
      </c>
      <c r="BB930" s="6">
        <f t="shared" si="13"/>
        <v>0</v>
      </c>
      <c r="BC930" s="2"/>
      <c r="BD930" s="2"/>
    </row>
    <row r="931" ht="15.75" customHeight="1">
      <c r="A931" s="2">
        <v>222.0</v>
      </c>
      <c r="B931" s="2">
        <v>2018.0</v>
      </c>
      <c r="C931" s="6" t="s">
        <v>281</v>
      </c>
      <c r="D931" s="2">
        <v>13765.0</v>
      </c>
      <c r="E931" s="2">
        <v>9.007688600014E13</v>
      </c>
      <c r="F931" s="2" t="str">
        <f t="array" ref="F931">IFERROR(INDEX(cnpj!$A:$B,MATCH(C931,cnpj!$B:$B,0),1),IF(G931=14,LEFT(E931,2)&amp;"."&amp;MID(E931,3,3)&amp;"."&amp;MID(E931,6,3)&amp;"/"&amp;MID(E931,9,4)&amp;"-"&amp;RIGHT(E931,2),IF(G931=13,0&amp;LEFT(E931,1)&amp;"."&amp;MID(E931,2,3)&amp;"."&amp;MID(E931,5,3)&amp;"/"&amp;MID(E931,8,4)&amp;"-"&amp;RIGHT(E931,2),IF(G931=12,"00"&amp;"."&amp;LEFT(E931,3)&amp;"."&amp;MID(E931,4,3)&amp;"/"&amp;MID(E931,7,4)&amp;"-"&amp;RIGHT(E931,2),IF(G931=11,"00.0"&amp;LEFT(E931,2)&amp;"."&amp;MID(E931,3,3)&amp;"/"&amp;MID(E931,6,4)&amp;"-"&amp;RIGHT(E931,2),"erro")))))</f>
        <v>90.076.886/0001-40</v>
      </c>
      <c r="G931" s="2">
        <f t="shared" si="2"/>
        <v>14</v>
      </c>
      <c r="H931" s="6" t="s">
        <v>86</v>
      </c>
      <c r="I931" s="2">
        <v>4.0</v>
      </c>
      <c r="J931" s="6">
        <v>11.446785662465684</v>
      </c>
      <c r="K931" s="6">
        <v>93600.0</v>
      </c>
      <c r="L931" s="2">
        <v>0.0</v>
      </c>
      <c r="M931" s="2">
        <v>0.0</v>
      </c>
      <c r="N931" s="2"/>
      <c r="O931" s="2">
        <v>0.0</v>
      </c>
      <c r="P931" s="2">
        <v>0.0</v>
      </c>
      <c r="Q931" s="2">
        <v>0.0</v>
      </c>
      <c r="R931" s="2">
        <v>7.0</v>
      </c>
      <c r="S931" s="2">
        <v>0.0</v>
      </c>
      <c r="T931" s="6">
        <v>9.705889908189658</v>
      </c>
      <c r="U931" s="6">
        <v>-4.079809918362374</v>
      </c>
      <c r="V931" s="6">
        <v>22.91019861094188</v>
      </c>
      <c r="W931" s="6">
        <v>452.0</v>
      </c>
      <c r="X931" s="6">
        <v>375596.0</v>
      </c>
      <c r="Y931" s="6">
        <v>16414.0</v>
      </c>
      <c r="Z931" s="6">
        <v>-66966.0</v>
      </c>
      <c r="AA931" s="2">
        <f t="shared" si="3"/>
        <v>1</v>
      </c>
      <c r="AB931" s="2">
        <v>0.0</v>
      </c>
      <c r="AC931" s="2">
        <v>0.0</v>
      </c>
      <c r="AD931" s="2">
        <v>0.0</v>
      </c>
      <c r="AE931" s="2">
        <v>0.0</v>
      </c>
      <c r="AF931" s="2">
        <v>0.0</v>
      </c>
      <c r="AG931" s="2">
        <v>0.0</v>
      </c>
      <c r="AH931" s="2">
        <v>0.0</v>
      </c>
      <c r="AI931" s="2">
        <v>1.0</v>
      </c>
      <c r="AJ931" s="2">
        <v>0.0</v>
      </c>
      <c r="AK931" s="2">
        <v>0.0</v>
      </c>
      <c r="AL931" s="2">
        <v>0.0</v>
      </c>
      <c r="AM931" s="2">
        <v>0.0</v>
      </c>
      <c r="AN931" s="2">
        <v>0.0</v>
      </c>
      <c r="AO931" s="2">
        <v>1.0</v>
      </c>
      <c r="AP931" s="2">
        <v>0.0</v>
      </c>
      <c r="AQ931" s="2">
        <v>0.0</v>
      </c>
      <c r="AR931" s="3">
        <v>0.0</v>
      </c>
      <c r="AS931" s="6">
        <f t="shared" si="4"/>
        <v>9.827146319</v>
      </c>
      <c r="AT931" s="6">
        <f t="shared" si="5"/>
        <v>-1.367458176</v>
      </c>
      <c r="AU931" s="6">
        <f t="shared" si="6"/>
        <v>16.79427955</v>
      </c>
      <c r="AV931" s="6">
        <f t="shared" si="7"/>
        <v>0</v>
      </c>
      <c r="AW931" s="6">
        <f t="shared" si="8"/>
        <v>0</v>
      </c>
      <c r="AX931" s="6">
        <f t="shared" si="9"/>
        <v>0</v>
      </c>
      <c r="AY931" s="6">
        <f t="shared" si="10"/>
        <v>0</v>
      </c>
      <c r="AZ931" s="6">
        <f t="shared" si="11"/>
        <v>0</v>
      </c>
      <c r="BA931" s="6">
        <f t="shared" si="12"/>
        <v>7</v>
      </c>
      <c r="BB931" s="6">
        <f t="shared" si="13"/>
        <v>0</v>
      </c>
      <c r="BC931" s="2"/>
      <c r="BD931" s="2"/>
    </row>
    <row r="932" ht="15.75" customHeight="1">
      <c r="A932" s="2">
        <v>222.0</v>
      </c>
      <c r="B932" s="2">
        <v>2019.0</v>
      </c>
      <c r="C932" s="6" t="s">
        <v>281</v>
      </c>
      <c r="D932" s="2">
        <v>13765.0</v>
      </c>
      <c r="E932" s="2">
        <v>9.007688600014E13</v>
      </c>
      <c r="F932" s="2" t="str">
        <f t="array" ref="F932">IFERROR(INDEX(cnpj!$A:$B,MATCH(C932,cnpj!$B:$B,0),1),IF(G932=14,LEFT(E932,2)&amp;"."&amp;MID(E932,3,3)&amp;"."&amp;MID(E932,6,3)&amp;"/"&amp;MID(E932,9,4)&amp;"-"&amp;RIGHT(E932,2),IF(G932=13,0&amp;LEFT(E932,1)&amp;"."&amp;MID(E932,2,3)&amp;"."&amp;MID(E932,5,3)&amp;"/"&amp;MID(E932,8,4)&amp;"-"&amp;RIGHT(E932,2),IF(G932=12,"00"&amp;"."&amp;LEFT(E932,3)&amp;"."&amp;MID(E932,4,3)&amp;"/"&amp;MID(E932,7,4)&amp;"-"&amp;RIGHT(E932,2),IF(G932=11,"00.0"&amp;LEFT(E932,2)&amp;"."&amp;MID(E932,3,3)&amp;"/"&amp;MID(E932,6,4)&amp;"-"&amp;RIGHT(E932,2),"erro")))))</f>
        <v>90.076.886/0001-40</v>
      </c>
      <c r="G932" s="2">
        <f t="shared" si="2"/>
        <v>14</v>
      </c>
      <c r="H932" s="6" t="s">
        <v>86</v>
      </c>
      <c r="I932" s="2">
        <v>4.0</v>
      </c>
      <c r="J932" s="6">
        <v>11.446785662465684</v>
      </c>
      <c r="K932" s="6">
        <v>93600.0</v>
      </c>
      <c r="L932" s="2">
        <v>0.0</v>
      </c>
      <c r="M932" s="2">
        <v>0.0</v>
      </c>
      <c r="N932" s="2"/>
      <c r="O932" s="2">
        <v>0.0</v>
      </c>
      <c r="P932" s="2">
        <v>0.0</v>
      </c>
      <c r="Q932" s="2">
        <v>0.0</v>
      </c>
      <c r="R932" s="2">
        <v>5.0</v>
      </c>
      <c r="S932" s="2">
        <v>0.0</v>
      </c>
      <c r="T932" s="6">
        <v>9.592877975440642</v>
      </c>
      <c r="U932" s="6">
        <v>-2.2508867667121417</v>
      </c>
      <c r="V932" s="6">
        <v>27.782537517053207</v>
      </c>
      <c r="W932" s="6">
        <v>453.0</v>
      </c>
      <c r="X932" s="6">
        <v>406839.0</v>
      </c>
      <c r="Y932" s="6">
        <v>14660.0</v>
      </c>
      <c r="Z932" s="6">
        <v>-32998.0</v>
      </c>
      <c r="AA932" s="2">
        <f t="shared" si="3"/>
        <v>1</v>
      </c>
      <c r="AB932" s="2">
        <v>0.0</v>
      </c>
      <c r="AC932" s="2">
        <v>0.0</v>
      </c>
      <c r="AD932" s="2">
        <v>0.0</v>
      </c>
      <c r="AE932" s="2">
        <v>0.0</v>
      </c>
      <c r="AF932" s="2">
        <v>0.0</v>
      </c>
      <c r="AG932" s="2">
        <v>0.0</v>
      </c>
      <c r="AH932" s="2">
        <v>0.0</v>
      </c>
      <c r="AI932" s="2">
        <v>1.0</v>
      </c>
      <c r="AJ932" s="2">
        <v>0.0</v>
      </c>
      <c r="AK932" s="2">
        <v>0.0</v>
      </c>
      <c r="AL932" s="2">
        <v>0.0</v>
      </c>
      <c r="AM932" s="2">
        <v>0.0</v>
      </c>
      <c r="AN932" s="2">
        <v>0.0</v>
      </c>
      <c r="AO932" s="2">
        <v>0.0</v>
      </c>
      <c r="AP932" s="2">
        <v>1.0</v>
      </c>
      <c r="AQ932" s="2">
        <v>0.0</v>
      </c>
      <c r="AR932" s="3">
        <v>0.0</v>
      </c>
      <c r="AS932" s="6">
        <f t="shared" si="4"/>
        <v>9.705889908</v>
      </c>
      <c r="AT932" s="6">
        <f t="shared" si="5"/>
        <v>-4.079809918</v>
      </c>
      <c r="AU932" s="6">
        <f t="shared" si="6"/>
        <v>22.91019861</v>
      </c>
      <c r="AV932" s="6">
        <f t="shared" si="7"/>
        <v>0</v>
      </c>
      <c r="AW932" s="6">
        <f t="shared" si="8"/>
        <v>0</v>
      </c>
      <c r="AX932" s="6">
        <f t="shared" si="9"/>
        <v>0</v>
      </c>
      <c r="AY932" s="6">
        <f t="shared" si="10"/>
        <v>0</v>
      </c>
      <c r="AZ932" s="6">
        <f t="shared" si="11"/>
        <v>0</v>
      </c>
      <c r="BA932" s="6">
        <f t="shared" si="12"/>
        <v>7</v>
      </c>
      <c r="BB932" s="6">
        <f t="shared" si="13"/>
        <v>0</v>
      </c>
      <c r="BC932" s="2"/>
      <c r="BD932" s="2"/>
    </row>
    <row r="933" ht="15.75" customHeight="1">
      <c r="A933" s="2">
        <v>222.0</v>
      </c>
      <c r="B933" s="2">
        <v>2020.0</v>
      </c>
      <c r="C933" s="6" t="s">
        <v>281</v>
      </c>
      <c r="D933" s="2">
        <v>13765.0</v>
      </c>
      <c r="E933" s="2">
        <v>9.007688600014E13</v>
      </c>
      <c r="F933" s="2" t="str">
        <f t="array" ref="F933">IFERROR(INDEX(cnpj!$A:$B,MATCH(C933,cnpj!$B:$B,0),1),IF(G933=14,LEFT(E933,2)&amp;"."&amp;MID(E933,3,3)&amp;"."&amp;MID(E933,6,3)&amp;"/"&amp;MID(E933,9,4)&amp;"-"&amp;RIGHT(E933,2),IF(G933=13,0&amp;LEFT(E933,1)&amp;"."&amp;MID(E933,2,3)&amp;"."&amp;MID(E933,5,3)&amp;"/"&amp;MID(E933,8,4)&amp;"-"&amp;RIGHT(E933,2),IF(G933=12,"00"&amp;"."&amp;LEFT(E933,3)&amp;"."&amp;MID(E933,4,3)&amp;"/"&amp;MID(E933,7,4)&amp;"-"&amp;RIGHT(E933,2),IF(G933=11,"00.0"&amp;LEFT(E933,2)&amp;"."&amp;MID(E933,3,3)&amp;"/"&amp;MID(E933,6,4)&amp;"-"&amp;RIGHT(E933,2),"erro")))))</f>
        <v>90.076.886/0001-40</v>
      </c>
      <c r="G933" s="2">
        <f t="shared" si="2"/>
        <v>14</v>
      </c>
      <c r="H933" s="6" t="s">
        <v>86</v>
      </c>
      <c r="I933" s="2">
        <v>4.0</v>
      </c>
      <c r="J933" s="6">
        <v>11.485429286057888</v>
      </c>
      <c r="K933" s="6">
        <v>97287.84</v>
      </c>
      <c r="L933" s="2">
        <v>0.0</v>
      </c>
      <c r="M933" s="2">
        <v>0.0</v>
      </c>
      <c r="N933" s="2"/>
      <c r="O933" s="2">
        <v>0.0</v>
      </c>
      <c r="P933" s="2">
        <v>0.0</v>
      </c>
      <c r="Q933" s="2">
        <v>0.0</v>
      </c>
      <c r="R933" s="2">
        <v>5.0</v>
      </c>
      <c r="S933" s="2">
        <v>0.0</v>
      </c>
      <c r="T933" s="6">
        <v>9.620992006771647</v>
      </c>
      <c r="U933" s="6">
        <v>1.0978246451784057</v>
      </c>
      <c r="V933" s="6">
        <v>25.89315559092718</v>
      </c>
      <c r="W933" s="6">
        <v>447.0</v>
      </c>
      <c r="X933" s="6">
        <v>389970.0</v>
      </c>
      <c r="Y933" s="6">
        <v>15078.0</v>
      </c>
      <c r="Z933" s="6">
        <v>16553.0</v>
      </c>
      <c r="AA933" s="2">
        <f t="shared" si="3"/>
        <v>1</v>
      </c>
      <c r="AB933" s="2">
        <v>0.0</v>
      </c>
      <c r="AC933" s="2">
        <v>0.0</v>
      </c>
      <c r="AD933" s="2">
        <v>0.0</v>
      </c>
      <c r="AE933" s="2">
        <v>0.0</v>
      </c>
      <c r="AF933" s="2">
        <v>0.0</v>
      </c>
      <c r="AG933" s="2">
        <v>0.0</v>
      </c>
      <c r="AH933" s="2">
        <v>0.0</v>
      </c>
      <c r="AI933" s="2">
        <v>1.0</v>
      </c>
      <c r="AJ933" s="2">
        <v>0.0</v>
      </c>
      <c r="AK933" s="2">
        <v>0.0</v>
      </c>
      <c r="AL933" s="2">
        <v>0.0</v>
      </c>
      <c r="AM933" s="2">
        <v>0.0</v>
      </c>
      <c r="AN933" s="2">
        <v>0.0</v>
      </c>
      <c r="AO933" s="2">
        <v>0.0</v>
      </c>
      <c r="AP933" s="2">
        <v>0.0</v>
      </c>
      <c r="AQ933" s="2">
        <v>1.0</v>
      </c>
      <c r="AR933" s="3">
        <v>0.0</v>
      </c>
      <c r="AS933" s="6">
        <f t="shared" si="4"/>
        <v>9.592877975</v>
      </c>
      <c r="AT933" s="6">
        <f t="shared" si="5"/>
        <v>-2.250886767</v>
      </c>
      <c r="AU933" s="6">
        <f t="shared" si="6"/>
        <v>27.78253752</v>
      </c>
      <c r="AV933" s="6">
        <f t="shared" si="7"/>
        <v>0</v>
      </c>
      <c r="AW933" s="6">
        <f t="shared" si="8"/>
        <v>0</v>
      </c>
      <c r="AX933" s="6">
        <f t="shared" si="9"/>
        <v>0</v>
      </c>
      <c r="AY933" s="6">
        <f t="shared" si="10"/>
        <v>0</v>
      </c>
      <c r="AZ933" s="6">
        <f t="shared" si="11"/>
        <v>0</v>
      </c>
      <c r="BA933" s="6">
        <f t="shared" si="12"/>
        <v>5</v>
      </c>
      <c r="BB933" s="6">
        <f t="shared" si="13"/>
        <v>0</v>
      </c>
      <c r="BC933" s="2"/>
      <c r="BD933" s="2"/>
    </row>
    <row r="934" ht="15.75" customHeight="1">
      <c r="A934" s="2">
        <v>223.0</v>
      </c>
      <c r="B934" s="2">
        <v>2016.0</v>
      </c>
      <c r="C934" s="6" t="s">
        <v>282</v>
      </c>
      <c r="D934" s="2">
        <v>17914.0</v>
      </c>
      <c r="E934" s="2">
        <v>2.762115000149E12</v>
      </c>
      <c r="F934" s="2" t="str">
        <f t="array" ref="F934">IFERROR(INDEX(cnpj!$A:$B,MATCH(C934,cnpj!$B:$B,0),1),IF(G934=14,LEFT(E934,2)&amp;"."&amp;MID(E934,3,3)&amp;"."&amp;MID(E934,6,3)&amp;"/"&amp;MID(E934,9,4)&amp;"-"&amp;RIGHT(E934,2),IF(G934=13,0&amp;LEFT(E934,1)&amp;"."&amp;MID(E934,2,3)&amp;"."&amp;MID(E934,5,3)&amp;"/"&amp;MID(E934,8,4)&amp;"-"&amp;RIGHT(E934,2),IF(G934=12,"00"&amp;"."&amp;LEFT(E934,3)&amp;"."&amp;MID(E934,4,3)&amp;"/"&amp;MID(E934,7,4)&amp;"-"&amp;RIGHT(E934,2),IF(G934=11,"00.0"&amp;LEFT(E934,2)&amp;"."&amp;MID(E934,3,3)&amp;"/"&amp;MID(E934,6,4)&amp;"-"&amp;RIGHT(E934,2),"erro")))))</f>
        <v>02.762.115/0001-49</v>
      </c>
      <c r="G934" s="2">
        <f t="shared" si="2"/>
        <v>13</v>
      </c>
      <c r="H934" s="6" t="s">
        <v>88</v>
      </c>
      <c r="I934" s="2">
        <v>5.0</v>
      </c>
      <c r="J934" s="6">
        <v>12.601487417784837</v>
      </c>
      <c r="K934" s="6">
        <v>297000.0</v>
      </c>
      <c r="L934" s="2">
        <v>0.0</v>
      </c>
      <c r="M934" s="2">
        <v>1.0</v>
      </c>
      <c r="N934" s="2"/>
      <c r="O934" s="2">
        <v>0.0</v>
      </c>
      <c r="P934" s="2">
        <v>0.0</v>
      </c>
      <c r="Q934" s="2">
        <v>0.0</v>
      </c>
      <c r="R934" s="2">
        <v>6.0</v>
      </c>
      <c r="S934" s="2">
        <v>0.0</v>
      </c>
      <c r="T934" s="6">
        <v>12.101311949944314</v>
      </c>
      <c r="U934" s="6">
        <v>2.2925300375330355</v>
      </c>
      <c r="V934" s="6">
        <v>3.6285839607346704</v>
      </c>
      <c r="W934" s="6">
        <v>593876.0</v>
      </c>
      <c r="X934" s="6">
        <v>59661.0</v>
      </c>
      <c r="Y934" s="6">
        <v>180108.0</v>
      </c>
      <c r="Z934" s="6">
        <v>412903.0</v>
      </c>
      <c r="AA934" s="2" t="str">
        <f t="shared" si="3"/>
        <v/>
      </c>
      <c r="AB934" s="2">
        <v>0.0</v>
      </c>
      <c r="AC934" s="2">
        <v>0.0</v>
      </c>
      <c r="AD934" s="2">
        <v>0.0</v>
      </c>
      <c r="AE934" s="2">
        <v>0.0</v>
      </c>
      <c r="AF934" s="2">
        <v>0.0</v>
      </c>
      <c r="AG934" s="2">
        <v>0.0</v>
      </c>
      <c r="AH934" s="2">
        <v>0.0</v>
      </c>
      <c r="AI934" s="2">
        <v>0.0</v>
      </c>
      <c r="AJ934" s="2">
        <v>1.0</v>
      </c>
      <c r="AK934" s="2">
        <v>0.0</v>
      </c>
      <c r="AL934" s="2">
        <v>0.0</v>
      </c>
      <c r="AM934" s="2">
        <v>1.0</v>
      </c>
      <c r="AN934" s="2">
        <v>0.0</v>
      </c>
      <c r="AO934" s="2">
        <v>0.0</v>
      </c>
      <c r="AP934" s="2">
        <v>0.0</v>
      </c>
      <c r="AQ934" s="2">
        <v>0.0</v>
      </c>
      <c r="AR934" s="3">
        <v>0.0</v>
      </c>
      <c r="AS934" s="6" t="str">
        <f t="shared" si="4"/>
        <v/>
      </c>
      <c r="AT934" s="6" t="str">
        <f t="shared" si="5"/>
        <v/>
      </c>
      <c r="AU934" s="6" t="str">
        <f t="shared" si="6"/>
        <v/>
      </c>
      <c r="AV934" s="6" t="str">
        <f t="shared" si="7"/>
        <v/>
      </c>
      <c r="AW934" s="6" t="str">
        <f t="shared" si="8"/>
        <v/>
      </c>
      <c r="AX934" s="6" t="str">
        <f t="shared" si="9"/>
        <v/>
      </c>
      <c r="AY934" s="6" t="str">
        <f t="shared" si="10"/>
        <v/>
      </c>
      <c r="AZ934" s="6" t="str">
        <f t="shared" si="11"/>
        <v/>
      </c>
      <c r="BA934" s="6" t="str">
        <f t="shared" si="12"/>
        <v/>
      </c>
      <c r="BB934" s="6" t="str">
        <f t="shared" si="13"/>
        <v/>
      </c>
      <c r="BC934" s="2"/>
      <c r="BD934" s="2"/>
    </row>
    <row r="935" ht="15.75" customHeight="1">
      <c r="A935" s="2">
        <v>223.0</v>
      </c>
      <c r="B935" s="2">
        <v>2018.0</v>
      </c>
      <c r="C935" s="6" t="s">
        <v>282</v>
      </c>
      <c r="D935" s="2">
        <v>17914.0</v>
      </c>
      <c r="E935" s="2">
        <v>2.762115000149E12</v>
      </c>
      <c r="F935" s="2" t="str">
        <f t="array" ref="F935">IFERROR(INDEX(cnpj!$A:$B,MATCH(C935,cnpj!$B:$B,0),1),IF(G935=14,LEFT(E935,2)&amp;"."&amp;MID(E935,3,3)&amp;"."&amp;MID(E935,6,3)&amp;"/"&amp;MID(E935,9,4)&amp;"-"&amp;RIGHT(E935,2),IF(G935=13,0&amp;LEFT(E935,1)&amp;"."&amp;MID(E935,2,3)&amp;"."&amp;MID(E935,5,3)&amp;"/"&amp;MID(E935,8,4)&amp;"-"&amp;RIGHT(E935,2),IF(G935=12,"00"&amp;"."&amp;LEFT(E935,3)&amp;"."&amp;MID(E935,4,3)&amp;"/"&amp;MID(E935,7,4)&amp;"-"&amp;RIGHT(E935,2),IF(G935=11,"00.0"&amp;LEFT(E935,2)&amp;"."&amp;MID(E935,3,3)&amp;"/"&amp;MID(E935,6,4)&amp;"-"&amp;RIGHT(E935,2),"erro")))))</f>
        <v>02.762.115/0001-49</v>
      </c>
      <c r="G935" s="2">
        <f t="shared" si="2"/>
        <v>13</v>
      </c>
      <c r="H935" s="6" t="s">
        <v>88</v>
      </c>
      <c r="I935" s="2">
        <v>5.0</v>
      </c>
      <c r="J935" s="6">
        <v>13.53843866462451</v>
      </c>
      <c r="K935" s="6">
        <v>758000.0</v>
      </c>
      <c r="L935" s="2">
        <v>1.0</v>
      </c>
      <c r="M935" s="2">
        <v>1.0</v>
      </c>
      <c r="N935" s="2"/>
      <c r="O935" s="2">
        <v>0.0</v>
      </c>
      <c r="P935" s="2">
        <v>0.0</v>
      </c>
      <c r="Q935" s="2">
        <v>0.0</v>
      </c>
      <c r="R935" s="2">
        <v>4.0</v>
      </c>
      <c r="S935" s="2">
        <v>0.0</v>
      </c>
      <c r="T935" s="6">
        <v>12.111063920283858</v>
      </c>
      <c r="U935" s="6">
        <v>-0.6054279634690141</v>
      </c>
      <c r="V935" s="6">
        <v>4.363006053674817</v>
      </c>
      <c r="W935" s="6">
        <v>774142.0</v>
      </c>
      <c r="X935" s="6">
        <v>19371.0</v>
      </c>
      <c r="Y935" s="6">
        <v>181873.0</v>
      </c>
      <c r="Z935" s="6">
        <v>-110111.0</v>
      </c>
      <c r="AA935" s="2">
        <f t="shared" si="3"/>
        <v>0</v>
      </c>
      <c r="AB935" s="2">
        <v>0.0</v>
      </c>
      <c r="AC935" s="2">
        <v>0.0</v>
      </c>
      <c r="AD935" s="2">
        <v>0.0</v>
      </c>
      <c r="AE935" s="2">
        <v>0.0</v>
      </c>
      <c r="AF935" s="2">
        <v>0.0</v>
      </c>
      <c r="AG935" s="2">
        <v>0.0</v>
      </c>
      <c r="AH935" s="2">
        <v>0.0</v>
      </c>
      <c r="AI935" s="2">
        <v>0.0</v>
      </c>
      <c r="AJ935" s="2">
        <v>1.0</v>
      </c>
      <c r="AK935" s="2">
        <v>0.0</v>
      </c>
      <c r="AL935" s="2">
        <v>0.0</v>
      </c>
      <c r="AM935" s="2">
        <v>0.0</v>
      </c>
      <c r="AN935" s="2">
        <v>0.0</v>
      </c>
      <c r="AO935" s="2">
        <v>1.0</v>
      </c>
      <c r="AP935" s="2">
        <v>0.0</v>
      </c>
      <c r="AQ935" s="2">
        <v>0.0</v>
      </c>
      <c r="AR935" s="3">
        <v>0.0</v>
      </c>
      <c r="AS935" s="6">
        <f t="shared" si="4"/>
        <v>12.10131195</v>
      </c>
      <c r="AT935" s="6">
        <f t="shared" si="5"/>
        <v>2.292530038</v>
      </c>
      <c r="AU935" s="6">
        <f t="shared" si="6"/>
        <v>3.628583961</v>
      </c>
      <c r="AV935" s="6">
        <f t="shared" si="7"/>
        <v>0</v>
      </c>
      <c r="AW935" s="6">
        <f t="shared" si="8"/>
        <v>1</v>
      </c>
      <c r="AX935" s="6">
        <f t="shared" si="9"/>
        <v>0</v>
      </c>
      <c r="AY935" s="6">
        <f t="shared" si="10"/>
        <v>0</v>
      </c>
      <c r="AZ935" s="6">
        <f t="shared" si="11"/>
        <v>0</v>
      </c>
      <c r="BA935" s="6">
        <f t="shared" si="12"/>
        <v>6</v>
      </c>
      <c r="BB935" s="6">
        <f t="shared" si="13"/>
        <v>0</v>
      </c>
      <c r="BC935" s="2"/>
      <c r="BD935" s="2"/>
    </row>
    <row r="936" ht="15.75" customHeight="1">
      <c r="A936" s="2">
        <v>224.0</v>
      </c>
      <c r="B936" s="2">
        <v>2016.0</v>
      </c>
      <c r="C936" s="6" t="s">
        <v>283</v>
      </c>
      <c r="D936" s="2">
        <v>21067.0</v>
      </c>
      <c r="E936" s="2">
        <v>1.2049631000184E13</v>
      </c>
      <c r="F936" s="2" t="str">
        <f t="array" ref="F936">IFERROR(INDEX(cnpj!$A:$B,MATCH(C936,cnpj!$B:$B,0),1),IF(G936=14,LEFT(E936,2)&amp;"."&amp;MID(E936,3,3)&amp;"."&amp;MID(E936,6,3)&amp;"/"&amp;MID(E936,9,4)&amp;"-"&amp;RIGHT(E936,2),IF(G936=13,0&amp;LEFT(E936,1)&amp;"."&amp;MID(E936,2,3)&amp;"."&amp;MID(E936,5,3)&amp;"/"&amp;MID(E936,8,4)&amp;"-"&amp;RIGHT(E936,2),IF(G936=12,"00"&amp;"."&amp;LEFT(E936,3)&amp;"."&amp;MID(E936,4,3)&amp;"/"&amp;MID(E936,7,4)&amp;"-"&amp;RIGHT(E936,2),IF(G936=11,"00.0"&amp;LEFT(E936,2)&amp;"."&amp;MID(E936,3,3)&amp;"/"&amp;MID(E936,6,4)&amp;"-"&amp;RIGHT(E936,2),"erro")))))</f>
        <v>12.049.631/0001-84</v>
      </c>
      <c r="G936" s="2">
        <f t="shared" si="2"/>
        <v>14</v>
      </c>
      <c r="H936" s="6" t="s">
        <v>62</v>
      </c>
      <c r="I936" s="2">
        <v>3.0</v>
      </c>
      <c r="J936" s="6">
        <v>12.570715759118084</v>
      </c>
      <c r="K936" s="6">
        <v>288000.0</v>
      </c>
      <c r="L936" s="2">
        <v>0.0</v>
      </c>
      <c r="M936" s="2">
        <v>0.0</v>
      </c>
      <c r="N936" s="2"/>
      <c r="O936" s="2">
        <v>0.0</v>
      </c>
      <c r="P936" s="2">
        <v>0.0</v>
      </c>
      <c r="Q936" s="2">
        <v>0.0</v>
      </c>
      <c r="R936" s="2">
        <v>12.0</v>
      </c>
      <c r="S936" s="2">
        <v>0.0</v>
      </c>
      <c r="T936" s="6">
        <v>14.692872502070786</v>
      </c>
      <c r="U936" s="6">
        <v>-0.046669062127268825</v>
      </c>
      <c r="V936" s="6">
        <v>0.8492702162734951</v>
      </c>
      <c r="W936" s="6">
        <v>491617.0</v>
      </c>
      <c r="X936" s="6">
        <v>1550494.0</v>
      </c>
      <c r="Y936" s="6">
        <v>2404548.0</v>
      </c>
      <c r="Z936" s="6">
        <v>-112218.0</v>
      </c>
      <c r="AA936" s="2" t="str">
        <f t="shared" si="3"/>
        <v/>
      </c>
      <c r="AB936" s="2">
        <v>0.0</v>
      </c>
      <c r="AC936" s="2">
        <v>0.0</v>
      </c>
      <c r="AD936" s="2">
        <v>0.0</v>
      </c>
      <c r="AE936" s="2">
        <v>0.0</v>
      </c>
      <c r="AF936" s="2">
        <v>0.0</v>
      </c>
      <c r="AG936" s="2">
        <v>0.0</v>
      </c>
      <c r="AH936" s="2">
        <v>1.0</v>
      </c>
      <c r="AI936" s="2">
        <v>0.0</v>
      </c>
      <c r="AJ936" s="2">
        <v>0.0</v>
      </c>
      <c r="AK936" s="2">
        <v>0.0</v>
      </c>
      <c r="AL936" s="2">
        <v>0.0</v>
      </c>
      <c r="AM936" s="2">
        <v>1.0</v>
      </c>
      <c r="AN936" s="2">
        <v>0.0</v>
      </c>
      <c r="AO936" s="2">
        <v>0.0</v>
      </c>
      <c r="AP936" s="2">
        <v>0.0</v>
      </c>
      <c r="AQ936" s="2">
        <v>0.0</v>
      </c>
      <c r="AR936" s="3">
        <v>0.0</v>
      </c>
      <c r="AS936" s="6" t="str">
        <f t="shared" si="4"/>
        <v/>
      </c>
      <c r="AT936" s="6" t="str">
        <f t="shared" si="5"/>
        <v/>
      </c>
      <c r="AU936" s="6" t="str">
        <f t="shared" si="6"/>
        <v/>
      </c>
      <c r="AV936" s="6" t="str">
        <f t="shared" si="7"/>
        <v/>
      </c>
      <c r="AW936" s="6" t="str">
        <f t="shared" si="8"/>
        <v/>
      </c>
      <c r="AX936" s="6" t="str">
        <f t="shared" si="9"/>
        <v/>
      </c>
      <c r="AY936" s="6" t="str">
        <f t="shared" si="10"/>
        <v/>
      </c>
      <c r="AZ936" s="6" t="str">
        <f t="shared" si="11"/>
        <v/>
      </c>
      <c r="BA936" s="6" t="str">
        <f t="shared" si="12"/>
        <v/>
      </c>
      <c r="BB936" s="6" t="str">
        <f t="shared" si="13"/>
        <v/>
      </c>
      <c r="BC936" s="2"/>
      <c r="BD936" s="2"/>
    </row>
    <row r="937" ht="15.75" customHeight="1">
      <c r="A937" s="2">
        <v>224.0</v>
      </c>
      <c r="B937" s="2">
        <v>2017.0</v>
      </c>
      <c r="C937" s="6" t="s">
        <v>283</v>
      </c>
      <c r="D937" s="2">
        <v>21067.0</v>
      </c>
      <c r="E937" s="2">
        <v>1.2049631000184E13</v>
      </c>
      <c r="F937" s="2" t="str">
        <f t="array" ref="F937">IFERROR(INDEX(cnpj!$A:$B,MATCH(C937,cnpj!$B:$B,0),1),IF(G937=14,LEFT(E937,2)&amp;"."&amp;MID(E937,3,3)&amp;"."&amp;MID(E937,6,3)&amp;"/"&amp;MID(E937,9,4)&amp;"-"&amp;RIGHT(E937,2),IF(G937=13,0&amp;LEFT(E937,1)&amp;"."&amp;MID(E937,2,3)&amp;"."&amp;MID(E937,5,3)&amp;"/"&amp;MID(E937,8,4)&amp;"-"&amp;RIGHT(E937,2),IF(G937=12,"00"&amp;"."&amp;LEFT(E937,3)&amp;"."&amp;MID(E937,4,3)&amp;"/"&amp;MID(E937,7,4)&amp;"-"&amp;RIGHT(E937,2),IF(G937=11,"00.0"&amp;LEFT(E937,2)&amp;"."&amp;MID(E937,3,3)&amp;"/"&amp;MID(E937,6,4)&amp;"-"&amp;RIGHT(E937,2),"erro")))))</f>
        <v>12.049.631/0001-84</v>
      </c>
      <c r="G937" s="2">
        <f t="shared" si="2"/>
        <v>14</v>
      </c>
      <c r="H937" s="6" t="s">
        <v>62</v>
      </c>
      <c r="I937" s="2">
        <v>3.0</v>
      </c>
      <c r="J937" s="6">
        <v>12.570715759118084</v>
      </c>
      <c r="K937" s="6">
        <v>288000.0</v>
      </c>
      <c r="L937" s="2">
        <v>0.0</v>
      </c>
      <c r="M937" s="2">
        <v>0.0</v>
      </c>
      <c r="N937" s="2"/>
      <c r="O937" s="2">
        <v>0.0</v>
      </c>
      <c r="P937" s="2">
        <v>0.0</v>
      </c>
      <c r="Q937" s="2">
        <v>0.0</v>
      </c>
      <c r="R937" s="2">
        <v>10.0</v>
      </c>
      <c r="S937" s="2">
        <v>1.0</v>
      </c>
      <c r="T937" s="6">
        <v>14.680757227547874</v>
      </c>
      <c r="U937" s="6">
        <v>-5.25763683326093E-4</v>
      </c>
      <c r="V937" s="6">
        <v>0.8494556304281207</v>
      </c>
      <c r="W937" s="6">
        <v>430161.0</v>
      </c>
      <c r="X937" s="6">
        <v>1587799.0</v>
      </c>
      <c r="Y937" s="6">
        <v>2375592.0</v>
      </c>
      <c r="Z937" s="6">
        <v>-1249.0</v>
      </c>
      <c r="AA937" s="2">
        <f t="shared" si="3"/>
        <v>1</v>
      </c>
      <c r="AB937" s="2">
        <v>0.0</v>
      </c>
      <c r="AC937" s="2">
        <v>0.0</v>
      </c>
      <c r="AD937" s="2">
        <v>0.0</v>
      </c>
      <c r="AE937" s="2">
        <v>0.0</v>
      </c>
      <c r="AF937" s="2">
        <v>0.0</v>
      </c>
      <c r="AG937" s="2">
        <v>0.0</v>
      </c>
      <c r="AH937" s="2">
        <v>1.0</v>
      </c>
      <c r="AI937" s="2">
        <v>0.0</v>
      </c>
      <c r="AJ937" s="2">
        <v>0.0</v>
      </c>
      <c r="AK937" s="2">
        <v>0.0</v>
      </c>
      <c r="AL937" s="2">
        <v>0.0</v>
      </c>
      <c r="AM937" s="2">
        <v>0.0</v>
      </c>
      <c r="AN937" s="2">
        <v>1.0</v>
      </c>
      <c r="AO937" s="2">
        <v>0.0</v>
      </c>
      <c r="AP937" s="2">
        <v>0.0</v>
      </c>
      <c r="AQ937" s="2">
        <v>0.0</v>
      </c>
      <c r="AR937" s="3">
        <v>0.0</v>
      </c>
      <c r="AS937" s="6">
        <f t="shared" si="4"/>
        <v>14.6928725</v>
      </c>
      <c r="AT937" s="6">
        <f t="shared" si="5"/>
        <v>-0.04666906213</v>
      </c>
      <c r="AU937" s="6">
        <f t="shared" si="6"/>
        <v>0.8492702163</v>
      </c>
      <c r="AV937" s="6">
        <f t="shared" si="7"/>
        <v>0</v>
      </c>
      <c r="AW937" s="6">
        <f t="shared" si="8"/>
        <v>0</v>
      </c>
      <c r="AX937" s="6">
        <f t="shared" si="9"/>
        <v>0</v>
      </c>
      <c r="AY937" s="6">
        <f t="shared" si="10"/>
        <v>0</v>
      </c>
      <c r="AZ937" s="6">
        <f t="shared" si="11"/>
        <v>0</v>
      </c>
      <c r="BA937" s="6">
        <f t="shared" si="12"/>
        <v>12</v>
      </c>
      <c r="BB937" s="6">
        <f t="shared" si="13"/>
        <v>0</v>
      </c>
      <c r="BC937" s="2"/>
      <c r="BD937" s="2"/>
    </row>
    <row r="938" ht="15.75" customHeight="1">
      <c r="A938" s="2">
        <v>224.0</v>
      </c>
      <c r="B938" s="2">
        <v>2018.0</v>
      </c>
      <c r="C938" s="6" t="s">
        <v>283</v>
      </c>
      <c r="D938" s="2">
        <v>21067.0</v>
      </c>
      <c r="E938" s="2">
        <v>1.2049631000184E13</v>
      </c>
      <c r="F938" s="2" t="str">
        <f t="array" ref="F938">IFERROR(INDEX(cnpj!$A:$B,MATCH(C938,cnpj!$B:$B,0),1),IF(G938=14,LEFT(E938,2)&amp;"."&amp;MID(E938,3,3)&amp;"."&amp;MID(E938,6,3)&amp;"/"&amp;MID(E938,9,4)&amp;"-"&amp;RIGHT(E938,2),IF(G938=13,0&amp;LEFT(E938,1)&amp;"."&amp;MID(E938,2,3)&amp;"."&amp;MID(E938,5,3)&amp;"/"&amp;MID(E938,8,4)&amp;"-"&amp;RIGHT(E938,2),IF(G938=12,"00"&amp;"."&amp;LEFT(E938,3)&amp;"."&amp;MID(E938,4,3)&amp;"/"&amp;MID(E938,7,4)&amp;"-"&amp;RIGHT(E938,2),IF(G938=11,"00.0"&amp;LEFT(E938,2)&amp;"."&amp;MID(E938,3,3)&amp;"/"&amp;MID(E938,6,4)&amp;"-"&amp;RIGHT(E938,2),"erro")))))</f>
        <v>12.049.631/0001-84</v>
      </c>
      <c r="G938" s="2">
        <f t="shared" si="2"/>
        <v>14</v>
      </c>
      <c r="H938" s="6" t="s">
        <v>62</v>
      </c>
      <c r="I938" s="2">
        <v>3.0</v>
      </c>
      <c r="J938" s="6">
        <v>12.570715759118084</v>
      </c>
      <c r="K938" s="6">
        <v>288000.0</v>
      </c>
      <c r="L938" s="2">
        <v>0.0</v>
      </c>
      <c r="M938" s="2">
        <v>1.0</v>
      </c>
      <c r="N938" s="2"/>
      <c r="O938" s="2">
        <v>0.0</v>
      </c>
      <c r="P938" s="2">
        <v>0.0</v>
      </c>
      <c r="Q938" s="2">
        <v>0.0</v>
      </c>
      <c r="R938" s="2">
        <v>10.0</v>
      </c>
      <c r="S938" s="2">
        <v>1.0</v>
      </c>
      <c r="T938" s="6">
        <v>14.552887998304252</v>
      </c>
      <c r="U938" s="6">
        <v>-0.09678078266551732</v>
      </c>
      <c r="V938" s="6">
        <v>0.9185924917457806</v>
      </c>
      <c r="W938" s="6">
        <v>1729928.0</v>
      </c>
      <c r="X938" s="6">
        <v>190340.0</v>
      </c>
      <c r="Y938" s="6">
        <v>2090446.0</v>
      </c>
      <c r="Z938" s="6">
        <v>-202315.0</v>
      </c>
      <c r="AA938" s="2">
        <f t="shared" si="3"/>
        <v>1</v>
      </c>
      <c r="AB938" s="2">
        <v>0.0</v>
      </c>
      <c r="AC938" s="2">
        <v>0.0</v>
      </c>
      <c r="AD938" s="2">
        <v>0.0</v>
      </c>
      <c r="AE938" s="2">
        <v>0.0</v>
      </c>
      <c r="AF938" s="2">
        <v>0.0</v>
      </c>
      <c r="AG938" s="2">
        <v>0.0</v>
      </c>
      <c r="AH938" s="2">
        <v>1.0</v>
      </c>
      <c r="AI938" s="2">
        <v>0.0</v>
      </c>
      <c r="AJ938" s="2">
        <v>0.0</v>
      </c>
      <c r="AK938" s="2">
        <v>0.0</v>
      </c>
      <c r="AL938" s="2">
        <v>0.0</v>
      </c>
      <c r="AM938" s="2">
        <v>0.0</v>
      </c>
      <c r="AN938" s="2">
        <v>0.0</v>
      </c>
      <c r="AO938" s="2">
        <v>1.0</v>
      </c>
      <c r="AP938" s="2">
        <v>0.0</v>
      </c>
      <c r="AQ938" s="2">
        <v>0.0</v>
      </c>
      <c r="AR938" s="3">
        <v>0.0</v>
      </c>
      <c r="AS938" s="6">
        <f t="shared" si="4"/>
        <v>14.68075723</v>
      </c>
      <c r="AT938" s="6">
        <f t="shared" si="5"/>
        <v>-0.0005257636833</v>
      </c>
      <c r="AU938" s="6">
        <f t="shared" si="6"/>
        <v>0.8494556304</v>
      </c>
      <c r="AV938" s="6">
        <f t="shared" si="7"/>
        <v>0</v>
      </c>
      <c r="AW938" s="6">
        <f t="shared" si="8"/>
        <v>0</v>
      </c>
      <c r="AX938" s="6">
        <f t="shared" si="9"/>
        <v>0</v>
      </c>
      <c r="AY938" s="6">
        <f t="shared" si="10"/>
        <v>0</v>
      </c>
      <c r="AZ938" s="6">
        <f t="shared" si="11"/>
        <v>0</v>
      </c>
      <c r="BA938" s="6">
        <f t="shared" si="12"/>
        <v>10</v>
      </c>
      <c r="BB938" s="6">
        <f t="shared" si="13"/>
        <v>1</v>
      </c>
      <c r="BC938" s="2"/>
      <c r="BD938" s="2"/>
    </row>
    <row r="939" ht="15.75" customHeight="1">
      <c r="A939" s="2">
        <v>224.0</v>
      </c>
      <c r="B939" s="2">
        <v>2019.0</v>
      </c>
      <c r="C939" s="6" t="s">
        <v>283</v>
      </c>
      <c r="D939" s="2">
        <v>21067.0</v>
      </c>
      <c r="E939" s="2">
        <v>1.2049631000184E13</v>
      </c>
      <c r="F939" s="2" t="str">
        <f t="array" ref="F939">IFERROR(INDEX(cnpj!$A:$B,MATCH(C939,cnpj!$B:$B,0),1),IF(G939=14,LEFT(E939,2)&amp;"."&amp;MID(E939,3,3)&amp;"."&amp;MID(E939,6,3)&amp;"/"&amp;MID(E939,9,4)&amp;"-"&amp;RIGHT(E939,2),IF(G939=13,0&amp;LEFT(E939,1)&amp;"."&amp;MID(E939,2,3)&amp;"."&amp;MID(E939,5,3)&amp;"/"&amp;MID(E939,8,4)&amp;"-"&amp;RIGHT(E939,2),IF(G939=12,"00"&amp;"."&amp;LEFT(E939,3)&amp;"."&amp;MID(E939,4,3)&amp;"/"&amp;MID(E939,7,4)&amp;"-"&amp;RIGHT(E939,2),IF(G939=11,"00.0"&amp;LEFT(E939,2)&amp;"."&amp;MID(E939,3,3)&amp;"/"&amp;MID(E939,6,4)&amp;"-"&amp;RIGHT(E939,2),"erro")))))</f>
        <v>12.049.631/0001-84</v>
      </c>
      <c r="G939" s="2">
        <f t="shared" si="2"/>
        <v>14</v>
      </c>
      <c r="H939" s="6" t="s">
        <v>62</v>
      </c>
      <c r="I939" s="2">
        <v>3.0</v>
      </c>
      <c r="J939" s="6">
        <v>11.695247021764184</v>
      </c>
      <c r="K939" s="6">
        <v>120000.0</v>
      </c>
      <c r="L939" s="2">
        <v>0.0</v>
      </c>
      <c r="M939" s="2">
        <v>0.0</v>
      </c>
      <c r="N939" s="2"/>
      <c r="O939" s="2">
        <v>1.0</v>
      </c>
      <c r="P939" s="2">
        <v>3.0</v>
      </c>
      <c r="Q939" s="2">
        <v>0.0</v>
      </c>
      <c r="R939" s="2">
        <v>11.0</v>
      </c>
      <c r="S939" s="2">
        <v>0.0</v>
      </c>
      <c r="T939" s="6">
        <v>14.61658570545652</v>
      </c>
      <c r="U939" s="6">
        <v>-0.0432377964348152</v>
      </c>
      <c r="V939" s="6">
        <v>0.857043405664887</v>
      </c>
      <c r="W939" s="6">
        <v>1417820.0</v>
      </c>
      <c r="X939" s="6">
        <v>491617.0</v>
      </c>
      <c r="Y939" s="6">
        <v>2227935.0</v>
      </c>
      <c r="Z939" s="6">
        <v>-96331.0</v>
      </c>
      <c r="AA939" s="2">
        <f t="shared" si="3"/>
        <v>1</v>
      </c>
      <c r="AB939" s="2">
        <v>0.0</v>
      </c>
      <c r="AC939" s="2">
        <v>0.0</v>
      </c>
      <c r="AD939" s="2">
        <v>0.0</v>
      </c>
      <c r="AE939" s="2">
        <v>0.0</v>
      </c>
      <c r="AF939" s="2">
        <v>0.0</v>
      </c>
      <c r="AG939" s="2">
        <v>0.0</v>
      </c>
      <c r="AH939" s="2">
        <v>1.0</v>
      </c>
      <c r="AI939" s="2">
        <v>0.0</v>
      </c>
      <c r="AJ939" s="2">
        <v>0.0</v>
      </c>
      <c r="AK939" s="2">
        <v>0.0</v>
      </c>
      <c r="AL939" s="2">
        <v>0.0</v>
      </c>
      <c r="AM939" s="2">
        <v>0.0</v>
      </c>
      <c r="AN939" s="2">
        <v>0.0</v>
      </c>
      <c r="AO939" s="2">
        <v>0.0</v>
      </c>
      <c r="AP939" s="2">
        <v>1.0</v>
      </c>
      <c r="AQ939" s="2">
        <v>0.0</v>
      </c>
      <c r="AR939" s="3">
        <v>0.0</v>
      </c>
      <c r="AS939" s="6">
        <f t="shared" si="4"/>
        <v>14.552888</v>
      </c>
      <c r="AT939" s="6">
        <f t="shared" si="5"/>
        <v>-0.09678078267</v>
      </c>
      <c r="AU939" s="6">
        <f t="shared" si="6"/>
        <v>0.9185924917</v>
      </c>
      <c r="AV939" s="6">
        <f t="shared" si="7"/>
        <v>0</v>
      </c>
      <c r="AW939" s="6">
        <f t="shared" si="8"/>
        <v>1</v>
      </c>
      <c r="AX939" s="6">
        <f t="shared" si="9"/>
        <v>0</v>
      </c>
      <c r="AY939" s="6">
        <f t="shared" si="10"/>
        <v>0</v>
      </c>
      <c r="AZ939" s="6">
        <f t="shared" si="11"/>
        <v>0</v>
      </c>
      <c r="BA939" s="6">
        <f t="shared" si="12"/>
        <v>10</v>
      </c>
      <c r="BB939" s="6">
        <f t="shared" si="13"/>
        <v>1</v>
      </c>
      <c r="BC939" s="2"/>
      <c r="BD939" s="2"/>
    </row>
    <row r="940" ht="15.75" customHeight="1">
      <c r="A940" s="2">
        <v>224.0</v>
      </c>
      <c r="B940" s="2">
        <v>2020.0</v>
      </c>
      <c r="C940" s="6" t="s">
        <v>283</v>
      </c>
      <c r="D940" s="2">
        <v>21067.0</v>
      </c>
      <c r="E940" s="2">
        <v>1.2049631000184E13</v>
      </c>
      <c r="F940" s="2" t="str">
        <f t="array" ref="F940">IFERROR(INDEX(cnpj!$A:$B,MATCH(C940,cnpj!$B:$B,0),1),IF(G940=14,LEFT(E940,2)&amp;"."&amp;MID(E940,3,3)&amp;"."&amp;MID(E940,6,3)&amp;"/"&amp;MID(E940,9,4)&amp;"-"&amp;RIGHT(E940,2),IF(G940=13,0&amp;LEFT(E940,1)&amp;"."&amp;MID(E940,2,3)&amp;"."&amp;MID(E940,5,3)&amp;"/"&amp;MID(E940,8,4)&amp;"-"&amp;RIGHT(E940,2),IF(G940=12,"00"&amp;"."&amp;LEFT(E940,3)&amp;"."&amp;MID(E940,4,3)&amp;"/"&amp;MID(E940,7,4)&amp;"-"&amp;RIGHT(E940,2),IF(G940=11,"00.0"&amp;LEFT(E940,2)&amp;"."&amp;MID(E940,3,3)&amp;"/"&amp;MID(E940,6,4)&amp;"-"&amp;RIGHT(E940,2),"erro")))))</f>
        <v>12.049.631/0001-84</v>
      </c>
      <c r="G940" s="2">
        <f t="shared" si="2"/>
        <v>14</v>
      </c>
      <c r="H940" s="6" t="s">
        <v>62</v>
      </c>
      <c r="I940" s="2">
        <v>3.0</v>
      </c>
      <c r="J940" s="6">
        <v>11.695247021764184</v>
      </c>
      <c r="K940" s="6">
        <v>120000.0</v>
      </c>
      <c r="L940" s="2">
        <v>0.0</v>
      </c>
      <c r="M940" s="2">
        <v>0.0</v>
      </c>
      <c r="N940" s="2"/>
      <c r="O940" s="2">
        <v>1.0</v>
      </c>
      <c r="P940" s="2">
        <v>3.0</v>
      </c>
      <c r="Q940" s="2">
        <v>0.0</v>
      </c>
      <c r="R940" s="2">
        <v>11.0</v>
      </c>
      <c r="S940" s="2">
        <v>0.0</v>
      </c>
      <c r="T940" s="6">
        <v>14.432763787844504</v>
      </c>
      <c r="U940" s="6">
        <v>-0.054004441617862275</v>
      </c>
      <c r="V940" s="6">
        <v>0.4580681389707465</v>
      </c>
      <c r="W940" s="6">
        <v>412161.0</v>
      </c>
      <c r="X940" s="6">
        <v>437019.0</v>
      </c>
      <c r="Y940" s="6">
        <v>1853829.0</v>
      </c>
      <c r="Z940" s="6">
        <v>-100115.0</v>
      </c>
      <c r="AA940" s="2">
        <f t="shared" si="3"/>
        <v>1</v>
      </c>
      <c r="AB940" s="2">
        <v>0.0</v>
      </c>
      <c r="AC940" s="2">
        <v>0.0</v>
      </c>
      <c r="AD940" s="2">
        <v>0.0</v>
      </c>
      <c r="AE940" s="2">
        <v>0.0</v>
      </c>
      <c r="AF940" s="2">
        <v>0.0</v>
      </c>
      <c r="AG940" s="2">
        <v>0.0</v>
      </c>
      <c r="AH940" s="2">
        <v>1.0</v>
      </c>
      <c r="AI940" s="2">
        <v>0.0</v>
      </c>
      <c r="AJ940" s="2">
        <v>0.0</v>
      </c>
      <c r="AK940" s="2">
        <v>0.0</v>
      </c>
      <c r="AL940" s="2">
        <v>0.0</v>
      </c>
      <c r="AM940" s="2">
        <v>0.0</v>
      </c>
      <c r="AN940" s="2">
        <v>0.0</v>
      </c>
      <c r="AO940" s="2">
        <v>0.0</v>
      </c>
      <c r="AP940" s="2">
        <v>0.0</v>
      </c>
      <c r="AQ940" s="2">
        <v>1.0</v>
      </c>
      <c r="AR940" s="3">
        <v>0.0</v>
      </c>
      <c r="AS940" s="6">
        <f t="shared" si="4"/>
        <v>14.61658571</v>
      </c>
      <c r="AT940" s="6">
        <f t="shared" si="5"/>
        <v>-0.04323779643</v>
      </c>
      <c r="AU940" s="6">
        <f t="shared" si="6"/>
        <v>0.8570434057</v>
      </c>
      <c r="AV940" s="6">
        <f t="shared" si="7"/>
        <v>0</v>
      </c>
      <c r="AW940" s="6">
        <f t="shared" si="8"/>
        <v>0</v>
      </c>
      <c r="AX940" s="6">
        <f t="shared" si="9"/>
        <v>1</v>
      </c>
      <c r="AY940" s="6">
        <f t="shared" si="10"/>
        <v>3</v>
      </c>
      <c r="AZ940" s="6">
        <f t="shared" si="11"/>
        <v>0</v>
      </c>
      <c r="BA940" s="6">
        <f t="shared" si="12"/>
        <v>11</v>
      </c>
      <c r="BB940" s="6">
        <f t="shared" si="13"/>
        <v>0</v>
      </c>
      <c r="BC940" s="2"/>
      <c r="BD940" s="2"/>
    </row>
    <row r="941" ht="15.75" customHeight="1">
      <c r="A941" s="2">
        <v>225.0</v>
      </c>
      <c r="B941" s="2">
        <v>2016.0</v>
      </c>
      <c r="C941" s="6" t="s">
        <v>284</v>
      </c>
      <c r="D941" s="2">
        <v>17949.0</v>
      </c>
      <c r="E941" s="2">
        <v>1.417222000177E12</v>
      </c>
      <c r="F941" s="2" t="str">
        <f t="array" ref="F941">IFERROR(INDEX(cnpj!$A:$B,MATCH(C941,cnpj!$B:$B,0),1),IF(G941=14,LEFT(E941,2)&amp;"."&amp;MID(E941,3,3)&amp;"."&amp;MID(E941,6,3)&amp;"/"&amp;MID(E941,9,4)&amp;"-"&amp;RIGHT(E941,2),IF(G941=13,0&amp;LEFT(E941,1)&amp;"."&amp;MID(E941,2,3)&amp;"."&amp;MID(E941,5,3)&amp;"/"&amp;MID(E941,8,4)&amp;"-"&amp;RIGHT(E941,2),IF(G941=12,"00"&amp;"."&amp;LEFT(E941,3)&amp;"."&amp;MID(E941,4,3)&amp;"/"&amp;MID(E941,7,4)&amp;"-"&amp;RIGHT(E941,2),IF(G941=11,"00.0"&amp;LEFT(E941,2)&amp;"."&amp;MID(E941,3,3)&amp;"/"&amp;MID(E941,6,4)&amp;"-"&amp;RIGHT(E941,2),"erro")))))</f>
        <v>01.417.222/0001-77</v>
      </c>
      <c r="G941" s="2">
        <f t="shared" si="2"/>
        <v>13</v>
      </c>
      <c r="H941" s="6" t="s">
        <v>60</v>
      </c>
      <c r="I941" s="2">
        <v>1.0</v>
      </c>
      <c r="J941" s="6">
        <v>10.678836646467854</v>
      </c>
      <c r="K941" s="6">
        <v>43427.0</v>
      </c>
      <c r="L941" s="2">
        <v>0.0</v>
      </c>
      <c r="M941" s="2">
        <v>1.0</v>
      </c>
      <c r="N941" s="2"/>
      <c r="O941" s="2">
        <v>0.0</v>
      </c>
      <c r="P941" s="2">
        <v>0.0</v>
      </c>
      <c r="Q941" s="2">
        <v>0.0</v>
      </c>
      <c r="R941" s="2">
        <v>14.0</v>
      </c>
      <c r="S941" s="2">
        <v>0.0</v>
      </c>
      <c r="T941" s="6">
        <v>15.840074098391668</v>
      </c>
      <c r="U941" s="6">
        <v>0.05513742926168045</v>
      </c>
      <c r="V941" s="6">
        <v>0.5638593625479594</v>
      </c>
      <c r="W941" s="6">
        <v>1393810.0</v>
      </c>
      <c r="X941" s="6">
        <v>2876187.0</v>
      </c>
      <c r="Y941" s="6">
        <v>7572805.0</v>
      </c>
      <c r="Z941" s="6">
        <v>417545.0</v>
      </c>
      <c r="AA941" s="2" t="str">
        <f t="shared" si="3"/>
        <v/>
      </c>
      <c r="AB941" s="2">
        <v>0.0</v>
      </c>
      <c r="AC941" s="2">
        <v>0.0</v>
      </c>
      <c r="AD941" s="2">
        <v>0.0</v>
      </c>
      <c r="AE941" s="2">
        <v>0.0</v>
      </c>
      <c r="AF941" s="2">
        <v>0.0</v>
      </c>
      <c r="AG941" s="2">
        <v>1.0</v>
      </c>
      <c r="AH941" s="2">
        <v>0.0</v>
      </c>
      <c r="AI941" s="2">
        <v>0.0</v>
      </c>
      <c r="AJ941" s="2">
        <v>0.0</v>
      </c>
      <c r="AK941" s="2">
        <v>0.0</v>
      </c>
      <c r="AL941" s="2">
        <v>0.0</v>
      </c>
      <c r="AM941" s="2">
        <v>1.0</v>
      </c>
      <c r="AN941" s="2">
        <v>0.0</v>
      </c>
      <c r="AO941" s="2">
        <v>0.0</v>
      </c>
      <c r="AP941" s="2">
        <v>0.0</v>
      </c>
      <c r="AQ941" s="2">
        <v>0.0</v>
      </c>
      <c r="AR941" s="3">
        <v>0.0</v>
      </c>
      <c r="AS941" s="6" t="str">
        <f t="shared" si="4"/>
        <v/>
      </c>
      <c r="AT941" s="6" t="str">
        <f t="shared" si="5"/>
        <v/>
      </c>
      <c r="AU941" s="6" t="str">
        <f t="shared" si="6"/>
        <v/>
      </c>
      <c r="AV941" s="6" t="str">
        <f t="shared" si="7"/>
        <v/>
      </c>
      <c r="AW941" s="6" t="str">
        <f t="shared" si="8"/>
        <v/>
      </c>
      <c r="AX941" s="6" t="str">
        <f t="shared" si="9"/>
        <v/>
      </c>
      <c r="AY941" s="6" t="str">
        <f t="shared" si="10"/>
        <v/>
      </c>
      <c r="AZ941" s="6" t="str">
        <f t="shared" si="11"/>
        <v/>
      </c>
      <c r="BA941" s="6" t="str">
        <f t="shared" si="12"/>
        <v/>
      </c>
      <c r="BB941" s="6" t="str">
        <f t="shared" si="13"/>
        <v/>
      </c>
      <c r="BC941" s="2"/>
      <c r="BD941" s="2"/>
    </row>
    <row r="942" ht="15.75" customHeight="1">
      <c r="A942" s="2">
        <v>225.0</v>
      </c>
      <c r="B942" s="2">
        <v>2017.0</v>
      </c>
      <c r="C942" s="6" t="s">
        <v>284</v>
      </c>
      <c r="D942" s="2">
        <v>17949.0</v>
      </c>
      <c r="E942" s="2">
        <v>1.417222000177E12</v>
      </c>
      <c r="F942" s="2" t="str">
        <f t="array" ref="F942">IFERROR(INDEX(cnpj!$A:$B,MATCH(C942,cnpj!$B:$B,0),1),IF(G942=14,LEFT(E942,2)&amp;"."&amp;MID(E942,3,3)&amp;"."&amp;MID(E942,6,3)&amp;"/"&amp;MID(E942,9,4)&amp;"-"&amp;RIGHT(E942,2),IF(G942=13,0&amp;LEFT(E942,1)&amp;"."&amp;MID(E942,2,3)&amp;"."&amp;MID(E942,5,3)&amp;"/"&amp;MID(E942,8,4)&amp;"-"&amp;RIGHT(E942,2),IF(G942=12,"00"&amp;"."&amp;LEFT(E942,3)&amp;"."&amp;MID(E942,4,3)&amp;"/"&amp;MID(E942,7,4)&amp;"-"&amp;RIGHT(E942,2),IF(G942=11,"00.0"&amp;LEFT(E942,2)&amp;"."&amp;MID(E942,3,3)&amp;"/"&amp;MID(E942,6,4)&amp;"-"&amp;RIGHT(E942,2),"erro")))))</f>
        <v>01.417.222/0001-77</v>
      </c>
      <c r="G942" s="2">
        <f t="shared" si="2"/>
        <v>13</v>
      </c>
      <c r="H942" s="6" t="s">
        <v>60</v>
      </c>
      <c r="I942" s="2">
        <v>1.0</v>
      </c>
      <c r="J942" s="6">
        <v>13.245640660889732</v>
      </c>
      <c r="K942" s="6">
        <v>565599.02</v>
      </c>
      <c r="L942" s="2">
        <v>0.0</v>
      </c>
      <c r="M942" s="2">
        <v>1.0</v>
      </c>
      <c r="N942" s="2"/>
      <c r="O942" s="2">
        <v>0.0</v>
      </c>
      <c r="P942" s="2">
        <v>0.0</v>
      </c>
      <c r="Q942" s="2">
        <v>0.0</v>
      </c>
      <c r="R942" s="2">
        <v>14.0</v>
      </c>
      <c r="S942" s="2">
        <v>0.0</v>
      </c>
      <c r="T942" s="6">
        <v>15.87397345360889</v>
      </c>
      <c r="U942" s="6">
        <v>0.058878576610250886</v>
      </c>
      <c r="V942" s="6">
        <v>0.5461682715892263</v>
      </c>
      <c r="W942" s="6">
        <v>1494195.0</v>
      </c>
      <c r="X942" s="6">
        <v>2784443.0</v>
      </c>
      <c r="Y942" s="6">
        <v>7833919.0</v>
      </c>
      <c r="Z942" s="6">
        <v>461250.0</v>
      </c>
      <c r="AA942" s="2">
        <f t="shared" si="3"/>
        <v>0</v>
      </c>
      <c r="AB942" s="2">
        <v>0.0</v>
      </c>
      <c r="AC942" s="2">
        <v>0.0</v>
      </c>
      <c r="AD942" s="2">
        <v>0.0</v>
      </c>
      <c r="AE942" s="2">
        <v>0.0</v>
      </c>
      <c r="AF942" s="2">
        <v>0.0</v>
      </c>
      <c r="AG942" s="2">
        <v>1.0</v>
      </c>
      <c r="AH942" s="2">
        <v>0.0</v>
      </c>
      <c r="AI942" s="2">
        <v>0.0</v>
      </c>
      <c r="AJ942" s="2">
        <v>0.0</v>
      </c>
      <c r="AK942" s="2">
        <v>0.0</v>
      </c>
      <c r="AL942" s="2">
        <v>0.0</v>
      </c>
      <c r="AM942" s="2">
        <v>0.0</v>
      </c>
      <c r="AN942" s="2">
        <v>1.0</v>
      </c>
      <c r="AO942" s="2">
        <v>0.0</v>
      </c>
      <c r="AP942" s="2">
        <v>0.0</v>
      </c>
      <c r="AQ942" s="2">
        <v>0.0</v>
      </c>
      <c r="AR942" s="3">
        <v>0.0</v>
      </c>
      <c r="AS942" s="6">
        <f t="shared" si="4"/>
        <v>15.8400741</v>
      </c>
      <c r="AT942" s="6">
        <f t="shared" si="5"/>
        <v>0.05513742926</v>
      </c>
      <c r="AU942" s="6">
        <f t="shared" si="6"/>
        <v>0.5638593625</v>
      </c>
      <c r="AV942" s="6">
        <f t="shared" si="7"/>
        <v>0</v>
      </c>
      <c r="AW942" s="6">
        <f t="shared" si="8"/>
        <v>1</v>
      </c>
      <c r="AX942" s="6">
        <f t="shared" si="9"/>
        <v>0</v>
      </c>
      <c r="AY942" s="6">
        <f t="shared" si="10"/>
        <v>0</v>
      </c>
      <c r="AZ942" s="6">
        <f t="shared" si="11"/>
        <v>0</v>
      </c>
      <c r="BA942" s="6">
        <f t="shared" si="12"/>
        <v>14</v>
      </c>
      <c r="BB942" s="6">
        <f t="shared" si="13"/>
        <v>0</v>
      </c>
      <c r="BC942" s="2"/>
      <c r="BD942" s="2"/>
    </row>
    <row r="943" ht="15.75" customHeight="1">
      <c r="A943" s="2">
        <v>225.0</v>
      </c>
      <c r="B943" s="2">
        <v>2018.0</v>
      </c>
      <c r="C943" s="6" t="s">
        <v>284</v>
      </c>
      <c r="D943" s="2">
        <v>17949.0</v>
      </c>
      <c r="E943" s="2">
        <v>1.417222000177E12</v>
      </c>
      <c r="F943" s="2" t="str">
        <f t="array" ref="F943">IFERROR(INDEX(cnpj!$A:$B,MATCH(C943,cnpj!$B:$B,0),1),IF(G943=14,LEFT(E943,2)&amp;"."&amp;MID(E943,3,3)&amp;"."&amp;MID(E943,6,3)&amp;"/"&amp;MID(E943,9,4)&amp;"-"&amp;RIGHT(E943,2),IF(G943=13,0&amp;LEFT(E943,1)&amp;"."&amp;MID(E943,2,3)&amp;"."&amp;MID(E943,5,3)&amp;"/"&amp;MID(E943,8,4)&amp;"-"&amp;RIGHT(E943,2),IF(G943=12,"00"&amp;"."&amp;LEFT(E943,3)&amp;"."&amp;MID(E943,4,3)&amp;"/"&amp;MID(E943,7,4)&amp;"-"&amp;RIGHT(E943,2),IF(G943=11,"00.0"&amp;LEFT(E943,2)&amp;"."&amp;MID(E943,3,3)&amp;"/"&amp;MID(E943,6,4)&amp;"-"&amp;RIGHT(E943,2),"erro")))))</f>
        <v>01.417.222/0001-77</v>
      </c>
      <c r="G943" s="2">
        <f t="shared" si="2"/>
        <v>13</v>
      </c>
      <c r="H943" s="6" t="s">
        <v>60</v>
      </c>
      <c r="I943" s="2">
        <v>1.0</v>
      </c>
      <c r="J943" s="6">
        <v>13.051082175399365</v>
      </c>
      <c r="K943" s="6">
        <v>465600.0</v>
      </c>
      <c r="L943" s="2">
        <v>0.0</v>
      </c>
      <c r="M943" s="2">
        <v>1.0</v>
      </c>
      <c r="N943" s="2"/>
      <c r="O943" s="2">
        <v>0.0</v>
      </c>
      <c r="P943" s="2">
        <v>0.0</v>
      </c>
      <c r="Q943" s="2">
        <v>0.0</v>
      </c>
      <c r="R943" s="2">
        <v>14.0</v>
      </c>
      <c r="S943" s="2">
        <v>0.0</v>
      </c>
      <c r="T943" s="6">
        <v>15.897346106721015</v>
      </c>
      <c r="U943" s="6">
        <v>0.06504609264668747</v>
      </c>
      <c r="V943" s="6">
        <v>0.5206231314318492</v>
      </c>
      <c r="W943" s="6">
        <v>1312852.0</v>
      </c>
      <c r="X943" s="6">
        <v>2862116.0</v>
      </c>
      <c r="Y943" s="6">
        <v>8019175.0</v>
      </c>
      <c r="Z943" s="6">
        <v>521616.0</v>
      </c>
      <c r="AA943" s="2">
        <f t="shared" si="3"/>
        <v>0</v>
      </c>
      <c r="AB943" s="2">
        <v>0.0</v>
      </c>
      <c r="AC943" s="2">
        <v>0.0</v>
      </c>
      <c r="AD943" s="2">
        <v>0.0</v>
      </c>
      <c r="AE943" s="2">
        <v>0.0</v>
      </c>
      <c r="AF943" s="2">
        <v>0.0</v>
      </c>
      <c r="AG943" s="2">
        <v>1.0</v>
      </c>
      <c r="AH943" s="2">
        <v>0.0</v>
      </c>
      <c r="AI943" s="2">
        <v>0.0</v>
      </c>
      <c r="AJ943" s="2">
        <v>0.0</v>
      </c>
      <c r="AK943" s="2">
        <v>0.0</v>
      </c>
      <c r="AL943" s="2">
        <v>0.0</v>
      </c>
      <c r="AM943" s="2">
        <v>0.0</v>
      </c>
      <c r="AN943" s="2">
        <v>0.0</v>
      </c>
      <c r="AO943" s="2">
        <v>1.0</v>
      </c>
      <c r="AP943" s="2">
        <v>0.0</v>
      </c>
      <c r="AQ943" s="2">
        <v>0.0</v>
      </c>
      <c r="AR943" s="3">
        <v>0.0</v>
      </c>
      <c r="AS943" s="6">
        <f t="shared" si="4"/>
        <v>15.87397345</v>
      </c>
      <c r="AT943" s="6">
        <f t="shared" si="5"/>
        <v>0.05887857661</v>
      </c>
      <c r="AU943" s="6">
        <f t="shared" si="6"/>
        <v>0.5461682716</v>
      </c>
      <c r="AV943" s="6">
        <f t="shared" si="7"/>
        <v>0</v>
      </c>
      <c r="AW943" s="6">
        <f t="shared" si="8"/>
        <v>1</v>
      </c>
      <c r="AX943" s="6">
        <f t="shared" si="9"/>
        <v>0</v>
      </c>
      <c r="AY943" s="6">
        <f t="shared" si="10"/>
        <v>0</v>
      </c>
      <c r="AZ943" s="6">
        <f t="shared" si="11"/>
        <v>0</v>
      </c>
      <c r="BA943" s="6">
        <f t="shared" si="12"/>
        <v>14</v>
      </c>
      <c r="BB943" s="6">
        <f t="shared" si="13"/>
        <v>0</v>
      </c>
      <c r="BC943" s="2"/>
      <c r="BD943" s="2"/>
    </row>
    <row r="944" ht="15.75" customHeight="1">
      <c r="A944" s="2">
        <v>225.0</v>
      </c>
      <c r="B944" s="2">
        <v>2019.0</v>
      </c>
      <c r="C944" s="6" t="s">
        <v>284</v>
      </c>
      <c r="D944" s="2">
        <v>17949.0</v>
      </c>
      <c r="E944" s="2">
        <v>1.417222000177E12</v>
      </c>
      <c r="F944" s="2" t="str">
        <f t="array" ref="F944">IFERROR(INDEX(cnpj!$A:$B,MATCH(C944,cnpj!$B:$B,0),1),IF(G944=14,LEFT(E944,2)&amp;"."&amp;MID(E944,3,3)&amp;"."&amp;MID(E944,6,3)&amp;"/"&amp;MID(E944,9,4)&amp;"-"&amp;RIGHT(E944,2),IF(G944=13,0&amp;LEFT(E944,1)&amp;"."&amp;MID(E944,2,3)&amp;"."&amp;MID(E944,5,3)&amp;"/"&amp;MID(E944,8,4)&amp;"-"&amp;RIGHT(E944,2),IF(G944=12,"00"&amp;"."&amp;LEFT(E944,3)&amp;"."&amp;MID(E944,4,3)&amp;"/"&amp;MID(E944,7,4)&amp;"-"&amp;RIGHT(E944,2),IF(G944=11,"00.0"&amp;LEFT(E944,2)&amp;"."&amp;MID(E944,3,3)&amp;"/"&amp;MID(E944,6,4)&amp;"-"&amp;RIGHT(E944,2),"erro")))))</f>
        <v>01.417.222/0001-77</v>
      </c>
      <c r="G944" s="2">
        <f t="shared" si="2"/>
        <v>13</v>
      </c>
      <c r="H944" s="6" t="s">
        <v>60</v>
      </c>
      <c r="I944" s="2">
        <v>1.0</v>
      </c>
      <c r="J944" s="6">
        <v>13.585856295392233</v>
      </c>
      <c r="K944" s="6">
        <v>794808.35</v>
      </c>
      <c r="L944" s="2">
        <v>0.0</v>
      </c>
      <c r="M944" s="2">
        <v>1.0</v>
      </c>
      <c r="N944" s="2"/>
      <c r="O944" s="2">
        <v>0.0</v>
      </c>
      <c r="P944" s="2">
        <v>0.0</v>
      </c>
      <c r="Q944" s="2">
        <v>0.0</v>
      </c>
      <c r="R944" s="2">
        <v>16.0</v>
      </c>
      <c r="S944" s="2">
        <v>0.0</v>
      </c>
      <c r="T944" s="6">
        <v>16.188013334674583</v>
      </c>
      <c r="U944" s="6">
        <v>0.04693637259062425</v>
      </c>
      <c r="V944" s="6">
        <v>0.304234749840058</v>
      </c>
      <c r="W944" s="6">
        <v>1868864.0</v>
      </c>
      <c r="X944" s="6">
        <v>1393810.0</v>
      </c>
      <c r="Y944" s="6">
        <v>1.0724199E7</v>
      </c>
      <c r="Z944" s="6">
        <v>503355.0</v>
      </c>
      <c r="AA944" s="2">
        <f t="shared" si="3"/>
        <v>0</v>
      </c>
      <c r="AB944" s="2">
        <v>0.0</v>
      </c>
      <c r="AC944" s="2">
        <v>0.0</v>
      </c>
      <c r="AD944" s="2">
        <v>0.0</v>
      </c>
      <c r="AE944" s="2">
        <v>0.0</v>
      </c>
      <c r="AF944" s="2">
        <v>0.0</v>
      </c>
      <c r="AG944" s="2">
        <v>1.0</v>
      </c>
      <c r="AH944" s="2">
        <v>0.0</v>
      </c>
      <c r="AI944" s="2">
        <v>0.0</v>
      </c>
      <c r="AJ944" s="2">
        <v>0.0</v>
      </c>
      <c r="AK944" s="2">
        <v>0.0</v>
      </c>
      <c r="AL944" s="2">
        <v>0.0</v>
      </c>
      <c r="AM944" s="2">
        <v>0.0</v>
      </c>
      <c r="AN944" s="2">
        <v>0.0</v>
      </c>
      <c r="AO944" s="2">
        <v>0.0</v>
      </c>
      <c r="AP944" s="2">
        <v>1.0</v>
      </c>
      <c r="AQ944" s="2">
        <v>0.0</v>
      </c>
      <c r="AR944" s="3">
        <v>0.0</v>
      </c>
      <c r="AS944" s="6">
        <f t="shared" si="4"/>
        <v>15.89734611</v>
      </c>
      <c r="AT944" s="6">
        <f t="shared" si="5"/>
        <v>0.06504609265</v>
      </c>
      <c r="AU944" s="6">
        <f t="shared" si="6"/>
        <v>0.5206231314</v>
      </c>
      <c r="AV944" s="6">
        <f t="shared" si="7"/>
        <v>0</v>
      </c>
      <c r="AW944" s="6">
        <f t="shared" si="8"/>
        <v>1</v>
      </c>
      <c r="AX944" s="6">
        <f t="shared" si="9"/>
        <v>0</v>
      </c>
      <c r="AY944" s="6">
        <f t="shared" si="10"/>
        <v>0</v>
      </c>
      <c r="AZ944" s="6">
        <f t="shared" si="11"/>
        <v>0</v>
      </c>
      <c r="BA944" s="6">
        <f t="shared" si="12"/>
        <v>14</v>
      </c>
      <c r="BB944" s="6">
        <f t="shared" si="13"/>
        <v>0</v>
      </c>
      <c r="BC944" s="2"/>
      <c r="BD944" s="2"/>
    </row>
    <row r="945" ht="15.75" customHeight="1">
      <c r="A945" s="2">
        <v>225.0</v>
      </c>
      <c r="B945" s="2">
        <v>2020.0</v>
      </c>
      <c r="C945" s="6" t="s">
        <v>284</v>
      </c>
      <c r="D945" s="2">
        <v>17949.0</v>
      </c>
      <c r="E945" s="2">
        <v>1.417222000177E12</v>
      </c>
      <c r="F945" s="2" t="str">
        <f t="array" ref="F945">IFERROR(INDEX(cnpj!$A:$B,MATCH(C945,cnpj!$B:$B,0),1),IF(G945=14,LEFT(E945,2)&amp;"."&amp;MID(E945,3,3)&amp;"."&amp;MID(E945,6,3)&amp;"/"&amp;MID(E945,9,4)&amp;"-"&amp;RIGHT(E945,2),IF(G945=13,0&amp;LEFT(E945,1)&amp;"."&amp;MID(E945,2,3)&amp;"."&amp;MID(E945,5,3)&amp;"/"&amp;MID(E945,8,4)&amp;"-"&amp;RIGHT(E945,2),IF(G945=12,"00"&amp;"."&amp;LEFT(E945,3)&amp;"."&amp;MID(E945,4,3)&amp;"/"&amp;MID(E945,7,4)&amp;"-"&amp;RIGHT(E945,2),IF(G945=11,"00.0"&amp;LEFT(E945,2)&amp;"."&amp;MID(E945,3,3)&amp;"/"&amp;MID(E945,6,4)&amp;"-"&amp;RIGHT(E945,2),"erro")))))</f>
        <v>01.417.222/0001-77</v>
      </c>
      <c r="G945" s="2">
        <f t="shared" si="2"/>
        <v>13</v>
      </c>
      <c r="H945" s="6" t="s">
        <v>60</v>
      </c>
      <c r="I945" s="2">
        <v>1.0</v>
      </c>
      <c r="J945" s="6">
        <v>13.123514714361496</v>
      </c>
      <c r="K945" s="6">
        <v>500576.0</v>
      </c>
      <c r="L945" s="2">
        <v>0.0</v>
      </c>
      <c r="M945" s="2">
        <v>1.0</v>
      </c>
      <c r="N945" s="2"/>
      <c r="O945" s="2">
        <v>0.0</v>
      </c>
      <c r="P945" s="2">
        <v>0.0</v>
      </c>
      <c r="Q945" s="2">
        <v>0.0</v>
      </c>
      <c r="R945" s="2">
        <v>14.0</v>
      </c>
      <c r="S945" s="2">
        <v>0.0</v>
      </c>
      <c r="T945" s="6">
        <v>16.225128936755738</v>
      </c>
      <c r="U945" s="6">
        <v>0.03866065549039764</v>
      </c>
      <c r="V945" s="6">
        <v>0.6124950391802556</v>
      </c>
      <c r="W945" s="6">
        <v>2131436.0</v>
      </c>
      <c r="X945" s="6">
        <v>4685458.0</v>
      </c>
      <c r="Y945" s="6">
        <v>1.1129713E7</v>
      </c>
      <c r="Z945" s="6">
        <v>430282.0</v>
      </c>
      <c r="AA945" s="2">
        <f t="shared" si="3"/>
        <v>0</v>
      </c>
      <c r="AB945" s="2">
        <v>0.0</v>
      </c>
      <c r="AC945" s="2">
        <v>0.0</v>
      </c>
      <c r="AD945" s="2">
        <v>0.0</v>
      </c>
      <c r="AE945" s="2">
        <v>0.0</v>
      </c>
      <c r="AF945" s="2">
        <v>0.0</v>
      </c>
      <c r="AG945" s="2">
        <v>1.0</v>
      </c>
      <c r="AH945" s="2">
        <v>0.0</v>
      </c>
      <c r="AI945" s="2">
        <v>0.0</v>
      </c>
      <c r="AJ945" s="2">
        <v>0.0</v>
      </c>
      <c r="AK945" s="2">
        <v>0.0</v>
      </c>
      <c r="AL945" s="2">
        <v>0.0</v>
      </c>
      <c r="AM945" s="2">
        <v>0.0</v>
      </c>
      <c r="AN945" s="2">
        <v>0.0</v>
      </c>
      <c r="AO945" s="2">
        <v>0.0</v>
      </c>
      <c r="AP945" s="2">
        <v>0.0</v>
      </c>
      <c r="AQ945" s="2">
        <v>1.0</v>
      </c>
      <c r="AR945" s="3">
        <v>0.0</v>
      </c>
      <c r="AS945" s="6">
        <f t="shared" si="4"/>
        <v>16.18801333</v>
      </c>
      <c r="AT945" s="6">
        <f t="shared" si="5"/>
        <v>0.04693637259</v>
      </c>
      <c r="AU945" s="6">
        <f t="shared" si="6"/>
        <v>0.3042347498</v>
      </c>
      <c r="AV945" s="6">
        <f t="shared" si="7"/>
        <v>0</v>
      </c>
      <c r="AW945" s="6">
        <f t="shared" si="8"/>
        <v>1</v>
      </c>
      <c r="AX945" s="6">
        <f t="shared" si="9"/>
        <v>0</v>
      </c>
      <c r="AY945" s="6">
        <f t="shared" si="10"/>
        <v>0</v>
      </c>
      <c r="AZ945" s="6">
        <f t="shared" si="11"/>
        <v>0</v>
      </c>
      <c r="BA945" s="6">
        <f t="shared" si="12"/>
        <v>16</v>
      </c>
      <c r="BB945" s="6">
        <f t="shared" si="13"/>
        <v>0</v>
      </c>
      <c r="BC945" s="2"/>
      <c r="BD945" s="2"/>
    </row>
    <row r="946" ht="15.75" customHeight="1">
      <c r="A946" s="2">
        <v>226.0</v>
      </c>
      <c r="B946" s="2">
        <v>2016.0</v>
      </c>
      <c r="C946" s="6" t="s">
        <v>285</v>
      </c>
      <c r="D946" s="2">
        <v>20915.0</v>
      </c>
      <c r="E946" s="2">
        <v>8.34349200012E12</v>
      </c>
      <c r="F946" s="2" t="str">
        <f t="array" ref="F946">IFERROR(INDEX(cnpj!$A:$B,MATCH(C946,cnpj!$B:$B,0),1),IF(G946=14,LEFT(E946,2)&amp;"."&amp;MID(E946,3,3)&amp;"."&amp;MID(E946,6,3)&amp;"/"&amp;MID(E946,9,4)&amp;"-"&amp;RIGHT(E946,2),IF(G946=13,0&amp;LEFT(E946,1)&amp;"."&amp;MID(E946,2,3)&amp;"."&amp;MID(E946,5,3)&amp;"/"&amp;MID(E946,8,4)&amp;"-"&amp;RIGHT(E946,2),IF(G946=12,"00"&amp;"."&amp;LEFT(E946,3)&amp;"."&amp;MID(E946,4,3)&amp;"/"&amp;MID(E946,7,4)&amp;"-"&amp;RIGHT(E946,2),IF(G946=11,"00.0"&amp;LEFT(E946,2)&amp;"."&amp;MID(E946,3,3)&amp;"/"&amp;MID(E946,6,4)&amp;"-"&amp;RIGHT(E946,2),"erro")))))</f>
        <v>08.343.492/0001-20</v>
      </c>
      <c r="G946" s="2">
        <f t="shared" si="2"/>
        <v>13</v>
      </c>
      <c r="H946" s="6" t="s">
        <v>62</v>
      </c>
      <c r="I946" s="2">
        <v>3.0</v>
      </c>
      <c r="J946" s="6">
        <v>13.484224848030362</v>
      </c>
      <c r="K946" s="6">
        <v>718000.0</v>
      </c>
      <c r="L946" s="2">
        <v>0.0</v>
      </c>
      <c r="M946" s="2">
        <v>1.0</v>
      </c>
      <c r="N946" s="2"/>
      <c r="O946" s="2">
        <v>1.0</v>
      </c>
      <c r="P946" s="2">
        <v>1.0</v>
      </c>
      <c r="Q946" s="2">
        <v>0.0</v>
      </c>
      <c r="R946" s="2">
        <v>15.0</v>
      </c>
      <c r="S946" s="2">
        <v>0.0</v>
      </c>
      <c r="T946" s="6">
        <v>16.14981464258166</v>
      </c>
      <c r="U946" s="6">
        <v>0.053972022056380214</v>
      </c>
      <c r="V946" s="6">
        <v>0.4978113349829698</v>
      </c>
      <c r="W946" s="6">
        <v>2320801.0</v>
      </c>
      <c r="X946" s="6">
        <v>2817744.0</v>
      </c>
      <c r="Y946" s="6">
        <v>1.0322274E7</v>
      </c>
      <c r="Z946" s="6">
        <v>557114.0</v>
      </c>
      <c r="AA946" s="2" t="str">
        <f t="shared" si="3"/>
        <v/>
      </c>
      <c r="AB946" s="2">
        <v>0.0</v>
      </c>
      <c r="AC946" s="2">
        <v>0.0</v>
      </c>
      <c r="AD946" s="2">
        <v>0.0</v>
      </c>
      <c r="AE946" s="2">
        <v>0.0</v>
      </c>
      <c r="AF946" s="2">
        <v>0.0</v>
      </c>
      <c r="AG946" s="2">
        <v>0.0</v>
      </c>
      <c r="AH946" s="2">
        <v>1.0</v>
      </c>
      <c r="AI946" s="2">
        <v>0.0</v>
      </c>
      <c r="AJ946" s="2">
        <v>0.0</v>
      </c>
      <c r="AK946" s="2">
        <v>0.0</v>
      </c>
      <c r="AL946" s="2">
        <v>0.0</v>
      </c>
      <c r="AM946" s="2">
        <v>1.0</v>
      </c>
      <c r="AN946" s="2">
        <v>0.0</v>
      </c>
      <c r="AO946" s="2">
        <v>0.0</v>
      </c>
      <c r="AP946" s="2">
        <v>0.0</v>
      </c>
      <c r="AQ946" s="2">
        <v>0.0</v>
      </c>
      <c r="AR946" s="3">
        <v>0.0</v>
      </c>
      <c r="AS946" s="6" t="str">
        <f t="shared" si="4"/>
        <v/>
      </c>
      <c r="AT946" s="6" t="str">
        <f t="shared" si="5"/>
        <v/>
      </c>
      <c r="AU946" s="6" t="str">
        <f t="shared" si="6"/>
        <v/>
      </c>
      <c r="AV946" s="6" t="str">
        <f t="shared" si="7"/>
        <v/>
      </c>
      <c r="AW946" s="6" t="str">
        <f t="shared" si="8"/>
        <v/>
      </c>
      <c r="AX946" s="6" t="str">
        <f t="shared" si="9"/>
        <v/>
      </c>
      <c r="AY946" s="6" t="str">
        <f t="shared" si="10"/>
        <v/>
      </c>
      <c r="AZ946" s="6" t="str">
        <f t="shared" si="11"/>
        <v/>
      </c>
      <c r="BA946" s="6" t="str">
        <f t="shared" si="12"/>
        <v/>
      </c>
      <c r="BB946" s="6" t="str">
        <f t="shared" si="13"/>
        <v/>
      </c>
      <c r="BC946" s="2"/>
      <c r="BD946" s="2"/>
    </row>
    <row r="947" ht="15.75" customHeight="1">
      <c r="A947" s="2">
        <v>226.0</v>
      </c>
      <c r="B947" s="2">
        <v>2017.0</v>
      </c>
      <c r="C947" s="6" t="s">
        <v>285</v>
      </c>
      <c r="D947" s="2">
        <v>20915.0</v>
      </c>
      <c r="E947" s="2">
        <v>8.34349200012E12</v>
      </c>
      <c r="F947" s="2" t="str">
        <f t="array" ref="F947">IFERROR(INDEX(cnpj!$A:$B,MATCH(C947,cnpj!$B:$B,0),1),IF(G947=14,LEFT(E947,2)&amp;"."&amp;MID(E947,3,3)&amp;"."&amp;MID(E947,6,3)&amp;"/"&amp;MID(E947,9,4)&amp;"-"&amp;RIGHT(E947,2),IF(G947=13,0&amp;LEFT(E947,1)&amp;"."&amp;MID(E947,2,3)&amp;"."&amp;MID(E947,5,3)&amp;"/"&amp;MID(E947,8,4)&amp;"-"&amp;RIGHT(E947,2),IF(G947=12,"00"&amp;"."&amp;LEFT(E947,3)&amp;"."&amp;MID(E947,4,3)&amp;"/"&amp;MID(E947,7,4)&amp;"-"&amp;RIGHT(E947,2),IF(G947=11,"00.0"&amp;LEFT(E947,2)&amp;"."&amp;MID(E947,3,3)&amp;"/"&amp;MID(E947,6,4)&amp;"-"&amp;RIGHT(E947,2),"erro")))))</f>
        <v>08.343.492/0001-20</v>
      </c>
      <c r="G947" s="2">
        <f t="shared" si="2"/>
        <v>13</v>
      </c>
      <c r="H947" s="6" t="s">
        <v>62</v>
      </c>
      <c r="I947" s="2">
        <v>3.0</v>
      </c>
      <c r="J947" s="6">
        <v>13.484224848030362</v>
      </c>
      <c r="K947" s="6">
        <v>718000.0</v>
      </c>
      <c r="L947" s="2">
        <v>0.0</v>
      </c>
      <c r="M947" s="2">
        <v>1.0</v>
      </c>
      <c r="N947" s="2"/>
      <c r="O947" s="2">
        <v>0.0</v>
      </c>
      <c r="P947" s="2">
        <v>0.0</v>
      </c>
      <c r="Q947" s="2">
        <v>0.0</v>
      </c>
      <c r="R947" s="2">
        <v>19.0</v>
      </c>
      <c r="S947" s="2">
        <v>0.0</v>
      </c>
      <c r="T947" s="6">
        <v>16.328803640188926</v>
      </c>
      <c r="U947" s="6">
        <v>0.05292625226418203</v>
      </c>
      <c r="V947" s="6">
        <v>0.5511114235951865</v>
      </c>
      <c r="W947" s="6">
        <v>2424477.0</v>
      </c>
      <c r="X947" s="6">
        <v>4379279.0</v>
      </c>
      <c r="Y947" s="6">
        <v>1.2345518E7</v>
      </c>
      <c r="Z947" s="6">
        <v>653402.0</v>
      </c>
      <c r="AA947" s="2">
        <f t="shared" si="3"/>
        <v>0</v>
      </c>
      <c r="AB947" s="2">
        <v>0.0</v>
      </c>
      <c r="AC947" s="2">
        <v>0.0</v>
      </c>
      <c r="AD947" s="2">
        <v>0.0</v>
      </c>
      <c r="AE947" s="2">
        <v>0.0</v>
      </c>
      <c r="AF947" s="2">
        <v>0.0</v>
      </c>
      <c r="AG947" s="2">
        <v>0.0</v>
      </c>
      <c r="AH947" s="2">
        <v>1.0</v>
      </c>
      <c r="AI947" s="2">
        <v>0.0</v>
      </c>
      <c r="AJ947" s="2">
        <v>0.0</v>
      </c>
      <c r="AK947" s="2">
        <v>0.0</v>
      </c>
      <c r="AL947" s="2">
        <v>0.0</v>
      </c>
      <c r="AM947" s="2">
        <v>0.0</v>
      </c>
      <c r="AN947" s="2">
        <v>1.0</v>
      </c>
      <c r="AO947" s="2">
        <v>0.0</v>
      </c>
      <c r="AP947" s="2">
        <v>0.0</v>
      </c>
      <c r="AQ947" s="2">
        <v>0.0</v>
      </c>
      <c r="AR947" s="3">
        <v>0.0</v>
      </c>
      <c r="AS947" s="6">
        <f t="shared" si="4"/>
        <v>16.14981464</v>
      </c>
      <c r="AT947" s="6">
        <f t="shared" si="5"/>
        <v>0.05397202206</v>
      </c>
      <c r="AU947" s="6">
        <f t="shared" si="6"/>
        <v>0.497811335</v>
      </c>
      <c r="AV947" s="6">
        <f t="shared" si="7"/>
        <v>0</v>
      </c>
      <c r="AW947" s="6">
        <f t="shared" si="8"/>
        <v>1</v>
      </c>
      <c r="AX947" s="6">
        <f t="shared" si="9"/>
        <v>1</v>
      </c>
      <c r="AY947" s="6">
        <f t="shared" si="10"/>
        <v>1</v>
      </c>
      <c r="AZ947" s="6">
        <f t="shared" si="11"/>
        <v>0</v>
      </c>
      <c r="BA947" s="6">
        <f t="shared" si="12"/>
        <v>15</v>
      </c>
      <c r="BB947" s="6">
        <f t="shared" si="13"/>
        <v>0</v>
      </c>
      <c r="BC947" s="2"/>
      <c r="BD947" s="2"/>
    </row>
    <row r="948" ht="15.75" customHeight="1">
      <c r="A948" s="2">
        <v>226.0</v>
      </c>
      <c r="B948" s="2">
        <v>2018.0</v>
      </c>
      <c r="C948" s="6" t="s">
        <v>285</v>
      </c>
      <c r="D948" s="2">
        <v>20915.0</v>
      </c>
      <c r="E948" s="2">
        <v>8.34349200012E12</v>
      </c>
      <c r="F948" s="2" t="str">
        <f t="array" ref="F948">IFERROR(INDEX(cnpj!$A:$B,MATCH(C948,cnpj!$B:$B,0),1),IF(G948=14,LEFT(E948,2)&amp;"."&amp;MID(E948,3,3)&amp;"."&amp;MID(E948,6,3)&amp;"/"&amp;MID(E948,9,4)&amp;"-"&amp;RIGHT(E948,2),IF(G948=13,0&amp;LEFT(E948,1)&amp;"."&amp;MID(E948,2,3)&amp;"."&amp;MID(E948,5,3)&amp;"/"&amp;MID(E948,8,4)&amp;"-"&amp;RIGHT(E948,2),IF(G948=12,"00"&amp;"."&amp;LEFT(E948,3)&amp;"."&amp;MID(E948,4,3)&amp;"/"&amp;MID(E948,7,4)&amp;"-"&amp;RIGHT(E948,2),IF(G948=11,"00.0"&amp;LEFT(E948,2)&amp;"."&amp;MID(E948,3,3)&amp;"/"&amp;MID(E948,6,4)&amp;"-"&amp;RIGHT(E948,2),"erro")))))</f>
        <v>08.343.492/0001-20</v>
      </c>
      <c r="G948" s="2">
        <f t="shared" si="2"/>
        <v>13</v>
      </c>
      <c r="H948" s="6" t="s">
        <v>62</v>
      </c>
      <c r="I948" s="2">
        <v>3.0</v>
      </c>
      <c r="J948" s="6">
        <v>13.504900980868788</v>
      </c>
      <c r="K948" s="6">
        <v>733000.0</v>
      </c>
      <c r="L948" s="2">
        <v>0.0</v>
      </c>
      <c r="M948" s="2">
        <v>1.0</v>
      </c>
      <c r="N948" s="2"/>
      <c r="O948" s="2">
        <v>0.0</v>
      </c>
      <c r="P948" s="2">
        <v>0.0</v>
      </c>
      <c r="Q948" s="2">
        <v>0.0</v>
      </c>
      <c r="R948" s="2">
        <v>19.0</v>
      </c>
      <c r="S948" s="2">
        <v>0.0</v>
      </c>
      <c r="T948" s="6">
        <v>16.277501469751485</v>
      </c>
      <c r="U948" s="6">
        <v>0.058859130068217136</v>
      </c>
      <c r="V948" s="6">
        <v>0.6051849833281293</v>
      </c>
      <c r="W948" s="6">
        <v>1962947.0</v>
      </c>
      <c r="X948" s="6">
        <v>5134746.0</v>
      </c>
      <c r="Y948" s="6">
        <v>1.1728138E7</v>
      </c>
      <c r="Z948" s="6">
        <v>690308.0</v>
      </c>
      <c r="AA948" s="2">
        <f t="shared" si="3"/>
        <v>0</v>
      </c>
      <c r="AB948" s="2">
        <v>0.0</v>
      </c>
      <c r="AC948" s="2">
        <v>0.0</v>
      </c>
      <c r="AD948" s="2">
        <v>0.0</v>
      </c>
      <c r="AE948" s="2">
        <v>0.0</v>
      </c>
      <c r="AF948" s="2">
        <v>0.0</v>
      </c>
      <c r="AG948" s="2">
        <v>0.0</v>
      </c>
      <c r="AH948" s="2">
        <v>1.0</v>
      </c>
      <c r="AI948" s="2">
        <v>0.0</v>
      </c>
      <c r="AJ948" s="2">
        <v>0.0</v>
      </c>
      <c r="AK948" s="2">
        <v>0.0</v>
      </c>
      <c r="AL948" s="2">
        <v>0.0</v>
      </c>
      <c r="AM948" s="2">
        <v>0.0</v>
      </c>
      <c r="AN948" s="2">
        <v>0.0</v>
      </c>
      <c r="AO948" s="2">
        <v>1.0</v>
      </c>
      <c r="AP948" s="2">
        <v>0.0</v>
      </c>
      <c r="AQ948" s="2">
        <v>0.0</v>
      </c>
      <c r="AR948" s="3">
        <v>0.0</v>
      </c>
      <c r="AS948" s="6">
        <f t="shared" si="4"/>
        <v>16.32880364</v>
      </c>
      <c r="AT948" s="6">
        <f t="shared" si="5"/>
        <v>0.05292625226</v>
      </c>
      <c r="AU948" s="6">
        <f t="shared" si="6"/>
        <v>0.5511114236</v>
      </c>
      <c r="AV948" s="6">
        <f t="shared" si="7"/>
        <v>0</v>
      </c>
      <c r="AW948" s="6">
        <f t="shared" si="8"/>
        <v>1</v>
      </c>
      <c r="AX948" s="6">
        <f t="shared" si="9"/>
        <v>0</v>
      </c>
      <c r="AY948" s="6">
        <f t="shared" si="10"/>
        <v>0</v>
      </c>
      <c r="AZ948" s="6">
        <f t="shared" si="11"/>
        <v>0</v>
      </c>
      <c r="BA948" s="6">
        <f t="shared" si="12"/>
        <v>19</v>
      </c>
      <c r="BB948" s="6">
        <f t="shared" si="13"/>
        <v>0</v>
      </c>
      <c r="BC948" s="2"/>
      <c r="BD948" s="2"/>
    </row>
    <row r="949" ht="15.75" customHeight="1">
      <c r="A949" s="2">
        <v>226.0</v>
      </c>
      <c r="B949" s="2">
        <v>2019.0</v>
      </c>
      <c r="C949" s="6" t="s">
        <v>285</v>
      </c>
      <c r="D949" s="2">
        <v>20915.0</v>
      </c>
      <c r="E949" s="2">
        <v>8.34349200012E12</v>
      </c>
      <c r="F949" s="2" t="str">
        <f t="array" ref="F949">IFERROR(INDEX(cnpj!$A:$B,MATCH(C949,cnpj!$B:$B,0),1),IF(G949=14,LEFT(E949,2)&amp;"."&amp;MID(E949,3,3)&amp;"."&amp;MID(E949,6,3)&amp;"/"&amp;MID(E949,9,4)&amp;"-"&amp;RIGHT(E949,2),IF(G949=13,0&amp;LEFT(E949,1)&amp;"."&amp;MID(E949,2,3)&amp;"."&amp;MID(E949,5,3)&amp;"/"&amp;MID(E949,8,4)&amp;"-"&amp;RIGHT(E949,2),IF(G949=12,"00"&amp;"."&amp;LEFT(E949,3)&amp;"."&amp;MID(E949,4,3)&amp;"/"&amp;MID(E949,7,4)&amp;"-"&amp;RIGHT(E949,2),IF(G949=11,"00.0"&amp;LEFT(E949,2)&amp;"."&amp;MID(E949,3,3)&amp;"/"&amp;MID(E949,6,4)&amp;"-"&amp;RIGHT(E949,2),"erro")))))</f>
        <v>08.343.492/0001-20</v>
      </c>
      <c r="G949" s="2">
        <f t="shared" si="2"/>
        <v>13</v>
      </c>
      <c r="H949" s="6" t="s">
        <v>62</v>
      </c>
      <c r="I949" s="2">
        <v>3.0</v>
      </c>
      <c r="J949" s="6">
        <v>13.621925808891609</v>
      </c>
      <c r="K949" s="6">
        <v>824000.0</v>
      </c>
      <c r="L949" s="2">
        <v>0.0</v>
      </c>
      <c r="M949" s="2">
        <v>1.0</v>
      </c>
      <c r="N949" s="2"/>
      <c r="O949" s="2">
        <v>1.0</v>
      </c>
      <c r="P949" s="2">
        <v>3.0</v>
      </c>
      <c r="Q949" s="2">
        <v>0.0</v>
      </c>
      <c r="R949" s="2">
        <v>19.0</v>
      </c>
      <c r="S949" s="2">
        <v>0.0</v>
      </c>
      <c r="T949" s="6">
        <v>16.377324235084004</v>
      </c>
      <c r="U949" s="6">
        <v>0.05326252189547275</v>
      </c>
      <c r="V949" s="6">
        <v>0.3462870679743505</v>
      </c>
      <c r="W949" s="6">
        <v>2166837.0</v>
      </c>
      <c r="X949" s="6">
        <v>2320801.0</v>
      </c>
      <c r="Y949" s="6">
        <v>1.29593E7</v>
      </c>
      <c r="Z949" s="6">
        <v>690245.0</v>
      </c>
      <c r="AA949" s="2">
        <f t="shared" si="3"/>
        <v>0</v>
      </c>
      <c r="AB949" s="2">
        <v>0.0</v>
      </c>
      <c r="AC949" s="2">
        <v>0.0</v>
      </c>
      <c r="AD949" s="2">
        <v>0.0</v>
      </c>
      <c r="AE949" s="2">
        <v>0.0</v>
      </c>
      <c r="AF949" s="2">
        <v>0.0</v>
      </c>
      <c r="AG949" s="2">
        <v>0.0</v>
      </c>
      <c r="AH949" s="2">
        <v>1.0</v>
      </c>
      <c r="AI949" s="2">
        <v>0.0</v>
      </c>
      <c r="AJ949" s="2">
        <v>0.0</v>
      </c>
      <c r="AK949" s="2">
        <v>0.0</v>
      </c>
      <c r="AL949" s="2">
        <v>0.0</v>
      </c>
      <c r="AM949" s="2">
        <v>0.0</v>
      </c>
      <c r="AN949" s="2">
        <v>0.0</v>
      </c>
      <c r="AO949" s="2">
        <v>0.0</v>
      </c>
      <c r="AP949" s="2">
        <v>1.0</v>
      </c>
      <c r="AQ949" s="2">
        <v>0.0</v>
      </c>
      <c r="AR949" s="3">
        <v>0.0</v>
      </c>
      <c r="AS949" s="6">
        <f t="shared" si="4"/>
        <v>16.27750147</v>
      </c>
      <c r="AT949" s="6">
        <f t="shared" si="5"/>
        <v>0.05885913007</v>
      </c>
      <c r="AU949" s="6">
        <f t="shared" si="6"/>
        <v>0.6051849833</v>
      </c>
      <c r="AV949" s="6">
        <f t="shared" si="7"/>
        <v>0</v>
      </c>
      <c r="AW949" s="6">
        <f t="shared" si="8"/>
        <v>1</v>
      </c>
      <c r="AX949" s="6">
        <f t="shared" si="9"/>
        <v>0</v>
      </c>
      <c r="AY949" s="6">
        <f t="shared" si="10"/>
        <v>0</v>
      </c>
      <c r="AZ949" s="6">
        <f t="shared" si="11"/>
        <v>0</v>
      </c>
      <c r="BA949" s="6">
        <f t="shared" si="12"/>
        <v>19</v>
      </c>
      <c r="BB949" s="6">
        <f t="shared" si="13"/>
        <v>0</v>
      </c>
      <c r="BC949" s="2"/>
      <c r="BD949" s="2"/>
    </row>
    <row r="950" ht="15.75" customHeight="1">
      <c r="A950" s="2">
        <v>226.0</v>
      </c>
      <c r="B950" s="2">
        <v>2020.0</v>
      </c>
      <c r="C950" s="6" t="s">
        <v>285</v>
      </c>
      <c r="D950" s="2">
        <v>20915.0</v>
      </c>
      <c r="E950" s="2">
        <v>8.34349200012E12</v>
      </c>
      <c r="F950" s="2" t="str">
        <f t="array" ref="F950">IFERROR(INDEX(cnpj!$A:$B,MATCH(C950,cnpj!$B:$B,0),1),IF(G950=14,LEFT(E950,2)&amp;"."&amp;MID(E950,3,3)&amp;"."&amp;MID(E950,6,3)&amp;"/"&amp;MID(E950,9,4)&amp;"-"&amp;RIGHT(E950,2),IF(G950=13,0&amp;LEFT(E950,1)&amp;"."&amp;MID(E950,2,3)&amp;"."&amp;MID(E950,5,3)&amp;"/"&amp;MID(E950,8,4)&amp;"-"&amp;RIGHT(E950,2),IF(G950=12,"00"&amp;"."&amp;LEFT(E950,3)&amp;"."&amp;MID(E950,4,3)&amp;"/"&amp;MID(E950,7,4)&amp;"-"&amp;RIGHT(E950,2),IF(G950=11,"00.0"&amp;LEFT(E950,2)&amp;"."&amp;MID(E950,3,3)&amp;"/"&amp;MID(E950,6,4)&amp;"-"&amp;RIGHT(E950,2),"erro")))))</f>
        <v>08.343.492/0001-20</v>
      </c>
      <c r="G950" s="2">
        <f t="shared" si="2"/>
        <v>13</v>
      </c>
      <c r="H950" s="6" t="s">
        <v>62</v>
      </c>
      <c r="I950" s="2">
        <v>3.0</v>
      </c>
      <c r="J950" s="6">
        <v>13.587692096264822</v>
      </c>
      <c r="K950" s="6">
        <v>796268.8</v>
      </c>
      <c r="L950" s="2">
        <v>0.0</v>
      </c>
      <c r="M950" s="2">
        <v>1.0</v>
      </c>
      <c r="N950" s="2"/>
      <c r="O950" s="2">
        <v>1.0</v>
      </c>
      <c r="P950" s="2">
        <v>3.0</v>
      </c>
      <c r="Q950" s="2">
        <v>0.0</v>
      </c>
      <c r="R950" s="2">
        <v>18.0</v>
      </c>
      <c r="S950" s="2">
        <v>0.0</v>
      </c>
      <c r="T950" s="6">
        <v>16.45652497124136</v>
      </c>
      <c r="U950" s="6">
        <v>0.03921888449099643</v>
      </c>
      <c r="V950" s="6">
        <v>0.595554380397373</v>
      </c>
      <c r="W950" s="6">
        <v>2465568.0</v>
      </c>
      <c r="X950" s="6">
        <v>5888527.0</v>
      </c>
      <c r="Y950" s="6">
        <v>1.4027426E7</v>
      </c>
      <c r="Z950" s="6">
        <v>550140.0</v>
      </c>
      <c r="AA950" s="2">
        <f t="shared" si="3"/>
        <v>0</v>
      </c>
      <c r="AB950" s="2">
        <v>0.0</v>
      </c>
      <c r="AC950" s="2">
        <v>0.0</v>
      </c>
      <c r="AD950" s="2">
        <v>0.0</v>
      </c>
      <c r="AE950" s="2">
        <v>0.0</v>
      </c>
      <c r="AF950" s="2">
        <v>0.0</v>
      </c>
      <c r="AG950" s="2">
        <v>0.0</v>
      </c>
      <c r="AH950" s="2">
        <v>1.0</v>
      </c>
      <c r="AI950" s="2">
        <v>0.0</v>
      </c>
      <c r="AJ950" s="2">
        <v>0.0</v>
      </c>
      <c r="AK950" s="2">
        <v>0.0</v>
      </c>
      <c r="AL950" s="2">
        <v>0.0</v>
      </c>
      <c r="AM950" s="2">
        <v>0.0</v>
      </c>
      <c r="AN950" s="2">
        <v>0.0</v>
      </c>
      <c r="AO950" s="2">
        <v>0.0</v>
      </c>
      <c r="AP950" s="2">
        <v>0.0</v>
      </c>
      <c r="AQ950" s="2">
        <v>1.0</v>
      </c>
      <c r="AR950" s="3">
        <v>0.0</v>
      </c>
      <c r="AS950" s="6">
        <f t="shared" si="4"/>
        <v>16.37732424</v>
      </c>
      <c r="AT950" s="6">
        <f t="shared" si="5"/>
        <v>0.0532625219</v>
      </c>
      <c r="AU950" s="6">
        <f t="shared" si="6"/>
        <v>0.346287068</v>
      </c>
      <c r="AV950" s="6">
        <f t="shared" si="7"/>
        <v>0</v>
      </c>
      <c r="AW950" s="6">
        <f t="shared" si="8"/>
        <v>1</v>
      </c>
      <c r="AX950" s="6">
        <f t="shared" si="9"/>
        <v>1</v>
      </c>
      <c r="AY950" s="6">
        <f t="shared" si="10"/>
        <v>3</v>
      </c>
      <c r="AZ950" s="6">
        <f t="shared" si="11"/>
        <v>0</v>
      </c>
      <c r="BA950" s="6">
        <f t="shared" si="12"/>
        <v>19</v>
      </c>
      <c r="BB950" s="6">
        <f t="shared" si="13"/>
        <v>0</v>
      </c>
      <c r="BC950" s="2"/>
      <c r="BD950" s="2"/>
    </row>
    <row r="951" ht="15.75" customHeight="1">
      <c r="A951" s="2">
        <v>227.0</v>
      </c>
      <c r="B951" s="2">
        <v>2016.0</v>
      </c>
      <c r="C951" s="6" t="s">
        <v>286</v>
      </c>
      <c r="D951" s="2">
        <v>21520.0</v>
      </c>
      <c r="E951" s="2">
        <v>8.93505400015E12</v>
      </c>
      <c r="F951" s="2" t="str">
        <f t="array" ref="F951">IFERROR(INDEX(cnpj!$A:$B,MATCH(C951,cnpj!$B:$B,0),1),IF(G951=14,LEFT(E951,2)&amp;"."&amp;MID(E951,3,3)&amp;"."&amp;MID(E951,6,3)&amp;"/"&amp;MID(E951,9,4)&amp;"-"&amp;RIGHT(E951,2),IF(G951=13,0&amp;LEFT(E951,1)&amp;"."&amp;MID(E951,2,3)&amp;"."&amp;MID(E951,5,3)&amp;"/"&amp;MID(E951,8,4)&amp;"-"&amp;RIGHT(E951,2),IF(G951=12,"00"&amp;"."&amp;LEFT(E951,3)&amp;"."&amp;MID(E951,4,3)&amp;"/"&amp;MID(E951,7,4)&amp;"-"&amp;RIGHT(E951,2),IF(G951=11,"00.0"&amp;LEFT(E951,2)&amp;"."&amp;MID(E951,3,3)&amp;"/"&amp;MID(E951,6,4)&amp;"-"&amp;RIGHT(E951,2),"erro")))))</f>
        <v>08.935.054/0001-50</v>
      </c>
      <c r="G951" s="2">
        <f t="shared" si="2"/>
        <v>13</v>
      </c>
      <c r="H951" s="6" t="s">
        <v>50</v>
      </c>
      <c r="I951" s="2">
        <v>6.0</v>
      </c>
      <c r="J951" s="6">
        <v>11.322974881011783</v>
      </c>
      <c r="K951" s="6">
        <v>82700.0</v>
      </c>
      <c r="L951" s="2">
        <v>1.0</v>
      </c>
      <c r="M951" s="2">
        <v>1.0</v>
      </c>
      <c r="N951" s="2"/>
      <c r="O951" s="2">
        <v>0.0</v>
      </c>
      <c r="P951" s="2">
        <v>0.0</v>
      </c>
      <c r="Q951" s="2">
        <v>0.0</v>
      </c>
      <c r="R951" s="2">
        <v>15.0</v>
      </c>
      <c r="S951" s="2">
        <v>0.0</v>
      </c>
      <c r="T951" s="6">
        <v>13.35157329107812</v>
      </c>
      <c r="U951" s="6">
        <v>-0.504708151837698</v>
      </c>
      <c r="V951" s="6">
        <v>1.183739581395127</v>
      </c>
      <c r="W951" s="6">
        <v>74809.0</v>
      </c>
      <c r="X951" s="6">
        <v>669530.0</v>
      </c>
      <c r="Y951" s="6">
        <v>628803.0</v>
      </c>
      <c r="Z951" s="6">
        <v>-317362.0</v>
      </c>
      <c r="AA951" s="2" t="str">
        <f t="shared" si="3"/>
        <v/>
      </c>
      <c r="AB951" s="2">
        <v>0.0</v>
      </c>
      <c r="AC951" s="2">
        <v>0.0</v>
      </c>
      <c r="AD951" s="2">
        <v>0.0</v>
      </c>
      <c r="AE951" s="2">
        <v>0.0</v>
      </c>
      <c r="AF951" s="2">
        <v>0.0</v>
      </c>
      <c r="AG951" s="2">
        <v>0.0</v>
      </c>
      <c r="AH951" s="2">
        <v>0.0</v>
      </c>
      <c r="AI951" s="2">
        <v>0.0</v>
      </c>
      <c r="AJ951" s="2">
        <v>0.0</v>
      </c>
      <c r="AK951" s="2">
        <v>0.0</v>
      </c>
      <c r="AL951" s="2">
        <v>0.0</v>
      </c>
      <c r="AM951" s="2">
        <v>1.0</v>
      </c>
      <c r="AN951" s="2">
        <v>0.0</v>
      </c>
      <c r="AO951" s="2">
        <v>0.0</v>
      </c>
      <c r="AP951" s="2">
        <v>0.0</v>
      </c>
      <c r="AQ951" s="2">
        <v>0.0</v>
      </c>
      <c r="AR951" s="3">
        <v>0.0</v>
      </c>
      <c r="AS951" s="6" t="str">
        <f t="shared" si="4"/>
        <v/>
      </c>
      <c r="AT951" s="6" t="str">
        <f t="shared" si="5"/>
        <v/>
      </c>
      <c r="AU951" s="6" t="str">
        <f t="shared" si="6"/>
        <v/>
      </c>
      <c r="AV951" s="6" t="str">
        <f t="shared" si="7"/>
        <v/>
      </c>
      <c r="AW951" s="6" t="str">
        <f t="shared" si="8"/>
        <v/>
      </c>
      <c r="AX951" s="6" t="str">
        <f t="shared" si="9"/>
        <v/>
      </c>
      <c r="AY951" s="6" t="str">
        <f t="shared" si="10"/>
        <v/>
      </c>
      <c r="AZ951" s="6" t="str">
        <f t="shared" si="11"/>
        <v/>
      </c>
      <c r="BA951" s="6" t="str">
        <f t="shared" si="12"/>
        <v/>
      </c>
      <c r="BB951" s="6" t="str">
        <f t="shared" si="13"/>
        <v/>
      </c>
      <c r="BC951" s="2"/>
      <c r="BD951" s="2"/>
    </row>
    <row r="952" ht="15.75" customHeight="1">
      <c r="A952" s="2">
        <v>227.0</v>
      </c>
      <c r="B952" s="2">
        <v>2017.0</v>
      </c>
      <c r="C952" s="6" t="s">
        <v>286</v>
      </c>
      <c r="D952" s="2">
        <v>21520.0</v>
      </c>
      <c r="E952" s="2">
        <v>8.93505400015E12</v>
      </c>
      <c r="F952" s="2" t="str">
        <f t="array" ref="F952">IFERROR(INDEX(cnpj!$A:$B,MATCH(C952,cnpj!$B:$B,0),1),IF(G952=14,LEFT(E952,2)&amp;"."&amp;MID(E952,3,3)&amp;"."&amp;MID(E952,6,3)&amp;"/"&amp;MID(E952,9,4)&amp;"-"&amp;RIGHT(E952,2),IF(G952=13,0&amp;LEFT(E952,1)&amp;"."&amp;MID(E952,2,3)&amp;"."&amp;MID(E952,5,3)&amp;"/"&amp;MID(E952,8,4)&amp;"-"&amp;RIGHT(E952,2),IF(G952=12,"00"&amp;"."&amp;LEFT(E952,3)&amp;"."&amp;MID(E952,4,3)&amp;"/"&amp;MID(E952,7,4)&amp;"-"&amp;RIGHT(E952,2),IF(G952=11,"00.0"&amp;LEFT(E952,2)&amp;"."&amp;MID(E952,3,3)&amp;"/"&amp;MID(E952,6,4)&amp;"-"&amp;RIGHT(E952,2),"erro")))))</f>
        <v>08.935.054/0001-50</v>
      </c>
      <c r="G952" s="2">
        <f t="shared" si="2"/>
        <v>13</v>
      </c>
      <c r="H952" s="6" t="s">
        <v>50</v>
      </c>
      <c r="I952" s="2">
        <v>6.0</v>
      </c>
      <c r="J952" s="6">
        <v>13.808485943027309</v>
      </c>
      <c r="K952" s="6">
        <v>993000.0</v>
      </c>
      <c r="L952" s="2">
        <v>1.0</v>
      </c>
      <c r="M952" s="2">
        <v>1.0</v>
      </c>
      <c r="N952" s="2"/>
      <c r="O952" s="2">
        <v>0.0</v>
      </c>
      <c r="P952" s="2">
        <v>0.0</v>
      </c>
      <c r="Q952" s="2">
        <v>0.0</v>
      </c>
      <c r="R952" s="2">
        <v>13.0</v>
      </c>
      <c r="S952" s="2">
        <v>0.0</v>
      </c>
      <c r="T952" s="6">
        <v>13.414644856351005</v>
      </c>
      <c r="U952" s="6">
        <v>0.1711007256547317</v>
      </c>
      <c r="V952" s="6">
        <v>0.9807791083106877</v>
      </c>
      <c r="W952" s="6">
        <v>34446.0</v>
      </c>
      <c r="X952" s="6">
        <v>622421.0</v>
      </c>
      <c r="Y952" s="6">
        <v>669740.0</v>
      </c>
      <c r="Z952" s="6">
        <v>114593.0</v>
      </c>
      <c r="AA952" s="2">
        <f t="shared" si="3"/>
        <v>1</v>
      </c>
      <c r="AB952" s="2">
        <v>0.0</v>
      </c>
      <c r="AC952" s="2">
        <v>0.0</v>
      </c>
      <c r="AD952" s="2">
        <v>0.0</v>
      </c>
      <c r="AE952" s="2">
        <v>0.0</v>
      </c>
      <c r="AF952" s="2">
        <v>0.0</v>
      </c>
      <c r="AG952" s="2">
        <v>0.0</v>
      </c>
      <c r="AH952" s="2">
        <v>0.0</v>
      </c>
      <c r="AI952" s="2">
        <v>0.0</v>
      </c>
      <c r="AJ952" s="2">
        <v>0.0</v>
      </c>
      <c r="AK952" s="2">
        <v>0.0</v>
      </c>
      <c r="AL952" s="2">
        <v>0.0</v>
      </c>
      <c r="AM952" s="2">
        <v>0.0</v>
      </c>
      <c r="AN952" s="2">
        <v>1.0</v>
      </c>
      <c r="AO952" s="2">
        <v>0.0</v>
      </c>
      <c r="AP952" s="2">
        <v>0.0</v>
      </c>
      <c r="AQ952" s="2">
        <v>0.0</v>
      </c>
      <c r="AR952" s="3">
        <v>0.0</v>
      </c>
      <c r="AS952" s="6">
        <f t="shared" si="4"/>
        <v>13.35157329</v>
      </c>
      <c r="AT952" s="6">
        <f t="shared" si="5"/>
        <v>-0.5047081518</v>
      </c>
      <c r="AU952" s="6">
        <f t="shared" si="6"/>
        <v>1.183739581</v>
      </c>
      <c r="AV952" s="6">
        <f t="shared" si="7"/>
        <v>1</v>
      </c>
      <c r="AW952" s="6">
        <f t="shared" si="8"/>
        <v>1</v>
      </c>
      <c r="AX952" s="6">
        <f t="shared" si="9"/>
        <v>0</v>
      </c>
      <c r="AY952" s="6">
        <f t="shared" si="10"/>
        <v>0</v>
      </c>
      <c r="AZ952" s="6">
        <f t="shared" si="11"/>
        <v>0</v>
      </c>
      <c r="BA952" s="6">
        <f t="shared" si="12"/>
        <v>15</v>
      </c>
      <c r="BB952" s="6">
        <f t="shared" si="13"/>
        <v>0</v>
      </c>
      <c r="BC952" s="2"/>
      <c r="BD952" s="2"/>
    </row>
    <row r="953" ht="15.75" customHeight="1">
      <c r="A953" s="2">
        <v>227.0</v>
      </c>
      <c r="B953" s="2">
        <v>2018.0</v>
      </c>
      <c r="C953" s="6" t="s">
        <v>286</v>
      </c>
      <c r="D953" s="2">
        <v>21520.0</v>
      </c>
      <c r="E953" s="2">
        <v>8.93505400015E12</v>
      </c>
      <c r="F953" s="2" t="str">
        <f t="array" ref="F953">IFERROR(INDEX(cnpj!$A:$B,MATCH(C953,cnpj!$B:$B,0),1),IF(G953=14,LEFT(E953,2)&amp;"."&amp;MID(E953,3,3)&amp;"."&amp;MID(E953,6,3)&amp;"/"&amp;MID(E953,9,4)&amp;"-"&amp;RIGHT(E953,2),IF(G953=13,0&amp;LEFT(E953,1)&amp;"."&amp;MID(E953,2,3)&amp;"."&amp;MID(E953,5,3)&amp;"/"&amp;MID(E953,8,4)&amp;"-"&amp;RIGHT(E953,2),IF(G953=12,"00"&amp;"."&amp;LEFT(E953,3)&amp;"."&amp;MID(E953,4,3)&amp;"/"&amp;MID(E953,7,4)&amp;"-"&amp;RIGHT(E953,2),IF(G953=11,"00.0"&amp;LEFT(E953,2)&amp;"."&amp;MID(E953,3,3)&amp;"/"&amp;MID(E953,6,4)&amp;"-"&amp;RIGHT(E953,2),"erro")))))</f>
        <v>08.935.054/0001-50</v>
      </c>
      <c r="G953" s="2">
        <f t="shared" si="2"/>
        <v>13</v>
      </c>
      <c r="H953" s="6" t="s">
        <v>50</v>
      </c>
      <c r="I953" s="2">
        <v>6.0</v>
      </c>
      <c r="J953" s="6">
        <v>13.590391368862296</v>
      </c>
      <c r="K953" s="6">
        <v>798421.05</v>
      </c>
      <c r="L953" s="2">
        <v>0.0</v>
      </c>
      <c r="M953" s="2">
        <v>1.0</v>
      </c>
      <c r="N953" s="2"/>
      <c r="O953" s="2">
        <v>0.0</v>
      </c>
      <c r="P953" s="2">
        <v>0.0</v>
      </c>
      <c r="Q953" s="2">
        <v>0.0</v>
      </c>
      <c r="R953" s="2">
        <v>12.0</v>
      </c>
      <c r="S953" s="2">
        <v>0.0</v>
      </c>
      <c r="T953" s="6">
        <v>13.247490049105032</v>
      </c>
      <c r="U953" s="6">
        <v>-0.3713923684275544</v>
      </c>
      <c r="V953" s="6">
        <v>1.3486744810693096</v>
      </c>
      <c r="W953" s="6">
        <v>33913.0</v>
      </c>
      <c r="X953" s="6">
        <v>730308.0</v>
      </c>
      <c r="Y953" s="6">
        <v>566646.0</v>
      </c>
      <c r="Z953" s="6">
        <v>-210448.0</v>
      </c>
      <c r="AA953" s="2">
        <f t="shared" si="3"/>
        <v>0</v>
      </c>
      <c r="AB953" s="2">
        <v>0.0</v>
      </c>
      <c r="AC953" s="2">
        <v>0.0</v>
      </c>
      <c r="AD953" s="2">
        <v>0.0</v>
      </c>
      <c r="AE953" s="2">
        <v>0.0</v>
      </c>
      <c r="AF953" s="2">
        <v>0.0</v>
      </c>
      <c r="AG953" s="2">
        <v>0.0</v>
      </c>
      <c r="AH953" s="2">
        <v>0.0</v>
      </c>
      <c r="AI953" s="2">
        <v>0.0</v>
      </c>
      <c r="AJ953" s="2">
        <v>0.0</v>
      </c>
      <c r="AK953" s="2">
        <v>0.0</v>
      </c>
      <c r="AL953" s="2">
        <v>0.0</v>
      </c>
      <c r="AM953" s="2">
        <v>0.0</v>
      </c>
      <c r="AN953" s="2">
        <v>0.0</v>
      </c>
      <c r="AO953" s="2">
        <v>1.0</v>
      </c>
      <c r="AP953" s="2">
        <v>0.0</v>
      </c>
      <c r="AQ953" s="2">
        <v>0.0</v>
      </c>
      <c r="AR953" s="3">
        <v>0.0</v>
      </c>
      <c r="AS953" s="6">
        <f t="shared" si="4"/>
        <v>13.41464486</v>
      </c>
      <c r="AT953" s="6">
        <f t="shared" si="5"/>
        <v>0.1711007257</v>
      </c>
      <c r="AU953" s="6">
        <f t="shared" si="6"/>
        <v>0.9807791083</v>
      </c>
      <c r="AV953" s="6">
        <f t="shared" si="7"/>
        <v>1</v>
      </c>
      <c r="AW953" s="6">
        <f t="shared" si="8"/>
        <v>1</v>
      </c>
      <c r="AX953" s="6">
        <f t="shared" si="9"/>
        <v>0</v>
      </c>
      <c r="AY953" s="6">
        <f t="shared" si="10"/>
        <v>0</v>
      </c>
      <c r="AZ953" s="6">
        <f t="shared" si="11"/>
        <v>0</v>
      </c>
      <c r="BA953" s="6">
        <f t="shared" si="12"/>
        <v>13</v>
      </c>
      <c r="BB953" s="6">
        <f t="shared" si="13"/>
        <v>0</v>
      </c>
      <c r="BC953" s="2"/>
      <c r="BD953" s="2"/>
    </row>
    <row r="954" ht="15.75" customHeight="1">
      <c r="A954" s="2">
        <v>228.0</v>
      </c>
      <c r="B954" s="2">
        <v>2016.0</v>
      </c>
      <c r="C954" s="6" t="s">
        <v>287</v>
      </c>
      <c r="D954" s="2">
        <v>21946.0</v>
      </c>
      <c r="E954" s="2">
        <v>1.1094546000175E13</v>
      </c>
      <c r="F954" s="2" t="str">
        <f t="array" ref="F954">IFERROR(INDEX(cnpj!$A:$B,MATCH(C954,cnpj!$B:$B,0),1),IF(G954=14,LEFT(E954,2)&amp;"."&amp;MID(E954,3,3)&amp;"."&amp;MID(E954,6,3)&amp;"/"&amp;MID(E954,9,4)&amp;"-"&amp;RIGHT(E954,2),IF(G954=13,0&amp;LEFT(E954,1)&amp;"."&amp;MID(E954,2,3)&amp;"."&amp;MID(E954,5,3)&amp;"/"&amp;MID(E954,8,4)&amp;"-"&amp;RIGHT(E954,2),IF(G954=12,"00"&amp;"."&amp;LEFT(E954,3)&amp;"."&amp;MID(E954,4,3)&amp;"/"&amp;MID(E954,7,4)&amp;"-"&amp;RIGHT(E954,2),IF(G954=11,"00.0"&amp;LEFT(E954,2)&amp;"."&amp;MID(E954,3,3)&amp;"/"&amp;MID(E954,6,4)&amp;"-"&amp;RIGHT(E954,2),"erro")))))</f>
        <v>11.094.546/0001-75</v>
      </c>
      <c r="G954" s="2">
        <f t="shared" si="2"/>
        <v>14</v>
      </c>
      <c r="H954" s="6" t="s">
        <v>50</v>
      </c>
      <c r="I954" s="2">
        <v>6.0</v>
      </c>
      <c r="J954" s="6">
        <v>13.466333151402772</v>
      </c>
      <c r="K954" s="6">
        <v>705268.0</v>
      </c>
      <c r="L954" s="2">
        <v>0.0</v>
      </c>
      <c r="M954" s="2">
        <v>1.0</v>
      </c>
      <c r="N954" s="2"/>
      <c r="O954" s="2">
        <v>0.0</v>
      </c>
      <c r="P954" s="2">
        <v>0.0</v>
      </c>
      <c r="Q954" s="2">
        <v>0.0</v>
      </c>
      <c r="R954" s="2">
        <v>10.0</v>
      </c>
      <c r="S954" s="2">
        <v>0.0</v>
      </c>
      <c r="T954" s="6">
        <v>14.375952290427874</v>
      </c>
      <c r="U954" s="6">
        <v>3.408788971648667</v>
      </c>
      <c r="V954" s="6">
        <v>0.8537785349933712</v>
      </c>
      <c r="W954" s="6">
        <v>1494213.0</v>
      </c>
      <c r="X954" s="6">
        <v>1134.0</v>
      </c>
      <c r="Y954" s="6">
        <v>1751446.0</v>
      </c>
      <c r="Z954" s="6">
        <v>513803.0</v>
      </c>
      <c r="AA954" s="2" t="str">
        <f t="shared" si="3"/>
        <v/>
      </c>
      <c r="AB954" s="2">
        <v>0.0</v>
      </c>
      <c r="AC954" s="2">
        <v>0.0</v>
      </c>
      <c r="AD954" s="2">
        <v>0.0</v>
      </c>
      <c r="AE954" s="2">
        <v>0.0</v>
      </c>
      <c r="AF954" s="2">
        <v>0.0</v>
      </c>
      <c r="AG954" s="2">
        <v>0.0</v>
      </c>
      <c r="AH954" s="2">
        <v>0.0</v>
      </c>
      <c r="AI954" s="2">
        <v>0.0</v>
      </c>
      <c r="AJ954" s="2">
        <v>0.0</v>
      </c>
      <c r="AK954" s="2">
        <v>0.0</v>
      </c>
      <c r="AL954" s="2">
        <v>0.0</v>
      </c>
      <c r="AM954" s="2">
        <v>1.0</v>
      </c>
      <c r="AN954" s="2">
        <v>0.0</v>
      </c>
      <c r="AO954" s="2">
        <v>0.0</v>
      </c>
      <c r="AP954" s="2">
        <v>0.0</v>
      </c>
      <c r="AQ954" s="2">
        <v>0.0</v>
      </c>
      <c r="AR954" s="3">
        <v>0.0</v>
      </c>
      <c r="AS954" s="6" t="str">
        <f t="shared" si="4"/>
        <v/>
      </c>
      <c r="AT954" s="6" t="str">
        <f t="shared" si="5"/>
        <v/>
      </c>
      <c r="AU954" s="6" t="str">
        <f t="shared" si="6"/>
        <v/>
      </c>
      <c r="AV954" s="6" t="str">
        <f t="shared" si="7"/>
        <v/>
      </c>
      <c r="AW954" s="6" t="str">
        <f t="shared" si="8"/>
        <v/>
      </c>
      <c r="AX954" s="6" t="str">
        <f t="shared" si="9"/>
        <v/>
      </c>
      <c r="AY954" s="6" t="str">
        <f t="shared" si="10"/>
        <v/>
      </c>
      <c r="AZ954" s="6" t="str">
        <f t="shared" si="11"/>
        <v/>
      </c>
      <c r="BA954" s="6" t="str">
        <f t="shared" si="12"/>
        <v/>
      </c>
      <c r="BB954" s="6" t="str">
        <f t="shared" si="13"/>
        <v/>
      </c>
      <c r="BC954" s="2"/>
      <c r="BD954" s="2"/>
    </row>
    <row r="955" ht="15.75" customHeight="1">
      <c r="A955" s="2">
        <v>228.0</v>
      </c>
      <c r="B955" s="2">
        <v>2017.0</v>
      </c>
      <c r="C955" s="6" t="s">
        <v>287</v>
      </c>
      <c r="D955" s="2">
        <v>21946.0</v>
      </c>
      <c r="E955" s="2">
        <v>1.1094546000175E13</v>
      </c>
      <c r="F955" s="2" t="str">
        <f t="array" ref="F955">IFERROR(INDEX(cnpj!$A:$B,MATCH(C955,cnpj!$B:$B,0),1),IF(G955=14,LEFT(E955,2)&amp;"."&amp;MID(E955,3,3)&amp;"."&amp;MID(E955,6,3)&amp;"/"&amp;MID(E955,9,4)&amp;"-"&amp;RIGHT(E955,2),IF(G955=13,0&amp;LEFT(E955,1)&amp;"."&amp;MID(E955,2,3)&amp;"."&amp;MID(E955,5,3)&amp;"/"&amp;MID(E955,8,4)&amp;"-"&amp;RIGHT(E955,2),IF(G955=12,"00"&amp;"."&amp;LEFT(E955,3)&amp;"."&amp;MID(E955,4,3)&amp;"/"&amp;MID(E955,7,4)&amp;"-"&amp;RIGHT(E955,2),IF(G955=11,"00.0"&amp;LEFT(E955,2)&amp;"."&amp;MID(E955,3,3)&amp;"/"&amp;MID(E955,6,4)&amp;"-"&amp;RIGHT(E955,2),"erro")))))</f>
        <v>11.094.546/0001-75</v>
      </c>
      <c r="G955" s="2">
        <f t="shared" si="2"/>
        <v>14</v>
      </c>
      <c r="H955" s="6" t="s">
        <v>50</v>
      </c>
      <c r="I955" s="2">
        <v>6.0</v>
      </c>
      <c r="J955" s="6">
        <v>13.750455636848516</v>
      </c>
      <c r="K955" s="6">
        <v>937016.0</v>
      </c>
      <c r="L955" s="2">
        <v>0.0</v>
      </c>
      <c r="M955" s="2">
        <v>1.0</v>
      </c>
      <c r="N955" s="2"/>
      <c r="O955" s="2">
        <v>0.0</v>
      </c>
      <c r="P955" s="2">
        <v>0.0</v>
      </c>
      <c r="Q955" s="2">
        <v>0.0</v>
      </c>
      <c r="R955" s="2">
        <v>9.0</v>
      </c>
      <c r="S955" s="2">
        <v>0.0</v>
      </c>
      <c r="T955" s="6">
        <v>14.358706561760716</v>
      </c>
      <c r="U955" s="6">
        <v>3.328525355957896</v>
      </c>
      <c r="V955" s="6">
        <v>0.8607278536160325</v>
      </c>
      <c r="W955" s="6">
        <v>1468074.0</v>
      </c>
      <c r="X955" s="6">
        <v>13669.0</v>
      </c>
      <c r="Y955" s="6">
        <v>1721500.0</v>
      </c>
      <c r="Z955" s="6">
        <v>517196.0</v>
      </c>
      <c r="AA955" s="2">
        <f t="shared" si="3"/>
        <v>0</v>
      </c>
      <c r="AB955" s="2">
        <v>0.0</v>
      </c>
      <c r="AC955" s="2">
        <v>0.0</v>
      </c>
      <c r="AD955" s="2">
        <v>0.0</v>
      </c>
      <c r="AE955" s="2">
        <v>0.0</v>
      </c>
      <c r="AF955" s="2">
        <v>0.0</v>
      </c>
      <c r="AG955" s="2">
        <v>0.0</v>
      </c>
      <c r="AH955" s="2">
        <v>0.0</v>
      </c>
      <c r="AI955" s="2">
        <v>0.0</v>
      </c>
      <c r="AJ955" s="2">
        <v>0.0</v>
      </c>
      <c r="AK955" s="2">
        <v>0.0</v>
      </c>
      <c r="AL955" s="2">
        <v>0.0</v>
      </c>
      <c r="AM955" s="2">
        <v>0.0</v>
      </c>
      <c r="AN955" s="2">
        <v>1.0</v>
      </c>
      <c r="AO955" s="2">
        <v>0.0</v>
      </c>
      <c r="AP955" s="2">
        <v>0.0</v>
      </c>
      <c r="AQ955" s="2">
        <v>0.0</v>
      </c>
      <c r="AR955" s="3">
        <v>0.0</v>
      </c>
      <c r="AS955" s="6">
        <f t="shared" si="4"/>
        <v>14.37595229</v>
      </c>
      <c r="AT955" s="6">
        <f t="shared" si="5"/>
        <v>3.408788972</v>
      </c>
      <c r="AU955" s="6">
        <f t="shared" si="6"/>
        <v>0.853778535</v>
      </c>
      <c r="AV955" s="6">
        <f t="shared" si="7"/>
        <v>0</v>
      </c>
      <c r="AW955" s="6">
        <f t="shared" si="8"/>
        <v>1</v>
      </c>
      <c r="AX955" s="6">
        <f t="shared" si="9"/>
        <v>0</v>
      </c>
      <c r="AY955" s="6">
        <f t="shared" si="10"/>
        <v>0</v>
      </c>
      <c r="AZ955" s="6">
        <f t="shared" si="11"/>
        <v>0</v>
      </c>
      <c r="BA955" s="6">
        <f t="shared" si="12"/>
        <v>10</v>
      </c>
      <c r="BB955" s="6">
        <f t="shared" si="13"/>
        <v>0</v>
      </c>
      <c r="BC955" s="2"/>
      <c r="BD955" s="2"/>
    </row>
    <row r="956" ht="15.75" customHeight="1">
      <c r="A956" s="2">
        <v>229.0</v>
      </c>
      <c r="B956" s="2">
        <v>2016.0</v>
      </c>
      <c r="C956" s="6" t="s">
        <v>288</v>
      </c>
      <c r="D956" s="2">
        <v>5312.0</v>
      </c>
      <c r="E956" s="2">
        <v>8.8610191000154E13</v>
      </c>
      <c r="F956" s="2" t="str">
        <f t="array" ref="F956">IFERROR(INDEX(cnpj!$A:$B,MATCH(C956,cnpj!$B:$B,0),1),IF(G956=14,LEFT(E956,2)&amp;"."&amp;MID(E956,3,3)&amp;"."&amp;MID(E956,6,3)&amp;"/"&amp;MID(E956,9,4)&amp;"-"&amp;RIGHT(E956,2),IF(G956=13,0&amp;LEFT(E956,1)&amp;"."&amp;MID(E956,2,3)&amp;"."&amp;MID(E956,5,3)&amp;"/"&amp;MID(E956,8,4)&amp;"-"&amp;RIGHT(E956,2),IF(G956=12,"00"&amp;"."&amp;LEFT(E956,3)&amp;"."&amp;MID(E956,4,3)&amp;"/"&amp;MID(E956,7,4)&amp;"-"&amp;RIGHT(E956,2),IF(G956=11,"00.0"&amp;LEFT(E956,2)&amp;"."&amp;MID(E956,3,3)&amp;"/"&amp;MID(E956,6,4)&amp;"-"&amp;RIGHT(E956,2),"erro")))))</f>
        <v>88.610.191/0001-54</v>
      </c>
      <c r="G956" s="2">
        <f t="shared" si="2"/>
        <v>14</v>
      </c>
      <c r="H956" s="6" t="s">
        <v>62</v>
      </c>
      <c r="I956" s="2">
        <v>3.0</v>
      </c>
      <c r="J956" s="6">
        <v>12.676076274775909</v>
      </c>
      <c r="K956" s="6">
        <v>320000.0</v>
      </c>
      <c r="L956" s="2">
        <v>0.0</v>
      </c>
      <c r="M956" s="2">
        <v>1.0</v>
      </c>
      <c r="N956" s="2"/>
      <c r="O956" s="2">
        <v>0.0</v>
      </c>
      <c r="P956" s="2">
        <v>0.0</v>
      </c>
      <c r="Q956" s="2">
        <v>0.0</v>
      </c>
      <c r="R956" s="2">
        <v>5.0</v>
      </c>
      <c r="S956" s="2">
        <v>1.0</v>
      </c>
      <c r="T956" s="6">
        <v>13.744960403112202</v>
      </c>
      <c r="U956" s="6">
        <v>-0.04428033193079374</v>
      </c>
      <c r="V956" s="6">
        <v>1.064899917478734</v>
      </c>
      <c r="W956" s="6">
        <v>353766.0</v>
      </c>
      <c r="X956" s="6">
        <v>638594.0</v>
      </c>
      <c r="Y956" s="6">
        <v>931881.0</v>
      </c>
      <c r="Z956" s="6">
        <v>-41264.0</v>
      </c>
      <c r="AA956" s="2" t="str">
        <f t="shared" si="3"/>
        <v/>
      </c>
      <c r="AB956" s="2">
        <v>0.0</v>
      </c>
      <c r="AC956" s="2">
        <v>0.0</v>
      </c>
      <c r="AD956" s="2">
        <v>0.0</v>
      </c>
      <c r="AE956" s="2">
        <v>0.0</v>
      </c>
      <c r="AF956" s="2">
        <v>0.0</v>
      </c>
      <c r="AG956" s="2">
        <v>0.0</v>
      </c>
      <c r="AH956" s="2">
        <v>1.0</v>
      </c>
      <c r="AI956" s="2">
        <v>0.0</v>
      </c>
      <c r="AJ956" s="2">
        <v>0.0</v>
      </c>
      <c r="AK956" s="2">
        <v>0.0</v>
      </c>
      <c r="AL956" s="2">
        <v>0.0</v>
      </c>
      <c r="AM956" s="2">
        <v>1.0</v>
      </c>
      <c r="AN956" s="2">
        <v>0.0</v>
      </c>
      <c r="AO956" s="2">
        <v>0.0</v>
      </c>
      <c r="AP956" s="2">
        <v>0.0</v>
      </c>
      <c r="AQ956" s="2">
        <v>0.0</v>
      </c>
      <c r="AR956" s="3">
        <v>0.0</v>
      </c>
      <c r="AS956" s="6" t="str">
        <f t="shared" si="4"/>
        <v/>
      </c>
      <c r="AT956" s="6" t="str">
        <f t="shared" si="5"/>
        <v/>
      </c>
      <c r="AU956" s="6" t="str">
        <f t="shared" si="6"/>
        <v/>
      </c>
      <c r="AV956" s="6" t="str">
        <f t="shared" si="7"/>
        <v/>
      </c>
      <c r="AW956" s="6" t="str">
        <f t="shared" si="8"/>
        <v/>
      </c>
      <c r="AX956" s="6" t="str">
        <f t="shared" si="9"/>
        <v/>
      </c>
      <c r="AY956" s="6" t="str">
        <f t="shared" si="10"/>
        <v/>
      </c>
      <c r="AZ956" s="6" t="str">
        <f t="shared" si="11"/>
        <v/>
      </c>
      <c r="BA956" s="6" t="str">
        <f t="shared" si="12"/>
        <v/>
      </c>
      <c r="BB956" s="6" t="str">
        <f t="shared" si="13"/>
        <v/>
      </c>
      <c r="BC956" s="2"/>
      <c r="BD956" s="2"/>
    </row>
    <row r="957" ht="15.75" customHeight="1">
      <c r="A957" s="2">
        <v>229.0</v>
      </c>
      <c r="B957" s="2">
        <v>2017.0</v>
      </c>
      <c r="C957" s="6" t="s">
        <v>288</v>
      </c>
      <c r="D957" s="2">
        <v>5312.0</v>
      </c>
      <c r="E957" s="2">
        <v>8.8610191000154E13</v>
      </c>
      <c r="F957" s="2" t="str">
        <f t="array" ref="F957">IFERROR(INDEX(cnpj!$A:$B,MATCH(C957,cnpj!$B:$B,0),1),IF(G957=14,LEFT(E957,2)&amp;"."&amp;MID(E957,3,3)&amp;"."&amp;MID(E957,6,3)&amp;"/"&amp;MID(E957,9,4)&amp;"-"&amp;RIGHT(E957,2),IF(G957=13,0&amp;LEFT(E957,1)&amp;"."&amp;MID(E957,2,3)&amp;"."&amp;MID(E957,5,3)&amp;"/"&amp;MID(E957,8,4)&amp;"-"&amp;RIGHT(E957,2),IF(G957=12,"00"&amp;"."&amp;LEFT(E957,3)&amp;"."&amp;MID(E957,4,3)&amp;"/"&amp;MID(E957,7,4)&amp;"-"&amp;RIGHT(E957,2),IF(G957=11,"00.0"&amp;LEFT(E957,2)&amp;"."&amp;MID(E957,3,3)&amp;"/"&amp;MID(E957,6,4)&amp;"-"&amp;RIGHT(E957,2),"erro")))))</f>
        <v>88.610.191/0001-54</v>
      </c>
      <c r="G957" s="2">
        <f t="shared" si="2"/>
        <v>14</v>
      </c>
      <c r="H957" s="6" t="s">
        <v>62</v>
      </c>
      <c r="I957" s="2">
        <v>3.0</v>
      </c>
      <c r="J957" s="6">
        <v>12.676076274775909</v>
      </c>
      <c r="K957" s="6">
        <v>320000.0</v>
      </c>
      <c r="L957" s="2">
        <v>0.0</v>
      </c>
      <c r="M957" s="2">
        <v>1.0</v>
      </c>
      <c r="N957" s="2"/>
      <c r="O957" s="2">
        <v>0.0</v>
      </c>
      <c r="P957" s="2">
        <v>0.0</v>
      </c>
      <c r="Q957" s="2">
        <v>0.0</v>
      </c>
      <c r="R957" s="2">
        <v>5.0</v>
      </c>
      <c r="S957" s="2">
        <v>1.0</v>
      </c>
      <c r="T957" s="6">
        <v>13.796414381073236</v>
      </c>
      <c r="U957" s="6">
        <v>-0.080684140517896</v>
      </c>
      <c r="V957" s="6">
        <v>1.1419000392422676</v>
      </c>
      <c r="W957" s="6">
        <v>594011.0</v>
      </c>
      <c r="X957" s="6">
        <v>526290.0</v>
      </c>
      <c r="Y957" s="6">
        <v>981085.0</v>
      </c>
      <c r="Z957" s="6">
        <v>-79158.0</v>
      </c>
      <c r="AA957" s="2">
        <f t="shared" si="3"/>
        <v>1</v>
      </c>
      <c r="AB957" s="2">
        <v>0.0</v>
      </c>
      <c r="AC957" s="2">
        <v>0.0</v>
      </c>
      <c r="AD957" s="2">
        <v>0.0</v>
      </c>
      <c r="AE957" s="2">
        <v>0.0</v>
      </c>
      <c r="AF957" s="2">
        <v>0.0</v>
      </c>
      <c r="AG957" s="2">
        <v>0.0</v>
      </c>
      <c r="AH957" s="2">
        <v>1.0</v>
      </c>
      <c r="AI957" s="2">
        <v>0.0</v>
      </c>
      <c r="AJ957" s="2">
        <v>0.0</v>
      </c>
      <c r="AK957" s="2">
        <v>0.0</v>
      </c>
      <c r="AL957" s="2">
        <v>0.0</v>
      </c>
      <c r="AM957" s="2">
        <v>0.0</v>
      </c>
      <c r="AN957" s="2">
        <v>1.0</v>
      </c>
      <c r="AO957" s="2">
        <v>0.0</v>
      </c>
      <c r="AP957" s="2">
        <v>0.0</v>
      </c>
      <c r="AQ957" s="2">
        <v>0.0</v>
      </c>
      <c r="AR957" s="3">
        <v>0.0</v>
      </c>
      <c r="AS957" s="6">
        <f t="shared" si="4"/>
        <v>13.7449604</v>
      </c>
      <c r="AT957" s="6">
        <f t="shared" si="5"/>
        <v>-0.04428033193</v>
      </c>
      <c r="AU957" s="6">
        <f t="shared" si="6"/>
        <v>1.064899917</v>
      </c>
      <c r="AV957" s="6">
        <f t="shared" si="7"/>
        <v>0</v>
      </c>
      <c r="AW957" s="6">
        <f t="shared" si="8"/>
        <v>1</v>
      </c>
      <c r="AX957" s="6">
        <f t="shared" si="9"/>
        <v>0</v>
      </c>
      <c r="AY957" s="6">
        <f t="shared" si="10"/>
        <v>0</v>
      </c>
      <c r="AZ957" s="6">
        <f t="shared" si="11"/>
        <v>0</v>
      </c>
      <c r="BA957" s="6">
        <f t="shared" si="12"/>
        <v>5</v>
      </c>
      <c r="BB957" s="6">
        <f t="shared" si="13"/>
        <v>1</v>
      </c>
      <c r="BC957" s="2"/>
      <c r="BD957" s="2"/>
    </row>
    <row r="958" ht="15.75" customHeight="1">
      <c r="A958" s="2">
        <v>229.0</v>
      </c>
      <c r="B958" s="2">
        <v>2018.0</v>
      </c>
      <c r="C958" s="6" t="s">
        <v>288</v>
      </c>
      <c r="D958" s="2">
        <v>5312.0</v>
      </c>
      <c r="E958" s="2">
        <v>8.8610191000154E13</v>
      </c>
      <c r="F958" s="2" t="str">
        <f t="array" ref="F958">IFERROR(INDEX(cnpj!$A:$B,MATCH(C958,cnpj!$B:$B,0),1),IF(G958=14,LEFT(E958,2)&amp;"."&amp;MID(E958,3,3)&amp;"."&amp;MID(E958,6,3)&amp;"/"&amp;MID(E958,9,4)&amp;"-"&amp;RIGHT(E958,2),IF(G958=13,0&amp;LEFT(E958,1)&amp;"."&amp;MID(E958,2,3)&amp;"."&amp;MID(E958,5,3)&amp;"/"&amp;MID(E958,8,4)&amp;"-"&amp;RIGHT(E958,2),IF(G958=12,"00"&amp;"."&amp;LEFT(E958,3)&amp;"."&amp;MID(E958,4,3)&amp;"/"&amp;MID(E958,7,4)&amp;"-"&amp;RIGHT(E958,2),IF(G958=11,"00.0"&amp;LEFT(E958,2)&amp;"."&amp;MID(E958,3,3)&amp;"/"&amp;MID(E958,6,4)&amp;"-"&amp;RIGHT(E958,2),"erro")))))</f>
        <v>88.610.191/0001-54</v>
      </c>
      <c r="G958" s="2">
        <f t="shared" si="2"/>
        <v>14</v>
      </c>
      <c r="H958" s="6" t="s">
        <v>62</v>
      </c>
      <c r="I958" s="2">
        <v>3.0</v>
      </c>
      <c r="J958" s="6">
        <v>12.676076274775909</v>
      </c>
      <c r="K958" s="6">
        <v>320000.0</v>
      </c>
      <c r="L958" s="2">
        <v>0.0</v>
      </c>
      <c r="M958" s="2">
        <v>1.0</v>
      </c>
      <c r="N958" s="2"/>
      <c r="O958" s="2">
        <v>0.0</v>
      </c>
      <c r="P958" s="2">
        <v>0.0</v>
      </c>
      <c r="Q958" s="2">
        <v>0.0</v>
      </c>
      <c r="R958" s="2">
        <v>6.0</v>
      </c>
      <c r="S958" s="2">
        <v>1.0</v>
      </c>
      <c r="T958" s="6">
        <v>13.827527069626674</v>
      </c>
      <c r="U958" s="6">
        <v>0.0030264136849624886</v>
      </c>
      <c r="V958" s="6">
        <v>1.1330732771525034</v>
      </c>
      <c r="W958" s="6">
        <v>638231.0</v>
      </c>
      <c r="X958" s="6">
        <v>508540.0</v>
      </c>
      <c r="Y958" s="6">
        <v>1012089.0</v>
      </c>
      <c r="Z958" s="6">
        <v>3063.0</v>
      </c>
      <c r="AA958" s="2">
        <f t="shared" si="3"/>
        <v>1</v>
      </c>
      <c r="AB958" s="2">
        <v>0.0</v>
      </c>
      <c r="AC958" s="2">
        <v>0.0</v>
      </c>
      <c r="AD958" s="2">
        <v>0.0</v>
      </c>
      <c r="AE958" s="2">
        <v>0.0</v>
      </c>
      <c r="AF958" s="2">
        <v>0.0</v>
      </c>
      <c r="AG958" s="2">
        <v>0.0</v>
      </c>
      <c r="AH958" s="2">
        <v>1.0</v>
      </c>
      <c r="AI958" s="2">
        <v>0.0</v>
      </c>
      <c r="AJ958" s="2">
        <v>0.0</v>
      </c>
      <c r="AK958" s="2">
        <v>0.0</v>
      </c>
      <c r="AL958" s="2">
        <v>0.0</v>
      </c>
      <c r="AM958" s="2">
        <v>0.0</v>
      </c>
      <c r="AN958" s="2">
        <v>0.0</v>
      </c>
      <c r="AO958" s="2">
        <v>1.0</v>
      </c>
      <c r="AP958" s="2">
        <v>0.0</v>
      </c>
      <c r="AQ958" s="2">
        <v>0.0</v>
      </c>
      <c r="AR958" s="3">
        <v>0.0</v>
      </c>
      <c r="AS958" s="6">
        <f t="shared" si="4"/>
        <v>13.79641438</v>
      </c>
      <c r="AT958" s="6">
        <f t="shared" si="5"/>
        <v>-0.08068414052</v>
      </c>
      <c r="AU958" s="6">
        <f t="shared" si="6"/>
        <v>1.141900039</v>
      </c>
      <c r="AV958" s="6">
        <f t="shared" si="7"/>
        <v>0</v>
      </c>
      <c r="AW958" s="6">
        <f t="shared" si="8"/>
        <v>1</v>
      </c>
      <c r="AX958" s="6">
        <f t="shared" si="9"/>
        <v>0</v>
      </c>
      <c r="AY958" s="6">
        <f t="shared" si="10"/>
        <v>0</v>
      </c>
      <c r="AZ958" s="6">
        <f t="shared" si="11"/>
        <v>0</v>
      </c>
      <c r="BA958" s="6">
        <f t="shared" si="12"/>
        <v>5</v>
      </c>
      <c r="BB958" s="6">
        <f t="shared" si="13"/>
        <v>1</v>
      </c>
      <c r="BC958" s="2"/>
      <c r="BD958" s="2"/>
    </row>
    <row r="959" ht="15.75" customHeight="1">
      <c r="A959" s="2">
        <v>229.0</v>
      </c>
      <c r="B959" s="2">
        <v>2019.0</v>
      </c>
      <c r="C959" s="6" t="s">
        <v>288</v>
      </c>
      <c r="D959" s="2">
        <v>5312.0</v>
      </c>
      <c r="E959" s="2">
        <v>8.8610191000154E13</v>
      </c>
      <c r="F959" s="2" t="str">
        <f t="array" ref="F959">IFERROR(INDEX(cnpj!$A:$B,MATCH(C959,cnpj!$B:$B,0),1),IF(G959=14,LEFT(E959,2)&amp;"."&amp;MID(E959,3,3)&amp;"."&amp;MID(E959,6,3)&amp;"/"&amp;MID(E959,9,4)&amp;"-"&amp;RIGHT(E959,2),IF(G959=13,0&amp;LEFT(E959,1)&amp;"."&amp;MID(E959,2,3)&amp;"."&amp;MID(E959,5,3)&amp;"/"&amp;MID(E959,8,4)&amp;"-"&amp;RIGHT(E959,2),IF(G959=12,"00"&amp;"."&amp;LEFT(E959,3)&amp;"."&amp;MID(E959,4,3)&amp;"/"&amp;MID(E959,7,4)&amp;"-"&amp;RIGHT(E959,2),IF(G959=11,"00.0"&amp;LEFT(E959,2)&amp;"."&amp;MID(E959,3,3)&amp;"/"&amp;MID(E959,6,4)&amp;"-"&amp;RIGHT(E959,2),"erro")))))</f>
        <v>88.610.191/0001-54</v>
      </c>
      <c r="G959" s="2">
        <f t="shared" si="2"/>
        <v>14</v>
      </c>
      <c r="H959" s="6" t="s">
        <v>62</v>
      </c>
      <c r="I959" s="2">
        <v>3.0</v>
      </c>
      <c r="J959" s="6">
        <v>12.676076274775909</v>
      </c>
      <c r="K959" s="6">
        <v>320000.0</v>
      </c>
      <c r="L959" s="2">
        <v>0.0</v>
      </c>
      <c r="M959" s="2">
        <v>1.0</v>
      </c>
      <c r="N959" s="2"/>
      <c r="O959" s="2">
        <v>0.0</v>
      </c>
      <c r="P959" s="2">
        <v>0.0</v>
      </c>
      <c r="Q959" s="2">
        <v>0.0</v>
      </c>
      <c r="R959" s="2">
        <v>5.0</v>
      </c>
      <c r="S959" s="2">
        <v>1.0</v>
      </c>
      <c r="T959" s="6">
        <v>13.812110785280915</v>
      </c>
      <c r="U959" s="6">
        <v>-0.010396284991260338</v>
      </c>
      <c r="V959" s="6">
        <v>0.998273139033881</v>
      </c>
      <c r="W959" s="6">
        <v>641119.0</v>
      </c>
      <c r="X959" s="6">
        <v>353766.0</v>
      </c>
      <c r="Y959" s="6">
        <v>996606.0</v>
      </c>
      <c r="Z959" s="6">
        <v>-10361.0</v>
      </c>
      <c r="AA959" s="2">
        <f t="shared" si="3"/>
        <v>0</v>
      </c>
      <c r="AB959" s="2">
        <v>0.0</v>
      </c>
      <c r="AC959" s="2">
        <v>0.0</v>
      </c>
      <c r="AD959" s="2">
        <v>0.0</v>
      </c>
      <c r="AE959" s="2">
        <v>0.0</v>
      </c>
      <c r="AF959" s="2">
        <v>0.0</v>
      </c>
      <c r="AG959" s="2">
        <v>0.0</v>
      </c>
      <c r="AH959" s="2">
        <v>1.0</v>
      </c>
      <c r="AI959" s="2">
        <v>0.0</v>
      </c>
      <c r="AJ959" s="2">
        <v>0.0</v>
      </c>
      <c r="AK959" s="2">
        <v>0.0</v>
      </c>
      <c r="AL959" s="2">
        <v>0.0</v>
      </c>
      <c r="AM959" s="2">
        <v>0.0</v>
      </c>
      <c r="AN959" s="2">
        <v>0.0</v>
      </c>
      <c r="AO959" s="2">
        <v>0.0</v>
      </c>
      <c r="AP959" s="2">
        <v>1.0</v>
      </c>
      <c r="AQ959" s="2">
        <v>0.0</v>
      </c>
      <c r="AR959" s="3">
        <v>0.0</v>
      </c>
      <c r="AS959" s="6">
        <f t="shared" si="4"/>
        <v>13.82752707</v>
      </c>
      <c r="AT959" s="6">
        <f t="shared" si="5"/>
        <v>0.003026413685</v>
      </c>
      <c r="AU959" s="6">
        <f t="shared" si="6"/>
        <v>1.133073277</v>
      </c>
      <c r="AV959" s="6">
        <f t="shared" si="7"/>
        <v>0</v>
      </c>
      <c r="AW959" s="6">
        <f t="shared" si="8"/>
        <v>1</v>
      </c>
      <c r="AX959" s="6">
        <f t="shared" si="9"/>
        <v>0</v>
      </c>
      <c r="AY959" s="6">
        <f t="shared" si="10"/>
        <v>0</v>
      </c>
      <c r="AZ959" s="6">
        <f t="shared" si="11"/>
        <v>0</v>
      </c>
      <c r="BA959" s="6">
        <f t="shared" si="12"/>
        <v>6</v>
      </c>
      <c r="BB959" s="6">
        <f t="shared" si="13"/>
        <v>1</v>
      </c>
      <c r="BC959" s="2"/>
      <c r="BD959" s="2"/>
    </row>
    <row r="960" ht="15.75" customHeight="1">
      <c r="A960" s="2">
        <v>229.0</v>
      </c>
      <c r="B960" s="2">
        <v>2020.0</v>
      </c>
      <c r="C960" s="6" t="s">
        <v>288</v>
      </c>
      <c r="D960" s="2">
        <v>5312.0</v>
      </c>
      <c r="E960" s="2">
        <v>8.8610191000154E13</v>
      </c>
      <c r="F960" s="2" t="str">
        <f t="array" ref="F960">IFERROR(INDEX(cnpj!$A:$B,MATCH(C960,cnpj!$B:$B,0),1),IF(G960=14,LEFT(E960,2)&amp;"."&amp;MID(E960,3,3)&amp;"."&amp;MID(E960,6,3)&amp;"/"&amp;MID(E960,9,4)&amp;"-"&amp;RIGHT(E960,2),IF(G960=13,0&amp;LEFT(E960,1)&amp;"."&amp;MID(E960,2,3)&amp;"."&amp;MID(E960,5,3)&amp;"/"&amp;MID(E960,8,4)&amp;"-"&amp;RIGHT(E960,2),IF(G960=12,"00"&amp;"."&amp;LEFT(E960,3)&amp;"."&amp;MID(E960,4,3)&amp;"/"&amp;MID(E960,7,4)&amp;"-"&amp;RIGHT(E960,2),IF(G960=11,"00.0"&amp;LEFT(E960,2)&amp;"."&amp;MID(E960,3,3)&amp;"/"&amp;MID(E960,6,4)&amp;"-"&amp;RIGHT(E960,2),"erro")))))</f>
        <v>88.610.191/0001-54</v>
      </c>
      <c r="G960" s="2">
        <f t="shared" si="2"/>
        <v>14</v>
      </c>
      <c r="H960" s="6" t="s">
        <v>62</v>
      </c>
      <c r="I960" s="2">
        <v>3.0</v>
      </c>
      <c r="J960" s="6">
        <v>12.676076274775909</v>
      </c>
      <c r="K960" s="6">
        <v>320000.0</v>
      </c>
      <c r="L960" s="2">
        <v>0.0</v>
      </c>
      <c r="M960" s="2">
        <v>1.0</v>
      </c>
      <c r="N960" s="2"/>
      <c r="O960" s="2">
        <v>0.0</v>
      </c>
      <c r="P960" s="2">
        <v>0.0</v>
      </c>
      <c r="Q960" s="2">
        <v>0.0</v>
      </c>
      <c r="R960" s="2">
        <v>5.0</v>
      </c>
      <c r="S960" s="2">
        <v>1.0</v>
      </c>
      <c r="T960" s="6">
        <v>13.84799420488795</v>
      </c>
      <c r="U960" s="6">
        <v>-0.008674591028027612</v>
      </c>
      <c r="V960" s="6">
        <v>1.1479075368556375</v>
      </c>
      <c r="W960" s="6">
        <v>637602.0</v>
      </c>
      <c r="X960" s="6">
        <v>548206.0</v>
      </c>
      <c r="Y960" s="6">
        <v>1033017.0</v>
      </c>
      <c r="Z960" s="6">
        <v>-8961.0</v>
      </c>
      <c r="AA960" s="2">
        <f t="shared" si="3"/>
        <v>1</v>
      </c>
      <c r="AB960" s="2">
        <v>0.0</v>
      </c>
      <c r="AC960" s="2">
        <v>0.0</v>
      </c>
      <c r="AD960" s="2">
        <v>0.0</v>
      </c>
      <c r="AE960" s="2">
        <v>0.0</v>
      </c>
      <c r="AF960" s="2">
        <v>0.0</v>
      </c>
      <c r="AG960" s="2">
        <v>0.0</v>
      </c>
      <c r="AH960" s="2">
        <v>1.0</v>
      </c>
      <c r="AI960" s="2">
        <v>0.0</v>
      </c>
      <c r="AJ960" s="2">
        <v>0.0</v>
      </c>
      <c r="AK960" s="2">
        <v>0.0</v>
      </c>
      <c r="AL960" s="2">
        <v>0.0</v>
      </c>
      <c r="AM960" s="2">
        <v>0.0</v>
      </c>
      <c r="AN960" s="2">
        <v>0.0</v>
      </c>
      <c r="AO960" s="2">
        <v>0.0</v>
      </c>
      <c r="AP960" s="2">
        <v>0.0</v>
      </c>
      <c r="AQ960" s="2">
        <v>1.0</v>
      </c>
      <c r="AR960" s="3">
        <v>0.0</v>
      </c>
      <c r="AS960" s="6">
        <f t="shared" si="4"/>
        <v>13.81211079</v>
      </c>
      <c r="AT960" s="6">
        <f t="shared" si="5"/>
        <v>-0.01039628499</v>
      </c>
      <c r="AU960" s="6">
        <f t="shared" si="6"/>
        <v>0.998273139</v>
      </c>
      <c r="AV960" s="6">
        <f t="shared" si="7"/>
        <v>0</v>
      </c>
      <c r="AW960" s="6">
        <f t="shared" si="8"/>
        <v>1</v>
      </c>
      <c r="AX960" s="6">
        <f t="shared" si="9"/>
        <v>0</v>
      </c>
      <c r="AY960" s="6">
        <f t="shared" si="10"/>
        <v>0</v>
      </c>
      <c r="AZ960" s="6">
        <f t="shared" si="11"/>
        <v>0</v>
      </c>
      <c r="BA960" s="6">
        <f t="shared" si="12"/>
        <v>5</v>
      </c>
      <c r="BB960" s="6">
        <f t="shared" si="13"/>
        <v>1</v>
      </c>
      <c r="BC960" s="2"/>
      <c r="BD960" s="2"/>
    </row>
    <row r="961" ht="15.75" customHeight="1">
      <c r="A961" s="2">
        <v>230.0</v>
      </c>
      <c r="B961" s="2">
        <v>2016.0</v>
      </c>
      <c r="C961" s="6" t="s">
        <v>289</v>
      </c>
      <c r="D961" s="2">
        <v>9040.0</v>
      </c>
      <c r="E961" s="2">
        <v>6.1067161000197E13</v>
      </c>
      <c r="F961" s="2" t="str">
        <f t="array" ref="F961">IFERROR(INDEX(cnpj!$A:$B,MATCH(C961,cnpj!$B:$B,0),1),IF(G961=14,LEFT(E961,2)&amp;"."&amp;MID(E961,3,3)&amp;"."&amp;MID(E961,6,3)&amp;"/"&amp;MID(E961,9,4)&amp;"-"&amp;RIGHT(E961,2),IF(G961=13,0&amp;LEFT(E961,1)&amp;"."&amp;MID(E961,2,3)&amp;"."&amp;MID(E961,5,3)&amp;"/"&amp;MID(E961,8,4)&amp;"-"&amp;RIGHT(E961,2),IF(G961=12,"00"&amp;"."&amp;LEFT(E961,3)&amp;"."&amp;MID(E961,4,3)&amp;"/"&amp;MID(E961,7,4)&amp;"-"&amp;RIGHT(E961,2),IF(G961=11,"00.0"&amp;LEFT(E961,2)&amp;"."&amp;MID(E961,3,3)&amp;"/"&amp;MID(E961,6,4)&amp;"-"&amp;RIGHT(E961,2),"erro")))))</f>
        <v>61.067.161/0001-97</v>
      </c>
      <c r="G961" s="2">
        <f t="shared" si="2"/>
        <v>14</v>
      </c>
      <c r="H961" s="6" t="s">
        <v>290</v>
      </c>
      <c r="I961" s="2">
        <v>3.0</v>
      </c>
      <c r="J961" s="6">
        <v>11.192306892272182</v>
      </c>
      <c r="K961" s="6">
        <v>72570.0</v>
      </c>
      <c r="L961" s="2">
        <v>0.0</v>
      </c>
      <c r="M961" s="2">
        <v>0.0</v>
      </c>
      <c r="N961" s="2"/>
      <c r="O961" s="2">
        <v>0.0</v>
      </c>
      <c r="P961" s="2">
        <v>0.0</v>
      </c>
      <c r="Q961" s="2">
        <v>0.0</v>
      </c>
      <c r="R961" s="2">
        <v>16.0</v>
      </c>
      <c r="S961" s="2">
        <v>0.0</v>
      </c>
      <c r="T961" s="6">
        <v>13.35327984121104</v>
      </c>
      <c r="U961" s="6">
        <v>0.5249421712493074</v>
      </c>
      <c r="V961" s="6">
        <v>0.5249421712493074</v>
      </c>
      <c r="W961" s="6">
        <v>233828.0</v>
      </c>
      <c r="X961" s="6">
        <v>96821.0</v>
      </c>
      <c r="Y961" s="6">
        <v>629877.0</v>
      </c>
      <c r="Z961" s="6">
        <v>29106.0</v>
      </c>
      <c r="AA961" s="2" t="str">
        <f t="shared" si="3"/>
        <v/>
      </c>
      <c r="AB961" s="2">
        <v>0.0</v>
      </c>
      <c r="AC961" s="2">
        <v>0.0</v>
      </c>
      <c r="AD961" s="2">
        <v>0.0</v>
      </c>
      <c r="AE961" s="2">
        <v>0.0</v>
      </c>
      <c r="AF961" s="2">
        <v>0.0</v>
      </c>
      <c r="AG961" s="2">
        <v>0.0</v>
      </c>
      <c r="AH961" s="2">
        <v>1.0</v>
      </c>
      <c r="AI961" s="2">
        <v>0.0</v>
      </c>
      <c r="AJ961" s="2">
        <v>0.0</v>
      </c>
      <c r="AK961" s="2">
        <v>0.0</v>
      </c>
      <c r="AL961" s="2">
        <v>0.0</v>
      </c>
      <c r="AM961" s="2">
        <v>1.0</v>
      </c>
      <c r="AN961" s="2">
        <v>0.0</v>
      </c>
      <c r="AO961" s="2">
        <v>0.0</v>
      </c>
      <c r="AP961" s="2">
        <v>0.0</v>
      </c>
      <c r="AQ961" s="2">
        <v>0.0</v>
      </c>
      <c r="AR961" s="3">
        <v>0.0</v>
      </c>
      <c r="AS961" s="6" t="str">
        <f t="shared" si="4"/>
        <v/>
      </c>
      <c r="AT961" s="6" t="str">
        <f t="shared" si="5"/>
        <v/>
      </c>
      <c r="AU961" s="6" t="str">
        <f t="shared" si="6"/>
        <v/>
      </c>
      <c r="AV961" s="6" t="str">
        <f t="shared" si="7"/>
        <v/>
      </c>
      <c r="AW961" s="6" t="str">
        <f t="shared" si="8"/>
        <v/>
      </c>
      <c r="AX961" s="6" t="str">
        <f t="shared" si="9"/>
        <v/>
      </c>
      <c r="AY961" s="6" t="str">
        <f t="shared" si="10"/>
        <v/>
      </c>
      <c r="AZ961" s="6" t="str">
        <f t="shared" si="11"/>
        <v/>
      </c>
      <c r="BA961" s="6" t="str">
        <f t="shared" si="12"/>
        <v/>
      </c>
      <c r="BB961" s="6" t="str">
        <f t="shared" si="13"/>
        <v/>
      </c>
      <c r="BC961" s="2"/>
      <c r="BD961" s="2"/>
    </row>
    <row r="962" ht="15.75" customHeight="1">
      <c r="A962" s="2">
        <v>230.0</v>
      </c>
      <c r="B962" s="2">
        <v>2017.0</v>
      </c>
      <c r="C962" s="6" t="s">
        <v>289</v>
      </c>
      <c r="D962" s="2">
        <v>9040.0</v>
      </c>
      <c r="E962" s="2">
        <v>6.1067161000197E13</v>
      </c>
      <c r="F962" s="2" t="str">
        <f t="array" ref="F962">IFERROR(INDEX(cnpj!$A:$B,MATCH(C962,cnpj!$B:$B,0),1),IF(G962=14,LEFT(E962,2)&amp;"."&amp;MID(E962,3,3)&amp;"."&amp;MID(E962,6,3)&amp;"/"&amp;MID(E962,9,4)&amp;"-"&amp;RIGHT(E962,2),IF(G962=13,0&amp;LEFT(E962,1)&amp;"."&amp;MID(E962,2,3)&amp;"."&amp;MID(E962,5,3)&amp;"/"&amp;MID(E962,8,4)&amp;"-"&amp;RIGHT(E962,2),IF(G962=12,"00"&amp;"."&amp;LEFT(E962,3)&amp;"."&amp;MID(E962,4,3)&amp;"/"&amp;MID(E962,7,4)&amp;"-"&amp;RIGHT(E962,2),IF(G962=11,"00.0"&amp;LEFT(E962,2)&amp;"."&amp;MID(E962,3,3)&amp;"/"&amp;MID(E962,6,4)&amp;"-"&amp;RIGHT(E962,2),"erro")))))</f>
        <v>61.067.161/0001-97</v>
      </c>
      <c r="G962" s="2">
        <f t="shared" si="2"/>
        <v>14</v>
      </c>
      <c r="H962" s="6" t="s">
        <v>290</v>
      </c>
      <c r="I962" s="2">
        <v>3.0</v>
      </c>
      <c r="J962" s="6">
        <v>12.524526376648708</v>
      </c>
      <c r="K962" s="6">
        <v>275000.0</v>
      </c>
      <c r="L962" s="2">
        <v>0.0</v>
      </c>
      <c r="M962" s="2">
        <v>0.0</v>
      </c>
      <c r="N962" s="2"/>
      <c r="O962" s="2">
        <v>0.0</v>
      </c>
      <c r="P962" s="2">
        <v>0.0</v>
      </c>
      <c r="Q962" s="2">
        <v>0.0</v>
      </c>
      <c r="R962" s="2">
        <v>16.0</v>
      </c>
      <c r="S962" s="2">
        <v>0.0</v>
      </c>
      <c r="T962" s="6">
        <v>13.384199810285542</v>
      </c>
      <c r="U962" s="6">
        <v>11.656594836093518</v>
      </c>
      <c r="V962" s="6">
        <v>0.4764237128207654</v>
      </c>
      <c r="W962" s="6">
        <v>206017.0</v>
      </c>
      <c r="X962" s="6">
        <v>103495.0</v>
      </c>
      <c r="Y962" s="6">
        <v>649657.0</v>
      </c>
      <c r="Z962" s="6">
        <v>55733.0</v>
      </c>
      <c r="AA962" s="2">
        <f t="shared" si="3"/>
        <v>0</v>
      </c>
      <c r="AB962" s="2">
        <v>0.0</v>
      </c>
      <c r="AC962" s="2">
        <v>0.0</v>
      </c>
      <c r="AD962" s="2">
        <v>0.0</v>
      </c>
      <c r="AE962" s="2">
        <v>0.0</v>
      </c>
      <c r="AF962" s="2">
        <v>0.0</v>
      </c>
      <c r="AG962" s="2">
        <v>0.0</v>
      </c>
      <c r="AH962" s="2">
        <v>1.0</v>
      </c>
      <c r="AI962" s="2">
        <v>0.0</v>
      </c>
      <c r="AJ962" s="2">
        <v>0.0</v>
      </c>
      <c r="AK962" s="2">
        <v>0.0</v>
      </c>
      <c r="AL962" s="2">
        <v>0.0</v>
      </c>
      <c r="AM962" s="2">
        <v>0.0</v>
      </c>
      <c r="AN962" s="2">
        <v>1.0</v>
      </c>
      <c r="AO962" s="2">
        <v>0.0</v>
      </c>
      <c r="AP962" s="2">
        <v>0.0</v>
      </c>
      <c r="AQ962" s="2">
        <v>0.0</v>
      </c>
      <c r="AR962" s="3">
        <v>0.0</v>
      </c>
      <c r="AS962" s="6">
        <f t="shared" si="4"/>
        <v>13.35327984</v>
      </c>
      <c r="AT962" s="6">
        <f t="shared" si="5"/>
        <v>0.5249421712</v>
      </c>
      <c r="AU962" s="6">
        <f t="shared" si="6"/>
        <v>0.5249421712</v>
      </c>
      <c r="AV962" s="6">
        <f t="shared" si="7"/>
        <v>0</v>
      </c>
      <c r="AW962" s="6">
        <f t="shared" si="8"/>
        <v>0</v>
      </c>
      <c r="AX962" s="6">
        <f t="shared" si="9"/>
        <v>0</v>
      </c>
      <c r="AY962" s="6">
        <f t="shared" si="10"/>
        <v>0</v>
      </c>
      <c r="AZ962" s="6">
        <f t="shared" si="11"/>
        <v>0</v>
      </c>
      <c r="BA962" s="6">
        <f t="shared" si="12"/>
        <v>16</v>
      </c>
      <c r="BB962" s="6">
        <f t="shared" si="13"/>
        <v>0</v>
      </c>
      <c r="BC962" s="2"/>
      <c r="BD962" s="2"/>
    </row>
    <row r="963" ht="15.75" customHeight="1">
      <c r="A963" s="2">
        <v>230.0</v>
      </c>
      <c r="B963" s="2">
        <v>2018.0</v>
      </c>
      <c r="C963" s="6" t="s">
        <v>289</v>
      </c>
      <c r="D963" s="2">
        <v>9040.0</v>
      </c>
      <c r="E963" s="2">
        <v>6.1067161000197E13</v>
      </c>
      <c r="F963" s="2" t="str">
        <f t="array" ref="F963">IFERROR(INDEX(cnpj!$A:$B,MATCH(C963,cnpj!$B:$B,0),1),IF(G963=14,LEFT(E963,2)&amp;"."&amp;MID(E963,3,3)&amp;"."&amp;MID(E963,6,3)&amp;"/"&amp;MID(E963,9,4)&amp;"-"&amp;RIGHT(E963,2),IF(G963=13,0&amp;LEFT(E963,1)&amp;"."&amp;MID(E963,2,3)&amp;"."&amp;MID(E963,5,3)&amp;"/"&amp;MID(E963,8,4)&amp;"-"&amp;RIGHT(E963,2),IF(G963=12,"00"&amp;"."&amp;LEFT(E963,3)&amp;"."&amp;MID(E963,4,3)&amp;"/"&amp;MID(E963,7,4)&amp;"-"&amp;RIGHT(E963,2),IF(G963=11,"00.0"&amp;LEFT(E963,2)&amp;"."&amp;MID(E963,3,3)&amp;"/"&amp;MID(E963,6,4)&amp;"-"&amp;RIGHT(E963,2),"erro")))))</f>
        <v>61.067.161/0001-97</v>
      </c>
      <c r="G963" s="2">
        <f t="shared" si="2"/>
        <v>14</v>
      </c>
      <c r="H963" s="6" t="s">
        <v>290</v>
      </c>
      <c r="I963" s="2">
        <v>3.0</v>
      </c>
      <c r="J963" s="6">
        <v>12.626426366132089</v>
      </c>
      <c r="K963" s="6">
        <v>304500.0</v>
      </c>
      <c r="L963" s="2">
        <v>0.0</v>
      </c>
      <c r="M963" s="2">
        <v>0.0</v>
      </c>
      <c r="N963" s="2"/>
      <c r="O963" s="2">
        <v>0.0</v>
      </c>
      <c r="P963" s="2">
        <v>0.0</v>
      </c>
      <c r="Q963" s="2">
        <v>0.0</v>
      </c>
      <c r="R963" s="2">
        <v>16.0</v>
      </c>
      <c r="S963" s="2">
        <v>0.0</v>
      </c>
      <c r="T963" s="6">
        <v>13.480293732983997</v>
      </c>
      <c r="U963" s="6">
        <v>8.65325654272889</v>
      </c>
      <c r="V963" s="6">
        <v>0.4463207318965915</v>
      </c>
      <c r="W963" s="6">
        <v>217108.0</v>
      </c>
      <c r="X963" s="6">
        <v>102093.0</v>
      </c>
      <c r="Y963" s="6">
        <v>715183.0</v>
      </c>
      <c r="Z963" s="6">
        <v>82649.0</v>
      </c>
      <c r="AA963" s="2">
        <f t="shared" si="3"/>
        <v>0</v>
      </c>
      <c r="AB963" s="2">
        <v>0.0</v>
      </c>
      <c r="AC963" s="2">
        <v>0.0</v>
      </c>
      <c r="AD963" s="2">
        <v>0.0</v>
      </c>
      <c r="AE963" s="2">
        <v>0.0</v>
      </c>
      <c r="AF963" s="2">
        <v>0.0</v>
      </c>
      <c r="AG963" s="2">
        <v>0.0</v>
      </c>
      <c r="AH963" s="2">
        <v>1.0</v>
      </c>
      <c r="AI963" s="2">
        <v>0.0</v>
      </c>
      <c r="AJ963" s="2">
        <v>0.0</v>
      </c>
      <c r="AK963" s="2">
        <v>0.0</v>
      </c>
      <c r="AL963" s="2">
        <v>0.0</v>
      </c>
      <c r="AM963" s="2">
        <v>0.0</v>
      </c>
      <c r="AN963" s="2">
        <v>0.0</v>
      </c>
      <c r="AO963" s="2">
        <v>1.0</v>
      </c>
      <c r="AP963" s="2">
        <v>0.0</v>
      </c>
      <c r="AQ963" s="2">
        <v>0.0</v>
      </c>
      <c r="AR963" s="3">
        <v>0.0</v>
      </c>
      <c r="AS963" s="6">
        <f t="shared" si="4"/>
        <v>13.38419981</v>
      </c>
      <c r="AT963" s="6">
        <f t="shared" si="5"/>
        <v>11.65659484</v>
      </c>
      <c r="AU963" s="6">
        <f t="shared" si="6"/>
        <v>0.4764237128</v>
      </c>
      <c r="AV963" s="6">
        <f t="shared" si="7"/>
        <v>0</v>
      </c>
      <c r="AW963" s="6">
        <f t="shared" si="8"/>
        <v>0</v>
      </c>
      <c r="AX963" s="6">
        <f t="shared" si="9"/>
        <v>0</v>
      </c>
      <c r="AY963" s="6">
        <f t="shared" si="10"/>
        <v>0</v>
      </c>
      <c r="AZ963" s="6">
        <f t="shared" si="11"/>
        <v>0</v>
      </c>
      <c r="BA963" s="6">
        <f t="shared" si="12"/>
        <v>16</v>
      </c>
      <c r="BB963" s="6">
        <f t="shared" si="13"/>
        <v>0</v>
      </c>
      <c r="BC963" s="2"/>
      <c r="BD963" s="2"/>
    </row>
    <row r="964" ht="15.75" customHeight="1">
      <c r="A964" s="2">
        <v>230.0</v>
      </c>
      <c r="B964" s="2">
        <v>2019.0</v>
      </c>
      <c r="C964" s="6" t="s">
        <v>289</v>
      </c>
      <c r="D964" s="2">
        <v>9040.0</v>
      </c>
      <c r="E964" s="2">
        <v>6.1067161000197E13</v>
      </c>
      <c r="F964" s="2" t="str">
        <f t="array" ref="F964">IFERROR(INDEX(cnpj!$A:$B,MATCH(C964,cnpj!$B:$B,0),1),IF(G964=14,LEFT(E964,2)&amp;"."&amp;MID(E964,3,3)&amp;"."&amp;MID(E964,6,3)&amp;"/"&amp;MID(E964,9,4)&amp;"-"&amp;RIGHT(E964,2),IF(G964=13,0&amp;LEFT(E964,1)&amp;"."&amp;MID(E964,2,3)&amp;"."&amp;MID(E964,5,3)&amp;"/"&amp;MID(E964,8,4)&amp;"-"&amp;RIGHT(E964,2),IF(G964=12,"00"&amp;"."&amp;LEFT(E964,3)&amp;"."&amp;MID(E964,4,3)&amp;"/"&amp;MID(E964,7,4)&amp;"-"&amp;RIGHT(E964,2),IF(G964=11,"00.0"&amp;LEFT(E964,2)&amp;"."&amp;MID(E964,3,3)&amp;"/"&amp;MID(E964,6,4)&amp;"-"&amp;RIGHT(E964,2),"erro")))))</f>
        <v>61.067.161/0001-97</v>
      </c>
      <c r="G964" s="2">
        <f t="shared" si="2"/>
        <v>14</v>
      </c>
      <c r="H964" s="6" t="s">
        <v>290</v>
      </c>
      <c r="I964" s="2">
        <v>3.0</v>
      </c>
      <c r="J964" s="6">
        <v>12.80288286432557</v>
      </c>
      <c r="K964" s="6">
        <v>363263.18</v>
      </c>
      <c r="L964" s="2">
        <v>0.0</v>
      </c>
      <c r="M964" s="2">
        <v>1.0</v>
      </c>
      <c r="N964" s="2"/>
      <c r="O964" s="2">
        <v>0.0</v>
      </c>
      <c r="P964" s="2">
        <v>0.0</v>
      </c>
      <c r="Q964" s="2">
        <v>0.0</v>
      </c>
      <c r="R964" s="2">
        <v>16.0</v>
      </c>
      <c r="S964" s="2">
        <v>0.0</v>
      </c>
      <c r="T964" s="6">
        <v>13.5322029037785</v>
      </c>
      <c r="U964" s="6">
        <v>10.167888236485119</v>
      </c>
      <c r="V964" s="6">
        <v>0.5465174010471426</v>
      </c>
      <c r="W964" s="6">
        <v>177857.0</v>
      </c>
      <c r="X964" s="6">
        <v>233828.0</v>
      </c>
      <c r="Y964" s="6">
        <v>753288.0</v>
      </c>
      <c r="Z964" s="6">
        <v>74085.0</v>
      </c>
      <c r="AA964" s="2">
        <f t="shared" si="3"/>
        <v>0</v>
      </c>
      <c r="AB964" s="2">
        <v>0.0</v>
      </c>
      <c r="AC964" s="2">
        <v>0.0</v>
      </c>
      <c r="AD964" s="2">
        <v>0.0</v>
      </c>
      <c r="AE964" s="2">
        <v>0.0</v>
      </c>
      <c r="AF964" s="2">
        <v>0.0</v>
      </c>
      <c r="AG964" s="2">
        <v>0.0</v>
      </c>
      <c r="AH964" s="2">
        <v>1.0</v>
      </c>
      <c r="AI964" s="2">
        <v>0.0</v>
      </c>
      <c r="AJ964" s="2">
        <v>0.0</v>
      </c>
      <c r="AK964" s="2">
        <v>0.0</v>
      </c>
      <c r="AL964" s="2">
        <v>0.0</v>
      </c>
      <c r="AM964" s="2">
        <v>0.0</v>
      </c>
      <c r="AN964" s="2">
        <v>0.0</v>
      </c>
      <c r="AO964" s="2">
        <v>0.0</v>
      </c>
      <c r="AP964" s="2">
        <v>1.0</v>
      </c>
      <c r="AQ964" s="2">
        <v>0.0</v>
      </c>
      <c r="AR964" s="3">
        <v>0.0</v>
      </c>
      <c r="AS964" s="6">
        <f t="shared" si="4"/>
        <v>13.48029373</v>
      </c>
      <c r="AT964" s="6">
        <f t="shared" si="5"/>
        <v>8.653256543</v>
      </c>
      <c r="AU964" s="6">
        <f t="shared" si="6"/>
        <v>0.4463207319</v>
      </c>
      <c r="AV964" s="6">
        <f t="shared" si="7"/>
        <v>0</v>
      </c>
      <c r="AW964" s="6">
        <f t="shared" si="8"/>
        <v>0</v>
      </c>
      <c r="AX964" s="6">
        <f t="shared" si="9"/>
        <v>0</v>
      </c>
      <c r="AY964" s="6">
        <f t="shared" si="10"/>
        <v>0</v>
      </c>
      <c r="AZ964" s="6">
        <f t="shared" si="11"/>
        <v>0</v>
      </c>
      <c r="BA964" s="6">
        <f t="shared" si="12"/>
        <v>16</v>
      </c>
      <c r="BB964" s="6">
        <f t="shared" si="13"/>
        <v>0</v>
      </c>
      <c r="BC964" s="2"/>
      <c r="BD964" s="2"/>
    </row>
    <row r="965" ht="15.75" customHeight="1">
      <c r="A965" s="2">
        <v>231.0</v>
      </c>
      <c r="B965" s="2">
        <v>2016.0</v>
      </c>
      <c r="C965" s="6" t="s">
        <v>291</v>
      </c>
      <c r="D965" s="2">
        <v>19550.0</v>
      </c>
      <c r="E965" s="2">
        <v>7.1673990000177E13</v>
      </c>
      <c r="F965" s="2" t="str">
        <f t="array" ref="F965">IFERROR(INDEX(cnpj!$A:$B,MATCH(C965,cnpj!$B:$B,0),1),IF(G965=14,LEFT(E965,2)&amp;"."&amp;MID(E965,3,3)&amp;"."&amp;MID(E965,6,3)&amp;"/"&amp;MID(E965,9,4)&amp;"-"&amp;RIGHT(E965,2),IF(G965=13,0&amp;LEFT(E965,1)&amp;"."&amp;MID(E965,2,3)&amp;"."&amp;MID(E965,5,3)&amp;"/"&amp;MID(E965,8,4)&amp;"-"&amp;RIGHT(E965,2),IF(G965=12,"00"&amp;"."&amp;LEFT(E965,3)&amp;"."&amp;MID(E965,4,3)&amp;"/"&amp;MID(E965,7,4)&amp;"-"&amp;RIGHT(E965,2),IF(G965=11,"00.0"&amp;LEFT(E965,2)&amp;"."&amp;MID(E965,3,3)&amp;"/"&amp;MID(E965,6,4)&amp;"-"&amp;RIGHT(E965,2),"erro")))))</f>
        <v>71.673.990/0001-77</v>
      </c>
      <c r="G965" s="2">
        <f t="shared" si="2"/>
        <v>14</v>
      </c>
      <c r="H965" s="6" t="s">
        <v>241</v>
      </c>
      <c r="I965" s="2">
        <v>4.0</v>
      </c>
      <c r="J965" s="6">
        <v>14.931851429159076</v>
      </c>
      <c r="K965" s="6">
        <v>3053660.0</v>
      </c>
      <c r="L965" s="2">
        <v>0.0</v>
      </c>
      <c r="M965" s="2">
        <v>1.0</v>
      </c>
      <c r="N965" s="2"/>
      <c r="O965" s="2">
        <v>0.0</v>
      </c>
      <c r="P965" s="2">
        <v>0.0</v>
      </c>
      <c r="Q965" s="2">
        <v>0.0</v>
      </c>
      <c r="R965" s="2">
        <v>16.0</v>
      </c>
      <c r="S965" s="2">
        <v>0.0</v>
      </c>
      <c r="T965" s="6">
        <v>15.661888570141086</v>
      </c>
      <c r="U965" s="6">
        <v>0.04682138976200388</v>
      </c>
      <c r="V965" s="6">
        <v>0.8427627648289538</v>
      </c>
      <c r="W965" s="6">
        <v>2981740.0</v>
      </c>
      <c r="X965" s="6">
        <v>2358701.0</v>
      </c>
      <c r="Y965" s="6">
        <v>6336826.0</v>
      </c>
      <c r="Z965" s="6">
        <v>296699.0</v>
      </c>
      <c r="AA965" s="2" t="str">
        <f t="shared" si="3"/>
        <v/>
      </c>
      <c r="AB965" s="2">
        <v>0.0</v>
      </c>
      <c r="AC965" s="2">
        <v>0.0</v>
      </c>
      <c r="AD965" s="2">
        <v>0.0</v>
      </c>
      <c r="AE965" s="2">
        <v>0.0</v>
      </c>
      <c r="AF965" s="2">
        <v>0.0</v>
      </c>
      <c r="AG965" s="2">
        <v>0.0</v>
      </c>
      <c r="AH965" s="2">
        <v>0.0</v>
      </c>
      <c r="AI965" s="2">
        <v>1.0</v>
      </c>
      <c r="AJ965" s="2">
        <v>0.0</v>
      </c>
      <c r="AK965" s="2">
        <v>0.0</v>
      </c>
      <c r="AL965" s="2">
        <v>0.0</v>
      </c>
      <c r="AM965" s="2">
        <v>1.0</v>
      </c>
      <c r="AN965" s="2">
        <v>0.0</v>
      </c>
      <c r="AO965" s="2">
        <v>0.0</v>
      </c>
      <c r="AP965" s="2">
        <v>0.0</v>
      </c>
      <c r="AQ965" s="2">
        <v>0.0</v>
      </c>
      <c r="AR965" s="3">
        <v>0.0</v>
      </c>
      <c r="AS965" s="6" t="str">
        <f t="shared" si="4"/>
        <v/>
      </c>
      <c r="AT965" s="6" t="str">
        <f t="shared" si="5"/>
        <v/>
      </c>
      <c r="AU965" s="6" t="str">
        <f t="shared" si="6"/>
        <v/>
      </c>
      <c r="AV965" s="6" t="str">
        <f t="shared" si="7"/>
        <v/>
      </c>
      <c r="AW965" s="6" t="str">
        <f t="shared" si="8"/>
        <v/>
      </c>
      <c r="AX965" s="6" t="str">
        <f t="shared" si="9"/>
        <v/>
      </c>
      <c r="AY965" s="6" t="str">
        <f t="shared" si="10"/>
        <v/>
      </c>
      <c r="AZ965" s="6" t="str">
        <f t="shared" si="11"/>
        <v/>
      </c>
      <c r="BA965" s="6" t="str">
        <f t="shared" si="12"/>
        <v/>
      </c>
      <c r="BB965" s="6" t="str">
        <f t="shared" si="13"/>
        <v/>
      </c>
      <c r="BC965" s="2"/>
      <c r="BD965" s="2"/>
    </row>
    <row r="966" ht="15.75" customHeight="1">
      <c r="A966" s="2">
        <v>231.0</v>
      </c>
      <c r="B966" s="2">
        <v>2018.0</v>
      </c>
      <c r="C966" s="6" t="s">
        <v>291</v>
      </c>
      <c r="D966" s="2">
        <v>19550.0</v>
      </c>
      <c r="E966" s="2">
        <v>7.1673990000177E13</v>
      </c>
      <c r="F966" s="2" t="str">
        <f t="array" ref="F966">IFERROR(INDEX(cnpj!$A:$B,MATCH(C966,cnpj!$B:$B,0),1),IF(G966=14,LEFT(E966,2)&amp;"."&amp;MID(E966,3,3)&amp;"."&amp;MID(E966,6,3)&amp;"/"&amp;MID(E966,9,4)&amp;"-"&amp;RIGHT(E966,2),IF(G966=13,0&amp;LEFT(E966,1)&amp;"."&amp;MID(E966,2,3)&amp;"."&amp;MID(E966,5,3)&amp;"/"&amp;MID(E966,8,4)&amp;"-"&amp;RIGHT(E966,2),IF(G966=12,"00"&amp;"."&amp;LEFT(E966,3)&amp;"."&amp;MID(E966,4,3)&amp;"/"&amp;MID(E966,7,4)&amp;"-"&amp;RIGHT(E966,2),IF(G966=11,"00.0"&amp;LEFT(E966,2)&amp;"."&amp;MID(E966,3,3)&amp;"/"&amp;MID(E966,6,4)&amp;"-"&amp;RIGHT(E966,2),"erro")))))</f>
        <v>71.673.990/0001-77</v>
      </c>
      <c r="G966" s="2">
        <f t="shared" si="2"/>
        <v>14</v>
      </c>
      <c r="H966" s="6" t="s">
        <v>241</v>
      </c>
      <c r="I966" s="2">
        <v>4.0</v>
      </c>
      <c r="J966" s="6">
        <v>16.304840742812054</v>
      </c>
      <c r="K966" s="6">
        <v>1.20532E7</v>
      </c>
      <c r="L966" s="2">
        <v>0.0</v>
      </c>
      <c r="M966" s="2">
        <v>1.0</v>
      </c>
      <c r="N966" s="2"/>
      <c r="O966" s="2">
        <v>0.0</v>
      </c>
      <c r="P966" s="2">
        <v>0.0</v>
      </c>
      <c r="Q966" s="2">
        <v>0.0</v>
      </c>
      <c r="R966" s="2">
        <v>15.0</v>
      </c>
      <c r="S966" s="2">
        <v>0.0</v>
      </c>
      <c r="T966" s="6">
        <v>16.340300521849876</v>
      </c>
      <c r="U966" s="6">
        <v>0.043911519544097055</v>
      </c>
      <c r="V966" s="6">
        <v>0.7938784485155352</v>
      </c>
      <c r="W966" s="6">
        <v>2461218.0</v>
      </c>
      <c r="X966" s="6">
        <v>7452952.0</v>
      </c>
      <c r="Y966" s="6">
        <v>1.2488272E7</v>
      </c>
      <c r="Z966" s="6">
        <v>548379.0</v>
      </c>
      <c r="AA966" s="2">
        <f t="shared" si="3"/>
        <v>0</v>
      </c>
      <c r="AB966" s="2">
        <v>0.0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  <c r="AI966" s="2">
        <v>1.0</v>
      </c>
      <c r="AJ966" s="2">
        <v>0.0</v>
      </c>
      <c r="AK966" s="2">
        <v>0.0</v>
      </c>
      <c r="AL966" s="2">
        <v>0.0</v>
      </c>
      <c r="AM966" s="2">
        <v>0.0</v>
      </c>
      <c r="AN966" s="2">
        <v>0.0</v>
      </c>
      <c r="AO966" s="2">
        <v>1.0</v>
      </c>
      <c r="AP966" s="2">
        <v>0.0</v>
      </c>
      <c r="AQ966" s="2">
        <v>0.0</v>
      </c>
      <c r="AR966" s="3">
        <v>0.0</v>
      </c>
      <c r="AS966" s="6">
        <f t="shared" si="4"/>
        <v>15.66188857</v>
      </c>
      <c r="AT966" s="6">
        <f t="shared" si="5"/>
        <v>0.04682138976</v>
      </c>
      <c r="AU966" s="6">
        <f t="shared" si="6"/>
        <v>0.8427627648</v>
      </c>
      <c r="AV966" s="6">
        <f t="shared" si="7"/>
        <v>0</v>
      </c>
      <c r="AW966" s="6">
        <f t="shared" si="8"/>
        <v>1</v>
      </c>
      <c r="AX966" s="6">
        <f t="shared" si="9"/>
        <v>0</v>
      </c>
      <c r="AY966" s="6">
        <f t="shared" si="10"/>
        <v>0</v>
      </c>
      <c r="AZ966" s="6">
        <f t="shared" si="11"/>
        <v>0</v>
      </c>
      <c r="BA966" s="6">
        <f t="shared" si="12"/>
        <v>16</v>
      </c>
      <c r="BB966" s="6">
        <f t="shared" si="13"/>
        <v>0</v>
      </c>
      <c r="BC966" s="2"/>
      <c r="BD966" s="2"/>
    </row>
    <row r="967" ht="15.75" customHeight="1">
      <c r="A967" s="2">
        <v>231.0</v>
      </c>
      <c r="B967" s="2">
        <v>2020.0</v>
      </c>
      <c r="C967" s="6" t="s">
        <v>291</v>
      </c>
      <c r="D967" s="2">
        <v>19550.0</v>
      </c>
      <c r="E967" s="2">
        <v>7.1673990000177E13</v>
      </c>
      <c r="F967" s="2" t="str">
        <f t="array" ref="F967">IFERROR(INDEX(cnpj!$A:$B,MATCH(C967,cnpj!$B:$B,0),1),IF(G967=14,LEFT(E967,2)&amp;"."&amp;MID(E967,3,3)&amp;"."&amp;MID(E967,6,3)&amp;"/"&amp;MID(E967,9,4)&amp;"-"&amp;RIGHT(E967,2),IF(G967=13,0&amp;LEFT(E967,1)&amp;"."&amp;MID(E967,2,3)&amp;"."&amp;MID(E967,5,3)&amp;"/"&amp;MID(E967,8,4)&amp;"-"&amp;RIGHT(E967,2),IF(G967=12,"00"&amp;"."&amp;LEFT(E967,3)&amp;"."&amp;MID(E967,4,3)&amp;"/"&amp;MID(E967,7,4)&amp;"-"&amp;RIGHT(E967,2),IF(G967=11,"00.0"&amp;LEFT(E967,2)&amp;"."&amp;MID(E967,3,3)&amp;"/"&amp;MID(E967,6,4)&amp;"-"&amp;RIGHT(E967,2),"erro")))))</f>
        <v>71.673.990/0001-77</v>
      </c>
      <c r="G967" s="2">
        <f t="shared" si="2"/>
        <v>14</v>
      </c>
      <c r="H967" s="6" t="s">
        <v>241</v>
      </c>
      <c r="I967" s="2">
        <v>4.0</v>
      </c>
      <c r="J967" s="6">
        <v>17.19361329959756</v>
      </c>
      <c r="K967" s="6">
        <v>2.93151E7</v>
      </c>
      <c r="L967" s="2">
        <v>0.0</v>
      </c>
      <c r="M967" s="2">
        <v>1.0</v>
      </c>
      <c r="N967" s="2"/>
      <c r="O967" s="2">
        <v>0.0</v>
      </c>
      <c r="P967" s="2">
        <v>0.0</v>
      </c>
      <c r="Q967" s="2">
        <v>0.0</v>
      </c>
      <c r="R967" s="2">
        <v>7.0</v>
      </c>
      <c r="S967" s="2">
        <v>0.0</v>
      </c>
      <c r="T967" s="6">
        <v>16.721464940345708</v>
      </c>
      <c r="U967" s="6">
        <v>0.060290436568285054</v>
      </c>
      <c r="V967" s="6">
        <v>0.6302259558826264</v>
      </c>
      <c r="W967" s="6">
        <v>4701347.0</v>
      </c>
      <c r="X967" s="6">
        <v>6820875.0</v>
      </c>
      <c r="Y967" s="6">
        <v>1.8282684E7</v>
      </c>
      <c r="Z967" s="6">
        <v>1102271.0</v>
      </c>
      <c r="AA967" s="2">
        <f t="shared" si="3"/>
        <v>0</v>
      </c>
      <c r="AB967" s="2">
        <v>0.0</v>
      </c>
      <c r="AC967" s="2">
        <v>0.0</v>
      </c>
      <c r="AD967" s="2">
        <v>0.0</v>
      </c>
      <c r="AE967" s="2">
        <v>0.0</v>
      </c>
      <c r="AF967" s="2">
        <v>0.0</v>
      </c>
      <c r="AG967" s="2">
        <v>0.0</v>
      </c>
      <c r="AH967" s="2">
        <v>0.0</v>
      </c>
      <c r="AI967" s="2">
        <v>1.0</v>
      </c>
      <c r="AJ967" s="2">
        <v>0.0</v>
      </c>
      <c r="AK967" s="2">
        <v>0.0</v>
      </c>
      <c r="AL967" s="2">
        <v>0.0</v>
      </c>
      <c r="AM967" s="2">
        <v>0.0</v>
      </c>
      <c r="AN967" s="2">
        <v>0.0</v>
      </c>
      <c r="AO967" s="2">
        <v>0.0</v>
      </c>
      <c r="AP967" s="2">
        <v>0.0</v>
      </c>
      <c r="AQ967" s="2">
        <v>1.0</v>
      </c>
      <c r="AR967" s="3">
        <v>0.0</v>
      </c>
      <c r="AS967" s="6">
        <f t="shared" si="4"/>
        <v>16.34030052</v>
      </c>
      <c r="AT967" s="6">
        <f t="shared" si="5"/>
        <v>0.04391151954</v>
      </c>
      <c r="AU967" s="6">
        <f t="shared" si="6"/>
        <v>0.7938784485</v>
      </c>
      <c r="AV967" s="6">
        <f t="shared" si="7"/>
        <v>0</v>
      </c>
      <c r="AW967" s="6">
        <f t="shared" si="8"/>
        <v>1</v>
      </c>
      <c r="AX967" s="6">
        <f t="shared" si="9"/>
        <v>0</v>
      </c>
      <c r="AY967" s="6">
        <f t="shared" si="10"/>
        <v>0</v>
      </c>
      <c r="AZ967" s="6">
        <f t="shared" si="11"/>
        <v>0</v>
      </c>
      <c r="BA967" s="6">
        <f t="shared" si="12"/>
        <v>15</v>
      </c>
      <c r="BB967" s="6">
        <f t="shared" si="13"/>
        <v>0</v>
      </c>
      <c r="BC967" s="2"/>
      <c r="BD967" s="2"/>
    </row>
    <row r="968" ht="15.75" customHeight="1">
      <c r="A968" s="2">
        <v>232.0</v>
      </c>
      <c r="B968" s="2">
        <v>2016.0</v>
      </c>
      <c r="C968" s="6" t="s">
        <v>292</v>
      </c>
      <c r="D968" s="2">
        <v>15539.0</v>
      </c>
      <c r="E968" s="2">
        <v>1.083200000118E12</v>
      </c>
      <c r="F968" s="2" t="str">
        <f t="array" ref="F968">IFERROR(INDEX(cnpj!$A:$B,MATCH(C968,cnpj!$B:$B,0),1),IF(G968=14,LEFT(E968,2)&amp;"."&amp;MID(E968,3,3)&amp;"."&amp;MID(E968,6,3)&amp;"/"&amp;MID(E968,9,4)&amp;"-"&amp;RIGHT(E968,2),IF(G968=13,0&amp;LEFT(E968,1)&amp;"."&amp;MID(E968,2,3)&amp;"."&amp;MID(E968,5,3)&amp;"/"&amp;MID(E968,8,4)&amp;"-"&amp;RIGHT(E968,2),IF(G968=12,"00"&amp;"."&amp;LEFT(E968,3)&amp;"."&amp;MID(E968,4,3)&amp;"/"&amp;MID(E968,7,4)&amp;"-"&amp;RIGHT(E968,2),IF(G968=11,"00.0"&amp;LEFT(E968,2)&amp;"."&amp;MID(E968,3,3)&amp;"/"&amp;MID(E968,6,4)&amp;"-"&amp;RIGHT(E968,2),"erro")))))</f>
        <v>01.083.200/0001-18</v>
      </c>
      <c r="G968" s="2">
        <f t="shared" si="2"/>
        <v>13</v>
      </c>
      <c r="H968" s="6" t="s">
        <v>55</v>
      </c>
      <c r="I968" s="2">
        <v>10.0</v>
      </c>
      <c r="J968" s="6">
        <v>12.549945997631697</v>
      </c>
      <c r="K968" s="6">
        <v>282080.0</v>
      </c>
      <c r="L968" s="2">
        <v>0.0</v>
      </c>
      <c r="M968" s="2">
        <v>1.0</v>
      </c>
      <c r="N968" s="2"/>
      <c r="O968" s="2">
        <v>1.0</v>
      </c>
      <c r="P968" s="2">
        <v>3.0</v>
      </c>
      <c r="Q968" s="2">
        <v>0.0</v>
      </c>
      <c r="R968" s="2">
        <v>31.0</v>
      </c>
      <c r="S968" s="2">
        <v>0.0</v>
      </c>
      <c r="T968" s="6">
        <v>16.24132330441331</v>
      </c>
      <c r="U968" s="6">
        <v>0.026775508890617524</v>
      </c>
      <c r="V968" s="6">
        <v>0.2315132168651873</v>
      </c>
      <c r="W968" s="6">
        <v>1051697.0</v>
      </c>
      <c r="X968" s="6">
        <v>1567046.0</v>
      </c>
      <c r="Y968" s="6">
        <v>1.1311419E7</v>
      </c>
      <c r="Z968" s="6">
        <v>302869.0</v>
      </c>
      <c r="AA968" s="2" t="str">
        <f t="shared" si="3"/>
        <v/>
      </c>
      <c r="AB968" s="2">
        <v>0.0</v>
      </c>
      <c r="AC968" s="2">
        <v>0.0</v>
      </c>
      <c r="AD968" s="2">
        <v>1.0</v>
      </c>
      <c r="AE968" s="2">
        <v>0.0</v>
      </c>
      <c r="AF968" s="2">
        <v>0.0</v>
      </c>
      <c r="AG968" s="2">
        <v>0.0</v>
      </c>
      <c r="AH968" s="2">
        <v>0.0</v>
      </c>
      <c r="AI968" s="2">
        <v>0.0</v>
      </c>
      <c r="AJ968" s="2">
        <v>0.0</v>
      </c>
      <c r="AK968" s="2">
        <v>0.0</v>
      </c>
      <c r="AL968" s="2">
        <v>0.0</v>
      </c>
      <c r="AM968" s="2">
        <v>1.0</v>
      </c>
      <c r="AN968" s="2">
        <v>0.0</v>
      </c>
      <c r="AO968" s="2">
        <v>0.0</v>
      </c>
      <c r="AP968" s="2">
        <v>0.0</v>
      </c>
      <c r="AQ968" s="2">
        <v>0.0</v>
      </c>
      <c r="AR968" s="3">
        <v>0.0</v>
      </c>
      <c r="AS968" s="6" t="str">
        <f t="shared" si="4"/>
        <v/>
      </c>
      <c r="AT968" s="6" t="str">
        <f t="shared" si="5"/>
        <v/>
      </c>
      <c r="AU968" s="6" t="str">
        <f t="shared" si="6"/>
        <v/>
      </c>
      <c r="AV968" s="6" t="str">
        <f t="shared" si="7"/>
        <v/>
      </c>
      <c r="AW968" s="6" t="str">
        <f t="shared" si="8"/>
        <v/>
      </c>
      <c r="AX968" s="6" t="str">
        <f t="shared" si="9"/>
        <v/>
      </c>
      <c r="AY968" s="6" t="str">
        <f t="shared" si="10"/>
        <v/>
      </c>
      <c r="AZ968" s="6" t="str">
        <f t="shared" si="11"/>
        <v/>
      </c>
      <c r="BA968" s="6" t="str">
        <f t="shared" si="12"/>
        <v/>
      </c>
      <c r="BB968" s="6" t="str">
        <f t="shared" si="13"/>
        <v/>
      </c>
      <c r="BC968" s="2"/>
      <c r="BD968" s="2"/>
    </row>
    <row r="969" ht="15.75" customHeight="1">
      <c r="A969" s="2">
        <v>232.0</v>
      </c>
      <c r="B969" s="2">
        <v>2017.0</v>
      </c>
      <c r="C969" s="6" t="s">
        <v>292</v>
      </c>
      <c r="D969" s="2">
        <v>15539.0</v>
      </c>
      <c r="E969" s="2">
        <v>1.083200000118E12</v>
      </c>
      <c r="F969" s="2" t="str">
        <f t="array" ref="F969">IFERROR(INDEX(cnpj!$A:$B,MATCH(C969,cnpj!$B:$B,0),1),IF(G969=14,LEFT(E969,2)&amp;"."&amp;MID(E969,3,3)&amp;"."&amp;MID(E969,6,3)&amp;"/"&amp;MID(E969,9,4)&amp;"-"&amp;RIGHT(E969,2),IF(G969=13,0&amp;LEFT(E969,1)&amp;"."&amp;MID(E969,2,3)&amp;"."&amp;MID(E969,5,3)&amp;"/"&amp;MID(E969,8,4)&amp;"-"&amp;RIGHT(E969,2),IF(G969=12,"00"&amp;"."&amp;LEFT(E969,3)&amp;"."&amp;MID(E969,4,3)&amp;"/"&amp;MID(E969,7,4)&amp;"-"&amp;RIGHT(E969,2),IF(G969=11,"00.0"&amp;LEFT(E969,2)&amp;"."&amp;MID(E969,3,3)&amp;"/"&amp;MID(E969,6,4)&amp;"-"&amp;RIGHT(E969,2),"erro")))))</f>
        <v>01.083.200/0001-18</v>
      </c>
      <c r="G969" s="2">
        <f t="shared" si="2"/>
        <v>13</v>
      </c>
      <c r="H969" s="6" t="s">
        <v>55</v>
      </c>
      <c r="I969" s="2">
        <v>10.0</v>
      </c>
      <c r="J969" s="6">
        <v>12.395516321382411</v>
      </c>
      <c r="K969" s="6">
        <v>241715.41</v>
      </c>
      <c r="L969" s="2">
        <v>0.0</v>
      </c>
      <c r="M969" s="2">
        <v>1.0</v>
      </c>
      <c r="N969" s="2"/>
      <c r="O969" s="2">
        <v>1.0</v>
      </c>
      <c r="P969" s="2">
        <v>6.0</v>
      </c>
      <c r="Q969" s="2">
        <v>0.0</v>
      </c>
      <c r="R969" s="2">
        <v>36.0</v>
      </c>
      <c r="S969" s="2">
        <v>0.0</v>
      </c>
      <c r="T969" s="6">
        <v>16.68025351935329</v>
      </c>
      <c r="U969" s="6">
        <v>0.023146114435696617</v>
      </c>
      <c r="V969" s="6">
        <v>0.12345753320562411</v>
      </c>
      <c r="W969" s="6">
        <v>1139968.0</v>
      </c>
      <c r="X969" s="6">
        <v>1026038.0</v>
      </c>
      <c r="Y969" s="6">
        <v>1.7544543E7</v>
      </c>
      <c r="Z969" s="6">
        <v>406088.0</v>
      </c>
      <c r="AA969" s="2">
        <f t="shared" si="3"/>
        <v>0</v>
      </c>
      <c r="AB969" s="2">
        <v>0.0</v>
      </c>
      <c r="AC969" s="2">
        <v>0.0</v>
      </c>
      <c r="AD969" s="2">
        <v>1.0</v>
      </c>
      <c r="AE969" s="2">
        <v>0.0</v>
      </c>
      <c r="AF969" s="2">
        <v>0.0</v>
      </c>
      <c r="AG969" s="2">
        <v>0.0</v>
      </c>
      <c r="AH969" s="2">
        <v>0.0</v>
      </c>
      <c r="AI969" s="2">
        <v>0.0</v>
      </c>
      <c r="AJ969" s="2">
        <v>0.0</v>
      </c>
      <c r="AK969" s="2">
        <v>0.0</v>
      </c>
      <c r="AL969" s="2">
        <v>0.0</v>
      </c>
      <c r="AM969" s="2">
        <v>0.0</v>
      </c>
      <c r="AN969" s="2">
        <v>1.0</v>
      </c>
      <c r="AO969" s="2">
        <v>0.0</v>
      </c>
      <c r="AP969" s="2">
        <v>0.0</v>
      </c>
      <c r="AQ969" s="2">
        <v>0.0</v>
      </c>
      <c r="AR969" s="3">
        <v>0.0</v>
      </c>
      <c r="AS969" s="6">
        <f t="shared" si="4"/>
        <v>16.2413233</v>
      </c>
      <c r="AT969" s="6">
        <f t="shared" si="5"/>
        <v>0.02677550889</v>
      </c>
      <c r="AU969" s="6">
        <f t="shared" si="6"/>
        <v>0.2315132169</v>
      </c>
      <c r="AV969" s="6">
        <f t="shared" si="7"/>
        <v>0</v>
      </c>
      <c r="AW969" s="6">
        <f t="shared" si="8"/>
        <v>1</v>
      </c>
      <c r="AX969" s="6">
        <f t="shared" si="9"/>
        <v>1</v>
      </c>
      <c r="AY969" s="6">
        <f t="shared" si="10"/>
        <v>3</v>
      </c>
      <c r="AZ969" s="6">
        <f t="shared" si="11"/>
        <v>0</v>
      </c>
      <c r="BA969" s="6">
        <f t="shared" si="12"/>
        <v>31</v>
      </c>
      <c r="BB969" s="6">
        <f t="shared" si="13"/>
        <v>0</v>
      </c>
      <c r="BC969" s="2"/>
      <c r="BD969" s="2"/>
    </row>
    <row r="970" ht="15.75" customHeight="1">
      <c r="A970" s="2">
        <v>232.0</v>
      </c>
      <c r="B970" s="2">
        <v>2018.0</v>
      </c>
      <c r="C970" s="6" t="s">
        <v>292</v>
      </c>
      <c r="D970" s="2">
        <v>15539.0</v>
      </c>
      <c r="E970" s="2">
        <v>1.083200000118E12</v>
      </c>
      <c r="F970" s="2" t="str">
        <f t="array" ref="F970">IFERROR(INDEX(cnpj!$A:$B,MATCH(C970,cnpj!$B:$B,0),1),IF(G970=14,LEFT(E970,2)&amp;"."&amp;MID(E970,3,3)&amp;"."&amp;MID(E970,6,3)&amp;"/"&amp;MID(E970,9,4)&amp;"-"&amp;RIGHT(E970,2),IF(G970=13,0&amp;LEFT(E970,1)&amp;"."&amp;MID(E970,2,3)&amp;"."&amp;MID(E970,5,3)&amp;"/"&amp;MID(E970,8,4)&amp;"-"&amp;RIGHT(E970,2),IF(G970=12,"00"&amp;"."&amp;LEFT(E970,3)&amp;"."&amp;MID(E970,4,3)&amp;"/"&amp;MID(E970,7,4)&amp;"-"&amp;RIGHT(E970,2),IF(G970=11,"00.0"&amp;LEFT(E970,2)&amp;"."&amp;MID(E970,3,3)&amp;"/"&amp;MID(E970,6,4)&amp;"-"&amp;RIGHT(E970,2),"erro")))))</f>
        <v>01.083.200/0001-18</v>
      </c>
      <c r="G970" s="2">
        <f t="shared" si="2"/>
        <v>13</v>
      </c>
      <c r="H970" s="6" t="s">
        <v>55</v>
      </c>
      <c r="I970" s="2">
        <v>10.0</v>
      </c>
      <c r="J970" s="6">
        <v>15.372869994152001</v>
      </c>
      <c r="K970" s="6">
        <v>4746271.85</v>
      </c>
      <c r="L970" s="2">
        <v>0.0</v>
      </c>
      <c r="M970" s="2">
        <v>1.0</v>
      </c>
      <c r="N970" s="2"/>
      <c r="O970" s="2">
        <v>1.0</v>
      </c>
      <c r="P970" s="2">
        <v>7.0</v>
      </c>
      <c r="Q970" s="2">
        <v>0.0</v>
      </c>
      <c r="R970" s="2">
        <v>36.0</v>
      </c>
      <c r="S970" s="2">
        <v>0.0</v>
      </c>
      <c r="T970" s="6">
        <v>16.745668253859442</v>
      </c>
      <c r="U970" s="6">
        <v>0.08202253597645434</v>
      </c>
      <c r="V970" s="6">
        <v>0.0788446852484685</v>
      </c>
      <c r="W970" s="6">
        <v>889214.0</v>
      </c>
      <c r="X970" s="6">
        <v>587593.0</v>
      </c>
      <c r="Y970" s="6">
        <v>1.8730584E7</v>
      </c>
      <c r="Z970" s="6">
        <v>1536330.0</v>
      </c>
      <c r="AA970" s="2">
        <f t="shared" si="3"/>
        <v>0</v>
      </c>
      <c r="AB970" s="2">
        <v>0.0</v>
      </c>
      <c r="AC970" s="2">
        <v>0.0</v>
      </c>
      <c r="AD970" s="2">
        <v>1.0</v>
      </c>
      <c r="AE970" s="2">
        <v>0.0</v>
      </c>
      <c r="AF970" s="2">
        <v>0.0</v>
      </c>
      <c r="AG970" s="2">
        <v>0.0</v>
      </c>
      <c r="AH970" s="2">
        <v>0.0</v>
      </c>
      <c r="AI970" s="2">
        <v>0.0</v>
      </c>
      <c r="AJ970" s="2">
        <v>0.0</v>
      </c>
      <c r="AK970" s="2">
        <v>0.0</v>
      </c>
      <c r="AL970" s="2">
        <v>0.0</v>
      </c>
      <c r="AM970" s="2">
        <v>0.0</v>
      </c>
      <c r="AN970" s="2">
        <v>0.0</v>
      </c>
      <c r="AO970" s="2">
        <v>1.0</v>
      </c>
      <c r="AP970" s="2">
        <v>0.0</v>
      </c>
      <c r="AQ970" s="2">
        <v>0.0</v>
      </c>
      <c r="AR970" s="3">
        <v>0.0</v>
      </c>
      <c r="AS970" s="6">
        <f t="shared" si="4"/>
        <v>16.68025352</v>
      </c>
      <c r="AT970" s="6">
        <f t="shared" si="5"/>
        <v>0.02314611444</v>
      </c>
      <c r="AU970" s="6">
        <f t="shared" si="6"/>
        <v>0.1234575332</v>
      </c>
      <c r="AV970" s="6">
        <f t="shared" si="7"/>
        <v>0</v>
      </c>
      <c r="AW970" s="6">
        <f t="shared" si="8"/>
        <v>1</v>
      </c>
      <c r="AX970" s="6">
        <f t="shared" si="9"/>
        <v>1</v>
      </c>
      <c r="AY970" s="6">
        <f t="shared" si="10"/>
        <v>6</v>
      </c>
      <c r="AZ970" s="6">
        <f t="shared" si="11"/>
        <v>0</v>
      </c>
      <c r="BA970" s="6">
        <f t="shared" si="12"/>
        <v>36</v>
      </c>
      <c r="BB970" s="6">
        <f t="shared" si="13"/>
        <v>0</v>
      </c>
      <c r="BC970" s="2"/>
      <c r="BD970" s="2"/>
    </row>
    <row r="971" ht="15.75" customHeight="1">
      <c r="A971" s="2">
        <v>232.0</v>
      </c>
      <c r="B971" s="2">
        <v>2019.0</v>
      </c>
      <c r="C971" s="6" t="s">
        <v>292</v>
      </c>
      <c r="D971" s="2">
        <v>15539.0</v>
      </c>
      <c r="E971" s="2">
        <v>1.083200000118E12</v>
      </c>
      <c r="F971" s="2" t="str">
        <f t="array" ref="F971">IFERROR(INDEX(cnpj!$A:$B,MATCH(C971,cnpj!$B:$B,0),1),IF(G971=14,LEFT(E971,2)&amp;"."&amp;MID(E971,3,3)&amp;"."&amp;MID(E971,6,3)&amp;"/"&amp;MID(E971,9,4)&amp;"-"&amp;RIGHT(E971,2),IF(G971=13,0&amp;LEFT(E971,1)&amp;"."&amp;MID(E971,2,3)&amp;"."&amp;MID(E971,5,3)&amp;"/"&amp;MID(E971,8,4)&amp;"-"&amp;RIGHT(E971,2),IF(G971=12,"00"&amp;"."&amp;LEFT(E971,3)&amp;"."&amp;MID(E971,4,3)&amp;"/"&amp;MID(E971,7,4)&amp;"-"&amp;RIGHT(E971,2),IF(G971=11,"00.0"&amp;LEFT(E971,2)&amp;"."&amp;MID(E971,3,3)&amp;"/"&amp;MID(E971,6,4)&amp;"-"&amp;RIGHT(E971,2),"erro")))))</f>
        <v>01.083.200/0001-18</v>
      </c>
      <c r="G971" s="2">
        <f t="shared" si="2"/>
        <v>13</v>
      </c>
      <c r="H971" s="6" t="s">
        <v>55</v>
      </c>
      <c r="I971" s="2">
        <v>10.0</v>
      </c>
      <c r="J971" s="6">
        <v>15.409982569897982</v>
      </c>
      <c r="K971" s="6">
        <v>4925727.66</v>
      </c>
      <c r="L971" s="2">
        <v>0.0</v>
      </c>
      <c r="M971" s="2">
        <v>1.0</v>
      </c>
      <c r="N971" s="2"/>
      <c r="O971" s="2">
        <v>1.0</v>
      </c>
      <c r="P971" s="2">
        <v>6.0</v>
      </c>
      <c r="Q971" s="2">
        <v>0.0</v>
      </c>
      <c r="R971" s="2">
        <v>37.0</v>
      </c>
      <c r="S971" s="2">
        <v>0.0</v>
      </c>
      <c r="T971" s="6">
        <v>16.860713621152485</v>
      </c>
      <c r="U971" s="6">
        <v>0.10607744308184837</v>
      </c>
      <c r="V971" s="6">
        <v>0.08484699322337581</v>
      </c>
      <c r="W971" s="6">
        <v>731303.0</v>
      </c>
      <c r="X971" s="6">
        <v>1051697.0</v>
      </c>
      <c r="Y971" s="6">
        <v>2.1014298E7</v>
      </c>
      <c r="Z971" s="6">
        <v>2229143.0</v>
      </c>
      <c r="AA971" s="2">
        <f t="shared" si="3"/>
        <v>0</v>
      </c>
      <c r="AB971" s="2">
        <v>0.0</v>
      </c>
      <c r="AC971" s="2">
        <v>0.0</v>
      </c>
      <c r="AD971" s="2">
        <v>1.0</v>
      </c>
      <c r="AE971" s="2">
        <v>0.0</v>
      </c>
      <c r="AF971" s="2">
        <v>0.0</v>
      </c>
      <c r="AG971" s="2">
        <v>0.0</v>
      </c>
      <c r="AH971" s="2">
        <v>0.0</v>
      </c>
      <c r="AI971" s="2">
        <v>0.0</v>
      </c>
      <c r="AJ971" s="2">
        <v>0.0</v>
      </c>
      <c r="AK971" s="2">
        <v>0.0</v>
      </c>
      <c r="AL971" s="2">
        <v>0.0</v>
      </c>
      <c r="AM971" s="2">
        <v>0.0</v>
      </c>
      <c r="AN971" s="2">
        <v>0.0</v>
      </c>
      <c r="AO971" s="2">
        <v>0.0</v>
      </c>
      <c r="AP971" s="2">
        <v>1.0</v>
      </c>
      <c r="AQ971" s="2">
        <v>0.0</v>
      </c>
      <c r="AR971" s="3">
        <v>0.0</v>
      </c>
      <c r="AS971" s="6">
        <f t="shared" si="4"/>
        <v>16.74566825</v>
      </c>
      <c r="AT971" s="6">
        <f t="shared" si="5"/>
        <v>0.08202253598</v>
      </c>
      <c r="AU971" s="6">
        <f t="shared" si="6"/>
        <v>0.07884468525</v>
      </c>
      <c r="AV971" s="6">
        <f t="shared" si="7"/>
        <v>0</v>
      </c>
      <c r="AW971" s="6">
        <f t="shared" si="8"/>
        <v>1</v>
      </c>
      <c r="AX971" s="6">
        <f t="shared" si="9"/>
        <v>1</v>
      </c>
      <c r="AY971" s="6">
        <f t="shared" si="10"/>
        <v>7</v>
      </c>
      <c r="AZ971" s="6">
        <f t="shared" si="11"/>
        <v>0</v>
      </c>
      <c r="BA971" s="6">
        <f t="shared" si="12"/>
        <v>36</v>
      </c>
      <c r="BB971" s="6">
        <f t="shared" si="13"/>
        <v>0</v>
      </c>
      <c r="BC971" s="2"/>
      <c r="BD971" s="2"/>
    </row>
    <row r="972" ht="15.75" customHeight="1">
      <c r="A972" s="2">
        <v>232.0</v>
      </c>
      <c r="B972" s="2">
        <v>2020.0</v>
      </c>
      <c r="C972" s="6" t="s">
        <v>292</v>
      </c>
      <c r="D972" s="2">
        <v>15539.0</v>
      </c>
      <c r="E972" s="2">
        <v>1.083200000118E12</v>
      </c>
      <c r="F972" s="2" t="str">
        <f t="array" ref="F972">IFERROR(INDEX(cnpj!$A:$B,MATCH(C972,cnpj!$B:$B,0),1),IF(G972=14,LEFT(E972,2)&amp;"."&amp;MID(E972,3,3)&amp;"."&amp;MID(E972,6,3)&amp;"/"&amp;MID(E972,9,4)&amp;"-"&amp;RIGHT(E972,2),IF(G972=13,0&amp;LEFT(E972,1)&amp;"."&amp;MID(E972,2,3)&amp;"."&amp;MID(E972,5,3)&amp;"/"&amp;MID(E972,8,4)&amp;"-"&amp;RIGHT(E972,2),IF(G972=12,"00"&amp;"."&amp;LEFT(E972,3)&amp;"."&amp;MID(E972,4,3)&amp;"/"&amp;MID(E972,7,4)&amp;"-"&amp;RIGHT(E972,2),IF(G972=11,"00.0"&amp;LEFT(E972,2)&amp;"."&amp;MID(E972,3,3)&amp;"/"&amp;MID(E972,6,4)&amp;"-"&amp;RIGHT(E972,2),"erro")))))</f>
        <v>01.083.200/0001-18</v>
      </c>
      <c r="G972" s="2">
        <f t="shared" si="2"/>
        <v>13</v>
      </c>
      <c r="H972" s="6" t="s">
        <v>55</v>
      </c>
      <c r="I972" s="2">
        <v>10.0</v>
      </c>
      <c r="J972" s="6">
        <v>15.795807420033091</v>
      </c>
      <c r="K972" s="6">
        <v>7244893.4</v>
      </c>
      <c r="L972" s="2">
        <v>0.0</v>
      </c>
      <c r="M972" s="2">
        <v>1.0</v>
      </c>
      <c r="N972" s="2"/>
      <c r="O972" s="2">
        <v>1.0</v>
      </c>
      <c r="P972" s="2">
        <v>6.0</v>
      </c>
      <c r="Q972" s="2">
        <v>0.0</v>
      </c>
      <c r="R972" s="2">
        <v>37.0</v>
      </c>
      <c r="S972" s="2">
        <v>0.0</v>
      </c>
      <c r="T972" s="6">
        <v>17.0088223907012</v>
      </c>
      <c r="U972" s="6">
        <v>0.11526939964709262</v>
      </c>
      <c r="V972" s="6">
        <v>0.13192991095243958</v>
      </c>
      <c r="W972" s="6">
        <v>978000.0</v>
      </c>
      <c r="X972" s="6">
        <v>2237000.0</v>
      </c>
      <c r="Y972" s="6">
        <v>2.4369E7</v>
      </c>
      <c r="Z972" s="6">
        <v>2809000.0</v>
      </c>
      <c r="AA972" s="2">
        <f t="shared" si="3"/>
        <v>0</v>
      </c>
      <c r="AB972" s="2">
        <v>0.0</v>
      </c>
      <c r="AC972" s="2">
        <v>0.0</v>
      </c>
      <c r="AD972" s="2">
        <v>1.0</v>
      </c>
      <c r="AE972" s="2">
        <v>0.0</v>
      </c>
      <c r="AF972" s="2">
        <v>0.0</v>
      </c>
      <c r="AG972" s="2">
        <v>0.0</v>
      </c>
      <c r="AH972" s="2">
        <v>0.0</v>
      </c>
      <c r="AI972" s="2">
        <v>0.0</v>
      </c>
      <c r="AJ972" s="2">
        <v>0.0</v>
      </c>
      <c r="AK972" s="2">
        <v>0.0</v>
      </c>
      <c r="AL972" s="2">
        <v>0.0</v>
      </c>
      <c r="AM972" s="2">
        <v>0.0</v>
      </c>
      <c r="AN972" s="2">
        <v>0.0</v>
      </c>
      <c r="AO972" s="2">
        <v>0.0</v>
      </c>
      <c r="AP972" s="2">
        <v>0.0</v>
      </c>
      <c r="AQ972" s="2">
        <v>1.0</v>
      </c>
      <c r="AR972" s="3">
        <v>0.0</v>
      </c>
      <c r="AS972" s="6">
        <f t="shared" si="4"/>
        <v>16.86071362</v>
      </c>
      <c r="AT972" s="6">
        <f t="shared" si="5"/>
        <v>0.1060774431</v>
      </c>
      <c r="AU972" s="6">
        <f t="shared" si="6"/>
        <v>0.08484699322</v>
      </c>
      <c r="AV972" s="6">
        <f t="shared" si="7"/>
        <v>0</v>
      </c>
      <c r="AW972" s="6">
        <f t="shared" si="8"/>
        <v>1</v>
      </c>
      <c r="AX972" s="6">
        <f t="shared" si="9"/>
        <v>1</v>
      </c>
      <c r="AY972" s="6">
        <f t="shared" si="10"/>
        <v>6</v>
      </c>
      <c r="AZ972" s="6">
        <f t="shared" si="11"/>
        <v>0</v>
      </c>
      <c r="BA972" s="6">
        <f t="shared" si="12"/>
        <v>37</v>
      </c>
      <c r="BB972" s="6">
        <f t="shared" si="13"/>
        <v>0</v>
      </c>
      <c r="BC972" s="2"/>
      <c r="BD972" s="2"/>
    </row>
    <row r="973" ht="15.75" customHeight="1">
      <c r="A973" s="2">
        <v>233.0</v>
      </c>
      <c r="B973" s="2">
        <v>2017.0</v>
      </c>
      <c r="C973" s="6" t="s">
        <v>293</v>
      </c>
      <c r="D973" s="2">
        <v>9083.0</v>
      </c>
      <c r="E973" s="2">
        <v>6.0884319000159E13</v>
      </c>
      <c r="F973" s="2" t="str">
        <f t="array" ref="F973">IFERROR(INDEX(cnpj!$A:$B,MATCH(C973,cnpj!$B:$B,0),1),IF(G973=14,LEFT(E973,2)&amp;"."&amp;MID(E973,3,3)&amp;"."&amp;MID(E973,6,3)&amp;"/"&amp;MID(E973,9,4)&amp;"-"&amp;RIGHT(E973,2),IF(G973=13,0&amp;LEFT(E973,1)&amp;"."&amp;MID(E973,2,3)&amp;"."&amp;MID(E973,5,3)&amp;"/"&amp;MID(E973,8,4)&amp;"-"&amp;RIGHT(E973,2),IF(G973=12,"00"&amp;"."&amp;LEFT(E973,3)&amp;"."&amp;MID(E973,4,3)&amp;"/"&amp;MID(E973,7,4)&amp;"-"&amp;RIGHT(E973,2),IF(G973=11,"00.0"&amp;LEFT(E973,2)&amp;"."&amp;MID(E973,3,3)&amp;"/"&amp;MID(E973,6,4)&amp;"-"&amp;RIGHT(E973,2),"erro")))))</f>
        <v>60.884.319/0001-59</v>
      </c>
      <c r="G973" s="2">
        <f t="shared" si="2"/>
        <v>14</v>
      </c>
      <c r="H973" s="6" t="s">
        <v>60</v>
      </c>
      <c r="I973" s="2">
        <v>1.0</v>
      </c>
      <c r="J973" s="6">
        <v>10.616437360392252</v>
      </c>
      <c r="K973" s="6">
        <v>40800.0</v>
      </c>
      <c r="L973" s="2">
        <v>1.0</v>
      </c>
      <c r="M973" s="2">
        <v>0.0</v>
      </c>
      <c r="N973" s="2"/>
      <c r="O973" s="2">
        <v>0.0</v>
      </c>
      <c r="P973" s="2">
        <v>0.0</v>
      </c>
      <c r="Q973" s="2">
        <v>0.0</v>
      </c>
      <c r="R973" s="2">
        <v>2.0</v>
      </c>
      <c r="S973" s="2">
        <v>1.0</v>
      </c>
      <c r="T973" s="6">
        <v>9.678467241209058</v>
      </c>
      <c r="U973" s="6">
        <v>-0.23994990607388855</v>
      </c>
      <c r="V973" s="6">
        <v>9.383093299937382</v>
      </c>
      <c r="W973" s="6">
        <v>52281.0</v>
      </c>
      <c r="X973" s="6">
        <v>97567.0</v>
      </c>
      <c r="Y973" s="6">
        <v>15970.0</v>
      </c>
      <c r="Z973" s="6">
        <v>-3832.0</v>
      </c>
      <c r="AA973" s="2" t="str">
        <f t="shared" si="3"/>
        <v/>
      </c>
      <c r="AB973" s="2">
        <v>0.0</v>
      </c>
      <c r="AC973" s="2">
        <v>0.0</v>
      </c>
      <c r="AD973" s="2">
        <v>0.0</v>
      </c>
      <c r="AE973" s="2">
        <v>0.0</v>
      </c>
      <c r="AF973" s="2">
        <v>0.0</v>
      </c>
      <c r="AG973" s="2">
        <v>1.0</v>
      </c>
      <c r="AH973" s="2">
        <v>0.0</v>
      </c>
      <c r="AI973" s="2">
        <v>0.0</v>
      </c>
      <c r="AJ973" s="2">
        <v>0.0</v>
      </c>
      <c r="AK973" s="2">
        <v>0.0</v>
      </c>
      <c r="AL973" s="2">
        <v>0.0</v>
      </c>
      <c r="AM973" s="2">
        <v>0.0</v>
      </c>
      <c r="AN973" s="2">
        <v>1.0</v>
      </c>
      <c r="AO973" s="2">
        <v>0.0</v>
      </c>
      <c r="AP973" s="2">
        <v>0.0</v>
      </c>
      <c r="AQ973" s="2">
        <v>0.0</v>
      </c>
      <c r="AR973" s="3">
        <v>0.0</v>
      </c>
      <c r="AS973" s="6" t="str">
        <f t="shared" si="4"/>
        <v/>
      </c>
      <c r="AT973" s="6" t="str">
        <f t="shared" si="5"/>
        <v/>
      </c>
      <c r="AU973" s="6" t="str">
        <f t="shared" si="6"/>
        <v/>
      </c>
      <c r="AV973" s="6" t="str">
        <f t="shared" si="7"/>
        <v/>
      </c>
      <c r="AW973" s="6" t="str">
        <f t="shared" si="8"/>
        <v/>
      </c>
      <c r="AX973" s="6" t="str">
        <f t="shared" si="9"/>
        <v/>
      </c>
      <c r="AY973" s="6" t="str">
        <f t="shared" si="10"/>
        <v/>
      </c>
      <c r="AZ973" s="6" t="str">
        <f t="shared" si="11"/>
        <v/>
      </c>
      <c r="BA973" s="6" t="str">
        <f t="shared" si="12"/>
        <v/>
      </c>
      <c r="BB973" s="6" t="str">
        <f t="shared" si="13"/>
        <v/>
      </c>
      <c r="BC973" s="2"/>
      <c r="BD973" s="2"/>
    </row>
    <row r="974" ht="15.75" customHeight="1">
      <c r="A974" s="2">
        <v>233.0</v>
      </c>
      <c r="B974" s="2">
        <v>2018.0</v>
      </c>
      <c r="C974" s="6" t="s">
        <v>293</v>
      </c>
      <c r="D974" s="2">
        <v>9083.0</v>
      </c>
      <c r="E974" s="2">
        <v>6.0884319000159E13</v>
      </c>
      <c r="F974" s="2" t="str">
        <f t="array" ref="F974">IFERROR(INDEX(cnpj!$A:$B,MATCH(C974,cnpj!$B:$B,0),1),IF(G974=14,LEFT(E974,2)&amp;"."&amp;MID(E974,3,3)&amp;"."&amp;MID(E974,6,3)&amp;"/"&amp;MID(E974,9,4)&amp;"-"&amp;RIGHT(E974,2),IF(G974=13,0&amp;LEFT(E974,1)&amp;"."&amp;MID(E974,2,3)&amp;"."&amp;MID(E974,5,3)&amp;"/"&amp;MID(E974,8,4)&amp;"-"&amp;RIGHT(E974,2),IF(G974=12,"00"&amp;"."&amp;LEFT(E974,3)&amp;"."&amp;MID(E974,4,3)&amp;"/"&amp;MID(E974,7,4)&amp;"-"&amp;RIGHT(E974,2),IF(G974=11,"00.0"&amp;LEFT(E974,2)&amp;"."&amp;MID(E974,3,3)&amp;"/"&amp;MID(E974,6,4)&amp;"-"&amp;RIGHT(E974,2),"erro")))))</f>
        <v>60.884.319/0001-59</v>
      </c>
      <c r="G974" s="2">
        <f t="shared" si="2"/>
        <v>14</v>
      </c>
      <c r="H974" s="6" t="s">
        <v>60</v>
      </c>
      <c r="I974" s="2">
        <v>1.0</v>
      </c>
      <c r="J974" s="6">
        <v>10.616437360392252</v>
      </c>
      <c r="K974" s="6">
        <v>40800.0</v>
      </c>
      <c r="L974" s="2">
        <v>1.0</v>
      </c>
      <c r="M974" s="2">
        <v>0.0</v>
      </c>
      <c r="N974" s="2"/>
      <c r="O974" s="2">
        <v>0.0</v>
      </c>
      <c r="P974" s="2">
        <v>0.0</v>
      </c>
      <c r="Q974" s="2">
        <v>0.0</v>
      </c>
      <c r="R974" s="2">
        <v>2.0</v>
      </c>
      <c r="S974" s="2">
        <v>1.0</v>
      </c>
      <c r="T974" s="6">
        <v>9.696340374306518</v>
      </c>
      <c r="U974" s="6">
        <v>-0.31295362283183664</v>
      </c>
      <c r="V974" s="6">
        <v>9.547545823594538</v>
      </c>
      <c r="W974" s="6">
        <v>53012.0</v>
      </c>
      <c r="X974" s="6">
        <v>102212.0</v>
      </c>
      <c r="Y974" s="6">
        <v>16258.0</v>
      </c>
      <c r="Z974" s="6">
        <v>-5088.0</v>
      </c>
      <c r="AA974" s="2">
        <f t="shared" si="3"/>
        <v>1</v>
      </c>
      <c r="AB974" s="2">
        <v>0.0</v>
      </c>
      <c r="AC974" s="2">
        <v>0.0</v>
      </c>
      <c r="AD974" s="2">
        <v>0.0</v>
      </c>
      <c r="AE974" s="2">
        <v>0.0</v>
      </c>
      <c r="AF974" s="2">
        <v>0.0</v>
      </c>
      <c r="AG974" s="2">
        <v>1.0</v>
      </c>
      <c r="AH974" s="2">
        <v>0.0</v>
      </c>
      <c r="AI974" s="2">
        <v>0.0</v>
      </c>
      <c r="AJ974" s="2">
        <v>0.0</v>
      </c>
      <c r="AK974" s="2">
        <v>0.0</v>
      </c>
      <c r="AL974" s="2">
        <v>0.0</v>
      </c>
      <c r="AM974" s="2">
        <v>0.0</v>
      </c>
      <c r="AN974" s="2">
        <v>0.0</v>
      </c>
      <c r="AO974" s="2">
        <v>1.0</v>
      </c>
      <c r="AP974" s="2">
        <v>0.0</v>
      </c>
      <c r="AQ974" s="2">
        <v>0.0</v>
      </c>
      <c r="AR974" s="3">
        <v>0.0</v>
      </c>
      <c r="AS974" s="6">
        <f t="shared" si="4"/>
        <v>9.678467241</v>
      </c>
      <c r="AT974" s="6">
        <f t="shared" si="5"/>
        <v>-0.2399499061</v>
      </c>
      <c r="AU974" s="6">
        <f t="shared" si="6"/>
        <v>9.3830933</v>
      </c>
      <c r="AV974" s="6">
        <f t="shared" si="7"/>
        <v>1</v>
      </c>
      <c r="AW974" s="6">
        <f t="shared" si="8"/>
        <v>0</v>
      </c>
      <c r="AX974" s="6">
        <f t="shared" si="9"/>
        <v>0</v>
      </c>
      <c r="AY974" s="6">
        <f t="shared" si="10"/>
        <v>0</v>
      </c>
      <c r="AZ974" s="6">
        <f t="shared" si="11"/>
        <v>0</v>
      </c>
      <c r="BA974" s="6">
        <f t="shared" si="12"/>
        <v>2</v>
      </c>
      <c r="BB974" s="6">
        <f t="shared" si="13"/>
        <v>1</v>
      </c>
      <c r="BC974" s="2"/>
      <c r="BD974" s="2"/>
    </row>
    <row r="975" ht="15.75" customHeight="1">
      <c r="A975" s="2">
        <v>233.0</v>
      </c>
      <c r="B975" s="2">
        <v>2019.0</v>
      </c>
      <c r="C975" s="6" t="s">
        <v>293</v>
      </c>
      <c r="D975" s="2">
        <v>9083.0</v>
      </c>
      <c r="E975" s="2">
        <v>6.0884319000159E13</v>
      </c>
      <c r="F975" s="2" t="str">
        <f t="array" ref="F975">IFERROR(INDEX(cnpj!$A:$B,MATCH(C975,cnpj!$B:$B,0),1),IF(G975=14,LEFT(E975,2)&amp;"."&amp;MID(E975,3,3)&amp;"."&amp;MID(E975,6,3)&amp;"/"&amp;MID(E975,9,4)&amp;"-"&amp;RIGHT(E975,2),IF(G975=13,0&amp;LEFT(E975,1)&amp;"."&amp;MID(E975,2,3)&amp;"."&amp;MID(E975,5,3)&amp;"/"&amp;MID(E975,8,4)&amp;"-"&amp;RIGHT(E975,2),IF(G975=12,"00"&amp;"."&amp;LEFT(E975,3)&amp;"."&amp;MID(E975,4,3)&amp;"/"&amp;MID(E975,7,4)&amp;"-"&amp;RIGHT(E975,2),IF(G975=11,"00.0"&amp;LEFT(E975,2)&amp;"."&amp;MID(E975,3,3)&amp;"/"&amp;MID(E975,6,4)&amp;"-"&amp;RIGHT(E975,2),"erro")))))</f>
        <v>60.884.319/0001-59</v>
      </c>
      <c r="G975" s="2">
        <f t="shared" si="2"/>
        <v>14</v>
      </c>
      <c r="H975" s="6" t="s">
        <v>60</v>
      </c>
      <c r="I975" s="2">
        <v>1.0</v>
      </c>
      <c r="J975" s="6">
        <v>10.706251179419397</v>
      </c>
      <c r="K975" s="6">
        <v>44634.0</v>
      </c>
      <c r="L975" s="2">
        <v>1.0</v>
      </c>
      <c r="M975" s="2">
        <v>0.0</v>
      </c>
      <c r="N975" s="2"/>
      <c r="O975" s="2">
        <v>0.0</v>
      </c>
      <c r="P975" s="2">
        <v>0.0</v>
      </c>
      <c r="Q975" s="2">
        <v>0.0</v>
      </c>
      <c r="R975" s="2">
        <v>4.0</v>
      </c>
      <c r="S975" s="2">
        <v>1.0</v>
      </c>
      <c r="T975" s="6">
        <v>9.72728722274711</v>
      </c>
      <c r="U975" s="6">
        <v>-0.019679169896833444</v>
      </c>
      <c r="V975" s="6">
        <v>5.989146639632655</v>
      </c>
      <c r="W975" s="6">
        <v>49256.0</v>
      </c>
      <c r="X975" s="6">
        <v>51176.0</v>
      </c>
      <c r="Y975" s="6">
        <v>16769.0</v>
      </c>
      <c r="Z975" s="6">
        <v>-330.0</v>
      </c>
      <c r="AA975" s="2">
        <f t="shared" si="3"/>
        <v>1</v>
      </c>
      <c r="AB975" s="2">
        <v>0.0</v>
      </c>
      <c r="AC975" s="2">
        <v>0.0</v>
      </c>
      <c r="AD975" s="2">
        <v>0.0</v>
      </c>
      <c r="AE975" s="2">
        <v>0.0</v>
      </c>
      <c r="AF975" s="2">
        <v>0.0</v>
      </c>
      <c r="AG975" s="2">
        <v>1.0</v>
      </c>
      <c r="AH975" s="2">
        <v>0.0</v>
      </c>
      <c r="AI975" s="2">
        <v>0.0</v>
      </c>
      <c r="AJ975" s="2">
        <v>0.0</v>
      </c>
      <c r="AK975" s="2">
        <v>0.0</v>
      </c>
      <c r="AL975" s="2">
        <v>0.0</v>
      </c>
      <c r="AM975" s="2">
        <v>0.0</v>
      </c>
      <c r="AN975" s="2">
        <v>0.0</v>
      </c>
      <c r="AO975" s="2">
        <v>0.0</v>
      </c>
      <c r="AP975" s="2">
        <v>1.0</v>
      </c>
      <c r="AQ975" s="2">
        <v>0.0</v>
      </c>
      <c r="AR975" s="3">
        <v>0.0</v>
      </c>
      <c r="AS975" s="6">
        <f t="shared" si="4"/>
        <v>9.696340374</v>
      </c>
      <c r="AT975" s="6">
        <f t="shared" si="5"/>
        <v>-0.3129536228</v>
      </c>
      <c r="AU975" s="6">
        <f t="shared" si="6"/>
        <v>9.547545824</v>
      </c>
      <c r="AV975" s="6">
        <f t="shared" si="7"/>
        <v>1</v>
      </c>
      <c r="AW975" s="6">
        <f t="shared" si="8"/>
        <v>0</v>
      </c>
      <c r="AX975" s="6">
        <f t="shared" si="9"/>
        <v>0</v>
      </c>
      <c r="AY975" s="6">
        <f t="shared" si="10"/>
        <v>0</v>
      </c>
      <c r="AZ975" s="6">
        <f t="shared" si="11"/>
        <v>0</v>
      </c>
      <c r="BA975" s="6">
        <f t="shared" si="12"/>
        <v>2</v>
      </c>
      <c r="BB975" s="6">
        <f t="shared" si="13"/>
        <v>1</v>
      </c>
      <c r="BC975" s="2"/>
      <c r="BD975" s="2"/>
    </row>
    <row r="976" ht="15.75" customHeight="1">
      <c r="A976" s="2">
        <v>233.0</v>
      </c>
      <c r="B976" s="2">
        <v>2020.0</v>
      </c>
      <c r="C976" s="6" t="s">
        <v>293</v>
      </c>
      <c r="D976" s="2">
        <v>9083.0</v>
      </c>
      <c r="E976" s="2">
        <v>6.0884319000159E13</v>
      </c>
      <c r="F976" s="2" t="str">
        <f t="array" ref="F976">IFERROR(INDEX(cnpj!$A:$B,MATCH(C976,cnpj!$B:$B,0),1),IF(G976=14,LEFT(E976,2)&amp;"."&amp;MID(E976,3,3)&amp;"."&amp;MID(E976,6,3)&amp;"/"&amp;MID(E976,9,4)&amp;"-"&amp;RIGHT(E976,2),IF(G976=13,0&amp;LEFT(E976,1)&amp;"."&amp;MID(E976,2,3)&amp;"."&amp;MID(E976,5,3)&amp;"/"&amp;MID(E976,8,4)&amp;"-"&amp;RIGHT(E976,2),IF(G976=12,"00"&amp;"."&amp;LEFT(E976,3)&amp;"."&amp;MID(E976,4,3)&amp;"/"&amp;MID(E976,7,4)&amp;"-"&amp;RIGHT(E976,2),IF(G976=11,"00.0"&amp;LEFT(E976,2)&amp;"."&amp;MID(E976,3,3)&amp;"/"&amp;MID(E976,6,4)&amp;"-"&amp;RIGHT(E976,2),"erro")))))</f>
        <v>60.884.319/0001-59</v>
      </c>
      <c r="G976" s="2">
        <f t="shared" si="2"/>
        <v>14</v>
      </c>
      <c r="H976" s="6" t="s">
        <v>60</v>
      </c>
      <c r="I976" s="2">
        <v>1.0</v>
      </c>
      <c r="J976" s="6">
        <v>10.775324703655977</v>
      </c>
      <c r="K976" s="6">
        <v>47826.0</v>
      </c>
      <c r="L976" s="2">
        <v>1.0</v>
      </c>
      <c r="M976" s="2">
        <v>0.0</v>
      </c>
      <c r="N976" s="2"/>
      <c r="O976" s="2">
        <v>0.0</v>
      </c>
      <c r="P976" s="2">
        <v>0.0</v>
      </c>
      <c r="Q976" s="2">
        <v>0.0</v>
      </c>
      <c r="R976" s="2">
        <v>4.0</v>
      </c>
      <c r="S976" s="2">
        <v>1.0</v>
      </c>
      <c r="T976" s="6">
        <v>9.75411709588186</v>
      </c>
      <c r="U976" s="6">
        <v>-0.0393033381712627</v>
      </c>
      <c r="V976" s="6">
        <v>9.126153846153846</v>
      </c>
      <c r="W976" s="6">
        <v>47874.0</v>
      </c>
      <c r="X976" s="6">
        <v>109324.0</v>
      </c>
      <c r="Y976" s="6">
        <v>17225.0</v>
      </c>
      <c r="Z976" s="6">
        <v>-677.0</v>
      </c>
      <c r="AA976" s="2">
        <f t="shared" si="3"/>
        <v>1</v>
      </c>
      <c r="AB976" s="2">
        <v>0.0</v>
      </c>
      <c r="AC976" s="2">
        <v>0.0</v>
      </c>
      <c r="AD976" s="2">
        <v>0.0</v>
      </c>
      <c r="AE976" s="2">
        <v>0.0</v>
      </c>
      <c r="AF976" s="2">
        <v>0.0</v>
      </c>
      <c r="AG976" s="2">
        <v>1.0</v>
      </c>
      <c r="AH976" s="2">
        <v>0.0</v>
      </c>
      <c r="AI976" s="2">
        <v>0.0</v>
      </c>
      <c r="AJ976" s="2">
        <v>0.0</v>
      </c>
      <c r="AK976" s="2">
        <v>0.0</v>
      </c>
      <c r="AL976" s="2">
        <v>0.0</v>
      </c>
      <c r="AM976" s="2">
        <v>0.0</v>
      </c>
      <c r="AN976" s="2">
        <v>0.0</v>
      </c>
      <c r="AO976" s="2">
        <v>0.0</v>
      </c>
      <c r="AP976" s="2">
        <v>0.0</v>
      </c>
      <c r="AQ976" s="2">
        <v>1.0</v>
      </c>
      <c r="AR976" s="3">
        <v>0.0</v>
      </c>
      <c r="AS976" s="6">
        <f t="shared" si="4"/>
        <v>9.727287223</v>
      </c>
      <c r="AT976" s="6">
        <f t="shared" si="5"/>
        <v>-0.0196791699</v>
      </c>
      <c r="AU976" s="6">
        <f t="shared" si="6"/>
        <v>5.98914664</v>
      </c>
      <c r="AV976" s="6">
        <f t="shared" si="7"/>
        <v>1</v>
      </c>
      <c r="AW976" s="6">
        <f t="shared" si="8"/>
        <v>0</v>
      </c>
      <c r="AX976" s="6">
        <f t="shared" si="9"/>
        <v>0</v>
      </c>
      <c r="AY976" s="6">
        <f t="shared" si="10"/>
        <v>0</v>
      </c>
      <c r="AZ976" s="6">
        <f t="shared" si="11"/>
        <v>0</v>
      </c>
      <c r="BA976" s="6">
        <f t="shared" si="12"/>
        <v>4</v>
      </c>
      <c r="BB976" s="6">
        <f t="shared" si="13"/>
        <v>1</v>
      </c>
      <c r="BC976" s="2"/>
      <c r="BD976" s="2"/>
    </row>
    <row r="977" ht="15.75" customHeight="1">
      <c r="A977" s="2">
        <v>234.0</v>
      </c>
      <c r="B977" s="2">
        <v>2016.0</v>
      </c>
      <c r="C977" s="6" t="s">
        <v>294</v>
      </c>
      <c r="D977" s="2">
        <v>19224.0</v>
      </c>
      <c r="E977" s="2">
        <v>4.634250000134E12</v>
      </c>
      <c r="F977" s="2" t="str">
        <f t="array" ref="F977">IFERROR(INDEX(cnpj!$A:$B,MATCH(C977,cnpj!$B:$B,0),1),IF(G977=14,LEFT(E977,2)&amp;"."&amp;MID(E977,3,3)&amp;"."&amp;MID(E977,6,3)&amp;"/"&amp;MID(E977,9,4)&amp;"-"&amp;RIGHT(E977,2),IF(G977=13,0&amp;LEFT(E977,1)&amp;"."&amp;MID(E977,2,3)&amp;"."&amp;MID(E977,5,3)&amp;"/"&amp;MID(E977,8,4)&amp;"-"&amp;RIGHT(E977,2),IF(G977=12,"00"&amp;"."&amp;LEFT(E977,3)&amp;"."&amp;MID(E977,4,3)&amp;"/"&amp;MID(E977,7,4)&amp;"-"&amp;RIGHT(E977,2),IF(G977=11,"00.0"&amp;LEFT(E977,2)&amp;"."&amp;MID(E977,3,3)&amp;"/"&amp;MID(E977,6,4)&amp;"-"&amp;RIGHT(E977,2),"erro")))))</f>
        <v>04.634.250/0001-34</v>
      </c>
      <c r="G977" s="2">
        <f t="shared" si="2"/>
        <v>13</v>
      </c>
      <c r="H977" s="6" t="s">
        <v>50</v>
      </c>
      <c r="I977" s="2">
        <v>6.0</v>
      </c>
      <c r="J977" s="6">
        <v>10.847644976228478</v>
      </c>
      <c r="K977" s="6">
        <v>51412.93</v>
      </c>
      <c r="L977" s="2">
        <v>0.0</v>
      </c>
      <c r="M977" s="2">
        <v>1.0</v>
      </c>
      <c r="N977" s="2"/>
      <c r="O977" s="2">
        <v>0.0</v>
      </c>
      <c r="P977" s="2">
        <v>0.0</v>
      </c>
      <c r="Q977" s="2">
        <v>0.0</v>
      </c>
      <c r="R977" s="2">
        <v>4.0</v>
      </c>
      <c r="S977" s="2">
        <v>1.0</v>
      </c>
      <c r="T977" s="6">
        <v>14.669626266770862</v>
      </c>
      <c r="U977" s="6">
        <v>-0.020465279811483952</v>
      </c>
      <c r="V977" s="6">
        <v>0.05775900525093475</v>
      </c>
      <c r="W977" s="6">
        <v>86402.0</v>
      </c>
      <c r="X977" s="6">
        <v>49291.0</v>
      </c>
      <c r="Y977" s="6">
        <v>2349296.0</v>
      </c>
      <c r="Z977" s="6">
        <v>-48079.0</v>
      </c>
      <c r="AA977" s="2" t="str">
        <f t="shared" si="3"/>
        <v/>
      </c>
      <c r="AB977" s="2">
        <v>0.0</v>
      </c>
      <c r="AC977" s="2">
        <v>1.0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  <c r="AI977" s="2">
        <v>0.0</v>
      </c>
      <c r="AJ977" s="2">
        <v>0.0</v>
      </c>
      <c r="AK977" s="2">
        <v>0.0</v>
      </c>
      <c r="AL977" s="2">
        <v>0.0</v>
      </c>
      <c r="AM977" s="2">
        <v>1.0</v>
      </c>
      <c r="AN977" s="2">
        <v>0.0</v>
      </c>
      <c r="AO977" s="2">
        <v>0.0</v>
      </c>
      <c r="AP977" s="2">
        <v>0.0</v>
      </c>
      <c r="AQ977" s="2">
        <v>0.0</v>
      </c>
      <c r="AR977" s="3">
        <v>0.0</v>
      </c>
      <c r="AS977" s="6" t="str">
        <f t="shared" si="4"/>
        <v/>
      </c>
      <c r="AT977" s="6" t="str">
        <f t="shared" si="5"/>
        <v/>
      </c>
      <c r="AU977" s="6" t="str">
        <f t="shared" si="6"/>
        <v/>
      </c>
      <c r="AV977" s="6" t="str">
        <f t="shared" si="7"/>
        <v/>
      </c>
      <c r="AW977" s="6" t="str">
        <f t="shared" si="8"/>
        <v/>
      </c>
      <c r="AX977" s="6" t="str">
        <f t="shared" si="9"/>
        <v/>
      </c>
      <c r="AY977" s="6" t="str">
        <f t="shared" si="10"/>
        <v/>
      </c>
      <c r="AZ977" s="6" t="str">
        <f t="shared" si="11"/>
        <v/>
      </c>
      <c r="BA977" s="6" t="str">
        <f t="shared" si="12"/>
        <v/>
      </c>
      <c r="BB977" s="6" t="str">
        <f t="shared" si="13"/>
        <v/>
      </c>
      <c r="BC977" s="2"/>
      <c r="BD977" s="2"/>
    </row>
    <row r="978" ht="15.75" customHeight="1">
      <c r="A978" s="2">
        <v>234.0</v>
      </c>
      <c r="B978" s="2">
        <v>2017.0</v>
      </c>
      <c r="C978" s="6" t="s">
        <v>294</v>
      </c>
      <c r="D978" s="2">
        <v>19224.0</v>
      </c>
      <c r="E978" s="2">
        <v>4.634250000134E12</v>
      </c>
      <c r="F978" s="2" t="str">
        <f t="array" ref="F978">IFERROR(INDEX(cnpj!$A:$B,MATCH(C978,cnpj!$B:$B,0),1),IF(G978=14,LEFT(E978,2)&amp;"."&amp;MID(E978,3,3)&amp;"."&amp;MID(E978,6,3)&amp;"/"&amp;MID(E978,9,4)&amp;"-"&amp;RIGHT(E978,2),IF(G978=13,0&amp;LEFT(E978,1)&amp;"."&amp;MID(E978,2,3)&amp;"."&amp;MID(E978,5,3)&amp;"/"&amp;MID(E978,8,4)&amp;"-"&amp;RIGHT(E978,2),IF(G978=12,"00"&amp;"."&amp;LEFT(E978,3)&amp;"."&amp;MID(E978,4,3)&amp;"/"&amp;MID(E978,7,4)&amp;"-"&amp;RIGHT(E978,2),IF(G978=11,"00.0"&amp;LEFT(E978,2)&amp;"."&amp;MID(E978,3,3)&amp;"/"&amp;MID(E978,6,4)&amp;"-"&amp;RIGHT(E978,2),"erro")))))</f>
        <v>04.634.250/0001-34</v>
      </c>
      <c r="G978" s="2">
        <f t="shared" si="2"/>
        <v>13</v>
      </c>
      <c r="H978" s="6" t="s">
        <v>50</v>
      </c>
      <c r="I978" s="2">
        <v>6.0</v>
      </c>
      <c r="J978" s="6">
        <v>10.908630565894972</v>
      </c>
      <c r="K978" s="6">
        <v>54645.96</v>
      </c>
      <c r="L978" s="2">
        <v>0.0</v>
      </c>
      <c r="M978" s="2">
        <v>1.0</v>
      </c>
      <c r="N978" s="2"/>
      <c r="O978" s="2">
        <v>0.0</v>
      </c>
      <c r="P978" s="2">
        <v>0.0</v>
      </c>
      <c r="Q978" s="2">
        <v>0.0</v>
      </c>
      <c r="R978" s="2">
        <v>4.0</v>
      </c>
      <c r="S978" s="2">
        <v>1.0</v>
      </c>
      <c r="T978" s="6">
        <v>14.612191737114877</v>
      </c>
      <c r="U978" s="6">
        <v>-0.030340817440706675</v>
      </c>
      <c r="V978" s="6">
        <v>0.032398372169453425</v>
      </c>
      <c r="W978" s="6">
        <v>19906.0</v>
      </c>
      <c r="X978" s="6">
        <v>51959.0</v>
      </c>
      <c r="Y978" s="6">
        <v>2218167.0</v>
      </c>
      <c r="Z978" s="6">
        <v>-67301.0</v>
      </c>
      <c r="AA978" s="2">
        <f t="shared" si="3"/>
        <v>1</v>
      </c>
      <c r="AB978" s="2">
        <v>0.0</v>
      </c>
      <c r="AC978" s="2">
        <v>1.0</v>
      </c>
      <c r="AD978" s="2">
        <v>0.0</v>
      </c>
      <c r="AE978" s="2">
        <v>0.0</v>
      </c>
      <c r="AF978" s="2">
        <v>0.0</v>
      </c>
      <c r="AG978" s="2">
        <v>0.0</v>
      </c>
      <c r="AH978" s="2">
        <v>0.0</v>
      </c>
      <c r="AI978" s="2">
        <v>0.0</v>
      </c>
      <c r="AJ978" s="2">
        <v>0.0</v>
      </c>
      <c r="AK978" s="2">
        <v>0.0</v>
      </c>
      <c r="AL978" s="2">
        <v>0.0</v>
      </c>
      <c r="AM978" s="2">
        <v>0.0</v>
      </c>
      <c r="AN978" s="2">
        <v>1.0</v>
      </c>
      <c r="AO978" s="2">
        <v>0.0</v>
      </c>
      <c r="AP978" s="2">
        <v>0.0</v>
      </c>
      <c r="AQ978" s="2">
        <v>0.0</v>
      </c>
      <c r="AR978" s="3">
        <v>0.0</v>
      </c>
      <c r="AS978" s="6">
        <f t="shared" si="4"/>
        <v>14.66962627</v>
      </c>
      <c r="AT978" s="6">
        <f t="shared" si="5"/>
        <v>-0.02046527981</v>
      </c>
      <c r="AU978" s="6">
        <f t="shared" si="6"/>
        <v>0.05775900525</v>
      </c>
      <c r="AV978" s="6">
        <f t="shared" si="7"/>
        <v>0</v>
      </c>
      <c r="AW978" s="6">
        <f t="shared" si="8"/>
        <v>1</v>
      </c>
      <c r="AX978" s="6">
        <f t="shared" si="9"/>
        <v>0</v>
      </c>
      <c r="AY978" s="6">
        <f t="shared" si="10"/>
        <v>0</v>
      </c>
      <c r="AZ978" s="6">
        <f t="shared" si="11"/>
        <v>0</v>
      </c>
      <c r="BA978" s="6">
        <f t="shared" si="12"/>
        <v>4</v>
      </c>
      <c r="BB978" s="6">
        <f t="shared" si="13"/>
        <v>1</v>
      </c>
      <c r="BC978" s="2"/>
      <c r="BD978" s="2"/>
    </row>
    <row r="979" ht="15.75" customHeight="1">
      <c r="A979" s="2">
        <v>234.0</v>
      </c>
      <c r="B979" s="2">
        <v>2018.0</v>
      </c>
      <c r="C979" s="6" t="s">
        <v>294</v>
      </c>
      <c r="D979" s="2">
        <v>19224.0</v>
      </c>
      <c r="E979" s="2">
        <v>4.634250000134E12</v>
      </c>
      <c r="F979" s="2" t="str">
        <f t="array" ref="F979">IFERROR(INDEX(cnpj!$A:$B,MATCH(C979,cnpj!$B:$B,0),1),IF(G979=14,LEFT(E979,2)&amp;"."&amp;MID(E979,3,3)&amp;"."&amp;MID(E979,6,3)&amp;"/"&amp;MID(E979,9,4)&amp;"-"&amp;RIGHT(E979,2),IF(G979=13,0&amp;LEFT(E979,1)&amp;"."&amp;MID(E979,2,3)&amp;"."&amp;MID(E979,5,3)&amp;"/"&amp;MID(E979,8,4)&amp;"-"&amp;RIGHT(E979,2),IF(G979=12,"00"&amp;"."&amp;LEFT(E979,3)&amp;"."&amp;MID(E979,4,3)&amp;"/"&amp;MID(E979,7,4)&amp;"-"&amp;RIGHT(E979,2),IF(G979=11,"00.0"&amp;LEFT(E979,2)&amp;"."&amp;MID(E979,3,3)&amp;"/"&amp;MID(E979,6,4)&amp;"-"&amp;RIGHT(E979,2),"erro")))))</f>
        <v>04.634.250/0001-34</v>
      </c>
      <c r="G979" s="2">
        <f t="shared" si="2"/>
        <v>13</v>
      </c>
      <c r="H979" s="6" t="s">
        <v>50</v>
      </c>
      <c r="I979" s="2">
        <v>6.0</v>
      </c>
      <c r="J979" s="6">
        <v>10.937719174273703</v>
      </c>
      <c r="K979" s="6">
        <v>56258.88</v>
      </c>
      <c r="L979" s="2">
        <v>0.0</v>
      </c>
      <c r="M979" s="2">
        <v>1.0</v>
      </c>
      <c r="N979" s="2"/>
      <c r="O979" s="2">
        <v>0.0</v>
      </c>
      <c r="P979" s="2">
        <v>0.0</v>
      </c>
      <c r="Q979" s="2">
        <v>0.0</v>
      </c>
      <c r="R979" s="2">
        <v>4.0</v>
      </c>
      <c r="S979" s="2">
        <v>1.0</v>
      </c>
      <c r="T979" s="6">
        <v>14.591546085829751</v>
      </c>
      <c r="U979" s="6">
        <v>-0.02357144402190496</v>
      </c>
      <c r="V979" s="6">
        <v>0.035785407215714354</v>
      </c>
      <c r="W979" s="6">
        <v>23666.0</v>
      </c>
      <c r="X979" s="6">
        <v>54090.0</v>
      </c>
      <c r="Y979" s="6">
        <v>2172841.0</v>
      </c>
      <c r="Z979" s="6">
        <v>-51217.0</v>
      </c>
      <c r="AA979" s="2">
        <f t="shared" si="3"/>
        <v>1</v>
      </c>
      <c r="AB979" s="2">
        <v>0.0</v>
      </c>
      <c r="AC979" s="2">
        <v>1.0</v>
      </c>
      <c r="AD979" s="2">
        <v>0.0</v>
      </c>
      <c r="AE979" s="2">
        <v>0.0</v>
      </c>
      <c r="AF979" s="2">
        <v>0.0</v>
      </c>
      <c r="AG979" s="2">
        <v>0.0</v>
      </c>
      <c r="AH979" s="2">
        <v>0.0</v>
      </c>
      <c r="AI979" s="2">
        <v>0.0</v>
      </c>
      <c r="AJ979" s="2">
        <v>0.0</v>
      </c>
      <c r="AK979" s="2">
        <v>0.0</v>
      </c>
      <c r="AL979" s="2">
        <v>0.0</v>
      </c>
      <c r="AM979" s="2">
        <v>0.0</v>
      </c>
      <c r="AN979" s="2">
        <v>0.0</v>
      </c>
      <c r="AO979" s="2">
        <v>1.0</v>
      </c>
      <c r="AP979" s="2">
        <v>0.0</v>
      </c>
      <c r="AQ979" s="2">
        <v>0.0</v>
      </c>
      <c r="AR979" s="3">
        <v>0.0</v>
      </c>
      <c r="AS979" s="6">
        <f t="shared" si="4"/>
        <v>14.61219174</v>
      </c>
      <c r="AT979" s="6">
        <f t="shared" si="5"/>
        <v>-0.03034081744</v>
      </c>
      <c r="AU979" s="6">
        <f t="shared" si="6"/>
        <v>0.03239837217</v>
      </c>
      <c r="AV979" s="6">
        <f t="shared" si="7"/>
        <v>0</v>
      </c>
      <c r="AW979" s="6">
        <f t="shared" si="8"/>
        <v>1</v>
      </c>
      <c r="AX979" s="6">
        <f t="shared" si="9"/>
        <v>0</v>
      </c>
      <c r="AY979" s="6">
        <f t="shared" si="10"/>
        <v>0</v>
      </c>
      <c r="AZ979" s="6">
        <f t="shared" si="11"/>
        <v>0</v>
      </c>
      <c r="BA979" s="6">
        <f t="shared" si="12"/>
        <v>4</v>
      </c>
      <c r="BB979" s="6">
        <f t="shared" si="13"/>
        <v>1</v>
      </c>
      <c r="BC979" s="2"/>
      <c r="BD979" s="2"/>
    </row>
    <row r="980" ht="15.75" customHeight="1">
      <c r="A980" s="2">
        <v>235.0</v>
      </c>
      <c r="B980" s="2">
        <v>2016.0</v>
      </c>
      <c r="C980" s="6" t="s">
        <v>295</v>
      </c>
      <c r="D980" s="2">
        <v>16446.0</v>
      </c>
      <c r="E980" s="2">
        <v>2.084220000176E12</v>
      </c>
      <c r="F980" s="2" t="str">
        <f t="array" ref="F980">IFERROR(INDEX(cnpj!$A:$B,MATCH(C980,cnpj!$B:$B,0),1),IF(G980=14,LEFT(E980,2)&amp;"."&amp;MID(E980,3,3)&amp;"."&amp;MID(E980,6,3)&amp;"/"&amp;MID(E980,9,4)&amp;"-"&amp;RIGHT(E980,2),IF(G980=13,0&amp;LEFT(E980,1)&amp;"."&amp;MID(E980,2,3)&amp;"."&amp;MID(E980,5,3)&amp;"/"&amp;MID(E980,8,4)&amp;"-"&amp;RIGHT(E980,2),IF(G980=12,"00"&amp;"."&amp;LEFT(E980,3)&amp;"."&amp;MID(E980,4,3)&amp;"/"&amp;MID(E980,7,4)&amp;"-"&amp;RIGHT(E980,2),IF(G980=11,"00.0"&amp;LEFT(E980,2)&amp;"."&amp;MID(E980,3,3)&amp;"/"&amp;MID(E980,6,4)&amp;"-"&amp;RIGHT(E980,2),"erro")))))</f>
        <v>02.084.220/0001-76</v>
      </c>
      <c r="G980" s="2">
        <f t="shared" si="2"/>
        <v>13</v>
      </c>
      <c r="H980" s="6" t="s">
        <v>145</v>
      </c>
      <c r="I980" s="2">
        <v>1.0</v>
      </c>
      <c r="J980" s="6">
        <v>9.277999020449997</v>
      </c>
      <c r="K980" s="6">
        <v>10700.0</v>
      </c>
      <c r="L980" s="2">
        <v>0.0</v>
      </c>
      <c r="M980" s="2">
        <v>1.0</v>
      </c>
      <c r="N980" s="2"/>
      <c r="O980" s="2">
        <v>0.0</v>
      </c>
      <c r="P980" s="2">
        <v>0.0</v>
      </c>
      <c r="Q980" s="2">
        <v>0.0</v>
      </c>
      <c r="R980" s="2">
        <v>10.0</v>
      </c>
      <c r="S980" s="2">
        <v>0.0</v>
      </c>
      <c r="T980" s="6">
        <v>4.127134385045092</v>
      </c>
      <c r="U980" s="6">
        <v>-1.935483870967742</v>
      </c>
      <c r="V980" s="6">
        <v>0.06451612903225806</v>
      </c>
      <c r="W980" s="6">
        <v>4.0</v>
      </c>
      <c r="X980" s="6">
        <v>0.0</v>
      </c>
      <c r="Y980" s="6">
        <v>62.0</v>
      </c>
      <c r="Z980" s="6">
        <v>-120.0</v>
      </c>
      <c r="AA980" s="2" t="str">
        <f t="shared" si="3"/>
        <v/>
      </c>
      <c r="AB980" s="2">
        <v>0.0</v>
      </c>
      <c r="AC980" s="2">
        <v>0.0</v>
      </c>
      <c r="AD980" s="2">
        <v>0.0</v>
      </c>
      <c r="AE980" s="2">
        <v>0.0</v>
      </c>
      <c r="AF980" s="2">
        <v>0.0</v>
      </c>
      <c r="AG980" s="2">
        <v>1.0</v>
      </c>
      <c r="AH980" s="2">
        <v>0.0</v>
      </c>
      <c r="AI980" s="2">
        <v>0.0</v>
      </c>
      <c r="AJ980" s="2">
        <v>0.0</v>
      </c>
      <c r="AK980" s="2">
        <v>0.0</v>
      </c>
      <c r="AL980" s="2">
        <v>0.0</v>
      </c>
      <c r="AM980" s="2">
        <v>1.0</v>
      </c>
      <c r="AN980" s="2">
        <v>0.0</v>
      </c>
      <c r="AO980" s="2">
        <v>0.0</v>
      </c>
      <c r="AP980" s="2">
        <v>0.0</v>
      </c>
      <c r="AQ980" s="2">
        <v>0.0</v>
      </c>
      <c r="AR980" s="3">
        <v>0.0</v>
      </c>
      <c r="AS980" s="6" t="str">
        <f t="shared" si="4"/>
        <v/>
      </c>
      <c r="AT980" s="6" t="str">
        <f t="shared" si="5"/>
        <v/>
      </c>
      <c r="AU980" s="6" t="str">
        <f t="shared" si="6"/>
        <v/>
      </c>
      <c r="AV980" s="6" t="str">
        <f t="shared" si="7"/>
        <v/>
      </c>
      <c r="AW980" s="6" t="str">
        <f t="shared" si="8"/>
        <v/>
      </c>
      <c r="AX980" s="6" t="str">
        <f t="shared" si="9"/>
        <v/>
      </c>
      <c r="AY980" s="6" t="str">
        <f t="shared" si="10"/>
        <v/>
      </c>
      <c r="AZ980" s="6" t="str">
        <f t="shared" si="11"/>
        <v/>
      </c>
      <c r="BA980" s="6" t="str">
        <f t="shared" si="12"/>
        <v/>
      </c>
      <c r="BB980" s="6" t="str">
        <f t="shared" si="13"/>
        <v/>
      </c>
      <c r="BC980" s="2"/>
      <c r="BD980" s="2"/>
    </row>
    <row r="981" ht="15.75" customHeight="1">
      <c r="A981" s="2">
        <v>235.0</v>
      </c>
      <c r="B981" s="2">
        <v>2017.0</v>
      </c>
      <c r="C981" s="6" t="s">
        <v>295</v>
      </c>
      <c r="D981" s="2">
        <v>16446.0</v>
      </c>
      <c r="E981" s="2">
        <v>2.084220000176E12</v>
      </c>
      <c r="F981" s="2" t="str">
        <f t="array" ref="F981">IFERROR(INDEX(cnpj!$A:$B,MATCH(C981,cnpj!$B:$B,0),1),IF(G981=14,LEFT(E981,2)&amp;"."&amp;MID(E981,3,3)&amp;"."&amp;MID(E981,6,3)&amp;"/"&amp;MID(E981,9,4)&amp;"-"&amp;RIGHT(E981,2),IF(G981=13,0&amp;LEFT(E981,1)&amp;"."&amp;MID(E981,2,3)&amp;"."&amp;MID(E981,5,3)&amp;"/"&amp;MID(E981,8,4)&amp;"-"&amp;RIGHT(E981,2),IF(G981=12,"00"&amp;"."&amp;LEFT(E981,3)&amp;"."&amp;MID(E981,4,3)&amp;"/"&amp;MID(E981,7,4)&amp;"-"&amp;RIGHT(E981,2),IF(G981=11,"00.0"&amp;LEFT(E981,2)&amp;"."&amp;MID(E981,3,3)&amp;"/"&amp;MID(E981,6,4)&amp;"-"&amp;RIGHT(E981,2),"erro")))))</f>
        <v>02.084.220/0001-76</v>
      </c>
      <c r="G981" s="2">
        <f t="shared" si="2"/>
        <v>13</v>
      </c>
      <c r="H981" s="6" t="s">
        <v>145</v>
      </c>
      <c r="I981" s="2">
        <v>1.0</v>
      </c>
      <c r="J981" s="6">
        <v>10.118598932153073</v>
      </c>
      <c r="K981" s="6">
        <v>24800.0</v>
      </c>
      <c r="L981" s="2">
        <v>0.0</v>
      </c>
      <c r="M981" s="2">
        <v>1.0</v>
      </c>
      <c r="N981" s="2"/>
      <c r="O981" s="2">
        <v>0.0</v>
      </c>
      <c r="P981" s="2">
        <v>0.0</v>
      </c>
      <c r="Q981" s="2">
        <v>0.0</v>
      </c>
      <c r="R981" s="2">
        <v>10.0</v>
      </c>
      <c r="S981" s="2">
        <v>0.0</v>
      </c>
      <c r="T981" s="6">
        <v>3.1780538303479458</v>
      </c>
      <c r="U981" s="6">
        <v>-8.083333333333334</v>
      </c>
      <c r="V981" s="6">
        <v>0.0</v>
      </c>
      <c r="W981" s="6">
        <v>0.0</v>
      </c>
      <c r="X981" s="6">
        <v>0.0</v>
      </c>
      <c r="Y981" s="6">
        <v>24.0</v>
      </c>
      <c r="Z981" s="6">
        <v>-194.0</v>
      </c>
      <c r="AA981" s="2">
        <f t="shared" si="3"/>
        <v>1</v>
      </c>
      <c r="AB981" s="2">
        <v>0.0</v>
      </c>
      <c r="AC981" s="2">
        <v>0.0</v>
      </c>
      <c r="AD981" s="2">
        <v>0.0</v>
      </c>
      <c r="AE981" s="2">
        <v>0.0</v>
      </c>
      <c r="AF981" s="2">
        <v>0.0</v>
      </c>
      <c r="AG981" s="2">
        <v>1.0</v>
      </c>
      <c r="AH981" s="2">
        <v>0.0</v>
      </c>
      <c r="AI981" s="2">
        <v>0.0</v>
      </c>
      <c r="AJ981" s="2">
        <v>0.0</v>
      </c>
      <c r="AK981" s="2">
        <v>0.0</v>
      </c>
      <c r="AL981" s="2">
        <v>0.0</v>
      </c>
      <c r="AM981" s="2">
        <v>0.0</v>
      </c>
      <c r="AN981" s="2">
        <v>1.0</v>
      </c>
      <c r="AO981" s="2">
        <v>0.0</v>
      </c>
      <c r="AP981" s="2">
        <v>0.0</v>
      </c>
      <c r="AQ981" s="2">
        <v>0.0</v>
      </c>
      <c r="AR981" s="3">
        <v>0.0</v>
      </c>
      <c r="AS981" s="6">
        <f t="shared" si="4"/>
        <v>4.127134385</v>
      </c>
      <c r="AT981" s="6">
        <f t="shared" si="5"/>
        <v>-1.935483871</v>
      </c>
      <c r="AU981" s="6">
        <f t="shared" si="6"/>
        <v>0.06451612903</v>
      </c>
      <c r="AV981" s="6">
        <f t="shared" si="7"/>
        <v>0</v>
      </c>
      <c r="AW981" s="6">
        <f t="shared" si="8"/>
        <v>1</v>
      </c>
      <c r="AX981" s="6">
        <f t="shared" si="9"/>
        <v>0</v>
      </c>
      <c r="AY981" s="6">
        <f t="shared" si="10"/>
        <v>0</v>
      </c>
      <c r="AZ981" s="6">
        <f t="shared" si="11"/>
        <v>0</v>
      </c>
      <c r="BA981" s="6">
        <f t="shared" si="12"/>
        <v>10</v>
      </c>
      <c r="BB981" s="6">
        <f t="shared" si="13"/>
        <v>0</v>
      </c>
      <c r="BC981" s="2"/>
      <c r="BD981" s="2"/>
    </row>
    <row r="982" ht="15.75" customHeight="1">
      <c r="A982" s="2">
        <v>235.0</v>
      </c>
      <c r="B982" s="2">
        <v>2018.0</v>
      </c>
      <c r="C982" s="6" t="s">
        <v>295</v>
      </c>
      <c r="D982" s="2">
        <v>16446.0</v>
      </c>
      <c r="E982" s="2">
        <v>2.084220000176E12</v>
      </c>
      <c r="F982" s="2" t="str">
        <f t="array" ref="F982">IFERROR(INDEX(cnpj!$A:$B,MATCH(C982,cnpj!$B:$B,0),1),IF(G982=14,LEFT(E982,2)&amp;"."&amp;MID(E982,3,3)&amp;"."&amp;MID(E982,6,3)&amp;"/"&amp;MID(E982,9,4)&amp;"-"&amp;RIGHT(E982,2),IF(G982=13,0&amp;LEFT(E982,1)&amp;"."&amp;MID(E982,2,3)&amp;"."&amp;MID(E982,5,3)&amp;"/"&amp;MID(E982,8,4)&amp;"-"&amp;RIGHT(E982,2),IF(G982=12,"00"&amp;"."&amp;LEFT(E982,3)&amp;"."&amp;MID(E982,4,3)&amp;"/"&amp;MID(E982,7,4)&amp;"-"&amp;RIGHT(E982,2),IF(G982=11,"00.0"&amp;LEFT(E982,2)&amp;"."&amp;MID(E982,3,3)&amp;"/"&amp;MID(E982,6,4)&amp;"-"&amp;RIGHT(E982,2),"erro")))))</f>
        <v>02.084.220/0001-76</v>
      </c>
      <c r="G982" s="2">
        <f t="shared" si="2"/>
        <v>13</v>
      </c>
      <c r="H982" s="6" t="s">
        <v>145</v>
      </c>
      <c r="I982" s="2">
        <v>1.0</v>
      </c>
      <c r="J982" s="6">
        <v>9.626415659196363</v>
      </c>
      <c r="K982" s="6">
        <v>15160.0</v>
      </c>
      <c r="L982" s="2">
        <v>0.0</v>
      </c>
      <c r="M982" s="2">
        <v>1.0</v>
      </c>
      <c r="N982" s="2"/>
      <c r="O982" s="2">
        <v>0.0</v>
      </c>
      <c r="P982" s="2">
        <v>0.0</v>
      </c>
      <c r="Q982" s="2">
        <v>0.0</v>
      </c>
      <c r="R982" s="2">
        <v>10.0</v>
      </c>
      <c r="S982" s="2">
        <v>0.0</v>
      </c>
      <c r="T982" s="6">
        <v>4.997212273764115</v>
      </c>
      <c r="U982" s="6">
        <v>-0.9594594594594594</v>
      </c>
      <c r="V982" s="6">
        <v>0.04054054054054054</v>
      </c>
      <c r="W982" s="6">
        <v>6.0</v>
      </c>
      <c r="X982" s="6">
        <v>0.0</v>
      </c>
      <c r="Y982" s="6">
        <v>148.0</v>
      </c>
      <c r="Z982" s="6">
        <v>-142.0</v>
      </c>
      <c r="AA982" s="2">
        <f t="shared" si="3"/>
        <v>1</v>
      </c>
      <c r="AB982" s="2">
        <v>0.0</v>
      </c>
      <c r="AC982" s="2">
        <v>0.0</v>
      </c>
      <c r="AD982" s="2">
        <v>0.0</v>
      </c>
      <c r="AE982" s="2">
        <v>0.0</v>
      </c>
      <c r="AF982" s="2">
        <v>0.0</v>
      </c>
      <c r="AG982" s="2">
        <v>1.0</v>
      </c>
      <c r="AH982" s="2">
        <v>0.0</v>
      </c>
      <c r="AI982" s="2">
        <v>0.0</v>
      </c>
      <c r="AJ982" s="2">
        <v>0.0</v>
      </c>
      <c r="AK982" s="2">
        <v>0.0</v>
      </c>
      <c r="AL982" s="2">
        <v>0.0</v>
      </c>
      <c r="AM982" s="2">
        <v>0.0</v>
      </c>
      <c r="AN982" s="2">
        <v>0.0</v>
      </c>
      <c r="AO982" s="2">
        <v>1.0</v>
      </c>
      <c r="AP982" s="2">
        <v>0.0</v>
      </c>
      <c r="AQ982" s="2">
        <v>0.0</v>
      </c>
      <c r="AR982" s="3">
        <v>0.0</v>
      </c>
      <c r="AS982" s="6">
        <f t="shared" si="4"/>
        <v>3.17805383</v>
      </c>
      <c r="AT982" s="6">
        <f t="shared" si="5"/>
        <v>-8.083333333</v>
      </c>
      <c r="AU982" s="6">
        <f t="shared" si="6"/>
        <v>0</v>
      </c>
      <c r="AV982" s="6">
        <f t="shared" si="7"/>
        <v>0</v>
      </c>
      <c r="AW982" s="6">
        <f t="shared" si="8"/>
        <v>1</v>
      </c>
      <c r="AX982" s="6">
        <f t="shared" si="9"/>
        <v>0</v>
      </c>
      <c r="AY982" s="6">
        <f t="shared" si="10"/>
        <v>0</v>
      </c>
      <c r="AZ982" s="6">
        <f t="shared" si="11"/>
        <v>0</v>
      </c>
      <c r="BA982" s="6">
        <f t="shared" si="12"/>
        <v>10</v>
      </c>
      <c r="BB982" s="6">
        <f t="shared" si="13"/>
        <v>0</v>
      </c>
      <c r="BC982" s="2"/>
      <c r="BD982" s="2"/>
    </row>
    <row r="983" ht="15.75" customHeight="1">
      <c r="A983" s="2">
        <v>235.0</v>
      </c>
      <c r="B983" s="2">
        <v>2019.0</v>
      </c>
      <c r="C983" s="6" t="s">
        <v>295</v>
      </c>
      <c r="D983" s="2">
        <v>16446.0</v>
      </c>
      <c r="E983" s="2">
        <v>2.084220000176E12</v>
      </c>
      <c r="F983" s="2" t="str">
        <f t="array" ref="F983">IFERROR(INDEX(cnpj!$A:$B,MATCH(C983,cnpj!$B:$B,0),1),IF(G983=14,LEFT(E983,2)&amp;"."&amp;MID(E983,3,3)&amp;"."&amp;MID(E983,6,3)&amp;"/"&amp;MID(E983,9,4)&amp;"-"&amp;RIGHT(E983,2),IF(G983=13,0&amp;LEFT(E983,1)&amp;"."&amp;MID(E983,2,3)&amp;"."&amp;MID(E983,5,3)&amp;"/"&amp;MID(E983,8,4)&amp;"-"&amp;RIGHT(E983,2),IF(G983=12,"00"&amp;"."&amp;LEFT(E983,3)&amp;"."&amp;MID(E983,4,3)&amp;"/"&amp;MID(E983,7,4)&amp;"-"&amp;RIGHT(E983,2),IF(G983=11,"00.0"&amp;LEFT(E983,2)&amp;"."&amp;MID(E983,3,3)&amp;"/"&amp;MID(E983,6,4)&amp;"-"&amp;RIGHT(E983,2),"erro")))))</f>
        <v>02.084.220/0001-76</v>
      </c>
      <c r="G983" s="2">
        <f t="shared" si="2"/>
        <v>13</v>
      </c>
      <c r="H983" s="6" t="s">
        <v>145</v>
      </c>
      <c r="I983" s="2">
        <v>1.0</v>
      </c>
      <c r="J983" s="6">
        <v>9.618810959104175</v>
      </c>
      <c r="K983" s="6">
        <v>15045.15</v>
      </c>
      <c r="L983" s="2">
        <v>0.0</v>
      </c>
      <c r="M983" s="2">
        <v>1.0</v>
      </c>
      <c r="N983" s="2"/>
      <c r="O983" s="2">
        <v>0.0</v>
      </c>
      <c r="P983" s="2">
        <v>0.0</v>
      </c>
      <c r="Q983" s="2">
        <v>0.0</v>
      </c>
      <c r="R983" s="2">
        <v>9.0</v>
      </c>
      <c r="S983" s="2">
        <v>0.0</v>
      </c>
      <c r="T983" s="6">
        <v>5.337538079701318</v>
      </c>
      <c r="U983" s="6">
        <v>-0.6490384615384616</v>
      </c>
      <c r="V983" s="6">
        <v>0.02403846153846154</v>
      </c>
      <c r="W983" s="6">
        <v>1.0</v>
      </c>
      <c r="X983" s="6">
        <v>4.0</v>
      </c>
      <c r="Y983" s="6">
        <v>208.0</v>
      </c>
      <c r="Z983" s="6">
        <v>-135.0</v>
      </c>
      <c r="AA983" s="2">
        <f t="shared" si="3"/>
        <v>1</v>
      </c>
      <c r="AB983" s="2">
        <v>0.0</v>
      </c>
      <c r="AC983" s="2">
        <v>0.0</v>
      </c>
      <c r="AD983" s="2">
        <v>0.0</v>
      </c>
      <c r="AE983" s="2">
        <v>0.0</v>
      </c>
      <c r="AF983" s="2">
        <v>0.0</v>
      </c>
      <c r="AG983" s="2">
        <v>1.0</v>
      </c>
      <c r="AH983" s="2">
        <v>0.0</v>
      </c>
      <c r="AI983" s="2">
        <v>0.0</v>
      </c>
      <c r="AJ983" s="2">
        <v>0.0</v>
      </c>
      <c r="AK983" s="2">
        <v>0.0</v>
      </c>
      <c r="AL983" s="2">
        <v>0.0</v>
      </c>
      <c r="AM983" s="2">
        <v>0.0</v>
      </c>
      <c r="AN983" s="2">
        <v>0.0</v>
      </c>
      <c r="AO983" s="2">
        <v>0.0</v>
      </c>
      <c r="AP983" s="2">
        <v>1.0</v>
      </c>
      <c r="AQ983" s="2">
        <v>0.0</v>
      </c>
      <c r="AR983" s="3">
        <v>0.0</v>
      </c>
      <c r="AS983" s="6">
        <f t="shared" si="4"/>
        <v>4.997212274</v>
      </c>
      <c r="AT983" s="6">
        <f t="shared" si="5"/>
        <v>-0.9594594595</v>
      </c>
      <c r="AU983" s="6">
        <f t="shared" si="6"/>
        <v>0.04054054054</v>
      </c>
      <c r="AV983" s="6">
        <f t="shared" si="7"/>
        <v>0</v>
      </c>
      <c r="AW983" s="6">
        <f t="shared" si="8"/>
        <v>1</v>
      </c>
      <c r="AX983" s="6">
        <f t="shared" si="9"/>
        <v>0</v>
      </c>
      <c r="AY983" s="6">
        <f t="shared" si="10"/>
        <v>0</v>
      </c>
      <c r="AZ983" s="6">
        <f t="shared" si="11"/>
        <v>0</v>
      </c>
      <c r="BA983" s="6">
        <f t="shared" si="12"/>
        <v>10</v>
      </c>
      <c r="BB983" s="6">
        <f t="shared" si="13"/>
        <v>0</v>
      </c>
      <c r="BC983" s="2"/>
      <c r="BD983" s="2"/>
    </row>
    <row r="984" ht="15.75" customHeight="1">
      <c r="A984" s="2">
        <v>236.0</v>
      </c>
      <c r="B984" s="2">
        <v>2016.0</v>
      </c>
      <c r="C984" s="6" t="s">
        <v>296</v>
      </c>
      <c r="D984" s="2">
        <v>21334.0</v>
      </c>
      <c r="E984" s="2">
        <v>5.112899900019E13</v>
      </c>
      <c r="F984" s="2" t="str">
        <f t="array" ref="F984">IFERROR(INDEX(cnpj!$A:$B,MATCH(C984,cnpj!$B:$B,0),1),IF(G984=14,LEFT(E984,2)&amp;"."&amp;MID(E984,3,3)&amp;"."&amp;MID(E984,6,3)&amp;"/"&amp;MID(E984,9,4)&amp;"-"&amp;RIGHT(E984,2),IF(G984=13,0&amp;LEFT(E984,1)&amp;"."&amp;MID(E984,2,3)&amp;"."&amp;MID(E984,5,3)&amp;"/"&amp;MID(E984,8,4)&amp;"-"&amp;RIGHT(E984,2),IF(G984=12,"00"&amp;"."&amp;LEFT(E984,3)&amp;"."&amp;MID(E984,4,3)&amp;"/"&amp;MID(E984,7,4)&amp;"-"&amp;RIGHT(E984,2),IF(G984=11,"00.0"&amp;LEFT(E984,2)&amp;"."&amp;MID(E984,3,3)&amp;"/"&amp;MID(E984,6,4)&amp;"-"&amp;RIGHT(E984,2),"erro")))))</f>
        <v>51.128.999/0001-90</v>
      </c>
      <c r="G984" s="2">
        <f t="shared" si="2"/>
        <v>14</v>
      </c>
      <c r="H984" s="6" t="s">
        <v>88</v>
      </c>
      <c r="I984" s="2">
        <v>5.0</v>
      </c>
      <c r="J984" s="6">
        <v>11.26446410567173</v>
      </c>
      <c r="K984" s="6">
        <v>78000.0</v>
      </c>
      <c r="L984" s="2">
        <v>0.0</v>
      </c>
      <c r="M984" s="2">
        <v>0.0</v>
      </c>
      <c r="N984" s="2"/>
      <c r="O984" s="2">
        <v>0.0</v>
      </c>
      <c r="P984" s="2">
        <v>0.0</v>
      </c>
      <c r="Q984" s="2">
        <v>0.0</v>
      </c>
      <c r="R984" s="2">
        <v>4.0</v>
      </c>
      <c r="S984" s="2">
        <v>0.0</v>
      </c>
      <c r="T984" s="6">
        <v>10.890329940361228</v>
      </c>
      <c r="U984" s="6">
        <v>-0.27430807939614205</v>
      </c>
      <c r="V984" s="6">
        <v>1.2096356350759483</v>
      </c>
      <c r="W984" s="6">
        <v>30035.0</v>
      </c>
      <c r="X984" s="6">
        <v>34868.0</v>
      </c>
      <c r="Y984" s="6">
        <v>53655.0</v>
      </c>
      <c r="Z984" s="6">
        <v>-14718.0</v>
      </c>
      <c r="AA984" s="2" t="str">
        <f t="shared" si="3"/>
        <v/>
      </c>
      <c r="AB984" s="2">
        <v>0.0</v>
      </c>
      <c r="AC984" s="2">
        <v>0.0</v>
      </c>
      <c r="AD984" s="2">
        <v>0.0</v>
      </c>
      <c r="AE984" s="2">
        <v>0.0</v>
      </c>
      <c r="AF984" s="2">
        <v>0.0</v>
      </c>
      <c r="AG984" s="2">
        <v>0.0</v>
      </c>
      <c r="AH984" s="2">
        <v>0.0</v>
      </c>
      <c r="AI984" s="2">
        <v>0.0</v>
      </c>
      <c r="AJ984" s="2">
        <v>1.0</v>
      </c>
      <c r="AK984" s="2">
        <v>0.0</v>
      </c>
      <c r="AL984" s="2">
        <v>0.0</v>
      </c>
      <c r="AM984" s="2">
        <v>1.0</v>
      </c>
      <c r="AN984" s="2">
        <v>0.0</v>
      </c>
      <c r="AO984" s="2">
        <v>0.0</v>
      </c>
      <c r="AP984" s="2">
        <v>0.0</v>
      </c>
      <c r="AQ984" s="2">
        <v>0.0</v>
      </c>
      <c r="AR984" s="3">
        <v>0.0</v>
      </c>
      <c r="AS984" s="6" t="str">
        <f t="shared" si="4"/>
        <v/>
      </c>
      <c r="AT984" s="6" t="str">
        <f t="shared" si="5"/>
        <v/>
      </c>
      <c r="AU984" s="6" t="str">
        <f t="shared" si="6"/>
        <v/>
      </c>
      <c r="AV984" s="6" t="str">
        <f t="shared" si="7"/>
        <v/>
      </c>
      <c r="AW984" s="6" t="str">
        <f t="shared" si="8"/>
        <v/>
      </c>
      <c r="AX984" s="6" t="str">
        <f t="shared" si="9"/>
        <v/>
      </c>
      <c r="AY984" s="6" t="str">
        <f t="shared" si="10"/>
        <v/>
      </c>
      <c r="AZ984" s="6" t="str">
        <f t="shared" si="11"/>
        <v/>
      </c>
      <c r="BA984" s="6" t="str">
        <f t="shared" si="12"/>
        <v/>
      </c>
      <c r="BB984" s="6" t="str">
        <f t="shared" si="13"/>
        <v/>
      </c>
      <c r="BC984" s="2"/>
      <c r="BD984" s="2"/>
    </row>
    <row r="985" ht="15.75" customHeight="1">
      <c r="A985" s="2">
        <v>236.0</v>
      </c>
      <c r="B985" s="2">
        <v>2017.0</v>
      </c>
      <c r="C985" s="6" t="s">
        <v>296</v>
      </c>
      <c r="D985" s="2">
        <v>21334.0</v>
      </c>
      <c r="E985" s="2">
        <v>5.112899900019E13</v>
      </c>
      <c r="F985" s="2" t="str">
        <f t="array" ref="F985">IFERROR(INDEX(cnpj!$A:$B,MATCH(C985,cnpj!$B:$B,0),1),IF(G985=14,LEFT(E985,2)&amp;"."&amp;MID(E985,3,3)&amp;"."&amp;MID(E985,6,3)&amp;"/"&amp;MID(E985,9,4)&amp;"-"&amp;RIGHT(E985,2),IF(G985=13,0&amp;LEFT(E985,1)&amp;"."&amp;MID(E985,2,3)&amp;"."&amp;MID(E985,5,3)&amp;"/"&amp;MID(E985,8,4)&amp;"-"&amp;RIGHT(E985,2),IF(G985=12,"00"&amp;"."&amp;LEFT(E985,3)&amp;"."&amp;MID(E985,4,3)&amp;"/"&amp;MID(E985,7,4)&amp;"-"&amp;RIGHT(E985,2),IF(G985=11,"00.0"&amp;LEFT(E985,2)&amp;"."&amp;MID(E985,3,3)&amp;"/"&amp;MID(E985,6,4)&amp;"-"&amp;RIGHT(E985,2),"erro")))))</f>
        <v>51.128.999/0001-90</v>
      </c>
      <c r="G985" s="2">
        <f t="shared" si="2"/>
        <v>14</v>
      </c>
      <c r="H985" s="6" t="s">
        <v>88</v>
      </c>
      <c r="I985" s="2">
        <v>5.0</v>
      </c>
      <c r="J985" s="6">
        <v>11.248959919135764</v>
      </c>
      <c r="K985" s="6">
        <v>76800.0</v>
      </c>
      <c r="L985" s="2">
        <v>0.0</v>
      </c>
      <c r="M985" s="2">
        <v>0.0</v>
      </c>
      <c r="N985" s="2"/>
      <c r="O985" s="2">
        <v>0.0</v>
      </c>
      <c r="P985" s="2">
        <v>0.0</v>
      </c>
      <c r="Q985" s="2">
        <v>0.0</v>
      </c>
      <c r="R985" s="2">
        <v>4.0</v>
      </c>
      <c r="S985" s="2">
        <v>0.0</v>
      </c>
      <c r="T985" s="6">
        <v>10.826038647381097</v>
      </c>
      <c r="U985" s="6">
        <v>-0.18851611877409866</v>
      </c>
      <c r="V985" s="6">
        <v>1.4120920618515722</v>
      </c>
      <c r="W985" s="6">
        <v>29281.0</v>
      </c>
      <c r="X985" s="6">
        <v>41767.0</v>
      </c>
      <c r="Y985" s="6">
        <v>50314.0</v>
      </c>
      <c r="Z985" s="6">
        <v>-9485.0</v>
      </c>
      <c r="AA985" s="2">
        <f t="shared" si="3"/>
        <v>1</v>
      </c>
      <c r="AB985" s="2">
        <v>0.0</v>
      </c>
      <c r="AC985" s="2">
        <v>0.0</v>
      </c>
      <c r="AD985" s="2">
        <v>0.0</v>
      </c>
      <c r="AE985" s="2">
        <v>0.0</v>
      </c>
      <c r="AF985" s="2">
        <v>0.0</v>
      </c>
      <c r="AG985" s="2">
        <v>0.0</v>
      </c>
      <c r="AH985" s="2">
        <v>0.0</v>
      </c>
      <c r="AI985" s="2">
        <v>0.0</v>
      </c>
      <c r="AJ985" s="2">
        <v>1.0</v>
      </c>
      <c r="AK985" s="2">
        <v>0.0</v>
      </c>
      <c r="AL985" s="2">
        <v>0.0</v>
      </c>
      <c r="AM985" s="2">
        <v>0.0</v>
      </c>
      <c r="AN985" s="2">
        <v>1.0</v>
      </c>
      <c r="AO985" s="2">
        <v>0.0</v>
      </c>
      <c r="AP985" s="2">
        <v>0.0</v>
      </c>
      <c r="AQ985" s="2">
        <v>0.0</v>
      </c>
      <c r="AR985" s="3">
        <v>0.0</v>
      </c>
      <c r="AS985" s="6">
        <f t="shared" si="4"/>
        <v>10.89032994</v>
      </c>
      <c r="AT985" s="6">
        <f t="shared" si="5"/>
        <v>-0.2743080794</v>
      </c>
      <c r="AU985" s="6">
        <f t="shared" si="6"/>
        <v>1.209635635</v>
      </c>
      <c r="AV985" s="6">
        <f t="shared" si="7"/>
        <v>0</v>
      </c>
      <c r="AW985" s="6">
        <f t="shared" si="8"/>
        <v>0</v>
      </c>
      <c r="AX985" s="6">
        <f t="shared" si="9"/>
        <v>0</v>
      </c>
      <c r="AY985" s="6">
        <f t="shared" si="10"/>
        <v>0</v>
      </c>
      <c r="AZ985" s="6">
        <f t="shared" si="11"/>
        <v>0</v>
      </c>
      <c r="BA985" s="6">
        <f t="shared" si="12"/>
        <v>4</v>
      </c>
      <c r="BB985" s="6">
        <f t="shared" si="13"/>
        <v>0</v>
      </c>
      <c r="BC985" s="2"/>
      <c r="BD985" s="2"/>
    </row>
    <row r="986" ht="15.75" customHeight="1">
      <c r="A986" s="2">
        <v>236.0</v>
      </c>
      <c r="B986" s="2">
        <v>2020.0</v>
      </c>
      <c r="C986" s="6" t="s">
        <v>296</v>
      </c>
      <c r="D986" s="2">
        <v>21334.0</v>
      </c>
      <c r="E986" s="2">
        <v>5.112899900019E13</v>
      </c>
      <c r="F986" s="2" t="str">
        <f t="array" ref="F986">IFERROR(INDEX(cnpj!$A:$B,MATCH(C986,cnpj!$B:$B,0),1),IF(G986=14,LEFT(E986,2)&amp;"."&amp;MID(E986,3,3)&amp;"."&amp;MID(E986,6,3)&amp;"/"&amp;MID(E986,9,4)&amp;"-"&amp;RIGHT(E986,2),IF(G986=13,0&amp;LEFT(E986,1)&amp;"."&amp;MID(E986,2,3)&amp;"."&amp;MID(E986,5,3)&amp;"/"&amp;MID(E986,8,4)&amp;"-"&amp;RIGHT(E986,2),IF(G986=12,"00"&amp;"."&amp;LEFT(E986,3)&amp;"."&amp;MID(E986,4,3)&amp;"/"&amp;MID(E986,7,4)&amp;"-"&amp;RIGHT(E986,2),IF(G986=11,"00.0"&amp;LEFT(E986,2)&amp;"."&amp;MID(E986,3,3)&amp;"/"&amp;MID(E986,6,4)&amp;"-"&amp;RIGHT(E986,2),"erro")))))</f>
        <v>51.128.999/0001-90</v>
      </c>
      <c r="G986" s="2">
        <f t="shared" si="2"/>
        <v>14</v>
      </c>
      <c r="H986" s="6" t="s">
        <v>88</v>
      </c>
      <c r="I986" s="2">
        <v>5.0</v>
      </c>
      <c r="J986" s="6">
        <v>11.248959919135764</v>
      </c>
      <c r="K986" s="6">
        <v>76800.0</v>
      </c>
      <c r="L986" s="2">
        <v>0.0</v>
      </c>
      <c r="M986" s="2">
        <v>0.0</v>
      </c>
      <c r="N986" s="2"/>
      <c r="O986" s="2">
        <v>0.0</v>
      </c>
      <c r="P986" s="2">
        <v>0.0</v>
      </c>
      <c r="Q986" s="2">
        <v>0.0</v>
      </c>
      <c r="R986" s="2">
        <v>4.0</v>
      </c>
      <c r="S986" s="2">
        <v>0.0</v>
      </c>
      <c r="T986" s="6">
        <v>11.096636995028227</v>
      </c>
      <c r="U986" s="6">
        <v>0.05204021289178001</v>
      </c>
      <c r="V986" s="6">
        <v>0.7534003548196333</v>
      </c>
      <c r="W986" s="6">
        <v>11866.0</v>
      </c>
      <c r="X986" s="6">
        <v>37820.0</v>
      </c>
      <c r="Y986" s="6">
        <v>65949.0</v>
      </c>
      <c r="Z986" s="6">
        <v>3432.0</v>
      </c>
      <c r="AA986" s="2">
        <f t="shared" si="3"/>
        <v>1</v>
      </c>
      <c r="AB986" s="2">
        <v>0.0</v>
      </c>
      <c r="AC986" s="2">
        <v>0.0</v>
      </c>
      <c r="AD986" s="2">
        <v>0.0</v>
      </c>
      <c r="AE986" s="2">
        <v>0.0</v>
      </c>
      <c r="AF986" s="2">
        <v>0.0</v>
      </c>
      <c r="AG986" s="2">
        <v>0.0</v>
      </c>
      <c r="AH986" s="2">
        <v>0.0</v>
      </c>
      <c r="AI986" s="2">
        <v>0.0</v>
      </c>
      <c r="AJ986" s="2">
        <v>1.0</v>
      </c>
      <c r="AK986" s="2">
        <v>0.0</v>
      </c>
      <c r="AL986" s="2">
        <v>0.0</v>
      </c>
      <c r="AM986" s="2">
        <v>0.0</v>
      </c>
      <c r="AN986" s="2">
        <v>0.0</v>
      </c>
      <c r="AO986" s="2">
        <v>0.0</v>
      </c>
      <c r="AP986" s="2">
        <v>0.0</v>
      </c>
      <c r="AQ986" s="2">
        <v>1.0</v>
      </c>
      <c r="AR986" s="3">
        <v>0.0</v>
      </c>
      <c r="AS986" s="6">
        <f t="shared" si="4"/>
        <v>10.82603865</v>
      </c>
      <c r="AT986" s="6">
        <f t="shared" si="5"/>
        <v>-0.1885161188</v>
      </c>
      <c r="AU986" s="6">
        <f t="shared" si="6"/>
        <v>1.412092062</v>
      </c>
      <c r="AV986" s="6">
        <f t="shared" si="7"/>
        <v>0</v>
      </c>
      <c r="AW986" s="6">
        <f t="shared" si="8"/>
        <v>0</v>
      </c>
      <c r="AX986" s="6">
        <f t="shared" si="9"/>
        <v>0</v>
      </c>
      <c r="AY986" s="6">
        <f t="shared" si="10"/>
        <v>0</v>
      </c>
      <c r="AZ986" s="6">
        <f t="shared" si="11"/>
        <v>0</v>
      </c>
      <c r="BA986" s="6">
        <f t="shared" si="12"/>
        <v>4</v>
      </c>
      <c r="BB986" s="6">
        <f t="shared" si="13"/>
        <v>0</v>
      </c>
      <c r="BC986" s="2"/>
      <c r="BD986" s="2"/>
    </row>
    <row r="987" ht="15.75" customHeight="1">
      <c r="A987" s="2">
        <v>237.0</v>
      </c>
      <c r="B987" s="2">
        <v>2016.0</v>
      </c>
      <c r="C987" s="6" t="s">
        <v>297</v>
      </c>
      <c r="D987" s="2">
        <v>20125.0</v>
      </c>
      <c r="E987" s="2">
        <v>5.8119199000151E13</v>
      </c>
      <c r="F987" s="2" t="str">
        <f t="array" ref="F987">IFERROR(INDEX(cnpj!$A:$B,MATCH(C987,cnpj!$B:$B,0),1),IF(G987=14,LEFT(E987,2)&amp;"."&amp;MID(E987,3,3)&amp;"."&amp;MID(E987,6,3)&amp;"/"&amp;MID(E987,9,4)&amp;"-"&amp;RIGHT(E987,2),IF(G987=13,0&amp;LEFT(E987,1)&amp;"."&amp;MID(E987,2,3)&amp;"."&amp;MID(E987,5,3)&amp;"/"&amp;MID(E987,8,4)&amp;"-"&amp;RIGHT(E987,2),IF(G987=12,"00"&amp;"."&amp;LEFT(E987,3)&amp;"."&amp;MID(E987,4,3)&amp;"/"&amp;MID(E987,7,4)&amp;"-"&amp;RIGHT(E987,2),IF(G987=11,"00.0"&amp;LEFT(E987,2)&amp;"."&amp;MID(E987,3,3)&amp;"/"&amp;MID(E987,6,4)&amp;"-"&amp;RIGHT(E987,2),"erro")))))</f>
        <v>58.119.199/0001-51</v>
      </c>
      <c r="G987" s="2">
        <f t="shared" si="2"/>
        <v>14</v>
      </c>
      <c r="H987" s="6" t="s">
        <v>48</v>
      </c>
      <c r="I987" s="2">
        <v>8.0</v>
      </c>
      <c r="J987" s="6">
        <v>13.66107650465721</v>
      </c>
      <c r="K987" s="6">
        <v>856900.0</v>
      </c>
      <c r="L987" s="2">
        <v>0.0</v>
      </c>
      <c r="M987" s="2">
        <v>1.0</v>
      </c>
      <c r="N987" s="2"/>
      <c r="O987" s="2">
        <v>1.0</v>
      </c>
      <c r="P987" s="2">
        <v>4.0</v>
      </c>
      <c r="Q987" s="2">
        <v>0.0</v>
      </c>
      <c r="R987" s="2">
        <v>28.0</v>
      </c>
      <c r="S987" s="2">
        <v>0.0</v>
      </c>
      <c r="T987" s="6">
        <v>14.103619039490782</v>
      </c>
      <c r="U987" s="6">
        <v>0.161923439652988</v>
      </c>
      <c r="V987" s="6">
        <v>0.48004051272132436</v>
      </c>
      <c r="W987" s="6">
        <v>290172.0</v>
      </c>
      <c r="X987" s="6">
        <v>350155.0</v>
      </c>
      <c r="Y987" s="6">
        <v>1333902.0</v>
      </c>
      <c r="Z987" s="6">
        <v>215990.0</v>
      </c>
      <c r="AA987" s="2" t="str">
        <f t="shared" si="3"/>
        <v/>
      </c>
      <c r="AB987" s="2">
        <v>1.0</v>
      </c>
      <c r="AC987" s="2">
        <v>0.0</v>
      </c>
      <c r="AD987" s="2">
        <v>0.0</v>
      </c>
      <c r="AE987" s="2">
        <v>0.0</v>
      </c>
      <c r="AF987" s="2">
        <v>0.0</v>
      </c>
      <c r="AG987" s="2">
        <v>0.0</v>
      </c>
      <c r="AH987" s="2">
        <v>0.0</v>
      </c>
      <c r="AI987" s="2">
        <v>0.0</v>
      </c>
      <c r="AJ987" s="2">
        <v>0.0</v>
      </c>
      <c r="AK987" s="2">
        <v>0.0</v>
      </c>
      <c r="AL987" s="2">
        <v>0.0</v>
      </c>
      <c r="AM987" s="2">
        <v>1.0</v>
      </c>
      <c r="AN987" s="2">
        <v>0.0</v>
      </c>
      <c r="AO987" s="2">
        <v>0.0</v>
      </c>
      <c r="AP987" s="2">
        <v>0.0</v>
      </c>
      <c r="AQ987" s="2">
        <v>0.0</v>
      </c>
      <c r="AR987" s="3">
        <v>0.0</v>
      </c>
      <c r="AS987" s="6" t="str">
        <f t="shared" si="4"/>
        <v/>
      </c>
      <c r="AT987" s="6" t="str">
        <f t="shared" si="5"/>
        <v/>
      </c>
      <c r="AU987" s="6" t="str">
        <f t="shared" si="6"/>
        <v/>
      </c>
      <c r="AV987" s="6" t="str">
        <f t="shared" si="7"/>
        <v/>
      </c>
      <c r="AW987" s="6" t="str">
        <f t="shared" si="8"/>
        <v/>
      </c>
      <c r="AX987" s="6" t="str">
        <f t="shared" si="9"/>
        <v/>
      </c>
      <c r="AY987" s="6" t="str">
        <f t="shared" si="10"/>
        <v/>
      </c>
      <c r="AZ987" s="6" t="str">
        <f t="shared" si="11"/>
        <v/>
      </c>
      <c r="BA987" s="6" t="str">
        <f t="shared" si="12"/>
        <v/>
      </c>
      <c r="BB987" s="6" t="str">
        <f t="shared" si="13"/>
        <v/>
      </c>
      <c r="BC987" s="2"/>
      <c r="BD987" s="2"/>
    </row>
    <row r="988" ht="15.75" customHeight="1">
      <c r="A988" s="2">
        <v>237.0</v>
      </c>
      <c r="B988" s="2">
        <v>2017.0</v>
      </c>
      <c r="C988" s="6" t="s">
        <v>297</v>
      </c>
      <c r="D988" s="2">
        <v>20125.0</v>
      </c>
      <c r="E988" s="2">
        <v>5.8119199000151E13</v>
      </c>
      <c r="F988" s="2" t="str">
        <f t="array" ref="F988">IFERROR(INDEX(cnpj!$A:$B,MATCH(C988,cnpj!$B:$B,0),1),IF(G988=14,LEFT(E988,2)&amp;"."&amp;MID(E988,3,3)&amp;"."&amp;MID(E988,6,3)&amp;"/"&amp;MID(E988,9,4)&amp;"-"&amp;RIGHT(E988,2),IF(G988=13,0&amp;LEFT(E988,1)&amp;"."&amp;MID(E988,2,3)&amp;"."&amp;MID(E988,5,3)&amp;"/"&amp;MID(E988,8,4)&amp;"-"&amp;RIGHT(E988,2),IF(G988=12,"00"&amp;"."&amp;LEFT(E988,3)&amp;"."&amp;MID(E988,4,3)&amp;"/"&amp;MID(E988,7,4)&amp;"-"&amp;RIGHT(E988,2),IF(G988=11,"00.0"&amp;LEFT(E988,2)&amp;"."&amp;MID(E988,3,3)&amp;"/"&amp;MID(E988,6,4)&amp;"-"&amp;RIGHT(E988,2),"erro")))))</f>
        <v>58.119.199/0001-51</v>
      </c>
      <c r="G988" s="2">
        <f t="shared" si="2"/>
        <v>14</v>
      </c>
      <c r="H988" s="6" t="s">
        <v>48</v>
      </c>
      <c r="I988" s="2">
        <v>8.0</v>
      </c>
      <c r="J988" s="6">
        <v>13.635785627017585</v>
      </c>
      <c r="K988" s="6">
        <v>835500.0</v>
      </c>
      <c r="L988" s="2">
        <v>0.0</v>
      </c>
      <c r="M988" s="2">
        <v>1.0</v>
      </c>
      <c r="N988" s="2"/>
      <c r="O988" s="2">
        <v>1.0</v>
      </c>
      <c r="P988" s="2">
        <v>3.0</v>
      </c>
      <c r="Q988" s="2">
        <v>0.0</v>
      </c>
      <c r="R988" s="2">
        <v>29.0</v>
      </c>
      <c r="S988" s="2">
        <v>0.0</v>
      </c>
      <c r="T988" s="6">
        <v>14.124723175766327</v>
      </c>
      <c r="U988" s="6">
        <v>0.3691549614196625</v>
      </c>
      <c r="V988" s="6">
        <v>0.3223175801848568</v>
      </c>
      <c r="W988" s="6">
        <v>406079.0</v>
      </c>
      <c r="X988" s="6">
        <v>33031.0</v>
      </c>
      <c r="Y988" s="6">
        <v>1362352.0</v>
      </c>
      <c r="Z988" s="6">
        <v>502919.0</v>
      </c>
      <c r="AA988" s="2">
        <f t="shared" si="3"/>
        <v>0</v>
      </c>
      <c r="AB988" s="2">
        <v>1.0</v>
      </c>
      <c r="AC988" s="2">
        <v>0.0</v>
      </c>
      <c r="AD988" s="2">
        <v>0.0</v>
      </c>
      <c r="AE988" s="2">
        <v>0.0</v>
      </c>
      <c r="AF988" s="2">
        <v>0.0</v>
      </c>
      <c r="AG988" s="2">
        <v>0.0</v>
      </c>
      <c r="AH988" s="2">
        <v>0.0</v>
      </c>
      <c r="AI988" s="2">
        <v>0.0</v>
      </c>
      <c r="AJ988" s="2">
        <v>0.0</v>
      </c>
      <c r="AK988" s="2">
        <v>0.0</v>
      </c>
      <c r="AL988" s="2">
        <v>0.0</v>
      </c>
      <c r="AM988" s="2">
        <v>0.0</v>
      </c>
      <c r="AN988" s="2">
        <v>1.0</v>
      </c>
      <c r="AO988" s="2">
        <v>0.0</v>
      </c>
      <c r="AP988" s="2">
        <v>0.0</v>
      </c>
      <c r="AQ988" s="2">
        <v>0.0</v>
      </c>
      <c r="AR988" s="3">
        <v>0.0</v>
      </c>
      <c r="AS988" s="6">
        <f t="shared" si="4"/>
        <v>14.10361904</v>
      </c>
      <c r="AT988" s="6">
        <f t="shared" si="5"/>
        <v>0.1619234397</v>
      </c>
      <c r="AU988" s="6">
        <f t="shared" si="6"/>
        <v>0.4800405127</v>
      </c>
      <c r="AV988" s="6">
        <f t="shared" si="7"/>
        <v>0</v>
      </c>
      <c r="AW988" s="6">
        <f t="shared" si="8"/>
        <v>1</v>
      </c>
      <c r="AX988" s="6">
        <f t="shared" si="9"/>
        <v>1</v>
      </c>
      <c r="AY988" s="6">
        <f t="shared" si="10"/>
        <v>4</v>
      </c>
      <c r="AZ988" s="6">
        <f t="shared" si="11"/>
        <v>0</v>
      </c>
      <c r="BA988" s="6">
        <f t="shared" si="12"/>
        <v>28</v>
      </c>
      <c r="BB988" s="6">
        <f t="shared" si="13"/>
        <v>0</v>
      </c>
      <c r="BC988" s="2"/>
      <c r="BD988" s="2"/>
    </row>
    <row r="989" ht="15.75" customHeight="1">
      <c r="A989" s="2">
        <v>237.0</v>
      </c>
      <c r="B989" s="2">
        <v>2018.0</v>
      </c>
      <c r="C989" s="6" t="s">
        <v>297</v>
      </c>
      <c r="D989" s="2">
        <v>20125.0</v>
      </c>
      <c r="E989" s="2">
        <v>5.8119199000151E13</v>
      </c>
      <c r="F989" s="2" t="str">
        <f t="array" ref="F989">IFERROR(INDEX(cnpj!$A:$B,MATCH(C989,cnpj!$B:$B,0),1),IF(G989=14,LEFT(E989,2)&amp;"."&amp;MID(E989,3,3)&amp;"."&amp;MID(E989,6,3)&amp;"/"&amp;MID(E989,9,4)&amp;"-"&amp;RIGHT(E989,2),IF(G989=13,0&amp;LEFT(E989,1)&amp;"."&amp;MID(E989,2,3)&amp;"."&amp;MID(E989,5,3)&amp;"/"&amp;MID(E989,8,4)&amp;"-"&amp;RIGHT(E989,2),IF(G989=12,"00"&amp;"."&amp;LEFT(E989,3)&amp;"."&amp;MID(E989,4,3)&amp;"/"&amp;MID(E989,7,4)&amp;"-"&amp;RIGHT(E989,2),IF(G989=11,"00.0"&amp;LEFT(E989,2)&amp;"."&amp;MID(E989,3,3)&amp;"/"&amp;MID(E989,6,4)&amp;"-"&amp;RIGHT(E989,2),"erro")))))</f>
        <v>58.119.199/0001-51</v>
      </c>
      <c r="G989" s="2">
        <f t="shared" si="2"/>
        <v>14</v>
      </c>
      <c r="H989" s="6" t="s">
        <v>48</v>
      </c>
      <c r="I989" s="2">
        <v>8.0</v>
      </c>
      <c r="J989" s="6">
        <v>13.415032991367148</v>
      </c>
      <c r="K989" s="6">
        <v>670000.0</v>
      </c>
      <c r="L989" s="2">
        <v>0.0</v>
      </c>
      <c r="M989" s="2">
        <v>1.0</v>
      </c>
      <c r="N989" s="2"/>
      <c r="O989" s="2">
        <v>1.0</v>
      </c>
      <c r="P989" s="2">
        <v>1.0</v>
      </c>
      <c r="Q989" s="2">
        <v>0.0</v>
      </c>
      <c r="R989" s="2">
        <v>26.0</v>
      </c>
      <c r="S989" s="2">
        <v>0.0</v>
      </c>
      <c r="T989" s="6">
        <v>14.267586950269502</v>
      </c>
      <c r="U989" s="6">
        <v>0.18121536906995034</v>
      </c>
      <c r="V989" s="6">
        <v>0.3462240355516642</v>
      </c>
      <c r="W989" s="6">
        <v>478278.0</v>
      </c>
      <c r="X989" s="6">
        <v>65838.0</v>
      </c>
      <c r="Y989" s="6">
        <v>1571572.0</v>
      </c>
      <c r="Z989" s="6">
        <v>284793.0</v>
      </c>
      <c r="AA989" s="2">
        <f t="shared" si="3"/>
        <v>0</v>
      </c>
      <c r="AB989" s="2">
        <v>1.0</v>
      </c>
      <c r="AC989" s="2">
        <v>0.0</v>
      </c>
      <c r="AD989" s="2">
        <v>0.0</v>
      </c>
      <c r="AE989" s="2">
        <v>0.0</v>
      </c>
      <c r="AF989" s="2">
        <v>0.0</v>
      </c>
      <c r="AG989" s="2">
        <v>0.0</v>
      </c>
      <c r="AH989" s="2">
        <v>0.0</v>
      </c>
      <c r="AI989" s="2">
        <v>0.0</v>
      </c>
      <c r="AJ989" s="2">
        <v>0.0</v>
      </c>
      <c r="AK989" s="2">
        <v>0.0</v>
      </c>
      <c r="AL989" s="2">
        <v>0.0</v>
      </c>
      <c r="AM989" s="2">
        <v>0.0</v>
      </c>
      <c r="AN989" s="2">
        <v>0.0</v>
      </c>
      <c r="AO989" s="2">
        <v>1.0</v>
      </c>
      <c r="AP989" s="2">
        <v>0.0</v>
      </c>
      <c r="AQ989" s="2">
        <v>0.0</v>
      </c>
      <c r="AR989" s="3">
        <v>0.0</v>
      </c>
      <c r="AS989" s="6">
        <f t="shared" si="4"/>
        <v>14.12472318</v>
      </c>
      <c r="AT989" s="6">
        <f t="shared" si="5"/>
        <v>0.3691549614</v>
      </c>
      <c r="AU989" s="6">
        <f t="shared" si="6"/>
        <v>0.3223175802</v>
      </c>
      <c r="AV989" s="6">
        <f t="shared" si="7"/>
        <v>0</v>
      </c>
      <c r="AW989" s="6">
        <f t="shared" si="8"/>
        <v>1</v>
      </c>
      <c r="AX989" s="6">
        <f t="shared" si="9"/>
        <v>1</v>
      </c>
      <c r="AY989" s="6">
        <f t="shared" si="10"/>
        <v>3</v>
      </c>
      <c r="AZ989" s="6">
        <f t="shared" si="11"/>
        <v>0</v>
      </c>
      <c r="BA989" s="6">
        <f t="shared" si="12"/>
        <v>29</v>
      </c>
      <c r="BB989" s="6">
        <f t="shared" si="13"/>
        <v>0</v>
      </c>
      <c r="BC989" s="2"/>
      <c r="BD989" s="2"/>
    </row>
    <row r="990" ht="15.75" customHeight="1">
      <c r="A990" s="2">
        <v>237.0</v>
      </c>
      <c r="B990" s="2">
        <v>2019.0</v>
      </c>
      <c r="C990" s="6" t="s">
        <v>297</v>
      </c>
      <c r="D990" s="2">
        <v>20125.0</v>
      </c>
      <c r="E990" s="2">
        <v>5.8119199000151E13</v>
      </c>
      <c r="F990" s="2" t="str">
        <f t="array" ref="F990">IFERROR(INDEX(cnpj!$A:$B,MATCH(C990,cnpj!$B:$B,0),1),IF(G990=14,LEFT(E990,2)&amp;"."&amp;MID(E990,3,3)&amp;"."&amp;MID(E990,6,3)&amp;"/"&amp;MID(E990,9,4)&amp;"-"&amp;RIGHT(E990,2),IF(G990=13,0&amp;LEFT(E990,1)&amp;"."&amp;MID(E990,2,3)&amp;"."&amp;MID(E990,5,3)&amp;"/"&amp;MID(E990,8,4)&amp;"-"&amp;RIGHT(E990,2),IF(G990=12,"00"&amp;"."&amp;LEFT(E990,3)&amp;"."&amp;MID(E990,4,3)&amp;"/"&amp;MID(E990,7,4)&amp;"-"&amp;RIGHT(E990,2),IF(G990=11,"00.0"&amp;LEFT(E990,2)&amp;"."&amp;MID(E990,3,3)&amp;"/"&amp;MID(E990,6,4)&amp;"-"&amp;RIGHT(E990,2),"erro")))))</f>
        <v>58.119.199/0001-51</v>
      </c>
      <c r="G990" s="2">
        <f t="shared" si="2"/>
        <v>14</v>
      </c>
      <c r="H990" s="6" t="s">
        <v>48</v>
      </c>
      <c r="I990" s="2">
        <v>8.0</v>
      </c>
      <c r="J990" s="6">
        <v>13.579155112677833</v>
      </c>
      <c r="K990" s="6">
        <v>789500.0</v>
      </c>
      <c r="L990" s="2">
        <v>0.0</v>
      </c>
      <c r="M990" s="2">
        <v>1.0</v>
      </c>
      <c r="N990" s="2"/>
      <c r="O990" s="2">
        <v>1.0</v>
      </c>
      <c r="P990" s="2">
        <v>3.0</v>
      </c>
      <c r="Q990" s="2">
        <v>0.0</v>
      </c>
      <c r="R990" s="2">
        <v>27.0</v>
      </c>
      <c r="S990" s="2">
        <v>0.0</v>
      </c>
      <c r="T990" s="6">
        <v>14.351125179919297</v>
      </c>
      <c r="U990" s="6">
        <v>0.16667447079247386</v>
      </c>
      <c r="V990" s="6">
        <v>0.44120683781894976</v>
      </c>
      <c r="W990" s="6">
        <v>463629.0</v>
      </c>
      <c r="X990" s="6">
        <v>290172.0</v>
      </c>
      <c r="Y990" s="6">
        <v>1708498.0</v>
      </c>
      <c r="Z990" s="6">
        <v>284763.0</v>
      </c>
      <c r="AA990" s="2">
        <f t="shared" si="3"/>
        <v>0</v>
      </c>
      <c r="AB990" s="2">
        <v>1.0</v>
      </c>
      <c r="AC990" s="2">
        <v>0.0</v>
      </c>
      <c r="AD990" s="2">
        <v>0.0</v>
      </c>
      <c r="AE990" s="2">
        <v>0.0</v>
      </c>
      <c r="AF990" s="2">
        <v>0.0</v>
      </c>
      <c r="AG990" s="2">
        <v>0.0</v>
      </c>
      <c r="AH990" s="2">
        <v>0.0</v>
      </c>
      <c r="AI990" s="2">
        <v>0.0</v>
      </c>
      <c r="AJ990" s="2">
        <v>0.0</v>
      </c>
      <c r="AK990" s="2">
        <v>0.0</v>
      </c>
      <c r="AL990" s="2">
        <v>0.0</v>
      </c>
      <c r="AM990" s="2">
        <v>0.0</v>
      </c>
      <c r="AN990" s="2">
        <v>0.0</v>
      </c>
      <c r="AO990" s="2">
        <v>0.0</v>
      </c>
      <c r="AP990" s="2">
        <v>1.0</v>
      </c>
      <c r="AQ990" s="2">
        <v>0.0</v>
      </c>
      <c r="AR990" s="3">
        <v>0.0</v>
      </c>
      <c r="AS990" s="6">
        <f t="shared" si="4"/>
        <v>14.26758695</v>
      </c>
      <c r="AT990" s="6">
        <f t="shared" si="5"/>
        <v>0.1812153691</v>
      </c>
      <c r="AU990" s="6">
        <f t="shared" si="6"/>
        <v>0.3462240356</v>
      </c>
      <c r="AV990" s="6">
        <f t="shared" si="7"/>
        <v>0</v>
      </c>
      <c r="AW990" s="6">
        <f t="shared" si="8"/>
        <v>1</v>
      </c>
      <c r="AX990" s="6">
        <f t="shared" si="9"/>
        <v>1</v>
      </c>
      <c r="AY990" s="6">
        <f t="shared" si="10"/>
        <v>1</v>
      </c>
      <c r="AZ990" s="6">
        <f t="shared" si="11"/>
        <v>0</v>
      </c>
      <c r="BA990" s="6">
        <f t="shared" si="12"/>
        <v>26</v>
      </c>
      <c r="BB990" s="6">
        <f t="shared" si="13"/>
        <v>0</v>
      </c>
      <c r="BC990" s="2"/>
      <c r="BD990" s="2"/>
    </row>
    <row r="991" ht="15.75" customHeight="1">
      <c r="A991" s="2">
        <v>238.0</v>
      </c>
      <c r="B991" s="2">
        <v>2016.0</v>
      </c>
      <c r="C991" s="6" t="s">
        <v>298</v>
      </c>
      <c r="D991" s="2">
        <v>11312.0</v>
      </c>
      <c r="E991" s="2">
        <v>7.6535764000143E13</v>
      </c>
      <c r="F991" s="2" t="str">
        <f t="array" ref="F991">IFERROR(INDEX(cnpj!$A:$B,MATCH(C991,cnpj!$B:$B,0),1),IF(G991=14,LEFT(E991,2)&amp;"."&amp;MID(E991,3,3)&amp;"."&amp;MID(E991,6,3)&amp;"/"&amp;MID(E991,9,4)&amp;"-"&amp;RIGHT(E991,2),IF(G991=13,0&amp;LEFT(E991,1)&amp;"."&amp;MID(E991,2,3)&amp;"."&amp;MID(E991,5,3)&amp;"/"&amp;MID(E991,8,4)&amp;"-"&amp;RIGHT(E991,2),IF(G991=12,"00"&amp;"."&amp;LEFT(E991,3)&amp;"."&amp;MID(E991,4,3)&amp;"/"&amp;MID(E991,7,4)&amp;"-"&amp;RIGHT(E991,2),IF(G991=11,"00.0"&amp;LEFT(E991,2)&amp;"."&amp;MID(E991,3,3)&amp;"/"&amp;MID(E991,6,4)&amp;"-"&amp;RIGHT(E991,2),"erro")))))</f>
        <v>76.535.764/0001-43</v>
      </c>
      <c r="G991" s="2">
        <f t="shared" si="2"/>
        <v>14</v>
      </c>
      <c r="H991" s="6" t="s">
        <v>57</v>
      </c>
      <c r="I991" s="2">
        <v>2.0</v>
      </c>
      <c r="J991" s="6">
        <v>15.89495209964411</v>
      </c>
      <c r="K991" s="6">
        <v>8000000.0</v>
      </c>
      <c r="L991" s="2">
        <v>1.0</v>
      </c>
      <c r="M991" s="2">
        <v>1.0</v>
      </c>
      <c r="N991" s="2"/>
      <c r="O991" s="2">
        <v>0.0</v>
      </c>
      <c r="P991" s="2">
        <v>0.0</v>
      </c>
      <c r="Q991" s="2">
        <v>0.0</v>
      </c>
      <c r="R991" s="2">
        <v>26.0</v>
      </c>
      <c r="S991" s="2">
        <v>0.0</v>
      </c>
      <c r="T991" s="6">
        <v>17.855008837192972</v>
      </c>
      <c r="U991" s="6">
        <v>-0.1222494750196394</v>
      </c>
      <c r="V991" s="6">
        <v>0.7946293520075649</v>
      </c>
      <c r="W991" s="6">
        <v>2.1066991E7</v>
      </c>
      <c r="X991" s="6">
        <v>2.4066239E7</v>
      </c>
      <c r="Y991" s="6">
        <v>5.6797839E7</v>
      </c>
      <c r="Z991" s="6">
        <v>-6943506.0</v>
      </c>
      <c r="AA991" s="2" t="str">
        <f t="shared" si="3"/>
        <v/>
      </c>
      <c r="AB991" s="2">
        <v>0.0</v>
      </c>
      <c r="AC991" s="2">
        <v>0.0</v>
      </c>
      <c r="AD991" s="2">
        <v>0.0</v>
      </c>
      <c r="AE991" s="2">
        <v>1.0</v>
      </c>
      <c r="AF991" s="2">
        <v>0.0</v>
      </c>
      <c r="AG991" s="2">
        <v>0.0</v>
      </c>
      <c r="AH991" s="2">
        <v>0.0</v>
      </c>
      <c r="AI991" s="2">
        <v>0.0</v>
      </c>
      <c r="AJ991" s="2">
        <v>0.0</v>
      </c>
      <c r="AK991" s="2">
        <v>0.0</v>
      </c>
      <c r="AL991" s="2">
        <v>0.0</v>
      </c>
      <c r="AM991" s="2">
        <v>1.0</v>
      </c>
      <c r="AN991" s="2">
        <v>0.0</v>
      </c>
      <c r="AO991" s="2">
        <v>0.0</v>
      </c>
      <c r="AP991" s="2">
        <v>0.0</v>
      </c>
      <c r="AQ991" s="2">
        <v>0.0</v>
      </c>
      <c r="AR991" s="3">
        <v>0.0</v>
      </c>
      <c r="AS991" s="6" t="str">
        <f t="shared" si="4"/>
        <v/>
      </c>
      <c r="AT991" s="6" t="str">
        <f t="shared" si="5"/>
        <v/>
      </c>
      <c r="AU991" s="6" t="str">
        <f t="shared" si="6"/>
        <v/>
      </c>
      <c r="AV991" s="6" t="str">
        <f t="shared" si="7"/>
        <v/>
      </c>
      <c r="AW991" s="6" t="str">
        <f t="shared" si="8"/>
        <v/>
      </c>
      <c r="AX991" s="6" t="str">
        <f t="shared" si="9"/>
        <v/>
      </c>
      <c r="AY991" s="6" t="str">
        <f t="shared" si="10"/>
        <v/>
      </c>
      <c r="AZ991" s="6" t="str">
        <f t="shared" si="11"/>
        <v/>
      </c>
      <c r="BA991" s="6" t="str">
        <f t="shared" si="12"/>
        <v/>
      </c>
      <c r="BB991" s="6" t="str">
        <f t="shared" si="13"/>
        <v/>
      </c>
      <c r="BC991" s="2"/>
      <c r="BD991" s="2"/>
    </row>
    <row r="992" ht="15.75" customHeight="1">
      <c r="A992" s="2">
        <v>238.0</v>
      </c>
      <c r="B992" s="2">
        <v>2017.0</v>
      </c>
      <c r="C992" s="6" t="s">
        <v>298</v>
      </c>
      <c r="D992" s="2">
        <v>11312.0</v>
      </c>
      <c r="E992" s="2">
        <v>7.6535764000143E13</v>
      </c>
      <c r="F992" s="2" t="str">
        <f t="array" ref="F992">IFERROR(INDEX(cnpj!$A:$B,MATCH(C992,cnpj!$B:$B,0),1),IF(G992=14,LEFT(E992,2)&amp;"."&amp;MID(E992,3,3)&amp;"."&amp;MID(E992,6,3)&amp;"/"&amp;MID(E992,9,4)&amp;"-"&amp;RIGHT(E992,2),IF(G992=13,0&amp;LEFT(E992,1)&amp;"."&amp;MID(E992,2,3)&amp;"."&amp;MID(E992,5,3)&amp;"/"&amp;MID(E992,8,4)&amp;"-"&amp;RIGHT(E992,2),IF(G992=12,"00"&amp;"."&amp;LEFT(E992,3)&amp;"."&amp;MID(E992,4,3)&amp;"/"&amp;MID(E992,7,4)&amp;"-"&amp;RIGHT(E992,2),IF(G992=11,"00.0"&amp;LEFT(E992,2)&amp;"."&amp;MID(E992,3,3)&amp;"/"&amp;MID(E992,6,4)&amp;"-"&amp;RIGHT(E992,2),"erro")))))</f>
        <v>76.535.764/0001-43</v>
      </c>
      <c r="G992" s="2">
        <f t="shared" si="2"/>
        <v>14</v>
      </c>
      <c r="H992" s="6" t="s">
        <v>57</v>
      </c>
      <c r="I992" s="2">
        <v>2.0</v>
      </c>
      <c r="J992" s="6">
        <v>14.253765488895429</v>
      </c>
      <c r="K992" s="6">
        <v>1550000.0</v>
      </c>
      <c r="L992" s="2">
        <v>1.0</v>
      </c>
      <c r="M992" s="2">
        <v>1.0</v>
      </c>
      <c r="N992" s="2"/>
      <c r="O992" s="2">
        <v>1.0</v>
      </c>
      <c r="P992" s="2">
        <v>5.0</v>
      </c>
      <c r="Q992" s="2">
        <v>0.0</v>
      </c>
      <c r="R992" s="2">
        <v>18.0</v>
      </c>
      <c r="S992" s="2">
        <v>0.0</v>
      </c>
      <c r="T992" s="6">
        <v>17.49288624677028</v>
      </c>
      <c r="U992" s="6">
        <v>-0.16096658667338215</v>
      </c>
      <c r="V992" s="6">
        <v>1.3491429446292273</v>
      </c>
      <c r="W992" s="6">
        <v>2.4664908E7</v>
      </c>
      <c r="X992" s="6">
        <v>2.8683558E7</v>
      </c>
      <c r="Y992" s="6">
        <v>3.9542486E7</v>
      </c>
      <c r="Z992" s="6">
        <v>-6365019.0</v>
      </c>
      <c r="AA992" s="2">
        <f t="shared" si="3"/>
        <v>1</v>
      </c>
      <c r="AB992" s="2">
        <v>0.0</v>
      </c>
      <c r="AC992" s="2">
        <v>0.0</v>
      </c>
      <c r="AD992" s="2">
        <v>0.0</v>
      </c>
      <c r="AE992" s="2">
        <v>1.0</v>
      </c>
      <c r="AF992" s="2">
        <v>0.0</v>
      </c>
      <c r="AG992" s="2">
        <v>0.0</v>
      </c>
      <c r="AH992" s="2">
        <v>0.0</v>
      </c>
      <c r="AI992" s="2">
        <v>0.0</v>
      </c>
      <c r="AJ992" s="2">
        <v>0.0</v>
      </c>
      <c r="AK992" s="2">
        <v>0.0</v>
      </c>
      <c r="AL992" s="2">
        <v>0.0</v>
      </c>
      <c r="AM992" s="2">
        <v>0.0</v>
      </c>
      <c r="AN992" s="2">
        <v>1.0</v>
      </c>
      <c r="AO992" s="2">
        <v>0.0</v>
      </c>
      <c r="AP992" s="2">
        <v>0.0</v>
      </c>
      <c r="AQ992" s="2">
        <v>0.0</v>
      </c>
      <c r="AR992" s="3">
        <v>0.0</v>
      </c>
      <c r="AS992" s="6">
        <f t="shared" si="4"/>
        <v>17.85500884</v>
      </c>
      <c r="AT992" s="6">
        <f t="shared" si="5"/>
        <v>-0.122249475</v>
      </c>
      <c r="AU992" s="6">
        <f t="shared" si="6"/>
        <v>0.794629352</v>
      </c>
      <c r="AV992" s="6">
        <f t="shared" si="7"/>
        <v>1</v>
      </c>
      <c r="AW992" s="6">
        <f t="shared" si="8"/>
        <v>1</v>
      </c>
      <c r="AX992" s="6">
        <f t="shared" si="9"/>
        <v>0</v>
      </c>
      <c r="AY992" s="6">
        <f t="shared" si="10"/>
        <v>0</v>
      </c>
      <c r="AZ992" s="6">
        <f t="shared" si="11"/>
        <v>0</v>
      </c>
      <c r="BA992" s="6">
        <f t="shared" si="12"/>
        <v>26</v>
      </c>
      <c r="BB992" s="6">
        <f t="shared" si="13"/>
        <v>0</v>
      </c>
      <c r="BC992" s="2"/>
      <c r="BD992" s="2"/>
    </row>
    <row r="993" ht="15.75" customHeight="1">
      <c r="A993" s="2">
        <v>238.0</v>
      </c>
      <c r="B993" s="2">
        <v>2018.0</v>
      </c>
      <c r="C993" s="6" t="s">
        <v>298</v>
      </c>
      <c r="D993" s="2">
        <v>11312.0</v>
      </c>
      <c r="E993" s="2">
        <v>7.6535764000143E13</v>
      </c>
      <c r="F993" s="2" t="str">
        <f t="array" ref="F993">IFERROR(INDEX(cnpj!$A:$B,MATCH(C993,cnpj!$B:$B,0),1),IF(G993=14,LEFT(E993,2)&amp;"."&amp;MID(E993,3,3)&amp;"."&amp;MID(E993,6,3)&amp;"/"&amp;MID(E993,9,4)&amp;"-"&amp;RIGHT(E993,2),IF(G993=13,0&amp;LEFT(E993,1)&amp;"."&amp;MID(E993,2,3)&amp;"."&amp;MID(E993,5,3)&amp;"/"&amp;MID(E993,8,4)&amp;"-"&amp;RIGHT(E993,2),IF(G993=12,"00"&amp;"."&amp;LEFT(E993,3)&amp;"."&amp;MID(E993,4,3)&amp;"/"&amp;MID(E993,7,4)&amp;"-"&amp;RIGHT(E993,2),IF(G993=11,"00.0"&amp;LEFT(E993,2)&amp;"."&amp;MID(E993,3,3)&amp;"/"&amp;MID(E993,6,4)&amp;"-"&amp;RIGHT(E993,2),"erro")))))</f>
        <v>76.535.764/0001-43</v>
      </c>
      <c r="G993" s="2">
        <f t="shared" si="2"/>
        <v>14</v>
      </c>
      <c r="H993" s="6" t="s">
        <v>57</v>
      </c>
      <c r="I993" s="2">
        <v>2.0</v>
      </c>
      <c r="J993" s="6">
        <v>15.324464931820053</v>
      </c>
      <c r="K993" s="6">
        <v>4522000.0</v>
      </c>
      <c r="L993" s="2">
        <v>1.0</v>
      </c>
      <c r="M993" s="2">
        <v>1.0</v>
      </c>
      <c r="N993" s="2"/>
      <c r="O993" s="2">
        <v>1.0</v>
      </c>
      <c r="P993" s="2">
        <v>5.0</v>
      </c>
      <c r="Q993" s="2">
        <v>0.0</v>
      </c>
      <c r="R993" s="2">
        <v>23.0</v>
      </c>
      <c r="S993" s="2">
        <v>0.0</v>
      </c>
      <c r="T993" s="6">
        <v>17.795492260305142</v>
      </c>
      <c r="U993" s="6">
        <v>0.45950958081644844</v>
      </c>
      <c r="V993" s="6">
        <v>0.5767191733396642</v>
      </c>
      <c r="W993" s="6">
        <v>3402850.0</v>
      </c>
      <c r="X993" s="6">
        <v>2.7460885E7</v>
      </c>
      <c r="Y993" s="6">
        <v>5.3516055E7</v>
      </c>
      <c r="Z993" s="6">
        <v>2.459114E7</v>
      </c>
      <c r="AA993" s="2">
        <f t="shared" si="3"/>
        <v>1</v>
      </c>
      <c r="AB993" s="2">
        <v>0.0</v>
      </c>
      <c r="AC993" s="2">
        <v>0.0</v>
      </c>
      <c r="AD993" s="2">
        <v>0.0</v>
      </c>
      <c r="AE993" s="2">
        <v>1.0</v>
      </c>
      <c r="AF993" s="2">
        <v>0.0</v>
      </c>
      <c r="AG993" s="2">
        <v>0.0</v>
      </c>
      <c r="AH993" s="2">
        <v>0.0</v>
      </c>
      <c r="AI993" s="2">
        <v>0.0</v>
      </c>
      <c r="AJ993" s="2">
        <v>0.0</v>
      </c>
      <c r="AK993" s="2">
        <v>0.0</v>
      </c>
      <c r="AL993" s="2">
        <v>0.0</v>
      </c>
      <c r="AM993" s="2">
        <v>0.0</v>
      </c>
      <c r="AN993" s="2">
        <v>0.0</v>
      </c>
      <c r="AO993" s="2">
        <v>1.0</v>
      </c>
      <c r="AP993" s="2">
        <v>0.0</v>
      </c>
      <c r="AQ993" s="2">
        <v>0.0</v>
      </c>
      <c r="AR993" s="3">
        <v>0.0</v>
      </c>
      <c r="AS993" s="6">
        <f t="shared" si="4"/>
        <v>17.49288625</v>
      </c>
      <c r="AT993" s="6">
        <f t="shared" si="5"/>
        <v>-0.1609665867</v>
      </c>
      <c r="AU993" s="6">
        <f t="shared" si="6"/>
        <v>1.349142945</v>
      </c>
      <c r="AV993" s="6">
        <f t="shared" si="7"/>
        <v>1</v>
      </c>
      <c r="AW993" s="6">
        <f t="shared" si="8"/>
        <v>1</v>
      </c>
      <c r="AX993" s="6">
        <f t="shared" si="9"/>
        <v>1</v>
      </c>
      <c r="AY993" s="6">
        <f t="shared" si="10"/>
        <v>5</v>
      </c>
      <c r="AZ993" s="6">
        <f t="shared" si="11"/>
        <v>0</v>
      </c>
      <c r="BA993" s="6">
        <f t="shared" si="12"/>
        <v>18</v>
      </c>
      <c r="BB993" s="6">
        <f t="shared" si="13"/>
        <v>0</v>
      </c>
      <c r="BC993" s="2"/>
      <c r="BD993" s="2"/>
    </row>
    <row r="994" ht="15.75" customHeight="1">
      <c r="A994" s="2">
        <v>238.0</v>
      </c>
      <c r="B994" s="2">
        <v>2019.0</v>
      </c>
      <c r="C994" s="6" t="s">
        <v>298</v>
      </c>
      <c r="D994" s="2">
        <v>11312.0</v>
      </c>
      <c r="E994" s="2">
        <v>7.6535764000143E13</v>
      </c>
      <c r="F994" s="2" t="str">
        <f t="array" ref="F994">IFERROR(INDEX(cnpj!$A:$B,MATCH(C994,cnpj!$B:$B,0),1),IF(G994=14,LEFT(E994,2)&amp;"."&amp;MID(E994,3,3)&amp;"."&amp;MID(E994,6,3)&amp;"/"&amp;MID(E994,9,4)&amp;"-"&amp;RIGHT(E994,2),IF(G994=13,0&amp;LEFT(E994,1)&amp;"."&amp;MID(E994,2,3)&amp;"."&amp;MID(E994,5,3)&amp;"/"&amp;MID(E994,8,4)&amp;"-"&amp;RIGHT(E994,2),IF(G994=12,"00"&amp;"."&amp;LEFT(E994,3)&amp;"."&amp;MID(E994,4,3)&amp;"/"&amp;MID(E994,7,4)&amp;"-"&amp;RIGHT(E994,2),IF(G994=11,"00.0"&amp;LEFT(E994,2)&amp;"."&amp;MID(E994,3,3)&amp;"/"&amp;MID(E994,6,4)&amp;"-"&amp;RIGHT(E994,2),"erro")))))</f>
        <v>76.535.764/0001-43</v>
      </c>
      <c r="G994" s="2">
        <f t="shared" si="2"/>
        <v>14</v>
      </c>
      <c r="H994" s="6" t="s">
        <v>57</v>
      </c>
      <c r="I994" s="2">
        <v>2.0</v>
      </c>
      <c r="J994" s="6">
        <v>15.464169183551656</v>
      </c>
      <c r="K994" s="6">
        <v>5200000.0</v>
      </c>
      <c r="L994" s="2">
        <v>0.0</v>
      </c>
      <c r="M994" s="2">
        <v>1.0</v>
      </c>
      <c r="N994" s="2"/>
      <c r="O994" s="2">
        <v>1.0</v>
      </c>
      <c r="P994" s="2">
        <v>5.0</v>
      </c>
      <c r="Q994" s="2">
        <v>0.0</v>
      </c>
      <c r="R994" s="2">
        <v>24.0</v>
      </c>
      <c r="S994" s="2">
        <v>0.0</v>
      </c>
      <c r="T994" s="6">
        <v>17.559629430267684</v>
      </c>
      <c r="U994" s="6">
        <v>-0.21291844500193793</v>
      </c>
      <c r="V994" s="6">
        <v>0.5593415781473317</v>
      </c>
      <c r="W994" s="6">
        <v>2577353.0</v>
      </c>
      <c r="X994" s="6">
        <v>2.1066991E7</v>
      </c>
      <c r="Y994" s="6">
        <v>4.2271744E7</v>
      </c>
      <c r="Z994" s="6">
        <v>-9000434.0</v>
      </c>
      <c r="AA994" s="2">
        <f t="shared" si="3"/>
        <v>0</v>
      </c>
      <c r="AB994" s="2">
        <v>0.0</v>
      </c>
      <c r="AC994" s="2">
        <v>0.0</v>
      </c>
      <c r="AD994" s="2">
        <v>0.0</v>
      </c>
      <c r="AE994" s="2">
        <v>1.0</v>
      </c>
      <c r="AF994" s="2">
        <v>0.0</v>
      </c>
      <c r="AG994" s="2">
        <v>0.0</v>
      </c>
      <c r="AH994" s="2">
        <v>0.0</v>
      </c>
      <c r="AI994" s="2">
        <v>0.0</v>
      </c>
      <c r="AJ994" s="2">
        <v>0.0</v>
      </c>
      <c r="AK994" s="2">
        <v>0.0</v>
      </c>
      <c r="AL994" s="2">
        <v>0.0</v>
      </c>
      <c r="AM994" s="2">
        <v>0.0</v>
      </c>
      <c r="AN994" s="2">
        <v>0.0</v>
      </c>
      <c r="AO994" s="2">
        <v>0.0</v>
      </c>
      <c r="AP994" s="2">
        <v>1.0</v>
      </c>
      <c r="AQ994" s="2">
        <v>0.0</v>
      </c>
      <c r="AR994" s="3">
        <v>0.0</v>
      </c>
      <c r="AS994" s="6">
        <f t="shared" si="4"/>
        <v>17.79549226</v>
      </c>
      <c r="AT994" s="6">
        <f t="shared" si="5"/>
        <v>0.4595095808</v>
      </c>
      <c r="AU994" s="6">
        <f t="shared" si="6"/>
        <v>0.5767191733</v>
      </c>
      <c r="AV994" s="6">
        <f t="shared" si="7"/>
        <v>1</v>
      </c>
      <c r="AW994" s="6">
        <f t="shared" si="8"/>
        <v>1</v>
      </c>
      <c r="AX994" s="6">
        <f t="shared" si="9"/>
        <v>1</v>
      </c>
      <c r="AY994" s="6">
        <f t="shared" si="10"/>
        <v>5</v>
      </c>
      <c r="AZ994" s="6">
        <f t="shared" si="11"/>
        <v>0</v>
      </c>
      <c r="BA994" s="6">
        <f t="shared" si="12"/>
        <v>23</v>
      </c>
      <c r="BB994" s="6">
        <f t="shared" si="13"/>
        <v>0</v>
      </c>
      <c r="BC994" s="2"/>
      <c r="BD994" s="2"/>
    </row>
    <row r="995" ht="15.75" customHeight="1">
      <c r="A995" s="2">
        <v>239.0</v>
      </c>
      <c r="B995" s="2">
        <v>2016.0</v>
      </c>
      <c r="C995" s="6" t="s">
        <v>299</v>
      </c>
      <c r="D995" s="2">
        <v>20168.0</v>
      </c>
      <c r="E995" s="2">
        <v>7.957093000196E12</v>
      </c>
      <c r="F995" s="2" t="str">
        <f t="array" ref="F995">IFERROR(INDEX(cnpj!$A:$B,MATCH(C995,cnpj!$B:$B,0),1),IF(G995=14,LEFT(E995,2)&amp;"."&amp;MID(E995,3,3)&amp;"."&amp;MID(E995,6,3)&amp;"/"&amp;MID(E995,9,4)&amp;"-"&amp;RIGHT(E995,2),IF(G995=13,0&amp;LEFT(E995,1)&amp;"."&amp;MID(E995,2,3)&amp;"."&amp;MID(E995,5,3)&amp;"/"&amp;MID(E995,8,4)&amp;"-"&amp;RIGHT(E995,2),IF(G995=12,"00"&amp;"."&amp;LEFT(E995,3)&amp;"."&amp;MID(E995,4,3)&amp;"/"&amp;MID(E995,7,4)&amp;"-"&amp;RIGHT(E995,2),IF(G995=11,"00.0"&amp;LEFT(E995,2)&amp;"."&amp;MID(E995,3,3)&amp;"/"&amp;MID(E995,6,4)&amp;"-"&amp;RIGHT(E995,2),"erro")))))</f>
        <v>07.957.093/0001-96</v>
      </c>
      <c r="G995" s="2">
        <f t="shared" si="2"/>
        <v>13</v>
      </c>
      <c r="H995" s="6" t="s">
        <v>50</v>
      </c>
      <c r="I995" s="2">
        <v>6.0</v>
      </c>
      <c r="J995" s="6">
        <v>11.309984583473538</v>
      </c>
      <c r="K995" s="6">
        <v>81632.65</v>
      </c>
      <c r="L995" s="2">
        <v>0.0</v>
      </c>
      <c r="M995" s="2">
        <v>1.0</v>
      </c>
      <c r="N995" s="2"/>
      <c r="O995" s="2">
        <v>0.0</v>
      </c>
      <c r="P995" s="2">
        <v>0.0</v>
      </c>
      <c r="Q995" s="2">
        <v>0.0</v>
      </c>
      <c r="R995" s="2">
        <v>5.0</v>
      </c>
      <c r="S995" s="2">
        <v>0.0</v>
      </c>
      <c r="T995" s="6">
        <v>9.33300038471207</v>
      </c>
      <c r="U995" s="6">
        <v>-15.83892083149049</v>
      </c>
      <c r="V995" s="6">
        <v>38.27386112339673</v>
      </c>
      <c r="W995" s="6">
        <v>82866.0</v>
      </c>
      <c r="X995" s="6">
        <v>349820.0</v>
      </c>
      <c r="Y995" s="6">
        <v>11305.0</v>
      </c>
      <c r="Z995" s="6">
        <v>-179059.0</v>
      </c>
      <c r="AA995" s="2" t="str">
        <f t="shared" si="3"/>
        <v/>
      </c>
      <c r="AB995" s="2">
        <v>0.0</v>
      </c>
      <c r="AC995" s="2">
        <v>1.0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  <c r="AI995" s="2">
        <v>0.0</v>
      </c>
      <c r="AJ995" s="2">
        <v>0.0</v>
      </c>
      <c r="AK995" s="2">
        <v>0.0</v>
      </c>
      <c r="AL995" s="2">
        <v>0.0</v>
      </c>
      <c r="AM995" s="2">
        <v>1.0</v>
      </c>
      <c r="AN995" s="2">
        <v>0.0</v>
      </c>
      <c r="AO995" s="2">
        <v>0.0</v>
      </c>
      <c r="AP995" s="2">
        <v>0.0</v>
      </c>
      <c r="AQ995" s="2">
        <v>0.0</v>
      </c>
      <c r="AR995" s="3">
        <v>0.0</v>
      </c>
      <c r="AS995" s="6" t="str">
        <f t="shared" si="4"/>
        <v/>
      </c>
      <c r="AT995" s="6" t="str">
        <f t="shared" si="5"/>
        <v/>
      </c>
      <c r="AU995" s="6" t="str">
        <f t="shared" si="6"/>
        <v/>
      </c>
      <c r="AV995" s="6" t="str">
        <f t="shared" si="7"/>
        <v/>
      </c>
      <c r="AW995" s="6" t="str">
        <f t="shared" si="8"/>
        <v/>
      </c>
      <c r="AX995" s="6" t="str">
        <f t="shared" si="9"/>
        <v/>
      </c>
      <c r="AY995" s="6" t="str">
        <f t="shared" si="10"/>
        <v/>
      </c>
      <c r="AZ995" s="6" t="str">
        <f t="shared" si="11"/>
        <v/>
      </c>
      <c r="BA995" s="6" t="str">
        <f t="shared" si="12"/>
        <v/>
      </c>
      <c r="BB995" s="6" t="str">
        <f t="shared" si="13"/>
        <v/>
      </c>
      <c r="BC995" s="2"/>
      <c r="BD995" s="2"/>
    </row>
    <row r="996" ht="15.75" customHeight="1">
      <c r="A996" s="2">
        <v>239.0</v>
      </c>
      <c r="B996" s="2">
        <v>2017.0</v>
      </c>
      <c r="C996" s="6" t="s">
        <v>299</v>
      </c>
      <c r="D996" s="2">
        <v>20168.0</v>
      </c>
      <c r="E996" s="2">
        <v>7.957093000196E12</v>
      </c>
      <c r="F996" s="2" t="str">
        <f t="array" ref="F996">IFERROR(INDEX(cnpj!$A:$B,MATCH(C996,cnpj!$B:$B,0),1),IF(G996=14,LEFT(E996,2)&amp;"."&amp;MID(E996,3,3)&amp;"."&amp;MID(E996,6,3)&amp;"/"&amp;MID(E996,9,4)&amp;"-"&amp;RIGHT(E996,2),IF(G996=13,0&amp;LEFT(E996,1)&amp;"."&amp;MID(E996,2,3)&amp;"."&amp;MID(E996,5,3)&amp;"/"&amp;MID(E996,8,4)&amp;"-"&amp;RIGHT(E996,2),IF(G996=12,"00"&amp;"."&amp;LEFT(E996,3)&amp;"."&amp;MID(E996,4,3)&amp;"/"&amp;MID(E996,7,4)&amp;"-"&amp;RIGHT(E996,2),IF(G996=11,"00.0"&amp;LEFT(E996,2)&amp;"."&amp;MID(E996,3,3)&amp;"/"&amp;MID(E996,6,4)&amp;"-"&amp;RIGHT(E996,2),"erro")))))</f>
        <v>07.957.093/0001-96</v>
      </c>
      <c r="G996" s="2">
        <f t="shared" si="2"/>
        <v>13</v>
      </c>
      <c r="H996" s="6" t="s">
        <v>50</v>
      </c>
      <c r="I996" s="2">
        <v>6.0</v>
      </c>
      <c r="J996" s="6">
        <v>9.903487552536127</v>
      </c>
      <c r="K996" s="6">
        <v>20000.0</v>
      </c>
      <c r="L996" s="2">
        <v>0.0</v>
      </c>
      <c r="M996" s="2">
        <v>1.0</v>
      </c>
      <c r="N996" s="2"/>
      <c r="O996" s="2">
        <v>0.0</v>
      </c>
      <c r="P996" s="2">
        <v>0.0</v>
      </c>
      <c r="Q996" s="2">
        <v>0.0</v>
      </c>
      <c r="R996" s="2">
        <v>5.0</v>
      </c>
      <c r="S996" s="2">
        <v>0.0</v>
      </c>
      <c r="T996" s="6">
        <v>10.71599430314656</v>
      </c>
      <c r="U996" s="6">
        <v>7.924652215393491</v>
      </c>
      <c r="V996" s="6">
        <v>2.08014022320339</v>
      </c>
      <c r="W996" s="6">
        <v>93754.0</v>
      </c>
      <c r="X996" s="6">
        <v>0.0</v>
      </c>
      <c r="Y996" s="6">
        <v>45071.0</v>
      </c>
      <c r="Z996" s="6">
        <v>357172.0</v>
      </c>
      <c r="AA996" s="2">
        <f t="shared" si="3"/>
        <v>1</v>
      </c>
      <c r="AB996" s="2">
        <v>0.0</v>
      </c>
      <c r="AC996" s="2">
        <v>1.0</v>
      </c>
      <c r="AD996" s="2">
        <v>0.0</v>
      </c>
      <c r="AE996" s="2">
        <v>0.0</v>
      </c>
      <c r="AF996" s="2">
        <v>0.0</v>
      </c>
      <c r="AG996" s="2">
        <v>0.0</v>
      </c>
      <c r="AH996" s="2">
        <v>0.0</v>
      </c>
      <c r="AI996" s="2">
        <v>0.0</v>
      </c>
      <c r="AJ996" s="2">
        <v>0.0</v>
      </c>
      <c r="AK996" s="2">
        <v>0.0</v>
      </c>
      <c r="AL996" s="2">
        <v>0.0</v>
      </c>
      <c r="AM996" s="2">
        <v>0.0</v>
      </c>
      <c r="AN996" s="2">
        <v>1.0</v>
      </c>
      <c r="AO996" s="2">
        <v>0.0</v>
      </c>
      <c r="AP996" s="2">
        <v>0.0</v>
      </c>
      <c r="AQ996" s="2">
        <v>0.0</v>
      </c>
      <c r="AR996" s="3">
        <v>0.0</v>
      </c>
      <c r="AS996" s="6">
        <f t="shared" si="4"/>
        <v>9.333000385</v>
      </c>
      <c r="AT996" s="6">
        <f t="shared" si="5"/>
        <v>-15.83892083</v>
      </c>
      <c r="AU996" s="6">
        <f t="shared" si="6"/>
        <v>38.27386112</v>
      </c>
      <c r="AV996" s="6">
        <f t="shared" si="7"/>
        <v>0</v>
      </c>
      <c r="AW996" s="6">
        <f t="shared" si="8"/>
        <v>1</v>
      </c>
      <c r="AX996" s="6">
        <f t="shared" si="9"/>
        <v>0</v>
      </c>
      <c r="AY996" s="6">
        <f t="shared" si="10"/>
        <v>0</v>
      </c>
      <c r="AZ996" s="6">
        <f t="shared" si="11"/>
        <v>0</v>
      </c>
      <c r="BA996" s="6">
        <f t="shared" si="12"/>
        <v>5</v>
      </c>
      <c r="BB996" s="6">
        <f t="shared" si="13"/>
        <v>0</v>
      </c>
      <c r="BC996" s="2"/>
      <c r="BD996" s="2"/>
    </row>
    <row r="997" ht="15.75" customHeight="1">
      <c r="A997" s="2">
        <v>240.0</v>
      </c>
      <c r="B997" s="2">
        <v>2016.0</v>
      </c>
      <c r="C997" s="6" t="s">
        <v>300</v>
      </c>
      <c r="D997" s="2">
        <v>16942.0</v>
      </c>
      <c r="E997" s="2">
        <v>2.318346000168E12</v>
      </c>
      <c r="F997" s="2" t="str">
        <f t="array" ref="F997">IFERROR(INDEX(cnpj!$A:$B,MATCH(C997,cnpj!$B:$B,0),1),IF(G997=14,LEFT(E997,2)&amp;"."&amp;MID(E997,3,3)&amp;"."&amp;MID(E997,6,3)&amp;"/"&amp;MID(E997,9,4)&amp;"-"&amp;RIGHT(E997,2),IF(G997=13,0&amp;LEFT(E997,1)&amp;"."&amp;MID(E997,2,3)&amp;"."&amp;MID(E997,5,3)&amp;"/"&amp;MID(E997,8,4)&amp;"-"&amp;RIGHT(E997,2),IF(G997=12,"00"&amp;"."&amp;LEFT(E997,3)&amp;"."&amp;MID(E997,4,3)&amp;"/"&amp;MID(E997,7,4)&amp;"-"&amp;RIGHT(E997,2),IF(G997=11,"00.0"&amp;LEFT(E997,2)&amp;"."&amp;MID(E997,3,3)&amp;"/"&amp;MID(E997,6,4)&amp;"-"&amp;RIGHT(E997,2),"erro")))))</f>
        <v>02.318.346/0001-68</v>
      </c>
      <c r="G997" s="2">
        <f t="shared" si="2"/>
        <v>13</v>
      </c>
      <c r="H997" s="6" t="s">
        <v>50</v>
      </c>
      <c r="I997" s="2">
        <v>6.0</v>
      </c>
      <c r="J997" s="6">
        <v>10.673595774232203</v>
      </c>
      <c r="K997" s="6">
        <v>43200.0</v>
      </c>
      <c r="L997" s="2">
        <v>0.0</v>
      </c>
      <c r="M997" s="2">
        <v>0.0</v>
      </c>
      <c r="N997" s="2"/>
      <c r="O997" s="2">
        <v>0.0</v>
      </c>
      <c r="P997" s="2">
        <v>0.0</v>
      </c>
      <c r="Q997" s="2">
        <v>0.0</v>
      </c>
      <c r="R997" s="2">
        <v>5.0</v>
      </c>
      <c r="S997" s="2">
        <v>0.0</v>
      </c>
      <c r="T997" s="6">
        <v>12.226855184712702</v>
      </c>
      <c r="U997" s="6">
        <v>0.1855484818805093</v>
      </c>
      <c r="V997" s="6">
        <v>1.0555337904015671</v>
      </c>
      <c r="W997" s="6">
        <v>6.0</v>
      </c>
      <c r="X997" s="6">
        <v>215534.0</v>
      </c>
      <c r="Y997" s="6">
        <v>204200.0</v>
      </c>
      <c r="Z997" s="6">
        <v>37889.0</v>
      </c>
      <c r="AA997" s="2" t="str">
        <f t="shared" si="3"/>
        <v/>
      </c>
      <c r="AB997" s="2">
        <v>0.0</v>
      </c>
      <c r="AC997" s="2">
        <v>1.0</v>
      </c>
      <c r="AD997" s="2">
        <v>0.0</v>
      </c>
      <c r="AE997" s="2">
        <v>0.0</v>
      </c>
      <c r="AF997" s="2">
        <v>0.0</v>
      </c>
      <c r="AG997" s="2">
        <v>0.0</v>
      </c>
      <c r="AH997" s="2">
        <v>0.0</v>
      </c>
      <c r="AI997" s="2">
        <v>0.0</v>
      </c>
      <c r="AJ997" s="2">
        <v>0.0</v>
      </c>
      <c r="AK997" s="2">
        <v>0.0</v>
      </c>
      <c r="AL997" s="2">
        <v>0.0</v>
      </c>
      <c r="AM997" s="2">
        <v>1.0</v>
      </c>
      <c r="AN997" s="2">
        <v>0.0</v>
      </c>
      <c r="AO997" s="2">
        <v>0.0</v>
      </c>
      <c r="AP997" s="2">
        <v>0.0</v>
      </c>
      <c r="AQ997" s="2">
        <v>0.0</v>
      </c>
      <c r="AR997" s="3">
        <v>0.0</v>
      </c>
      <c r="AS997" s="6" t="str">
        <f t="shared" si="4"/>
        <v/>
      </c>
      <c r="AT997" s="6" t="str">
        <f t="shared" si="5"/>
        <v/>
      </c>
      <c r="AU997" s="6" t="str">
        <f t="shared" si="6"/>
        <v/>
      </c>
      <c r="AV997" s="6" t="str">
        <f t="shared" si="7"/>
        <v/>
      </c>
      <c r="AW997" s="6" t="str">
        <f t="shared" si="8"/>
        <v/>
      </c>
      <c r="AX997" s="6" t="str">
        <f t="shared" si="9"/>
        <v/>
      </c>
      <c r="AY997" s="6" t="str">
        <f t="shared" si="10"/>
        <v/>
      </c>
      <c r="AZ997" s="6" t="str">
        <f t="shared" si="11"/>
        <v/>
      </c>
      <c r="BA997" s="6" t="str">
        <f t="shared" si="12"/>
        <v/>
      </c>
      <c r="BB997" s="6" t="str">
        <f t="shared" si="13"/>
        <v/>
      </c>
      <c r="BC997" s="2"/>
      <c r="BD997" s="2"/>
    </row>
    <row r="998" ht="15.75" customHeight="1">
      <c r="A998" s="2">
        <v>240.0</v>
      </c>
      <c r="B998" s="2">
        <v>2017.0</v>
      </c>
      <c r="C998" s="6" t="s">
        <v>300</v>
      </c>
      <c r="D998" s="2">
        <v>16942.0</v>
      </c>
      <c r="E998" s="2">
        <v>2.318346000168E12</v>
      </c>
      <c r="F998" s="2" t="str">
        <f t="array" ref="F998">IFERROR(INDEX(cnpj!$A:$B,MATCH(C998,cnpj!$B:$B,0),1),IF(G998=14,LEFT(E998,2)&amp;"."&amp;MID(E998,3,3)&amp;"."&amp;MID(E998,6,3)&amp;"/"&amp;MID(E998,9,4)&amp;"-"&amp;RIGHT(E998,2),IF(G998=13,0&amp;LEFT(E998,1)&amp;"."&amp;MID(E998,2,3)&amp;"."&amp;MID(E998,5,3)&amp;"/"&amp;MID(E998,8,4)&amp;"-"&amp;RIGHT(E998,2),IF(G998=12,"00"&amp;"."&amp;LEFT(E998,3)&amp;"."&amp;MID(E998,4,3)&amp;"/"&amp;MID(E998,7,4)&amp;"-"&amp;RIGHT(E998,2),IF(G998=11,"00.0"&amp;LEFT(E998,2)&amp;"."&amp;MID(E998,3,3)&amp;"/"&amp;MID(E998,6,4)&amp;"-"&amp;RIGHT(E998,2),"erro")))))</f>
        <v>02.318.346/0001-68</v>
      </c>
      <c r="G998" s="2">
        <f t="shared" si="2"/>
        <v>13</v>
      </c>
      <c r="H998" s="6" t="s">
        <v>50</v>
      </c>
      <c r="I998" s="2">
        <v>6.0</v>
      </c>
      <c r="J998" s="6">
        <v>10.404262840448617</v>
      </c>
      <c r="K998" s="6">
        <v>33000.0</v>
      </c>
      <c r="L998" s="2">
        <v>0.0</v>
      </c>
      <c r="M998" s="2">
        <v>0.0</v>
      </c>
      <c r="N998" s="2"/>
      <c r="O998" s="2">
        <v>0.0</v>
      </c>
      <c r="P998" s="2">
        <v>0.0</v>
      </c>
      <c r="Q998" s="2">
        <v>0.0</v>
      </c>
      <c r="R998" s="2">
        <v>5.0</v>
      </c>
      <c r="S998" s="2">
        <v>0.0</v>
      </c>
      <c r="T998" s="6">
        <v>12.728360328199598</v>
      </c>
      <c r="U998" s="6">
        <v>-0.0021116568201769996</v>
      </c>
      <c r="V998" s="6">
        <v>0.7741654210264076</v>
      </c>
      <c r="W998" s="6">
        <v>9.0</v>
      </c>
      <c r="X998" s="6">
        <v>261021.0</v>
      </c>
      <c r="Y998" s="6">
        <v>337176.0</v>
      </c>
      <c r="Z998" s="6">
        <v>-712.0</v>
      </c>
      <c r="AA998" s="2">
        <f t="shared" si="3"/>
        <v>0</v>
      </c>
      <c r="AB998" s="2">
        <v>0.0</v>
      </c>
      <c r="AC998" s="2">
        <v>1.0</v>
      </c>
      <c r="AD998" s="2">
        <v>0.0</v>
      </c>
      <c r="AE998" s="2">
        <v>0.0</v>
      </c>
      <c r="AF998" s="2">
        <v>0.0</v>
      </c>
      <c r="AG998" s="2">
        <v>0.0</v>
      </c>
      <c r="AH998" s="2">
        <v>0.0</v>
      </c>
      <c r="AI998" s="2">
        <v>0.0</v>
      </c>
      <c r="AJ998" s="2">
        <v>0.0</v>
      </c>
      <c r="AK998" s="2">
        <v>0.0</v>
      </c>
      <c r="AL998" s="2">
        <v>0.0</v>
      </c>
      <c r="AM998" s="2">
        <v>0.0</v>
      </c>
      <c r="AN998" s="2">
        <v>1.0</v>
      </c>
      <c r="AO998" s="2">
        <v>0.0</v>
      </c>
      <c r="AP998" s="2">
        <v>0.0</v>
      </c>
      <c r="AQ998" s="2">
        <v>0.0</v>
      </c>
      <c r="AR998" s="3">
        <v>0.0</v>
      </c>
      <c r="AS998" s="6">
        <f t="shared" si="4"/>
        <v>12.22685518</v>
      </c>
      <c r="AT998" s="6">
        <f t="shared" si="5"/>
        <v>0.1855484819</v>
      </c>
      <c r="AU998" s="6">
        <f t="shared" si="6"/>
        <v>1.05553379</v>
      </c>
      <c r="AV998" s="6">
        <f t="shared" si="7"/>
        <v>0</v>
      </c>
      <c r="AW998" s="6">
        <f t="shared" si="8"/>
        <v>0</v>
      </c>
      <c r="AX998" s="6">
        <f t="shared" si="9"/>
        <v>0</v>
      </c>
      <c r="AY998" s="6">
        <f t="shared" si="10"/>
        <v>0</v>
      </c>
      <c r="AZ998" s="6">
        <f t="shared" si="11"/>
        <v>0</v>
      </c>
      <c r="BA998" s="6">
        <f t="shared" si="12"/>
        <v>5</v>
      </c>
      <c r="BB998" s="6">
        <f t="shared" si="13"/>
        <v>0</v>
      </c>
      <c r="BC998" s="2"/>
      <c r="BD998" s="2"/>
    </row>
    <row r="999" ht="15.75" customHeight="1">
      <c r="A999" s="2">
        <v>240.0</v>
      </c>
      <c r="B999" s="2">
        <v>2018.0</v>
      </c>
      <c r="C999" s="6" t="s">
        <v>300</v>
      </c>
      <c r="D999" s="2">
        <v>16942.0</v>
      </c>
      <c r="E999" s="2">
        <v>2.318346000168E12</v>
      </c>
      <c r="F999" s="2" t="str">
        <f t="array" ref="F999">IFERROR(INDEX(cnpj!$A:$B,MATCH(C999,cnpj!$B:$B,0),1),IF(G999=14,LEFT(E999,2)&amp;"."&amp;MID(E999,3,3)&amp;"."&amp;MID(E999,6,3)&amp;"/"&amp;MID(E999,9,4)&amp;"-"&amp;RIGHT(E999,2),IF(G999=13,0&amp;LEFT(E999,1)&amp;"."&amp;MID(E999,2,3)&amp;"."&amp;MID(E999,5,3)&amp;"/"&amp;MID(E999,8,4)&amp;"-"&amp;RIGHT(E999,2),IF(G999=12,"00"&amp;"."&amp;LEFT(E999,3)&amp;"."&amp;MID(E999,4,3)&amp;"/"&amp;MID(E999,7,4)&amp;"-"&amp;RIGHT(E999,2),IF(G999=11,"00.0"&amp;LEFT(E999,2)&amp;"."&amp;MID(E999,3,3)&amp;"/"&amp;MID(E999,6,4)&amp;"-"&amp;RIGHT(E999,2),"erro")))))</f>
        <v>02.318.346/0001-68</v>
      </c>
      <c r="G999" s="2">
        <f t="shared" si="2"/>
        <v>13</v>
      </c>
      <c r="H999" s="6" t="s">
        <v>50</v>
      </c>
      <c r="I999" s="2">
        <v>6.0</v>
      </c>
      <c r="J999" s="6">
        <v>10.443483553601899</v>
      </c>
      <c r="K999" s="6">
        <v>34320.0</v>
      </c>
      <c r="L999" s="2">
        <v>0.0</v>
      </c>
      <c r="M999" s="2">
        <v>0.0</v>
      </c>
      <c r="N999" s="2"/>
      <c r="O999" s="2">
        <v>0.0</v>
      </c>
      <c r="P999" s="2">
        <v>0.0</v>
      </c>
      <c r="Q999" s="2">
        <v>0.0</v>
      </c>
      <c r="R999" s="2">
        <v>5.0</v>
      </c>
      <c r="S999" s="2">
        <v>0.0</v>
      </c>
      <c r="T999" s="6">
        <v>12.722196210389463</v>
      </c>
      <c r="U999" s="6">
        <v>-0.13166957123758594</v>
      </c>
      <c r="V999" s="6">
        <v>0.9081598548510313</v>
      </c>
      <c r="W999" s="6">
        <v>0.0</v>
      </c>
      <c r="X999" s="6">
        <v>304328.0</v>
      </c>
      <c r="Y999" s="6">
        <v>335104.0</v>
      </c>
      <c r="Z999" s="6">
        <v>-44123.0</v>
      </c>
      <c r="AA999" s="2">
        <f t="shared" si="3"/>
        <v>1</v>
      </c>
      <c r="AB999" s="2">
        <v>0.0</v>
      </c>
      <c r="AC999" s="2">
        <v>1.0</v>
      </c>
      <c r="AD999" s="2">
        <v>0.0</v>
      </c>
      <c r="AE999" s="2">
        <v>0.0</v>
      </c>
      <c r="AF999" s="2">
        <v>0.0</v>
      </c>
      <c r="AG999" s="2">
        <v>0.0</v>
      </c>
      <c r="AH999" s="2">
        <v>0.0</v>
      </c>
      <c r="AI999" s="2">
        <v>0.0</v>
      </c>
      <c r="AJ999" s="2">
        <v>0.0</v>
      </c>
      <c r="AK999" s="2">
        <v>0.0</v>
      </c>
      <c r="AL999" s="2">
        <v>0.0</v>
      </c>
      <c r="AM999" s="2">
        <v>0.0</v>
      </c>
      <c r="AN999" s="2">
        <v>0.0</v>
      </c>
      <c r="AO999" s="2">
        <v>1.0</v>
      </c>
      <c r="AP999" s="2">
        <v>0.0</v>
      </c>
      <c r="AQ999" s="2">
        <v>0.0</v>
      </c>
      <c r="AR999" s="3">
        <v>0.0</v>
      </c>
      <c r="AS999" s="6">
        <f t="shared" si="4"/>
        <v>12.72836033</v>
      </c>
      <c r="AT999" s="6">
        <f t="shared" si="5"/>
        <v>-0.00211165682</v>
      </c>
      <c r="AU999" s="6">
        <f t="shared" si="6"/>
        <v>0.774165421</v>
      </c>
      <c r="AV999" s="6">
        <f t="shared" si="7"/>
        <v>0</v>
      </c>
      <c r="AW999" s="6">
        <f t="shared" si="8"/>
        <v>0</v>
      </c>
      <c r="AX999" s="6">
        <f t="shared" si="9"/>
        <v>0</v>
      </c>
      <c r="AY999" s="6">
        <f t="shared" si="10"/>
        <v>0</v>
      </c>
      <c r="AZ999" s="6">
        <f t="shared" si="11"/>
        <v>0</v>
      </c>
      <c r="BA999" s="6">
        <f t="shared" si="12"/>
        <v>5</v>
      </c>
      <c r="BB999" s="6">
        <f t="shared" si="13"/>
        <v>0</v>
      </c>
      <c r="BC999" s="2"/>
      <c r="BD999" s="2"/>
    </row>
    <row r="1000" ht="15.75" customHeight="1">
      <c r="A1000" s="2">
        <v>240.0</v>
      </c>
      <c r="B1000" s="2">
        <v>2019.0</v>
      </c>
      <c r="C1000" s="6" t="s">
        <v>300</v>
      </c>
      <c r="D1000" s="2">
        <v>16942.0</v>
      </c>
      <c r="E1000" s="2">
        <v>2.318346000168E12</v>
      </c>
      <c r="F1000" s="2" t="str">
        <f t="array" ref="F1000">IFERROR(INDEX(cnpj!$A:$B,MATCH(C1000,cnpj!$B:$B,0),1),IF(G1000=14,LEFT(E1000,2)&amp;"."&amp;MID(E1000,3,3)&amp;"."&amp;MID(E1000,6,3)&amp;"/"&amp;MID(E1000,9,4)&amp;"-"&amp;RIGHT(E1000,2),IF(G1000=13,0&amp;LEFT(E1000,1)&amp;"."&amp;MID(E1000,2,3)&amp;"."&amp;MID(E1000,5,3)&amp;"/"&amp;MID(E1000,8,4)&amp;"-"&amp;RIGHT(E1000,2),IF(G1000=12,"00"&amp;"."&amp;LEFT(E1000,3)&amp;"."&amp;MID(E1000,4,3)&amp;"/"&amp;MID(E1000,7,4)&amp;"-"&amp;RIGHT(E1000,2),IF(G1000=11,"00.0"&amp;LEFT(E1000,2)&amp;"."&amp;MID(E1000,3,3)&amp;"/"&amp;MID(E1000,6,4)&amp;"-"&amp;RIGHT(E1000,2),"erro")))))</f>
        <v>02.318.346/0001-68</v>
      </c>
      <c r="G1000" s="2">
        <f t="shared" si="2"/>
        <v>13</v>
      </c>
      <c r="H1000" s="6" t="s">
        <v>50</v>
      </c>
      <c r="I1000" s="2">
        <v>6.0</v>
      </c>
      <c r="J1000" s="6">
        <v>10.482681853020042</v>
      </c>
      <c r="K1000" s="6">
        <v>35692.0</v>
      </c>
      <c r="L1000" s="2">
        <v>0.0</v>
      </c>
      <c r="M1000" s="2">
        <v>0.0</v>
      </c>
      <c r="N1000" s="2"/>
      <c r="O1000" s="2">
        <v>0.0</v>
      </c>
      <c r="P1000" s="2">
        <v>0.0</v>
      </c>
      <c r="Q1000" s="2">
        <v>0.0</v>
      </c>
      <c r="R1000" s="2">
        <v>5.0</v>
      </c>
      <c r="S1000" s="2">
        <v>0.0</v>
      </c>
      <c r="T1000" s="6">
        <v>12.823924996052984</v>
      </c>
      <c r="U1000" s="6">
        <v>-0.039227683914304506</v>
      </c>
      <c r="V1000" s="6">
        <v>1.6173029855413114E-5</v>
      </c>
      <c r="W1000" s="6">
        <v>0.0</v>
      </c>
      <c r="X1000" s="6">
        <v>6.0</v>
      </c>
      <c r="Y1000" s="6">
        <v>370988.0</v>
      </c>
      <c r="Z1000" s="6">
        <v>-14553.0</v>
      </c>
      <c r="AA1000" s="2">
        <f t="shared" si="3"/>
        <v>1</v>
      </c>
      <c r="AB1000" s="2">
        <v>0.0</v>
      </c>
      <c r="AC1000" s="2">
        <v>1.0</v>
      </c>
      <c r="AD1000" s="2">
        <v>0.0</v>
      </c>
      <c r="AE1000" s="2">
        <v>0.0</v>
      </c>
      <c r="AF1000" s="2">
        <v>0.0</v>
      </c>
      <c r="AG1000" s="2">
        <v>0.0</v>
      </c>
      <c r="AH1000" s="2">
        <v>0.0</v>
      </c>
      <c r="AI1000" s="2">
        <v>0.0</v>
      </c>
      <c r="AJ1000" s="2">
        <v>0.0</v>
      </c>
      <c r="AK1000" s="2">
        <v>0.0</v>
      </c>
      <c r="AL1000" s="2">
        <v>0.0</v>
      </c>
      <c r="AM1000" s="2">
        <v>0.0</v>
      </c>
      <c r="AN1000" s="2">
        <v>0.0</v>
      </c>
      <c r="AO1000" s="2">
        <v>0.0</v>
      </c>
      <c r="AP1000" s="2">
        <v>1.0</v>
      </c>
      <c r="AQ1000" s="2">
        <v>0.0</v>
      </c>
      <c r="AR1000" s="3">
        <v>0.0</v>
      </c>
      <c r="AS1000" s="6">
        <f t="shared" si="4"/>
        <v>12.72219621</v>
      </c>
      <c r="AT1000" s="6">
        <f t="shared" si="5"/>
        <v>-0.1316695712</v>
      </c>
      <c r="AU1000" s="6">
        <f t="shared" si="6"/>
        <v>0.9081598549</v>
      </c>
      <c r="AV1000" s="6">
        <f t="shared" si="7"/>
        <v>0</v>
      </c>
      <c r="AW1000" s="6">
        <f t="shared" si="8"/>
        <v>0</v>
      </c>
      <c r="AX1000" s="6">
        <f t="shared" si="9"/>
        <v>0</v>
      </c>
      <c r="AY1000" s="6">
        <f t="shared" si="10"/>
        <v>0</v>
      </c>
      <c r="AZ1000" s="6">
        <f t="shared" si="11"/>
        <v>0</v>
      </c>
      <c r="BA1000" s="6">
        <f t="shared" si="12"/>
        <v>5</v>
      </c>
      <c r="BB1000" s="6">
        <f t="shared" si="13"/>
        <v>0</v>
      </c>
      <c r="BC1000" s="2"/>
      <c r="BD1000" s="2"/>
    </row>
    <row r="1001" ht="15.75" customHeight="1">
      <c r="A1001" s="2">
        <v>240.0</v>
      </c>
      <c r="B1001" s="2">
        <v>2020.0</v>
      </c>
      <c r="C1001" s="6" t="s">
        <v>300</v>
      </c>
      <c r="D1001" s="2">
        <v>16942.0</v>
      </c>
      <c r="E1001" s="2">
        <v>2.318346000168E12</v>
      </c>
      <c r="F1001" s="2" t="str">
        <f t="array" ref="F1001">IFERROR(INDEX(cnpj!$A:$B,MATCH(C1001,cnpj!$B:$B,0),1),IF(G1001=14,LEFT(E1001,2)&amp;"."&amp;MID(E1001,3,3)&amp;"."&amp;MID(E1001,6,3)&amp;"/"&amp;MID(E1001,9,4)&amp;"-"&amp;RIGHT(E1001,2),IF(G1001=13,0&amp;LEFT(E1001,1)&amp;"."&amp;MID(E1001,2,3)&amp;"."&amp;MID(E1001,5,3)&amp;"/"&amp;MID(E1001,8,4)&amp;"-"&amp;RIGHT(E1001,2),IF(G1001=12,"00"&amp;"."&amp;LEFT(E1001,3)&amp;"."&amp;MID(E1001,4,3)&amp;"/"&amp;MID(E1001,7,4)&amp;"-"&amp;RIGHT(E1001,2),IF(G1001=11,"00.0"&amp;LEFT(E1001,2)&amp;"."&amp;MID(E1001,3,3)&amp;"/"&amp;MID(E1001,6,4)&amp;"-"&amp;RIGHT(E1001,2),"erro")))))</f>
        <v>02.318.346/0001-68</v>
      </c>
      <c r="G1001" s="2">
        <f t="shared" si="2"/>
        <v>13</v>
      </c>
      <c r="H1001" s="6" t="s">
        <v>50</v>
      </c>
      <c r="I1001" s="2">
        <v>6.0</v>
      </c>
      <c r="J1001" s="6">
        <v>10.462874742916549</v>
      </c>
      <c r="K1001" s="6">
        <v>34992.0</v>
      </c>
      <c r="L1001" s="2">
        <v>0.0</v>
      </c>
      <c r="M1001" s="2">
        <v>0.0</v>
      </c>
      <c r="N1001" s="2"/>
      <c r="O1001" s="2">
        <v>0.0</v>
      </c>
      <c r="P1001" s="2">
        <v>0.0</v>
      </c>
      <c r="Q1001" s="2">
        <v>0.0</v>
      </c>
      <c r="R1001" s="2">
        <v>5.0</v>
      </c>
      <c r="S1001" s="2">
        <v>0.0</v>
      </c>
      <c r="T1001" s="6">
        <v>12.861385551386725</v>
      </c>
      <c r="U1001" s="6">
        <v>-0.21175181553113212</v>
      </c>
      <c r="V1001" s="6">
        <v>1.0451799173826233</v>
      </c>
      <c r="W1001" s="6">
        <v>0.0</v>
      </c>
      <c r="X1001" s="6">
        <v>402550.0</v>
      </c>
      <c r="Y1001" s="6">
        <v>385149.0</v>
      </c>
      <c r="Z1001" s="6">
        <v>-81556.0</v>
      </c>
      <c r="AA1001" s="2">
        <f t="shared" si="3"/>
        <v>1</v>
      </c>
      <c r="AB1001" s="2">
        <v>0.0</v>
      </c>
      <c r="AC1001" s="2">
        <v>1.0</v>
      </c>
      <c r="AD1001" s="2">
        <v>0.0</v>
      </c>
      <c r="AE1001" s="2">
        <v>0.0</v>
      </c>
      <c r="AF1001" s="2">
        <v>0.0</v>
      </c>
      <c r="AG1001" s="2">
        <v>0.0</v>
      </c>
      <c r="AH1001" s="2">
        <v>0.0</v>
      </c>
      <c r="AI1001" s="2">
        <v>0.0</v>
      </c>
      <c r="AJ1001" s="2">
        <v>0.0</v>
      </c>
      <c r="AK1001" s="2">
        <v>0.0</v>
      </c>
      <c r="AL1001" s="2">
        <v>0.0</v>
      </c>
      <c r="AM1001" s="2">
        <v>0.0</v>
      </c>
      <c r="AN1001" s="2">
        <v>0.0</v>
      </c>
      <c r="AO1001" s="2">
        <v>0.0</v>
      </c>
      <c r="AP1001" s="2">
        <v>0.0</v>
      </c>
      <c r="AQ1001" s="2">
        <v>1.0</v>
      </c>
      <c r="AR1001" s="3">
        <v>0.0</v>
      </c>
      <c r="AS1001" s="6">
        <f t="shared" si="4"/>
        <v>12.823925</v>
      </c>
      <c r="AT1001" s="6">
        <f t="shared" si="5"/>
        <v>-0.03922768391</v>
      </c>
      <c r="AU1001" s="6">
        <f t="shared" si="6"/>
        <v>0.00001617302986</v>
      </c>
      <c r="AV1001" s="6">
        <f t="shared" si="7"/>
        <v>0</v>
      </c>
      <c r="AW1001" s="6">
        <f t="shared" si="8"/>
        <v>0</v>
      </c>
      <c r="AX1001" s="6">
        <f t="shared" si="9"/>
        <v>0</v>
      </c>
      <c r="AY1001" s="6">
        <f t="shared" si="10"/>
        <v>0</v>
      </c>
      <c r="AZ1001" s="6">
        <f t="shared" si="11"/>
        <v>0</v>
      </c>
      <c r="BA1001" s="6">
        <f t="shared" si="12"/>
        <v>5</v>
      </c>
      <c r="BB1001" s="6">
        <f t="shared" si="13"/>
        <v>0</v>
      </c>
      <c r="BC1001" s="2"/>
      <c r="BD1001" s="2"/>
    </row>
    <row r="1002" ht="15.75" customHeight="1">
      <c r="A1002" s="2">
        <v>241.0</v>
      </c>
      <c r="B1002" s="2">
        <v>2016.0</v>
      </c>
      <c r="C1002" s="6" t="s">
        <v>301</v>
      </c>
      <c r="D1002" s="2">
        <v>21342.0</v>
      </c>
      <c r="E1002" s="2">
        <v>9.112685000132E12</v>
      </c>
      <c r="F1002" s="2" t="str">
        <f t="array" ref="F1002">IFERROR(INDEX(cnpj!$A:$B,MATCH(C1002,cnpj!$B:$B,0),1),IF(G1002=14,LEFT(E1002,2)&amp;"."&amp;MID(E1002,3,3)&amp;"."&amp;MID(E1002,6,3)&amp;"/"&amp;MID(E1002,9,4)&amp;"-"&amp;RIGHT(E1002,2),IF(G1002=13,0&amp;LEFT(E1002,1)&amp;"."&amp;MID(E1002,2,3)&amp;"."&amp;MID(E1002,5,3)&amp;"/"&amp;MID(E1002,8,4)&amp;"-"&amp;RIGHT(E1002,2),IF(G1002=12,"00"&amp;"."&amp;LEFT(E1002,3)&amp;"."&amp;MID(E1002,4,3)&amp;"/"&amp;MID(E1002,7,4)&amp;"-"&amp;RIGHT(E1002,2),IF(G1002=11,"00.0"&amp;LEFT(E1002,2)&amp;"."&amp;MID(E1002,3,3)&amp;"/"&amp;MID(E1002,6,4)&amp;"-"&amp;RIGHT(E1002,2),"erro")))))</f>
        <v>09.112.685/0001-32</v>
      </c>
      <c r="G1002" s="2">
        <f t="shared" si="2"/>
        <v>13</v>
      </c>
      <c r="H1002" s="6" t="s">
        <v>191</v>
      </c>
      <c r="I1002" s="2">
        <v>7.0</v>
      </c>
      <c r="J1002" s="6">
        <v>13.017002861746503</v>
      </c>
      <c r="K1002" s="6">
        <v>450000.0</v>
      </c>
      <c r="L1002" s="2">
        <v>1.0</v>
      </c>
      <c r="M1002" s="2">
        <v>1.0</v>
      </c>
      <c r="N1002" s="2"/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6">
        <v>11.760792847899687</v>
      </c>
      <c r="U1002" s="6">
        <v>-10.949472796946827</v>
      </c>
      <c r="V1002" s="6">
        <v>23.211466568848582</v>
      </c>
      <c r="W1002" s="6">
        <v>286233.0</v>
      </c>
      <c r="X1002" s="6">
        <v>2687829.0</v>
      </c>
      <c r="Y1002" s="6">
        <v>128129.0</v>
      </c>
      <c r="Z1002" s="6">
        <v>-1402945.0</v>
      </c>
      <c r="AA1002" s="2" t="str">
        <f t="shared" si="3"/>
        <v/>
      </c>
      <c r="AB1002" s="2">
        <v>0.0</v>
      </c>
      <c r="AC1002" s="2">
        <v>0.0</v>
      </c>
      <c r="AD1002" s="2">
        <v>0.0</v>
      </c>
      <c r="AE1002" s="2">
        <v>0.0</v>
      </c>
      <c r="AF1002" s="2">
        <v>0.0</v>
      </c>
      <c r="AG1002" s="2">
        <v>0.0</v>
      </c>
      <c r="AH1002" s="2">
        <v>0.0</v>
      </c>
      <c r="AI1002" s="2">
        <v>0.0</v>
      </c>
      <c r="AJ1002" s="2">
        <v>0.0</v>
      </c>
      <c r="AK1002" s="2">
        <v>1.0</v>
      </c>
      <c r="AL1002" s="2">
        <v>0.0</v>
      </c>
      <c r="AM1002" s="2">
        <v>1.0</v>
      </c>
      <c r="AN1002" s="2">
        <v>0.0</v>
      </c>
      <c r="AO1002" s="2">
        <v>0.0</v>
      </c>
      <c r="AP1002" s="2">
        <v>0.0</v>
      </c>
      <c r="AQ1002" s="2">
        <v>0.0</v>
      </c>
      <c r="AR1002" s="3">
        <v>0.0</v>
      </c>
      <c r="AS1002" s="6" t="str">
        <f t="shared" si="4"/>
        <v/>
      </c>
      <c r="AT1002" s="6" t="str">
        <f t="shared" si="5"/>
        <v/>
      </c>
      <c r="AU1002" s="6" t="str">
        <f t="shared" si="6"/>
        <v/>
      </c>
      <c r="AV1002" s="6" t="str">
        <f t="shared" si="7"/>
        <v/>
      </c>
      <c r="AW1002" s="6" t="str">
        <f t="shared" si="8"/>
        <v/>
      </c>
      <c r="AX1002" s="6" t="str">
        <f t="shared" si="9"/>
        <v/>
      </c>
      <c r="AY1002" s="6" t="str">
        <f t="shared" si="10"/>
        <v/>
      </c>
      <c r="AZ1002" s="6" t="str">
        <f t="shared" si="11"/>
        <v/>
      </c>
      <c r="BA1002" s="6" t="str">
        <f t="shared" si="12"/>
        <v/>
      </c>
      <c r="BB1002" s="6" t="str">
        <f t="shared" si="13"/>
        <v/>
      </c>
      <c r="BC1002" s="2"/>
      <c r="BD1002" s="2"/>
    </row>
    <row r="1003" ht="15.75" customHeight="1">
      <c r="A1003" s="2">
        <v>241.0</v>
      </c>
      <c r="B1003" s="2">
        <v>2017.0</v>
      </c>
      <c r="C1003" s="6" t="s">
        <v>301</v>
      </c>
      <c r="D1003" s="2">
        <v>21342.0</v>
      </c>
      <c r="E1003" s="2">
        <v>9.112685000132E12</v>
      </c>
      <c r="F1003" s="2" t="str">
        <f t="array" ref="F1003">IFERROR(INDEX(cnpj!$A:$B,MATCH(C1003,cnpj!$B:$B,0),1),IF(G1003=14,LEFT(E1003,2)&amp;"."&amp;MID(E1003,3,3)&amp;"."&amp;MID(E1003,6,3)&amp;"/"&amp;MID(E1003,9,4)&amp;"-"&amp;RIGHT(E1003,2),IF(G1003=13,0&amp;LEFT(E1003,1)&amp;"."&amp;MID(E1003,2,3)&amp;"."&amp;MID(E1003,5,3)&amp;"/"&amp;MID(E1003,8,4)&amp;"-"&amp;RIGHT(E1003,2),IF(G1003=12,"00"&amp;"."&amp;LEFT(E1003,3)&amp;"."&amp;MID(E1003,4,3)&amp;"/"&amp;MID(E1003,7,4)&amp;"-"&amp;RIGHT(E1003,2),IF(G1003=11,"00.0"&amp;LEFT(E1003,2)&amp;"."&amp;MID(E1003,3,3)&amp;"/"&amp;MID(E1003,6,4)&amp;"-"&amp;RIGHT(E1003,2),"erro")))))</f>
        <v>09.112.685/0001-32</v>
      </c>
      <c r="G1003" s="2">
        <f t="shared" si="2"/>
        <v>13</v>
      </c>
      <c r="H1003" s="6" t="s">
        <v>191</v>
      </c>
      <c r="I1003" s="2">
        <v>7.0</v>
      </c>
      <c r="J1003" s="6">
        <v>13.017002861746503</v>
      </c>
      <c r="K1003" s="6">
        <v>450000.0</v>
      </c>
      <c r="L1003" s="2">
        <v>1.0</v>
      </c>
      <c r="M1003" s="2">
        <v>1.0</v>
      </c>
      <c r="N1003" s="2"/>
      <c r="O1003" s="2">
        <v>0.0</v>
      </c>
      <c r="P1003" s="2">
        <v>0.0</v>
      </c>
      <c r="Q1003" s="2">
        <v>0.0</v>
      </c>
      <c r="R1003" s="2">
        <v>4.0</v>
      </c>
      <c r="S1003" s="2">
        <v>0.0</v>
      </c>
      <c r="T1003" s="6">
        <v>11.814088756060595</v>
      </c>
      <c r="U1003" s="6">
        <v>-3.7138586534263704</v>
      </c>
      <c r="V1003" s="6">
        <v>27.169442738432622</v>
      </c>
      <c r="W1003" s="6">
        <v>302183.0</v>
      </c>
      <c r="X1003" s="6">
        <v>3369577.0</v>
      </c>
      <c r="Y1003" s="6">
        <v>135143.0</v>
      </c>
      <c r="Z1003" s="6">
        <v>-501902.0</v>
      </c>
      <c r="AA1003" s="2">
        <f t="shared" si="3"/>
        <v>1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  <c r="AI1003" s="2">
        <v>0.0</v>
      </c>
      <c r="AJ1003" s="2">
        <v>0.0</v>
      </c>
      <c r="AK1003" s="2">
        <v>1.0</v>
      </c>
      <c r="AL1003" s="2">
        <v>0.0</v>
      </c>
      <c r="AM1003" s="2">
        <v>0.0</v>
      </c>
      <c r="AN1003" s="2">
        <v>1.0</v>
      </c>
      <c r="AO1003" s="2">
        <v>0.0</v>
      </c>
      <c r="AP1003" s="2">
        <v>0.0</v>
      </c>
      <c r="AQ1003" s="2">
        <v>0.0</v>
      </c>
      <c r="AR1003" s="3">
        <v>0.0</v>
      </c>
      <c r="AS1003" s="6">
        <f t="shared" si="4"/>
        <v>11.76079285</v>
      </c>
      <c r="AT1003" s="6">
        <f t="shared" si="5"/>
        <v>-10.9494728</v>
      </c>
      <c r="AU1003" s="6">
        <f t="shared" si="6"/>
        <v>23.21146657</v>
      </c>
      <c r="AV1003" s="6">
        <f t="shared" si="7"/>
        <v>1</v>
      </c>
      <c r="AW1003" s="6">
        <f t="shared" si="8"/>
        <v>1</v>
      </c>
      <c r="AX1003" s="6">
        <f t="shared" si="9"/>
        <v>0</v>
      </c>
      <c r="AY1003" s="6">
        <f t="shared" si="10"/>
        <v>0</v>
      </c>
      <c r="AZ1003" s="6">
        <f t="shared" si="11"/>
        <v>0</v>
      </c>
      <c r="BA1003" s="6">
        <f t="shared" si="12"/>
        <v>0</v>
      </c>
      <c r="BB1003" s="6">
        <f t="shared" si="13"/>
        <v>0</v>
      </c>
      <c r="BC1003" s="2"/>
      <c r="BD1003" s="2"/>
    </row>
    <row r="1004" ht="15.75" customHeight="1">
      <c r="A1004" s="2">
        <v>241.0</v>
      </c>
      <c r="B1004" s="2">
        <v>2018.0</v>
      </c>
      <c r="C1004" s="6" t="s">
        <v>301</v>
      </c>
      <c r="D1004" s="2">
        <v>21342.0</v>
      </c>
      <c r="E1004" s="2">
        <v>9.112685000132E12</v>
      </c>
      <c r="F1004" s="2" t="str">
        <f t="array" ref="F1004">IFERROR(INDEX(cnpj!$A:$B,MATCH(C1004,cnpj!$B:$B,0),1),IF(G1004=14,LEFT(E1004,2)&amp;"."&amp;MID(E1004,3,3)&amp;"."&amp;MID(E1004,6,3)&amp;"/"&amp;MID(E1004,9,4)&amp;"-"&amp;RIGHT(E1004,2),IF(G1004=13,0&amp;LEFT(E1004,1)&amp;"."&amp;MID(E1004,2,3)&amp;"."&amp;MID(E1004,5,3)&amp;"/"&amp;MID(E1004,8,4)&amp;"-"&amp;RIGHT(E1004,2),IF(G1004=12,"00"&amp;"."&amp;LEFT(E1004,3)&amp;"."&amp;MID(E1004,4,3)&amp;"/"&amp;MID(E1004,7,4)&amp;"-"&amp;RIGHT(E1004,2),IF(G1004=11,"00.0"&amp;LEFT(E1004,2)&amp;"."&amp;MID(E1004,3,3)&amp;"/"&amp;MID(E1004,6,4)&amp;"-"&amp;RIGHT(E1004,2),"erro")))))</f>
        <v>09.112.685/0001-32</v>
      </c>
      <c r="G1004" s="2">
        <f t="shared" si="2"/>
        <v>13</v>
      </c>
      <c r="H1004" s="6" t="s">
        <v>191</v>
      </c>
      <c r="I1004" s="2">
        <v>7.0</v>
      </c>
      <c r="J1004" s="6">
        <v>11.512925464970229</v>
      </c>
      <c r="K1004" s="6">
        <v>100000.0</v>
      </c>
      <c r="L1004" s="2">
        <v>0.0</v>
      </c>
      <c r="M1004" s="2">
        <v>1.0</v>
      </c>
      <c r="N1004" s="2"/>
      <c r="O1004" s="2">
        <v>0.0</v>
      </c>
      <c r="P1004" s="2">
        <v>0.0</v>
      </c>
      <c r="Q1004" s="2">
        <v>0.0</v>
      </c>
      <c r="R1004" s="2">
        <v>5.0</v>
      </c>
      <c r="S1004" s="2">
        <v>0.0</v>
      </c>
      <c r="T1004" s="6">
        <v>11.982485245729796</v>
      </c>
      <c r="U1004" s="6">
        <v>-2.6685091509357277</v>
      </c>
      <c r="V1004" s="6">
        <v>26.056081136004103</v>
      </c>
      <c r="W1004" s="6">
        <v>325435.0</v>
      </c>
      <c r="X1004" s="6">
        <v>3841688.0</v>
      </c>
      <c r="Y1004" s="6">
        <v>159929.0</v>
      </c>
      <c r="Z1004" s="6">
        <v>-426772.0</v>
      </c>
      <c r="AA1004" s="2">
        <f t="shared" si="3"/>
        <v>1</v>
      </c>
      <c r="AB1004" s="2">
        <v>0.0</v>
      </c>
      <c r="AC1004" s="2">
        <v>0.0</v>
      </c>
      <c r="AD1004" s="2">
        <v>0.0</v>
      </c>
      <c r="AE1004" s="2">
        <v>0.0</v>
      </c>
      <c r="AF1004" s="2">
        <v>0.0</v>
      </c>
      <c r="AG1004" s="2">
        <v>0.0</v>
      </c>
      <c r="AH1004" s="2">
        <v>0.0</v>
      </c>
      <c r="AI1004" s="2">
        <v>0.0</v>
      </c>
      <c r="AJ1004" s="2">
        <v>0.0</v>
      </c>
      <c r="AK1004" s="2">
        <v>1.0</v>
      </c>
      <c r="AL1004" s="2">
        <v>0.0</v>
      </c>
      <c r="AM1004" s="2">
        <v>0.0</v>
      </c>
      <c r="AN1004" s="2">
        <v>0.0</v>
      </c>
      <c r="AO1004" s="2">
        <v>1.0</v>
      </c>
      <c r="AP1004" s="2">
        <v>0.0</v>
      </c>
      <c r="AQ1004" s="2">
        <v>0.0</v>
      </c>
      <c r="AR1004" s="3">
        <v>0.0</v>
      </c>
      <c r="AS1004" s="6">
        <f t="shared" si="4"/>
        <v>11.81408876</v>
      </c>
      <c r="AT1004" s="6">
        <f t="shared" si="5"/>
        <v>-3.713858653</v>
      </c>
      <c r="AU1004" s="6">
        <f t="shared" si="6"/>
        <v>27.16944274</v>
      </c>
      <c r="AV1004" s="6">
        <f t="shared" si="7"/>
        <v>1</v>
      </c>
      <c r="AW1004" s="6">
        <f t="shared" si="8"/>
        <v>1</v>
      </c>
      <c r="AX1004" s="6">
        <f t="shared" si="9"/>
        <v>0</v>
      </c>
      <c r="AY1004" s="6">
        <f t="shared" si="10"/>
        <v>0</v>
      </c>
      <c r="AZ1004" s="6">
        <f t="shared" si="11"/>
        <v>0</v>
      </c>
      <c r="BA1004" s="6">
        <f t="shared" si="12"/>
        <v>4</v>
      </c>
      <c r="BB1004" s="6">
        <f t="shared" si="13"/>
        <v>0</v>
      </c>
      <c r="BC1004" s="2"/>
      <c r="BD1004" s="2"/>
    </row>
    <row r="1005" ht="15.75" customHeight="1">
      <c r="A1005" s="2">
        <v>241.0</v>
      </c>
      <c r="B1005" s="2">
        <v>2020.0</v>
      </c>
      <c r="C1005" s="6" t="s">
        <v>301</v>
      </c>
      <c r="D1005" s="2">
        <v>21342.0</v>
      </c>
      <c r="E1005" s="2">
        <v>9.112685000132E12</v>
      </c>
      <c r="F1005" s="2" t="str">
        <f t="array" ref="F1005">IFERROR(INDEX(cnpj!$A:$B,MATCH(C1005,cnpj!$B:$B,0),1),IF(G1005=14,LEFT(E1005,2)&amp;"."&amp;MID(E1005,3,3)&amp;"."&amp;MID(E1005,6,3)&amp;"/"&amp;MID(E1005,9,4)&amp;"-"&amp;RIGHT(E1005,2),IF(G1005=13,0&amp;LEFT(E1005,1)&amp;"."&amp;MID(E1005,2,3)&amp;"."&amp;MID(E1005,5,3)&amp;"/"&amp;MID(E1005,8,4)&amp;"-"&amp;RIGHT(E1005,2),IF(G1005=12,"00"&amp;"."&amp;LEFT(E1005,3)&amp;"."&amp;MID(E1005,4,3)&amp;"/"&amp;MID(E1005,7,4)&amp;"-"&amp;RIGHT(E1005,2),IF(G1005=11,"00.0"&amp;LEFT(E1005,2)&amp;"."&amp;MID(E1005,3,3)&amp;"/"&amp;MID(E1005,6,4)&amp;"-"&amp;RIGHT(E1005,2),"erro")))))</f>
        <v>09.112.685/0001-32</v>
      </c>
      <c r="G1005" s="2">
        <f t="shared" si="2"/>
        <v>13</v>
      </c>
      <c r="H1005" s="6" t="s">
        <v>191</v>
      </c>
      <c r="I1005" s="2">
        <v>7.0</v>
      </c>
      <c r="J1005" s="6">
        <v>13.017002861746503</v>
      </c>
      <c r="K1005" s="6">
        <v>450000.0</v>
      </c>
      <c r="L1005" s="2">
        <v>0.0</v>
      </c>
      <c r="M1005" s="2">
        <v>1.0</v>
      </c>
      <c r="N1005" s="2"/>
      <c r="O1005" s="2">
        <v>0.0</v>
      </c>
      <c r="P1005" s="2">
        <v>0.0</v>
      </c>
      <c r="Q1005" s="2">
        <v>0.0</v>
      </c>
      <c r="R1005" s="2">
        <v>5.0</v>
      </c>
      <c r="S1005" s="2">
        <v>0.0</v>
      </c>
      <c r="T1005" s="6">
        <v>12.040136117985542</v>
      </c>
      <c r="U1005" s="6">
        <v>-5.136554125841105</v>
      </c>
      <c r="V1005" s="6">
        <v>33.16108487781844</v>
      </c>
      <c r="W1005" s="6">
        <v>358467.0</v>
      </c>
      <c r="X1005" s="6">
        <v>5259684.0</v>
      </c>
      <c r="Y1005" s="6">
        <v>169420.0</v>
      </c>
      <c r="Z1005" s="6">
        <v>-870235.0</v>
      </c>
      <c r="AA1005" s="2">
        <f t="shared" si="3"/>
        <v>1</v>
      </c>
      <c r="AB1005" s="2">
        <v>0.0</v>
      </c>
      <c r="AC1005" s="2">
        <v>0.0</v>
      </c>
      <c r="AD1005" s="2">
        <v>0.0</v>
      </c>
      <c r="AE1005" s="2">
        <v>0.0</v>
      </c>
      <c r="AF1005" s="2">
        <v>0.0</v>
      </c>
      <c r="AG1005" s="2">
        <v>0.0</v>
      </c>
      <c r="AH1005" s="2">
        <v>0.0</v>
      </c>
      <c r="AI1005" s="2">
        <v>0.0</v>
      </c>
      <c r="AJ1005" s="2">
        <v>0.0</v>
      </c>
      <c r="AK1005" s="2">
        <v>1.0</v>
      </c>
      <c r="AL1005" s="2">
        <v>0.0</v>
      </c>
      <c r="AM1005" s="2">
        <v>0.0</v>
      </c>
      <c r="AN1005" s="2">
        <v>0.0</v>
      </c>
      <c r="AO1005" s="2">
        <v>0.0</v>
      </c>
      <c r="AP1005" s="2">
        <v>0.0</v>
      </c>
      <c r="AQ1005" s="2">
        <v>1.0</v>
      </c>
      <c r="AR1005" s="3">
        <v>0.0</v>
      </c>
      <c r="AS1005" s="6">
        <f t="shared" si="4"/>
        <v>11.98248525</v>
      </c>
      <c r="AT1005" s="6">
        <f t="shared" si="5"/>
        <v>-2.668509151</v>
      </c>
      <c r="AU1005" s="6">
        <f t="shared" si="6"/>
        <v>26.05608114</v>
      </c>
      <c r="AV1005" s="6">
        <f t="shared" si="7"/>
        <v>0</v>
      </c>
      <c r="AW1005" s="6">
        <f t="shared" si="8"/>
        <v>1</v>
      </c>
      <c r="AX1005" s="6">
        <f t="shared" si="9"/>
        <v>0</v>
      </c>
      <c r="AY1005" s="6">
        <f t="shared" si="10"/>
        <v>0</v>
      </c>
      <c r="AZ1005" s="6">
        <f t="shared" si="11"/>
        <v>0</v>
      </c>
      <c r="BA1005" s="6">
        <f t="shared" si="12"/>
        <v>5</v>
      </c>
      <c r="BB1005" s="6">
        <f t="shared" si="13"/>
        <v>0</v>
      </c>
      <c r="BC1005" s="2"/>
      <c r="BD1005" s="2"/>
    </row>
    <row r="1006" ht="15.75" customHeight="1">
      <c r="A1006" s="2">
        <v>242.0</v>
      </c>
      <c r="B1006" s="2">
        <v>2016.0</v>
      </c>
      <c r="C1006" s="6" t="s">
        <v>302</v>
      </c>
      <c r="D1006" s="2">
        <v>94.0</v>
      </c>
      <c r="E1006" s="2">
        <v>9.2693019000189E13</v>
      </c>
      <c r="F1006" s="2" t="str">
        <f t="array" ref="F1006">IFERROR(INDEX(cnpj!$A:$B,MATCH(C1006,cnpj!$B:$B,0),1),IF(G1006=14,LEFT(E1006,2)&amp;"."&amp;MID(E1006,3,3)&amp;"."&amp;MID(E1006,6,3)&amp;"/"&amp;MID(E1006,9,4)&amp;"-"&amp;RIGHT(E1006,2),IF(G1006=13,0&amp;LEFT(E1006,1)&amp;"."&amp;MID(E1006,2,3)&amp;"."&amp;MID(E1006,5,3)&amp;"/"&amp;MID(E1006,8,4)&amp;"-"&amp;RIGHT(E1006,2),IF(G1006=12,"00"&amp;"."&amp;LEFT(E1006,3)&amp;"."&amp;MID(E1006,4,3)&amp;"/"&amp;MID(E1006,7,4)&amp;"-"&amp;RIGHT(E1006,2),IF(G1006=11,"00.0"&amp;LEFT(E1006,2)&amp;"."&amp;MID(E1006,3,3)&amp;"/"&amp;MID(E1006,6,4)&amp;"-"&amp;RIGHT(E1006,2),"erro")))))</f>
        <v>92.693.019/0001-89</v>
      </c>
      <c r="G1006" s="2">
        <f t="shared" si="2"/>
        <v>14</v>
      </c>
      <c r="H1006" s="6" t="s">
        <v>88</v>
      </c>
      <c r="I1006" s="2">
        <v>5.0</v>
      </c>
      <c r="J1006" s="6">
        <v>11.097410021008562</v>
      </c>
      <c r="K1006" s="6">
        <v>66000.0</v>
      </c>
      <c r="L1006" s="2">
        <v>1.0</v>
      </c>
      <c r="M1006" s="2">
        <v>0.0</v>
      </c>
      <c r="N1006" s="2"/>
      <c r="O1006" s="2">
        <v>0.0</v>
      </c>
      <c r="P1006" s="2">
        <v>0.0</v>
      </c>
      <c r="Q1006" s="2">
        <v>0.0</v>
      </c>
      <c r="R1006" s="2">
        <v>6.0</v>
      </c>
      <c r="S1006" s="2">
        <v>0.0</v>
      </c>
      <c r="T1006" s="6">
        <v>13.347450638490214</v>
      </c>
      <c r="U1006" s="6">
        <v>0.02361645183131699</v>
      </c>
      <c r="V1006" s="6">
        <v>0.46892605746260074</v>
      </c>
      <c r="W1006" s="6">
        <v>152032.0</v>
      </c>
      <c r="X1006" s="6">
        <v>141617.0</v>
      </c>
      <c r="Y1006" s="6">
        <v>626216.0</v>
      </c>
      <c r="Z1006" s="6">
        <v>14789.0</v>
      </c>
      <c r="AA1006" s="2" t="str">
        <f t="shared" si="3"/>
        <v/>
      </c>
      <c r="AB1006" s="2">
        <v>0.0</v>
      </c>
      <c r="AC1006" s="2">
        <v>0.0</v>
      </c>
      <c r="AD1006" s="2">
        <v>0.0</v>
      </c>
      <c r="AE1006" s="2">
        <v>0.0</v>
      </c>
      <c r="AF1006" s="2">
        <v>0.0</v>
      </c>
      <c r="AG1006" s="2">
        <v>0.0</v>
      </c>
      <c r="AH1006" s="2">
        <v>0.0</v>
      </c>
      <c r="AI1006" s="2">
        <v>0.0</v>
      </c>
      <c r="AJ1006" s="2">
        <v>1.0</v>
      </c>
      <c r="AK1006" s="2">
        <v>0.0</v>
      </c>
      <c r="AL1006" s="2">
        <v>0.0</v>
      </c>
      <c r="AM1006" s="2">
        <v>1.0</v>
      </c>
      <c r="AN1006" s="2">
        <v>0.0</v>
      </c>
      <c r="AO1006" s="2">
        <v>0.0</v>
      </c>
      <c r="AP1006" s="2">
        <v>0.0</v>
      </c>
      <c r="AQ1006" s="2">
        <v>0.0</v>
      </c>
      <c r="AR1006" s="3">
        <v>0.0</v>
      </c>
      <c r="AS1006" s="6" t="str">
        <f t="shared" si="4"/>
        <v/>
      </c>
      <c r="AT1006" s="6" t="str">
        <f t="shared" si="5"/>
        <v/>
      </c>
      <c r="AU1006" s="6" t="str">
        <f t="shared" si="6"/>
        <v/>
      </c>
      <c r="AV1006" s="6" t="str">
        <f t="shared" si="7"/>
        <v/>
      </c>
      <c r="AW1006" s="6" t="str">
        <f t="shared" si="8"/>
        <v/>
      </c>
      <c r="AX1006" s="6" t="str">
        <f t="shared" si="9"/>
        <v/>
      </c>
      <c r="AY1006" s="6" t="str">
        <f t="shared" si="10"/>
        <v/>
      </c>
      <c r="AZ1006" s="6" t="str">
        <f t="shared" si="11"/>
        <v/>
      </c>
      <c r="BA1006" s="6" t="str">
        <f t="shared" si="12"/>
        <v/>
      </c>
      <c r="BB1006" s="6" t="str">
        <f t="shared" si="13"/>
        <v/>
      </c>
      <c r="BC1006" s="2"/>
      <c r="BD1006" s="2"/>
    </row>
    <row r="1007" ht="15.75" customHeight="1">
      <c r="A1007" s="2">
        <v>242.0</v>
      </c>
      <c r="B1007" s="2">
        <v>2017.0</v>
      </c>
      <c r="C1007" s="6" t="s">
        <v>302</v>
      </c>
      <c r="D1007" s="2">
        <v>94.0</v>
      </c>
      <c r="E1007" s="2">
        <v>9.2693019000189E13</v>
      </c>
      <c r="F1007" s="2" t="str">
        <f t="array" ref="F1007">IFERROR(INDEX(cnpj!$A:$B,MATCH(C1007,cnpj!$B:$B,0),1),IF(G1007=14,LEFT(E1007,2)&amp;"."&amp;MID(E1007,3,3)&amp;"."&amp;MID(E1007,6,3)&amp;"/"&amp;MID(E1007,9,4)&amp;"-"&amp;RIGHT(E1007,2),IF(G1007=13,0&amp;LEFT(E1007,1)&amp;"."&amp;MID(E1007,2,3)&amp;"."&amp;MID(E1007,5,3)&amp;"/"&amp;MID(E1007,8,4)&amp;"-"&amp;RIGHT(E1007,2),IF(G1007=12,"00"&amp;"."&amp;LEFT(E1007,3)&amp;"."&amp;MID(E1007,4,3)&amp;"/"&amp;MID(E1007,7,4)&amp;"-"&amp;RIGHT(E1007,2),IF(G1007=11,"00.0"&amp;LEFT(E1007,2)&amp;"."&amp;MID(E1007,3,3)&amp;"/"&amp;MID(E1007,6,4)&amp;"-"&amp;RIGHT(E1007,2),"erro")))))</f>
        <v>92.693.019/0001-89</v>
      </c>
      <c r="G1007" s="2">
        <f t="shared" si="2"/>
        <v>14</v>
      </c>
      <c r="H1007" s="6" t="s">
        <v>88</v>
      </c>
      <c r="I1007" s="2">
        <v>5.0</v>
      </c>
      <c r="J1007" s="6">
        <v>11.640764260465403</v>
      </c>
      <c r="K1007" s="6">
        <v>113636.98</v>
      </c>
      <c r="L1007" s="2">
        <v>1.0</v>
      </c>
      <c r="M1007" s="2">
        <v>0.0</v>
      </c>
      <c r="N1007" s="2"/>
      <c r="O1007" s="2">
        <v>0.0</v>
      </c>
      <c r="P1007" s="2">
        <v>0.0</v>
      </c>
      <c r="Q1007" s="2">
        <v>0.0</v>
      </c>
      <c r="R1007" s="2">
        <v>6.0</v>
      </c>
      <c r="S1007" s="2">
        <v>0.0</v>
      </c>
      <c r="T1007" s="6">
        <v>13.379059299437644</v>
      </c>
      <c r="U1007" s="6">
        <v>0.026754300461377077</v>
      </c>
      <c r="V1007" s="6">
        <v>0.45904388806886925</v>
      </c>
      <c r="W1007" s="6">
        <v>85806.0</v>
      </c>
      <c r="X1007" s="6">
        <v>210886.0</v>
      </c>
      <c r="Y1007" s="6">
        <v>646326.0</v>
      </c>
      <c r="Z1007" s="6">
        <v>17292.0</v>
      </c>
      <c r="AA1007" s="2">
        <f t="shared" si="3"/>
        <v>0</v>
      </c>
      <c r="AB1007" s="2">
        <v>0.0</v>
      </c>
      <c r="AC1007" s="2">
        <v>0.0</v>
      </c>
      <c r="AD1007" s="2">
        <v>0.0</v>
      </c>
      <c r="AE1007" s="2">
        <v>0.0</v>
      </c>
      <c r="AF1007" s="2">
        <v>0.0</v>
      </c>
      <c r="AG1007" s="2">
        <v>0.0</v>
      </c>
      <c r="AH1007" s="2">
        <v>0.0</v>
      </c>
      <c r="AI1007" s="2">
        <v>0.0</v>
      </c>
      <c r="AJ1007" s="2">
        <v>1.0</v>
      </c>
      <c r="AK1007" s="2">
        <v>0.0</v>
      </c>
      <c r="AL1007" s="2">
        <v>0.0</v>
      </c>
      <c r="AM1007" s="2">
        <v>0.0</v>
      </c>
      <c r="AN1007" s="2">
        <v>1.0</v>
      </c>
      <c r="AO1007" s="2">
        <v>0.0</v>
      </c>
      <c r="AP1007" s="2">
        <v>0.0</v>
      </c>
      <c r="AQ1007" s="2">
        <v>0.0</v>
      </c>
      <c r="AR1007" s="3">
        <v>0.0</v>
      </c>
      <c r="AS1007" s="6">
        <f t="shared" si="4"/>
        <v>13.34745064</v>
      </c>
      <c r="AT1007" s="6">
        <f t="shared" si="5"/>
        <v>0.02361645183</v>
      </c>
      <c r="AU1007" s="6">
        <f t="shared" si="6"/>
        <v>0.4689260575</v>
      </c>
      <c r="AV1007" s="6">
        <f t="shared" si="7"/>
        <v>1</v>
      </c>
      <c r="AW1007" s="6">
        <f t="shared" si="8"/>
        <v>0</v>
      </c>
      <c r="AX1007" s="6">
        <f t="shared" si="9"/>
        <v>0</v>
      </c>
      <c r="AY1007" s="6">
        <f t="shared" si="10"/>
        <v>0</v>
      </c>
      <c r="AZ1007" s="6">
        <f t="shared" si="11"/>
        <v>0</v>
      </c>
      <c r="BA1007" s="6">
        <f t="shared" si="12"/>
        <v>6</v>
      </c>
      <c r="BB1007" s="6">
        <f t="shared" si="13"/>
        <v>0</v>
      </c>
      <c r="BC1007" s="2"/>
      <c r="BD1007" s="2"/>
    </row>
    <row r="1008" ht="15.75" customHeight="1">
      <c r="A1008" s="2">
        <v>242.0</v>
      </c>
      <c r="B1008" s="2">
        <v>2018.0</v>
      </c>
      <c r="C1008" s="6" t="s">
        <v>302</v>
      </c>
      <c r="D1008" s="2">
        <v>94.0</v>
      </c>
      <c r="E1008" s="2">
        <v>9.2693019000189E13</v>
      </c>
      <c r="F1008" s="2" t="str">
        <f t="array" ref="F1008">IFERROR(INDEX(cnpj!$A:$B,MATCH(C1008,cnpj!$B:$B,0),1),IF(G1008=14,LEFT(E1008,2)&amp;"."&amp;MID(E1008,3,3)&amp;"."&amp;MID(E1008,6,3)&amp;"/"&amp;MID(E1008,9,4)&amp;"-"&amp;RIGHT(E1008,2),IF(G1008=13,0&amp;LEFT(E1008,1)&amp;"."&amp;MID(E1008,2,3)&amp;"."&amp;MID(E1008,5,3)&amp;"/"&amp;MID(E1008,8,4)&amp;"-"&amp;RIGHT(E1008,2),IF(G1008=12,"00"&amp;"."&amp;LEFT(E1008,3)&amp;"."&amp;MID(E1008,4,3)&amp;"/"&amp;MID(E1008,7,4)&amp;"-"&amp;RIGHT(E1008,2),IF(G1008=11,"00.0"&amp;LEFT(E1008,2)&amp;"."&amp;MID(E1008,3,3)&amp;"/"&amp;MID(E1008,6,4)&amp;"-"&amp;RIGHT(E1008,2),"erro")))))</f>
        <v>92.693.019/0001-89</v>
      </c>
      <c r="G1008" s="2">
        <f t="shared" si="2"/>
        <v>14</v>
      </c>
      <c r="H1008" s="6" t="s">
        <v>88</v>
      </c>
      <c r="I1008" s="2">
        <v>5.0</v>
      </c>
      <c r="J1008" s="6">
        <v>11.672617307019502</v>
      </c>
      <c r="K1008" s="6">
        <v>117314.93</v>
      </c>
      <c r="L1008" s="2">
        <v>1.0</v>
      </c>
      <c r="M1008" s="2">
        <v>0.0</v>
      </c>
      <c r="N1008" s="2"/>
      <c r="O1008" s="2">
        <v>0.0</v>
      </c>
      <c r="P1008" s="2">
        <v>0.0</v>
      </c>
      <c r="Q1008" s="2">
        <v>0.0</v>
      </c>
      <c r="R1008" s="2">
        <v>6.0</v>
      </c>
      <c r="S1008" s="2">
        <v>0.0</v>
      </c>
      <c r="T1008" s="6">
        <v>13.525380157468565</v>
      </c>
      <c r="U1008" s="6">
        <v>0.08586730752266208</v>
      </c>
      <c r="V1008" s="6">
        <v>0.22870118529844982</v>
      </c>
      <c r="W1008" s="6">
        <v>152737.0</v>
      </c>
      <c r="X1008" s="6">
        <v>18369.451</v>
      </c>
      <c r="Y1008" s="6">
        <v>748166.0</v>
      </c>
      <c r="Z1008" s="6">
        <v>64243.0</v>
      </c>
      <c r="AA1008" s="2">
        <f t="shared" si="3"/>
        <v>0</v>
      </c>
      <c r="AB1008" s="2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2">
        <v>0.0</v>
      </c>
      <c r="AH1008" s="2">
        <v>0.0</v>
      </c>
      <c r="AI1008" s="2">
        <v>0.0</v>
      </c>
      <c r="AJ1008" s="2">
        <v>1.0</v>
      </c>
      <c r="AK1008" s="2">
        <v>0.0</v>
      </c>
      <c r="AL1008" s="2">
        <v>0.0</v>
      </c>
      <c r="AM1008" s="2">
        <v>0.0</v>
      </c>
      <c r="AN1008" s="2">
        <v>0.0</v>
      </c>
      <c r="AO1008" s="2">
        <v>1.0</v>
      </c>
      <c r="AP1008" s="2">
        <v>0.0</v>
      </c>
      <c r="AQ1008" s="2">
        <v>0.0</v>
      </c>
      <c r="AR1008" s="3">
        <v>0.0</v>
      </c>
      <c r="AS1008" s="6">
        <f t="shared" si="4"/>
        <v>13.3790593</v>
      </c>
      <c r="AT1008" s="6">
        <f t="shared" si="5"/>
        <v>0.02675430046</v>
      </c>
      <c r="AU1008" s="6">
        <f t="shared" si="6"/>
        <v>0.4590438881</v>
      </c>
      <c r="AV1008" s="6">
        <f t="shared" si="7"/>
        <v>1</v>
      </c>
      <c r="AW1008" s="6">
        <f t="shared" si="8"/>
        <v>0</v>
      </c>
      <c r="AX1008" s="6">
        <f t="shared" si="9"/>
        <v>0</v>
      </c>
      <c r="AY1008" s="6">
        <f t="shared" si="10"/>
        <v>0</v>
      </c>
      <c r="AZ1008" s="6">
        <f t="shared" si="11"/>
        <v>0</v>
      </c>
      <c r="BA1008" s="6">
        <f t="shared" si="12"/>
        <v>6</v>
      </c>
      <c r="BB1008" s="6">
        <f t="shared" si="13"/>
        <v>0</v>
      </c>
      <c r="BC1008" s="2"/>
      <c r="BD1008" s="2"/>
    </row>
    <row r="1009" ht="15.75" customHeight="1">
      <c r="A1009" s="2">
        <v>242.0</v>
      </c>
      <c r="B1009" s="2">
        <v>2019.0</v>
      </c>
      <c r="C1009" s="6" t="s">
        <v>302</v>
      </c>
      <c r="D1009" s="2">
        <v>94.0</v>
      </c>
      <c r="E1009" s="2">
        <v>9.2693019000189E13</v>
      </c>
      <c r="F1009" s="2" t="str">
        <f t="array" ref="F1009">IFERROR(INDEX(cnpj!$A:$B,MATCH(C1009,cnpj!$B:$B,0),1),IF(G1009=14,LEFT(E1009,2)&amp;"."&amp;MID(E1009,3,3)&amp;"."&amp;MID(E1009,6,3)&amp;"/"&amp;MID(E1009,9,4)&amp;"-"&amp;RIGHT(E1009,2),IF(G1009=13,0&amp;LEFT(E1009,1)&amp;"."&amp;MID(E1009,2,3)&amp;"."&amp;MID(E1009,5,3)&amp;"/"&amp;MID(E1009,8,4)&amp;"-"&amp;RIGHT(E1009,2),IF(G1009=12,"00"&amp;"."&amp;LEFT(E1009,3)&amp;"."&amp;MID(E1009,4,3)&amp;"/"&amp;MID(E1009,7,4)&amp;"-"&amp;RIGHT(E1009,2),IF(G1009=11,"00.0"&amp;LEFT(E1009,2)&amp;"."&amp;MID(E1009,3,3)&amp;"/"&amp;MID(E1009,6,4)&amp;"-"&amp;RIGHT(E1009,2),"erro")))))</f>
        <v>92.693.019/0001-89</v>
      </c>
      <c r="G1009" s="2">
        <f t="shared" si="2"/>
        <v>14</v>
      </c>
      <c r="H1009" s="6" t="s">
        <v>88</v>
      </c>
      <c r="I1009" s="2">
        <v>5.0</v>
      </c>
      <c r="J1009" s="6">
        <v>11.650084718940613</v>
      </c>
      <c r="K1009" s="6">
        <v>114701.08</v>
      </c>
      <c r="L1009" s="2">
        <v>0.0</v>
      </c>
      <c r="M1009" s="2">
        <v>0.0</v>
      </c>
      <c r="N1009" s="2"/>
      <c r="O1009" s="2">
        <v>0.0</v>
      </c>
      <c r="P1009" s="2">
        <v>0.0</v>
      </c>
      <c r="Q1009" s="2">
        <v>0.0</v>
      </c>
      <c r="R1009" s="2">
        <v>6.0</v>
      </c>
      <c r="S1009" s="2">
        <v>0.0</v>
      </c>
      <c r="T1009" s="6">
        <v>13.555774337162893</v>
      </c>
      <c r="U1009" s="6">
        <v>0.023111681609843695</v>
      </c>
      <c r="V1009" s="6">
        <v>0.3716890003954593</v>
      </c>
      <c r="W1009" s="6">
        <v>134635.0</v>
      </c>
      <c r="X1009" s="6">
        <v>152032.0</v>
      </c>
      <c r="Y1009" s="6">
        <v>771255.0</v>
      </c>
      <c r="Z1009" s="6">
        <v>17825.0</v>
      </c>
      <c r="AA1009" s="2">
        <f t="shared" si="3"/>
        <v>0</v>
      </c>
      <c r="AB1009" s="2">
        <v>0.0</v>
      </c>
      <c r="AC1009" s="2">
        <v>0.0</v>
      </c>
      <c r="AD1009" s="2">
        <v>0.0</v>
      </c>
      <c r="AE1009" s="2">
        <v>0.0</v>
      </c>
      <c r="AF1009" s="2">
        <v>0.0</v>
      </c>
      <c r="AG1009" s="2">
        <v>0.0</v>
      </c>
      <c r="AH1009" s="2">
        <v>0.0</v>
      </c>
      <c r="AI1009" s="2">
        <v>0.0</v>
      </c>
      <c r="AJ1009" s="2">
        <v>1.0</v>
      </c>
      <c r="AK1009" s="2">
        <v>0.0</v>
      </c>
      <c r="AL1009" s="2">
        <v>0.0</v>
      </c>
      <c r="AM1009" s="2">
        <v>0.0</v>
      </c>
      <c r="AN1009" s="2">
        <v>0.0</v>
      </c>
      <c r="AO1009" s="2">
        <v>0.0</v>
      </c>
      <c r="AP1009" s="2">
        <v>1.0</v>
      </c>
      <c r="AQ1009" s="2">
        <v>0.0</v>
      </c>
      <c r="AR1009" s="3">
        <v>0.0</v>
      </c>
      <c r="AS1009" s="6">
        <f t="shared" si="4"/>
        <v>13.52538016</v>
      </c>
      <c r="AT1009" s="6">
        <f t="shared" si="5"/>
        <v>0.08586730752</v>
      </c>
      <c r="AU1009" s="6">
        <f t="shared" si="6"/>
        <v>0.2287011853</v>
      </c>
      <c r="AV1009" s="6">
        <f t="shared" si="7"/>
        <v>1</v>
      </c>
      <c r="AW1009" s="6">
        <f t="shared" si="8"/>
        <v>0</v>
      </c>
      <c r="AX1009" s="6">
        <f t="shared" si="9"/>
        <v>0</v>
      </c>
      <c r="AY1009" s="6">
        <f t="shared" si="10"/>
        <v>0</v>
      </c>
      <c r="AZ1009" s="6">
        <f t="shared" si="11"/>
        <v>0</v>
      </c>
      <c r="BA1009" s="6">
        <f t="shared" si="12"/>
        <v>6</v>
      </c>
      <c r="BB1009" s="6">
        <f t="shared" si="13"/>
        <v>0</v>
      </c>
      <c r="BC1009" s="2"/>
      <c r="BD1009" s="2"/>
    </row>
    <row r="1010" ht="15.75" customHeight="1">
      <c r="A1010" s="2">
        <v>243.0</v>
      </c>
      <c r="B1010" s="2">
        <v>2016.0</v>
      </c>
      <c r="C1010" s="6" t="s">
        <v>303</v>
      </c>
      <c r="D1010" s="2">
        <v>9393.0</v>
      </c>
      <c r="E1010" s="2">
        <v>6.0398369000479E13</v>
      </c>
      <c r="F1010" s="2" t="str">
        <f t="array" ref="F1010">IFERROR(INDEX(cnpj!$A:$B,MATCH(C1010,cnpj!$B:$B,0),1),IF(G1010=14,LEFT(E1010,2)&amp;"."&amp;MID(E1010,3,3)&amp;"."&amp;MID(E1010,6,3)&amp;"/"&amp;MID(E1010,9,4)&amp;"-"&amp;RIGHT(E1010,2),IF(G1010=13,0&amp;LEFT(E1010,1)&amp;"."&amp;MID(E1010,2,3)&amp;"."&amp;MID(E1010,5,3)&amp;"/"&amp;MID(E1010,8,4)&amp;"-"&amp;RIGHT(E1010,2),IF(G1010=12,"00"&amp;"."&amp;LEFT(E1010,3)&amp;"."&amp;MID(E1010,4,3)&amp;"/"&amp;MID(E1010,7,4)&amp;"-"&amp;RIGHT(E1010,2),IF(G1010=11,"00.0"&amp;LEFT(E1010,2)&amp;"."&amp;MID(E1010,3,3)&amp;"/"&amp;MID(E1010,6,4)&amp;"-"&amp;RIGHT(E1010,2),"erro")))))</f>
        <v>60.398.369/0004-79</v>
      </c>
      <c r="G1010" s="2">
        <f t="shared" si="2"/>
        <v>14</v>
      </c>
      <c r="H1010" s="6" t="s">
        <v>183</v>
      </c>
      <c r="I1010" s="2">
        <v>5.0</v>
      </c>
      <c r="J1010" s="6">
        <v>13.953531855861648</v>
      </c>
      <c r="K1010" s="6">
        <v>1148000.0</v>
      </c>
      <c r="L1010" s="2">
        <v>0.0</v>
      </c>
      <c r="M1010" s="2">
        <v>1.0</v>
      </c>
      <c r="N1010" s="2"/>
      <c r="O1010" s="2">
        <v>1.0</v>
      </c>
      <c r="P1010" s="2">
        <v>4.0</v>
      </c>
      <c r="Q1010" s="2">
        <v>0.0</v>
      </c>
      <c r="R1010" s="2">
        <v>21.0</v>
      </c>
      <c r="S1010" s="2">
        <v>0.0</v>
      </c>
      <c r="T1010" s="6">
        <v>15.096789066245506</v>
      </c>
      <c r="U1010" s="6">
        <v>0.0</v>
      </c>
      <c r="V1010" s="6">
        <v>0.9286329351465231</v>
      </c>
      <c r="W1010" s="6">
        <v>2946933.0</v>
      </c>
      <c r="X1010" s="6">
        <v>397298.0</v>
      </c>
      <c r="Y1010" s="6">
        <v>3601241.0</v>
      </c>
      <c r="Z1010" s="6">
        <v>0.0</v>
      </c>
      <c r="AA1010" s="2" t="str">
        <f t="shared" si="3"/>
        <v/>
      </c>
      <c r="AB1010" s="2">
        <v>0.0</v>
      </c>
      <c r="AC1010" s="2">
        <v>0.0</v>
      </c>
      <c r="AD1010" s="2">
        <v>0.0</v>
      </c>
      <c r="AE1010" s="2">
        <v>0.0</v>
      </c>
      <c r="AF1010" s="2">
        <v>0.0</v>
      </c>
      <c r="AG1010" s="2">
        <v>0.0</v>
      </c>
      <c r="AH1010" s="2">
        <v>0.0</v>
      </c>
      <c r="AI1010" s="2">
        <v>0.0</v>
      </c>
      <c r="AJ1010" s="2">
        <v>1.0</v>
      </c>
      <c r="AK1010" s="2">
        <v>0.0</v>
      </c>
      <c r="AL1010" s="2">
        <v>0.0</v>
      </c>
      <c r="AM1010" s="2">
        <v>1.0</v>
      </c>
      <c r="AN1010" s="2">
        <v>0.0</v>
      </c>
      <c r="AO1010" s="2">
        <v>0.0</v>
      </c>
      <c r="AP1010" s="2">
        <v>0.0</v>
      </c>
      <c r="AQ1010" s="2">
        <v>0.0</v>
      </c>
      <c r="AR1010" s="3">
        <v>0.0</v>
      </c>
      <c r="AS1010" s="6" t="str">
        <f t="shared" si="4"/>
        <v/>
      </c>
      <c r="AT1010" s="6" t="str">
        <f t="shared" si="5"/>
        <v/>
      </c>
      <c r="AU1010" s="6" t="str">
        <f t="shared" si="6"/>
        <v/>
      </c>
      <c r="AV1010" s="6" t="str">
        <f t="shared" si="7"/>
        <v/>
      </c>
      <c r="AW1010" s="6" t="str">
        <f t="shared" si="8"/>
        <v/>
      </c>
      <c r="AX1010" s="6" t="str">
        <f t="shared" si="9"/>
        <v/>
      </c>
      <c r="AY1010" s="6" t="str">
        <f t="shared" si="10"/>
        <v/>
      </c>
      <c r="AZ1010" s="6" t="str">
        <f t="shared" si="11"/>
        <v/>
      </c>
      <c r="BA1010" s="6" t="str">
        <f t="shared" si="12"/>
        <v/>
      </c>
      <c r="BB1010" s="6" t="str">
        <f t="shared" si="13"/>
        <v/>
      </c>
      <c r="BC1010" s="2"/>
      <c r="BD1010" s="2"/>
    </row>
    <row r="1011" ht="15.75" customHeight="1">
      <c r="A1011" s="2">
        <v>243.0</v>
      </c>
      <c r="B1011" s="2">
        <v>2017.0</v>
      </c>
      <c r="C1011" s="6" t="s">
        <v>303</v>
      </c>
      <c r="D1011" s="2">
        <v>9393.0</v>
      </c>
      <c r="E1011" s="2">
        <v>6.0398369000479E13</v>
      </c>
      <c r="F1011" s="2" t="str">
        <f t="array" ref="F1011">IFERROR(INDEX(cnpj!$A:$B,MATCH(C1011,cnpj!$B:$B,0),1),IF(G1011=14,LEFT(E1011,2)&amp;"."&amp;MID(E1011,3,3)&amp;"."&amp;MID(E1011,6,3)&amp;"/"&amp;MID(E1011,9,4)&amp;"-"&amp;RIGHT(E1011,2),IF(G1011=13,0&amp;LEFT(E1011,1)&amp;"."&amp;MID(E1011,2,3)&amp;"."&amp;MID(E1011,5,3)&amp;"/"&amp;MID(E1011,8,4)&amp;"-"&amp;RIGHT(E1011,2),IF(G1011=12,"00"&amp;"."&amp;LEFT(E1011,3)&amp;"."&amp;MID(E1011,4,3)&amp;"/"&amp;MID(E1011,7,4)&amp;"-"&amp;RIGHT(E1011,2),IF(G1011=11,"00.0"&amp;LEFT(E1011,2)&amp;"."&amp;MID(E1011,3,3)&amp;"/"&amp;MID(E1011,6,4)&amp;"-"&amp;RIGHT(E1011,2),"erro")))))</f>
        <v>60.398.369/0004-79</v>
      </c>
      <c r="G1011" s="2">
        <f t="shared" si="2"/>
        <v>14</v>
      </c>
      <c r="H1011" s="6" t="s">
        <v>183</v>
      </c>
      <c r="I1011" s="2">
        <v>5.0</v>
      </c>
      <c r="J1011" s="6">
        <v>14.010254634756786</v>
      </c>
      <c r="K1011" s="6">
        <v>1215000.0</v>
      </c>
      <c r="L1011" s="2">
        <v>0.0</v>
      </c>
      <c r="M1011" s="2">
        <v>1.0</v>
      </c>
      <c r="N1011" s="2"/>
      <c r="O1011" s="2">
        <v>1.0</v>
      </c>
      <c r="P1011" s="2">
        <v>5.0</v>
      </c>
      <c r="Q1011" s="2">
        <v>0.0</v>
      </c>
      <c r="R1011" s="2">
        <v>24.0</v>
      </c>
      <c r="S1011" s="2">
        <v>0.0</v>
      </c>
      <c r="T1011" s="6">
        <v>15.251030464651835</v>
      </c>
      <c r="U1011" s="6">
        <v>0.0</v>
      </c>
      <c r="V1011" s="6">
        <v>0.7885392289881382</v>
      </c>
      <c r="W1011" s="6">
        <v>1319319.0</v>
      </c>
      <c r="X1011" s="6">
        <v>1993988.0</v>
      </c>
      <c r="Y1011" s="6">
        <v>4201829.0</v>
      </c>
      <c r="Z1011" s="6">
        <v>0.0</v>
      </c>
      <c r="AA1011" s="2">
        <f t="shared" si="3"/>
        <v>0</v>
      </c>
      <c r="AB1011" s="2">
        <v>0.0</v>
      </c>
      <c r="AC1011" s="2">
        <v>0.0</v>
      </c>
      <c r="AD1011" s="2">
        <v>0.0</v>
      </c>
      <c r="AE1011" s="2">
        <v>0.0</v>
      </c>
      <c r="AF1011" s="2">
        <v>0.0</v>
      </c>
      <c r="AG1011" s="2">
        <v>0.0</v>
      </c>
      <c r="AH1011" s="2">
        <v>0.0</v>
      </c>
      <c r="AI1011" s="2">
        <v>0.0</v>
      </c>
      <c r="AJ1011" s="2">
        <v>1.0</v>
      </c>
      <c r="AK1011" s="2">
        <v>0.0</v>
      </c>
      <c r="AL1011" s="2">
        <v>0.0</v>
      </c>
      <c r="AM1011" s="2">
        <v>0.0</v>
      </c>
      <c r="AN1011" s="2">
        <v>1.0</v>
      </c>
      <c r="AO1011" s="2">
        <v>0.0</v>
      </c>
      <c r="AP1011" s="2">
        <v>0.0</v>
      </c>
      <c r="AQ1011" s="2">
        <v>0.0</v>
      </c>
      <c r="AR1011" s="3">
        <v>0.0</v>
      </c>
      <c r="AS1011" s="6">
        <f t="shared" si="4"/>
        <v>15.09678907</v>
      </c>
      <c r="AT1011" s="6">
        <f t="shared" si="5"/>
        <v>0</v>
      </c>
      <c r="AU1011" s="6">
        <f t="shared" si="6"/>
        <v>0.9286329351</v>
      </c>
      <c r="AV1011" s="6">
        <f t="shared" si="7"/>
        <v>0</v>
      </c>
      <c r="AW1011" s="6">
        <f t="shared" si="8"/>
        <v>1</v>
      </c>
      <c r="AX1011" s="6">
        <f t="shared" si="9"/>
        <v>1</v>
      </c>
      <c r="AY1011" s="6">
        <f t="shared" si="10"/>
        <v>4</v>
      </c>
      <c r="AZ1011" s="6">
        <f t="shared" si="11"/>
        <v>0</v>
      </c>
      <c r="BA1011" s="6">
        <f t="shared" si="12"/>
        <v>21</v>
      </c>
      <c r="BB1011" s="6">
        <f t="shared" si="13"/>
        <v>0</v>
      </c>
      <c r="BC1011" s="2"/>
      <c r="BD1011" s="2"/>
    </row>
    <row r="1012" ht="15.75" customHeight="1">
      <c r="A1012" s="2">
        <v>243.0</v>
      </c>
      <c r="B1012" s="2">
        <v>2018.0</v>
      </c>
      <c r="C1012" s="6" t="s">
        <v>303</v>
      </c>
      <c r="D1012" s="2">
        <v>9393.0</v>
      </c>
      <c r="E1012" s="2">
        <v>6.0398369000479E13</v>
      </c>
      <c r="F1012" s="2" t="str">
        <f t="array" ref="F1012">IFERROR(INDEX(cnpj!$A:$B,MATCH(C1012,cnpj!$B:$B,0),1),IF(G1012=14,LEFT(E1012,2)&amp;"."&amp;MID(E1012,3,3)&amp;"."&amp;MID(E1012,6,3)&amp;"/"&amp;MID(E1012,9,4)&amp;"-"&amp;RIGHT(E1012,2),IF(G1012=13,0&amp;LEFT(E1012,1)&amp;"."&amp;MID(E1012,2,3)&amp;"."&amp;MID(E1012,5,3)&amp;"/"&amp;MID(E1012,8,4)&amp;"-"&amp;RIGHT(E1012,2),IF(G1012=12,"00"&amp;"."&amp;LEFT(E1012,3)&amp;"."&amp;MID(E1012,4,3)&amp;"/"&amp;MID(E1012,7,4)&amp;"-"&amp;RIGHT(E1012,2),IF(G1012=11,"00.0"&amp;LEFT(E1012,2)&amp;"."&amp;MID(E1012,3,3)&amp;"/"&amp;MID(E1012,6,4)&amp;"-"&amp;RIGHT(E1012,2),"erro")))))</f>
        <v>60.398.369/0004-79</v>
      </c>
      <c r="G1012" s="2">
        <f t="shared" si="2"/>
        <v>14</v>
      </c>
      <c r="H1012" s="6" t="s">
        <v>183</v>
      </c>
      <c r="I1012" s="2">
        <v>5.0</v>
      </c>
      <c r="J1012" s="6">
        <v>14.010254634756786</v>
      </c>
      <c r="K1012" s="6">
        <v>1215000.0</v>
      </c>
      <c r="L1012" s="2">
        <v>0.0</v>
      </c>
      <c r="M1012" s="2">
        <v>1.0</v>
      </c>
      <c r="N1012" s="2"/>
      <c r="O1012" s="2">
        <v>1.0</v>
      </c>
      <c r="P1012" s="2">
        <v>4.0</v>
      </c>
      <c r="Q1012" s="2">
        <v>0.0</v>
      </c>
      <c r="R1012" s="2">
        <v>21.0</v>
      </c>
      <c r="S1012" s="2">
        <v>0.0</v>
      </c>
      <c r="T1012" s="6">
        <v>15.357455402215386</v>
      </c>
      <c r="U1012" s="6">
        <v>0.0</v>
      </c>
      <c r="V1012" s="6">
        <v>0.8710869892211069</v>
      </c>
      <c r="W1012" s="6">
        <v>1877184.0</v>
      </c>
      <c r="X1012" s="6">
        <v>2193990.0</v>
      </c>
      <c r="Y1012" s="6">
        <v>4673671.0</v>
      </c>
      <c r="Z1012" s="6">
        <v>0.0</v>
      </c>
      <c r="AA1012" s="2">
        <f t="shared" si="3"/>
        <v>0</v>
      </c>
      <c r="AB1012" s="2">
        <v>0.0</v>
      </c>
      <c r="AC1012" s="2">
        <v>0.0</v>
      </c>
      <c r="AD1012" s="2">
        <v>0.0</v>
      </c>
      <c r="AE1012" s="2">
        <v>0.0</v>
      </c>
      <c r="AF1012" s="2">
        <v>0.0</v>
      </c>
      <c r="AG1012" s="2">
        <v>0.0</v>
      </c>
      <c r="AH1012" s="2">
        <v>0.0</v>
      </c>
      <c r="AI1012" s="2">
        <v>0.0</v>
      </c>
      <c r="AJ1012" s="2">
        <v>1.0</v>
      </c>
      <c r="AK1012" s="2">
        <v>0.0</v>
      </c>
      <c r="AL1012" s="2">
        <v>0.0</v>
      </c>
      <c r="AM1012" s="2">
        <v>0.0</v>
      </c>
      <c r="AN1012" s="2">
        <v>0.0</v>
      </c>
      <c r="AO1012" s="2">
        <v>1.0</v>
      </c>
      <c r="AP1012" s="2">
        <v>0.0</v>
      </c>
      <c r="AQ1012" s="2">
        <v>0.0</v>
      </c>
      <c r="AR1012" s="3">
        <v>0.0</v>
      </c>
      <c r="AS1012" s="6">
        <f t="shared" si="4"/>
        <v>15.25103046</v>
      </c>
      <c r="AT1012" s="6">
        <f t="shared" si="5"/>
        <v>0</v>
      </c>
      <c r="AU1012" s="6">
        <f t="shared" si="6"/>
        <v>0.788539229</v>
      </c>
      <c r="AV1012" s="6">
        <f t="shared" si="7"/>
        <v>0</v>
      </c>
      <c r="AW1012" s="6">
        <f t="shared" si="8"/>
        <v>1</v>
      </c>
      <c r="AX1012" s="6">
        <f t="shared" si="9"/>
        <v>1</v>
      </c>
      <c r="AY1012" s="6">
        <f t="shared" si="10"/>
        <v>5</v>
      </c>
      <c r="AZ1012" s="6">
        <f t="shared" si="11"/>
        <v>0</v>
      </c>
      <c r="BA1012" s="6">
        <f t="shared" si="12"/>
        <v>24</v>
      </c>
      <c r="BB1012" s="6">
        <f t="shared" si="13"/>
        <v>0</v>
      </c>
      <c r="BC1012" s="2"/>
      <c r="BD1012" s="2"/>
    </row>
    <row r="1013" ht="15.75" customHeight="1">
      <c r="A1013" s="2">
        <v>243.0</v>
      </c>
      <c r="B1013" s="2">
        <v>2019.0</v>
      </c>
      <c r="C1013" s="6" t="s">
        <v>303</v>
      </c>
      <c r="D1013" s="2">
        <v>9393.0</v>
      </c>
      <c r="E1013" s="2">
        <v>6.0398369000479E13</v>
      </c>
      <c r="F1013" s="2" t="str">
        <f t="array" ref="F1013">IFERROR(INDEX(cnpj!$A:$B,MATCH(C1013,cnpj!$B:$B,0),1),IF(G1013=14,LEFT(E1013,2)&amp;"."&amp;MID(E1013,3,3)&amp;"."&amp;MID(E1013,6,3)&amp;"/"&amp;MID(E1013,9,4)&amp;"-"&amp;RIGHT(E1013,2),IF(G1013=13,0&amp;LEFT(E1013,1)&amp;"."&amp;MID(E1013,2,3)&amp;"."&amp;MID(E1013,5,3)&amp;"/"&amp;MID(E1013,8,4)&amp;"-"&amp;RIGHT(E1013,2),IF(G1013=12,"00"&amp;"."&amp;LEFT(E1013,3)&amp;"."&amp;MID(E1013,4,3)&amp;"/"&amp;MID(E1013,7,4)&amp;"-"&amp;RIGHT(E1013,2),IF(G1013=11,"00.0"&amp;LEFT(E1013,2)&amp;"."&amp;MID(E1013,3,3)&amp;"/"&amp;MID(E1013,6,4)&amp;"-"&amp;RIGHT(E1013,2),"erro")))))</f>
        <v>60.398.369/0004-79</v>
      </c>
      <c r="G1013" s="2">
        <f t="shared" si="2"/>
        <v>14</v>
      </c>
      <c r="H1013" s="6" t="s">
        <v>183</v>
      </c>
      <c r="I1013" s="2">
        <v>5.0</v>
      </c>
      <c r="J1013" s="6">
        <v>14.0901073908674</v>
      </c>
      <c r="K1013" s="6">
        <v>1316000.0</v>
      </c>
      <c r="L1013" s="2">
        <v>0.0</v>
      </c>
      <c r="M1013" s="2">
        <v>1.0</v>
      </c>
      <c r="N1013" s="2"/>
      <c r="O1013" s="2">
        <v>1.0</v>
      </c>
      <c r="P1013" s="2">
        <v>5.0</v>
      </c>
      <c r="Q1013" s="2">
        <v>0.0</v>
      </c>
      <c r="R1013" s="2">
        <v>14.0</v>
      </c>
      <c r="S1013" s="2">
        <v>0.0</v>
      </c>
      <c r="T1013" s="6">
        <v>15.168446668069809</v>
      </c>
      <c r="U1013" s="6">
        <v>0.0</v>
      </c>
      <c r="V1013" s="6">
        <v>1.1118666200712992</v>
      </c>
      <c r="W1013" s="6">
        <v>1354621.0</v>
      </c>
      <c r="X1013" s="6">
        <v>2946933.0</v>
      </c>
      <c r="Y1013" s="6">
        <v>3868768.0</v>
      </c>
      <c r="Z1013" s="6">
        <v>0.0</v>
      </c>
      <c r="AA1013" s="2">
        <f t="shared" si="3"/>
        <v>0</v>
      </c>
      <c r="AB1013" s="2">
        <v>0.0</v>
      </c>
      <c r="AC1013" s="2">
        <v>0.0</v>
      </c>
      <c r="AD1013" s="2">
        <v>0.0</v>
      </c>
      <c r="AE1013" s="2">
        <v>0.0</v>
      </c>
      <c r="AF1013" s="2">
        <v>0.0</v>
      </c>
      <c r="AG1013" s="2">
        <v>0.0</v>
      </c>
      <c r="AH1013" s="2">
        <v>0.0</v>
      </c>
      <c r="AI1013" s="2">
        <v>0.0</v>
      </c>
      <c r="AJ1013" s="2">
        <v>1.0</v>
      </c>
      <c r="AK1013" s="2">
        <v>0.0</v>
      </c>
      <c r="AL1013" s="2">
        <v>0.0</v>
      </c>
      <c r="AM1013" s="2">
        <v>0.0</v>
      </c>
      <c r="AN1013" s="2">
        <v>0.0</v>
      </c>
      <c r="AO1013" s="2">
        <v>0.0</v>
      </c>
      <c r="AP1013" s="2">
        <v>1.0</v>
      </c>
      <c r="AQ1013" s="2">
        <v>0.0</v>
      </c>
      <c r="AR1013" s="3">
        <v>0.0</v>
      </c>
      <c r="AS1013" s="6">
        <f t="shared" si="4"/>
        <v>15.3574554</v>
      </c>
      <c r="AT1013" s="6">
        <f t="shared" si="5"/>
        <v>0</v>
      </c>
      <c r="AU1013" s="6">
        <f t="shared" si="6"/>
        <v>0.8710869892</v>
      </c>
      <c r="AV1013" s="6">
        <f t="shared" si="7"/>
        <v>0</v>
      </c>
      <c r="AW1013" s="6">
        <f t="shared" si="8"/>
        <v>1</v>
      </c>
      <c r="AX1013" s="6">
        <f t="shared" si="9"/>
        <v>1</v>
      </c>
      <c r="AY1013" s="6">
        <f t="shared" si="10"/>
        <v>4</v>
      </c>
      <c r="AZ1013" s="6">
        <f t="shared" si="11"/>
        <v>0</v>
      </c>
      <c r="BA1013" s="6">
        <f t="shared" si="12"/>
        <v>21</v>
      </c>
      <c r="BB1013" s="6">
        <f t="shared" si="13"/>
        <v>0</v>
      </c>
      <c r="BC1013" s="2"/>
      <c r="BD1013" s="2"/>
    </row>
    <row r="1014" ht="15.75" customHeight="1">
      <c r="A1014" s="2">
        <v>244.0</v>
      </c>
      <c r="B1014" s="2">
        <v>2016.0</v>
      </c>
      <c r="C1014" s="6" t="s">
        <v>304</v>
      </c>
      <c r="D1014" s="2">
        <v>13773.0</v>
      </c>
      <c r="E1014" s="2">
        <v>8.3475913000191E13</v>
      </c>
      <c r="F1014" s="2" t="str">
        <f t="array" ref="F1014">IFERROR(INDEX(cnpj!$A:$B,MATCH(C1014,cnpj!$B:$B,0),1),IF(G1014=14,LEFT(E1014,2)&amp;"."&amp;MID(E1014,3,3)&amp;"."&amp;MID(E1014,6,3)&amp;"/"&amp;MID(E1014,9,4)&amp;"-"&amp;RIGHT(E1014,2),IF(G1014=13,0&amp;LEFT(E1014,1)&amp;"."&amp;MID(E1014,2,3)&amp;"."&amp;MID(E1014,5,3)&amp;"/"&amp;MID(E1014,8,4)&amp;"-"&amp;RIGHT(E1014,2),IF(G1014=12,"00"&amp;"."&amp;LEFT(E1014,3)&amp;"."&amp;MID(E1014,4,3)&amp;"/"&amp;MID(E1014,7,4)&amp;"-"&amp;RIGHT(E1014,2),IF(G1014=11,"00.0"&amp;LEFT(E1014,2)&amp;"."&amp;MID(E1014,3,3)&amp;"/"&amp;MID(E1014,6,4)&amp;"-"&amp;RIGHT(E1014,2),"erro")))))</f>
        <v>83.475.913/0001-91</v>
      </c>
      <c r="G1014" s="2">
        <f t="shared" si="2"/>
        <v>14</v>
      </c>
      <c r="H1014" s="6" t="s">
        <v>60</v>
      </c>
      <c r="I1014" s="2">
        <v>1.0</v>
      </c>
      <c r="J1014" s="6">
        <v>11.982929094215963</v>
      </c>
      <c r="K1014" s="6">
        <v>160000.0</v>
      </c>
      <c r="L1014" s="2">
        <v>0.0</v>
      </c>
      <c r="M1014" s="2">
        <v>1.0</v>
      </c>
      <c r="N1014" s="2"/>
      <c r="O1014" s="2">
        <v>0.0</v>
      </c>
      <c r="P1014" s="2">
        <v>0.0</v>
      </c>
      <c r="Q1014" s="2">
        <v>0.0</v>
      </c>
      <c r="R1014" s="2">
        <v>16.0</v>
      </c>
      <c r="S1014" s="2">
        <v>0.0</v>
      </c>
      <c r="T1014" s="6">
        <v>14.078293196439615</v>
      </c>
      <c r="U1014" s="6">
        <v>0.001633931647064613</v>
      </c>
      <c r="V1014" s="6">
        <v>0.8166551842921116</v>
      </c>
      <c r="W1014" s="6">
        <v>395330.0</v>
      </c>
      <c r="X1014" s="6">
        <v>666766.0</v>
      </c>
      <c r="Y1014" s="6">
        <v>1300544.0</v>
      </c>
      <c r="Z1014" s="6">
        <v>2125.0</v>
      </c>
      <c r="AA1014" s="2" t="str">
        <f t="shared" si="3"/>
        <v/>
      </c>
      <c r="AB1014" s="2">
        <v>0.0</v>
      </c>
      <c r="AC1014" s="2">
        <v>0.0</v>
      </c>
      <c r="AD1014" s="2">
        <v>0.0</v>
      </c>
      <c r="AE1014" s="2">
        <v>0.0</v>
      </c>
      <c r="AF1014" s="2">
        <v>0.0</v>
      </c>
      <c r="AG1014" s="2">
        <v>1.0</v>
      </c>
      <c r="AH1014" s="2">
        <v>0.0</v>
      </c>
      <c r="AI1014" s="2">
        <v>0.0</v>
      </c>
      <c r="AJ1014" s="2">
        <v>0.0</v>
      </c>
      <c r="AK1014" s="2">
        <v>0.0</v>
      </c>
      <c r="AL1014" s="2">
        <v>0.0</v>
      </c>
      <c r="AM1014" s="2">
        <v>1.0</v>
      </c>
      <c r="AN1014" s="2">
        <v>0.0</v>
      </c>
      <c r="AO1014" s="2">
        <v>0.0</v>
      </c>
      <c r="AP1014" s="2">
        <v>0.0</v>
      </c>
      <c r="AQ1014" s="2">
        <v>0.0</v>
      </c>
      <c r="AR1014" s="3">
        <v>0.0</v>
      </c>
      <c r="AS1014" s="6" t="str">
        <f t="shared" si="4"/>
        <v/>
      </c>
      <c r="AT1014" s="6" t="str">
        <f t="shared" si="5"/>
        <v/>
      </c>
      <c r="AU1014" s="6" t="str">
        <f t="shared" si="6"/>
        <v/>
      </c>
      <c r="AV1014" s="6" t="str">
        <f t="shared" si="7"/>
        <v/>
      </c>
      <c r="AW1014" s="6" t="str">
        <f t="shared" si="8"/>
        <v/>
      </c>
      <c r="AX1014" s="6" t="str">
        <f t="shared" si="9"/>
        <v/>
      </c>
      <c r="AY1014" s="6" t="str">
        <f t="shared" si="10"/>
        <v/>
      </c>
      <c r="AZ1014" s="6" t="str">
        <f t="shared" si="11"/>
        <v/>
      </c>
      <c r="BA1014" s="6" t="str">
        <f t="shared" si="12"/>
        <v/>
      </c>
      <c r="BB1014" s="6" t="str">
        <f t="shared" si="13"/>
        <v/>
      </c>
      <c r="BC1014" s="2"/>
      <c r="BD1014" s="2"/>
    </row>
    <row r="1015" ht="15.75" customHeight="1">
      <c r="A1015" s="2">
        <v>244.0</v>
      </c>
      <c r="B1015" s="2">
        <v>2017.0</v>
      </c>
      <c r="C1015" s="6" t="s">
        <v>304</v>
      </c>
      <c r="D1015" s="2">
        <v>13773.0</v>
      </c>
      <c r="E1015" s="2">
        <v>8.3475913000191E13</v>
      </c>
      <c r="F1015" s="2" t="str">
        <f t="array" ref="F1015">IFERROR(INDEX(cnpj!$A:$B,MATCH(C1015,cnpj!$B:$B,0),1),IF(G1015=14,LEFT(E1015,2)&amp;"."&amp;MID(E1015,3,3)&amp;"."&amp;MID(E1015,6,3)&amp;"/"&amp;MID(E1015,9,4)&amp;"-"&amp;RIGHT(E1015,2),IF(G1015=13,0&amp;LEFT(E1015,1)&amp;"."&amp;MID(E1015,2,3)&amp;"."&amp;MID(E1015,5,3)&amp;"/"&amp;MID(E1015,8,4)&amp;"-"&amp;RIGHT(E1015,2),IF(G1015=12,"00"&amp;"."&amp;LEFT(E1015,3)&amp;"."&amp;MID(E1015,4,3)&amp;"/"&amp;MID(E1015,7,4)&amp;"-"&amp;RIGHT(E1015,2),IF(G1015=11,"00.0"&amp;LEFT(E1015,2)&amp;"."&amp;MID(E1015,3,3)&amp;"/"&amp;MID(E1015,6,4)&amp;"-"&amp;RIGHT(E1015,2),"erro")))))</f>
        <v>83.475.913/0001-91</v>
      </c>
      <c r="G1015" s="2">
        <f t="shared" si="2"/>
        <v>14</v>
      </c>
      <c r="H1015" s="6" t="s">
        <v>60</v>
      </c>
      <c r="I1015" s="2">
        <v>1.0</v>
      </c>
      <c r="J1015" s="6">
        <v>10.448714603019452</v>
      </c>
      <c r="K1015" s="6">
        <v>34500.0</v>
      </c>
      <c r="L1015" s="2">
        <v>0.0</v>
      </c>
      <c r="M1015" s="2">
        <v>1.0</v>
      </c>
      <c r="N1015" s="2"/>
      <c r="O1015" s="2">
        <v>0.0</v>
      </c>
      <c r="P1015" s="2">
        <v>0.0</v>
      </c>
      <c r="Q1015" s="2">
        <v>0.0</v>
      </c>
      <c r="R1015" s="2">
        <v>15.0</v>
      </c>
      <c r="S1015" s="2">
        <v>0.0</v>
      </c>
      <c r="T1015" s="6">
        <v>14.083166183074038</v>
      </c>
      <c r="U1015" s="6">
        <v>0.049075022744715154</v>
      </c>
      <c r="V1015" s="6">
        <v>0.7818894679534807</v>
      </c>
      <c r="W1015" s="6">
        <v>403124.0</v>
      </c>
      <c r="X1015" s="6">
        <v>618725.0</v>
      </c>
      <c r="Y1015" s="6">
        <v>1306897.0</v>
      </c>
      <c r="Z1015" s="6">
        <v>64136.0</v>
      </c>
      <c r="AA1015" s="2">
        <f t="shared" si="3"/>
        <v>0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0.0</v>
      </c>
      <c r="AG1015" s="2">
        <v>1.0</v>
      </c>
      <c r="AH1015" s="2">
        <v>0.0</v>
      </c>
      <c r="AI1015" s="2">
        <v>0.0</v>
      </c>
      <c r="AJ1015" s="2">
        <v>0.0</v>
      </c>
      <c r="AK1015" s="2">
        <v>0.0</v>
      </c>
      <c r="AL1015" s="2">
        <v>0.0</v>
      </c>
      <c r="AM1015" s="2">
        <v>0.0</v>
      </c>
      <c r="AN1015" s="2">
        <v>1.0</v>
      </c>
      <c r="AO1015" s="2">
        <v>0.0</v>
      </c>
      <c r="AP1015" s="2">
        <v>0.0</v>
      </c>
      <c r="AQ1015" s="2">
        <v>0.0</v>
      </c>
      <c r="AR1015" s="3">
        <v>0.0</v>
      </c>
      <c r="AS1015" s="6">
        <f t="shared" si="4"/>
        <v>14.0782932</v>
      </c>
      <c r="AT1015" s="6">
        <f t="shared" si="5"/>
        <v>0.001633931647</v>
      </c>
      <c r="AU1015" s="6">
        <f t="shared" si="6"/>
        <v>0.8166551843</v>
      </c>
      <c r="AV1015" s="6">
        <f t="shared" si="7"/>
        <v>0</v>
      </c>
      <c r="AW1015" s="6">
        <f t="shared" si="8"/>
        <v>1</v>
      </c>
      <c r="AX1015" s="6">
        <f t="shared" si="9"/>
        <v>0</v>
      </c>
      <c r="AY1015" s="6">
        <f t="shared" si="10"/>
        <v>0</v>
      </c>
      <c r="AZ1015" s="6">
        <f t="shared" si="11"/>
        <v>0</v>
      </c>
      <c r="BA1015" s="6">
        <f t="shared" si="12"/>
        <v>16</v>
      </c>
      <c r="BB1015" s="6">
        <f t="shared" si="13"/>
        <v>0</v>
      </c>
      <c r="BC1015" s="2"/>
      <c r="BD1015" s="2"/>
    </row>
    <row r="1016" ht="15.75" customHeight="1">
      <c r="A1016" s="2">
        <v>244.0</v>
      </c>
      <c r="B1016" s="2">
        <v>2018.0</v>
      </c>
      <c r="C1016" s="6" t="s">
        <v>304</v>
      </c>
      <c r="D1016" s="2">
        <v>13773.0</v>
      </c>
      <c r="E1016" s="2">
        <v>8.3475913000191E13</v>
      </c>
      <c r="F1016" s="2" t="str">
        <f t="array" ref="F1016">IFERROR(INDEX(cnpj!$A:$B,MATCH(C1016,cnpj!$B:$B,0),1),IF(G1016=14,LEFT(E1016,2)&amp;"."&amp;MID(E1016,3,3)&amp;"."&amp;MID(E1016,6,3)&amp;"/"&amp;MID(E1016,9,4)&amp;"-"&amp;RIGHT(E1016,2),IF(G1016=13,0&amp;LEFT(E1016,1)&amp;"."&amp;MID(E1016,2,3)&amp;"."&amp;MID(E1016,5,3)&amp;"/"&amp;MID(E1016,8,4)&amp;"-"&amp;RIGHT(E1016,2),IF(G1016=12,"00"&amp;"."&amp;LEFT(E1016,3)&amp;"."&amp;MID(E1016,4,3)&amp;"/"&amp;MID(E1016,7,4)&amp;"-"&amp;RIGHT(E1016,2),IF(G1016=11,"00.0"&amp;LEFT(E1016,2)&amp;"."&amp;MID(E1016,3,3)&amp;"/"&amp;MID(E1016,6,4)&amp;"-"&amp;RIGHT(E1016,2),"erro")))))</f>
        <v>83.475.913/0001-91</v>
      </c>
      <c r="G1016" s="2">
        <f t="shared" si="2"/>
        <v>14</v>
      </c>
      <c r="H1016" s="6" t="s">
        <v>60</v>
      </c>
      <c r="I1016" s="2">
        <v>1.0</v>
      </c>
      <c r="J1016" s="6">
        <v>12.468436909997665</v>
      </c>
      <c r="K1016" s="6">
        <v>260000.0</v>
      </c>
      <c r="L1016" s="2">
        <v>0.0</v>
      </c>
      <c r="M1016" s="2">
        <v>1.0</v>
      </c>
      <c r="N1016" s="2"/>
      <c r="O1016" s="2">
        <v>0.0</v>
      </c>
      <c r="P1016" s="2">
        <v>0.0</v>
      </c>
      <c r="Q1016" s="2">
        <v>0.0</v>
      </c>
      <c r="R1016" s="2">
        <v>15.0</v>
      </c>
      <c r="S1016" s="2">
        <v>0.0</v>
      </c>
      <c r="T1016" s="6">
        <v>14.330234174674896</v>
      </c>
      <c r="U1016" s="6">
        <v>0.08025575313057323</v>
      </c>
      <c r="V1016" s="6">
        <v>0.7835804482015042</v>
      </c>
      <c r="W1016" s="6">
        <v>382598.0</v>
      </c>
      <c r="X1016" s="6">
        <v>928470.0</v>
      </c>
      <c r="Y1016" s="6">
        <v>1673176.0</v>
      </c>
      <c r="Z1016" s="6">
        <v>134282.0</v>
      </c>
      <c r="AA1016" s="2">
        <f t="shared" si="3"/>
        <v>0</v>
      </c>
      <c r="AB1016" s="2">
        <v>0.0</v>
      </c>
      <c r="AC1016" s="2">
        <v>0.0</v>
      </c>
      <c r="AD1016" s="2">
        <v>0.0</v>
      </c>
      <c r="AE1016" s="2">
        <v>0.0</v>
      </c>
      <c r="AF1016" s="2">
        <v>0.0</v>
      </c>
      <c r="AG1016" s="2">
        <v>1.0</v>
      </c>
      <c r="AH1016" s="2">
        <v>0.0</v>
      </c>
      <c r="AI1016" s="2">
        <v>0.0</v>
      </c>
      <c r="AJ1016" s="2">
        <v>0.0</v>
      </c>
      <c r="AK1016" s="2">
        <v>0.0</v>
      </c>
      <c r="AL1016" s="2">
        <v>0.0</v>
      </c>
      <c r="AM1016" s="2">
        <v>0.0</v>
      </c>
      <c r="AN1016" s="2">
        <v>0.0</v>
      </c>
      <c r="AO1016" s="2">
        <v>1.0</v>
      </c>
      <c r="AP1016" s="2">
        <v>0.0</v>
      </c>
      <c r="AQ1016" s="2">
        <v>0.0</v>
      </c>
      <c r="AR1016" s="3">
        <v>0.0</v>
      </c>
      <c r="AS1016" s="6">
        <f t="shared" si="4"/>
        <v>14.08316618</v>
      </c>
      <c r="AT1016" s="6">
        <f t="shared" si="5"/>
        <v>0.04907502274</v>
      </c>
      <c r="AU1016" s="6">
        <f t="shared" si="6"/>
        <v>0.781889468</v>
      </c>
      <c r="AV1016" s="6">
        <f t="shared" si="7"/>
        <v>0</v>
      </c>
      <c r="AW1016" s="6">
        <f t="shared" si="8"/>
        <v>1</v>
      </c>
      <c r="AX1016" s="6">
        <f t="shared" si="9"/>
        <v>0</v>
      </c>
      <c r="AY1016" s="6">
        <f t="shared" si="10"/>
        <v>0</v>
      </c>
      <c r="AZ1016" s="6">
        <f t="shared" si="11"/>
        <v>0</v>
      </c>
      <c r="BA1016" s="6">
        <f t="shared" si="12"/>
        <v>15</v>
      </c>
      <c r="BB1016" s="6">
        <f t="shared" si="13"/>
        <v>0</v>
      </c>
      <c r="BC1016" s="2"/>
      <c r="BD1016" s="2"/>
    </row>
    <row r="1017" ht="15.75" customHeight="1">
      <c r="A1017" s="2">
        <v>244.0</v>
      </c>
      <c r="B1017" s="2">
        <v>2019.0</v>
      </c>
      <c r="C1017" s="6" t="s">
        <v>304</v>
      </c>
      <c r="D1017" s="2">
        <v>13773.0</v>
      </c>
      <c r="E1017" s="2">
        <v>8.3475913000191E13</v>
      </c>
      <c r="F1017" s="2" t="str">
        <f t="array" ref="F1017">IFERROR(INDEX(cnpj!$A:$B,MATCH(C1017,cnpj!$B:$B,0),1),IF(G1017=14,LEFT(E1017,2)&amp;"."&amp;MID(E1017,3,3)&amp;"."&amp;MID(E1017,6,3)&amp;"/"&amp;MID(E1017,9,4)&amp;"-"&amp;RIGHT(E1017,2),IF(G1017=13,0&amp;LEFT(E1017,1)&amp;"."&amp;MID(E1017,2,3)&amp;"."&amp;MID(E1017,5,3)&amp;"/"&amp;MID(E1017,8,4)&amp;"-"&amp;RIGHT(E1017,2),IF(G1017=12,"00"&amp;"."&amp;LEFT(E1017,3)&amp;"."&amp;MID(E1017,4,3)&amp;"/"&amp;MID(E1017,7,4)&amp;"-"&amp;RIGHT(E1017,2),IF(G1017=11,"00.0"&amp;LEFT(E1017,2)&amp;"."&amp;MID(E1017,3,3)&amp;"/"&amp;MID(E1017,6,4)&amp;"-"&amp;RIGHT(E1017,2),"erro")))))</f>
        <v>83.475.913/0001-91</v>
      </c>
      <c r="G1017" s="2">
        <f t="shared" si="2"/>
        <v>14</v>
      </c>
      <c r="H1017" s="6" t="s">
        <v>60</v>
      </c>
      <c r="I1017" s="2">
        <v>1.0</v>
      </c>
      <c r="J1017" s="6">
        <v>11.982929094215963</v>
      </c>
      <c r="K1017" s="6">
        <v>160000.0</v>
      </c>
      <c r="L1017" s="2">
        <v>0.0</v>
      </c>
      <c r="M1017" s="2">
        <v>1.0</v>
      </c>
      <c r="N1017" s="2"/>
      <c r="O1017" s="2">
        <v>0.0</v>
      </c>
      <c r="P1017" s="2">
        <v>0.0</v>
      </c>
      <c r="Q1017" s="2">
        <v>0.0</v>
      </c>
      <c r="R1017" s="2">
        <v>15.0</v>
      </c>
      <c r="S1017" s="2">
        <v>0.0</v>
      </c>
      <c r="T1017" s="6">
        <v>14.418897678272636</v>
      </c>
      <c r="U1017" s="6">
        <v>0.007180436919303769</v>
      </c>
      <c r="V1017" s="6">
        <v>0.530454777413566</v>
      </c>
      <c r="W1017" s="6">
        <v>574501.0</v>
      </c>
      <c r="X1017" s="6">
        <v>395330.0</v>
      </c>
      <c r="Y1017" s="6">
        <v>1828301.0</v>
      </c>
      <c r="Z1017" s="6">
        <v>13128.0</v>
      </c>
      <c r="AA1017" s="2">
        <f t="shared" si="3"/>
        <v>0</v>
      </c>
      <c r="AB1017" s="2">
        <v>0.0</v>
      </c>
      <c r="AC1017" s="2">
        <v>0.0</v>
      </c>
      <c r="AD1017" s="2">
        <v>0.0</v>
      </c>
      <c r="AE1017" s="2">
        <v>0.0</v>
      </c>
      <c r="AF1017" s="2">
        <v>0.0</v>
      </c>
      <c r="AG1017" s="2">
        <v>1.0</v>
      </c>
      <c r="AH1017" s="2">
        <v>0.0</v>
      </c>
      <c r="AI1017" s="2">
        <v>0.0</v>
      </c>
      <c r="AJ1017" s="2">
        <v>0.0</v>
      </c>
      <c r="AK1017" s="2">
        <v>0.0</v>
      </c>
      <c r="AL1017" s="2">
        <v>0.0</v>
      </c>
      <c r="AM1017" s="2">
        <v>0.0</v>
      </c>
      <c r="AN1017" s="2">
        <v>0.0</v>
      </c>
      <c r="AO1017" s="2">
        <v>0.0</v>
      </c>
      <c r="AP1017" s="2">
        <v>1.0</v>
      </c>
      <c r="AQ1017" s="2">
        <v>0.0</v>
      </c>
      <c r="AR1017" s="3">
        <v>0.0</v>
      </c>
      <c r="AS1017" s="6">
        <f t="shared" si="4"/>
        <v>14.33023417</v>
      </c>
      <c r="AT1017" s="6">
        <f t="shared" si="5"/>
        <v>0.08025575313</v>
      </c>
      <c r="AU1017" s="6">
        <f t="shared" si="6"/>
        <v>0.7835804482</v>
      </c>
      <c r="AV1017" s="6">
        <f t="shared" si="7"/>
        <v>0</v>
      </c>
      <c r="AW1017" s="6">
        <f t="shared" si="8"/>
        <v>1</v>
      </c>
      <c r="AX1017" s="6">
        <f t="shared" si="9"/>
        <v>0</v>
      </c>
      <c r="AY1017" s="6">
        <f t="shared" si="10"/>
        <v>0</v>
      </c>
      <c r="AZ1017" s="6">
        <f t="shared" si="11"/>
        <v>0</v>
      </c>
      <c r="BA1017" s="6">
        <f t="shared" si="12"/>
        <v>15</v>
      </c>
      <c r="BB1017" s="6">
        <f t="shared" si="13"/>
        <v>0</v>
      </c>
      <c r="BC1017" s="2"/>
      <c r="BD1017" s="2"/>
    </row>
    <row r="1018" ht="15.75" customHeight="1">
      <c r="A1018" s="2">
        <v>244.0</v>
      </c>
      <c r="B1018" s="2">
        <v>2020.0</v>
      </c>
      <c r="C1018" s="6" t="s">
        <v>304</v>
      </c>
      <c r="D1018" s="2">
        <v>13773.0</v>
      </c>
      <c r="E1018" s="2">
        <v>8.3475913000191E13</v>
      </c>
      <c r="F1018" s="2" t="str">
        <f t="array" ref="F1018">IFERROR(INDEX(cnpj!$A:$B,MATCH(C1018,cnpj!$B:$B,0),1),IF(G1018=14,LEFT(E1018,2)&amp;"."&amp;MID(E1018,3,3)&amp;"."&amp;MID(E1018,6,3)&amp;"/"&amp;MID(E1018,9,4)&amp;"-"&amp;RIGHT(E1018,2),IF(G1018=13,0&amp;LEFT(E1018,1)&amp;"."&amp;MID(E1018,2,3)&amp;"."&amp;MID(E1018,5,3)&amp;"/"&amp;MID(E1018,8,4)&amp;"-"&amp;RIGHT(E1018,2),IF(G1018=12,"00"&amp;"."&amp;LEFT(E1018,3)&amp;"."&amp;MID(E1018,4,3)&amp;"/"&amp;MID(E1018,7,4)&amp;"-"&amp;RIGHT(E1018,2),IF(G1018=11,"00.0"&amp;LEFT(E1018,2)&amp;"."&amp;MID(E1018,3,3)&amp;"/"&amp;MID(E1018,6,4)&amp;"-"&amp;RIGHT(E1018,2),"erro")))))</f>
        <v>83.475.913/0001-91</v>
      </c>
      <c r="G1018" s="2">
        <f t="shared" si="2"/>
        <v>14</v>
      </c>
      <c r="H1018" s="6" t="s">
        <v>60</v>
      </c>
      <c r="I1018" s="2">
        <v>1.0</v>
      </c>
      <c r="J1018" s="6">
        <v>11.982929094215963</v>
      </c>
      <c r="K1018" s="6">
        <v>160000.0</v>
      </c>
      <c r="L1018" s="2">
        <v>0.0</v>
      </c>
      <c r="M1018" s="2">
        <v>1.0</v>
      </c>
      <c r="N1018" s="2"/>
      <c r="O1018" s="2">
        <v>0.0</v>
      </c>
      <c r="P1018" s="2">
        <v>0.0</v>
      </c>
      <c r="Q1018" s="2">
        <v>0.0</v>
      </c>
      <c r="R1018" s="2">
        <v>14.0</v>
      </c>
      <c r="S1018" s="2">
        <v>0.0</v>
      </c>
      <c r="T1018" s="6">
        <v>14.476027619614547</v>
      </c>
      <c r="U1018" s="6">
        <v>0.06622608925644426</v>
      </c>
      <c r="V1018" s="6">
        <v>0.7844976193219007</v>
      </c>
      <c r="W1018" s="6">
        <v>668993.0</v>
      </c>
      <c r="X1018" s="6">
        <v>849632.0</v>
      </c>
      <c r="Y1018" s="6">
        <v>1935793.0</v>
      </c>
      <c r="Z1018" s="6">
        <v>128200.0</v>
      </c>
      <c r="AA1018" s="2">
        <f t="shared" si="3"/>
        <v>0</v>
      </c>
      <c r="AB1018" s="2">
        <v>0.0</v>
      </c>
      <c r="AC1018" s="2">
        <v>0.0</v>
      </c>
      <c r="AD1018" s="2">
        <v>0.0</v>
      </c>
      <c r="AE1018" s="2">
        <v>0.0</v>
      </c>
      <c r="AF1018" s="2">
        <v>0.0</v>
      </c>
      <c r="AG1018" s="2">
        <v>1.0</v>
      </c>
      <c r="AH1018" s="2">
        <v>0.0</v>
      </c>
      <c r="AI1018" s="2">
        <v>0.0</v>
      </c>
      <c r="AJ1018" s="2">
        <v>0.0</v>
      </c>
      <c r="AK1018" s="2">
        <v>0.0</v>
      </c>
      <c r="AL1018" s="2">
        <v>0.0</v>
      </c>
      <c r="AM1018" s="2">
        <v>0.0</v>
      </c>
      <c r="AN1018" s="2">
        <v>0.0</v>
      </c>
      <c r="AO1018" s="2">
        <v>0.0</v>
      </c>
      <c r="AP1018" s="2">
        <v>0.0</v>
      </c>
      <c r="AQ1018" s="2">
        <v>1.0</v>
      </c>
      <c r="AR1018" s="3">
        <v>0.0</v>
      </c>
      <c r="AS1018" s="6">
        <f t="shared" si="4"/>
        <v>14.41889768</v>
      </c>
      <c r="AT1018" s="6">
        <f t="shared" si="5"/>
        <v>0.007180436919</v>
      </c>
      <c r="AU1018" s="6">
        <f t="shared" si="6"/>
        <v>0.5304547774</v>
      </c>
      <c r="AV1018" s="6">
        <f t="shared" si="7"/>
        <v>0</v>
      </c>
      <c r="AW1018" s="6">
        <f t="shared" si="8"/>
        <v>1</v>
      </c>
      <c r="AX1018" s="6">
        <f t="shared" si="9"/>
        <v>0</v>
      </c>
      <c r="AY1018" s="6">
        <f t="shared" si="10"/>
        <v>0</v>
      </c>
      <c r="AZ1018" s="6">
        <f t="shared" si="11"/>
        <v>0</v>
      </c>
      <c r="BA1018" s="6">
        <f t="shared" si="12"/>
        <v>15</v>
      </c>
      <c r="BB1018" s="6">
        <f t="shared" si="13"/>
        <v>0</v>
      </c>
      <c r="BC1018" s="2"/>
      <c r="BD1018" s="2"/>
    </row>
    <row r="1019" ht="15.75" customHeight="1">
      <c r="A1019" s="2">
        <v>245.0</v>
      </c>
      <c r="B1019" s="2">
        <v>2016.0</v>
      </c>
      <c r="C1019" s="6" t="s">
        <v>305</v>
      </c>
      <c r="D1019" s="2">
        <v>20478.0</v>
      </c>
      <c r="E1019" s="2">
        <v>2.950811000189E12</v>
      </c>
      <c r="F1019" s="2" t="str">
        <f t="array" ref="F1019">IFERROR(INDEX(cnpj!$A:$B,MATCH(C1019,cnpj!$B:$B,0),1),IF(G1019=14,LEFT(E1019,2)&amp;"."&amp;MID(E1019,3,3)&amp;"."&amp;MID(E1019,6,3)&amp;"/"&amp;MID(E1019,9,4)&amp;"-"&amp;RIGHT(E1019,2),IF(G1019=13,0&amp;LEFT(E1019,1)&amp;"."&amp;MID(E1019,2,3)&amp;"."&amp;MID(E1019,5,3)&amp;"/"&amp;MID(E1019,8,4)&amp;"-"&amp;RIGHT(E1019,2),IF(G1019=12,"00"&amp;"."&amp;LEFT(E1019,3)&amp;"."&amp;MID(E1019,4,3)&amp;"/"&amp;MID(E1019,7,4)&amp;"-"&amp;RIGHT(E1019,2),IF(G1019=11,"00.0"&amp;LEFT(E1019,2)&amp;"."&amp;MID(E1019,3,3)&amp;"/"&amp;MID(E1019,6,4)&amp;"-"&amp;RIGHT(E1019,2),"erro")))))</f>
        <v>02.950.811/0001-89</v>
      </c>
      <c r="G1019" s="2">
        <f t="shared" si="2"/>
        <v>13</v>
      </c>
      <c r="H1019" s="6" t="s">
        <v>62</v>
      </c>
      <c r="I1019" s="2">
        <v>3.0</v>
      </c>
      <c r="J1019" s="6">
        <v>14.119312012295937</v>
      </c>
      <c r="K1019" s="6">
        <v>1355000.0</v>
      </c>
      <c r="L1019" s="2">
        <v>1.0</v>
      </c>
      <c r="M1019" s="2">
        <v>1.0</v>
      </c>
      <c r="N1019" s="2"/>
      <c r="O1019" s="2">
        <v>0.0</v>
      </c>
      <c r="P1019" s="2">
        <v>0.0</v>
      </c>
      <c r="Q1019" s="2">
        <v>0.0</v>
      </c>
      <c r="R1019" s="2">
        <v>11.0</v>
      </c>
      <c r="S1019" s="2">
        <v>0.0</v>
      </c>
      <c r="T1019" s="6">
        <v>14.638894020730413</v>
      </c>
      <c r="U1019" s="6">
        <v>-2.3298343644859196</v>
      </c>
      <c r="V1019" s="6">
        <v>2.480207357140192</v>
      </c>
      <c r="W1019" s="6">
        <v>3207235.0</v>
      </c>
      <c r="X1019" s="6">
        <v>2443161.0</v>
      </c>
      <c r="Y1019" s="6">
        <v>2278195.0</v>
      </c>
      <c r="Z1019" s="6">
        <v>-5307817.0</v>
      </c>
      <c r="AA1019" s="2" t="str">
        <f t="shared" si="3"/>
        <v/>
      </c>
      <c r="AB1019" s="2">
        <v>0.0</v>
      </c>
      <c r="AC1019" s="2">
        <v>0.0</v>
      </c>
      <c r="AD1019" s="2">
        <v>0.0</v>
      </c>
      <c r="AE1019" s="2">
        <v>0.0</v>
      </c>
      <c r="AF1019" s="2">
        <v>0.0</v>
      </c>
      <c r="AG1019" s="2">
        <v>0.0</v>
      </c>
      <c r="AH1019" s="2">
        <v>1.0</v>
      </c>
      <c r="AI1019" s="2">
        <v>0.0</v>
      </c>
      <c r="AJ1019" s="2">
        <v>0.0</v>
      </c>
      <c r="AK1019" s="2">
        <v>0.0</v>
      </c>
      <c r="AL1019" s="2">
        <v>0.0</v>
      </c>
      <c r="AM1019" s="2">
        <v>1.0</v>
      </c>
      <c r="AN1019" s="2">
        <v>0.0</v>
      </c>
      <c r="AO1019" s="2">
        <v>0.0</v>
      </c>
      <c r="AP1019" s="2">
        <v>0.0</v>
      </c>
      <c r="AQ1019" s="2">
        <v>0.0</v>
      </c>
      <c r="AR1019" s="3">
        <v>0.0</v>
      </c>
      <c r="AS1019" s="6" t="str">
        <f t="shared" si="4"/>
        <v/>
      </c>
      <c r="AT1019" s="6" t="str">
        <f t="shared" si="5"/>
        <v/>
      </c>
      <c r="AU1019" s="6" t="str">
        <f t="shared" si="6"/>
        <v/>
      </c>
      <c r="AV1019" s="6" t="str">
        <f t="shared" si="7"/>
        <v/>
      </c>
      <c r="AW1019" s="6" t="str">
        <f t="shared" si="8"/>
        <v/>
      </c>
      <c r="AX1019" s="6" t="str">
        <f t="shared" si="9"/>
        <v/>
      </c>
      <c r="AY1019" s="6" t="str">
        <f t="shared" si="10"/>
        <v/>
      </c>
      <c r="AZ1019" s="6" t="str">
        <f t="shared" si="11"/>
        <v/>
      </c>
      <c r="BA1019" s="6" t="str">
        <f t="shared" si="12"/>
        <v/>
      </c>
      <c r="BB1019" s="6" t="str">
        <f t="shared" si="13"/>
        <v/>
      </c>
      <c r="BC1019" s="2"/>
      <c r="BD1019" s="2"/>
    </row>
    <row r="1020" ht="15.75" customHeight="1">
      <c r="A1020" s="2">
        <v>245.0</v>
      </c>
      <c r="B1020" s="2">
        <v>2017.0</v>
      </c>
      <c r="C1020" s="6" t="s">
        <v>305</v>
      </c>
      <c r="D1020" s="2">
        <v>20478.0</v>
      </c>
      <c r="E1020" s="2">
        <v>2.950811000189E12</v>
      </c>
      <c r="F1020" s="2" t="str">
        <f t="array" ref="F1020">IFERROR(INDEX(cnpj!$A:$B,MATCH(C1020,cnpj!$B:$B,0),1),IF(G1020=14,LEFT(E1020,2)&amp;"."&amp;MID(E1020,3,3)&amp;"."&amp;MID(E1020,6,3)&amp;"/"&amp;MID(E1020,9,4)&amp;"-"&amp;RIGHT(E1020,2),IF(G1020=13,0&amp;LEFT(E1020,1)&amp;"."&amp;MID(E1020,2,3)&amp;"."&amp;MID(E1020,5,3)&amp;"/"&amp;MID(E1020,8,4)&amp;"-"&amp;RIGHT(E1020,2),IF(G1020=12,"00"&amp;"."&amp;LEFT(E1020,3)&amp;"."&amp;MID(E1020,4,3)&amp;"/"&amp;MID(E1020,7,4)&amp;"-"&amp;RIGHT(E1020,2),IF(G1020=11,"00.0"&amp;LEFT(E1020,2)&amp;"."&amp;MID(E1020,3,3)&amp;"/"&amp;MID(E1020,6,4)&amp;"-"&amp;RIGHT(E1020,2),"erro")))))</f>
        <v>02.950.811/0001-89</v>
      </c>
      <c r="G1020" s="2">
        <f t="shared" si="2"/>
        <v>13</v>
      </c>
      <c r="H1020" s="6" t="s">
        <v>62</v>
      </c>
      <c r="I1020" s="2">
        <v>3.0</v>
      </c>
      <c r="J1020" s="6">
        <v>13.73484265489682</v>
      </c>
      <c r="K1020" s="6">
        <v>922500.0</v>
      </c>
      <c r="L1020" s="2">
        <v>1.0</v>
      </c>
      <c r="M1020" s="2">
        <v>1.0</v>
      </c>
      <c r="N1020" s="2"/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6">
        <v>14.966957202973756</v>
      </c>
      <c r="U1020" s="6">
        <v>0.05476884940866615</v>
      </c>
      <c r="V1020" s="6">
        <v>2.0114384091135444</v>
      </c>
      <c r="W1020" s="6">
        <v>2056546.0</v>
      </c>
      <c r="X1020" s="6">
        <v>4305161.0</v>
      </c>
      <c r="Y1020" s="6">
        <v>3162765.0</v>
      </c>
      <c r="Z1020" s="6">
        <v>173221.0</v>
      </c>
      <c r="AA1020" s="2">
        <f t="shared" si="3"/>
        <v>1</v>
      </c>
      <c r="AB1020" s="2">
        <v>0.0</v>
      </c>
      <c r="AC1020" s="2">
        <v>0.0</v>
      </c>
      <c r="AD1020" s="2">
        <v>0.0</v>
      </c>
      <c r="AE1020" s="2">
        <v>0.0</v>
      </c>
      <c r="AF1020" s="2">
        <v>0.0</v>
      </c>
      <c r="AG1020" s="2">
        <v>0.0</v>
      </c>
      <c r="AH1020" s="2">
        <v>1.0</v>
      </c>
      <c r="AI1020" s="2">
        <v>0.0</v>
      </c>
      <c r="AJ1020" s="2">
        <v>0.0</v>
      </c>
      <c r="AK1020" s="2">
        <v>0.0</v>
      </c>
      <c r="AL1020" s="2">
        <v>0.0</v>
      </c>
      <c r="AM1020" s="2">
        <v>0.0</v>
      </c>
      <c r="AN1020" s="2">
        <v>1.0</v>
      </c>
      <c r="AO1020" s="2">
        <v>0.0</v>
      </c>
      <c r="AP1020" s="2">
        <v>0.0</v>
      </c>
      <c r="AQ1020" s="2">
        <v>0.0</v>
      </c>
      <c r="AR1020" s="3">
        <v>0.0</v>
      </c>
      <c r="AS1020" s="6">
        <f t="shared" si="4"/>
        <v>14.63889402</v>
      </c>
      <c r="AT1020" s="6">
        <f t="shared" si="5"/>
        <v>-2.329834364</v>
      </c>
      <c r="AU1020" s="6">
        <f t="shared" si="6"/>
        <v>2.480207357</v>
      </c>
      <c r="AV1020" s="6">
        <f t="shared" si="7"/>
        <v>1</v>
      </c>
      <c r="AW1020" s="6">
        <f t="shared" si="8"/>
        <v>1</v>
      </c>
      <c r="AX1020" s="6">
        <f t="shared" si="9"/>
        <v>0</v>
      </c>
      <c r="AY1020" s="6">
        <f t="shared" si="10"/>
        <v>0</v>
      </c>
      <c r="AZ1020" s="6">
        <f t="shared" si="11"/>
        <v>0</v>
      </c>
      <c r="BA1020" s="6">
        <f t="shared" si="12"/>
        <v>11</v>
      </c>
      <c r="BB1020" s="6">
        <f t="shared" si="13"/>
        <v>0</v>
      </c>
      <c r="BC1020" s="2"/>
      <c r="BD1020" s="2"/>
    </row>
    <row r="1021" ht="15.75" customHeight="1">
      <c r="A1021" s="2">
        <v>245.0</v>
      </c>
      <c r="B1021" s="2">
        <v>2018.0</v>
      </c>
      <c r="C1021" s="6" t="s">
        <v>305</v>
      </c>
      <c r="D1021" s="2">
        <v>20478.0</v>
      </c>
      <c r="E1021" s="2">
        <v>2.950811000189E12</v>
      </c>
      <c r="F1021" s="2" t="str">
        <f t="array" ref="F1021">IFERROR(INDEX(cnpj!$A:$B,MATCH(C1021,cnpj!$B:$B,0),1),IF(G1021=14,LEFT(E1021,2)&amp;"."&amp;MID(E1021,3,3)&amp;"."&amp;MID(E1021,6,3)&amp;"/"&amp;MID(E1021,9,4)&amp;"-"&amp;RIGHT(E1021,2),IF(G1021=13,0&amp;LEFT(E1021,1)&amp;"."&amp;MID(E1021,2,3)&amp;"."&amp;MID(E1021,5,3)&amp;"/"&amp;MID(E1021,8,4)&amp;"-"&amp;RIGHT(E1021,2),IF(G1021=12,"00"&amp;"."&amp;LEFT(E1021,3)&amp;"."&amp;MID(E1021,4,3)&amp;"/"&amp;MID(E1021,7,4)&amp;"-"&amp;RIGHT(E1021,2),IF(G1021=11,"00.0"&amp;LEFT(E1021,2)&amp;"."&amp;MID(E1021,3,3)&amp;"/"&amp;MID(E1021,6,4)&amp;"-"&amp;RIGHT(E1021,2),"erro")))))</f>
        <v>02.950.811/0001-89</v>
      </c>
      <c r="G1021" s="2">
        <f t="shared" si="2"/>
        <v>13</v>
      </c>
      <c r="H1021" s="6" t="s">
        <v>62</v>
      </c>
      <c r="I1021" s="2">
        <v>3.0</v>
      </c>
      <c r="J1021" s="6">
        <v>13.304684934198283</v>
      </c>
      <c r="K1021" s="6">
        <v>600000.0</v>
      </c>
      <c r="L1021" s="2">
        <v>1.0</v>
      </c>
      <c r="M1021" s="2">
        <v>1.0</v>
      </c>
      <c r="N1021" s="2"/>
      <c r="O1021" s="2">
        <v>0.0</v>
      </c>
      <c r="P1021" s="2">
        <v>0.0</v>
      </c>
      <c r="Q1021" s="2">
        <v>0.0</v>
      </c>
      <c r="R1021" s="2">
        <v>10.0</v>
      </c>
      <c r="S1021" s="2">
        <v>0.0</v>
      </c>
      <c r="T1021" s="6">
        <v>14.94944977087066</v>
      </c>
      <c r="U1021" s="6">
        <v>-0.26993041869444556</v>
      </c>
      <c r="V1021" s="6">
        <v>2.275360817278687</v>
      </c>
      <c r="W1021" s="6">
        <v>1995822.0</v>
      </c>
      <c r="X1021" s="6">
        <v>5075715.0</v>
      </c>
      <c r="Y1021" s="6">
        <v>3107875.0</v>
      </c>
      <c r="Z1021" s="6">
        <v>-838910.0</v>
      </c>
      <c r="AA1021" s="2">
        <f t="shared" si="3"/>
        <v>0</v>
      </c>
      <c r="AB1021" s="2">
        <v>0.0</v>
      </c>
      <c r="AC1021" s="2">
        <v>0.0</v>
      </c>
      <c r="AD1021" s="2">
        <v>0.0</v>
      </c>
      <c r="AE1021" s="2">
        <v>0.0</v>
      </c>
      <c r="AF1021" s="2">
        <v>0.0</v>
      </c>
      <c r="AG1021" s="2">
        <v>0.0</v>
      </c>
      <c r="AH1021" s="2">
        <v>1.0</v>
      </c>
      <c r="AI1021" s="2">
        <v>0.0</v>
      </c>
      <c r="AJ1021" s="2">
        <v>0.0</v>
      </c>
      <c r="AK1021" s="2">
        <v>0.0</v>
      </c>
      <c r="AL1021" s="2">
        <v>0.0</v>
      </c>
      <c r="AM1021" s="2">
        <v>0.0</v>
      </c>
      <c r="AN1021" s="2">
        <v>0.0</v>
      </c>
      <c r="AO1021" s="2">
        <v>1.0</v>
      </c>
      <c r="AP1021" s="2">
        <v>0.0</v>
      </c>
      <c r="AQ1021" s="2">
        <v>0.0</v>
      </c>
      <c r="AR1021" s="3">
        <v>0.0</v>
      </c>
      <c r="AS1021" s="6">
        <f t="shared" si="4"/>
        <v>14.9669572</v>
      </c>
      <c r="AT1021" s="6">
        <f t="shared" si="5"/>
        <v>0.05476884941</v>
      </c>
      <c r="AU1021" s="6">
        <f t="shared" si="6"/>
        <v>2.011438409</v>
      </c>
      <c r="AV1021" s="6">
        <f t="shared" si="7"/>
        <v>1</v>
      </c>
      <c r="AW1021" s="6">
        <f t="shared" si="8"/>
        <v>1</v>
      </c>
      <c r="AX1021" s="6">
        <f t="shared" si="9"/>
        <v>0</v>
      </c>
      <c r="AY1021" s="6">
        <f t="shared" si="10"/>
        <v>0</v>
      </c>
      <c r="AZ1021" s="6">
        <f t="shared" si="11"/>
        <v>0</v>
      </c>
      <c r="BA1021" s="6">
        <f t="shared" si="12"/>
        <v>0</v>
      </c>
      <c r="BB1021" s="6">
        <f t="shared" si="13"/>
        <v>0</v>
      </c>
      <c r="BC1021" s="2"/>
      <c r="BD1021" s="2"/>
    </row>
    <row r="1022" ht="15.75" customHeight="1">
      <c r="A1022" s="2">
        <v>245.0</v>
      </c>
      <c r="B1022" s="2">
        <v>2019.0</v>
      </c>
      <c r="C1022" s="6" t="s">
        <v>305</v>
      </c>
      <c r="D1022" s="2">
        <v>20478.0</v>
      </c>
      <c r="E1022" s="2">
        <v>2.950811000189E12</v>
      </c>
      <c r="F1022" s="2" t="str">
        <f t="array" ref="F1022">IFERROR(INDEX(cnpj!$A:$B,MATCH(C1022,cnpj!$B:$B,0),1),IF(G1022=14,LEFT(E1022,2)&amp;"."&amp;MID(E1022,3,3)&amp;"."&amp;MID(E1022,6,3)&amp;"/"&amp;MID(E1022,9,4)&amp;"-"&amp;RIGHT(E1022,2),IF(G1022=13,0&amp;LEFT(E1022,1)&amp;"."&amp;MID(E1022,2,3)&amp;"."&amp;MID(E1022,5,3)&amp;"/"&amp;MID(E1022,8,4)&amp;"-"&amp;RIGHT(E1022,2),IF(G1022=12,"00"&amp;"."&amp;LEFT(E1022,3)&amp;"."&amp;MID(E1022,4,3)&amp;"/"&amp;MID(E1022,7,4)&amp;"-"&amp;RIGHT(E1022,2),IF(G1022=11,"00.0"&amp;LEFT(E1022,2)&amp;"."&amp;MID(E1022,3,3)&amp;"/"&amp;MID(E1022,6,4)&amp;"-"&amp;RIGHT(E1022,2),"erro")))))</f>
        <v>02.950.811/0001-89</v>
      </c>
      <c r="G1022" s="2">
        <f t="shared" si="2"/>
        <v>13</v>
      </c>
      <c r="H1022" s="6" t="s">
        <v>62</v>
      </c>
      <c r="I1022" s="2">
        <v>3.0</v>
      </c>
      <c r="J1022" s="6">
        <v>13.232114241363448</v>
      </c>
      <c r="K1022" s="6">
        <v>558000.0</v>
      </c>
      <c r="L1022" s="2">
        <v>1.0</v>
      </c>
      <c r="M1022" s="2">
        <v>1.0</v>
      </c>
      <c r="N1022" s="2"/>
      <c r="O1022" s="2">
        <v>0.0</v>
      </c>
      <c r="P1022" s="2">
        <v>0.0</v>
      </c>
      <c r="Q1022" s="2">
        <v>0.0</v>
      </c>
      <c r="R1022" s="2">
        <v>11.0</v>
      </c>
      <c r="S1022" s="2">
        <v>0.0</v>
      </c>
      <c r="T1022" s="6">
        <v>14.834905742498878</v>
      </c>
      <c r="U1022" s="6">
        <v>-0.32474838698503855</v>
      </c>
      <c r="V1022" s="6">
        <v>1.952368341104045</v>
      </c>
      <c r="W1022" s="6">
        <v>2203789.0</v>
      </c>
      <c r="X1022" s="6">
        <v>3207235.0</v>
      </c>
      <c r="Y1022" s="6">
        <v>2771518.0</v>
      </c>
      <c r="Z1022" s="6">
        <v>-900046.0</v>
      </c>
      <c r="AA1022" s="2">
        <f t="shared" si="3"/>
        <v>1</v>
      </c>
      <c r="AB1022" s="2">
        <v>0.0</v>
      </c>
      <c r="AC1022" s="2">
        <v>0.0</v>
      </c>
      <c r="AD1022" s="2">
        <v>0.0</v>
      </c>
      <c r="AE1022" s="2">
        <v>0.0</v>
      </c>
      <c r="AF1022" s="2">
        <v>0.0</v>
      </c>
      <c r="AG1022" s="2">
        <v>0.0</v>
      </c>
      <c r="AH1022" s="2">
        <v>1.0</v>
      </c>
      <c r="AI1022" s="2">
        <v>0.0</v>
      </c>
      <c r="AJ1022" s="2">
        <v>0.0</v>
      </c>
      <c r="AK1022" s="2">
        <v>0.0</v>
      </c>
      <c r="AL1022" s="2">
        <v>0.0</v>
      </c>
      <c r="AM1022" s="2">
        <v>0.0</v>
      </c>
      <c r="AN1022" s="2">
        <v>0.0</v>
      </c>
      <c r="AO1022" s="2">
        <v>0.0</v>
      </c>
      <c r="AP1022" s="2">
        <v>1.0</v>
      </c>
      <c r="AQ1022" s="2">
        <v>0.0</v>
      </c>
      <c r="AR1022" s="3">
        <v>0.0</v>
      </c>
      <c r="AS1022" s="6">
        <f t="shared" si="4"/>
        <v>14.94944977</v>
      </c>
      <c r="AT1022" s="6">
        <f t="shared" si="5"/>
        <v>-0.2699304187</v>
      </c>
      <c r="AU1022" s="6">
        <f t="shared" si="6"/>
        <v>2.275360817</v>
      </c>
      <c r="AV1022" s="6">
        <f t="shared" si="7"/>
        <v>1</v>
      </c>
      <c r="AW1022" s="6">
        <f t="shared" si="8"/>
        <v>1</v>
      </c>
      <c r="AX1022" s="6">
        <f t="shared" si="9"/>
        <v>0</v>
      </c>
      <c r="AY1022" s="6">
        <f t="shared" si="10"/>
        <v>0</v>
      </c>
      <c r="AZ1022" s="6">
        <f t="shared" si="11"/>
        <v>0</v>
      </c>
      <c r="BA1022" s="6">
        <f t="shared" si="12"/>
        <v>10</v>
      </c>
      <c r="BB1022" s="6">
        <f t="shared" si="13"/>
        <v>0</v>
      </c>
      <c r="BC1022" s="2"/>
      <c r="BD1022" s="2"/>
    </row>
    <row r="1023" ht="15.75" customHeight="1">
      <c r="A1023" s="2">
        <v>245.0</v>
      </c>
      <c r="B1023" s="2">
        <v>2020.0</v>
      </c>
      <c r="C1023" s="6" t="s">
        <v>305</v>
      </c>
      <c r="D1023" s="2">
        <v>20478.0</v>
      </c>
      <c r="E1023" s="2">
        <v>2.950811000189E12</v>
      </c>
      <c r="F1023" s="2" t="str">
        <f t="array" ref="F1023">IFERROR(INDEX(cnpj!$A:$B,MATCH(C1023,cnpj!$B:$B,0),1),IF(G1023=14,LEFT(E1023,2)&amp;"."&amp;MID(E1023,3,3)&amp;"."&amp;MID(E1023,6,3)&amp;"/"&amp;MID(E1023,9,4)&amp;"-"&amp;RIGHT(E1023,2),IF(G1023=13,0&amp;LEFT(E1023,1)&amp;"."&amp;MID(E1023,2,3)&amp;"."&amp;MID(E1023,5,3)&amp;"/"&amp;MID(E1023,8,4)&amp;"-"&amp;RIGHT(E1023,2),IF(G1023=12,"00"&amp;"."&amp;LEFT(E1023,3)&amp;"."&amp;MID(E1023,4,3)&amp;"/"&amp;MID(E1023,7,4)&amp;"-"&amp;RIGHT(E1023,2),IF(G1023=11,"00.0"&amp;LEFT(E1023,2)&amp;"."&amp;MID(E1023,3,3)&amp;"/"&amp;MID(E1023,6,4)&amp;"-"&amp;RIGHT(E1023,2),"erro")))))</f>
        <v>02.950.811/0001-89</v>
      </c>
      <c r="G1023" s="2">
        <f t="shared" si="2"/>
        <v>13</v>
      </c>
      <c r="H1023" s="6" t="s">
        <v>62</v>
      </c>
      <c r="I1023" s="2">
        <v>3.0</v>
      </c>
      <c r="J1023" s="6">
        <v>13.39239051461739</v>
      </c>
      <c r="K1023" s="6">
        <v>655000.0</v>
      </c>
      <c r="L1023" s="2">
        <v>1.0</v>
      </c>
      <c r="M1023" s="2">
        <v>0.0</v>
      </c>
      <c r="N1023" s="2"/>
      <c r="O1023" s="2">
        <v>0.0</v>
      </c>
      <c r="P1023" s="2">
        <v>0.0</v>
      </c>
      <c r="Q1023" s="2">
        <v>0.0</v>
      </c>
      <c r="R1023" s="2">
        <v>12.0</v>
      </c>
      <c r="S1023" s="2">
        <v>0.0</v>
      </c>
      <c r="T1023" s="6">
        <v>14.796574283485173</v>
      </c>
      <c r="U1023" s="6">
        <v>-0.17044065666601182</v>
      </c>
      <c r="V1023" s="6">
        <v>2.9939035546164425</v>
      </c>
      <c r="W1023" s="6">
        <v>2127089.0</v>
      </c>
      <c r="X1023" s="6">
        <v>5858526.0</v>
      </c>
      <c r="Y1023" s="6">
        <v>2667292.0</v>
      </c>
      <c r="Z1023" s="6">
        <v>-454615.0</v>
      </c>
      <c r="AA1023" s="2">
        <f t="shared" si="3"/>
        <v>1</v>
      </c>
      <c r="AB1023" s="2">
        <v>0.0</v>
      </c>
      <c r="AC1023" s="2">
        <v>0.0</v>
      </c>
      <c r="AD1023" s="2">
        <v>0.0</v>
      </c>
      <c r="AE1023" s="2">
        <v>0.0</v>
      </c>
      <c r="AF1023" s="2">
        <v>0.0</v>
      </c>
      <c r="AG1023" s="2">
        <v>0.0</v>
      </c>
      <c r="AH1023" s="2">
        <v>1.0</v>
      </c>
      <c r="AI1023" s="2">
        <v>0.0</v>
      </c>
      <c r="AJ1023" s="2">
        <v>0.0</v>
      </c>
      <c r="AK1023" s="2">
        <v>0.0</v>
      </c>
      <c r="AL1023" s="2">
        <v>0.0</v>
      </c>
      <c r="AM1023" s="2">
        <v>0.0</v>
      </c>
      <c r="AN1023" s="2">
        <v>0.0</v>
      </c>
      <c r="AO1023" s="2">
        <v>0.0</v>
      </c>
      <c r="AP1023" s="2">
        <v>0.0</v>
      </c>
      <c r="AQ1023" s="2">
        <v>1.0</v>
      </c>
      <c r="AR1023" s="3">
        <v>0.0</v>
      </c>
      <c r="AS1023" s="6">
        <f t="shared" si="4"/>
        <v>14.83490574</v>
      </c>
      <c r="AT1023" s="6">
        <f t="shared" si="5"/>
        <v>-0.324748387</v>
      </c>
      <c r="AU1023" s="6">
        <f t="shared" si="6"/>
        <v>1.952368341</v>
      </c>
      <c r="AV1023" s="6">
        <f t="shared" si="7"/>
        <v>1</v>
      </c>
      <c r="AW1023" s="6">
        <f t="shared" si="8"/>
        <v>1</v>
      </c>
      <c r="AX1023" s="6">
        <f t="shared" si="9"/>
        <v>0</v>
      </c>
      <c r="AY1023" s="6">
        <f t="shared" si="10"/>
        <v>0</v>
      </c>
      <c r="AZ1023" s="6">
        <f t="shared" si="11"/>
        <v>0</v>
      </c>
      <c r="BA1023" s="6">
        <f t="shared" si="12"/>
        <v>11</v>
      </c>
      <c r="BB1023" s="6">
        <f t="shared" si="13"/>
        <v>0</v>
      </c>
      <c r="BC1023" s="2"/>
      <c r="BD1023" s="2"/>
    </row>
    <row r="1024" ht="15.75" customHeight="1">
      <c r="A1024" s="2">
        <v>246.0</v>
      </c>
      <c r="B1024" s="2">
        <v>2016.0</v>
      </c>
      <c r="C1024" s="6" t="s">
        <v>306</v>
      </c>
      <c r="D1024" s="2">
        <v>22187.0</v>
      </c>
      <c r="E1024" s="2">
        <v>1.0629105000168E13</v>
      </c>
      <c r="F1024" s="2" t="str">
        <f t="array" ref="F1024">IFERROR(INDEX(cnpj!$A:$B,MATCH(C1024,cnpj!$B:$B,0),1),IF(G1024=14,LEFT(E1024,2)&amp;"."&amp;MID(E1024,3,3)&amp;"."&amp;MID(E1024,6,3)&amp;"/"&amp;MID(E1024,9,4)&amp;"-"&amp;RIGHT(E1024,2),IF(G1024=13,0&amp;LEFT(E1024,1)&amp;"."&amp;MID(E1024,2,3)&amp;"."&amp;MID(E1024,5,3)&amp;"/"&amp;MID(E1024,8,4)&amp;"-"&amp;RIGHT(E1024,2),IF(G1024=12,"00"&amp;"."&amp;LEFT(E1024,3)&amp;"."&amp;MID(E1024,4,3)&amp;"/"&amp;MID(E1024,7,4)&amp;"-"&amp;RIGHT(E1024,2),IF(G1024=11,"00.0"&amp;LEFT(E1024,2)&amp;"."&amp;MID(E1024,3,3)&amp;"/"&amp;MID(E1024,6,4)&amp;"-"&amp;RIGHT(E1024,2),"erro")))))</f>
        <v>10.629.105/0001-68</v>
      </c>
      <c r="G1024" s="2">
        <f t="shared" si="2"/>
        <v>14</v>
      </c>
      <c r="H1024" s="6" t="s">
        <v>191</v>
      </c>
      <c r="I1024" s="2">
        <v>7.0</v>
      </c>
      <c r="J1024" s="6">
        <v>12.632973034358404</v>
      </c>
      <c r="K1024" s="6">
        <v>306500.0</v>
      </c>
      <c r="L1024" s="2">
        <v>0.0</v>
      </c>
      <c r="M1024" s="2">
        <v>0.0</v>
      </c>
      <c r="N1024" s="2"/>
      <c r="O1024" s="2">
        <v>1.0</v>
      </c>
      <c r="P1024" s="2">
        <v>5.0</v>
      </c>
      <c r="Q1024" s="2">
        <v>0.0</v>
      </c>
      <c r="R1024" s="2">
        <v>7.0</v>
      </c>
      <c r="S1024" s="2">
        <v>0.0</v>
      </c>
      <c r="T1024" s="6">
        <v>13.702426962620272</v>
      </c>
      <c r="U1024" s="6">
        <v>0.2705503227048986</v>
      </c>
      <c r="V1024" s="6">
        <v>0.0659787072992668</v>
      </c>
      <c r="W1024" s="6">
        <v>8366.0</v>
      </c>
      <c r="X1024" s="6">
        <v>50558.0</v>
      </c>
      <c r="Y1024" s="6">
        <v>893076.0</v>
      </c>
      <c r="Z1024" s="6">
        <v>241622.0</v>
      </c>
      <c r="AA1024" s="2" t="str">
        <f t="shared" si="3"/>
        <v/>
      </c>
      <c r="AB1024" s="2">
        <v>0.0</v>
      </c>
      <c r="AC1024" s="2">
        <v>0.0</v>
      </c>
      <c r="AD1024" s="2">
        <v>0.0</v>
      </c>
      <c r="AE1024" s="2">
        <v>0.0</v>
      </c>
      <c r="AF1024" s="2">
        <v>0.0</v>
      </c>
      <c r="AG1024" s="2">
        <v>0.0</v>
      </c>
      <c r="AH1024" s="2">
        <v>0.0</v>
      </c>
      <c r="AI1024" s="2">
        <v>0.0</v>
      </c>
      <c r="AJ1024" s="2">
        <v>0.0</v>
      </c>
      <c r="AK1024" s="2">
        <v>1.0</v>
      </c>
      <c r="AL1024" s="2">
        <v>0.0</v>
      </c>
      <c r="AM1024" s="2">
        <v>1.0</v>
      </c>
      <c r="AN1024" s="2">
        <v>0.0</v>
      </c>
      <c r="AO1024" s="2">
        <v>0.0</v>
      </c>
      <c r="AP1024" s="2">
        <v>0.0</v>
      </c>
      <c r="AQ1024" s="2">
        <v>0.0</v>
      </c>
      <c r="AR1024" s="3">
        <v>0.0</v>
      </c>
      <c r="AS1024" s="6" t="str">
        <f t="shared" si="4"/>
        <v/>
      </c>
      <c r="AT1024" s="6" t="str">
        <f t="shared" si="5"/>
        <v/>
      </c>
      <c r="AU1024" s="6" t="str">
        <f t="shared" si="6"/>
        <v/>
      </c>
      <c r="AV1024" s="6" t="str">
        <f t="shared" si="7"/>
        <v/>
      </c>
      <c r="AW1024" s="6" t="str">
        <f t="shared" si="8"/>
        <v/>
      </c>
      <c r="AX1024" s="6" t="str">
        <f t="shared" si="9"/>
        <v/>
      </c>
      <c r="AY1024" s="6" t="str">
        <f t="shared" si="10"/>
        <v/>
      </c>
      <c r="AZ1024" s="6" t="str">
        <f t="shared" si="11"/>
        <v/>
      </c>
      <c r="BA1024" s="6" t="str">
        <f t="shared" si="12"/>
        <v/>
      </c>
      <c r="BB1024" s="6" t="str">
        <f t="shared" si="13"/>
        <v/>
      </c>
      <c r="BC1024" s="2"/>
      <c r="BD1024" s="2"/>
    </row>
    <row r="1025" ht="15.75" customHeight="1">
      <c r="A1025" s="2">
        <v>246.0</v>
      </c>
      <c r="B1025" s="2">
        <v>2017.0</v>
      </c>
      <c r="C1025" s="6" t="s">
        <v>306</v>
      </c>
      <c r="D1025" s="2">
        <v>22187.0</v>
      </c>
      <c r="E1025" s="2">
        <v>1.0629105000168E13</v>
      </c>
      <c r="F1025" s="2" t="str">
        <f t="array" ref="F1025">IFERROR(INDEX(cnpj!$A:$B,MATCH(C1025,cnpj!$B:$B,0),1),IF(G1025=14,LEFT(E1025,2)&amp;"."&amp;MID(E1025,3,3)&amp;"."&amp;MID(E1025,6,3)&amp;"/"&amp;MID(E1025,9,4)&amp;"-"&amp;RIGHT(E1025,2),IF(G1025=13,0&amp;LEFT(E1025,1)&amp;"."&amp;MID(E1025,2,3)&amp;"."&amp;MID(E1025,5,3)&amp;"/"&amp;MID(E1025,8,4)&amp;"-"&amp;RIGHT(E1025,2),IF(G1025=12,"00"&amp;"."&amp;LEFT(E1025,3)&amp;"."&amp;MID(E1025,4,3)&amp;"/"&amp;MID(E1025,7,4)&amp;"-"&amp;RIGHT(E1025,2),IF(G1025=11,"00.0"&amp;LEFT(E1025,2)&amp;"."&amp;MID(E1025,3,3)&amp;"/"&amp;MID(E1025,6,4)&amp;"-"&amp;RIGHT(E1025,2),"erro")))))</f>
        <v>10.629.105/0001-68</v>
      </c>
      <c r="G1025" s="2">
        <f t="shared" si="2"/>
        <v>14</v>
      </c>
      <c r="H1025" s="6" t="s">
        <v>191</v>
      </c>
      <c r="I1025" s="2">
        <v>7.0</v>
      </c>
      <c r="J1025" s="6">
        <v>14.101441097377249</v>
      </c>
      <c r="K1025" s="6">
        <v>1331000.0</v>
      </c>
      <c r="L1025" s="2">
        <v>0.0</v>
      </c>
      <c r="M1025" s="2">
        <v>0.0</v>
      </c>
      <c r="N1025" s="2"/>
      <c r="O1025" s="2">
        <v>1.0</v>
      </c>
      <c r="P1025" s="2">
        <v>2.0</v>
      </c>
      <c r="Q1025" s="2">
        <v>0.0</v>
      </c>
      <c r="R1025" s="2">
        <v>13.0</v>
      </c>
      <c r="S1025" s="2">
        <v>0.0</v>
      </c>
      <c r="T1025" s="6">
        <v>13.791240406124793</v>
      </c>
      <c r="U1025" s="6">
        <v>0.03137941562792642</v>
      </c>
      <c r="V1025" s="6">
        <v>0.11837745460655599</v>
      </c>
      <c r="W1025" s="6">
        <v>5689.0</v>
      </c>
      <c r="X1025" s="6">
        <v>109850.0</v>
      </c>
      <c r="Y1025" s="6">
        <v>976022.0</v>
      </c>
      <c r="Z1025" s="6">
        <v>30627.0</v>
      </c>
      <c r="AA1025" s="2">
        <f t="shared" si="3"/>
        <v>0</v>
      </c>
      <c r="AB1025" s="2">
        <v>0.0</v>
      </c>
      <c r="AC1025" s="2">
        <v>0.0</v>
      </c>
      <c r="AD1025" s="2">
        <v>0.0</v>
      </c>
      <c r="AE1025" s="2">
        <v>0.0</v>
      </c>
      <c r="AF1025" s="2">
        <v>0.0</v>
      </c>
      <c r="AG1025" s="2">
        <v>0.0</v>
      </c>
      <c r="AH1025" s="2">
        <v>0.0</v>
      </c>
      <c r="AI1025" s="2">
        <v>0.0</v>
      </c>
      <c r="AJ1025" s="2">
        <v>0.0</v>
      </c>
      <c r="AK1025" s="2">
        <v>1.0</v>
      </c>
      <c r="AL1025" s="2">
        <v>0.0</v>
      </c>
      <c r="AM1025" s="2">
        <v>0.0</v>
      </c>
      <c r="AN1025" s="2">
        <v>1.0</v>
      </c>
      <c r="AO1025" s="2">
        <v>0.0</v>
      </c>
      <c r="AP1025" s="2">
        <v>0.0</v>
      </c>
      <c r="AQ1025" s="2">
        <v>0.0</v>
      </c>
      <c r="AR1025" s="3">
        <v>0.0</v>
      </c>
      <c r="AS1025" s="6">
        <f t="shared" si="4"/>
        <v>13.70242696</v>
      </c>
      <c r="AT1025" s="6">
        <f t="shared" si="5"/>
        <v>0.2705503227</v>
      </c>
      <c r="AU1025" s="6">
        <f t="shared" si="6"/>
        <v>0.0659787073</v>
      </c>
      <c r="AV1025" s="6">
        <f t="shared" si="7"/>
        <v>0</v>
      </c>
      <c r="AW1025" s="6">
        <f t="shared" si="8"/>
        <v>0</v>
      </c>
      <c r="AX1025" s="6">
        <f t="shared" si="9"/>
        <v>1</v>
      </c>
      <c r="AY1025" s="6">
        <f t="shared" si="10"/>
        <v>5</v>
      </c>
      <c r="AZ1025" s="6">
        <f t="shared" si="11"/>
        <v>0</v>
      </c>
      <c r="BA1025" s="6">
        <f t="shared" si="12"/>
        <v>7</v>
      </c>
      <c r="BB1025" s="6">
        <f t="shared" si="13"/>
        <v>0</v>
      </c>
      <c r="BC1025" s="2"/>
      <c r="BD1025" s="2"/>
    </row>
    <row r="1026" ht="15.75" customHeight="1">
      <c r="A1026" s="2">
        <v>246.0</v>
      </c>
      <c r="B1026" s="2">
        <v>2018.0</v>
      </c>
      <c r="C1026" s="6" t="s">
        <v>306</v>
      </c>
      <c r="D1026" s="2">
        <v>22187.0</v>
      </c>
      <c r="E1026" s="2">
        <v>1.0629105000168E13</v>
      </c>
      <c r="F1026" s="2" t="str">
        <f t="array" ref="F1026">IFERROR(INDEX(cnpj!$A:$B,MATCH(C1026,cnpj!$B:$B,0),1),IF(G1026=14,LEFT(E1026,2)&amp;"."&amp;MID(E1026,3,3)&amp;"."&amp;MID(E1026,6,3)&amp;"/"&amp;MID(E1026,9,4)&amp;"-"&amp;RIGHT(E1026,2),IF(G1026=13,0&amp;LEFT(E1026,1)&amp;"."&amp;MID(E1026,2,3)&amp;"."&amp;MID(E1026,5,3)&amp;"/"&amp;MID(E1026,8,4)&amp;"-"&amp;RIGHT(E1026,2),IF(G1026=12,"00"&amp;"."&amp;LEFT(E1026,3)&amp;"."&amp;MID(E1026,4,3)&amp;"/"&amp;MID(E1026,7,4)&amp;"-"&amp;RIGHT(E1026,2),IF(G1026=11,"00.0"&amp;LEFT(E1026,2)&amp;"."&amp;MID(E1026,3,3)&amp;"/"&amp;MID(E1026,6,4)&amp;"-"&amp;RIGHT(E1026,2),"erro")))))</f>
        <v>10.629.105/0001-68</v>
      </c>
      <c r="G1026" s="2">
        <f t="shared" si="2"/>
        <v>14</v>
      </c>
      <c r="H1026" s="6" t="s">
        <v>191</v>
      </c>
      <c r="I1026" s="2">
        <v>7.0</v>
      </c>
      <c r="J1026" s="6">
        <v>12.959844447906553</v>
      </c>
      <c r="K1026" s="6">
        <v>425000.0</v>
      </c>
      <c r="L1026" s="2">
        <v>0.0</v>
      </c>
      <c r="M1026" s="2">
        <v>0.0</v>
      </c>
      <c r="N1026" s="2"/>
      <c r="O1026" s="2">
        <v>0.0</v>
      </c>
      <c r="P1026" s="2">
        <v>0.0</v>
      </c>
      <c r="Q1026" s="2">
        <v>0.0</v>
      </c>
      <c r="R1026" s="2">
        <v>13.0</v>
      </c>
      <c r="S1026" s="2">
        <v>0.0</v>
      </c>
      <c r="T1026" s="6">
        <v>13.866928694558712</v>
      </c>
      <c r="U1026" s="6">
        <v>0.19460695332187777</v>
      </c>
      <c r="V1026" s="6">
        <v>0.04385317493110985</v>
      </c>
      <c r="W1026" s="6">
        <v>14423.0</v>
      </c>
      <c r="X1026" s="6">
        <v>31744.0</v>
      </c>
      <c r="Y1026" s="6">
        <v>1052763.0</v>
      </c>
      <c r="Z1026" s="6">
        <v>204875.0</v>
      </c>
      <c r="AA1026" s="2">
        <f t="shared" si="3"/>
        <v>0</v>
      </c>
      <c r="AB1026" s="2">
        <v>0.0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0.0</v>
      </c>
      <c r="AH1026" s="2">
        <v>0.0</v>
      </c>
      <c r="AI1026" s="2">
        <v>0.0</v>
      </c>
      <c r="AJ1026" s="2">
        <v>0.0</v>
      </c>
      <c r="AK1026" s="2">
        <v>1.0</v>
      </c>
      <c r="AL1026" s="2">
        <v>0.0</v>
      </c>
      <c r="AM1026" s="2">
        <v>0.0</v>
      </c>
      <c r="AN1026" s="2">
        <v>0.0</v>
      </c>
      <c r="AO1026" s="2">
        <v>1.0</v>
      </c>
      <c r="AP1026" s="2">
        <v>0.0</v>
      </c>
      <c r="AQ1026" s="2">
        <v>0.0</v>
      </c>
      <c r="AR1026" s="3">
        <v>0.0</v>
      </c>
      <c r="AS1026" s="6">
        <f t="shared" si="4"/>
        <v>13.79124041</v>
      </c>
      <c r="AT1026" s="6">
        <f t="shared" si="5"/>
        <v>0.03137941563</v>
      </c>
      <c r="AU1026" s="6">
        <f t="shared" si="6"/>
        <v>0.1183774546</v>
      </c>
      <c r="AV1026" s="6">
        <f t="shared" si="7"/>
        <v>0</v>
      </c>
      <c r="AW1026" s="6">
        <f t="shared" si="8"/>
        <v>0</v>
      </c>
      <c r="AX1026" s="6">
        <f t="shared" si="9"/>
        <v>1</v>
      </c>
      <c r="AY1026" s="6">
        <f t="shared" si="10"/>
        <v>2</v>
      </c>
      <c r="AZ1026" s="6">
        <f t="shared" si="11"/>
        <v>0</v>
      </c>
      <c r="BA1026" s="6">
        <f t="shared" si="12"/>
        <v>13</v>
      </c>
      <c r="BB1026" s="6">
        <f t="shared" si="13"/>
        <v>0</v>
      </c>
      <c r="BC1026" s="2"/>
      <c r="BD1026" s="2"/>
    </row>
    <row r="1027" ht="15.75" customHeight="1">
      <c r="A1027" s="2">
        <v>246.0</v>
      </c>
      <c r="B1027" s="2">
        <v>2019.0</v>
      </c>
      <c r="C1027" s="6" t="s">
        <v>306</v>
      </c>
      <c r="D1027" s="2">
        <v>22187.0</v>
      </c>
      <c r="E1027" s="2">
        <v>1.0629105000168E13</v>
      </c>
      <c r="F1027" s="2" t="str">
        <f t="array" ref="F1027">IFERROR(INDEX(cnpj!$A:$B,MATCH(C1027,cnpj!$B:$B,0),1),IF(G1027=14,LEFT(E1027,2)&amp;"."&amp;MID(E1027,3,3)&amp;"."&amp;MID(E1027,6,3)&amp;"/"&amp;MID(E1027,9,4)&amp;"-"&amp;RIGHT(E1027,2),IF(G1027=13,0&amp;LEFT(E1027,1)&amp;"."&amp;MID(E1027,2,3)&amp;"."&amp;MID(E1027,5,3)&amp;"/"&amp;MID(E1027,8,4)&amp;"-"&amp;RIGHT(E1027,2),IF(G1027=12,"00"&amp;"."&amp;LEFT(E1027,3)&amp;"."&amp;MID(E1027,4,3)&amp;"/"&amp;MID(E1027,7,4)&amp;"-"&amp;RIGHT(E1027,2),IF(G1027=11,"00.0"&amp;LEFT(E1027,2)&amp;"."&amp;MID(E1027,3,3)&amp;"/"&amp;MID(E1027,6,4)&amp;"-"&amp;RIGHT(E1027,2),"erro")))))</f>
        <v>10.629.105/0001-68</v>
      </c>
      <c r="G1027" s="2">
        <f t="shared" si="2"/>
        <v>14</v>
      </c>
      <c r="H1027" s="6" t="s">
        <v>191</v>
      </c>
      <c r="I1027" s="2">
        <v>7.0</v>
      </c>
      <c r="J1027" s="6">
        <v>13.005829561148378</v>
      </c>
      <c r="K1027" s="6">
        <v>445000.0</v>
      </c>
      <c r="L1027" s="2">
        <v>0.0</v>
      </c>
      <c r="M1027" s="2">
        <v>0.0</v>
      </c>
      <c r="N1027" s="2"/>
      <c r="O1027" s="2">
        <v>0.0</v>
      </c>
      <c r="P1027" s="2">
        <v>0.0</v>
      </c>
      <c r="Q1027" s="2">
        <v>0.0</v>
      </c>
      <c r="R1027" s="2">
        <v>15.0</v>
      </c>
      <c r="S1027" s="2">
        <v>0.0</v>
      </c>
      <c r="T1027" s="6">
        <v>14.645251624425422</v>
      </c>
      <c r="U1027" s="6">
        <v>0.36739949187102683</v>
      </c>
      <c r="V1027" s="6">
        <v>0.006463923933310798</v>
      </c>
      <c r="W1027" s="6">
        <v>6454.0</v>
      </c>
      <c r="X1027" s="6">
        <v>8366.0</v>
      </c>
      <c r="Y1027" s="6">
        <v>2292725.0</v>
      </c>
      <c r="Z1027" s="6">
        <v>842346.0</v>
      </c>
      <c r="AA1027" s="2">
        <f t="shared" si="3"/>
        <v>0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0.0</v>
      </c>
      <c r="AH1027" s="2">
        <v>0.0</v>
      </c>
      <c r="AI1027" s="2">
        <v>0.0</v>
      </c>
      <c r="AJ1027" s="2">
        <v>0.0</v>
      </c>
      <c r="AK1027" s="2">
        <v>1.0</v>
      </c>
      <c r="AL1027" s="2">
        <v>0.0</v>
      </c>
      <c r="AM1027" s="2">
        <v>0.0</v>
      </c>
      <c r="AN1027" s="2">
        <v>0.0</v>
      </c>
      <c r="AO1027" s="2">
        <v>0.0</v>
      </c>
      <c r="AP1027" s="2">
        <v>1.0</v>
      </c>
      <c r="AQ1027" s="2">
        <v>0.0</v>
      </c>
      <c r="AR1027" s="3">
        <v>0.0</v>
      </c>
      <c r="AS1027" s="6">
        <f t="shared" si="4"/>
        <v>13.86692869</v>
      </c>
      <c r="AT1027" s="6">
        <f t="shared" si="5"/>
        <v>0.1946069533</v>
      </c>
      <c r="AU1027" s="6">
        <f t="shared" si="6"/>
        <v>0.04385317493</v>
      </c>
      <c r="AV1027" s="6">
        <f t="shared" si="7"/>
        <v>0</v>
      </c>
      <c r="AW1027" s="6">
        <f t="shared" si="8"/>
        <v>0</v>
      </c>
      <c r="AX1027" s="6">
        <f t="shared" si="9"/>
        <v>0</v>
      </c>
      <c r="AY1027" s="6">
        <f t="shared" si="10"/>
        <v>0</v>
      </c>
      <c r="AZ1027" s="6">
        <f t="shared" si="11"/>
        <v>0</v>
      </c>
      <c r="BA1027" s="6">
        <f t="shared" si="12"/>
        <v>13</v>
      </c>
      <c r="BB1027" s="6">
        <f t="shared" si="13"/>
        <v>0</v>
      </c>
      <c r="BC1027" s="2"/>
      <c r="BD1027" s="2"/>
    </row>
    <row r="1028" ht="15.75" customHeight="1">
      <c r="A1028" s="2">
        <v>246.0</v>
      </c>
      <c r="B1028" s="2">
        <v>2020.0</v>
      </c>
      <c r="C1028" s="6" t="s">
        <v>306</v>
      </c>
      <c r="D1028" s="2">
        <v>22187.0</v>
      </c>
      <c r="E1028" s="2">
        <v>1.0629105000168E13</v>
      </c>
      <c r="F1028" s="2" t="str">
        <f t="array" ref="F1028">IFERROR(INDEX(cnpj!$A:$B,MATCH(C1028,cnpj!$B:$B,0),1),IF(G1028=14,LEFT(E1028,2)&amp;"."&amp;MID(E1028,3,3)&amp;"."&amp;MID(E1028,6,3)&amp;"/"&amp;MID(E1028,9,4)&amp;"-"&amp;RIGHT(E1028,2),IF(G1028=13,0&amp;LEFT(E1028,1)&amp;"."&amp;MID(E1028,2,3)&amp;"."&amp;MID(E1028,5,3)&amp;"/"&amp;MID(E1028,8,4)&amp;"-"&amp;RIGHT(E1028,2),IF(G1028=12,"00"&amp;"."&amp;LEFT(E1028,3)&amp;"."&amp;MID(E1028,4,3)&amp;"/"&amp;MID(E1028,7,4)&amp;"-"&amp;RIGHT(E1028,2),IF(G1028=11,"00.0"&amp;LEFT(E1028,2)&amp;"."&amp;MID(E1028,3,3)&amp;"/"&amp;MID(E1028,6,4)&amp;"-"&amp;RIGHT(E1028,2),"erro")))))</f>
        <v>10.629.105/0001-68</v>
      </c>
      <c r="G1028" s="2">
        <f t="shared" si="2"/>
        <v>14</v>
      </c>
      <c r="H1028" s="6" t="s">
        <v>191</v>
      </c>
      <c r="I1028" s="2">
        <v>7.0</v>
      </c>
      <c r="J1028" s="6">
        <v>13.753635154246187</v>
      </c>
      <c r="K1028" s="6">
        <v>940000.0</v>
      </c>
      <c r="L1028" s="2">
        <v>0.0</v>
      </c>
      <c r="M1028" s="2">
        <v>1.0</v>
      </c>
      <c r="N1028" s="2"/>
      <c r="O1028" s="2">
        <v>1.0</v>
      </c>
      <c r="P1028" s="2">
        <v>3.0</v>
      </c>
      <c r="Q1028" s="2">
        <v>0.0</v>
      </c>
      <c r="R1028" s="2">
        <v>13.0</v>
      </c>
      <c r="S1028" s="2">
        <v>0.0</v>
      </c>
      <c r="T1028" s="6">
        <v>15.124461294772425</v>
      </c>
      <c r="U1028" s="6">
        <v>0.12229359852437156</v>
      </c>
      <c r="V1028" s="6">
        <v>0.14906272798408118</v>
      </c>
      <c r="W1028" s="6">
        <v>10728.0</v>
      </c>
      <c r="X1028" s="6">
        <v>541145.0</v>
      </c>
      <c r="Y1028" s="6">
        <v>3702287.0</v>
      </c>
      <c r="Z1028" s="6">
        <v>452766.0</v>
      </c>
      <c r="AA1028" s="2">
        <f t="shared" si="3"/>
        <v>0</v>
      </c>
      <c r="AB1028" s="2">
        <v>0.0</v>
      </c>
      <c r="AC1028" s="2">
        <v>0.0</v>
      </c>
      <c r="AD1028" s="2">
        <v>0.0</v>
      </c>
      <c r="AE1028" s="2">
        <v>0.0</v>
      </c>
      <c r="AF1028" s="2">
        <v>0.0</v>
      </c>
      <c r="AG1028" s="2">
        <v>0.0</v>
      </c>
      <c r="AH1028" s="2">
        <v>0.0</v>
      </c>
      <c r="AI1028" s="2">
        <v>0.0</v>
      </c>
      <c r="AJ1028" s="2">
        <v>0.0</v>
      </c>
      <c r="AK1028" s="2">
        <v>1.0</v>
      </c>
      <c r="AL1028" s="2">
        <v>0.0</v>
      </c>
      <c r="AM1028" s="2">
        <v>0.0</v>
      </c>
      <c r="AN1028" s="2">
        <v>0.0</v>
      </c>
      <c r="AO1028" s="2">
        <v>0.0</v>
      </c>
      <c r="AP1028" s="2">
        <v>0.0</v>
      </c>
      <c r="AQ1028" s="2">
        <v>1.0</v>
      </c>
      <c r="AR1028" s="3">
        <v>0.0</v>
      </c>
      <c r="AS1028" s="6">
        <f t="shared" si="4"/>
        <v>14.64525162</v>
      </c>
      <c r="AT1028" s="6">
        <f t="shared" si="5"/>
        <v>0.3673994919</v>
      </c>
      <c r="AU1028" s="6">
        <f t="shared" si="6"/>
        <v>0.006463923933</v>
      </c>
      <c r="AV1028" s="6">
        <f t="shared" si="7"/>
        <v>0</v>
      </c>
      <c r="AW1028" s="6">
        <f t="shared" si="8"/>
        <v>0</v>
      </c>
      <c r="AX1028" s="6">
        <f t="shared" si="9"/>
        <v>0</v>
      </c>
      <c r="AY1028" s="6">
        <f t="shared" si="10"/>
        <v>0</v>
      </c>
      <c r="AZ1028" s="6">
        <f t="shared" si="11"/>
        <v>0</v>
      </c>
      <c r="BA1028" s="6">
        <f t="shared" si="12"/>
        <v>15</v>
      </c>
      <c r="BB1028" s="6">
        <f t="shared" si="13"/>
        <v>0</v>
      </c>
      <c r="BC1028" s="2"/>
      <c r="BD1028" s="2"/>
    </row>
    <row r="1029" ht="15.75" customHeight="1">
      <c r="A1029" s="2">
        <v>247.0</v>
      </c>
      <c r="B1029" s="2">
        <v>2016.0</v>
      </c>
      <c r="C1029" s="6" t="s">
        <v>307</v>
      </c>
      <c r="D1029" s="2">
        <v>9512.0</v>
      </c>
      <c r="E1029" s="2">
        <v>3.3000167000101E13</v>
      </c>
      <c r="F1029" s="2" t="str">
        <f t="array" ref="F1029">IFERROR(INDEX(cnpj!$A:$B,MATCH(C1029,cnpj!$B:$B,0),1),IF(G1029=14,LEFT(E1029,2)&amp;"."&amp;MID(E1029,3,3)&amp;"."&amp;MID(E1029,6,3)&amp;"/"&amp;MID(E1029,9,4)&amp;"-"&amp;RIGHT(E1029,2),IF(G1029=13,0&amp;LEFT(E1029,1)&amp;"."&amp;MID(E1029,2,3)&amp;"."&amp;MID(E1029,5,3)&amp;"/"&amp;MID(E1029,8,4)&amp;"-"&amp;RIGHT(E1029,2),IF(G1029=12,"00"&amp;"."&amp;LEFT(E1029,3)&amp;"."&amp;MID(E1029,4,3)&amp;"/"&amp;MID(E1029,7,4)&amp;"-"&amp;RIGHT(E1029,2),IF(G1029=11,"00.0"&amp;LEFT(E1029,2)&amp;"."&amp;MID(E1029,3,3)&amp;"/"&amp;MID(E1029,6,4)&amp;"-"&amp;RIGHT(E1029,2),"erro")))))</f>
        <v>33.000.167/0001-01</v>
      </c>
      <c r="G1029" s="2">
        <f t="shared" si="2"/>
        <v>14</v>
      </c>
      <c r="H1029" s="6" t="s">
        <v>191</v>
      </c>
      <c r="I1029" s="2">
        <v>7.0</v>
      </c>
      <c r="J1029" s="6">
        <v>17.028448790165722</v>
      </c>
      <c r="K1029" s="6">
        <v>2.4852E7</v>
      </c>
      <c r="L1029" s="2">
        <v>0.0</v>
      </c>
      <c r="M1029" s="2">
        <v>1.0</v>
      </c>
      <c r="N1029" s="2"/>
      <c r="O1029" s="2">
        <v>1.0</v>
      </c>
      <c r="P1029" s="2">
        <v>3.0</v>
      </c>
      <c r="Q1029" s="2">
        <v>12.0</v>
      </c>
      <c r="R1029" s="2">
        <v>26.0</v>
      </c>
      <c r="S1029" s="2">
        <v>0.0</v>
      </c>
      <c r="T1029" s="6">
        <v>20.340669239741857</v>
      </c>
      <c r="U1029" s="6">
        <v>-0.021733266088833112</v>
      </c>
      <c r="V1029" s="6">
        <v>0.6331411782643882</v>
      </c>
      <c r="W1029" s="6">
        <v>1.13431E8</v>
      </c>
      <c r="X1029" s="6">
        <v>3.18427E8</v>
      </c>
      <c r="Y1029" s="6">
        <v>6.82088E8</v>
      </c>
      <c r="Z1029" s="6">
        <v>-1.4824E7</v>
      </c>
      <c r="AA1029" s="2" t="str">
        <f t="shared" si="3"/>
        <v/>
      </c>
      <c r="AB1029" s="2">
        <v>0.0</v>
      </c>
      <c r="AC1029" s="2">
        <v>0.0</v>
      </c>
      <c r="AD1029" s="2">
        <v>0.0</v>
      </c>
      <c r="AE1029" s="2">
        <v>0.0</v>
      </c>
      <c r="AF1029" s="2">
        <v>0.0</v>
      </c>
      <c r="AG1029" s="2">
        <v>0.0</v>
      </c>
      <c r="AH1029" s="2">
        <v>0.0</v>
      </c>
      <c r="AI1029" s="2">
        <v>0.0</v>
      </c>
      <c r="AJ1029" s="2">
        <v>0.0</v>
      </c>
      <c r="AK1029" s="2">
        <v>1.0</v>
      </c>
      <c r="AL1029" s="2">
        <v>0.0</v>
      </c>
      <c r="AM1029" s="2">
        <v>1.0</v>
      </c>
      <c r="AN1029" s="2">
        <v>0.0</v>
      </c>
      <c r="AO1029" s="2">
        <v>0.0</v>
      </c>
      <c r="AP1029" s="2">
        <v>0.0</v>
      </c>
      <c r="AQ1029" s="2">
        <v>0.0</v>
      </c>
      <c r="AR1029" s="3">
        <v>0.0</v>
      </c>
      <c r="AS1029" s="6" t="str">
        <f t="shared" si="4"/>
        <v/>
      </c>
      <c r="AT1029" s="6" t="str">
        <f t="shared" si="5"/>
        <v/>
      </c>
      <c r="AU1029" s="6" t="str">
        <f t="shared" si="6"/>
        <v/>
      </c>
      <c r="AV1029" s="6" t="str">
        <f t="shared" si="7"/>
        <v/>
      </c>
      <c r="AW1029" s="6" t="str">
        <f t="shared" si="8"/>
        <v/>
      </c>
      <c r="AX1029" s="6" t="str">
        <f t="shared" si="9"/>
        <v/>
      </c>
      <c r="AY1029" s="6" t="str">
        <f t="shared" si="10"/>
        <v/>
      </c>
      <c r="AZ1029" s="6" t="str">
        <f t="shared" si="11"/>
        <v/>
      </c>
      <c r="BA1029" s="6" t="str">
        <f t="shared" si="12"/>
        <v/>
      </c>
      <c r="BB1029" s="6" t="str">
        <f t="shared" si="13"/>
        <v/>
      </c>
      <c r="BC1029" s="2"/>
      <c r="BD1029" s="2"/>
    </row>
    <row r="1030" ht="15.75" customHeight="1">
      <c r="A1030" s="2">
        <v>247.0</v>
      </c>
      <c r="B1030" s="2">
        <v>2017.0</v>
      </c>
      <c r="C1030" s="6" t="s">
        <v>307</v>
      </c>
      <c r="D1030" s="2">
        <v>9512.0</v>
      </c>
      <c r="E1030" s="2">
        <v>3.3000167000101E13</v>
      </c>
      <c r="F1030" s="2" t="str">
        <f t="array" ref="F1030">IFERROR(INDEX(cnpj!$A:$B,MATCH(C1030,cnpj!$B:$B,0),1),IF(G1030=14,LEFT(E1030,2)&amp;"."&amp;MID(E1030,3,3)&amp;"."&amp;MID(E1030,6,3)&amp;"/"&amp;MID(E1030,9,4)&amp;"-"&amp;RIGHT(E1030,2),IF(G1030=13,0&amp;LEFT(E1030,1)&amp;"."&amp;MID(E1030,2,3)&amp;"."&amp;MID(E1030,5,3)&amp;"/"&amp;MID(E1030,8,4)&amp;"-"&amp;RIGHT(E1030,2),IF(G1030=12,"00"&amp;"."&amp;LEFT(E1030,3)&amp;"."&amp;MID(E1030,4,3)&amp;"/"&amp;MID(E1030,7,4)&amp;"-"&amp;RIGHT(E1030,2),IF(G1030=11,"00.0"&amp;LEFT(E1030,2)&amp;"."&amp;MID(E1030,3,3)&amp;"/"&amp;MID(E1030,6,4)&amp;"-"&amp;RIGHT(E1030,2),"erro")))))</f>
        <v>33.000.167/0001-01</v>
      </c>
      <c r="G1030" s="2">
        <f t="shared" si="2"/>
        <v>14</v>
      </c>
      <c r="H1030" s="6" t="s">
        <v>191</v>
      </c>
      <c r="I1030" s="2">
        <v>7.0</v>
      </c>
      <c r="J1030" s="6">
        <v>17.028448790165722</v>
      </c>
      <c r="K1030" s="6">
        <v>2.4852E7</v>
      </c>
      <c r="L1030" s="2">
        <v>0.0</v>
      </c>
      <c r="M1030" s="2">
        <v>1.0</v>
      </c>
      <c r="N1030" s="2"/>
      <c r="O1030" s="2">
        <v>1.0</v>
      </c>
      <c r="P1030" s="2">
        <v>3.0</v>
      </c>
      <c r="Q1030" s="2">
        <v>12.0</v>
      </c>
      <c r="R1030" s="2">
        <v>31.0</v>
      </c>
      <c r="S1030" s="2">
        <v>0.0</v>
      </c>
      <c r="T1030" s="6">
        <v>20.40010165404893</v>
      </c>
      <c r="U1030" s="6">
        <v>-6.161454987532034E-4</v>
      </c>
      <c r="V1030" s="6">
        <v>0.6353067948691381</v>
      </c>
      <c r="W1030" s="6">
        <v>1.32319E8</v>
      </c>
      <c r="X1030" s="6">
        <v>3.27551E8</v>
      </c>
      <c r="Y1030" s="6">
        <v>7.23855E8</v>
      </c>
      <c r="Z1030" s="6">
        <v>-446000.0</v>
      </c>
      <c r="AA1030" s="2">
        <f t="shared" si="3"/>
        <v>1</v>
      </c>
      <c r="AB1030" s="2">
        <v>0.0</v>
      </c>
      <c r="AC1030" s="2">
        <v>0.0</v>
      </c>
      <c r="AD1030" s="2">
        <v>0.0</v>
      </c>
      <c r="AE1030" s="2">
        <v>0.0</v>
      </c>
      <c r="AF1030" s="2">
        <v>0.0</v>
      </c>
      <c r="AG1030" s="2">
        <v>0.0</v>
      </c>
      <c r="AH1030" s="2">
        <v>0.0</v>
      </c>
      <c r="AI1030" s="2">
        <v>0.0</v>
      </c>
      <c r="AJ1030" s="2">
        <v>0.0</v>
      </c>
      <c r="AK1030" s="2">
        <v>1.0</v>
      </c>
      <c r="AL1030" s="2">
        <v>0.0</v>
      </c>
      <c r="AM1030" s="2">
        <v>0.0</v>
      </c>
      <c r="AN1030" s="2">
        <v>1.0</v>
      </c>
      <c r="AO1030" s="2">
        <v>0.0</v>
      </c>
      <c r="AP1030" s="2">
        <v>0.0</v>
      </c>
      <c r="AQ1030" s="2">
        <v>0.0</v>
      </c>
      <c r="AR1030" s="3">
        <v>0.0</v>
      </c>
      <c r="AS1030" s="6">
        <f t="shared" si="4"/>
        <v>20.34066924</v>
      </c>
      <c r="AT1030" s="6">
        <f t="shared" si="5"/>
        <v>-0.02173326609</v>
      </c>
      <c r="AU1030" s="6">
        <f t="shared" si="6"/>
        <v>0.6331411783</v>
      </c>
      <c r="AV1030" s="6">
        <f t="shared" si="7"/>
        <v>0</v>
      </c>
      <c r="AW1030" s="6">
        <f t="shared" si="8"/>
        <v>1</v>
      </c>
      <c r="AX1030" s="6">
        <f t="shared" si="9"/>
        <v>1</v>
      </c>
      <c r="AY1030" s="6">
        <f t="shared" si="10"/>
        <v>3</v>
      </c>
      <c r="AZ1030" s="6">
        <f t="shared" si="11"/>
        <v>12</v>
      </c>
      <c r="BA1030" s="6">
        <f t="shared" si="12"/>
        <v>26</v>
      </c>
      <c r="BB1030" s="6">
        <f t="shared" si="13"/>
        <v>0</v>
      </c>
      <c r="BC1030" s="2"/>
      <c r="BD1030" s="2"/>
    </row>
    <row r="1031" ht="15.75" customHeight="1">
      <c r="A1031" s="2">
        <v>247.0</v>
      </c>
      <c r="B1031" s="2">
        <v>2018.0</v>
      </c>
      <c r="C1031" s="6" t="s">
        <v>307</v>
      </c>
      <c r="D1031" s="2">
        <v>9512.0</v>
      </c>
      <c r="E1031" s="2">
        <v>3.3000167000101E13</v>
      </c>
      <c r="F1031" s="2" t="str">
        <f t="array" ref="F1031">IFERROR(INDEX(cnpj!$A:$B,MATCH(C1031,cnpj!$B:$B,0),1),IF(G1031=14,LEFT(E1031,2)&amp;"."&amp;MID(E1031,3,3)&amp;"."&amp;MID(E1031,6,3)&amp;"/"&amp;MID(E1031,9,4)&amp;"-"&amp;RIGHT(E1031,2),IF(G1031=13,0&amp;LEFT(E1031,1)&amp;"."&amp;MID(E1031,2,3)&amp;"."&amp;MID(E1031,5,3)&amp;"/"&amp;MID(E1031,8,4)&amp;"-"&amp;RIGHT(E1031,2),IF(G1031=12,"00"&amp;"."&amp;LEFT(E1031,3)&amp;"."&amp;MID(E1031,4,3)&amp;"/"&amp;MID(E1031,7,4)&amp;"-"&amp;RIGHT(E1031,2),IF(G1031=11,"00.0"&amp;LEFT(E1031,2)&amp;"."&amp;MID(E1031,3,3)&amp;"/"&amp;MID(E1031,6,4)&amp;"-"&amp;RIGHT(E1031,2),"erro")))))</f>
        <v>33.000.167/0001-01</v>
      </c>
      <c r="G1031" s="2">
        <f t="shared" si="2"/>
        <v>14</v>
      </c>
      <c r="H1031" s="6" t="s">
        <v>191</v>
      </c>
      <c r="I1031" s="2">
        <v>7.0</v>
      </c>
      <c r="J1031" s="6">
        <v>17.61919082755539</v>
      </c>
      <c r="K1031" s="6">
        <v>4.4866E7</v>
      </c>
      <c r="L1031" s="2">
        <v>0.0</v>
      </c>
      <c r="M1031" s="2">
        <v>1.0</v>
      </c>
      <c r="N1031" s="2"/>
      <c r="O1031" s="2">
        <v>1.0</v>
      </c>
      <c r="P1031" s="2">
        <v>3.0</v>
      </c>
      <c r="Q1031" s="2">
        <v>12.0</v>
      </c>
      <c r="R1031" s="2">
        <v>28.0</v>
      </c>
      <c r="S1031" s="2">
        <v>0.0</v>
      </c>
      <c r="T1031" s="6">
        <v>20.54857548827457</v>
      </c>
      <c r="U1031" s="6">
        <v>0.030699628565338085</v>
      </c>
      <c r="V1031" s="6">
        <v>0.6698590120242891</v>
      </c>
      <c r="W1031" s="6">
        <v>1.85554E8</v>
      </c>
      <c r="X1031" s="6">
        <v>3.76938E8</v>
      </c>
      <c r="Y1031" s="6">
        <v>8.39717E8</v>
      </c>
      <c r="Z1031" s="6">
        <v>2.5779E7</v>
      </c>
      <c r="AA1031" s="2">
        <f t="shared" si="3"/>
        <v>1</v>
      </c>
      <c r="AB1031" s="2">
        <v>0.0</v>
      </c>
      <c r="AC1031" s="2">
        <v>0.0</v>
      </c>
      <c r="AD1031" s="2">
        <v>0.0</v>
      </c>
      <c r="AE1031" s="2">
        <v>0.0</v>
      </c>
      <c r="AF1031" s="2">
        <v>0.0</v>
      </c>
      <c r="AG1031" s="2">
        <v>0.0</v>
      </c>
      <c r="AH1031" s="2">
        <v>0.0</v>
      </c>
      <c r="AI1031" s="2">
        <v>0.0</v>
      </c>
      <c r="AJ1031" s="2">
        <v>0.0</v>
      </c>
      <c r="AK1031" s="2">
        <v>1.0</v>
      </c>
      <c r="AL1031" s="2">
        <v>0.0</v>
      </c>
      <c r="AM1031" s="2">
        <v>0.0</v>
      </c>
      <c r="AN1031" s="2">
        <v>0.0</v>
      </c>
      <c r="AO1031" s="2">
        <v>1.0</v>
      </c>
      <c r="AP1031" s="2">
        <v>0.0</v>
      </c>
      <c r="AQ1031" s="2">
        <v>0.0</v>
      </c>
      <c r="AR1031" s="3">
        <v>0.0</v>
      </c>
      <c r="AS1031" s="6">
        <f t="shared" si="4"/>
        <v>20.40010165</v>
      </c>
      <c r="AT1031" s="6">
        <f t="shared" si="5"/>
        <v>-0.0006161454988</v>
      </c>
      <c r="AU1031" s="6">
        <f t="shared" si="6"/>
        <v>0.6353067949</v>
      </c>
      <c r="AV1031" s="6">
        <f t="shared" si="7"/>
        <v>0</v>
      </c>
      <c r="AW1031" s="6">
        <f t="shared" si="8"/>
        <v>1</v>
      </c>
      <c r="AX1031" s="6">
        <f t="shared" si="9"/>
        <v>1</v>
      </c>
      <c r="AY1031" s="6">
        <f t="shared" si="10"/>
        <v>3</v>
      </c>
      <c r="AZ1031" s="6">
        <f t="shared" si="11"/>
        <v>12</v>
      </c>
      <c r="BA1031" s="6">
        <f t="shared" si="12"/>
        <v>31</v>
      </c>
      <c r="BB1031" s="6">
        <f t="shared" si="13"/>
        <v>0</v>
      </c>
      <c r="BC1031" s="2"/>
      <c r="BD1031" s="2"/>
    </row>
    <row r="1032" ht="15.75" customHeight="1">
      <c r="A1032" s="2">
        <v>247.0</v>
      </c>
      <c r="B1032" s="2">
        <v>2019.0</v>
      </c>
      <c r="C1032" s="6" t="s">
        <v>307</v>
      </c>
      <c r="D1032" s="2">
        <v>9512.0</v>
      </c>
      <c r="E1032" s="2">
        <v>3.3000167000101E13</v>
      </c>
      <c r="F1032" s="2" t="str">
        <f t="array" ref="F1032">IFERROR(INDEX(cnpj!$A:$B,MATCH(C1032,cnpj!$B:$B,0),1),IF(G1032=14,LEFT(E1032,2)&amp;"."&amp;MID(E1032,3,3)&amp;"."&amp;MID(E1032,6,3)&amp;"/"&amp;MID(E1032,9,4)&amp;"-"&amp;RIGHT(E1032,2),IF(G1032=13,0&amp;LEFT(E1032,1)&amp;"."&amp;MID(E1032,2,3)&amp;"."&amp;MID(E1032,5,3)&amp;"/"&amp;MID(E1032,8,4)&amp;"-"&amp;RIGHT(E1032,2),IF(G1032=12,"00"&amp;"."&amp;LEFT(E1032,3)&amp;"."&amp;MID(E1032,4,3)&amp;"/"&amp;MID(E1032,7,4)&amp;"-"&amp;RIGHT(E1032,2),IF(G1032=11,"00.0"&amp;LEFT(E1032,2)&amp;"."&amp;MID(E1032,3,3)&amp;"/"&amp;MID(E1032,6,4)&amp;"-"&amp;RIGHT(E1032,2),"erro")))))</f>
        <v>33.000.167/0001-01</v>
      </c>
      <c r="G1032" s="2">
        <f t="shared" si="2"/>
        <v>14</v>
      </c>
      <c r="H1032" s="6" t="s">
        <v>191</v>
      </c>
      <c r="I1032" s="2">
        <v>7.0</v>
      </c>
      <c r="J1032" s="6">
        <v>17.61919082755539</v>
      </c>
      <c r="K1032" s="6">
        <v>4.4866E7</v>
      </c>
      <c r="L1032" s="2">
        <v>0.0</v>
      </c>
      <c r="M1032" s="2">
        <v>1.0</v>
      </c>
      <c r="N1032" s="2"/>
      <c r="O1032" s="2">
        <v>1.0</v>
      </c>
      <c r="P1032" s="2">
        <v>3.0</v>
      </c>
      <c r="Q1032" s="2">
        <v>0.0</v>
      </c>
      <c r="R1032" s="2">
        <v>28.0</v>
      </c>
      <c r="S1032" s="2">
        <v>0.0</v>
      </c>
      <c r="T1032" s="6">
        <v>20.84470263392431</v>
      </c>
      <c r="U1032" s="6">
        <v>0.03554721472866432</v>
      </c>
      <c r="V1032" s="6">
        <v>0.34316873878549453</v>
      </c>
      <c r="W1032" s="6">
        <v>2.74047E8</v>
      </c>
      <c r="X1032" s="6">
        <v>1.13431E8</v>
      </c>
      <c r="Y1032" s="6">
        <v>1.129118E9</v>
      </c>
      <c r="Z1032" s="6">
        <v>4.0137E7</v>
      </c>
      <c r="AA1032" s="2">
        <f t="shared" si="3"/>
        <v>0</v>
      </c>
      <c r="AB1032" s="2">
        <v>0.0</v>
      </c>
      <c r="AC1032" s="2">
        <v>0.0</v>
      </c>
      <c r="AD1032" s="2">
        <v>0.0</v>
      </c>
      <c r="AE1032" s="2">
        <v>0.0</v>
      </c>
      <c r="AF1032" s="2">
        <v>0.0</v>
      </c>
      <c r="AG1032" s="2">
        <v>0.0</v>
      </c>
      <c r="AH1032" s="2">
        <v>0.0</v>
      </c>
      <c r="AI1032" s="2">
        <v>0.0</v>
      </c>
      <c r="AJ1032" s="2">
        <v>0.0</v>
      </c>
      <c r="AK1032" s="2">
        <v>1.0</v>
      </c>
      <c r="AL1032" s="2">
        <v>0.0</v>
      </c>
      <c r="AM1032" s="2">
        <v>0.0</v>
      </c>
      <c r="AN1032" s="2">
        <v>0.0</v>
      </c>
      <c r="AO1032" s="2">
        <v>0.0</v>
      </c>
      <c r="AP1032" s="2">
        <v>1.0</v>
      </c>
      <c r="AQ1032" s="2">
        <v>0.0</v>
      </c>
      <c r="AR1032" s="3">
        <v>0.0</v>
      </c>
      <c r="AS1032" s="6">
        <f t="shared" si="4"/>
        <v>20.54857549</v>
      </c>
      <c r="AT1032" s="6">
        <f t="shared" si="5"/>
        <v>0.03069962857</v>
      </c>
      <c r="AU1032" s="6">
        <f t="shared" si="6"/>
        <v>0.669859012</v>
      </c>
      <c r="AV1032" s="6">
        <f t="shared" si="7"/>
        <v>0</v>
      </c>
      <c r="AW1032" s="6">
        <f t="shared" si="8"/>
        <v>1</v>
      </c>
      <c r="AX1032" s="6">
        <f t="shared" si="9"/>
        <v>1</v>
      </c>
      <c r="AY1032" s="6">
        <f t="shared" si="10"/>
        <v>3</v>
      </c>
      <c r="AZ1032" s="6">
        <f t="shared" si="11"/>
        <v>12</v>
      </c>
      <c r="BA1032" s="6">
        <f t="shared" si="12"/>
        <v>28</v>
      </c>
      <c r="BB1032" s="6">
        <f t="shared" si="13"/>
        <v>0</v>
      </c>
      <c r="BC1032" s="2"/>
      <c r="BD1032" s="2"/>
    </row>
    <row r="1033" ht="15.75" customHeight="1">
      <c r="A1033" s="2">
        <v>247.0</v>
      </c>
      <c r="B1033" s="2">
        <v>2020.0</v>
      </c>
      <c r="C1033" s="6" t="s">
        <v>307</v>
      </c>
      <c r="D1033" s="2">
        <v>9512.0</v>
      </c>
      <c r="E1033" s="2">
        <v>3.3000167000101E13</v>
      </c>
      <c r="F1033" s="2" t="str">
        <f t="array" ref="F1033">IFERROR(INDEX(cnpj!$A:$B,MATCH(C1033,cnpj!$B:$B,0),1),IF(G1033=14,LEFT(E1033,2)&amp;"."&amp;MID(E1033,3,3)&amp;"."&amp;MID(E1033,6,3)&amp;"/"&amp;MID(E1033,9,4)&amp;"-"&amp;RIGHT(E1033,2),IF(G1033=13,0&amp;LEFT(E1033,1)&amp;"."&amp;MID(E1033,2,3)&amp;"."&amp;MID(E1033,5,3)&amp;"/"&amp;MID(E1033,8,4)&amp;"-"&amp;RIGHT(E1033,2),IF(G1033=12,"00"&amp;"."&amp;LEFT(E1033,3)&amp;"."&amp;MID(E1033,4,3)&amp;"/"&amp;MID(E1033,7,4)&amp;"-"&amp;RIGHT(E1033,2),IF(G1033=11,"00.0"&amp;LEFT(E1033,2)&amp;"."&amp;MID(E1033,3,3)&amp;"/"&amp;MID(E1033,6,4)&amp;"-"&amp;RIGHT(E1033,2),"erro")))))</f>
        <v>33.000.167/0001-01</v>
      </c>
      <c r="G1033" s="2">
        <f t="shared" si="2"/>
        <v>14</v>
      </c>
      <c r="H1033" s="6" t="s">
        <v>191</v>
      </c>
      <c r="I1033" s="2">
        <v>7.0</v>
      </c>
      <c r="J1033" s="6">
        <v>17.569428408257433</v>
      </c>
      <c r="K1033" s="6">
        <v>4.2688E7</v>
      </c>
      <c r="L1033" s="2">
        <v>0.0</v>
      </c>
      <c r="M1033" s="2">
        <v>1.0</v>
      </c>
      <c r="N1033" s="2"/>
      <c r="O1033" s="2">
        <v>1.0</v>
      </c>
      <c r="P1033" s="2">
        <v>3.0</v>
      </c>
      <c r="Q1033" s="2">
        <v>0.0</v>
      </c>
      <c r="R1033" s="2">
        <v>30.0</v>
      </c>
      <c r="S1033" s="2">
        <v>0.0</v>
      </c>
      <c r="T1033" s="6">
        <v>20.88759313036809</v>
      </c>
      <c r="U1033" s="6">
        <v>0.006030884099779399</v>
      </c>
      <c r="V1033" s="6">
        <v>0.7383251315119633</v>
      </c>
      <c r="W1033" s="6">
        <v>2.27895E8</v>
      </c>
      <c r="X1033" s="6">
        <v>6.42295E8</v>
      </c>
      <c r="Y1033" s="6">
        <v>1.1786E9</v>
      </c>
      <c r="Z1033" s="6">
        <v>7108000.0</v>
      </c>
      <c r="AA1033" s="2">
        <f t="shared" si="3"/>
        <v>0</v>
      </c>
      <c r="AB1033" s="2">
        <v>0.0</v>
      </c>
      <c r="AC1033" s="2">
        <v>0.0</v>
      </c>
      <c r="AD1033" s="2">
        <v>0.0</v>
      </c>
      <c r="AE1033" s="2">
        <v>0.0</v>
      </c>
      <c r="AF1033" s="2">
        <v>0.0</v>
      </c>
      <c r="AG1033" s="2">
        <v>0.0</v>
      </c>
      <c r="AH1033" s="2">
        <v>0.0</v>
      </c>
      <c r="AI1033" s="2">
        <v>0.0</v>
      </c>
      <c r="AJ1033" s="2">
        <v>0.0</v>
      </c>
      <c r="AK1033" s="2">
        <v>1.0</v>
      </c>
      <c r="AL1033" s="2">
        <v>0.0</v>
      </c>
      <c r="AM1033" s="2">
        <v>0.0</v>
      </c>
      <c r="AN1033" s="2">
        <v>0.0</v>
      </c>
      <c r="AO1033" s="2">
        <v>0.0</v>
      </c>
      <c r="AP1033" s="2">
        <v>0.0</v>
      </c>
      <c r="AQ1033" s="2">
        <v>1.0</v>
      </c>
      <c r="AR1033" s="3">
        <v>0.0</v>
      </c>
      <c r="AS1033" s="6">
        <f t="shared" si="4"/>
        <v>20.84470263</v>
      </c>
      <c r="AT1033" s="6">
        <f t="shared" si="5"/>
        <v>0.03554721473</v>
      </c>
      <c r="AU1033" s="6">
        <f t="shared" si="6"/>
        <v>0.3431687388</v>
      </c>
      <c r="AV1033" s="6">
        <f t="shared" si="7"/>
        <v>0</v>
      </c>
      <c r="AW1033" s="6">
        <f t="shared" si="8"/>
        <v>1</v>
      </c>
      <c r="AX1033" s="6">
        <f t="shared" si="9"/>
        <v>1</v>
      </c>
      <c r="AY1033" s="6">
        <f t="shared" si="10"/>
        <v>3</v>
      </c>
      <c r="AZ1033" s="6">
        <f t="shared" si="11"/>
        <v>0</v>
      </c>
      <c r="BA1033" s="6">
        <f t="shared" si="12"/>
        <v>28</v>
      </c>
      <c r="BB1033" s="6">
        <f t="shared" si="13"/>
        <v>0</v>
      </c>
      <c r="BC1033" s="2"/>
      <c r="BD1033" s="2"/>
    </row>
    <row r="1034" ht="15.75" customHeight="1">
      <c r="A1034" s="2">
        <v>248.0</v>
      </c>
      <c r="B1034" s="2">
        <v>2016.0</v>
      </c>
      <c r="C1034" s="6" t="s">
        <v>308</v>
      </c>
      <c r="D1034" s="2">
        <v>9520.0</v>
      </c>
      <c r="E1034" s="2">
        <v>7.275159000168E12</v>
      </c>
      <c r="F1034" s="2" t="str">
        <f t="array" ref="F1034">IFERROR(INDEX(cnpj!$A:$B,MATCH(C1034,cnpj!$B:$B,0),1),IF(G1034=14,LEFT(E1034,2)&amp;"."&amp;MID(E1034,3,3)&amp;"."&amp;MID(E1034,6,3)&amp;"/"&amp;MID(E1034,9,4)&amp;"-"&amp;RIGHT(E1034,2),IF(G1034=13,0&amp;LEFT(E1034,1)&amp;"."&amp;MID(E1034,2,3)&amp;"."&amp;MID(E1034,5,3)&amp;"/"&amp;MID(E1034,8,4)&amp;"-"&amp;RIGHT(E1034,2),IF(G1034=12,"00"&amp;"."&amp;LEFT(E1034,3)&amp;"."&amp;MID(E1034,4,3)&amp;"/"&amp;MID(E1034,7,4)&amp;"-"&amp;RIGHT(E1034,2),IF(G1034=11,"00.0"&amp;LEFT(E1034,2)&amp;"."&amp;MID(E1034,3,3)&amp;"/"&amp;MID(E1034,6,4)&amp;"-"&amp;RIGHT(E1034,2),"erro")))))</f>
        <v>07.275.159/0001-68</v>
      </c>
      <c r="G1034" s="2">
        <f t="shared" si="2"/>
        <v>13</v>
      </c>
      <c r="H1034" s="6" t="s">
        <v>60</v>
      </c>
      <c r="I1034" s="2">
        <v>1.0</v>
      </c>
      <c r="J1034" s="6">
        <v>10.524064040261237</v>
      </c>
      <c r="K1034" s="6">
        <v>37200.0</v>
      </c>
      <c r="L1034" s="2">
        <v>0.0</v>
      </c>
      <c r="M1034" s="2">
        <v>0.0</v>
      </c>
      <c r="N1034" s="2"/>
      <c r="O1034" s="2">
        <v>0.0</v>
      </c>
      <c r="P1034" s="2">
        <v>0.0</v>
      </c>
      <c r="Q1034" s="2">
        <v>0.0</v>
      </c>
      <c r="R1034" s="2">
        <v>2.0</v>
      </c>
      <c r="S1034" s="2">
        <v>1.0</v>
      </c>
      <c r="T1034" s="6">
        <v>9.841878070904437</v>
      </c>
      <c r="U1034" s="6">
        <v>0.0249933528316937</v>
      </c>
      <c r="V1034" s="6">
        <v>0.21653815474607818</v>
      </c>
      <c r="W1034" s="6">
        <v>1319.0</v>
      </c>
      <c r="X1034" s="6">
        <v>2753.0</v>
      </c>
      <c r="Y1034" s="6">
        <v>18805.0</v>
      </c>
      <c r="Z1034" s="6">
        <v>470.0</v>
      </c>
      <c r="AA1034" s="2" t="str">
        <f t="shared" si="3"/>
        <v/>
      </c>
      <c r="AB1034" s="2">
        <v>0.0</v>
      </c>
      <c r="AC1034" s="2">
        <v>0.0</v>
      </c>
      <c r="AD1034" s="2">
        <v>0.0</v>
      </c>
      <c r="AE1034" s="2">
        <v>0.0</v>
      </c>
      <c r="AF1034" s="2">
        <v>0.0</v>
      </c>
      <c r="AG1034" s="2">
        <v>0.0</v>
      </c>
      <c r="AH1034" s="2">
        <v>0.0</v>
      </c>
      <c r="AI1034" s="2">
        <v>0.0</v>
      </c>
      <c r="AJ1034" s="2">
        <v>0.0</v>
      </c>
      <c r="AK1034" s="2">
        <v>0.0</v>
      </c>
      <c r="AL1034" s="2">
        <v>0.0</v>
      </c>
      <c r="AM1034" s="2">
        <v>1.0</v>
      </c>
      <c r="AN1034" s="2">
        <v>0.0</v>
      </c>
      <c r="AO1034" s="2">
        <v>0.0</v>
      </c>
      <c r="AP1034" s="2">
        <v>0.0</v>
      </c>
      <c r="AQ1034" s="2">
        <v>0.0</v>
      </c>
      <c r="AR1034" s="3">
        <v>0.0</v>
      </c>
      <c r="AS1034" s="6" t="str">
        <f t="shared" si="4"/>
        <v/>
      </c>
      <c r="AT1034" s="6" t="str">
        <f t="shared" si="5"/>
        <v/>
      </c>
      <c r="AU1034" s="6" t="str">
        <f t="shared" si="6"/>
        <v/>
      </c>
      <c r="AV1034" s="6" t="str">
        <f t="shared" si="7"/>
        <v/>
      </c>
      <c r="AW1034" s="6" t="str">
        <f t="shared" si="8"/>
        <v/>
      </c>
      <c r="AX1034" s="6" t="str">
        <f t="shared" si="9"/>
        <v/>
      </c>
      <c r="AY1034" s="6" t="str">
        <f t="shared" si="10"/>
        <v/>
      </c>
      <c r="AZ1034" s="6" t="str">
        <f t="shared" si="11"/>
        <v/>
      </c>
      <c r="BA1034" s="6" t="str">
        <f t="shared" si="12"/>
        <v/>
      </c>
      <c r="BB1034" s="6" t="str">
        <f t="shared" si="13"/>
        <v/>
      </c>
      <c r="BC1034" s="2"/>
      <c r="BD1034" s="2"/>
    </row>
    <row r="1035" ht="15.75" customHeight="1">
      <c r="A1035" s="2">
        <v>248.0</v>
      </c>
      <c r="B1035" s="2">
        <v>2017.0</v>
      </c>
      <c r="C1035" s="6" t="s">
        <v>308</v>
      </c>
      <c r="D1035" s="2">
        <v>9520.0</v>
      </c>
      <c r="E1035" s="2">
        <v>7.275159000168E12</v>
      </c>
      <c r="F1035" s="2" t="str">
        <f t="array" ref="F1035">IFERROR(INDEX(cnpj!$A:$B,MATCH(C1035,cnpj!$B:$B,0),1),IF(G1035=14,LEFT(E1035,2)&amp;"."&amp;MID(E1035,3,3)&amp;"."&amp;MID(E1035,6,3)&amp;"/"&amp;MID(E1035,9,4)&amp;"-"&amp;RIGHT(E1035,2),IF(G1035=13,0&amp;LEFT(E1035,1)&amp;"."&amp;MID(E1035,2,3)&amp;"."&amp;MID(E1035,5,3)&amp;"/"&amp;MID(E1035,8,4)&amp;"-"&amp;RIGHT(E1035,2),IF(G1035=12,"00"&amp;"."&amp;LEFT(E1035,3)&amp;"."&amp;MID(E1035,4,3)&amp;"/"&amp;MID(E1035,7,4)&amp;"-"&amp;RIGHT(E1035,2),IF(G1035=11,"00.0"&amp;LEFT(E1035,2)&amp;"."&amp;MID(E1035,3,3)&amp;"/"&amp;MID(E1035,6,4)&amp;"-"&amp;RIGHT(E1035,2),"erro")))))</f>
        <v>07.275.159/0001-68</v>
      </c>
      <c r="G1035" s="2">
        <f t="shared" si="2"/>
        <v>13</v>
      </c>
      <c r="H1035" s="6" t="s">
        <v>60</v>
      </c>
      <c r="I1035" s="2">
        <v>1.0</v>
      </c>
      <c r="J1035" s="6">
        <v>10.524064040261237</v>
      </c>
      <c r="K1035" s="6">
        <v>37200.0</v>
      </c>
      <c r="L1035" s="2">
        <v>0.0</v>
      </c>
      <c r="M1035" s="2">
        <v>0.0</v>
      </c>
      <c r="N1035" s="2"/>
      <c r="O1035" s="2">
        <v>0.0</v>
      </c>
      <c r="P1035" s="2">
        <v>0.0</v>
      </c>
      <c r="Q1035" s="2">
        <v>0.0</v>
      </c>
      <c r="R1035" s="2">
        <v>2.0</v>
      </c>
      <c r="S1035" s="2">
        <v>1.0</v>
      </c>
      <c r="T1035" s="6">
        <v>9.836653064348905</v>
      </c>
      <c r="U1035" s="6">
        <v>-0.01764045544448602</v>
      </c>
      <c r="V1035" s="6">
        <v>0.22472871117763404</v>
      </c>
      <c r="W1035" s="6">
        <v>1170.0</v>
      </c>
      <c r="X1035" s="6">
        <v>3034.0</v>
      </c>
      <c r="Y1035" s="6">
        <v>18707.0</v>
      </c>
      <c r="Z1035" s="6">
        <v>-330.0</v>
      </c>
      <c r="AA1035" s="2">
        <f t="shared" si="3"/>
        <v>0</v>
      </c>
      <c r="AB1035" s="2">
        <v>0.0</v>
      </c>
      <c r="AC1035" s="2">
        <v>0.0</v>
      </c>
      <c r="AD1035" s="2">
        <v>0.0</v>
      </c>
      <c r="AE1035" s="2">
        <v>0.0</v>
      </c>
      <c r="AF1035" s="2">
        <v>0.0</v>
      </c>
      <c r="AG1035" s="2">
        <v>0.0</v>
      </c>
      <c r="AH1035" s="2">
        <v>0.0</v>
      </c>
      <c r="AI1035" s="2">
        <v>0.0</v>
      </c>
      <c r="AJ1035" s="2">
        <v>0.0</v>
      </c>
      <c r="AK1035" s="2">
        <v>0.0</v>
      </c>
      <c r="AL1035" s="2">
        <v>0.0</v>
      </c>
      <c r="AM1035" s="2">
        <v>0.0</v>
      </c>
      <c r="AN1035" s="2">
        <v>1.0</v>
      </c>
      <c r="AO1035" s="2">
        <v>0.0</v>
      </c>
      <c r="AP1035" s="2">
        <v>0.0</v>
      </c>
      <c r="AQ1035" s="2">
        <v>0.0</v>
      </c>
      <c r="AR1035" s="3">
        <v>0.0</v>
      </c>
      <c r="AS1035" s="6">
        <f t="shared" si="4"/>
        <v>9.841878071</v>
      </c>
      <c r="AT1035" s="6">
        <f t="shared" si="5"/>
        <v>0.02499335283</v>
      </c>
      <c r="AU1035" s="6">
        <f t="shared" si="6"/>
        <v>0.2165381547</v>
      </c>
      <c r="AV1035" s="6">
        <f t="shared" si="7"/>
        <v>0</v>
      </c>
      <c r="AW1035" s="6">
        <f t="shared" si="8"/>
        <v>0</v>
      </c>
      <c r="AX1035" s="6">
        <f t="shared" si="9"/>
        <v>0</v>
      </c>
      <c r="AY1035" s="6">
        <f t="shared" si="10"/>
        <v>0</v>
      </c>
      <c r="AZ1035" s="6">
        <f t="shared" si="11"/>
        <v>0</v>
      </c>
      <c r="BA1035" s="6">
        <f t="shared" si="12"/>
        <v>2</v>
      </c>
      <c r="BB1035" s="6">
        <f t="shared" si="13"/>
        <v>1</v>
      </c>
      <c r="BC1035" s="2"/>
      <c r="BD1035" s="2"/>
    </row>
    <row r="1036" ht="15.75" customHeight="1">
      <c r="A1036" s="2">
        <v>248.0</v>
      </c>
      <c r="B1036" s="2">
        <v>2018.0</v>
      </c>
      <c r="C1036" s="6" t="s">
        <v>308</v>
      </c>
      <c r="D1036" s="2">
        <v>9520.0</v>
      </c>
      <c r="E1036" s="2">
        <v>7.275159000168E12</v>
      </c>
      <c r="F1036" s="2" t="str">
        <f t="array" ref="F1036">IFERROR(INDEX(cnpj!$A:$B,MATCH(C1036,cnpj!$B:$B,0),1),IF(G1036=14,LEFT(E1036,2)&amp;"."&amp;MID(E1036,3,3)&amp;"."&amp;MID(E1036,6,3)&amp;"/"&amp;MID(E1036,9,4)&amp;"-"&amp;RIGHT(E1036,2),IF(G1036=13,0&amp;LEFT(E1036,1)&amp;"."&amp;MID(E1036,2,3)&amp;"."&amp;MID(E1036,5,3)&amp;"/"&amp;MID(E1036,8,4)&amp;"-"&amp;RIGHT(E1036,2),IF(G1036=12,"00"&amp;"."&amp;LEFT(E1036,3)&amp;"."&amp;MID(E1036,4,3)&amp;"/"&amp;MID(E1036,7,4)&amp;"-"&amp;RIGHT(E1036,2),IF(G1036=11,"00.0"&amp;LEFT(E1036,2)&amp;"."&amp;MID(E1036,3,3)&amp;"/"&amp;MID(E1036,6,4)&amp;"-"&amp;RIGHT(E1036,2),"erro")))))</f>
        <v>07.275.159/0001-68</v>
      </c>
      <c r="G1036" s="2">
        <f t="shared" si="2"/>
        <v>13</v>
      </c>
      <c r="H1036" s="6" t="s">
        <v>60</v>
      </c>
      <c r="I1036" s="2">
        <v>1.0</v>
      </c>
      <c r="J1036" s="6">
        <v>10.524064040261237</v>
      </c>
      <c r="K1036" s="6">
        <v>37200.0</v>
      </c>
      <c r="L1036" s="2">
        <v>0.0</v>
      </c>
      <c r="M1036" s="2">
        <v>0.0</v>
      </c>
      <c r="N1036" s="2"/>
      <c r="O1036" s="2">
        <v>0.0</v>
      </c>
      <c r="P1036" s="2">
        <v>0.0</v>
      </c>
      <c r="Q1036" s="2">
        <v>0.0</v>
      </c>
      <c r="R1036" s="2">
        <v>2.0</v>
      </c>
      <c r="S1036" s="2">
        <v>1.0</v>
      </c>
      <c r="T1036" s="6">
        <v>9.831346874758445</v>
      </c>
      <c r="U1036" s="6">
        <v>2.1496130696474635E-4</v>
      </c>
      <c r="V1036" s="6">
        <v>0.2223237317282889</v>
      </c>
      <c r="W1036" s="6">
        <v>1199.0</v>
      </c>
      <c r="X1036" s="6">
        <v>2938.0</v>
      </c>
      <c r="Y1036" s="6">
        <v>18608.0</v>
      </c>
      <c r="Z1036" s="6">
        <v>4.0</v>
      </c>
      <c r="AA1036" s="2">
        <f t="shared" si="3"/>
        <v>1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0.0</v>
      </c>
      <c r="AI1036" s="2">
        <v>0.0</v>
      </c>
      <c r="AJ1036" s="2">
        <v>0.0</v>
      </c>
      <c r="AK1036" s="2">
        <v>0.0</v>
      </c>
      <c r="AL1036" s="2">
        <v>0.0</v>
      </c>
      <c r="AM1036" s="2">
        <v>0.0</v>
      </c>
      <c r="AN1036" s="2">
        <v>0.0</v>
      </c>
      <c r="AO1036" s="2">
        <v>1.0</v>
      </c>
      <c r="AP1036" s="2">
        <v>0.0</v>
      </c>
      <c r="AQ1036" s="2">
        <v>0.0</v>
      </c>
      <c r="AR1036" s="3">
        <v>0.0</v>
      </c>
      <c r="AS1036" s="6">
        <f t="shared" si="4"/>
        <v>9.836653064</v>
      </c>
      <c r="AT1036" s="6">
        <f t="shared" si="5"/>
        <v>-0.01764045544</v>
      </c>
      <c r="AU1036" s="6">
        <f t="shared" si="6"/>
        <v>0.2247287112</v>
      </c>
      <c r="AV1036" s="6">
        <f t="shared" si="7"/>
        <v>0</v>
      </c>
      <c r="AW1036" s="6">
        <f t="shared" si="8"/>
        <v>0</v>
      </c>
      <c r="AX1036" s="6">
        <f t="shared" si="9"/>
        <v>0</v>
      </c>
      <c r="AY1036" s="6">
        <f t="shared" si="10"/>
        <v>0</v>
      </c>
      <c r="AZ1036" s="6">
        <f t="shared" si="11"/>
        <v>0</v>
      </c>
      <c r="BA1036" s="6">
        <f t="shared" si="12"/>
        <v>2</v>
      </c>
      <c r="BB1036" s="6">
        <f t="shared" si="13"/>
        <v>1</v>
      </c>
      <c r="BC1036" s="2"/>
      <c r="BD1036" s="2"/>
    </row>
    <row r="1037" ht="15.75" customHeight="1">
      <c r="A1037" s="2">
        <v>248.0</v>
      </c>
      <c r="B1037" s="2">
        <v>2019.0</v>
      </c>
      <c r="C1037" s="6" t="s">
        <v>308</v>
      </c>
      <c r="D1037" s="2">
        <v>9520.0</v>
      </c>
      <c r="E1037" s="2">
        <v>7.275159000168E12</v>
      </c>
      <c r="F1037" s="2" t="str">
        <f t="array" ref="F1037">IFERROR(INDEX(cnpj!$A:$B,MATCH(C1037,cnpj!$B:$B,0),1),IF(G1037=14,LEFT(E1037,2)&amp;"."&amp;MID(E1037,3,3)&amp;"."&amp;MID(E1037,6,3)&amp;"/"&amp;MID(E1037,9,4)&amp;"-"&amp;RIGHT(E1037,2),IF(G1037=13,0&amp;LEFT(E1037,1)&amp;"."&amp;MID(E1037,2,3)&amp;"."&amp;MID(E1037,5,3)&amp;"/"&amp;MID(E1037,8,4)&amp;"-"&amp;RIGHT(E1037,2),IF(G1037=12,"00"&amp;"."&amp;LEFT(E1037,3)&amp;"."&amp;MID(E1037,4,3)&amp;"/"&amp;MID(E1037,7,4)&amp;"-"&amp;RIGHT(E1037,2),IF(G1037=11,"00.0"&amp;LEFT(E1037,2)&amp;"."&amp;MID(E1037,3,3)&amp;"/"&amp;MID(E1037,6,4)&amp;"-"&amp;RIGHT(E1037,2),"erro")))))</f>
        <v>07.275.159/0001-68</v>
      </c>
      <c r="G1037" s="2">
        <f t="shared" si="2"/>
        <v>13</v>
      </c>
      <c r="H1037" s="6" t="s">
        <v>60</v>
      </c>
      <c r="I1037" s="2">
        <v>1.0</v>
      </c>
      <c r="J1037" s="6">
        <v>10.524064040261237</v>
      </c>
      <c r="K1037" s="6">
        <v>37200.0</v>
      </c>
      <c r="L1037" s="2">
        <v>0.0</v>
      </c>
      <c r="M1037" s="2">
        <v>0.0</v>
      </c>
      <c r="N1037" s="2"/>
      <c r="O1037" s="2">
        <v>0.0</v>
      </c>
      <c r="P1037" s="2">
        <v>0.0</v>
      </c>
      <c r="Q1037" s="2">
        <v>0.0</v>
      </c>
      <c r="R1037" s="2">
        <v>2.0</v>
      </c>
      <c r="S1037" s="2">
        <v>1.0</v>
      </c>
      <c r="T1037" s="6">
        <v>9.797515738962685</v>
      </c>
      <c r="U1037" s="6">
        <v>-0.023403190838845962</v>
      </c>
      <c r="V1037" s="6">
        <v>0.1359719828784257</v>
      </c>
      <c r="W1037" s="6">
        <v>1127.0</v>
      </c>
      <c r="X1037" s="6">
        <v>1319.0</v>
      </c>
      <c r="Y1037" s="6">
        <v>17989.0</v>
      </c>
      <c r="Z1037" s="6">
        <v>-421.0</v>
      </c>
      <c r="AA1037" s="2">
        <f t="shared" si="3"/>
        <v>0</v>
      </c>
      <c r="AB1037" s="2">
        <v>0.0</v>
      </c>
      <c r="AC1037" s="2">
        <v>0.0</v>
      </c>
      <c r="AD1037" s="2">
        <v>0.0</v>
      </c>
      <c r="AE1037" s="2">
        <v>0.0</v>
      </c>
      <c r="AF1037" s="2">
        <v>0.0</v>
      </c>
      <c r="AG1037" s="2">
        <v>0.0</v>
      </c>
      <c r="AH1037" s="2">
        <v>0.0</v>
      </c>
      <c r="AI1037" s="2">
        <v>0.0</v>
      </c>
      <c r="AJ1037" s="2">
        <v>0.0</v>
      </c>
      <c r="AK1037" s="2">
        <v>0.0</v>
      </c>
      <c r="AL1037" s="2">
        <v>0.0</v>
      </c>
      <c r="AM1037" s="2">
        <v>0.0</v>
      </c>
      <c r="AN1037" s="2">
        <v>0.0</v>
      </c>
      <c r="AO1037" s="2">
        <v>0.0</v>
      </c>
      <c r="AP1037" s="2">
        <v>1.0</v>
      </c>
      <c r="AQ1037" s="2">
        <v>0.0</v>
      </c>
      <c r="AR1037" s="3">
        <v>0.0</v>
      </c>
      <c r="AS1037" s="6">
        <f t="shared" si="4"/>
        <v>9.831346875</v>
      </c>
      <c r="AT1037" s="6">
        <f t="shared" si="5"/>
        <v>0.000214961307</v>
      </c>
      <c r="AU1037" s="6">
        <f t="shared" si="6"/>
        <v>0.2223237317</v>
      </c>
      <c r="AV1037" s="6">
        <f t="shared" si="7"/>
        <v>0</v>
      </c>
      <c r="AW1037" s="6">
        <f t="shared" si="8"/>
        <v>0</v>
      </c>
      <c r="AX1037" s="6">
        <f t="shared" si="9"/>
        <v>0</v>
      </c>
      <c r="AY1037" s="6">
        <f t="shared" si="10"/>
        <v>0</v>
      </c>
      <c r="AZ1037" s="6">
        <f t="shared" si="11"/>
        <v>0</v>
      </c>
      <c r="BA1037" s="6">
        <f t="shared" si="12"/>
        <v>2</v>
      </c>
      <c r="BB1037" s="6">
        <f t="shared" si="13"/>
        <v>1</v>
      </c>
      <c r="BC1037" s="2"/>
      <c r="BD1037" s="2"/>
    </row>
    <row r="1038" ht="15.75" customHeight="1">
      <c r="A1038" s="2">
        <v>248.0</v>
      </c>
      <c r="B1038" s="2">
        <v>2020.0</v>
      </c>
      <c r="C1038" s="6" t="s">
        <v>308</v>
      </c>
      <c r="D1038" s="2">
        <v>9520.0</v>
      </c>
      <c r="E1038" s="2">
        <v>7.275159000168E12</v>
      </c>
      <c r="F1038" s="2" t="str">
        <f t="array" ref="F1038">IFERROR(INDEX(cnpj!$A:$B,MATCH(C1038,cnpj!$B:$B,0),1),IF(G1038=14,LEFT(E1038,2)&amp;"."&amp;MID(E1038,3,3)&amp;"."&amp;MID(E1038,6,3)&amp;"/"&amp;MID(E1038,9,4)&amp;"-"&amp;RIGHT(E1038,2),IF(G1038=13,0&amp;LEFT(E1038,1)&amp;"."&amp;MID(E1038,2,3)&amp;"."&amp;MID(E1038,5,3)&amp;"/"&amp;MID(E1038,8,4)&amp;"-"&amp;RIGHT(E1038,2),IF(G1038=12,"00"&amp;"."&amp;LEFT(E1038,3)&amp;"."&amp;MID(E1038,4,3)&amp;"/"&amp;MID(E1038,7,4)&amp;"-"&amp;RIGHT(E1038,2),IF(G1038=11,"00.0"&amp;LEFT(E1038,2)&amp;"."&amp;MID(E1038,3,3)&amp;"/"&amp;MID(E1038,6,4)&amp;"-"&amp;RIGHT(E1038,2),"erro")))))</f>
        <v>07.275.159/0001-68</v>
      </c>
      <c r="G1038" s="2">
        <f t="shared" si="2"/>
        <v>13</v>
      </c>
      <c r="H1038" s="6" t="s">
        <v>60</v>
      </c>
      <c r="I1038" s="2">
        <v>1.0</v>
      </c>
      <c r="J1038" s="6">
        <v>10.524064040261237</v>
      </c>
      <c r="K1038" s="6">
        <v>37200.0</v>
      </c>
      <c r="L1038" s="2">
        <v>0.0</v>
      </c>
      <c r="M1038" s="2">
        <v>0.0</v>
      </c>
      <c r="N1038" s="2"/>
      <c r="O1038" s="2">
        <v>0.0</v>
      </c>
      <c r="P1038" s="2">
        <v>0.0</v>
      </c>
      <c r="Q1038" s="2">
        <v>0.0</v>
      </c>
      <c r="R1038" s="2">
        <v>5.0</v>
      </c>
      <c r="S1038" s="2">
        <v>1.0</v>
      </c>
      <c r="T1038" s="6">
        <v>9.780980878043332</v>
      </c>
      <c r="U1038" s="6">
        <v>9.042613315248107E-4</v>
      </c>
      <c r="V1038" s="6">
        <v>0.21035379224595907</v>
      </c>
      <c r="W1038" s="6">
        <v>1009.0</v>
      </c>
      <c r="X1038" s="6">
        <v>2713.0</v>
      </c>
      <c r="Y1038" s="6">
        <v>17694.0</v>
      </c>
      <c r="Z1038" s="6">
        <v>16.0</v>
      </c>
      <c r="AA1038" s="2">
        <f t="shared" si="3"/>
        <v>1</v>
      </c>
      <c r="AB1038" s="2">
        <v>0.0</v>
      </c>
      <c r="AC1038" s="2">
        <v>0.0</v>
      </c>
      <c r="AD1038" s="2">
        <v>0.0</v>
      </c>
      <c r="AE1038" s="2">
        <v>0.0</v>
      </c>
      <c r="AF1038" s="2">
        <v>0.0</v>
      </c>
      <c r="AG1038" s="2">
        <v>0.0</v>
      </c>
      <c r="AH1038" s="2">
        <v>0.0</v>
      </c>
      <c r="AI1038" s="2">
        <v>0.0</v>
      </c>
      <c r="AJ1038" s="2">
        <v>0.0</v>
      </c>
      <c r="AK1038" s="2">
        <v>0.0</v>
      </c>
      <c r="AL1038" s="2">
        <v>0.0</v>
      </c>
      <c r="AM1038" s="2">
        <v>0.0</v>
      </c>
      <c r="AN1038" s="2">
        <v>0.0</v>
      </c>
      <c r="AO1038" s="2">
        <v>0.0</v>
      </c>
      <c r="AP1038" s="2">
        <v>0.0</v>
      </c>
      <c r="AQ1038" s="2">
        <v>1.0</v>
      </c>
      <c r="AR1038" s="3">
        <v>0.0</v>
      </c>
      <c r="AS1038" s="6">
        <f t="shared" si="4"/>
        <v>9.797515739</v>
      </c>
      <c r="AT1038" s="6">
        <f t="shared" si="5"/>
        <v>-0.02340319084</v>
      </c>
      <c r="AU1038" s="6">
        <f t="shared" si="6"/>
        <v>0.1359719829</v>
      </c>
      <c r="AV1038" s="6">
        <f t="shared" si="7"/>
        <v>0</v>
      </c>
      <c r="AW1038" s="6">
        <f t="shared" si="8"/>
        <v>0</v>
      </c>
      <c r="AX1038" s="6">
        <f t="shared" si="9"/>
        <v>0</v>
      </c>
      <c r="AY1038" s="6">
        <f t="shared" si="10"/>
        <v>0</v>
      </c>
      <c r="AZ1038" s="6">
        <f t="shared" si="11"/>
        <v>0</v>
      </c>
      <c r="BA1038" s="6">
        <f t="shared" si="12"/>
        <v>2</v>
      </c>
      <c r="BB1038" s="6">
        <f t="shared" si="13"/>
        <v>1</v>
      </c>
      <c r="BC1038" s="2"/>
      <c r="BD1038" s="2"/>
    </row>
    <row r="1039" ht="15.75" customHeight="1">
      <c r="A1039" s="2">
        <v>249.0</v>
      </c>
      <c r="B1039" s="2">
        <v>2017.0</v>
      </c>
      <c r="C1039" s="6" t="s">
        <v>309</v>
      </c>
      <c r="D1039" s="2">
        <v>13471.0</v>
      </c>
      <c r="E1039" s="2">
        <v>5.192817400015E13</v>
      </c>
      <c r="F1039" s="2" t="str">
        <f t="array" ref="F1039">IFERROR(INDEX(cnpj!$A:$B,MATCH(C1039,cnpj!$B:$B,0),1),IF(G1039=14,LEFT(E1039,2)&amp;"."&amp;MID(E1039,3,3)&amp;"."&amp;MID(E1039,6,3)&amp;"/"&amp;MID(E1039,9,4)&amp;"-"&amp;RIGHT(E1039,2),IF(G1039=13,0&amp;LEFT(E1039,1)&amp;"."&amp;MID(E1039,2,3)&amp;"."&amp;MID(E1039,5,3)&amp;"/"&amp;MID(E1039,8,4)&amp;"-"&amp;RIGHT(E1039,2),IF(G1039=12,"00"&amp;"."&amp;LEFT(E1039,3)&amp;"."&amp;MID(E1039,4,3)&amp;"/"&amp;MID(E1039,7,4)&amp;"-"&amp;RIGHT(E1039,2),IF(G1039=11,"00.0"&amp;LEFT(E1039,2)&amp;"."&amp;MID(E1039,3,3)&amp;"/"&amp;MID(E1039,6,4)&amp;"-"&amp;RIGHT(E1039,2),"erro")))))</f>
        <v>51.928.174/0001-50</v>
      </c>
      <c r="G1039" s="2">
        <f t="shared" si="2"/>
        <v>14</v>
      </c>
      <c r="H1039" s="6" t="s">
        <v>62</v>
      </c>
      <c r="I1039" s="2">
        <v>3.0</v>
      </c>
      <c r="J1039" s="6">
        <v>12.2783933071098</v>
      </c>
      <c r="K1039" s="6">
        <v>215000.0</v>
      </c>
      <c r="L1039" s="2">
        <v>0.0</v>
      </c>
      <c r="M1039" s="2">
        <v>1.0</v>
      </c>
      <c r="N1039" s="2"/>
      <c r="O1039" s="2">
        <v>0.0</v>
      </c>
      <c r="P1039" s="2">
        <v>0.0</v>
      </c>
      <c r="Q1039" s="2">
        <v>0.0</v>
      </c>
      <c r="R1039" s="2">
        <v>13.0</v>
      </c>
      <c r="S1039" s="2">
        <v>0.0</v>
      </c>
      <c r="T1039" s="6">
        <v>3.5263605246161616</v>
      </c>
      <c r="U1039" s="6">
        <v>-2116.0882352941176</v>
      </c>
      <c r="V1039" s="6">
        <v>7561.323529411765</v>
      </c>
      <c r="W1039" s="6">
        <v>248382.0</v>
      </c>
      <c r="X1039" s="6">
        <v>8703.0</v>
      </c>
      <c r="Y1039" s="6">
        <v>34.0</v>
      </c>
      <c r="Z1039" s="6">
        <v>-71947.0</v>
      </c>
      <c r="AA1039" s="2" t="str">
        <f t="shared" si="3"/>
        <v/>
      </c>
      <c r="AB1039" s="2">
        <v>0.0</v>
      </c>
      <c r="AC1039" s="2">
        <v>0.0</v>
      </c>
      <c r="AD1039" s="2">
        <v>0.0</v>
      </c>
      <c r="AE1039" s="2">
        <v>0.0</v>
      </c>
      <c r="AF1039" s="2">
        <v>0.0</v>
      </c>
      <c r="AG1039" s="2">
        <v>0.0</v>
      </c>
      <c r="AH1039" s="2">
        <v>1.0</v>
      </c>
      <c r="AI1039" s="2">
        <v>0.0</v>
      </c>
      <c r="AJ1039" s="2">
        <v>0.0</v>
      </c>
      <c r="AK1039" s="2">
        <v>0.0</v>
      </c>
      <c r="AL1039" s="2">
        <v>0.0</v>
      </c>
      <c r="AM1039" s="2">
        <v>0.0</v>
      </c>
      <c r="AN1039" s="2">
        <v>1.0</v>
      </c>
      <c r="AO1039" s="2">
        <v>0.0</v>
      </c>
      <c r="AP1039" s="2">
        <v>0.0</v>
      </c>
      <c r="AQ1039" s="2">
        <v>0.0</v>
      </c>
      <c r="AR1039" s="3">
        <v>0.0</v>
      </c>
      <c r="AS1039" s="6" t="str">
        <f t="shared" si="4"/>
        <v/>
      </c>
      <c r="AT1039" s="6" t="str">
        <f t="shared" si="5"/>
        <v/>
      </c>
      <c r="AU1039" s="6" t="str">
        <f t="shared" si="6"/>
        <v/>
      </c>
      <c r="AV1039" s="6" t="str">
        <f t="shared" si="7"/>
        <v/>
      </c>
      <c r="AW1039" s="6" t="str">
        <f t="shared" si="8"/>
        <v/>
      </c>
      <c r="AX1039" s="6" t="str">
        <f t="shared" si="9"/>
        <v/>
      </c>
      <c r="AY1039" s="6" t="str">
        <f t="shared" si="10"/>
        <v/>
      </c>
      <c r="AZ1039" s="6" t="str">
        <f t="shared" si="11"/>
        <v/>
      </c>
      <c r="BA1039" s="6" t="str">
        <f t="shared" si="12"/>
        <v/>
      </c>
      <c r="BB1039" s="6" t="str">
        <f t="shared" si="13"/>
        <v/>
      </c>
      <c r="BC1039" s="2"/>
      <c r="BD1039" s="2"/>
    </row>
    <row r="1040" ht="15.75" customHeight="1">
      <c r="A1040" s="2">
        <v>249.0</v>
      </c>
      <c r="B1040" s="2">
        <v>2019.0</v>
      </c>
      <c r="C1040" s="6" t="s">
        <v>309</v>
      </c>
      <c r="D1040" s="2">
        <v>13471.0</v>
      </c>
      <c r="E1040" s="2">
        <v>5.192817400015E13</v>
      </c>
      <c r="F1040" s="2" t="str">
        <f t="array" ref="F1040">IFERROR(INDEX(cnpj!$A:$B,MATCH(C1040,cnpj!$B:$B,0),1),IF(G1040=14,LEFT(E1040,2)&amp;"."&amp;MID(E1040,3,3)&amp;"."&amp;MID(E1040,6,3)&amp;"/"&amp;MID(E1040,9,4)&amp;"-"&amp;RIGHT(E1040,2),IF(G1040=13,0&amp;LEFT(E1040,1)&amp;"."&amp;MID(E1040,2,3)&amp;"."&amp;MID(E1040,5,3)&amp;"/"&amp;MID(E1040,8,4)&amp;"-"&amp;RIGHT(E1040,2),IF(G1040=12,"00"&amp;"."&amp;LEFT(E1040,3)&amp;"."&amp;MID(E1040,4,3)&amp;"/"&amp;MID(E1040,7,4)&amp;"-"&amp;RIGHT(E1040,2),IF(G1040=11,"00.0"&amp;LEFT(E1040,2)&amp;"."&amp;MID(E1040,3,3)&amp;"/"&amp;MID(E1040,6,4)&amp;"-"&amp;RIGHT(E1040,2),"erro")))))</f>
        <v>51.928.174/0001-50</v>
      </c>
      <c r="G1040" s="2">
        <f t="shared" si="2"/>
        <v>14</v>
      </c>
      <c r="H1040" s="6" t="s">
        <v>62</v>
      </c>
      <c r="I1040" s="2">
        <v>3.0</v>
      </c>
      <c r="J1040" s="6">
        <v>12.502466658583977</v>
      </c>
      <c r="K1040" s="6">
        <v>269000.0</v>
      </c>
      <c r="L1040" s="2">
        <v>0.0</v>
      </c>
      <c r="M1040" s="2">
        <v>1.0</v>
      </c>
      <c r="N1040" s="2"/>
      <c r="O1040" s="2">
        <v>0.0</v>
      </c>
      <c r="P1040" s="2">
        <v>0.0</v>
      </c>
      <c r="Q1040" s="2">
        <v>0.0</v>
      </c>
      <c r="R1040" s="2">
        <v>13.0</v>
      </c>
      <c r="S1040" s="2">
        <v>0.0</v>
      </c>
      <c r="T1040" s="6">
        <v>3.970291913552122</v>
      </c>
      <c r="U1040" s="6">
        <v>-128.77358490566039</v>
      </c>
      <c r="V1040" s="6">
        <v>3350.754716981132</v>
      </c>
      <c r="W1040" s="6">
        <v>35.0</v>
      </c>
      <c r="X1040" s="6">
        <v>177555.0</v>
      </c>
      <c r="Y1040" s="6">
        <v>53.0</v>
      </c>
      <c r="Z1040" s="6">
        <v>-6825.0</v>
      </c>
      <c r="AA1040" s="2">
        <f t="shared" si="3"/>
        <v>1</v>
      </c>
      <c r="AB1040" s="2">
        <v>0.0</v>
      </c>
      <c r="AC1040" s="2">
        <v>0.0</v>
      </c>
      <c r="AD1040" s="2">
        <v>0.0</v>
      </c>
      <c r="AE1040" s="2">
        <v>0.0</v>
      </c>
      <c r="AF1040" s="2">
        <v>0.0</v>
      </c>
      <c r="AG1040" s="2">
        <v>0.0</v>
      </c>
      <c r="AH1040" s="2">
        <v>1.0</v>
      </c>
      <c r="AI1040" s="2">
        <v>0.0</v>
      </c>
      <c r="AJ1040" s="2">
        <v>0.0</v>
      </c>
      <c r="AK1040" s="2">
        <v>0.0</v>
      </c>
      <c r="AL1040" s="2">
        <v>0.0</v>
      </c>
      <c r="AM1040" s="2">
        <v>0.0</v>
      </c>
      <c r="AN1040" s="2">
        <v>0.0</v>
      </c>
      <c r="AO1040" s="2">
        <v>0.0</v>
      </c>
      <c r="AP1040" s="2">
        <v>1.0</v>
      </c>
      <c r="AQ1040" s="2">
        <v>0.0</v>
      </c>
      <c r="AR1040" s="3">
        <v>0.0</v>
      </c>
      <c r="AS1040" s="6">
        <f t="shared" si="4"/>
        <v>3.526360525</v>
      </c>
      <c r="AT1040" s="6">
        <f t="shared" si="5"/>
        <v>-2116.088235</v>
      </c>
      <c r="AU1040" s="6">
        <f t="shared" si="6"/>
        <v>7561.323529</v>
      </c>
      <c r="AV1040" s="6">
        <f t="shared" si="7"/>
        <v>0</v>
      </c>
      <c r="AW1040" s="6">
        <f t="shared" si="8"/>
        <v>1</v>
      </c>
      <c r="AX1040" s="6">
        <f t="shared" si="9"/>
        <v>0</v>
      </c>
      <c r="AY1040" s="6">
        <f t="shared" si="10"/>
        <v>0</v>
      </c>
      <c r="AZ1040" s="6">
        <f t="shared" si="11"/>
        <v>0</v>
      </c>
      <c r="BA1040" s="6">
        <f t="shared" si="12"/>
        <v>13</v>
      </c>
      <c r="BB1040" s="6">
        <f t="shared" si="13"/>
        <v>0</v>
      </c>
      <c r="BC1040" s="2"/>
      <c r="BD1040" s="2"/>
    </row>
    <row r="1041" ht="15.75" customHeight="1">
      <c r="A1041" s="2">
        <v>249.0</v>
      </c>
      <c r="B1041" s="2">
        <v>2020.0</v>
      </c>
      <c r="C1041" s="6" t="s">
        <v>309</v>
      </c>
      <c r="D1041" s="2">
        <v>13471.0</v>
      </c>
      <c r="E1041" s="2">
        <v>5.192817400015E13</v>
      </c>
      <c r="F1041" s="2" t="str">
        <f t="array" ref="F1041">IFERROR(INDEX(cnpj!$A:$B,MATCH(C1041,cnpj!$B:$B,0),1),IF(G1041=14,LEFT(E1041,2)&amp;"."&amp;MID(E1041,3,3)&amp;"."&amp;MID(E1041,6,3)&amp;"/"&amp;MID(E1041,9,4)&amp;"-"&amp;RIGHT(E1041,2),IF(G1041=13,0&amp;LEFT(E1041,1)&amp;"."&amp;MID(E1041,2,3)&amp;"."&amp;MID(E1041,5,3)&amp;"/"&amp;MID(E1041,8,4)&amp;"-"&amp;RIGHT(E1041,2),IF(G1041=12,"00"&amp;"."&amp;LEFT(E1041,3)&amp;"."&amp;MID(E1041,4,3)&amp;"/"&amp;MID(E1041,7,4)&amp;"-"&amp;RIGHT(E1041,2),IF(G1041=11,"00.0"&amp;LEFT(E1041,2)&amp;"."&amp;MID(E1041,3,3)&amp;"/"&amp;MID(E1041,6,4)&amp;"-"&amp;RIGHT(E1041,2),"erro")))))</f>
        <v>51.928.174/0001-50</v>
      </c>
      <c r="G1041" s="2">
        <f t="shared" si="2"/>
        <v>14</v>
      </c>
      <c r="H1041" s="6" t="s">
        <v>62</v>
      </c>
      <c r="I1041" s="2">
        <v>3.0</v>
      </c>
      <c r="J1041" s="6">
        <v>12.47227568630483</v>
      </c>
      <c r="K1041" s="6">
        <v>261000.0</v>
      </c>
      <c r="L1041" s="2">
        <v>0.0</v>
      </c>
      <c r="M1041" s="2">
        <v>1.0</v>
      </c>
      <c r="N1041" s="2"/>
      <c r="O1041" s="2">
        <v>0.0</v>
      </c>
      <c r="P1041" s="2">
        <v>0.0</v>
      </c>
      <c r="Q1041" s="2">
        <v>0.0</v>
      </c>
      <c r="R1041" s="2">
        <v>13.0</v>
      </c>
      <c r="S1041" s="2">
        <v>0.0</v>
      </c>
      <c r="T1041" s="6">
        <v>10.356726435449133</v>
      </c>
      <c r="U1041" s="6">
        <v>-3.7184759120376256</v>
      </c>
      <c r="V1041" s="6">
        <v>7.012965552307105</v>
      </c>
      <c r="W1041" s="6">
        <v>32.0</v>
      </c>
      <c r="X1041" s="6">
        <v>220652.0</v>
      </c>
      <c r="Y1041" s="6">
        <v>31468.0</v>
      </c>
      <c r="Z1041" s="6">
        <v>-117013.0</v>
      </c>
      <c r="AA1041" s="2">
        <f t="shared" si="3"/>
        <v>1</v>
      </c>
      <c r="AB1041" s="2">
        <v>0.0</v>
      </c>
      <c r="AC1041" s="2">
        <v>0.0</v>
      </c>
      <c r="AD1041" s="2">
        <v>0.0</v>
      </c>
      <c r="AE1041" s="2">
        <v>0.0</v>
      </c>
      <c r="AF1041" s="2">
        <v>0.0</v>
      </c>
      <c r="AG1041" s="2">
        <v>0.0</v>
      </c>
      <c r="AH1041" s="2">
        <v>1.0</v>
      </c>
      <c r="AI1041" s="2">
        <v>0.0</v>
      </c>
      <c r="AJ1041" s="2">
        <v>0.0</v>
      </c>
      <c r="AK1041" s="2">
        <v>0.0</v>
      </c>
      <c r="AL1041" s="2">
        <v>0.0</v>
      </c>
      <c r="AM1041" s="2">
        <v>0.0</v>
      </c>
      <c r="AN1041" s="2">
        <v>0.0</v>
      </c>
      <c r="AO1041" s="2">
        <v>0.0</v>
      </c>
      <c r="AP1041" s="2">
        <v>0.0</v>
      </c>
      <c r="AQ1041" s="2">
        <v>1.0</v>
      </c>
      <c r="AR1041" s="3">
        <v>0.0</v>
      </c>
      <c r="AS1041" s="6">
        <f t="shared" si="4"/>
        <v>3.970291914</v>
      </c>
      <c r="AT1041" s="6">
        <f t="shared" si="5"/>
        <v>-128.7735849</v>
      </c>
      <c r="AU1041" s="6">
        <f t="shared" si="6"/>
        <v>3350.754717</v>
      </c>
      <c r="AV1041" s="6">
        <f t="shared" si="7"/>
        <v>0</v>
      </c>
      <c r="AW1041" s="6">
        <f t="shared" si="8"/>
        <v>1</v>
      </c>
      <c r="AX1041" s="6">
        <f t="shared" si="9"/>
        <v>0</v>
      </c>
      <c r="AY1041" s="6">
        <f t="shared" si="10"/>
        <v>0</v>
      </c>
      <c r="AZ1041" s="6">
        <f t="shared" si="11"/>
        <v>0</v>
      </c>
      <c r="BA1041" s="6">
        <f t="shared" si="12"/>
        <v>13</v>
      </c>
      <c r="BB1041" s="6">
        <f t="shared" si="13"/>
        <v>0</v>
      </c>
      <c r="BC1041" s="2"/>
      <c r="BD1041" s="2"/>
    </row>
    <row r="1042" ht="15.75" customHeight="1">
      <c r="A1042" s="2">
        <v>250.0</v>
      </c>
      <c r="B1042" s="2">
        <v>2016.0</v>
      </c>
      <c r="C1042" s="6" t="s">
        <v>310</v>
      </c>
      <c r="D1042" s="2">
        <v>13447.0</v>
      </c>
      <c r="E1042" s="2">
        <v>5.9789545000171E13</v>
      </c>
      <c r="F1042" s="2" t="str">
        <f t="array" ref="F1042">IFERROR(INDEX(cnpj!$A:$B,MATCH(C1042,cnpj!$B:$B,0),1),IF(G1042=14,LEFT(E1042,2)&amp;"."&amp;MID(E1042,3,3)&amp;"."&amp;MID(E1042,6,3)&amp;"/"&amp;MID(E1042,9,4)&amp;"-"&amp;RIGHT(E1042,2),IF(G1042=13,0&amp;LEFT(E1042,1)&amp;"."&amp;MID(E1042,2,3)&amp;"."&amp;MID(E1042,5,3)&amp;"/"&amp;MID(E1042,8,4)&amp;"-"&amp;RIGHT(E1042,2),IF(G1042=12,"00"&amp;"."&amp;LEFT(E1042,3)&amp;"."&amp;MID(E1042,4,3)&amp;"/"&amp;MID(E1042,7,4)&amp;"-"&amp;RIGHT(E1042,2),IF(G1042=11,"00.0"&amp;LEFT(E1042,2)&amp;"."&amp;MID(E1042,3,3)&amp;"/"&amp;MID(E1042,6,4)&amp;"-"&amp;RIGHT(E1042,2),"erro")))))</f>
        <v>59.789.545/0001-71</v>
      </c>
      <c r="G1042" s="2">
        <f t="shared" si="2"/>
        <v>14</v>
      </c>
      <c r="H1042" s="6" t="s">
        <v>50</v>
      </c>
      <c r="I1042" s="2">
        <v>6.0</v>
      </c>
      <c r="J1042" s="6">
        <v>9.881190817537517</v>
      </c>
      <c r="K1042" s="6">
        <v>19559.0</v>
      </c>
      <c r="L1042" s="2">
        <v>0.0</v>
      </c>
      <c r="M1042" s="2">
        <v>1.0</v>
      </c>
      <c r="N1042" s="2"/>
      <c r="O1042" s="2">
        <v>0.0</v>
      </c>
      <c r="P1042" s="2">
        <v>0.0</v>
      </c>
      <c r="Q1042" s="2">
        <v>0.0</v>
      </c>
      <c r="R1042" s="2">
        <v>4.0</v>
      </c>
      <c r="S1042" s="2">
        <v>1.0</v>
      </c>
      <c r="T1042" s="6">
        <v>9.902937401230647</v>
      </c>
      <c r="U1042" s="6">
        <v>0.07309019960978538</v>
      </c>
      <c r="V1042" s="6">
        <v>0.21331732452849067</v>
      </c>
      <c r="W1042" s="6">
        <v>661.0</v>
      </c>
      <c r="X1042" s="6">
        <v>3603.0</v>
      </c>
      <c r="Y1042" s="6">
        <v>19989.0</v>
      </c>
      <c r="Z1042" s="6">
        <v>1461.0</v>
      </c>
      <c r="AA1042" s="2" t="str">
        <f t="shared" si="3"/>
        <v/>
      </c>
      <c r="AB1042" s="2">
        <v>0.0</v>
      </c>
      <c r="AC1042" s="2">
        <v>1.0</v>
      </c>
      <c r="AD1042" s="2">
        <v>0.0</v>
      </c>
      <c r="AE1042" s="2">
        <v>0.0</v>
      </c>
      <c r="AF1042" s="2">
        <v>0.0</v>
      </c>
      <c r="AG1042" s="2">
        <v>0.0</v>
      </c>
      <c r="AH1042" s="2">
        <v>0.0</v>
      </c>
      <c r="AI1042" s="2">
        <v>0.0</v>
      </c>
      <c r="AJ1042" s="2">
        <v>0.0</v>
      </c>
      <c r="AK1042" s="2">
        <v>0.0</v>
      </c>
      <c r="AL1042" s="2">
        <v>0.0</v>
      </c>
      <c r="AM1042" s="2">
        <v>1.0</v>
      </c>
      <c r="AN1042" s="2">
        <v>0.0</v>
      </c>
      <c r="AO1042" s="2">
        <v>0.0</v>
      </c>
      <c r="AP1042" s="2">
        <v>0.0</v>
      </c>
      <c r="AQ1042" s="2">
        <v>0.0</v>
      </c>
      <c r="AR1042" s="3">
        <v>0.0</v>
      </c>
      <c r="AS1042" s="6" t="str">
        <f t="shared" si="4"/>
        <v/>
      </c>
      <c r="AT1042" s="6" t="str">
        <f t="shared" si="5"/>
        <v/>
      </c>
      <c r="AU1042" s="6" t="str">
        <f t="shared" si="6"/>
        <v/>
      </c>
      <c r="AV1042" s="6" t="str">
        <f t="shared" si="7"/>
        <v/>
      </c>
      <c r="AW1042" s="6" t="str">
        <f t="shared" si="8"/>
        <v/>
      </c>
      <c r="AX1042" s="6" t="str">
        <f t="shared" si="9"/>
        <v/>
      </c>
      <c r="AY1042" s="6" t="str">
        <f t="shared" si="10"/>
        <v/>
      </c>
      <c r="AZ1042" s="6" t="str">
        <f t="shared" si="11"/>
        <v/>
      </c>
      <c r="BA1042" s="6" t="str">
        <f t="shared" si="12"/>
        <v/>
      </c>
      <c r="BB1042" s="6" t="str">
        <f t="shared" si="13"/>
        <v/>
      </c>
      <c r="BC1042" s="2"/>
      <c r="BD1042" s="2"/>
    </row>
    <row r="1043" ht="15.75" customHeight="1">
      <c r="A1043" s="2">
        <v>250.0</v>
      </c>
      <c r="B1043" s="2">
        <v>2017.0</v>
      </c>
      <c r="C1043" s="6" t="s">
        <v>310</v>
      </c>
      <c r="D1043" s="2">
        <v>13447.0</v>
      </c>
      <c r="E1043" s="2">
        <v>5.9789545000171E13</v>
      </c>
      <c r="F1043" s="2" t="str">
        <f t="array" ref="F1043">IFERROR(INDEX(cnpj!$A:$B,MATCH(C1043,cnpj!$B:$B,0),1),IF(G1043=14,LEFT(E1043,2)&amp;"."&amp;MID(E1043,3,3)&amp;"."&amp;MID(E1043,6,3)&amp;"/"&amp;MID(E1043,9,4)&amp;"-"&amp;RIGHT(E1043,2),IF(G1043=13,0&amp;LEFT(E1043,1)&amp;"."&amp;MID(E1043,2,3)&amp;"."&amp;MID(E1043,5,3)&amp;"/"&amp;MID(E1043,8,4)&amp;"-"&amp;RIGHT(E1043,2),IF(G1043=12,"00"&amp;"."&amp;LEFT(E1043,3)&amp;"."&amp;MID(E1043,4,3)&amp;"/"&amp;MID(E1043,7,4)&amp;"-"&amp;RIGHT(E1043,2),IF(G1043=11,"00.0"&amp;LEFT(E1043,2)&amp;"."&amp;MID(E1043,3,3)&amp;"/"&amp;MID(E1043,6,4)&amp;"-"&amp;RIGHT(E1043,2),"erro")))))</f>
        <v>59.789.545/0001-71</v>
      </c>
      <c r="G1043" s="2">
        <f t="shared" si="2"/>
        <v>14</v>
      </c>
      <c r="H1043" s="6" t="s">
        <v>50</v>
      </c>
      <c r="I1043" s="2">
        <v>6.0</v>
      </c>
      <c r="J1043" s="6">
        <v>9.843312829500057</v>
      </c>
      <c r="K1043" s="6">
        <v>18832.0</v>
      </c>
      <c r="L1043" s="2">
        <v>0.0</v>
      </c>
      <c r="M1043" s="2">
        <v>1.0</v>
      </c>
      <c r="N1043" s="2"/>
      <c r="O1043" s="2">
        <v>0.0</v>
      </c>
      <c r="P1043" s="2">
        <v>0.0</v>
      </c>
      <c r="Q1043" s="2">
        <v>0.0</v>
      </c>
      <c r="R1043" s="2">
        <v>5.0</v>
      </c>
      <c r="S1043" s="2">
        <v>1.0</v>
      </c>
      <c r="T1043" s="6">
        <v>10.139428862080198</v>
      </c>
      <c r="U1043" s="6">
        <v>0.021522786509754362</v>
      </c>
      <c r="V1043" s="6">
        <v>0.21530684780033174</v>
      </c>
      <c r="W1043" s="6">
        <v>134.0</v>
      </c>
      <c r="X1043" s="6">
        <v>5318.0</v>
      </c>
      <c r="Y1043" s="6">
        <v>25322.0</v>
      </c>
      <c r="Z1043" s="6">
        <v>545.0</v>
      </c>
      <c r="AA1043" s="2">
        <f t="shared" si="3"/>
        <v>0</v>
      </c>
      <c r="AB1043" s="2">
        <v>0.0</v>
      </c>
      <c r="AC1043" s="2">
        <v>1.0</v>
      </c>
      <c r="AD1043" s="2">
        <v>0.0</v>
      </c>
      <c r="AE1043" s="2">
        <v>0.0</v>
      </c>
      <c r="AF1043" s="2">
        <v>0.0</v>
      </c>
      <c r="AG1043" s="2">
        <v>0.0</v>
      </c>
      <c r="AH1043" s="2">
        <v>0.0</v>
      </c>
      <c r="AI1043" s="2">
        <v>0.0</v>
      </c>
      <c r="AJ1043" s="2">
        <v>0.0</v>
      </c>
      <c r="AK1043" s="2">
        <v>0.0</v>
      </c>
      <c r="AL1043" s="2">
        <v>0.0</v>
      </c>
      <c r="AM1043" s="2">
        <v>0.0</v>
      </c>
      <c r="AN1043" s="2">
        <v>1.0</v>
      </c>
      <c r="AO1043" s="2">
        <v>0.0</v>
      </c>
      <c r="AP1043" s="2">
        <v>0.0</v>
      </c>
      <c r="AQ1043" s="2">
        <v>0.0</v>
      </c>
      <c r="AR1043" s="3">
        <v>0.0</v>
      </c>
      <c r="AS1043" s="6">
        <f t="shared" si="4"/>
        <v>9.902937401</v>
      </c>
      <c r="AT1043" s="6">
        <f t="shared" si="5"/>
        <v>0.07309019961</v>
      </c>
      <c r="AU1043" s="6">
        <f t="shared" si="6"/>
        <v>0.2133173245</v>
      </c>
      <c r="AV1043" s="6">
        <f t="shared" si="7"/>
        <v>0</v>
      </c>
      <c r="AW1043" s="6">
        <f t="shared" si="8"/>
        <v>1</v>
      </c>
      <c r="AX1043" s="6">
        <f t="shared" si="9"/>
        <v>0</v>
      </c>
      <c r="AY1043" s="6">
        <f t="shared" si="10"/>
        <v>0</v>
      </c>
      <c r="AZ1043" s="6">
        <f t="shared" si="11"/>
        <v>0</v>
      </c>
      <c r="BA1043" s="6">
        <f t="shared" si="12"/>
        <v>4</v>
      </c>
      <c r="BB1043" s="6">
        <f t="shared" si="13"/>
        <v>1</v>
      </c>
      <c r="BC1043" s="2"/>
      <c r="BD1043" s="2"/>
    </row>
    <row r="1044" ht="15.75" customHeight="1">
      <c r="A1044" s="2">
        <v>250.0</v>
      </c>
      <c r="B1044" s="2">
        <v>2018.0</v>
      </c>
      <c r="C1044" s="6" t="s">
        <v>310</v>
      </c>
      <c r="D1044" s="2">
        <v>13447.0</v>
      </c>
      <c r="E1044" s="2">
        <v>5.9789545000171E13</v>
      </c>
      <c r="F1044" s="2" t="str">
        <f t="array" ref="F1044">IFERROR(INDEX(cnpj!$A:$B,MATCH(C1044,cnpj!$B:$B,0),1),IF(G1044=14,LEFT(E1044,2)&amp;"."&amp;MID(E1044,3,3)&amp;"."&amp;MID(E1044,6,3)&amp;"/"&amp;MID(E1044,9,4)&amp;"-"&amp;RIGHT(E1044,2),IF(G1044=13,0&amp;LEFT(E1044,1)&amp;"."&amp;MID(E1044,2,3)&amp;"."&amp;MID(E1044,5,3)&amp;"/"&amp;MID(E1044,8,4)&amp;"-"&amp;RIGHT(E1044,2),IF(G1044=12,"00"&amp;"."&amp;LEFT(E1044,3)&amp;"."&amp;MID(E1044,4,3)&amp;"/"&amp;MID(E1044,7,4)&amp;"-"&amp;RIGHT(E1044,2),IF(G1044=11,"00.0"&amp;LEFT(E1044,2)&amp;"."&amp;MID(E1044,3,3)&amp;"/"&amp;MID(E1044,6,4)&amp;"-"&amp;RIGHT(E1044,2),"erro")))))</f>
        <v>59.789.545/0001-71</v>
      </c>
      <c r="G1044" s="2">
        <f t="shared" si="2"/>
        <v>14</v>
      </c>
      <c r="H1044" s="6" t="s">
        <v>50</v>
      </c>
      <c r="I1044" s="2">
        <v>6.0</v>
      </c>
      <c r="J1044" s="6">
        <v>9.794648772501978</v>
      </c>
      <c r="K1044" s="6">
        <v>17937.5</v>
      </c>
      <c r="L1044" s="2">
        <v>0.0</v>
      </c>
      <c r="M1044" s="2">
        <v>1.0</v>
      </c>
      <c r="N1044" s="2"/>
      <c r="O1044" s="2">
        <v>0.0</v>
      </c>
      <c r="P1044" s="2">
        <v>0.0</v>
      </c>
      <c r="Q1044" s="2">
        <v>0.0</v>
      </c>
      <c r="R1044" s="2">
        <v>5.0</v>
      </c>
      <c r="S1044" s="2">
        <v>1.0</v>
      </c>
      <c r="T1044" s="6">
        <v>10.800208030113406</v>
      </c>
      <c r="U1044" s="6">
        <v>0.006383716424302992</v>
      </c>
      <c r="V1044" s="6">
        <v>0.2723175134098835</v>
      </c>
      <c r="W1044" s="6">
        <v>96.0</v>
      </c>
      <c r="X1044" s="6">
        <v>13256.0</v>
      </c>
      <c r="Y1044" s="6">
        <v>49031.0</v>
      </c>
      <c r="Z1044" s="6">
        <v>313.0</v>
      </c>
      <c r="AA1044" s="2">
        <f t="shared" si="3"/>
        <v>0</v>
      </c>
      <c r="AB1044" s="2">
        <v>0.0</v>
      </c>
      <c r="AC1044" s="2">
        <v>1.0</v>
      </c>
      <c r="AD1044" s="2">
        <v>0.0</v>
      </c>
      <c r="AE1044" s="2">
        <v>0.0</v>
      </c>
      <c r="AF1044" s="2">
        <v>0.0</v>
      </c>
      <c r="AG1044" s="2">
        <v>0.0</v>
      </c>
      <c r="AH1044" s="2">
        <v>0.0</v>
      </c>
      <c r="AI1044" s="2">
        <v>0.0</v>
      </c>
      <c r="AJ1044" s="2">
        <v>0.0</v>
      </c>
      <c r="AK1044" s="2">
        <v>0.0</v>
      </c>
      <c r="AL1044" s="2">
        <v>0.0</v>
      </c>
      <c r="AM1044" s="2">
        <v>0.0</v>
      </c>
      <c r="AN1044" s="2">
        <v>0.0</v>
      </c>
      <c r="AO1044" s="2">
        <v>1.0</v>
      </c>
      <c r="AP1044" s="2">
        <v>0.0</v>
      </c>
      <c r="AQ1044" s="2">
        <v>0.0</v>
      </c>
      <c r="AR1044" s="3">
        <v>0.0</v>
      </c>
      <c r="AS1044" s="6">
        <f t="shared" si="4"/>
        <v>10.13942886</v>
      </c>
      <c r="AT1044" s="6">
        <f t="shared" si="5"/>
        <v>0.02152278651</v>
      </c>
      <c r="AU1044" s="6">
        <f t="shared" si="6"/>
        <v>0.2153068478</v>
      </c>
      <c r="AV1044" s="6">
        <f t="shared" si="7"/>
        <v>0</v>
      </c>
      <c r="AW1044" s="6">
        <f t="shared" si="8"/>
        <v>1</v>
      </c>
      <c r="AX1044" s="6">
        <f t="shared" si="9"/>
        <v>0</v>
      </c>
      <c r="AY1044" s="6">
        <f t="shared" si="10"/>
        <v>0</v>
      </c>
      <c r="AZ1044" s="6">
        <f t="shared" si="11"/>
        <v>0</v>
      </c>
      <c r="BA1044" s="6">
        <f t="shared" si="12"/>
        <v>5</v>
      </c>
      <c r="BB1044" s="6">
        <f t="shared" si="13"/>
        <v>1</v>
      </c>
      <c r="BC1044" s="2"/>
      <c r="BD1044" s="2"/>
    </row>
    <row r="1045" ht="15.75" customHeight="1">
      <c r="A1045" s="2">
        <v>250.0</v>
      </c>
      <c r="B1045" s="2">
        <v>2020.0</v>
      </c>
      <c r="C1045" s="6" t="s">
        <v>310</v>
      </c>
      <c r="D1045" s="2">
        <v>13447.0</v>
      </c>
      <c r="E1045" s="2">
        <v>5.9789545000171E13</v>
      </c>
      <c r="F1045" s="2" t="str">
        <f t="array" ref="F1045">IFERROR(INDEX(cnpj!$A:$B,MATCH(C1045,cnpj!$B:$B,0),1),IF(G1045=14,LEFT(E1045,2)&amp;"."&amp;MID(E1045,3,3)&amp;"."&amp;MID(E1045,6,3)&amp;"/"&amp;MID(E1045,9,4)&amp;"-"&amp;RIGHT(E1045,2),IF(G1045=13,0&amp;LEFT(E1045,1)&amp;"."&amp;MID(E1045,2,3)&amp;"."&amp;MID(E1045,5,3)&amp;"/"&amp;MID(E1045,8,4)&amp;"-"&amp;RIGHT(E1045,2),IF(G1045=12,"00"&amp;"."&amp;LEFT(E1045,3)&amp;"."&amp;MID(E1045,4,3)&amp;"/"&amp;MID(E1045,7,4)&amp;"-"&amp;RIGHT(E1045,2),IF(G1045=11,"00.0"&amp;LEFT(E1045,2)&amp;"."&amp;MID(E1045,3,3)&amp;"/"&amp;MID(E1045,6,4)&amp;"-"&amp;RIGHT(E1045,2),"erro")))))</f>
        <v>59.789.545/0001-71</v>
      </c>
      <c r="G1045" s="2">
        <f t="shared" si="2"/>
        <v>14</v>
      </c>
      <c r="H1045" s="6" t="s">
        <v>50</v>
      </c>
      <c r="I1045" s="2">
        <v>6.0</v>
      </c>
      <c r="J1045" s="6">
        <v>10.022629664230143</v>
      </c>
      <c r="K1045" s="6">
        <v>22530.6</v>
      </c>
      <c r="L1045" s="2">
        <v>0.0</v>
      </c>
      <c r="M1045" s="2">
        <v>1.0</v>
      </c>
      <c r="N1045" s="2"/>
      <c r="O1045" s="2">
        <v>0.0</v>
      </c>
      <c r="P1045" s="2">
        <v>0.0</v>
      </c>
      <c r="Q1045" s="2">
        <v>0.0</v>
      </c>
      <c r="R1045" s="2">
        <v>5.0</v>
      </c>
      <c r="S1045" s="2">
        <v>1.0</v>
      </c>
      <c r="T1045" s="6">
        <v>11.211914962307114</v>
      </c>
      <c r="U1045" s="6">
        <v>-0.0012836623562635966</v>
      </c>
      <c r="V1045" s="6">
        <v>0.2926074560514546</v>
      </c>
      <c r="W1045" s="6">
        <v>0.0</v>
      </c>
      <c r="X1045" s="6">
        <v>21655.0</v>
      </c>
      <c r="Y1045" s="6">
        <v>74007.0</v>
      </c>
      <c r="Z1045" s="6">
        <v>-95.0</v>
      </c>
      <c r="AA1045" s="2">
        <f t="shared" si="3"/>
        <v>0</v>
      </c>
      <c r="AB1045" s="2">
        <v>0.0</v>
      </c>
      <c r="AC1045" s="2">
        <v>1.0</v>
      </c>
      <c r="AD1045" s="2">
        <v>0.0</v>
      </c>
      <c r="AE1045" s="2">
        <v>0.0</v>
      </c>
      <c r="AF1045" s="2">
        <v>0.0</v>
      </c>
      <c r="AG1045" s="2">
        <v>0.0</v>
      </c>
      <c r="AH1045" s="2">
        <v>0.0</v>
      </c>
      <c r="AI1045" s="2">
        <v>0.0</v>
      </c>
      <c r="AJ1045" s="2">
        <v>0.0</v>
      </c>
      <c r="AK1045" s="2">
        <v>0.0</v>
      </c>
      <c r="AL1045" s="2">
        <v>0.0</v>
      </c>
      <c r="AM1045" s="2">
        <v>0.0</v>
      </c>
      <c r="AN1045" s="2">
        <v>0.0</v>
      </c>
      <c r="AO1045" s="2">
        <v>0.0</v>
      </c>
      <c r="AP1045" s="2">
        <v>0.0</v>
      </c>
      <c r="AQ1045" s="2">
        <v>1.0</v>
      </c>
      <c r="AR1045" s="3">
        <v>0.0</v>
      </c>
      <c r="AS1045" s="6">
        <f t="shared" si="4"/>
        <v>10.80020803</v>
      </c>
      <c r="AT1045" s="6">
        <f t="shared" si="5"/>
        <v>0.006383716424</v>
      </c>
      <c r="AU1045" s="6">
        <f t="shared" si="6"/>
        <v>0.2723175134</v>
      </c>
      <c r="AV1045" s="6">
        <f t="shared" si="7"/>
        <v>0</v>
      </c>
      <c r="AW1045" s="6">
        <f t="shared" si="8"/>
        <v>1</v>
      </c>
      <c r="AX1045" s="6">
        <f t="shared" si="9"/>
        <v>0</v>
      </c>
      <c r="AY1045" s="6">
        <f t="shared" si="10"/>
        <v>0</v>
      </c>
      <c r="AZ1045" s="6">
        <f t="shared" si="11"/>
        <v>0</v>
      </c>
      <c r="BA1045" s="6">
        <f t="shared" si="12"/>
        <v>5</v>
      </c>
      <c r="BB1045" s="6">
        <f t="shared" si="13"/>
        <v>1</v>
      </c>
      <c r="BC1045" s="2"/>
      <c r="BD1045" s="2"/>
    </row>
    <row r="1046" ht="15.75" customHeight="1">
      <c r="A1046" s="2">
        <v>251.0</v>
      </c>
      <c r="B1046" s="2">
        <v>2016.0</v>
      </c>
      <c r="C1046" s="6" t="s">
        <v>311</v>
      </c>
      <c r="D1046" s="2">
        <v>19658.0</v>
      </c>
      <c r="E1046" s="2">
        <v>8.655095100015E13</v>
      </c>
      <c r="F1046" s="2" t="str">
        <f t="array" ref="F1046">IFERROR(INDEX(cnpj!$A:$B,MATCH(C1046,cnpj!$B:$B,0),1),IF(G1046=14,LEFT(E1046,2)&amp;"."&amp;MID(E1046,3,3)&amp;"."&amp;MID(E1046,6,3)&amp;"/"&amp;MID(E1046,9,4)&amp;"-"&amp;RIGHT(E1046,2),IF(G1046=13,0&amp;LEFT(E1046,1)&amp;"."&amp;MID(E1046,2,3)&amp;"."&amp;MID(E1046,5,3)&amp;"/"&amp;MID(E1046,8,4)&amp;"-"&amp;RIGHT(E1046,2),IF(G1046=12,"00"&amp;"."&amp;LEFT(E1046,3)&amp;"."&amp;MID(E1046,4,3)&amp;"/"&amp;MID(E1046,7,4)&amp;"-"&amp;RIGHT(E1046,2),IF(G1046=11,"00.0"&amp;LEFT(E1046,2)&amp;"."&amp;MID(E1046,3,3)&amp;"/"&amp;MID(E1046,6,4)&amp;"-"&amp;RIGHT(E1046,2),"erro")))))</f>
        <v>86.550.951/0001-50</v>
      </c>
      <c r="G1046" s="2">
        <f t="shared" si="2"/>
        <v>14</v>
      </c>
      <c r="H1046" s="6" t="s">
        <v>86</v>
      </c>
      <c r="I1046" s="2">
        <v>4.0</v>
      </c>
      <c r="J1046" s="6">
        <v>11.59910316121128</v>
      </c>
      <c r="K1046" s="6">
        <v>109000.0</v>
      </c>
      <c r="L1046" s="2">
        <v>0.0</v>
      </c>
      <c r="M1046" s="2">
        <v>0.0</v>
      </c>
      <c r="N1046" s="2"/>
      <c r="O1046" s="2">
        <v>0.0</v>
      </c>
      <c r="P1046" s="2">
        <v>0.0</v>
      </c>
      <c r="Q1046" s="2">
        <v>0.0</v>
      </c>
      <c r="R1046" s="2">
        <v>6.0</v>
      </c>
      <c r="S1046" s="2">
        <v>0.0</v>
      </c>
      <c r="T1046" s="6">
        <v>10.851063750449358</v>
      </c>
      <c r="U1046" s="6">
        <v>-0.3560448932912055</v>
      </c>
      <c r="V1046" s="6">
        <v>1.8079435538583806</v>
      </c>
      <c r="W1046" s="6">
        <v>49966.0</v>
      </c>
      <c r="X1046" s="6">
        <v>43304.0</v>
      </c>
      <c r="Y1046" s="6">
        <v>51589.0</v>
      </c>
      <c r="Z1046" s="6">
        <v>-18368.0</v>
      </c>
      <c r="AA1046" s="2" t="str">
        <f t="shared" si="3"/>
        <v/>
      </c>
      <c r="AB1046" s="2">
        <v>0.0</v>
      </c>
      <c r="AC1046" s="2">
        <v>0.0</v>
      </c>
      <c r="AD1046" s="2">
        <v>0.0</v>
      </c>
      <c r="AE1046" s="2">
        <v>0.0</v>
      </c>
      <c r="AF1046" s="2">
        <v>0.0</v>
      </c>
      <c r="AG1046" s="2">
        <v>0.0</v>
      </c>
      <c r="AH1046" s="2">
        <v>0.0</v>
      </c>
      <c r="AI1046" s="2">
        <v>1.0</v>
      </c>
      <c r="AJ1046" s="2">
        <v>0.0</v>
      </c>
      <c r="AK1046" s="2">
        <v>0.0</v>
      </c>
      <c r="AL1046" s="2">
        <v>0.0</v>
      </c>
      <c r="AM1046" s="2">
        <v>1.0</v>
      </c>
      <c r="AN1046" s="2">
        <v>0.0</v>
      </c>
      <c r="AO1046" s="2">
        <v>0.0</v>
      </c>
      <c r="AP1046" s="2">
        <v>0.0</v>
      </c>
      <c r="AQ1046" s="2">
        <v>0.0</v>
      </c>
      <c r="AR1046" s="3">
        <v>0.0</v>
      </c>
      <c r="AS1046" s="6" t="str">
        <f t="shared" si="4"/>
        <v/>
      </c>
      <c r="AT1046" s="6" t="str">
        <f t="shared" si="5"/>
        <v/>
      </c>
      <c r="AU1046" s="6" t="str">
        <f t="shared" si="6"/>
        <v/>
      </c>
      <c r="AV1046" s="6" t="str">
        <f t="shared" si="7"/>
        <v/>
      </c>
      <c r="AW1046" s="6" t="str">
        <f t="shared" si="8"/>
        <v/>
      </c>
      <c r="AX1046" s="6" t="str">
        <f t="shared" si="9"/>
        <v/>
      </c>
      <c r="AY1046" s="6" t="str">
        <f t="shared" si="10"/>
        <v/>
      </c>
      <c r="AZ1046" s="6" t="str">
        <f t="shared" si="11"/>
        <v/>
      </c>
      <c r="BA1046" s="6" t="str">
        <f t="shared" si="12"/>
        <v/>
      </c>
      <c r="BB1046" s="6" t="str">
        <f t="shared" si="13"/>
        <v/>
      </c>
      <c r="BC1046" s="2"/>
      <c r="BD1046" s="2"/>
    </row>
    <row r="1047" ht="15.75" customHeight="1">
      <c r="A1047" s="2">
        <v>251.0</v>
      </c>
      <c r="B1047" s="2">
        <v>2017.0</v>
      </c>
      <c r="C1047" s="6" t="s">
        <v>311</v>
      </c>
      <c r="D1047" s="2">
        <v>19658.0</v>
      </c>
      <c r="E1047" s="2">
        <v>8.655095100015E13</v>
      </c>
      <c r="F1047" s="2" t="str">
        <f t="array" ref="F1047">IFERROR(INDEX(cnpj!$A:$B,MATCH(C1047,cnpj!$B:$B,0),1),IF(G1047=14,LEFT(E1047,2)&amp;"."&amp;MID(E1047,3,3)&amp;"."&amp;MID(E1047,6,3)&amp;"/"&amp;MID(E1047,9,4)&amp;"-"&amp;RIGHT(E1047,2),IF(G1047=13,0&amp;LEFT(E1047,1)&amp;"."&amp;MID(E1047,2,3)&amp;"."&amp;MID(E1047,5,3)&amp;"/"&amp;MID(E1047,8,4)&amp;"-"&amp;RIGHT(E1047,2),IF(G1047=12,"00"&amp;"."&amp;LEFT(E1047,3)&amp;"."&amp;MID(E1047,4,3)&amp;"/"&amp;MID(E1047,7,4)&amp;"-"&amp;RIGHT(E1047,2),IF(G1047=11,"00.0"&amp;LEFT(E1047,2)&amp;"."&amp;MID(E1047,3,3)&amp;"/"&amp;MID(E1047,6,4)&amp;"-"&amp;RIGHT(E1047,2),"erro")))))</f>
        <v>86.550.951/0001-50</v>
      </c>
      <c r="G1047" s="2">
        <f t="shared" si="2"/>
        <v>14</v>
      </c>
      <c r="H1047" s="6" t="s">
        <v>86</v>
      </c>
      <c r="I1047" s="2">
        <v>4.0</v>
      </c>
      <c r="J1047" s="6">
        <v>11.59910316121128</v>
      </c>
      <c r="K1047" s="6">
        <v>109000.0</v>
      </c>
      <c r="L1047" s="2">
        <v>0.0</v>
      </c>
      <c r="M1047" s="2">
        <v>0.0</v>
      </c>
      <c r="N1047" s="2"/>
      <c r="O1047" s="2">
        <v>0.0</v>
      </c>
      <c r="P1047" s="2">
        <v>0.0</v>
      </c>
      <c r="Q1047" s="2">
        <v>0.0</v>
      </c>
      <c r="R1047" s="2">
        <v>6.0</v>
      </c>
      <c r="S1047" s="2">
        <v>0.0</v>
      </c>
      <c r="T1047" s="6">
        <v>10.315299145703156</v>
      </c>
      <c r="U1047" s="6">
        <v>-0.6641383193666986</v>
      </c>
      <c r="V1047" s="6">
        <v>3.0447484349640623</v>
      </c>
      <c r="W1047" s="6">
        <v>48906.0</v>
      </c>
      <c r="X1047" s="6">
        <v>43018.0</v>
      </c>
      <c r="Y1047" s="6">
        <v>30191.0</v>
      </c>
      <c r="Z1047" s="6">
        <v>-20051.0</v>
      </c>
      <c r="AA1047" s="2">
        <f t="shared" si="3"/>
        <v>1</v>
      </c>
      <c r="AB1047" s="2">
        <v>0.0</v>
      </c>
      <c r="AC1047" s="2">
        <v>0.0</v>
      </c>
      <c r="AD1047" s="2">
        <v>0.0</v>
      </c>
      <c r="AE1047" s="2">
        <v>0.0</v>
      </c>
      <c r="AF1047" s="2">
        <v>0.0</v>
      </c>
      <c r="AG1047" s="2">
        <v>0.0</v>
      </c>
      <c r="AH1047" s="2">
        <v>0.0</v>
      </c>
      <c r="AI1047" s="2">
        <v>1.0</v>
      </c>
      <c r="AJ1047" s="2">
        <v>0.0</v>
      </c>
      <c r="AK1047" s="2">
        <v>0.0</v>
      </c>
      <c r="AL1047" s="2">
        <v>0.0</v>
      </c>
      <c r="AM1047" s="2">
        <v>0.0</v>
      </c>
      <c r="AN1047" s="2">
        <v>1.0</v>
      </c>
      <c r="AO1047" s="2">
        <v>0.0</v>
      </c>
      <c r="AP1047" s="2">
        <v>0.0</v>
      </c>
      <c r="AQ1047" s="2">
        <v>0.0</v>
      </c>
      <c r="AR1047" s="3">
        <v>0.0</v>
      </c>
      <c r="AS1047" s="6">
        <f t="shared" si="4"/>
        <v>10.85106375</v>
      </c>
      <c r="AT1047" s="6">
        <f t="shared" si="5"/>
        <v>-0.3560448933</v>
      </c>
      <c r="AU1047" s="6">
        <f t="shared" si="6"/>
        <v>1.807943554</v>
      </c>
      <c r="AV1047" s="6">
        <f t="shared" si="7"/>
        <v>0</v>
      </c>
      <c r="AW1047" s="6">
        <f t="shared" si="8"/>
        <v>0</v>
      </c>
      <c r="AX1047" s="6">
        <f t="shared" si="9"/>
        <v>0</v>
      </c>
      <c r="AY1047" s="6">
        <f t="shared" si="10"/>
        <v>0</v>
      </c>
      <c r="AZ1047" s="6">
        <f t="shared" si="11"/>
        <v>0</v>
      </c>
      <c r="BA1047" s="6">
        <f t="shared" si="12"/>
        <v>6</v>
      </c>
      <c r="BB1047" s="6">
        <f t="shared" si="13"/>
        <v>0</v>
      </c>
      <c r="BC1047" s="2"/>
      <c r="BD1047" s="2"/>
    </row>
    <row r="1048" ht="15.75" customHeight="1">
      <c r="A1048" s="2">
        <v>251.0</v>
      </c>
      <c r="B1048" s="2">
        <v>2018.0</v>
      </c>
      <c r="C1048" s="6" t="s">
        <v>311</v>
      </c>
      <c r="D1048" s="2">
        <v>19658.0</v>
      </c>
      <c r="E1048" s="2">
        <v>8.655095100015E13</v>
      </c>
      <c r="F1048" s="2" t="str">
        <f t="array" ref="F1048">IFERROR(INDEX(cnpj!$A:$B,MATCH(C1048,cnpj!$B:$B,0),1),IF(G1048=14,LEFT(E1048,2)&amp;"."&amp;MID(E1048,3,3)&amp;"."&amp;MID(E1048,6,3)&amp;"/"&amp;MID(E1048,9,4)&amp;"-"&amp;RIGHT(E1048,2),IF(G1048=13,0&amp;LEFT(E1048,1)&amp;"."&amp;MID(E1048,2,3)&amp;"."&amp;MID(E1048,5,3)&amp;"/"&amp;MID(E1048,8,4)&amp;"-"&amp;RIGHT(E1048,2),IF(G1048=12,"00"&amp;"."&amp;LEFT(E1048,3)&amp;"."&amp;MID(E1048,4,3)&amp;"/"&amp;MID(E1048,7,4)&amp;"-"&amp;RIGHT(E1048,2),IF(G1048=11,"00.0"&amp;LEFT(E1048,2)&amp;"."&amp;MID(E1048,3,3)&amp;"/"&amp;MID(E1048,6,4)&amp;"-"&amp;RIGHT(E1048,2),"erro")))))</f>
        <v>86.550.951/0001-50</v>
      </c>
      <c r="G1048" s="2">
        <f t="shared" si="2"/>
        <v>14</v>
      </c>
      <c r="H1048" s="6" t="s">
        <v>86</v>
      </c>
      <c r="I1048" s="2">
        <v>4.0</v>
      </c>
      <c r="J1048" s="6">
        <v>11.33857207782545</v>
      </c>
      <c r="K1048" s="6">
        <v>84000.0</v>
      </c>
      <c r="L1048" s="2">
        <v>0.0</v>
      </c>
      <c r="M1048" s="2">
        <v>0.0</v>
      </c>
      <c r="N1048" s="2"/>
      <c r="O1048" s="2">
        <v>0.0</v>
      </c>
      <c r="P1048" s="2">
        <v>0.0</v>
      </c>
      <c r="Q1048" s="2">
        <v>0.0</v>
      </c>
      <c r="R1048" s="2">
        <v>5.0</v>
      </c>
      <c r="S1048" s="2">
        <v>0.0</v>
      </c>
      <c r="T1048" s="6">
        <v>8.726156679156613</v>
      </c>
      <c r="U1048" s="6">
        <v>-1.2179487179487178</v>
      </c>
      <c r="V1048" s="6">
        <v>12.126906848425836</v>
      </c>
      <c r="W1048" s="6">
        <v>50932.0</v>
      </c>
      <c r="X1048" s="6">
        <v>23794.0</v>
      </c>
      <c r="Y1048" s="6">
        <v>6162.0</v>
      </c>
      <c r="Z1048" s="6">
        <v>-7505.0</v>
      </c>
      <c r="AA1048" s="2">
        <f t="shared" si="3"/>
        <v>1</v>
      </c>
      <c r="AB1048" s="2">
        <v>0.0</v>
      </c>
      <c r="AC1048" s="2">
        <v>0.0</v>
      </c>
      <c r="AD1048" s="2">
        <v>0.0</v>
      </c>
      <c r="AE1048" s="2">
        <v>0.0</v>
      </c>
      <c r="AF1048" s="2">
        <v>0.0</v>
      </c>
      <c r="AG1048" s="2">
        <v>0.0</v>
      </c>
      <c r="AH1048" s="2">
        <v>0.0</v>
      </c>
      <c r="AI1048" s="2">
        <v>1.0</v>
      </c>
      <c r="AJ1048" s="2">
        <v>0.0</v>
      </c>
      <c r="AK1048" s="2">
        <v>0.0</v>
      </c>
      <c r="AL1048" s="2">
        <v>0.0</v>
      </c>
      <c r="AM1048" s="2">
        <v>0.0</v>
      </c>
      <c r="AN1048" s="2">
        <v>0.0</v>
      </c>
      <c r="AO1048" s="2">
        <v>1.0</v>
      </c>
      <c r="AP1048" s="2">
        <v>0.0</v>
      </c>
      <c r="AQ1048" s="2">
        <v>0.0</v>
      </c>
      <c r="AR1048" s="3">
        <v>0.0</v>
      </c>
      <c r="AS1048" s="6">
        <f t="shared" si="4"/>
        <v>10.31529915</v>
      </c>
      <c r="AT1048" s="6">
        <f t="shared" si="5"/>
        <v>-0.6641383194</v>
      </c>
      <c r="AU1048" s="6">
        <f t="shared" si="6"/>
        <v>3.044748435</v>
      </c>
      <c r="AV1048" s="6">
        <f t="shared" si="7"/>
        <v>0</v>
      </c>
      <c r="AW1048" s="6">
        <f t="shared" si="8"/>
        <v>0</v>
      </c>
      <c r="AX1048" s="6">
        <f t="shared" si="9"/>
        <v>0</v>
      </c>
      <c r="AY1048" s="6">
        <f t="shared" si="10"/>
        <v>0</v>
      </c>
      <c r="AZ1048" s="6">
        <f t="shared" si="11"/>
        <v>0</v>
      </c>
      <c r="BA1048" s="6">
        <f t="shared" si="12"/>
        <v>6</v>
      </c>
      <c r="BB1048" s="6">
        <f t="shared" si="13"/>
        <v>0</v>
      </c>
      <c r="BC1048" s="2"/>
      <c r="BD1048" s="2"/>
    </row>
    <row r="1049" ht="15.75" customHeight="1">
      <c r="A1049" s="2">
        <v>251.0</v>
      </c>
      <c r="B1049" s="2">
        <v>2019.0</v>
      </c>
      <c r="C1049" s="6" t="s">
        <v>311</v>
      </c>
      <c r="D1049" s="2">
        <v>19658.0</v>
      </c>
      <c r="E1049" s="2">
        <v>8.655095100015E13</v>
      </c>
      <c r="F1049" s="2" t="str">
        <f t="array" ref="F1049">IFERROR(INDEX(cnpj!$A:$B,MATCH(C1049,cnpj!$B:$B,0),1),IF(G1049=14,LEFT(E1049,2)&amp;"."&amp;MID(E1049,3,3)&amp;"."&amp;MID(E1049,6,3)&amp;"/"&amp;MID(E1049,9,4)&amp;"-"&amp;RIGHT(E1049,2),IF(G1049=13,0&amp;LEFT(E1049,1)&amp;"."&amp;MID(E1049,2,3)&amp;"."&amp;MID(E1049,5,3)&amp;"/"&amp;MID(E1049,8,4)&amp;"-"&amp;RIGHT(E1049,2),IF(G1049=12,"00"&amp;"."&amp;LEFT(E1049,3)&amp;"."&amp;MID(E1049,4,3)&amp;"/"&amp;MID(E1049,7,4)&amp;"-"&amp;RIGHT(E1049,2),IF(G1049=11,"00.0"&amp;LEFT(E1049,2)&amp;"."&amp;MID(E1049,3,3)&amp;"/"&amp;MID(E1049,6,4)&amp;"-"&amp;RIGHT(E1049,2),"erro")))))</f>
        <v>86.550.951/0001-50</v>
      </c>
      <c r="G1049" s="2">
        <f t="shared" si="2"/>
        <v>14</v>
      </c>
      <c r="H1049" s="6" t="s">
        <v>86</v>
      </c>
      <c r="I1049" s="2">
        <v>4.0</v>
      </c>
      <c r="J1049" s="6">
        <v>11.176053148327675</v>
      </c>
      <c r="K1049" s="6">
        <v>71400.0</v>
      </c>
      <c r="L1049" s="2">
        <v>1.0</v>
      </c>
      <c r="M1049" s="2">
        <v>0.0</v>
      </c>
      <c r="N1049" s="2"/>
      <c r="O1049" s="2">
        <v>0.0</v>
      </c>
      <c r="P1049" s="2">
        <v>0.0</v>
      </c>
      <c r="Q1049" s="2">
        <v>0.0</v>
      </c>
      <c r="R1049" s="2">
        <v>5.0</v>
      </c>
      <c r="S1049" s="2">
        <v>0.0</v>
      </c>
      <c r="T1049" s="6">
        <v>8.708969906980947</v>
      </c>
      <c r="U1049" s="6">
        <v>0.09856364536899455</v>
      </c>
      <c r="V1049" s="6">
        <v>18.779428760112268</v>
      </c>
      <c r="W1049" s="6">
        <v>63781.0</v>
      </c>
      <c r="X1049" s="6">
        <v>49966.0</v>
      </c>
      <c r="Y1049" s="6">
        <v>6057.0</v>
      </c>
      <c r="Z1049" s="6">
        <v>597.0</v>
      </c>
      <c r="AA1049" s="2">
        <f t="shared" si="3"/>
        <v>1</v>
      </c>
      <c r="AB1049" s="2">
        <v>0.0</v>
      </c>
      <c r="AC1049" s="2">
        <v>0.0</v>
      </c>
      <c r="AD1049" s="2">
        <v>0.0</v>
      </c>
      <c r="AE1049" s="2">
        <v>0.0</v>
      </c>
      <c r="AF1049" s="2">
        <v>0.0</v>
      </c>
      <c r="AG1049" s="2">
        <v>0.0</v>
      </c>
      <c r="AH1049" s="2">
        <v>0.0</v>
      </c>
      <c r="AI1049" s="2">
        <v>1.0</v>
      </c>
      <c r="AJ1049" s="2">
        <v>0.0</v>
      </c>
      <c r="AK1049" s="2">
        <v>0.0</v>
      </c>
      <c r="AL1049" s="2">
        <v>0.0</v>
      </c>
      <c r="AM1049" s="2">
        <v>0.0</v>
      </c>
      <c r="AN1049" s="2">
        <v>0.0</v>
      </c>
      <c r="AO1049" s="2">
        <v>0.0</v>
      </c>
      <c r="AP1049" s="2">
        <v>1.0</v>
      </c>
      <c r="AQ1049" s="2">
        <v>0.0</v>
      </c>
      <c r="AR1049" s="3">
        <v>0.0</v>
      </c>
      <c r="AS1049" s="6">
        <f t="shared" si="4"/>
        <v>8.726156679</v>
      </c>
      <c r="AT1049" s="6">
        <f t="shared" si="5"/>
        <v>-1.217948718</v>
      </c>
      <c r="AU1049" s="6">
        <f t="shared" si="6"/>
        <v>12.12690685</v>
      </c>
      <c r="AV1049" s="6">
        <f t="shared" si="7"/>
        <v>0</v>
      </c>
      <c r="AW1049" s="6">
        <f t="shared" si="8"/>
        <v>0</v>
      </c>
      <c r="AX1049" s="6">
        <f t="shared" si="9"/>
        <v>0</v>
      </c>
      <c r="AY1049" s="6">
        <f t="shared" si="10"/>
        <v>0</v>
      </c>
      <c r="AZ1049" s="6">
        <f t="shared" si="11"/>
        <v>0</v>
      </c>
      <c r="BA1049" s="6">
        <f t="shared" si="12"/>
        <v>5</v>
      </c>
      <c r="BB1049" s="6">
        <f t="shared" si="13"/>
        <v>0</v>
      </c>
      <c r="BC1049" s="2"/>
      <c r="BD1049" s="2"/>
    </row>
    <row r="1050" ht="15.75" customHeight="1">
      <c r="A1050" s="2">
        <v>251.0</v>
      </c>
      <c r="B1050" s="2">
        <v>2020.0</v>
      </c>
      <c r="C1050" s="6" t="s">
        <v>311</v>
      </c>
      <c r="D1050" s="2">
        <v>19658.0</v>
      </c>
      <c r="E1050" s="2">
        <v>8.655095100015E13</v>
      </c>
      <c r="F1050" s="2" t="str">
        <f t="array" ref="F1050">IFERROR(INDEX(cnpj!$A:$B,MATCH(C1050,cnpj!$B:$B,0),1),IF(G1050=14,LEFT(E1050,2)&amp;"."&amp;MID(E1050,3,3)&amp;"."&amp;MID(E1050,6,3)&amp;"/"&amp;MID(E1050,9,4)&amp;"-"&amp;RIGHT(E1050,2),IF(G1050=13,0&amp;LEFT(E1050,1)&amp;"."&amp;MID(E1050,2,3)&amp;"."&amp;MID(E1050,5,3)&amp;"/"&amp;MID(E1050,8,4)&amp;"-"&amp;RIGHT(E1050,2),IF(G1050=12,"00"&amp;"."&amp;LEFT(E1050,3)&amp;"."&amp;MID(E1050,4,3)&amp;"/"&amp;MID(E1050,7,4)&amp;"-"&amp;RIGHT(E1050,2),IF(G1050=11,"00.0"&amp;LEFT(E1050,2)&amp;"."&amp;MID(E1050,3,3)&amp;"/"&amp;MID(E1050,6,4)&amp;"-"&amp;RIGHT(E1050,2),"erro")))))</f>
        <v>86.550.951/0001-50</v>
      </c>
      <c r="G1050" s="2">
        <f t="shared" si="2"/>
        <v>14</v>
      </c>
      <c r="H1050" s="6" t="s">
        <v>86</v>
      </c>
      <c r="I1050" s="2">
        <v>4.0</v>
      </c>
      <c r="J1050" s="6">
        <v>11.141861783579396</v>
      </c>
      <c r="K1050" s="6">
        <v>69000.0</v>
      </c>
      <c r="L1050" s="2">
        <v>0.0</v>
      </c>
      <c r="M1050" s="2">
        <v>0.0</v>
      </c>
      <c r="N1050" s="2"/>
      <c r="O1050" s="2">
        <v>0.0</v>
      </c>
      <c r="P1050" s="2">
        <v>0.0</v>
      </c>
      <c r="Q1050" s="2">
        <v>0.0</v>
      </c>
      <c r="R1050" s="2">
        <v>5.0</v>
      </c>
      <c r="S1050" s="2">
        <v>0.0</v>
      </c>
      <c r="T1050" s="6">
        <v>9.06773940337716</v>
      </c>
      <c r="U1050" s="6">
        <v>0.24899088917079923</v>
      </c>
      <c r="V1050" s="6">
        <v>8.588859416445624</v>
      </c>
      <c r="W1050" s="6">
        <v>68550.0</v>
      </c>
      <c r="X1050" s="6">
        <v>5924.0</v>
      </c>
      <c r="Y1050" s="6">
        <v>8671.0</v>
      </c>
      <c r="Z1050" s="6">
        <v>2159.0</v>
      </c>
      <c r="AA1050" s="2">
        <f t="shared" si="3"/>
        <v>0</v>
      </c>
      <c r="AB1050" s="2">
        <v>0.0</v>
      </c>
      <c r="AC1050" s="2">
        <v>0.0</v>
      </c>
      <c r="AD1050" s="2">
        <v>0.0</v>
      </c>
      <c r="AE1050" s="2">
        <v>0.0</v>
      </c>
      <c r="AF1050" s="2">
        <v>0.0</v>
      </c>
      <c r="AG1050" s="2">
        <v>0.0</v>
      </c>
      <c r="AH1050" s="2">
        <v>0.0</v>
      </c>
      <c r="AI1050" s="2">
        <v>1.0</v>
      </c>
      <c r="AJ1050" s="2">
        <v>0.0</v>
      </c>
      <c r="AK1050" s="2">
        <v>0.0</v>
      </c>
      <c r="AL1050" s="2">
        <v>0.0</v>
      </c>
      <c r="AM1050" s="2">
        <v>0.0</v>
      </c>
      <c r="AN1050" s="2">
        <v>0.0</v>
      </c>
      <c r="AO1050" s="2">
        <v>0.0</v>
      </c>
      <c r="AP1050" s="2">
        <v>0.0</v>
      </c>
      <c r="AQ1050" s="2">
        <v>1.0</v>
      </c>
      <c r="AR1050" s="3">
        <v>0.0</v>
      </c>
      <c r="AS1050" s="6">
        <f t="shared" si="4"/>
        <v>8.708969907</v>
      </c>
      <c r="AT1050" s="6">
        <f t="shared" si="5"/>
        <v>0.09856364537</v>
      </c>
      <c r="AU1050" s="6">
        <f t="shared" si="6"/>
        <v>18.77942876</v>
      </c>
      <c r="AV1050" s="6">
        <f t="shared" si="7"/>
        <v>1</v>
      </c>
      <c r="AW1050" s="6">
        <f t="shared" si="8"/>
        <v>0</v>
      </c>
      <c r="AX1050" s="6">
        <f t="shared" si="9"/>
        <v>0</v>
      </c>
      <c r="AY1050" s="6">
        <f t="shared" si="10"/>
        <v>0</v>
      </c>
      <c r="AZ1050" s="6">
        <f t="shared" si="11"/>
        <v>0</v>
      </c>
      <c r="BA1050" s="6">
        <f t="shared" si="12"/>
        <v>5</v>
      </c>
      <c r="BB1050" s="6">
        <f t="shared" si="13"/>
        <v>0</v>
      </c>
      <c r="BC1050" s="2"/>
      <c r="BD1050" s="2"/>
    </row>
    <row r="1051" ht="15.75" customHeight="1">
      <c r="A1051" s="2">
        <v>252.0</v>
      </c>
      <c r="B1051" s="2">
        <v>2016.0</v>
      </c>
      <c r="C1051" s="6" t="s">
        <v>312</v>
      </c>
      <c r="D1051" s="2">
        <v>9717.0</v>
      </c>
      <c r="E1051" s="2">
        <v>4.912242000102E12</v>
      </c>
      <c r="F1051" s="2" t="str">
        <f t="array" ref="F1051">IFERROR(INDEX(cnpj!$A:$B,MATCH(C1051,cnpj!$B:$B,0),1),IF(G1051=14,LEFT(E1051,2)&amp;"."&amp;MID(E1051,3,3)&amp;"."&amp;MID(E1051,6,3)&amp;"/"&amp;MID(E1051,9,4)&amp;"-"&amp;RIGHT(E1051,2),IF(G1051=13,0&amp;LEFT(E1051,1)&amp;"."&amp;MID(E1051,2,3)&amp;"."&amp;MID(E1051,5,3)&amp;"/"&amp;MID(E1051,8,4)&amp;"-"&amp;RIGHT(E1051,2),IF(G1051=12,"00"&amp;"."&amp;LEFT(E1051,3)&amp;"."&amp;MID(E1051,4,3)&amp;"/"&amp;MID(E1051,7,4)&amp;"-"&amp;RIGHT(E1051,2),IF(G1051=11,"00.0"&amp;LEFT(E1051,2)&amp;"."&amp;MID(E1051,3,3)&amp;"/"&amp;MID(E1051,6,4)&amp;"-"&amp;RIGHT(E1051,2),"erro")))))</f>
        <v>04.912.242/0001-02</v>
      </c>
      <c r="G1051" s="2">
        <f t="shared" si="2"/>
        <v>13</v>
      </c>
      <c r="H1051" s="6" t="s">
        <v>60</v>
      </c>
      <c r="I1051" s="2">
        <v>1.0</v>
      </c>
      <c r="J1051" s="6">
        <v>10.422281345951296</v>
      </c>
      <c r="K1051" s="6">
        <v>33600.0</v>
      </c>
      <c r="L1051" s="2">
        <v>0.0</v>
      </c>
      <c r="M1051" s="2">
        <v>0.0</v>
      </c>
      <c r="N1051" s="2"/>
      <c r="O1051" s="2">
        <v>0.0</v>
      </c>
      <c r="P1051" s="2">
        <v>0.0</v>
      </c>
      <c r="Q1051" s="2">
        <v>0.0</v>
      </c>
      <c r="R1051" s="2">
        <v>2.0</v>
      </c>
      <c r="S1051" s="2">
        <v>0.0</v>
      </c>
      <c r="T1051" s="6">
        <v>7.720017940432244</v>
      </c>
      <c r="U1051" s="6">
        <v>-0.13936972924988902</v>
      </c>
      <c r="V1051" s="6">
        <v>0.5264092321349312</v>
      </c>
      <c r="W1051" s="6">
        <v>623.0</v>
      </c>
      <c r="X1051" s="6">
        <v>563.0</v>
      </c>
      <c r="Y1051" s="6">
        <v>2253.0</v>
      </c>
      <c r="Z1051" s="6">
        <v>-314.0</v>
      </c>
      <c r="AA1051" s="2" t="str">
        <f t="shared" si="3"/>
        <v/>
      </c>
      <c r="AB1051" s="2">
        <v>0.0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0.0</v>
      </c>
      <c r="AJ1051" s="2">
        <v>0.0</v>
      </c>
      <c r="AK1051" s="2">
        <v>0.0</v>
      </c>
      <c r="AL1051" s="2">
        <v>0.0</v>
      </c>
      <c r="AM1051" s="2">
        <v>1.0</v>
      </c>
      <c r="AN1051" s="2">
        <v>0.0</v>
      </c>
      <c r="AO1051" s="2">
        <v>0.0</v>
      </c>
      <c r="AP1051" s="2">
        <v>0.0</v>
      </c>
      <c r="AQ1051" s="2">
        <v>0.0</v>
      </c>
      <c r="AR1051" s="3">
        <v>0.0</v>
      </c>
      <c r="AS1051" s="6" t="str">
        <f t="shared" si="4"/>
        <v/>
      </c>
      <c r="AT1051" s="6" t="str">
        <f t="shared" si="5"/>
        <v/>
      </c>
      <c r="AU1051" s="6" t="str">
        <f t="shared" si="6"/>
        <v/>
      </c>
      <c r="AV1051" s="6" t="str">
        <f t="shared" si="7"/>
        <v/>
      </c>
      <c r="AW1051" s="6" t="str">
        <f t="shared" si="8"/>
        <v/>
      </c>
      <c r="AX1051" s="6" t="str">
        <f t="shared" si="9"/>
        <v/>
      </c>
      <c r="AY1051" s="6" t="str">
        <f t="shared" si="10"/>
        <v/>
      </c>
      <c r="AZ1051" s="6" t="str">
        <f t="shared" si="11"/>
        <v/>
      </c>
      <c r="BA1051" s="6" t="str">
        <f t="shared" si="12"/>
        <v/>
      </c>
      <c r="BB1051" s="6" t="str">
        <f t="shared" si="13"/>
        <v/>
      </c>
      <c r="BC1051" s="2"/>
      <c r="BD1051" s="2"/>
    </row>
    <row r="1052" ht="15.75" customHeight="1">
      <c r="A1052" s="2">
        <v>252.0</v>
      </c>
      <c r="B1052" s="2">
        <v>2017.0</v>
      </c>
      <c r="C1052" s="6" t="s">
        <v>312</v>
      </c>
      <c r="D1052" s="2">
        <v>9717.0</v>
      </c>
      <c r="E1052" s="2">
        <v>4.912242000102E12</v>
      </c>
      <c r="F1052" s="2" t="str">
        <f t="array" ref="F1052">IFERROR(INDEX(cnpj!$A:$B,MATCH(C1052,cnpj!$B:$B,0),1),IF(G1052=14,LEFT(E1052,2)&amp;"."&amp;MID(E1052,3,3)&amp;"."&amp;MID(E1052,6,3)&amp;"/"&amp;MID(E1052,9,4)&amp;"-"&amp;RIGHT(E1052,2),IF(G1052=13,0&amp;LEFT(E1052,1)&amp;"."&amp;MID(E1052,2,3)&amp;"."&amp;MID(E1052,5,3)&amp;"/"&amp;MID(E1052,8,4)&amp;"-"&amp;RIGHT(E1052,2),IF(G1052=12,"00"&amp;"."&amp;LEFT(E1052,3)&amp;"."&amp;MID(E1052,4,3)&amp;"/"&amp;MID(E1052,7,4)&amp;"-"&amp;RIGHT(E1052,2),IF(G1052=11,"00.0"&amp;LEFT(E1052,2)&amp;"."&amp;MID(E1052,3,3)&amp;"/"&amp;MID(E1052,6,4)&amp;"-"&amp;RIGHT(E1052,2),"erro")))))</f>
        <v>04.912.242/0001-02</v>
      </c>
      <c r="G1052" s="2">
        <f t="shared" si="2"/>
        <v>13</v>
      </c>
      <c r="H1052" s="6" t="s">
        <v>60</v>
      </c>
      <c r="I1052" s="2">
        <v>1.0</v>
      </c>
      <c r="J1052" s="6">
        <v>10.422281345951296</v>
      </c>
      <c r="K1052" s="6">
        <v>33600.0</v>
      </c>
      <c r="L1052" s="2">
        <v>0.0</v>
      </c>
      <c r="M1052" s="2">
        <v>0.0</v>
      </c>
      <c r="N1052" s="2"/>
      <c r="O1052" s="2">
        <v>0.0</v>
      </c>
      <c r="P1052" s="2">
        <v>0.0</v>
      </c>
      <c r="Q1052" s="2">
        <v>0.0</v>
      </c>
      <c r="R1052" s="2">
        <v>2.0</v>
      </c>
      <c r="S1052" s="2">
        <v>0.0</v>
      </c>
      <c r="T1052" s="6">
        <v>7.700747794511798</v>
      </c>
      <c r="U1052" s="6">
        <v>-0.09140271493212669</v>
      </c>
      <c r="V1052" s="6">
        <v>0.6085972850678733</v>
      </c>
      <c r="W1052" s="6">
        <v>765.0</v>
      </c>
      <c r="X1052" s="6">
        <v>580.0</v>
      </c>
      <c r="Y1052" s="6">
        <v>2210.0</v>
      </c>
      <c r="Z1052" s="6">
        <v>-202.0</v>
      </c>
      <c r="AA1052" s="2">
        <f t="shared" si="3"/>
        <v>1</v>
      </c>
      <c r="AB1052" s="2">
        <v>0.0</v>
      </c>
      <c r="AC1052" s="2">
        <v>0.0</v>
      </c>
      <c r="AD1052" s="2">
        <v>0.0</v>
      </c>
      <c r="AE1052" s="2">
        <v>0.0</v>
      </c>
      <c r="AF1052" s="2">
        <v>0.0</v>
      </c>
      <c r="AG1052" s="2">
        <v>0.0</v>
      </c>
      <c r="AH1052" s="2">
        <v>0.0</v>
      </c>
      <c r="AI1052" s="2">
        <v>0.0</v>
      </c>
      <c r="AJ1052" s="2">
        <v>0.0</v>
      </c>
      <c r="AK1052" s="2">
        <v>0.0</v>
      </c>
      <c r="AL1052" s="2">
        <v>0.0</v>
      </c>
      <c r="AM1052" s="2">
        <v>0.0</v>
      </c>
      <c r="AN1052" s="2">
        <v>1.0</v>
      </c>
      <c r="AO1052" s="2">
        <v>0.0</v>
      </c>
      <c r="AP1052" s="2">
        <v>0.0</v>
      </c>
      <c r="AQ1052" s="2">
        <v>0.0</v>
      </c>
      <c r="AR1052" s="3">
        <v>0.0</v>
      </c>
      <c r="AS1052" s="6">
        <f t="shared" si="4"/>
        <v>7.72001794</v>
      </c>
      <c r="AT1052" s="6">
        <f t="shared" si="5"/>
        <v>-0.1393697292</v>
      </c>
      <c r="AU1052" s="6">
        <f t="shared" si="6"/>
        <v>0.5264092321</v>
      </c>
      <c r="AV1052" s="6">
        <f t="shared" si="7"/>
        <v>0</v>
      </c>
      <c r="AW1052" s="6">
        <f t="shared" si="8"/>
        <v>0</v>
      </c>
      <c r="AX1052" s="6">
        <f t="shared" si="9"/>
        <v>0</v>
      </c>
      <c r="AY1052" s="6">
        <f t="shared" si="10"/>
        <v>0</v>
      </c>
      <c r="AZ1052" s="6">
        <f t="shared" si="11"/>
        <v>0</v>
      </c>
      <c r="BA1052" s="6">
        <f t="shared" si="12"/>
        <v>2</v>
      </c>
      <c r="BB1052" s="6">
        <f t="shared" si="13"/>
        <v>0</v>
      </c>
      <c r="BC1052" s="2"/>
      <c r="BD1052" s="2"/>
    </row>
    <row r="1053" ht="15.75" customHeight="1">
      <c r="A1053" s="2">
        <v>252.0</v>
      </c>
      <c r="B1053" s="2">
        <v>2018.0</v>
      </c>
      <c r="C1053" s="6" t="s">
        <v>312</v>
      </c>
      <c r="D1053" s="2">
        <v>9717.0</v>
      </c>
      <c r="E1053" s="2">
        <v>4.912242000102E12</v>
      </c>
      <c r="F1053" s="2" t="str">
        <f t="array" ref="F1053">IFERROR(INDEX(cnpj!$A:$B,MATCH(C1053,cnpj!$B:$B,0),1),IF(G1053=14,LEFT(E1053,2)&amp;"."&amp;MID(E1053,3,3)&amp;"."&amp;MID(E1053,6,3)&amp;"/"&amp;MID(E1053,9,4)&amp;"-"&amp;RIGHT(E1053,2),IF(G1053=13,0&amp;LEFT(E1053,1)&amp;"."&amp;MID(E1053,2,3)&amp;"."&amp;MID(E1053,5,3)&amp;"/"&amp;MID(E1053,8,4)&amp;"-"&amp;RIGHT(E1053,2),IF(G1053=12,"00"&amp;"."&amp;LEFT(E1053,3)&amp;"."&amp;MID(E1053,4,3)&amp;"/"&amp;MID(E1053,7,4)&amp;"-"&amp;RIGHT(E1053,2),IF(G1053=11,"00.0"&amp;LEFT(E1053,2)&amp;"."&amp;MID(E1053,3,3)&amp;"/"&amp;MID(E1053,6,4)&amp;"-"&amp;RIGHT(E1053,2),"erro")))))</f>
        <v>04.912.242/0001-02</v>
      </c>
      <c r="G1053" s="2">
        <f t="shared" si="2"/>
        <v>13</v>
      </c>
      <c r="H1053" s="6" t="s">
        <v>60</v>
      </c>
      <c r="I1053" s="2">
        <v>1.0</v>
      </c>
      <c r="J1053" s="6">
        <v>10.491274217438248</v>
      </c>
      <c r="K1053" s="6">
        <v>36000.0</v>
      </c>
      <c r="L1053" s="2">
        <v>1.0</v>
      </c>
      <c r="M1053" s="2">
        <v>0.0</v>
      </c>
      <c r="N1053" s="2"/>
      <c r="O1053" s="2">
        <v>0.0</v>
      </c>
      <c r="P1053" s="2">
        <v>0.0</v>
      </c>
      <c r="Q1053" s="2">
        <v>0.0</v>
      </c>
      <c r="R1053" s="2">
        <v>2.0</v>
      </c>
      <c r="S1053" s="2">
        <v>0.0</v>
      </c>
      <c r="T1053" s="6">
        <v>7.72356247227797</v>
      </c>
      <c r="U1053" s="6">
        <v>-0.07164971251658558</v>
      </c>
      <c r="V1053" s="6">
        <v>0.6912870411322424</v>
      </c>
      <c r="W1053" s="6">
        <v>682.0</v>
      </c>
      <c r="X1053" s="6">
        <v>881.0</v>
      </c>
      <c r="Y1053" s="6">
        <v>2261.0</v>
      </c>
      <c r="Z1053" s="6">
        <v>-162.0</v>
      </c>
      <c r="AA1053" s="2">
        <f t="shared" si="3"/>
        <v>1</v>
      </c>
      <c r="AB1053" s="2">
        <v>0.0</v>
      </c>
      <c r="AC1053" s="2">
        <v>0.0</v>
      </c>
      <c r="AD1053" s="2">
        <v>0.0</v>
      </c>
      <c r="AE1053" s="2">
        <v>0.0</v>
      </c>
      <c r="AF1053" s="2">
        <v>0.0</v>
      </c>
      <c r="AG1053" s="2">
        <v>0.0</v>
      </c>
      <c r="AH1053" s="2">
        <v>0.0</v>
      </c>
      <c r="AI1053" s="2">
        <v>0.0</v>
      </c>
      <c r="AJ1053" s="2">
        <v>0.0</v>
      </c>
      <c r="AK1053" s="2">
        <v>0.0</v>
      </c>
      <c r="AL1053" s="2">
        <v>0.0</v>
      </c>
      <c r="AM1053" s="2">
        <v>0.0</v>
      </c>
      <c r="AN1053" s="2">
        <v>0.0</v>
      </c>
      <c r="AO1053" s="2">
        <v>1.0</v>
      </c>
      <c r="AP1053" s="2">
        <v>0.0</v>
      </c>
      <c r="AQ1053" s="2">
        <v>0.0</v>
      </c>
      <c r="AR1053" s="3">
        <v>0.0</v>
      </c>
      <c r="AS1053" s="6">
        <f t="shared" si="4"/>
        <v>7.700747795</v>
      </c>
      <c r="AT1053" s="6">
        <f t="shared" si="5"/>
        <v>-0.09140271493</v>
      </c>
      <c r="AU1053" s="6">
        <f t="shared" si="6"/>
        <v>0.6085972851</v>
      </c>
      <c r="AV1053" s="6">
        <f t="shared" si="7"/>
        <v>0</v>
      </c>
      <c r="AW1053" s="6">
        <f t="shared" si="8"/>
        <v>0</v>
      </c>
      <c r="AX1053" s="6">
        <f t="shared" si="9"/>
        <v>0</v>
      </c>
      <c r="AY1053" s="6">
        <f t="shared" si="10"/>
        <v>0</v>
      </c>
      <c r="AZ1053" s="6">
        <f t="shared" si="11"/>
        <v>0</v>
      </c>
      <c r="BA1053" s="6">
        <f t="shared" si="12"/>
        <v>2</v>
      </c>
      <c r="BB1053" s="6">
        <f t="shared" si="13"/>
        <v>0</v>
      </c>
      <c r="BC1053" s="2"/>
      <c r="BD1053" s="2"/>
    </row>
    <row r="1054" ht="15.75" customHeight="1">
      <c r="A1054" s="2">
        <v>252.0</v>
      </c>
      <c r="B1054" s="2">
        <v>2019.0</v>
      </c>
      <c r="C1054" s="6" t="s">
        <v>312</v>
      </c>
      <c r="D1054" s="2">
        <v>9717.0</v>
      </c>
      <c r="E1054" s="2">
        <v>4.912242000102E12</v>
      </c>
      <c r="F1054" s="2" t="str">
        <f t="array" ref="F1054">IFERROR(INDEX(cnpj!$A:$B,MATCH(C1054,cnpj!$B:$B,0),1),IF(G1054=14,LEFT(E1054,2)&amp;"."&amp;MID(E1054,3,3)&amp;"."&amp;MID(E1054,6,3)&amp;"/"&amp;MID(E1054,9,4)&amp;"-"&amp;RIGHT(E1054,2),IF(G1054=13,0&amp;LEFT(E1054,1)&amp;"."&amp;MID(E1054,2,3)&amp;"."&amp;MID(E1054,5,3)&amp;"/"&amp;MID(E1054,8,4)&amp;"-"&amp;RIGHT(E1054,2),IF(G1054=12,"00"&amp;"."&amp;LEFT(E1054,3)&amp;"."&amp;MID(E1054,4,3)&amp;"/"&amp;MID(E1054,7,4)&amp;"-"&amp;RIGHT(E1054,2),IF(G1054=11,"00.0"&amp;LEFT(E1054,2)&amp;"."&amp;MID(E1054,3,3)&amp;"/"&amp;MID(E1054,6,4)&amp;"-"&amp;RIGHT(E1054,2),"erro")))))</f>
        <v>04.912.242/0001-02</v>
      </c>
      <c r="G1054" s="2">
        <f t="shared" si="2"/>
        <v>13</v>
      </c>
      <c r="H1054" s="6" t="s">
        <v>60</v>
      </c>
      <c r="I1054" s="2">
        <v>1.0</v>
      </c>
      <c r="J1054" s="6">
        <v>10.491274217438248</v>
      </c>
      <c r="K1054" s="6">
        <v>36000.0</v>
      </c>
      <c r="L1054" s="2">
        <v>1.0</v>
      </c>
      <c r="M1054" s="2">
        <v>0.0</v>
      </c>
      <c r="N1054" s="2"/>
      <c r="O1054" s="2">
        <v>0.0</v>
      </c>
      <c r="P1054" s="2">
        <v>0.0</v>
      </c>
      <c r="Q1054" s="2">
        <v>0.0</v>
      </c>
      <c r="R1054" s="2">
        <v>7.0</v>
      </c>
      <c r="S1054" s="2">
        <v>0.0</v>
      </c>
      <c r="T1054" s="6">
        <v>7.667158255319148</v>
      </c>
      <c r="U1054" s="6">
        <v>-0.13430042115114646</v>
      </c>
      <c r="V1054" s="6">
        <v>0.7089377632194666</v>
      </c>
      <c r="W1054" s="6">
        <v>892.0</v>
      </c>
      <c r="X1054" s="6">
        <v>623.0</v>
      </c>
      <c r="Y1054" s="6">
        <v>2137.0</v>
      </c>
      <c r="Z1054" s="6">
        <v>-287.0</v>
      </c>
      <c r="AA1054" s="2">
        <f t="shared" si="3"/>
        <v>1</v>
      </c>
      <c r="AB1054" s="2">
        <v>0.0</v>
      </c>
      <c r="AC1054" s="2">
        <v>0.0</v>
      </c>
      <c r="AD1054" s="2">
        <v>0.0</v>
      </c>
      <c r="AE1054" s="2">
        <v>0.0</v>
      </c>
      <c r="AF1054" s="2">
        <v>0.0</v>
      </c>
      <c r="AG1054" s="2">
        <v>0.0</v>
      </c>
      <c r="AH1054" s="2">
        <v>0.0</v>
      </c>
      <c r="AI1054" s="2">
        <v>0.0</v>
      </c>
      <c r="AJ1054" s="2">
        <v>0.0</v>
      </c>
      <c r="AK1054" s="2">
        <v>0.0</v>
      </c>
      <c r="AL1054" s="2">
        <v>0.0</v>
      </c>
      <c r="AM1054" s="2">
        <v>0.0</v>
      </c>
      <c r="AN1054" s="2">
        <v>0.0</v>
      </c>
      <c r="AO1054" s="2">
        <v>0.0</v>
      </c>
      <c r="AP1054" s="2">
        <v>1.0</v>
      </c>
      <c r="AQ1054" s="2">
        <v>0.0</v>
      </c>
      <c r="AR1054" s="3">
        <v>0.0</v>
      </c>
      <c r="AS1054" s="6">
        <f t="shared" si="4"/>
        <v>7.723562472</v>
      </c>
      <c r="AT1054" s="6">
        <f t="shared" si="5"/>
        <v>-0.07164971252</v>
      </c>
      <c r="AU1054" s="6">
        <f t="shared" si="6"/>
        <v>0.6912870411</v>
      </c>
      <c r="AV1054" s="6">
        <f t="shared" si="7"/>
        <v>1</v>
      </c>
      <c r="AW1054" s="6">
        <f t="shared" si="8"/>
        <v>0</v>
      </c>
      <c r="AX1054" s="6">
        <f t="shared" si="9"/>
        <v>0</v>
      </c>
      <c r="AY1054" s="6">
        <f t="shared" si="10"/>
        <v>0</v>
      </c>
      <c r="AZ1054" s="6">
        <f t="shared" si="11"/>
        <v>0</v>
      </c>
      <c r="BA1054" s="6">
        <f t="shared" si="12"/>
        <v>2</v>
      </c>
      <c r="BB1054" s="6">
        <f t="shared" si="13"/>
        <v>0</v>
      </c>
      <c r="BC1054" s="2"/>
      <c r="BD1054" s="2"/>
    </row>
    <row r="1055" ht="15.75" customHeight="1">
      <c r="A1055" s="2">
        <v>252.0</v>
      </c>
      <c r="B1055" s="2">
        <v>2020.0</v>
      </c>
      <c r="C1055" s="6" t="s">
        <v>312</v>
      </c>
      <c r="D1055" s="2">
        <v>9717.0</v>
      </c>
      <c r="E1055" s="2">
        <v>4.912242000102E12</v>
      </c>
      <c r="F1055" s="2" t="str">
        <f t="array" ref="F1055">IFERROR(INDEX(cnpj!$A:$B,MATCH(C1055,cnpj!$B:$B,0),1),IF(G1055=14,LEFT(E1055,2)&amp;"."&amp;MID(E1055,3,3)&amp;"."&amp;MID(E1055,6,3)&amp;"/"&amp;MID(E1055,9,4)&amp;"-"&amp;RIGHT(E1055,2),IF(G1055=13,0&amp;LEFT(E1055,1)&amp;"."&amp;MID(E1055,2,3)&amp;"."&amp;MID(E1055,5,3)&amp;"/"&amp;MID(E1055,8,4)&amp;"-"&amp;RIGHT(E1055,2),IF(G1055=12,"00"&amp;"."&amp;LEFT(E1055,3)&amp;"."&amp;MID(E1055,4,3)&amp;"/"&amp;MID(E1055,7,4)&amp;"-"&amp;RIGHT(E1055,2),IF(G1055=11,"00.0"&amp;LEFT(E1055,2)&amp;"."&amp;MID(E1055,3,3)&amp;"/"&amp;MID(E1055,6,4)&amp;"-"&amp;RIGHT(E1055,2),"erro")))))</f>
        <v>04.912.242/0001-02</v>
      </c>
      <c r="G1055" s="2">
        <f t="shared" si="2"/>
        <v>13</v>
      </c>
      <c r="H1055" s="6" t="s">
        <v>60</v>
      </c>
      <c r="I1055" s="2">
        <v>1.0</v>
      </c>
      <c r="J1055" s="6">
        <v>10.491274217438248</v>
      </c>
      <c r="K1055" s="6">
        <v>36000.0</v>
      </c>
      <c r="L1055" s="2">
        <v>1.0</v>
      </c>
      <c r="M1055" s="2">
        <v>0.0</v>
      </c>
      <c r="N1055" s="2"/>
      <c r="O1055" s="2">
        <v>0.0</v>
      </c>
      <c r="P1055" s="2">
        <v>0.0</v>
      </c>
      <c r="Q1055" s="2">
        <v>0.0</v>
      </c>
      <c r="R1055" s="2">
        <v>6.0</v>
      </c>
      <c r="S1055" s="2">
        <v>0.0</v>
      </c>
      <c r="T1055" s="6">
        <v>7.669028288589683</v>
      </c>
      <c r="U1055" s="6">
        <v>-0.08874357776739841</v>
      </c>
      <c r="V1055" s="6">
        <v>0.8967772069126576</v>
      </c>
      <c r="W1055" s="6">
        <v>1155.0</v>
      </c>
      <c r="X1055" s="6">
        <v>765.0</v>
      </c>
      <c r="Y1055" s="6">
        <v>2141.0</v>
      </c>
      <c r="Z1055" s="6">
        <v>-190.0</v>
      </c>
      <c r="AA1055" s="2">
        <f t="shared" si="3"/>
        <v>1</v>
      </c>
      <c r="AB1055" s="2">
        <v>0.0</v>
      </c>
      <c r="AC1055" s="2">
        <v>0.0</v>
      </c>
      <c r="AD1055" s="2">
        <v>0.0</v>
      </c>
      <c r="AE1055" s="2">
        <v>0.0</v>
      </c>
      <c r="AF1055" s="2">
        <v>0.0</v>
      </c>
      <c r="AG1055" s="2">
        <v>0.0</v>
      </c>
      <c r="AH1055" s="2">
        <v>0.0</v>
      </c>
      <c r="AI1055" s="2">
        <v>0.0</v>
      </c>
      <c r="AJ1055" s="2">
        <v>0.0</v>
      </c>
      <c r="AK1055" s="2">
        <v>0.0</v>
      </c>
      <c r="AL1055" s="2">
        <v>0.0</v>
      </c>
      <c r="AM1055" s="2">
        <v>0.0</v>
      </c>
      <c r="AN1055" s="2">
        <v>0.0</v>
      </c>
      <c r="AO1055" s="2">
        <v>0.0</v>
      </c>
      <c r="AP1055" s="2">
        <v>0.0</v>
      </c>
      <c r="AQ1055" s="2">
        <v>1.0</v>
      </c>
      <c r="AR1055" s="3">
        <v>0.0</v>
      </c>
      <c r="AS1055" s="6">
        <f t="shared" si="4"/>
        <v>7.667158255</v>
      </c>
      <c r="AT1055" s="6">
        <f t="shared" si="5"/>
        <v>-0.1343004212</v>
      </c>
      <c r="AU1055" s="6">
        <f t="shared" si="6"/>
        <v>0.7089377632</v>
      </c>
      <c r="AV1055" s="6">
        <f t="shared" si="7"/>
        <v>1</v>
      </c>
      <c r="AW1055" s="6">
        <f t="shared" si="8"/>
        <v>0</v>
      </c>
      <c r="AX1055" s="6">
        <f t="shared" si="9"/>
        <v>0</v>
      </c>
      <c r="AY1055" s="6">
        <f t="shared" si="10"/>
        <v>0</v>
      </c>
      <c r="AZ1055" s="6">
        <f t="shared" si="11"/>
        <v>0</v>
      </c>
      <c r="BA1055" s="6">
        <f t="shared" si="12"/>
        <v>7</v>
      </c>
      <c r="BB1055" s="6">
        <f t="shared" si="13"/>
        <v>0</v>
      </c>
      <c r="BC1055" s="2"/>
      <c r="BD1055" s="2"/>
    </row>
    <row r="1056" ht="15.75" customHeight="1">
      <c r="A1056" s="2">
        <v>253.0</v>
      </c>
      <c r="B1056" s="2">
        <v>2016.0</v>
      </c>
      <c r="C1056" s="6" t="s">
        <v>313</v>
      </c>
      <c r="D1056" s="2">
        <v>20362.0</v>
      </c>
      <c r="E1056" s="2">
        <v>8.1243735000148E13</v>
      </c>
      <c r="F1056" s="2" t="str">
        <f t="array" ref="F1056">IFERROR(INDEX(cnpj!$A:$B,MATCH(C1056,cnpj!$B:$B,0),1),IF(G1056=14,LEFT(E1056,2)&amp;"."&amp;MID(E1056,3,3)&amp;"."&amp;MID(E1056,6,3)&amp;"/"&amp;MID(E1056,9,4)&amp;"-"&amp;RIGHT(E1056,2),IF(G1056=13,0&amp;LEFT(E1056,1)&amp;"."&amp;MID(E1056,2,3)&amp;"."&amp;MID(E1056,5,3)&amp;"/"&amp;MID(E1056,8,4)&amp;"-"&amp;RIGHT(E1056,2),IF(G1056=12,"00"&amp;"."&amp;LEFT(E1056,3)&amp;"."&amp;MID(E1056,4,3)&amp;"/"&amp;MID(E1056,7,4)&amp;"-"&amp;RIGHT(E1056,2),IF(G1056=11,"00.0"&amp;LEFT(E1056,2)&amp;"."&amp;MID(E1056,3,3)&amp;"/"&amp;MID(E1056,6,4)&amp;"-"&amp;RIGHT(E1056,2),"erro")))))</f>
        <v>81.243.735/0001-48</v>
      </c>
      <c r="G1056" s="2">
        <f t="shared" si="2"/>
        <v>14</v>
      </c>
      <c r="H1056" s="6" t="s">
        <v>314</v>
      </c>
      <c r="I1056" s="2">
        <v>9.0</v>
      </c>
      <c r="J1056" s="6">
        <v>13.047639831208393</v>
      </c>
      <c r="K1056" s="6">
        <v>464000.0</v>
      </c>
      <c r="L1056" s="2">
        <v>0.0</v>
      </c>
      <c r="M1056" s="2">
        <v>1.0</v>
      </c>
      <c r="N1056" s="2"/>
      <c r="O1056" s="2">
        <v>0.0</v>
      </c>
      <c r="P1056" s="2">
        <v>0.0</v>
      </c>
      <c r="Q1056" s="2">
        <v>0.0</v>
      </c>
      <c r="R1056" s="2">
        <v>12.0</v>
      </c>
      <c r="S1056" s="2">
        <v>0.0</v>
      </c>
      <c r="T1056" s="6">
        <v>14.39101038116312</v>
      </c>
      <c r="U1056" s="6">
        <v>0.0049707005380707405</v>
      </c>
      <c r="V1056" s="6">
        <v>0.6854673656468238</v>
      </c>
      <c r="W1056" s="6">
        <v>1027722.0</v>
      </c>
      <c r="X1056" s="6">
        <v>191052.0</v>
      </c>
      <c r="Y1056" s="6">
        <v>1778019.0</v>
      </c>
      <c r="Z1056" s="6">
        <v>8838.0</v>
      </c>
      <c r="AA1056" s="2" t="str">
        <f t="shared" si="3"/>
        <v/>
      </c>
      <c r="AB1056" s="2">
        <v>0.0</v>
      </c>
      <c r="AC1056" s="2">
        <v>0.0</v>
      </c>
      <c r="AD1056" s="2">
        <v>0.0</v>
      </c>
      <c r="AE1056" s="2">
        <v>0.0</v>
      </c>
      <c r="AF1056" s="2">
        <v>0.0</v>
      </c>
      <c r="AG1056" s="2">
        <v>0.0</v>
      </c>
      <c r="AH1056" s="2">
        <v>0.0</v>
      </c>
      <c r="AI1056" s="2">
        <v>0.0</v>
      </c>
      <c r="AJ1056" s="2">
        <v>0.0</v>
      </c>
      <c r="AK1056" s="2">
        <v>0.0</v>
      </c>
      <c r="AL1056" s="2">
        <v>1.0</v>
      </c>
      <c r="AM1056" s="2">
        <v>1.0</v>
      </c>
      <c r="AN1056" s="2">
        <v>0.0</v>
      </c>
      <c r="AO1056" s="2">
        <v>0.0</v>
      </c>
      <c r="AP1056" s="2">
        <v>0.0</v>
      </c>
      <c r="AQ1056" s="2">
        <v>0.0</v>
      </c>
      <c r="AR1056" s="3">
        <v>0.0</v>
      </c>
      <c r="AS1056" s="6" t="str">
        <f t="shared" si="4"/>
        <v/>
      </c>
      <c r="AT1056" s="6" t="str">
        <f t="shared" si="5"/>
        <v/>
      </c>
      <c r="AU1056" s="6" t="str">
        <f t="shared" si="6"/>
        <v/>
      </c>
      <c r="AV1056" s="6" t="str">
        <f t="shared" si="7"/>
        <v/>
      </c>
      <c r="AW1056" s="6" t="str">
        <f t="shared" si="8"/>
        <v/>
      </c>
      <c r="AX1056" s="6" t="str">
        <f t="shared" si="9"/>
        <v/>
      </c>
      <c r="AY1056" s="6" t="str">
        <f t="shared" si="10"/>
        <v/>
      </c>
      <c r="AZ1056" s="6" t="str">
        <f t="shared" si="11"/>
        <v/>
      </c>
      <c r="BA1056" s="6" t="str">
        <f t="shared" si="12"/>
        <v/>
      </c>
      <c r="BB1056" s="6" t="str">
        <f t="shared" si="13"/>
        <v/>
      </c>
      <c r="BC1056" s="2"/>
      <c r="BD1056" s="2"/>
    </row>
    <row r="1057" ht="15.75" customHeight="1">
      <c r="A1057" s="2">
        <v>253.0</v>
      </c>
      <c r="B1057" s="2">
        <v>2017.0</v>
      </c>
      <c r="C1057" s="6" t="s">
        <v>313</v>
      </c>
      <c r="D1057" s="2">
        <v>20362.0</v>
      </c>
      <c r="E1057" s="2">
        <v>8.1243735000148E13</v>
      </c>
      <c r="F1057" s="2" t="str">
        <f t="array" ref="F1057">IFERROR(INDEX(cnpj!$A:$B,MATCH(C1057,cnpj!$B:$B,0),1),IF(G1057=14,LEFT(E1057,2)&amp;"."&amp;MID(E1057,3,3)&amp;"."&amp;MID(E1057,6,3)&amp;"/"&amp;MID(E1057,9,4)&amp;"-"&amp;RIGHT(E1057,2),IF(G1057=13,0&amp;LEFT(E1057,1)&amp;"."&amp;MID(E1057,2,3)&amp;"."&amp;MID(E1057,5,3)&amp;"/"&amp;MID(E1057,8,4)&amp;"-"&amp;RIGHT(E1057,2),IF(G1057=12,"00"&amp;"."&amp;LEFT(E1057,3)&amp;"."&amp;MID(E1057,4,3)&amp;"/"&amp;MID(E1057,7,4)&amp;"-"&amp;RIGHT(E1057,2),IF(G1057=11,"00.0"&amp;LEFT(E1057,2)&amp;"."&amp;MID(E1057,3,3)&amp;"/"&amp;MID(E1057,6,4)&amp;"-"&amp;RIGHT(E1057,2),"erro")))))</f>
        <v>81.243.735/0001-48</v>
      </c>
      <c r="G1057" s="2">
        <f t="shared" si="2"/>
        <v>14</v>
      </c>
      <c r="H1057" s="6" t="s">
        <v>314</v>
      </c>
      <c r="I1057" s="2">
        <v>9.0</v>
      </c>
      <c r="J1057" s="6">
        <v>12.928778628331663</v>
      </c>
      <c r="K1057" s="6">
        <v>412000.0</v>
      </c>
      <c r="L1057" s="2">
        <v>0.0</v>
      </c>
      <c r="M1057" s="2">
        <v>1.0</v>
      </c>
      <c r="N1057" s="2"/>
      <c r="O1057" s="2">
        <v>0.0</v>
      </c>
      <c r="P1057" s="2">
        <v>0.0</v>
      </c>
      <c r="Q1057" s="2">
        <v>0.0</v>
      </c>
      <c r="R1057" s="2">
        <v>16.0</v>
      </c>
      <c r="S1057" s="2">
        <v>0.0</v>
      </c>
      <c r="T1057" s="6">
        <v>14.344010074289294</v>
      </c>
      <c r="U1057" s="6">
        <v>-0.02803078310642926</v>
      </c>
      <c r="V1057" s="6">
        <v>0.701497596359317</v>
      </c>
      <c r="W1057" s="6">
        <v>1053310.0</v>
      </c>
      <c r="X1057" s="6">
        <v>136700.0</v>
      </c>
      <c r="Y1057" s="6">
        <v>1696385.0</v>
      </c>
      <c r="Z1057" s="6">
        <v>-47551.0</v>
      </c>
      <c r="AA1057" s="2">
        <f t="shared" si="3"/>
        <v>0</v>
      </c>
      <c r="AB1057" s="2">
        <v>0.0</v>
      </c>
      <c r="AC1057" s="2">
        <v>0.0</v>
      </c>
      <c r="AD1057" s="2">
        <v>0.0</v>
      </c>
      <c r="AE1057" s="2">
        <v>0.0</v>
      </c>
      <c r="AF1057" s="2">
        <v>0.0</v>
      </c>
      <c r="AG1057" s="2">
        <v>0.0</v>
      </c>
      <c r="AH1057" s="2">
        <v>0.0</v>
      </c>
      <c r="AI1057" s="2">
        <v>0.0</v>
      </c>
      <c r="AJ1057" s="2">
        <v>0.0</v>
      </c>
      <c r="AK1057" s="2">
        <v>0.0</v>
      </c>
      <c r="AL1057" s="2">
        <v>1.0</v>
      </c>
      <c r="AM1057" s="2">
        <v>0.0</v>
      </c>
      <c r="AN1057" s="2">
        <v>1.0</v>
      </c>
      <c r="AO1057" s="2">
        <v>0.0</v>
      </c>
      <c r="AP1057" s="2">
        <v>0.0</v>
      </c>
      <c r="AQ1057" s="2">
        <v>0.0</v>
      </c>
      <c r="AR1057" s="3">
        <v>0.0</v>
      </c>
      <c r="AS1057" s="6">
        <f t="shared" si="4"/>
        <v>14.39101038</v>
      </c>
      <c r="AT1057" s="6">
        <f t="shared" si="5"/>
        <v>0.004970700538</v>
      </c>
      <c r="AU1057" s="6">
        <f t="shared" si="6"/>
        <v>0.6854673656</v>
      </c>
      <c r="AV1057" s="6">
        <f t="shared" si="7"/>
        <v>0</v>
      </c>
      <c r="AW1057" s="6">
        <f t="shared" si="8"/>
        <v>1</v>
      </c>
      <c r="AX1057" s="6">
        <f t="shared" si="9"/>
        <v>0</v>
      </c>
      <c r="AY1057" s="6">
        <f t="shared" si="10"/>
        <v>0</v>
      </c>
      <c r="AZ1057" s="6">
        <f t="shared" si="11"/>
        <v>0</v>
      </c>
      <c r="BA1057" s="6">
        <f t="shared" si="12"/>
        <v>12</v>
      </c>
      <c r="BB1057" s="6">
        <f t="shared" si="13"/>
        <v>0</v>
      </c>
      <c r="BC1057" s="2"/>
      <c r="BD1057" s="2"/>
    </row>
    <row r="1058" ht="15.75" customHeight="1">
      <c r="A1058" s="2">
        <v>253.0</v>
      </c>
      <c r="B1058" s="2">
        <v>2018.0</v>
      </c>
      <c r="C1058" s="6" t="s">
        <v>313</v>
      </c>
      <c r="D1058" s="2">
        <v>20362.0</v>
      </c>
      <c r="E1058" s="2">
        <v>8.1243735000148E13</v>
      </c>
      <c r="F1058" s="2" t="str">
        <f t="array" ref="F1058">IFERROR(INDEX(cnpj!$A:$B,MATCH(C1058,cnpj!$B:$B,0),1),IF(G1058=14,LEFT(E1058,2)&amp;"."&amp;MID(E1058,3,3)&amp;"."&amp;MID(E1058,6,3)&amp;"/"&amp;MID(E1058,9,4)&amp;"-"&amp;RIGHT(E1058,2),IF(G1058=13,0&amp;LEFT(E1058,1)&amp;"."&amp;MID(E1058,2,3)&amp;"."&amp;MID(E1058,5,3)&amp;"/"&amp;MID(E1058,8,4)&amp;"-"&amp;RIGHT(E1058,2),IF(G1058=12,"00"&amp;"."&amp;LEFT(E1058,3)&amp;"."&amp;MID(E1058,4,3)&amp;"/"&amp;MID(E1058,7,4)&amp;"-"&amp;RIGHT(E1058,2),IF(G1058=11,"00.0"&amp;LEFT(E1058,2)&amp;"."&amp;MID(E1058,3,3)&amp;"/"&amp;MID(E1058,6,4)&amp;"-"&amp;RIGHT(E1058,2),"erro")))))</f>
        <v>81.243.735/0001-48</v>
      </c>
      <c r="G1058" s="2">
        <f t="shared" si="2"/>
        <v>14</v>
      </c>
      <c r="H1058" s="6" t="s">
        <v>314</v>
      </c>
      <c r="I1058" s="2">
        <v>9.0</v>
      </c>
      <c r="J1058" s="6">
        <v>13.169246963303179</v>
      </c>
      <c r="K1058" s="6">
        <v>524000.0</v>
      </c>
      <c r="L1058" s="2">
        <v>0.0</v>
      </c>
      <c r="M1058" s="2">
        <v>1.0</v>
      </c>
      <c r="N1058" s="2"/>
      <c r="O1058" s="2">
        <v>0.0</v>
      </c>
      <c r="P1058" s="2">
        <v>0.0</v>
      </c>
      <c r="Q1058" s="2">
        <v>0.0</v>
      </c>
      <c r="R1058" s="2">
        <v>16.0</v>
      </c>
      <c r="S1058" s="2">
        <v>0.0</v>
      </c>
      <c r="T1058" s="6">
        <v>14.334794707325788</v>
      </c>
      <c r="U1058" s="6">
        <v>-2.7427023888283367E-4</v>
      </c>
      <c r="V1058" s="6">
        <v>0.6971782887440922</v>
      </c>
      <c r="W1058" s="6">
        <v>1027261.0</v>
      </c>
      <c r="X1058" s="6">
        <v>144573.0</v>
      </c>
      <c r="Y1058" s="6">
        <v>1680824.0</v>
      </c>
      <c r="Z1058" s="6">
        <v>-461.0</v>
      </c>
      <c r="AA1058" s="2">
        <f t="shared" si="3"/>
        <v>1</v>
      </c>
      <c r="AB1058" s="2">
        <v>0.0</v>
      </c>
      <c r="AC1058" s="2">
        <v>0.0</v>
      </c>
      <c r="AD1058" s="2">
        <v>0.0</v>
      </c>
      <c r="AE1058" s="2">
        <v>0.0</v>
      </c>
      <c r="AF1058" s="2">
        <v>0.0</v>
      </c>
      <c r="AG1058" s="2">
        <v>0.0</v>
      </c>
      <c r="AH1058" s="2">
        <v>0.0</v>
      </c>
      <c r="AI1058" s="2">
        <v>0.0</v>
      </c>
      <c r="AJ1058" s="2">
        <v>0.0</v>
      </c>
      <c r="AK1058" s="2">
        <v>0.0</v>
      </c>
      <c r="AL1058" s="2">
        <v>1.0</v>
      </c>
      <c r="AM1058" s="2">
        <v>0.0</v>
      </c>
      <c r="AN1058" s="2">
        <v>0.0</v>
      </c>
      <c r="AO1058" s="2">
        <v>1.0</v>
      </c>
      <c r="AP1058" s="2">
        <v>0.0</v>
      </c>
      <c r="AQ1058" s="2">
        <v>0.0</v>
      </c>
      <c r="AR1058" s="3">
        <v>0.0</v>
      </c>
      <c r="AS1058" s="6">
        <f t="shared" si="4"/>
        <v>14.34401007</v>
      </c>
      <c r="AT1058" s="6">
        <f t="shared" si="5"/>
        <v>-0.02803078311</v>
      </c>
      <c r="AU1058" s="6">
        <f t="shared" si="6"/>
        <v>0.7014975964</v>
      </c>
      <c r="AV1058" s="6">
        <f t="shared" si="7"/>
        <v>0</v>
      </c>
      <c r="AW1058" s="6">
        <f t="shared" si="8"/>
        <v>1</v>
      </c>
      <c r="AX1058" s="6">
        <f t="shared" si="9"/>
        <v>0</v>
      </c>
      <c r="AY1058" s="6">
        <f t="shared" si="10"/>
        <v>0</v>
      </c>
      <c r="AZ1058" s="6">
        <f t="shared" si="11"/>
        <v>0</v>
      </c>
      <c r="BA1058" s="6">
        <f t="shared" si="12"/>
        <v>16</v>
      </c>
      <c r="BB1058" s="6">
        <f t="shared" si="13"/>
        <v>0</v>
      </c>
      <c r="BC1058" s="2"/>
      <c r="BD1058" s="2"/>
    </row>
    <row r="1059" ht="15.75" customHeight="1">
      <c r="A1059" s="2">
        <v>253.0</v>
      </c>
      <c r="B1059" s="2">
        <v>2019.0</v>
      </c>
      <c r="C1059" s="6" t="s">
        <v>313</v>
      </c>
      <c r="D1059" s="2">
        <v>20362.0</v>
      </c>
      <c r="E1059" s="2">
        <v>8.1243735000148E13</v>
      </c>
      <c r="F1059" s="2" t="str">
        <f t="array" ref="F1059">IFERROR(INDEX(cnpj!$A:$B,MATCH(C1059,cnpj!$B:$B,0),1),IF(G1059=14,LEFT(E1059,2)&amp;"."&amp;MID(E1059,3,3)&amp;"."&amp;MID(E1059,6,3)&amp;"/"&amp;MID(E1059,9,4)&amp;"-"&amp;RIGHT(E1059,2),IF(G1059=13,0&amp;LEFT(E1059,1)&amp;"."&amp;MID(E1059,2,3)&amp;"."&amp;MID(E1059,5,3)&amp;"/"&amp;MID(E1059,8,4)&amp;"-"&amp;RIGHT(E1059,2),IF(G1059=12,"00"&amp;"."&amp;LEFT(E1059,3)&amp;"."&amp;MID(E1059,4,3)&amp;"/"&amp;MID(E1059,7,4)&amp;"-"&amp;RIGHT(E1059,2),IF(G1059=11,"00.0"&amp;LEFT(E1059,2)&amp;"."&amp;MID(E1059,3,3)&amp;"/"&amp;MID(E1059,6,4)&amp;"-"&amp;RIGHT(E1059,2),"erro")))))</f>
        <v>81.243.735/0001-48</v>
      </c>
      <c r="G1059" s="2">
        <f t="shared" si="2"/>
        <v>14</v>
      </c>
      <c r="H1059" s="6" t="s">
        <v>314</v>
      </c>
      <c r="I1059" s="2">
        <v>9.0</v>
      </c>
      <c r="J1059" s="6">
        <v>12.89921982609012</v>
      </c>
      <c r="K1059" s="6">
        <v>400000.0</v>
      </c>
      <c r="L1059" s="2">
        <v>0.0</v>
      </c>
      <c r="M1059" s="2">
        <v>1.0</v>
      </c>
      <c r="N1059" s="2"/>
      <c r="O1059" s="2">
        <v>0.0</v>
      </c>
      <c r="P1059" s="2">
        <v>0.0</v>
      </c>
      <c r="Q1059" s="2">
        <v>0.0</v>
      </c>
      <c r="R1059" s="2">
        <v>16.0</v>
      </c>
      <c r="S1059" s="2">
        <v>0.0</v>
      </c>
      <c r="T1059" s="6">
        <v>14.386129022418553</v>
      </c>
      <c r="U1059" s="6">
        <v>0.00930222831858507</v>
      </c>
      <c r="V1059" s="6">
        <v>1.1720310326722472</v>
      </c>
      <c r="W1059" s="6">
        <v>1046024.0</v>
      </c>
      <c r="X1059" s="6">
        <v>1027722.0</v>
      </c>
      <c r="Y1059" s="6">
        <v>1769361.0</v>
      </c>
      <c r="Z1059" s="6">
        <v>16459.0</v>
      </c>
      <c r="AA1059" s="2">
        <f t="shared" si="3"/>
        <v>1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0.0</v>
      </c>
      <c r="AI1059" s="2">
        <v>0.0</v>
      </c>
      <c r="AJ1059" s="2">
        <v>0.0</v>
      </c>
      <c r="AK1059" s="2">
        <v>0.0</v>
      </c>
      <c r="AL1059" s="2">
        <v>1.0</v>
      </c>
      <c r="AM1059" s="2">
        <v>0.0</v>
      </c>
      <c r="AN1059" s="2">
        <v>0.0</v>
      </c>
      <c r="AO1059" s="2">
        <v>0.0</v>
      </c>
      <c r="AP1059" s="2">
        <v>1.0</v>
      </c>
      <c r="AQ1059" s="2">
        <v>0.0</v>
      </c>
      <c r="AR1059" s="3">
        <v>0.0</v>
      </c>
      <c r="AS1059" s="6">
        <f t="shared" si="4"/>
        <v>14.33479471</v>
      </c>
      <c r="AT1059" s="6">
        <f t="shared" si="5"/>
        <v>-0.0002742702389</v>
      </c>
      <c r="AU1059" s="6">
        <f t="shared" si="6"/>
        <v>0.6971782887</v>
      </c>
      <c r="AV1059" s="6">
        <f t="shared" si="7"/>
        <v>0</v>
      </c>
      <c r="AW1059" s="6">
        <f t="shared" si="8"/>
        <v>1</v>
      </c>
      <c r="AX1059" s="6">
        <f t="shared" si="9"/>
        <v>0</v>
      </c>
      <c r="AY1059" s="6">
        <f t="shared" si="10"/>
        <v>0</v>
      </c>
      <c r="AZ1059" s="6">
        <f t="shared" si="11"/>
        <v>0</v>
      </c>
      <c r="BA1059" s="6">
        <f t="shared" si="12"/>
        <v>16</v>
      </c>
      <c r="BB1059" s="6">
        <f t="shared" si="13"/>
        <v>0</v>
      </c>
      <c r="BC1059" s="2"/>
      <c r="BD1059" s="2"/>
    </row>
    <row r="1060" ht="15.75" customHeight="1">
      <c r="A1060" s="2">
        <v>253.0</v>
      </c>
      <c r="B1060" s="2">
        <v>2020.0</v>
      </c>
      <c r="C1060" s="6" t="s">
        <v>313</v>
      </c>
      <c r="D1060" s="2">
        <v>20362.0</v>
      </c>
      <c r="E1060" s="2">
        <v>8.1243735000148E13</v>
      </c>
      <c r="F1060" s="2" t="str">
        <f t="array" ref="F1060">IFERROR(INDEX(cnpj!$A:$B,MATCH(C1060,cnpj!$B:$B,0),1),IF(G1060=14,LEFT(E1060,2)&amp;"."&amp;MID(E1060,3,3)&amp;"."&amp;MID(E1060,6,3)&amp;"/"&amp;MID(E1060,9,4)&amp;"-"&amp;RIGHT(E1060,2),IF(G1060=13,0&amp;LEFT(E1060,1)&amp;"."&amp;MID(E1060,2,3)&amp;"."&amp;MID(E1060,5,3)&amp;"/"&amp;MID(E1060,8,4)&amp;"-"&amp;RIGHT(E1060,2),IF(G1060=12,"00"&amp;"."&amp;LEFT(E1060,3)&amp;"."&amp;MID(E1060,4,3)&amp;"/"&amp;MID(E1060,7,4)&amp;"-"&amp;RIGHT(E1060,2),IF(G1060=11,"00.0"&amp;LEFT(E1060,2)&amp;"."&amp;MID(E1060,3,3)&amp;"/"&amp;MID(E1060,6,4)&amp;"-"&amp;RIGHT(E1060,2),"erro")))))</f>
        <v>81.243.735/0001-48</v>
      </c>
      <c r="G1060" s="2">
        <f t="shared" si="2"/>
        <v>14</v>
      </c>
      <c r="H1060" s="6" t="s">
        <v>314</v>
      </c>
      <c r="I1060" s="2">
        <v>9.0</v>
      </c>
      <c r="J1060" s="6">
        <v>12.89921982609012</v>
      </c>
      <c r="K1060" s="6">
        <v>400000.0</v>
      </c>
      <c r="L1060" s="2">
        <v>0.0</v>
      </c>
      <c r="M1060" s="2">
        <v>1.0</v>
      </c>
      <c r="N1060" s="2"/>
      <c r="O1060" s="2">
        <v>0.0</v>
      </c>
      <c r="P1060" s="2">
        <v>0.0</v>
      </c>
      <c r="Q1060" s="2">
        <v>0.0</v>
      </c>
      <c r="R1060" s="2">
        <v>18.0</v>
      </c>
      <c r="S1060" s="2">
        <v>0.0</v>
      </c>
      <c r="T1060" s="6">
        <v>14.778002581959106</v>
      </c>
      <c r="U1060" s="6">
        <v>0.07293944381148516</v>
      </c>
      <c r="V1060" s="6">
        <v>0.6096902734804235</v>
      </c>
      <c r="W1060" s="6">
        <v>1232554.0</v>
      </c>
      <c r="X1060" s="6">
        <v>363745.0</v>
      </c>
      <c r="Y1060" s="6">
        <v>2618213.0</v>
      </c>
      <c r="Z1060" s="6">
        <v>190971.0</v>
      </c>
      <c r="AA1060" s="2">
        <f t="shared" si="3"/>
        <v>0</v>
      </c>
      <c r="AB1060" s="2">
        <v>0.0</v>
      </c>
      <c r="AC1060" s="2">
        <v>0.0</v>
      </c>
      <c r="AD1060" s="2">
        <v>0.0</v>
      </c>
      <c r="AE1060" s="2">
        <v>0.0</v>
      </c>
      <c r="AF1060" s="2">
        <v>0.0</v>
      </c>
      <c r="AG1060" s="2">
        <v>0.0</v>
      </c>
      <c r="AH1060" s="2">
        <v>0.0</v>
      </c>
      <c r="AI1060" s="2">
        <v>0.0</v>
      </c>
      <c r="AJ1060" s="2">
        <v>0.0</v>
      </c>
      <c r="AK1060" s="2">
        <v>0.0</v>
      </c>
      <c r="AL1060" s="2">
        <v>1.0</v>
      </c>
      <c r="AM1060" s="2">
        <v>0.0</v>
      </c>
      <c r="AN1060" s="2">
        <v>0.0</v>
      </c>
      <c r="AO1060" s="2">
        <v>0.0</v>
      </c>
      <c r="AP1060" s="2">
        <v>0.0</v>
      </c>
      <c r="AQ1060" s="2">
        <v>1.0</v>
      </c>
      <c r="AR1060" s="3">
        <v>0.0</v>
      </c>
      <c r="AS1060" s="6">
        <f t="shared" si="4"/>
        <v>14.38612902</v>
      </c>
      <c r="AT1060" s="6">
        <f t="shared" si="5"/>
        <v>0.009302228319</v>
      </c>
      <c r="AU1060" s="6">
        <f t="shared" si="6"/>
        <v>1.172031033</v>
      </c>
      <c r="AV1060" s="6">
        <f t="shared" si="7"/>
        <v>0</v>
      </c>
      <c r="AW1060" s="6">
        <f t="shared" si="8"/>
        <v>1</v>
      </c>
      <c r="AX1060" s="6">
        <f t="shared" si="9"/>
        <v>0</v>
      </c>
      <c r="AY1060" s="6">
        <f t="shared" si="10"/>
        <v>0</v>
      </c>
      <c r="AZ1060" s="6">
        <f t="shared" si="11"/>
        <v>0</v>
      </c>
      <c r="BA1060" s="6">
        <f t="shared" si="12"/>
        <v>16</v>
      </c>
      <c r="BB1060" s="6">
        <f t="shared" si="13"/>
        <v>0</v>
      </c>
      <c r="BC1060" s="2"/>
      <c r="BD1060" s="2"/>
    </row>
    <row r="1061" ht="15.75" customHeight="1">
      <c r="A1061" s="2">
        <v>254.0</v>
      </c>
      <c r="B1061" s="2">
        <v>2016.0</v>
      </c>
      <c r="C1061" s="6" t="s">
        <v>315</v>
      </c>
      <c r="D1061" s="2">
        <v>19232.0</v>
      </c>
      <c r="E1061" s="2">
        <v>2.291077000193E12</v>
      </c>
      <c r="F1061" s="2" t="str">
        <f t="array" ref="F1061">IFERROR(INDEX(cnpj!$A:$B,MATCH(C1061,cnpj!$B:$B,0),1),IF(G1061=14,LEFT(E1061,2)&amp;"."&amp;MID(E1061,3,3)&amp;"."&amp;MID(E1061,6,3)&amp;"/"&amp;MID(E1061,9,4)&amp;"-"&amp;RIGHT(E1061,2),IF(G1061=13,0&amp;LEFT(E1061,1)&amp;"."&amp;MID(E1061,2,3)&amp;"."&amp;MID(E1061,5,3)&amp;"/"&amp;MID(E1061,8,4)&amp;"-"&amp;RIGHT(E1061,2),IF(G1061=12,"00"&amp;"."&amp;LEFT(E1061,3)&amp;"."&amp;MID(E1061,4,3)&amp;"/"&amp;MID(E1061,7,4)&amp;"-"&amp;RIGHT(E1061,2),IF(G1061=11,"00.0"&amp;LEFT(E1061,2)&amp;"."&amp;MID(E1061,3,3)&amp;"/"&amp;MID(E1061,6,4)&amp;"-"&amp;RIGHT(E1061,2),"erro")))))</f>
        <v>02.291.077/0001-93</v>
      </c>
      <c r="G1061" s="2">
        <f t="shared" si="2"/>
        <v>13</v>
      </c>
      <c r="H1061" s="6" t="s">
        <v>52</v>
      </c>
      <c r="I1061" s="2">
        <v>10.0</v>
      </c>
      <c r="J1061" s="6">
        <v>10.031321244045962</v>
      </c>
      <c r="K1061" s="6">
        <v>22727.28</v>
      </c>
      <c r="L1061" s="2">
        <v>0.0</v>
      </c>
      <c r="M1061" s="2">
        <v>0.0</v>
      </c>
      <c r="N1061" s="2"/>
      <c r="O1061" s="2">
        <v>0.0</v>
      </c>
      <c r="P1061" s="2">
        <v>0.0</v>
      </c>
      <c r="Q1061" s="2">
        <v>0.0</v>
      </c>
      <c r="R1061" s="2">
        <v>6.0</v>
      </c>
      <c r="S1061" s="2">
        <v>0.0</v>
      </c>
      <c r="T1061" s="6">
        <v>9.870240958742492</v>
      </c>
      <c r="U1061" s="6">
        <v>0.0</v>
      </c>
      <c r="V1061" s="6">
        <v>0.9431407009200868</v>
      </c>
      <c r="W1061" s="6">
        <v>2557.0</v>
      </c>
      <c r="X1061" s="6">
        <v>15689.0</v>
      </c>
      <c r="Y1061" s="6">
        <v>19346.0</v>
      </c>
      <c r="Z1061" s="6">
        <v>0.0</v>
      </c>
      <c r="AA1061" s="2" t="str">
        <f t="shared" si="3"/>
        <v/>
      </c>
      <c r="AB1061" s="2">
        <v>0.0</v>
      </c>
      <c r="AC1061" s="2">
        <v>0.0</v>
      </c>
      <c r="AD1061" s="2">
        <v>1.0</v>
      </c>
      <c r="AE1061" s="2">
        <v>0.0</v>
      </c>
      <c r="AF1061" s="2">
        <v>0.0</v>
      </c>
      <c r="AG1061" s="2">
        <v>0.0</v>
      </c>
      <c r="AH1061" s="2">
        <v>0.0</v>
      </c>
      <c r="AI1061" s="2">
        <v>0.0</v>
      </c>
      <c r="AJ1061" s="2">
        <v>0.0</v>
      </c>
      <c r="AK1061" s="2">
        <v>0.0</v>
      </c>
      <c r="AL1061" s="2">
        <v>0.0</v>
      </c>
      <c r="AM1061" s="2">
        <v>1.0</v>
      </c>
      <c r="AN1061" s="2">
        <v>0.0</v>
      </c>
      <c r="AO1061" s="2">
        <v>0.0</v>
      </c>
      <c r="AP1061" s="2">
        <v>0.0</v>
      </c>
      <c r="AQ1061" s="2">
        <v>0.0</v>
      </c>
      <c r="AR1061" s="3">
        <v>0.0</v>
      </c>
      <c r="AS1061" s="6" t="str">
        <f t="shared" si="4"/>
        <v/>
      </c>
      <c r="AT1061" s="6" t="str">
        <f t="shared" si="5"/>
        <v/>
      </c>
      <c r="AU1061" s="6" t="str">
        <f t="shared" si="6"/>
        <v/>
      </c>
      <c r="AV1061" s="6" t="str">
        <f t="shared" si="7"/>
        <v/>
      </c>
      <c r="AW1061" s="6" t="str">
        <f t="shared" si="8"/>
        <v/>
      </c>
      <c r="AX1061" s="6" t="str">
        <f t="shared" si="9"/>
        <v/>
      </c>
      <c r="AY1061" s="6" t="str">
        <f t="shared" si="10"/>
        <v/>
      </c>
      <c r="AZ1061" s="6" t="str">
        <f t="shared" si="11"/>
        <v/>
      </c>
      <c r="BA1061" s="6" t="str">
        <f t="shared" si="12"/>
        <v/>
      </c>
      <c r="BB1061" s="6" t="str">
        <f t="shared" si="13"/>
        <v/>
      </c>
      <c r="BC1061" s="2"/>
      <c r="BD1061" s="2"/>
    </row>
    <row r="1062" ht="15.75" customHeight="1">
      <c r="A1062" s="2">
        <v>254.0</v>
      </c>
      <c r="B1062" s="2">
        <v>2017.0</v>
      </c>
      <c r="C1062" s="6" t="s">
        <v>315</v>
      </c>
      <c r="D1062" s="2">
        <v>19232.0</v>
      </c>
      <c r="E1062" s="2">
        <v>2.291077000193E12</v>
      </c>
      <c r="F1062" s="2" t="str">
        <f t="array" ref="F1062">IFERROR(INDEX(cnpj!$A:$B,MATCH(C1062,cnpj!$B:$B,0),1),IF(G1062=14,LEFT(E1062,2)&amp;"."&amp;MID(E1062,3,3)&amp;"."&amp;MID(E1062,6,3)&amp;"/"&amp;MID(E1062,9,4)&amp;"-"&amp;RIGHT(E1062,2),IF(G1062=13,0&amp;LEFT(E1062,1)&amp;"."&amp;MID(E1062,2,3)&amp;"."&amp;MID(E1062,5,3)&amp;"/"&amp;MID(E1062,8,4)&amp;"-"&amp;RIGHT(E1062,2),IF(G1062=12,"00"&amp;"."&amp;LEFT(E1062,3)&amp;"."&amp;MID(E1062,4,3)&amp;"/"&amp;MID(E1062,7,4)&amp;"-"&amp;RIGHT(E1062,2),IF(G1062=11,"00.0"&amp;LEFT(E1062,2)&amp;"."&amp;MID(E1062,3,3)&amp;"/"&amp;MID(E1062,6,4)&amp;"-"&amp;RIGHT(E1062,2),"erro")))))</f>
        <v>02.291.077/0001-93</v>
      </c>
      <c r="G1062" s="2">
        <f t="shared" si="2"/>
        <v>13</v>
      </c>
      <c r="H1062" s="6" t="s">
        <v>52</v>
      </c>
      <c r="I1062" s="2">
        <v>10.0</v>
      </c>
      <c r="J1062" s="6">
        <v>10.031321244045962</v>
      </c>
      <c r="K1062" s="6">
        <v>22727.28</v>
      </c>
      <c r="L1062" s="2">
        <v>0.0</v>
      </c>
      <c r="M1062" s="2">
        <v>0.0</v>
      </c>
      <c r="N1062" s="2"/>
      <c r="O1062" s="2">
        <v>0.0</v>
      </c>
      <c r="P1062" s="2">
        <v>0.0</v>
      </c>
      <c r="Q1062" s="2">
        <v>0.0</v>
      </c>
      <c r="R1062" s="2">
        <v>7.0</v>
      </c>
      <c r="S1062" s="2">
        <v>0.0</v>
      </c>
      <c r="T1062" s="6">
        <v>9.823903073193286</v>
      </c>
      <c r="U1062" s="6">
        <v>0.0</v>
      </c>
      <c r="V1062" s="6">
        <v>0.9404439631835408</v>
      </c>
      <c r="W1062" s="6">
        <v>1786.0</v>
      </c>
      <c r="X1062" s="6">
        <v>15584.0</v>
      </c>
      <c r="Y1062" s="6">
        <v>18470.0</v>
      </c>
      <c r="Z1062" s="6">
        <v>0.0</v>
      </c>
      <c r="AA1062" s="2">
        <f t="shared" si="3"/>
        <v>0</v>
      </c>
      <c r="AB1062" s="2">
        <v>0.0</v>
      </c>
      <c r="AC1062" s="2">
        <v>0.0</v>
      </c>
      <c r="AD1062" s="2">
        <v>1.0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0.0</v>
      </c>
      <c r="AJ1062" s="2">
        <v>0.0</v>
      </c>
      <c r="AK1062" s="2">
        <v>0.0</v>
      </c>
      <c r="AL1062" s="2">
        <v>0.0</v>
      </c>
      <c r="AM1062" s="2">
        <v>0.0</v>
      </c>
      <c r="AN1062" s="2">
        <v>1.0</v>
      </c>
      <c r="AO1062" s="2">
        <v>0.0</v>
      </c>
      <c r="AP1062" s="2">
        <v>0.0</v>
      </c>
      <c r="AQ1062" s="2">
        <v>0.0</v>
      </c>
      <c r="AR1062" s="3">
        <v>0.0</v>
      </c>
      <c r="AS1062" s="6">
        <f t="shared" si="4"/>
        <v>9.870240959</v>
      </c>
      <c r="AT1062" s="6">
        <f t="shared" si="5"/>
        <v>0</v>
      </c>
      <c r="AU1062" s="6">
        <f t="shared" si="6"/>
        <v>0.9431407009</v>
      </c>
      <c r="AV1062" s="6">
        <f t="shared" si="7"/>
        <v>0</v>
      </c>
      <c r="AW1062" s="6">
        <f t="shared" si="8"/>
        <v>0</v>
      </c>
      <c r="AX1062" s="6">
        <f t="shared" si="9"/>
        <v>0</v>
      </c>
      <c r="AY1062" s="6">
        <f t="shared" si="10"/>
        <v>0</v>
      </c>
      <c r="AZ1062" s="6">
        <f t="shared" si="11"/>
        <v>0</v>
      </c>
      <c r="BA1062" s="6">
        <f t="shared" si="12"/>
        <v>6</v>
      </c>
      <c r="BB1062" s="6">
        <f t="shared" si="13"/>
        <v>0</v>
      </c>
      <c r="BC1062" s="2"/>
      <c r="BD1062" s="2"/>
    </row>
    <row r="1063" ht="15.75" customHeight="1">
      <c r="A1063" s="2">
        <v>254.0</v>
      </c>
      <c r="B1063" s="2">
        <v>2018.0</v>
      </c>
      <c r="C1063" s="6" t="s">
        <v>315</v>
      </c>
      <c r="D1063" s="2">
        <v>19232.0</v>
      </c>
      <c r="E1063" s="2">
        <v>2.291077000193E12</v>
      </c>
      <c r="F1063" s="2" t="str">
        <f t="array" ref="F1063">IFERROR(INDEX(cnpj!$A:$B,MATCH(C1063,cnpj!$B:$B,0),1),IF(G1063=14,LEFT(E1063,2)&amp;"."&amp;MID(E1063,3,3)&amp;"."&amp;MID(E1063,6,3)&amp;"/"&amp;MID(E1063,9,4)&amp;"-"&amp;RIGHT(E1063,2),IF(G1063=13,0&amp;LEFT(E1063,1)&amp;"."&amp;MID(E1063,2,3)&amp;"."&amp;MID(E1063,5,3)&amp;"/"&amp;MID(E1063,8,4)&amp;"-"&amp;RIGHT(E1063,2),IF(G1063=12,"00"&amp;"."&amp;LEFT(E1063,3)&amp;"."&amp;MID(E1063,4,3)&amp;"/"&amp;MID(E1063,7,4)&amp;"-"&amp;RIGHT(E1063,2),IF(G1063=11,"00.0"&amp;LEFT(E1063,2)&amp;"."&amp;MID(E1063,3,3)&amp;"/"&amp;MID(E1063,6,4)&amp;"-"&amp;RIGHT(E1063,2),"erro")))))</f>
        <v>02.291.077/0001-93</v>
      </c>
      <c r="G1063" s="2">
        <f t="shared" si="2"/>
        <v>13</v>
      </c>
      <c r="H1063" s="6" t="s">
        <v>52</v>
      </c>
      <c r="I1063" s="2">
        <v>10.0</v>
      </c>
      <c r="J1063" s="6">
        <v>10.031321244045962</v>
      </c>
      <c r="K1063" s="6">
        <v>22727.28</v>
      </c>
      <c r="L1063" s="2">
        <v>0.0</v>
      </c>
      <c r="M1063" s="2">
        <v>0.0</v>
      </c>
      <c r="N1063" s="2"/>
      <c r="O1063" s="2">
        <v>0.0</v>
      </c>
      <c r="P1063" s="2">
        <v>0.0</v>
      </c>
      <c r="Q1063" s="2">
        <v>0.0</v>
      </c>
      <c r="R1063" s="2">
        <v>5.0</v>
      </c>
      <c r="S1063" s="2">
        <v>0.0</v>
      </c>
      <c r="T1063" s="6">
        <v>9.767839635939845</v>
      </c>
      <c r="U1063" s="6">
        <v>0.0</v>
      </c>
      <c r="V1063" s="6">
        <v>0.9370096776040772</v>
      </c>
      <c r="W1063" s="6">
        <v>787.0</v>
      </c>
      <c r="X1063" s="6">
        <v>15576.0</v>
      </c>
      <c r="Y1063" s="6">
        <v>17463.0</v>
      </c>
      <c r="Z1063" s="6">
        <v>0.0</v>
      </c>
      <c r="AA1063" s="2">
        <f t="shared" si="3"/>
        <v>0</v>
      </c>
      <c r="AB1063" s="2">
        <v>0.0</v>
      </c>
      <c r="AC1063" s="2">
        <v>0.0</v>
      </c>
      <c r="AD1063" s="2">
        <v>1.0</v>
      </c>
      <c r="AE1063" s="2">
        <v>0.0</v>
      </c>
      <c r="AF1063" s="2">
        <v>0.0</v>
      </c>
      <c r="AG1063" s="2">
        <v>0.0</v>
      </c>
      <c r="AH1063" s="2">
        <v>0.0</v>
      </c>
      <c r="AI1063" s="2">
        <v>0.0</v>
      </c>
      <c r="AJ1063" s="2">
        <v>0.0</v>
      </c>
      <c r="AK1063" s="2">
        <v>0.0</v>
      </c>
      <c r="AL1063" s="2">
        <v>0.0</v>
      </c>
      <c r="AM1063" s="2">
        <v>0.0</v>
      </c>
      <c r="AN1063" s="2">
        <v>0.0</v>
      </c>
      <c r="AO1063" s="2">
        <v>1.0</v>
      </c>
      <c r="AP1063" s="2">
        <v>0.0</v>
      </c>
      <c r="AQ1063" s="2">
        <v>0.0</v>
      </c>
      <c r="AR1063" s="3">
        <v>0.0</v>
      </c>
      <c r="AS1063" s="6">
        <f t="shared" si="4"/>
        <v>9.823903073</v>
      </c>
      <c r="AT1063" s="6">
        <f t="shared" si="5"/>
        <v>0</v>
      </c>
      <c r="AU1063" s="6">
        <f t="shared" si="6"/>
        <v>0.9404439632</v>
      </c>
      <c r="AV1063" s="6">
        <f t="shared" si="7"/>
        <v>0</v>
      </c>
      <c r="AW1063" s="6">
        <f t="shared" si="8"/>
        <v>0</v>
      </c>
      <c r="AX1063" s="6">
        <f t="shared" si="9"/>
        <v>0</v>
      </c>
      <c r="AY1063" s="6">
        <f t="shared" si="10"/>
        <v>0</v>
      </c>
      <c r="AZ1063" s="6">
        <f t="shared" si="11"/>
        <v>0</v>
      </c>
      <c r="BA1063" s="6">
        <f t="shared" si="12"/>
        <v>7</v>
      </c>
      <c r="BB1063" s="6">
        <f t="shared" si="13"/>
        <v>0</v>
      </c>
      <c r="BC1063" s="2"/>
      <c r="BD1063" s="2"/>
    </row>
    <row r="1064" ht="15.75" customHeight="1">
      <c r="A1064" s="2">
        <v>254.0</v>
      </c>
      <c r="B1064" s="2">
        <v>2019.0</v>
      </c>
      <c r="C1064" s="6" t="s">
        <v>315</v>
      </c>
      <c r="D1064" s="2">
        <v>19232.0</v>
      </c>
      <c r="E1064" s="2">
        <v>2.291077000193E12</v>
      </c>
      <c r="F1064" s="2" t="str">
        <f t="array" ref="F1064">IFERROR(INDEX(cnpj!$A:$B,MATCH(C1064,cnpj!$B:$B,0),1),IF(G1064=14,LEFT(E1064,2)&amp;"."&amp;MID(E1064,3,3)&amp;"."&amp;MID(E1064,6,3)&amp;"/"&amp;MID(E1064,9,4)&amp;"-"&amp;RIGHT(E1064,2),IF(G1064=13,0&amp;LEFT(E1064,1)&amp;"."&amp;MID(E1064,2,3)&amp;"."&amp;MID(E1064,5,3)&amp;"/"&amp;MID(E1064,8,4)&amp;"-"&amp;RIGHT(E1064,2),IF(G1064=12,"00"&amp;"."&amp;LEFT(E1064,3)&amp;"."&amp;MID(E1064,4,3)&amp;"/"&amp;MID(E1064,7,4)&amp;"-"&amp;RIGHT(E1064,2),IF(G1064=11,"00.0"&amp;LEFT(E1064,2)&amp;"."&amp;MID(E1064,3,3)&amp;"/"&amp;MID(E1064,6,4)&amp;"-"&amp;RIGHT(E1064,2),"erro")))))</f>
        <v>02.291.077/0001-93</v>
      </c>
      <c r="G1064" s="2">
        <f t="shared" si="2"/>
        <v>13</v>
      </c>
      <c r="H1064" s="6" t="s">
        <v>52</v>
      </c>
      <c r="I1064" s="2">
        <v>10.0</v>
      </c>
      <c r="J1064" s="6">
        <v>10.031321244045962</v>
      </c>
      <c r="K1064" s="6">
        <v>22727.28</v>
      </c>
      <c r="L1064" s="2">
        <v>0.0</v>
      </c>
      <c r="M1064" s="2">
        <v>0.0</v>
      </c>
      <c r="N1064" s="2"/>
      <c r="O1064" s="2">
        <v>0.0</v>
      </c>
      <c r="P1064" s="2">
        <v>0.0</v>
      </c>
      <c r="Q1064" s="2">
        <v>0.0</v>
      </c>
      <c r="R1064" s="2">
        <v>7.0</v>
      </c>
      <c r="S1064" s="2">
        <v>0.0</v>
      </c>
      <c r="T1064" s="6">
        <v>9.752024923328158</v>
      </c>
      <c r="U1064" s="6">
        <v>-0.11641165861888417</v>
      </c>
      <c r="V1064" s="6">
        <v>0.2244458665425563</v>
      </c>
      <c r="W1064" s="6">
        <v>1301.0</v>
      </c>
      <c r="X1064" s="6">
        <v>2557.0</v>
      </c>
      <c r="Y1064" s="6">
        <v>17189.0</v>
      </c>
      <c r="Z1064" s="6">
        <v>-2001.0</v>
      </c>
      <c r="AA1064" s="2">
        <f t="shared" si="3"/>
        <v>0</v>
      </c>
      <c r="AB1064" s="2">
        <v>0.0</v>
      </c>
      <c r="AC1064" s="2">
        <v>0.0</v>
      </c>
      <c r="AD1064" s="2">
        <v>1.0</v>
      </c>
      <c r="AE1064" s="2">
        <v>0.0</v>
      </c>
      <c r="AF1064" s="2">
        <v>0.0</v>
      </c>
      <c r="AG1064" s="2">
        <v>0.0</v>
      </c>
      <c r="AH1064" s="2">
        <v>0.0</v>
      </c>
      <c r="AI1064" s="2">
        <v>0.0</v>
      </c>
      <c r="AJ1064" s="2">
        <v>0.0</v>
      </c>
      <c r="AK1064" s="2">
        <v>0.0</v>
      </c>
      <c r="AL1064" s="2">
        <v>0.0</v>
      </c>
      <c r="AM1064" s="2">
        <v>0.0</v>
      </c>
      <c r="AN1064" s="2">
        <v>0.0</v>
      </c>
      <c r="AO1064" s="2">
        <v>0.0</v>
      </c>
      <c r="AP1064" s="2">
        <v>1.0</v>
      </c>
      <c r="AQ1064" s="2">
        <v>0.0</v>
      </c>
      <c r="AR1064" s="3">
        <v>0.0</v>
      </c>
      <c r="AS1064" s="6">
        <f t="shared" si="4"/>
        <v>9.767839636</v>
      </c>
      <c r="AT1064" s="6">
        <f t="shared" si="5"/>
        <v>0</v>
      </c>
      <c r="AU1064" s="6">
        <f t="shared" si="6"/>
        <v>0.9370096776</v>
      </c>
      <c r="AV1064" s="6">
        <f t="shared" si="7"/>
        <v>0</v>
      </c>
      <c r="AW1064" s="6">
        <f t="shared" si="8"/>
        <v>0</v>
      </c>
      <c r="AX1064" s="6">
        <f t="shared" si="9"/>
        <v>0</v>
      </c>
      <c r="AY1064" s="6">
        <f t="shared" si="10"/>
        <v>0</v>
      </c>
      <c r="AZ1064" s="6">
        <f t="shared" si="11"/>
        <v>0</v>
      </c>
      <c r="BA1064" s="6">
        <f t="shared" si="12"/>
        <v>5</v>
      </c>
      <c r="BB1064" s="6">
        <f t="shared" si="13"/>
        <v>0</v>
      </c>
      <c r="BC1064" s="2"/>
      <c r="BD1064" s="2"/>
    </row>
    <row r="1065" ht="15.75" customHeight="1">
      <c r="A1065" s="2">
        <v>254.0</v>
      </c>
      <c r="B1065" s="2">
        <v>2020.0</v>
      </c>
      <c r="C1065" s="6" t="s">
        <v>315</v>
      </c>
      <c r="D1065" s="2">
        <v>19232.0</v>
      </c>
      <c r="E1065" s="2">
        <v>2.291077000193E12</v>
      </c>
      <c r="F1065" s="2" t="str">
        <f t="array" ref="F1065">IFERROR(INDEX(cnpj!$A:$B,MATCH(C1065,cnpj!$B:$B,0),1),IF(G1065=14,LEFT(E1065,2)&amp;"."&amp;MID(E1065,3,3)&amp;"."&amp;MID(E1065,6,3)&amp;"/"&amp;MID(E1065,9,4)&amp;"-"&amp;RIGHT(E1065,2),IF(G1065=13,0&amp;LEFT(E1065,1)&amp;"."&amp;MID(E1065,2,3)&amp;"."&amp;MID(E1065,5,3)&amp;"/"&amp;MID(E1065,8,4)&amp;"-"&amp;RIGHT(E1065,2),IF(G1065=12,"00"&amp;"."&amp;LEFT(E1065,3)&amp;"."&amp;MID(E1065,4,3)&amp;"/"&amp;MID(E1065,7,4)&amp;"-"&amp;RIGHT(E1065,2),IF(G1065=11,"00.0"&amp;LEFT(E1065,2)&amp;"."&amp;MID(E1065,3,3)&amp;"/"&amp;MID(E1065,6,4)&amp;"-"&amp;RIGHT(E1065,2),"erro")))))</f>
        <v>02.291.077/0001-93</v>
      </c>
      <c r="G1065" s="2">
        <f t="shared" si="2"/>
        <v>13</v>
      </c>
      <c r="H1065" s="6" t="s">
        <v>52</v>
      </c>
      <c r="I1065" s="2">
        <v>10.0</v>
      </c>
      <c r="J1065" s="6">
        <v>10.031321244045962</v>
      </c>
      <c r="K1065" s="6">
        <v>22727.28</v>
      </c>
      <c r="L1065" s="2">
        <v>0.0</v>
      </c>
      <c r="M1065" s="2">
        <v>0.0</v>
      </c>
      <c r="N1065" s="2"/>
      <c r="O1065" s="2">
        <v>0.0</v>
      </c>
      <c r="P1065" s="2">
        <v>0.0</v>
      </c>
      <c r="Q1065" s="2">
        <v>0.0</v>
      </c>
      <c r="R1065" s="2">
        <v>7.0</v>
      </c>
      <c r="S1065" s="2">
        <v>0.0</v>
      </c>
      <c r="T1065" s="6">
        <v>9.737373934586381</v>
      </c>
      <c r="U1065" s="6">
        <v>0.012633567506936656</v>
      </c>
      <c r="V1065" s="6">
        <v>1.0405572938189975</v>
      </c>
      <c r="W1065" s="6">
        <v>1170.0</v>
      </c>
      <c r="X1065" s="6">
        <v>16456.0</v>
      </c>
      <c r="Y1065" s="6">
        <v>16939.0</v>
      </c>
      <c r="Z1065" s="6">
        <v>214.0</v>
      </c>
      <c r="AA1065" s="2">
        <f t="shared" si="3"/>
        <v>1</v>
      </c>
      <c r="AB1065" s="2">
        <v>0.0</v>
      </c>
      <c r="AC1065" s="2">
        <v>0.0</v>
      </c>
      <c r="AD1065" s="2">
        <v>1.0</v>
      </c>
      <c r="AE1065" s="2">
        <v>0.0</v>
      </c>
      <c r="AF1065" s="2">
        <v>0.0</v>
      </c>
      <c r="AG1065" s="2">
        <v>0.0</v>
      </c>
      <c r="AH1065" s="2">
        <v>0.0</v>
      </c>
      <c r="AI1065" s="2">
        <v>0.0</v>
      </c>
      <c r="AJ1065" s="2">
        <v>0.0</v>
      </c>
      <c r="AK1065" s="2">
        <v>0.0</v>
      </c>
      <c r="AL1065" s="2">
        <v>0.0</v>
      </c>
      <c r="AM1065" s="2">
        <v>0.0</v>
      </c>
      <c r="AN1065" s="2">
        <v>0.0</v>
      </c>
      <c r="AO1065" s="2">
        <v>0.0</v>
      </c>
      <c r="AP1065" s="2">
        <v>0.0</v>
      </c>
      <c r="AQ1065" s="2">
        <v>1.0</v>
      </c>
      <c r="AR1065" s="3">
        <v>0.0</v>
      </c>
      <c r="AS1065" s="6">
        <f t="shared" si="4"/>
        <v>9.752024923</v>
      </c>
      <c r="AT1065" s="6">
        <f t="shared" si="5"/>
        <v>-0.1164116586</v>
      </c>
      <c r="AU1065" s="6">
        <f t="shared" si="6"/>
        <v>0.2244458665</v>
      </c>
      <c r="AV1065" s="6">
        <f t="shared" si="7"/>
        <v>0</v>
      </c>
      <c r="AW1065" s="6">
        <f t="shared" si="8"/>
        <v>0</v>
      </c>
      <c r="AX1065" s="6">
        <f t="shared" si="9"/>
        <v>0</v>
      </c>
      <c r="AY1065" s="6">
        <f t="shared" si="10"/>
        <v>0</v>
      </c>
      <c r="AZ1065" s="6">
        <f t="shared" si="11"/>
        <v>0</v>
      </c>
      <c r="BA1065" s="6">
        <f t="shared" si="12"/>
        <v>7</v>
      </c>
      <c r="BB1065" s="6">
        <f t="shared" si="13"/>
        <v>0</v>
      </c>
      <c r="BC1065" s="2"/>
      <c r="BD1065" s="2"/>
    </row>
    <row r="1066" ht="15.75" customHeight="1">
      <c r="A1066" s="2">
        <v>255.0</v>
      </c>
      <c r="B1066" s="2">
        <v>2016.0</v>
      </c>
      <c r="C1066" s="6" t="s">
        <v>316</v>
      </c>
      <c r="D1066" s="2">
        <v>20346.0</v>
      </c>
      <c r="E1066" s="2">
        <v>4.5453214000151E13</v>
      </c>
      <c r="F1066" s="2" t="str">
        <f t="array" ref="F1066">IFERROR(INDEX(cnpj!$A:$B,MATCH(C1066,cnpj!$B:$B,0),1),IF(G1066=14,LEFT(E1066,2)&amp;"."&amp;MID(E1066,3,3)&amp;"."&amp;MID(E1066,6,3)&amp;"/"&amp;MID(E1066,9,4)&amp;"-"&amp;RIGHT(E1066,2),IF(G1066=13,0&amp;LEFT(E1066,1)&amp;"."&amp;MID(E1066,2,3)&amp;"."&amp;MID(E1066,5,3)&amp;"/"&amp;MID(E1066,8,4)&amp;"-"&amp;RIGHT(E1066,2),IF(G1066=12,"00"&amp;"."&amp;LEFT(E1066,3)&amp;"."&amp;MID(E1066,4,3)&amp;"/"&amp;MID(E1066,7,4)&amp;"-"&amp;RIGHT(E1066,2),IF(G1066=11,"00.0"&amp;LEFT(E1066,2)&amp;"."&amp;MID(E1066,3,3)&amp;"/"&amp;MID(E1066,6,4)&amp;"-"&amp;RIGHT(E1066,2),"erro")))))</f>
        <v>45.453.214/0001-51</v>
      </c>
      <c r="G1066" s="2">
        <f t="shared" si="2"/>
        <v>14</v>
      </c>
      <c r="H1066" s="6" t="s">
        <v>48</v>
      </c>
      <c r="I1066" s="2">
        <v>8.0</v>
      </c>
      <c r="J1066" s="6">
        <v>13.957010120237973</v>
      </c>
      <c r="K1066" s="6">
        <v>1152000.0</v>
      </c>
      <c r="L1066" s="2">
        <v>0.0</v>
      </c>
      <c r="M1066" s="2">
        <v>1.0</v>
      </c>
      <c r="N1066" s="2"/>
      <c r="O1066" s="2">
        <v>0.0</v>
      </c>
      <c r="P1066" s="2">
        <v>0.0</v>
      </c>
      <c r="Q1066" s="2">
        <v>0.0</v>
      </c>
      <c r="R1066" s="2">
        <v>15.0</v>
      </c>
      <c r="S1066" s="2">
        <v>0.0</v>
      </c>
      <c r="T1066" s="6">
        <v>14.518871895958233</v>
      </c>
      <c r="U1066" s="6">
        <v>-0.02423271483316531</v>
      </c>
      <c r="V1066" s="6">
        <v>0.6243783199779465</v>
      </c>
      <c r="W1066" s="6">
        <v>917758.0</v>
      </c>
      <c r="X1066" s="6">
        <v>343819.0</v>
      </c>
      <c r="Y1066" s="6">
        <v>2020533.0</v>
      </c>
      <c r="Z1066" s="6">
        <v>-48963.0</v>
      </c>
      <c r="AA1066" s="2" t="str">
        <f t="shared" si="3"/>
        <v/>
      </c>
      <c r="AB1066" s="2">
        <v>1.0</v>
      </c>
      <c r="AC1066" s="2">
        <v>0.0</v>
      </c>
      <c r="AD1066" s="2">
        <v>0.0</v>
      </c>
      <c r="AE1066" s="2">
        <v>0.0</v>
      </c>
      <c r="AF1066" s="2">
        <v>0.0</v>
      </c>
      <c r="AG1066" s="2">
        <v>0.0</v>
      </c>
      <c r="AH1066" s="2">
        <v>0.0</v>
      </c>
      <c r="AI1066" s="2">
        <v>0.0</v>
      </c>
      <c r="AJ1066" s="2">
        <v>0.0</v>
      </c>
      <c r="AK1066" s="2">
        <v>0.0</v>
      </c>
      <c r="AL1066" s="2">
        <v>0.0</v>
      </c>
      <c r="AM1066" s="2">
        <v>1.0</v>
      </c>
      <c r="AN1066" s="2">
        <v>0.0</v>
      </c>
      <c r="AO1066" s="2">
        <v>0.0</v>
      </c>
      <c r="AP1066" s="2">
        <v>0.0</v>
      </c>
      <c r="AQ1066" s="2">
        <v>0.0</v>
      </c>
      <c r="AR1066" s="3">
        <v>0.0</v>
      </c>
      <c r="AS1066" s="6" t="str">
        <f t="shared" si="4"/>
        <v/>
      </c>
      <c r="AT1066" s="6" t="str">
        <f t="shared" si="5"/>
        <v/>
      </c>
      <c r="AU1066" s="6" t="str">
        <f t="shared" si="6"/>
        <v/>
      </c>
      <c r="AV1066" s="6" t="str">
        <f t="shared" si="7"/>
        <v/>
      </c>
      <c r="AW1066" s="6" t="str">
        <f t="shared" si="8"/>
        <v/>
      </c>
      <c r="AX1066" s="6" t="str">
        <f t="shared" si="9"/>
        <v/>
      </c>
      <c r="AY1066" s="6" t="str">
        <f t="shared" si="10"/>
        <v/>
      </c>
      <c r="AZ1066" s="6" t="str">
        <f t="shared" si="11"/>
        <v/>
      </c>
      <c r="BA1066" s="6" t="str">
        <f t="shared" si="12"/>
        <v/>
      </c>
      <c r="BB1066" s="6" t="str">
        <f t="shared" si="13"/>
        <v/>
      </c>
      <c r="BC1066" s="2"/>
      <c r="BD1066" s="2"/>
    </row>
    <row r="1067" ht="15.75" customHeight="1">
      <c r="A1067" s="2">
        <v>255.0</v>
      </c>
      <c r="B1067" s="2">
        <v>2017.0</v>
      </c>
      <c r="C1067" s="6" t="s">
        <v>316</v>
      </c>
      <c r="D1067" s="2">
        <v>20346.0</v>
      </c>
      <c r="E1067" s="2">
        <v>4.5453214000151E13</v>
      </c>
      <c r="F1067" s="2" t="str">
        <f t="array" ref="F1067">IFERROR(INDEX(cnpj!$A:$B,MATCH(C1067,cnpj!$B:$B,0),1),IF(G1067=14,LEFT(E1067,2)&amp;"."&amp;MID(E1067,3,3)&amp;"."&amp;MID(E1067,6,3)&amp;"/"&amp;MID(E1067,9,4)&amp;"-"&amp;RIGHT(E1067,2),IF(G1067=13,0&amp;LEFT(E1067,1)&amp;"."&amp;MID(E1067,2,3)&amp;"."&amp;MID(E1067,5,3)&amp;"/"&amp;MID(E1067,8,4)&amp;"-"&amp;RIGHT(E1067,2),IF(G1067=12,"00"&amp;"."&amp;LEFT(E1067,3)&amp;"."&amp;MID(E1067,4,3)&amp;"/"&amp;MID(E1067,7,4)&amp;"-"&amp;RIGHT(E1067,2),IF(G1067=11,"00.0"&amp;LEFT(E1067,2)&amp;"."&amp;MID(E1067,3,3)&amp;"/"&amp;MID(E1067,6,4)&amp;"-"&amp;RIGHT(E1067,2),"erro")))))</f>
        <v>45.453.214/0001-51</v>
      </c>
      <c r="G1067" s="2">
        <f t="shared" si="2"/>
        <v>14</v>
      </c>
      <c r="H1067" s="6" t="s">
        <v>48</v>
      </c>
      <c r="I1067" s="2">
        <v>8.0</v>
      </c>
      <c r="J1067" s="6">
        <v>13.567049198665774</v>
      </c>
      <c r="K1067" s="6">
        <v>780000.0</v>
      </c>
      <c r="L1067" s="2">
        <v>0.0</v>
      </c>
      <c r="M1067" s="2">
        <v>1.0</v>
      </c>
      <c r="N1067" s="2"/>
      <c r="O1067" s="2">
        <v>0.0</v>
      </c>
      <c r="P1067" s="2">
        <v>0.0</v>
      </c>
      <c r="Q1067" s="2">
        <v>0.0</v>
      </c>
      <c r="R1067" s="2">
        <v>16.0</v>
      </c>
      <c r="S1067" s="2">
        <v>0.0</v>
      </c>
      <c r="T1067" s="6">
        <v>14.504413745512469</v>
      </c>
      <c r="U1067" s="6">
        <v>-0.05659969972834956</v>
      </c>
      <c r="V1067" s="6">
        <v>0.6254477713115042</v>
      </c>
      <c r="W1067" s="6">
        <v>1202122.0</v>
      </c>
      <c r="X1067" s="6">
        <v>43476.0</v>
      </c>
      <c r="Y1067" s="6">
        <v>1991530.0</v>
      </c>
      <c r="Z1067" s="6">
        <v>-112720.0</v>
      </c>
      <c r="AA1067" s="2">
        <f t="shared" si="3"/>
        <v>1</v>
      </c>
      <c r="AB1067" s="2">
        <v>1.0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0.0</v>
      </c>
      <c r="AH1067" s="2">
        <v>0.0</v>
      </c>
      <c r="AI1067" s="2">
        <v>0.0</v>
      </c>
      <c r="AJ1067" s="2">
        <v>0.0</v>
      </c>
      <c r="AK1067" s="2">
        <v>0.0</v>
      </c>
      <c r="AL1067" s="2">
        <v>0.0</v>
      </c>
      <c r="AM1067" s="2">
        <v>0.0</v>
      </c>
      <c r="AN1067" s="2">
        <v>1.0</v>
      </c>
      <c r="AO1067" s="2">
        <v>0.0</v>
      </c>
      <c r="AP1067" s="2">
        <v>0.0</v>
      </c>
      <c r="AQ1067" s="2">
        <v>0.0</v>
      </c>
      <c r="AR1067" s="3">
        <v>0.0</v>
      </c>
      <c r="AS1067" s="6">
        <f t="shared" si="4"/>
        <v>14.5188719</v>
      </c>
      <c r="AT1067" s="6">
        <f t="shared" si="5"/>
        <v>-0.02423271483</v>
      </c>
      <c r="AU1067" s="6">
        <f t="shared" si="6"/>
        <v>0.62437832</v>
      </c>
      <c r="AV1067" s="6">
        <f t="shared" si="7"/>
        <v>0</v>
      </c>
      <c r="AW1067" s="6">
        <f t="shared" si="8"/>
        <v>1</v>
      </c>
      <c r="AX1067" s="6">
        <f t="shared" si="9"/>
        <v>0</v>
      </c>
      <c r="AY1067" s="6">
        <f t="shared" si="10"/>
        <v>0</v>
      </c>
      <c r="AZ1067" s="6">
        <f t="shared" si="11"/>
        <v>0</v>
      </c>
      <c r="BA1067" s="6">
        <f t="shared" si="12"/>
        <v>15</v>
      </c>
      <c r="BB1067" s="6">
        <f t="shared" si="13"/>
        <v>0</v>
      </c>
      <c r="BC1067" s="2"/>
      <c r="BD1067" s="2"/>
    </row>
    <row r="1068" ht="15.75" customHeight="1">
      <c r="A1068" s="2">
        <v>255.0</v>
      </c>
      <c r="B1068" s="2">
        <v>2018.0</v>
      </c>
      <c r="C1068" s="6" t="s">
        <v>316</v>
      </c>
      <c r="D1068" s="2">
        <v>20346.0</v>
      </c>
      <c r="E1068" s="2">
        <v>4.5453214000151E13</v>
      </c>
      <c r="F1068" s="2" t="str">
        <f t="array" ref="F1068">IFERROR(INDEX(cnpj!$A:$B,MATCH(C1068,cnpj!$B:$B,0),1),IF(G1068=14,LEFT(E1068,2)&amp;"."&amp;MID(E1068,3,3)&amp;"."&amp;MID(E1068,6,3)&amp;"/"&amp;MID(E1068,9,4)&amp;"-"&amp;RIGHT(E1068,2),IF(G1068=13,0&amp;LEFT(E1068,1)&amp;"."&amp;MID(E1068,2,3)&amp;"."&amp;MID(E1068,5,3)&amp;"/"&amp;MID(E1068,8,4)&amp;"-"&amp;RIGHT(E1068,2),IF(G1068=12,"00"&amp;"."&amp;LEFT(E1068,3)&amp;"."&amp;MID(E1068,4,3)&amp;"/"&amp;MID(E1068,7,4)&amp;"-"&amp;RIGHT(E1068,2),IF(G1068=11,"00.0"&amp;LEFT(E1068,2)&amp;"."&amp;MID(E1068,3,3)&amp;"/"&amp;MID(E1068,6,4)&amp;"-"&amp;RIGHT(E1068,2),"erro")))))</f>
        <v>45.453.214/0001-51</v>
      </c>
      <c r="G1068" s="2">
        <f t="shared" si="2"/>
        <v>14</v>
      </c>
      <c r="H1068" s="6" t="s">
        <v>48</v>
      </c>
      <c r="I1068" s="2">
        <v>8.0</v>
      </c>
      <c r="J1068" s="6">
        <v>13.63326899797049</v>
      </c>
      <c r="K1068" s="6">
        <v>833400.0</v>
      </c>
      <c r="L1068" s="2">
        <v>0.0</v>
      </c>
      <c r="M1068" s="2">
        <v>1.0</v>
      </c>
      <c r="N1068" s="2"/>
      <c r="O1068" s="2">
        <v>0.0</v>
      </c>
      <c r="P1068" s="2">
        <v>0.0</v>
      </c>
      <c r="Q1068" s="2">
        <v>0.0</v>
      </c>
      <c r="R1068" s="2">
        <v>14.0</v>
      </c>
      <c r="S1068" s="2">
        <v>0.0</v>
      </c>
      <c r="T1068" s="6">
        <v>14.722941356285991</v>
      </c>
      <c r="U1068" s="6">
        <v>-0.0039282503103374245</v>
      </c>
      <c r="V1068" s="6">
        <v>0.5878803752136849</v>
      </c>
      <c r="W1068" s="6">
        <v>1182836.0</v>
      </c>
      <c r="X1068" s="6">
        <v>273901.0</v>
      </c>
      <c r="Y1068" s="6">
        <v>2477948.0</v>
      </c>
      <c r="Z1068" s="6">
        <v>-9734.0</v>
      </c>
      <c r="AA1068" s="2">
        <f t="shared" si="3"/>
        <v>1</v>
      </c>
      <c r="AB1068" s="2">
        <v>1.0</v>
      </c>
      <c r="AC1068" s="2">
        <v>0.0</v>
      </c>
      <c r="AD1068" s="2">
        <v>0.0</v>
      </c>
      <c r="AE1068" s="2">
        <v>0.0</v>
      </c>
      <c r="AF1068" s="2">
        <v>0.0</v>
      </c>
      <c r="AG1068" s="2">
        <v>0.0</v>
      </c>
      <c r="AH1068" s="2">
        <v>0.0</v>
      </c>
      <c r="AI1068" s="2">
        <v>0.0</v>
      </c>
      <c r="AJ1068" s="2">
        <v>0.0</v>
      </c>
      <c r="AK1068" s="2">
        <v>0.0</v>
      </c>
      <c r="AL1068" s="2">
        <v>0.0</v>
      </c>
      <c r="AM1068" s="2">
        <v>0.0</v>
      </c>
      <c r="AN1068" s="2">
        <v>0.0</v>
      </c>
      <c r="AO1068" s="2">
        <v>1.0</v>
      </c>
      <c r="AP1068" s="2">
        <v>0.0</v>
      </c>
      <c r="AQ1068" s="2">
        <v>0.0</v>
      </c>
      <c r="AR1068" s="3">
        <v>0.0</v>
      </c>
      <c r="AS1068" s="6">
        <f t="shared" si="4"/>
        <v>14.50441375</v>
      </c>
      <c r="AT1068" s="6">
        <f t="shared" si="5"/>
        <v>-0.05659969973</v>
      </c>
      <c r="AU1068" s="6">
        <f t="shared" si="6"/>
        <v>0.6254477713</v>
      </c>
      <c r="AV1068" s="6">
        <f t="shared" si="7"/>
        <v>0</v>
      </c>
      <c r="AW1068" s="6">
        <f t="shared" si="8"/>
        <v>1</v>
      </c>
      <c r="AX1068" s="6">
        <f t="shared" si="9"/>
        <v>0</v>
      </c>
      <c r="AY1068" s="6">
        <f t="shared" si="10"/>
        <v>0</v>
      </c>
      <c r="AZ1068" s="6">
        <f t="shared" si="11"/>
        <v>0</v>
      </c>
      <c r="BA1068" s="6">
        <f t="shared" si="12"/>
        <v>16</v>
      </c>
      <c r="BB1068" s="6">
        <f t="shared" si="13"/>
        <v>0</v>
      </c>
      <c r="BC1068" s="2"/>
      <c r="BD1068" s="2"/>
    </row>
    <row r="1069" ht="15.75" customHeight="1">
      <c r="A1069" s="2">
        <v>256.0</v>
      </c>
      <c r="B1069" s="2">
        <v>2016.0</v>
      </c>
      <c r="C1069" s="6" t="s">
        <v>317</v>
      </c>
      <c r="D1069" s="2">
        <v>18333.0</v>
      </c>
      <c r="E1069" s="2">
        <v>2.992449000109E12</v>
      </c>
      <c r="F1069" s="2" t="str">
        <f t="array" ref="F1069">IFERROR(INDEX(cnpj!$A:$B,MATCH(C1069,cnpj!$B:$B,0),1),IF(G1069=14,LEFT(E1069,2)&amp;"."&amp;MID(E1069,3,3)&amp;"."&amp;MID(E1069,6,3)&amp;"/"&amp;MID(E1069,9,4)&amp;"-"&amp;RIGHT(E1069,2),IF(G1069=13,0&amp;LEFT(E1069,1)&amp;"."&amp;MID(E1069,2,3)&amp;"."&amp;MID(E1069,5,3)&amp;"/"&amp;MID(E1069,8,4)&amp;"-"&amp;RIGHT(E1069,2),IF(G1069=12,"00"&amp;"."&amp;LEFT(E1069,3)&amp;"."&amp;MID(E1069,4,3)&amp;"/"&amp;MID(E1069,7,4)&amp;"-"&amp;RIGHT(E1069,2),IF(G1069=11,"00.0"&amp;LEFT(E1069,2)&amp;"."&amp;MID(E1069,3,3)&amp;"/"&amp;MID(E1069,6,4)&amp;"-"&amp;RIGHT(E1069,2),"erro")))))</f>
        <v>02.992.449/0001-09</v>
      </c>
      <c r="G1069" s="2">
        <f t="shared" si="2"/>
        <v>13</v>
      </c>
      <c r="H1069" s="6" t="s">
        <v>50</v>
      </c>
      <c r="I1069" s="2">
        <v>6.0</v>
      </c>
      <c r="J1069" s="6">
        <v>10.039765170828677</v>
      </c>
      <c r="K1069" s="6">
        <v>22920.0</v>
      </c>
      <c r="L1069" s="2">
        <v>0.0</v>
      </c>
      <c r="M1069" s="2">
        <v>0.0</v>
      </c>
      <c r="N1069" s="2"/>
      <c r="O1069" s="2">
        <v>0.0</v>
      </c>
      <c r="P1069" s="2">
        <v>0.0</v>
      </c>
      <c r="Q1069" s="2">
        <v>0.0</v>
      </c>
      <c r="R1069" s="2">
        <v>5.0</v>
      </c>
      <c r="S1069" s="2">
        <v>0.0</v>
      </c>
      <c r="T1069" s="6">
        <v>10.570727007554888</v>
      </c>
      <c r="U1069" s="6">
        <v>-0.0027175770326089746</v>
      </c>
      <c r="V1069" s="6">
        <v>0.004284578084511379</v>
      </c>
      <c r="W1069" s="6">
        <v>167.0</v>
      </c>
      <c r="X1069" s="6">
        <v>0.0</v>
      </c>
      <c r="Y1069" s="6">
        <v>38977.0</v>
      </c>
      <c r="Z1069" s="6">
        <v>-105.923</v>
      </c>
      <c r="AA1069" s="2" t="str">
        <f t="shared" si="3"/>
        <v/>
      </c>
      <c r="AB1069" s="2">
        <v>0.0</v>
      </c>
      <c r="AC1069" s="2">
        <v>1.0</v>
      </c>
      <c r="AD1069" s="2">
        <v>0.0</v>
      </c>
      <c r="AE1069" s="2">
        <v>0.0</v>
      </c>
      <c r="AF1069" s="2">
        <v>0.0</v>
      </c>
      <c r="AG1069" s="2">
        <v>0.0</v>
      </c>
      <c r="AH1069" s="2">
        <v>0.0</v>
      </c>
      <c r="AI1069" s="2">
        <v>0.0</v>
      </c>
      <c r="AJ1069" s="2">
        <v>0.0</v>
      </c>
      <c r="AK1069" s="2">
        <v>0.0</v>
      </c>
      <c r="AL1069" s="2">
        <v>0.0</v>
      </c>
      <c r="AM1069" s="2">
        <v>1.0</v>
      </c>
      <c r="AN1069" s="2">
        <v>0.0</v>
      </c>
      <c r="AO1069" s="2">
        <v>0.0</v>
      </c>
      <c r="AP1069" s="2">
        <v>0.0</v>
      </c>
      <c r="AQ1069" s="2">
        <v>0.0</v>
      </c>
      <c r="AR1069" s="3">
        <v>0.0</v>
      </c>
      <c r="AS1069" s="6" t="str">
        <f t="shared" si="4"/>
        <v/>
      </c>
      <c r="AT1069" s="6" t="str">
        <f t="shared" si="5"/>
        <v/>
      </c>
      <c r="AU1069" s="6" t="str">
        <f t="shared" si="6"/>
        <v/>
      </c>
      <c r="AV1069" s="6" t="str">
        <f t="shared" si="7"/>
        <v/>
      </c>
      <c r="AW1069" s="6" t="str">
        <f t="shared" si="8"/>
        <v/>
      </c>
      <c r="AX1069" s="6" t="str">
        <f t="shared" si="9"/>
        <v/>
      </c>
      <c r="AY1069" s="6" t="str">
        <f t="shared" si="10"/>
        <v/>
      </c>
      <c r="AZ1069" s="6" t="str">
        <f t="shared" si="11"/>
        <v/>
      </c>
      <c r="BA1069" s="6" t="str">
        <f t="shared" si="12"/>
        <v/>
      </c>
      <c r="BB1069" s="6" t="str">
        <f t="shared" si="13"/>
        <v/>
      </c>
      <c r="BC1069" s="2"/>
      <c r="BD1069" s="2"/>
    </row>
    <row r="1070" ht="15.75" customHeight="1">
      <c r="A1070" s="2">
        <v>256.0</v>
      </c>
      <c r="B1070" s="2">
        <v>2017.0</v>
      </c>
      <c r="C1070" s="6" t="s">
        <v>317</v>
      </c>
      <c r="D1070" s="2">
        <v>18333.0</v>
      </c>
      <c r="E1070" s="2">
        <v>2.992449000109E12</v>
      </c>
      <c r="F1070" s="2" t="str">
        <f t="array" ref="F1070">IFERROR(INDEX(cnpj!$A:$B,MATCH(C1070,cnpj!$B:$B,0),1),IF(G1070=14,LEFT(E1070,2)&amp;"."&amp;MID(E1070,3,3)&amp;"."&amp;MID(E1070,6,3)&amp;"/"&amp;MID(E1070,9,4)&amp;"-"&amp;RIGHT(E1070,2),IF(G1070=13,0&amp;LEFT(E1070,1)&amp;"."&amp;MID(E1070,2,3)&amp;"."&amp;MID(E1070,5,3)&amp;"/"&amp;MID(E1070,8,4)&amp;"-"&amp;RIGHT(E1070,2),IF(G1070=12,"00"&amp;"."&amp;LEFT(E1070,3)&amp;"."&amp;MID(E1070,4,3)&amp;"/"&amp;MID(E1070,7,4)&amp;"-"&amp;RIGHT(E1070,2),IF(G1070=11,"00.0"&amp;LEFT(E1070,2)&amp;"."&amp;MID(E1070,3,3)&amp;"/"&amp;MID(E1070,6,4)&amp;"-"&amp;RIGHT(E1070,2),"erro")))))</f>
        <v>02.992.449/0001-09</v>
      </c>
      <c r="G1070" s="2">
        <f t="shared" si="2"/>
        <v>13</v>
      </c>
      <c r="H1070" s="6" t="s">
        <v>50</v>
      </c>
      <c r="I1070" s="2">
        <v>6.0</v>
      </c>
      <c r="J1070" s="6">
        <v>10.341742483467284</v>
      </c>
      <c r="K1070" s="6">
        <v>31000.0</v>
      </c>
      <c r="L1070" s="2">
        <v>0.0</v>
      </c>
      <c r="M1070" s="2">
        <v>0.0</v>
      </c>
      <c r="N1070" s="2"/>
      <c r="O1070" s="2">
        <v>0.0</v>
      </c>
      <c r="P1070" s="2">
        <v>0.0</v>
      </c>
      <c r="Q1070" s="2">
        <v>0.0</v>
      </c>
      <c r="R1070" s="2">
        <v>5.0</v>
      </c>
      <c r="S1070" s="2">
        <v>0.0</v>
      </c>
      <c r="T1070" s="6">
        <v>10.211045778992698</v>
      </c>
      <c r="U1070" s="6">
        <v>-0.0041037423718844205</v>
      </c>
      <c r="V1070" s="6">
        <v>8.087640614660687E-4</v>
      </c>
      <c r="W1070" s="6">
        <v>22.0</v>
      </c>
      <c r="X1070" s="6">
        <v>0.0</v>
      </c>
      <c r="Y1070" s="6">
        <v>27202.0</v>
      </c>
      <c r="Z1070" s="6">
        <v>-111.63</v>
      </c>
      <c r="AA1070" s="2">
        <f t="shared" si="3"/>
        <v>1</v>
      </c>
      <c r="AB1070" s="2">
        <v>0.0</v>
      </c>
      <c r="AC1070" s="2">
        <v>1.0</v>
      </c>
      <c r="AD1070" s="2">
        <v>0.0</v>
      </c>
      <c r="AE1070" s="2">
        <v>0.0</v>
      </c>
      <c r="AF1070" s="2">
        <v>0.0</v>
      </c>
      <c r="AG1070" s="2">
        <v>0.0</v>
      </c>
      <c r="AH1070" s="2">
        <v>0.0</v>
      </c>
      <c r="AI1070" s="2">
        <v>0.0</v>
      </c>
      <c r="AJ1070" s="2">
        <v>0.0</v>
      </c>
      <c r="AK1070" s="2">
        <v>0.0</v>
      </c>
      <c r="AL1070" s="2">
        <v>0.0</v>
      </c>
      <c r="AM1070" s="2">
        <v>0.0</v>
      </c>
      <c r="AN1070" s="2">
        <v>1.0</v>
      </c>
      <c r="AO1070" s="2">
        <v>0.0</v>
      </c>
      <c r="AP1070" s="2">
        <v>0.0</v>
      </c>
      <c r="AQ1070" s="2">
        <v>0.0</v>
      </c>
      <c r="AR1070" s="3">
        <v>0.0</v>
      </c>
      <c r="AS1070" s="6">
        <f t="shared" si="4"/>
        <v>10.57072701</v>
      </c>
      <c r="AT1070" s="6">
        <f t="shared" si="5"/>
        <v>-0.002717577033</v>
      </c>
      <c r="AU1070" s="6">
        <f t="shared" si="6"/>
        <v>0.004284578085</v>
      </c>
      <c r="AV1070" s="6">
        <f t="shared" si="7"/>
        <v>0</v>
      </c>
      <c r="AW1070" s="6">
        <f t="shared" si="8"/>
        <v>0</v>
      </c>
      <c r="AX1070" s="6">
        <f t="shared" si="9"/>
        <v>0</v>
      </c>
      <c r="AY1070" s="6">
        <f t="shared" si="10"/>
        <v>0</v>
      </c>
      <c r="AZ1070" s="6">
        <f t="shared" si="11"/>
        <v>0</v>
      </c>
      <c r="BA1070" s="6">
        <f t="shared" si="12"/>
        <v>5</v>
      </c>
      <c r="BB1070" s="6">
        <f t="shared" si="13"/>
        <v>0</v>
      </c>
      <c r="BC1070" s="2"/>
      <c r="BD1070" s="2"/>
    </row>
    <row r="1071" ht="15.75" customHeight="1">
      <c r="A1071" s="2">
        <v>256.0</v>
      </c>
      <c r="B1071" s="2">
        <v>2018.0</v>
      </c>
      <c r="C1071" s="6" t="s">
        <v>317</v>
      </c>
      <c r="D1071" s="2">
        <v>18333.0</v>
      </c>
      <c r="E1071" s="2">
        <v>2.992449000109E12</v>
      </c>
      <c r="F1071" s="2" t="str">
        <f t="array" ref="F1071">IFERROR(INDEX(cnpj!$A:$B,MATCH(C1071,cnpj!$B:$B,0),1),IF(G1071=14,LEFT(E1071,2)&amp;"."&amp;MID(E1071,3,3)&amp;"."&amp;MID(E1071,6,3)&amp;"/"&amp;MID(E1071,9,4)&amp;"-"&amp;RIGHT(E1071,2),IF(G1071=13,0&amp;LEFT(E1071,1)&amp;"."&amp;MID(E1071,2,3)&amp;"."&amp;MID(E1071,5,3)&amp;"/"&amp;MID(E1071,8,4)&amp;"-"&amp;RIGHT(E1071,2),IF(G1071=12,"00"&amp;"."&amp;LEFT(E1071,3)&amp;"."&amp;MID(E1071,4,3)&amp;"/"&amp;MID(E1071,7,4)&amp;"-"&amp;RIGHT(E1071,2),IF(G1071=11,"00.0"&amp;LEFT(E1071,2)&amp;"."&amp;MID(E1071,3,3)&amp;"/"&amp;MID(E1071,6,4)&amp;"-"&amp;RIGHT(E1071,2),"erro")))))</f>
        <v>02.992.449/0001-09</v>
      </c>
      <c r="G1071" s="2">
        <f t="shared" si="2"/>
        <v>13</v>
      </c>
      <c r="H1071" s="6" t="s">
        <v>50</v>
      </c>
      <c r="I1071" s="2">
        <v>6.0</v>
      </c>
      <c r="J1071" s="6">
        <v>10.380963196620565</v>
      </c>
      <c r="K1071" s="6">
        <v>32240.0</v>
      </c>
      <c r="L1071" s="2">
        <v>0.0</v>
      </c>
      <c r="M1071" s="2">
        <v>0.0</v>
      </c>
      <c r="N1071" s="2"/>
      <c r="O1071" s="2">
        <v>0.0</v>
      </c>
      <c r="P1071" s="2">
        <v>0.0</v>
      </c>
      <c r="Q1071" s="2">
        <v>0.0</v>
      </c>
      <c r="R1071" s="2">
        <v>6.0</v>
      </c>
      <c r="S1071" s="2">
        <v>0.0</v>
      </c>
      <c r="T1071" s="6">
        <v>9.189729418072059</v>
      </c>
      <c r="U1071" s="6">
        <v>-0.013026235198040017</v>
      </c>
      <c r="V1071" s="6">
        <v>0.022560228664761126</v>
      </c>
      <c r="W1071" s="6">
        <v>221.0</v>
      </c>
      <c r="X1071" s="6">
        <v>0.0</v>
      </c>
      <c r="Y1071" s="6">
        <v>9796.0</v>
      </c>
      <c r="Z1071" s="6">
        <v>-127.605</v>
      </c>
      <c r="AA1071" s="2">
        <f t="shared" si="3"/>
        <v>1</v>
      </c>
      <c r="AB1071" s="2">
        <v>0.0</v>
      </c>
      <c r="AC1071" s="2">
        <v>1.0</v>
      </c>
      <c r="AD1071" s="2">
        <v>0.0</v>
      </c>
      <c r="AE1071" s="2">
        <v>0.0</v>
      </c>
      <c r="AF1071" s="2">
        <v>0.0</v>
      </c>
      <c r="AG1071" s="2">
        <v>0.0</v>
      </c>
      <c r="AH1071" s="2">
        <v>0.0</v>
      </c>
      <c r="AI1071" s="2">
        <v>0.0</v>
      </c>
      <c r="AJ1071" s="2">
        <v>0.0</v>
      </c>
      <c r="AK1071" s="2">
        <v>0.0</v>
      </c>
      <c r="AL1071" s="2">
        <v>0.0</v>
      </c>
      <c r="AM1071" s="2">
        <v>0.0</v>
      </c>
      <c r="AN1071" s="2">
        <v>0.0</v>
      </c>
      <c r="AO1071" s="2">
        <v>1.0</v>
      </c>
      <c r="AP1071" s="2">
        <v>0.0</v>
      </c>
      <c r="AQ1071" s="2">
        <v>0.0</v>
      </c>
      <c r="AR1071" s="3">
        <v>0.0</v>
      </c>
      <c r="AS1071" s="6">
        <f t="shared" si="4"/>
        <v>10.21104578</v>
      </c>
      <c r="AT1071" s="6">
        <f t="shared" si="5"/>
        <v>-0.004103742372</v>
      </c>
      <c r="AU1071" s="6">
        <f t="shared" si="6"/>
        <v>0.0008087640615</v>
      </c>
      <c r="AV1071" s="6">
        <f t="shared" si="7"/>
        <v>0</v>
      </c>
      <c r="AW1071" s="6">
        <f t="shared" si="8"/>
        <v>0</v>
      </c>
      <c r="AX1071" s="6">
        <f t="shared" si="9"/>
        <v>0</v>
      </c>
      <c r="AY1071" s="6">
        <f t="shared" si="10"/>
        <v>0</v>
      </c>
      <c r="AZ1071" s="6">
        <f t="shared" si="11"/>
        <v>0</v>
      </c>
      <c r="BA1071" s="6">
        <f t="shared" si="12"/>
        <v>5</v>
      </c>
      <c r="BB1071" s="6">
        <f t="shared" si="13"/>
        <v>0</v>
      </c>
      <c r="BC1071" s="2"/>
      <c r="BD1071" s="2"/>
    </row>
    <row r="1072" ht="15.75" customHeight="1">
      <c r="A1072" s="2">
        <v>256.0</v>
      </c>
      <c r="B1072" s="2">
        <v>2019.0</v>
      </c>
      <c r="C1072" s="6" t="s">
        <v>317</v>
      </c>
      <c r="D1072" s="2">
        <v>18333.0</v>
      </c>
      <c r="E1072" s="2">
        <v>2.992449000109E12</v>
      </c>
      <c r="F1072" s="2" t="str">
        <f t="array" ref="F1072">IFERROR(INDEX(cnpj!$A:$B,MATCH(C1072,cnpj!$B:$B,0),1),IF(G1072=14,LEFT(E1072,2)&amp;"."&amp;MID(E1072,3,3)&amp;"."&amp;MID(E1072,6,3)&amp;"/"&amp;MID(E1072,9,4)&amp;"-"&amp;RIGHT(E1072,2),IF(G1072=13,0&amp;LEFT(E1072,1)&amp;"."&amp;MID(E1072,2,3)&amp;"."&amp;MID(E1072,5,3)&amp;"/"&amp;MID(E1072,8,4)&amp;"-"&amp;RIGHT(E1072,2),IF(G1072=12,"00"&amp;"."&amp;LEFT(E1072,3)&amp;"."&amp;MID(E1072,4,3)&amp;"/"&amp;MID(E1072,7,4)&amp;"-"&amp;RIGHT(E1072,2),IF(G1072=11,"00.0"&amp;LEFT(E1072,2)&amp;"."&amp;MID(E1072,3,3)&amp;"/"&amp;MID(E1072,6,4)&amp;"-"&amp;RIGHT(E1072,2),"erro")))))</f>
        <v>02.992.449/0001-09</v>
      </c>
      <c r="G1072" s="2">
        <f t="shared" si="2"/>
        <v>13</v>
      </c>
      <c r="H1072" s="6" t="s">
        <v>50</v>
      </c>
      <c r="I1072" s="2">
        <v>6.0</v>
      </c>
      <c r="J1072" s="6">
        <v>10.420195839460273</v>
      </c>
      <c r="K1072" s="6">
        <v>33530.0</v>
      </c>
      <c r="L1072" s="2">
        <v>0.0</v>
      </c>
      <c r="M1072" s="2">
        <v>0.0</v>
      </c>
      <c r="N1072" s="2"/>
      <c r="O1072" s="2">
        <v>0.0</v>
      </c>
      <c r="P1072" s="2">
        <v>0.0</v>
      </c>
      <c r="Q1072" s="2">
        <v>0.0</v>
      </c>
      <c r="R1072" s="2">
        <v>5.0</v>
      </c>
      <c r="S1072" s="2">
        <v>0.0</v>
      </c>
      <c r="T1072" s="6">
        <v>12.252326262047609</v>
      </c>
      <c r="U1072" s="6">
        <v>-6.690520747799188E-4</v>
      </c>
      <c r="V1072" s="6">
        <v>9.786697729486126E-4</v>
      </c>
      <c r="W1072" s="6">
        <v>38.0</v>
      </c>
      <c r="X1072" s="6">
        <v>167.0</v>
      </c>
      <c r="Y1072" s="6">
        <v>209468.0</v>
      </c>
      <c r="Z1072" s="6">
        <v>-140.145</v>
      </c>
      <c r="AA1072" s="2">
        <f t="shared" si="3"/>
        <v>1</v>
      </c>
      <c r="AB1072" s="2">
        <v>0.0</v>
      </c>
      <c r="AC1072" s="2">
        <v>1.0</v>
      </c>
      <c r="AD1072" s="2">
        <v>0.0</v>
      </c>
      <c r="AE1072" s="2">
        <v>0.0</v>
      </c>
      <c r="AF1072" s="2">
        <v>0.0</v>
      </c>
      <c r="AG1072" s="2">
        <v>0.0</v>
      </c>
      <c r="AH1072" s="2">
        <v>0.0</v>
      </c>
      <c r="AI1072" s="2">
        <v>0.0</v>
      </c>
      <c r="AJ1072" s="2">
        <v>0.0</v>
      </c>
      <c r="AK1072" s="2">
        <v>0.0</v>
      </c>
      <c r="AL1072" s="2">
        <v>0.0</v>
      </c>
      <c r="AM1072" s="2">
        <v>0.0</v>
      </c>
      <c r="AN1072" s="2">
        <v>0.0</v>
      </c>
      <c r="AO1072" s="2">
        <v>0.0</v>
      </c>
      <c r="AP1072" s="2">
        <v>1.0</v>
      </c>
      <c r="AQ1072" s="2">
        <v>0.0</v>
      </c>
      <c r="AR1072" s="3">
        <v>0.0</v>
      </c>
      <c r="AS1072" s="6">
        <f t="shared" si="4"/>
        <v>9.189729418</v>
      </c>
      <c r="AT1072" s="6">
        <f t="shared" si="5"/>
        <v>-0.0130262352</v>
      </c>
      <c r="AU1072" s="6">
        <f t="shared" si="6"/>
        <v>0.02256022866</v>
      </c>
      <c r="AV1072" s="6">
        <f t="shared" si="7"/>
        <v>0</v>
      </c>
      <c r="AW1072" s="6">
        <f t="shared" si="8"/>
        <v>0</v>
      </c>
      <c r="AX1072" s="6">
        <f t="shared" si="9"/>
        <v>0</v>
      </c>
      <c r="AY1072" s="6">
        <f t="shared" si="10"/>
        <v>0</v>
      </c>
      <c r="AZ1072" s="6">
        <f t="shared" si="11"/>
        <v>0</v>
      </c>
      <c r="BA1072" s="6">
        <f t="shared" si="12"/>
        <v>6</v>
      </c>
      <c r="BB1072" s="6">
        <f t="shared" si="13"/>
        <v>0</v>
      </c>
      <c r="BC1072" s="2"/>
      <c r="BD1072" s="2"/>
    </row>
    <row r="1073" ht="15.75" customHeight="1">
      <c r="A1073" s="2">
        <v>256.0</v>
      </c>
      <c r="B1073" s="2">
        <v>2020.0</v>
      </c>
      <c r="C1073" s="6" t="s">
        <v>317</v>
      </c>
      <c r="D1073" s="2">
        <v>18333.0</v>
      </c>
      <c r="E1073" s="2">
        <v>2.992449000109E12</v>
      </c>
      <c r="F1073" s="2" t="str">
        <f t="array" ref="F1073">IFERROR(INDEX(cnpj!$A:$B,MATCH(C1073,cnpj!$B:$B,0),1),IF(G1073=14,LEFT(E1073,2)&amp;"."&amp;MID(E1073,3,3)&amp;"."&amp;MID(E1073,6,3)&amp;"/"&amp;MID(E1073,9,4)&amp;"-"&amp;RIGHT(E1073,2),IF(G1073=13,0&amp;LEFT(E1073,1)&amp;"."&amp;MID(E1073,2,3)&amp;"."&amp;MID(E1073,5,3)&amp;"/"&amp;MID(E1073,8,4)&amp;"-"&amp;RIGHT(E1073,2),IF(G1073=12,"00"&amp;"."&amp;LEFT(E1073,3)&amp;"."&amp;MID(E1073,4,3)&amp;"/"&amp;MID(E1073,7,4)&amp;"-"&amp;RIGHT(E1073,2),IF(G1073=11,"00.0"&amp;LEFT(E1073,2)&amp;"."&amp;MID(E1073,3,3)&amp;"/"&amp;MID(E1073,6,4)&amp;"-"&amp;RIGHT(E1073,2),"erro")))))</f>
        <v>02.992.449/0001-09</v>
      </c>
      <c r="G1073" s="2">
        <f t="shared" si="2"/>
        <v>13</v>
      </c>
      <c r="H1073" s="6" t="s">
        <v>50</v>
      </c>
      <c r="I1073" s="2">
        <v>6.0</v>
      </c>
      <c r="J1073" s="6">
        <v>10.21552071585174</v>
      </c>
      <c r="K1073" s="6">
        <v>27324.0</v>
      </c>
      <c r="L1073" s="2">
        <v>0.0</v>
      </c>
      <c r="M1073" s="2">
        <v>0.0</v>
      </c>
      <c r="N1073" s="2"/>
      <c r="O1073" s="2">
        <v>0.0</v>
      </c>
      <c r="P1073" s="2">
        <v>0.0</v>
      </c>
      <c r="Q1073" s="2">
        <v>0.0</v>
      </c>
      <c r="R1073" s="2">
        <v>5.0</v>
      </c>
      <c r="S1073" s="2">
        <v>0.0</v>
      </c>
      <c r="T1073" s="6">
        <v>11.337118641145517</v>
      </c>
      <c r="U1073" s="6">
        <v>-0.0014986289611101837</v>
      </c>
      <c r="V1073" s="6">
        <v>0.0017883115954123847</v>
      </c>
      <c r="W1073" s="6">
        <v>150.0</v>
      </c>
      <c r="X1073" s="6">
        <v>0.0</v>
      </c>
      <c r="Y1073" s="6">
        <v>83878.0</v>
      </c>
      <c r="Z1073" s="6">
        <v>-125.702</v>
      </c>
      <c r="AA1073" s="2">
        <f t="shared" si="3"/>
        <v>1</v>
      </c>
      <c r="AB1073" s="2">
        <v>0.0</v>
      </c>
      <c r="AC1073" s="2">
        <v>1.0</v>
      </c>
      <c r="AD1073" s="2">
        <v>0.0</v>
      </c>
      <c r="AE1073" s="2">
        <v>0.0</v>
      </c>
      <c r="AF1073" s="2">
        <v>0.0</v>
      </c>
      <c r="AG1073" s="2">
        <v>0.0</v>
      </c>
      <c r="AH1073" s="2">
        <v>0.0</v>
      </c>
      <c r="AI1073" s="2">
        <v>0.0</v>
      </c>
      <c r="AJ1073" s="2">
        <v>0.0</v>
      </c>
      <c r="AK1073" s="2">
        <v>0.0</v>
      </c>
      <c r="AL1073" s="2">
        <v>0.0</v>
      </c>
      <c r="AM1073" s="2">
        <v>0.0</v>
      </c>
      <c r="AN1073" s="2">
        <v>0.0</v>
      </c>
      <c r="AO1073" s="2">
        <v>0.0</v>
      </c>
      <c r="AP1073" s="2">
        <v>0.0</v>
      </c>
      <c r="AQ1073" s="2">
        <v>1.0</v>
      </c>
      <c r="AR1073" s="3">
        <v>0.0</v>
      </c>
      <c r="AS1073" s="6">
        <f t="shared" si="4"/>
        <v>12.25232626</v>
      </c>
      <c r="AT1073" s="6">
        <f t="shared" si="5"/>
        <v>-0.0006690520748</v>
      </c>
      <c r="AU1073" s="6">
        <f t="shared" si="6"/>
        <v>0.0009786697729</v>
      </c>
      <c r="AV1073" s="6">
        <f t="shared" si="7"/>
        <v>0</v>
      </c>
      <c r="AW1073" s="6">
        <f t="shared" si="8"/>
        <v>0</v>
      </c>
      <c r="AX1073" s="6">
        <f t="shared" si="9"/>
        <v>0</v>
      </c>
      <c r="AY1073" s="6">
        <f t="shared" si="10"/>
        <v>0</v>
      </c>
      <c r="AZ1073" s="6">
        <f t="shared" si="11"/>
        <v>0</v>
      </c>
      <c r="BA1073" s="6">
        <f t="shared" si="12"/>
        <v>5</v>
      </c>
      <c r="BB1073" s="6">
        <f t="shared" si="13"/>
        <v>0</v>
      </c>
      <c r="BC1073" s="2"/>
      <c r="BD1073" s="2"/>
    </row>
    <row r="1074" ht="15.75" customHeight="1">
      <c r="A1074" s="2">
        <v>257.0</v>
      </c>
      <c r="B1074" s="2">
        <v>2016.0</v>
      </c>
      <c r="C1074" s="6" t="s">
        <v>318</v>
      </c>
      <c r="D1074" s="2">
        <v>21482.0</v>
      </c>
      <c r="E1074" s="2">
        <v>8.741499000108E12</v>
      </c>
      <c r="F1074" s="2" t="str">
        <f t="array" ref="F1074">IFERROR(INDEX(cnpj!$A:$B,MATCH(C1074,cnpj!$B:$B,0),1),IF(G1074=14,LEFT(E1074,2)&amp;"."&amp;MID(E1074,3,3)&amp;"."&amp;MID(E1074,6,3)&amp;"/"&amp;MID(E1074,9,4)&amp;"-"&amp;RIGHT(E1074,2),IF(G1074=13,0&amp;LEFT(E1074,1)&amp;"."&amp;MID(E1074,2,3)&amp;"."&amp;MID(E1074,5,3)&amp;"/"&amp;MID(E1074,8,4)&amp;"-"&amp;RIGHT(E1074,2),IF(G1074=12,"00"&amp;"."&amp;LEFT(E1074,3)&amp;"."&amp;MID(E1074,4,3)&amp;"/"&amp;MID(E1074,7,4)&amp;"-"&amp;RIGHT(E1074,2),IF(G1074=11,"00.0"&amp;LEFT(E1074,2)&amp;"."&amp;MID(E1074,3,3)&amp;"/"&amp;MID(E1074,6,4)&amp;"-"&amp;RIGHT(E1074,2),"erro")))))</f>
        <v>08.741.499/0001-08</v>
      </c>
      <c r="G1074" s="2">
        <f t="shared" si="2"/>
        <v>13</v>
      </c>
      <c r="H1074" s="6" t="s">
        <v>60</v>
      </c>
      <c r="I1074" s="2">
        <v>1.0</v>
      </c>
      <c r="J1074" s="6">
        <v>13.213755856668172</v>
      </c>
      <c r="K1074" s="6">
        <v>547849.48</v>
      </c>
      <c r="L1074" s="2">
        <v>0.0</v>
      </c>
      <c r="M1074" s="2">
        <v>1.0</v>
      </c>
      <c r="N1074" s="2"/>
      <c r="O1074" s="2">
        <v>1.0</v>
      </c>
      <c r="P1074" s="2">
        <v>2.0</v>
      </c>
      <c r="Q1074" s="2">
        <v>0.0</v>
      </c>
      <c r="R1074" s="2">
        <v>18.0</v>
      </c>
      <c r="S1074" s="2">
        <v>0.0</v>
      </c>
      <c r="T1074" s="6">
        <v>15.033005425717421</v>
      </c>
      <c r="U1074" s="6">
        <v>0.067223525644232</v>
      </c>
      <c r="V1074" s="6">
        <v>0.067223525644232</v>
      </c>
      <c r="W1074" s="6">
        <v>27427.0</v>
      </c>
      <c r="X1074" s="6">
        <v>199702.0</v>
      </c>
      <c r="Y1074" s="6">
        <v>3378713.0</v>
      </c>
      <c r="Z1074" s="6">
        <v>-295545.0</v>
      </c>
      <c r="AA1074" s="2" t="str">
        <f t="shared" si="3"/>
        <v/>
      </c>
      <c r="AB1074" s="2">
        <v>0.0</v>
      </c>
      <c r="AC1074" s="2">
        <v>0.0</v>
      </c>
      <c r="AD1074" s="2">
        <v>0.0</v>
      </c>
      <c r="AE1074" s="2">
        <v>0.0</v>
      </c>
      <c r="AF1074" s="2">
        <v>0.0</v>
      </c>
      <c r="AG1074" s="2">
        <v>0.0</v>
      </c>
      <c r="AH1074" s="2">
        <v>0.0</v>
      </c>
      <c r="AI1074" s="2">
        <v>0.0</v>
      </c>
      <c r="AJ1074" s="2">
        <v>0.0</v>
      </c>
      <c r="AK1074" s="2">
        <v>0.0</v>
      </c>
      <c r="AL1074" s="2">
        <v>0.0</v>
      </c>
      <c r="AM1074" s="2">
        <v>1.0</v>
      </c>
      <c r="AN1074" s="2">
        <v>0.0</v>
      </c>
      <c r="AO1074" s="2">
        <v>0.0</v>
      </c>
      <c r="AP1074" s="2">
        <v>0.0</v>
      </c>
      <c r="AQ1074" s="2">
        <v>0.0</v>
      </c>
      <c r="AR1074" s="3">
        <v>0.0</v>
      </c>
      <c r="AS1074" s="6" t="str">
        <f t="shared" si="4"/>
        <v/>
      </c>
      <c r="AT1074" s="6" t="str">
        <f t="shared" si="5"/>
        <v/>
      </c>
      <c r="AU1074" s="6" t="str">
        <f t="shared" si="6"/>
        <v/>
      </c>
      <c r="AV1074" s="6" t="str">
        <f t="shared" si="7"/>
        <v/>
      </c>
      <c r="AW1074" s="6" t="str">
        <f t="shared" si="8"/>
        <v/>
      </c>
      <c r="AX1074" s="6" t="str">
        <f t="shared" si="9"/>
        <v/>
      </c>
      <c r="AY1074" s="6" t="str">
        <f t="shared" si="10"/>
        <v/>
      </c>
      <c r="AZ1074" s="6" t="str">
        <f t="shared" si="11"/>
        <v/>
      </c>
      <c r="BA1074" s="6" t="str">
        <f t="shared" si="12"/>
        <v/>
      </c>
      <c r="BB1074" s="6" t="str">
        <f t="shared" si="13"/>
        <v/>
      </c>
      <c r="BC1074" s="2"/>
      <c r="BD1074" s="2"/>
    </row>
    <row r="1075" ht="15.75" customHeight="1">
      <c r="A1075" s="2">
        <v>257.0</v>
      </c>
      <c r="B1075" s="2">
        <v>2017.0</v>
      </c>
      <c r="C1075" s="6" t="s">
        <v>318</v>
      </c>
      <c r="D1075" s="2">
        <v>21482.0</v>
      </c>
      <c r="E1075" s="2">
        <v>8.741499000108E12</v>
      </c>
      <c r="F1075" s="2" t="str">
        <f t="array" ref="F1075">IFERROR(INDEX(cnpj!$A:$B,MATCH(C1075,cnpj!$B:$B,0),1),IF(G1075=14,LEFT(E1075,2)&amp;"."&amp;MID(E1075,3,3)&amp;"."&amp;MID(E1075,6,3)&amp;"/"&amp;MID(E1075,9,4)&amp;"-"&amp;RIGHT(E1075,2),IF(G1075=13,0&amp;LEFT(E1075,1)&amp;"."&amp;MID(E1075,2,3)&amp;"."&amp;MID(E1075,5,3)&amp;"/"&amp;MID(E1075,8,4)&amp;"-"&amp;RIGHT(E1075,2),IF(G1075=12,"00"&amp;"."&amp;LEFT(E1075,3)&amp;"."&amp;MID(E1075,4,3)&amp;"/"&amp;MID(E1075,7,4)&amp;"-"&amp;RIGHT(E1075,2),IF(G1075=11,"00.0"&amp;LEFT(E1075,2)&amp;"."&amp;MID(E1075,3,3)&amp;"/"&amp;MID(E1075,6,4)&amp;"-"&amp;RIGHT(E1075,2),"erro")))))</f>
        <v>08.741.499/0001-08</v>
      </c>
      <c r="G1075" s="2">
        <f t="shared" si="2"/>
        <v>13</v>
      </c>
      <c r="H1075" s="6" t="s">
        <v>60</v>
      </c>
      <c r="I1075" s="2">
        <v>1.0</v>
      </c>
      <c r="J1075" s="6">
        <v>13.213756769327196</v>
      </c>
      <c r="K1075" s="6">
        <v>547849.98</v>
      </c>
      <c r="L1075" s="2">
        <v>0.0</v>
      </c>
      <c r="M1075" s="2">
        <v>1.0</v>
      </c>
      <c r="N1075" s="2"/>
      <c r="O1075" s="2">
        <v>1.0</v>
      </c>
      <c r="P1075" s="2">
        <v>1.0</v>
      </c>
      <c r="Q1075" s="2">
        <v>0.0</v>
      </c>
      <c r="R1075" s="2">
        <v>18.0</v>
      </c>
      <c r="S1075" s="2">
        <v>0.0</v>
      </c>
      <c r="T1075" s="6">
        <v>14.729396801371594</v>
      </c>
      <c r="U1075" s="6">
        <v>-2.5357573884300546</v>
      </c>
      <c r="V1075" s="6">
        <v>0.11990235750177626</v>
      </c>
      <c r="W1075" s="6">
        <v>35788.0</v>
      </c>
      <c r="X1075" s="6">
        <v>263248.0</v>
      </c>
      <c r="Y1075" s="6">
        <v>2493996.0</v>
      </c>
      <c r="Z1075" s="6">
        <v>-983531.0</v>
      </c>
      <c r="AA1075" s="2">
        <f t="shared" si="3"/>
        <v>1</v>
      </c>
      <c r="AB1075" s="2">
        <v>0.0</v>
      </c>
      <c r="AC1075" s="2">
        <v>0.0</v>
      </c>
      <c r="AD1075" s="2">
        <v>0.0</v>
      </c>
      <c r="AE1075" s="2">
        <v>0.0</v>
      </c>
      <c r="AF1075" s="2">
        <v>0.0</v>
      </c>
      <c r="AG1075" s="2">
        <v>0.0</v>
      </c>
      <c r="AH1075" s="2">
        <v>0.0</v>
      </c>
      <c r="AI1075" s="2">
        <v>0.0</v>
      </c>
      <c r="AJ1075" s="2">
        <v>0.0</v>
      </c>
      <c r="AK1075" s="2">
        <v>0.0</v>
      </c>
      <c r="AL1075" s="2">
        <v>0.0</v>
      </c>
      <c r="AM1075" s="2">
        <v>0.0</v>
      </c>
      <c r="AN1075" s="2">
        <v>1.0</v>
      </c>
      <c r="AO1075" s="2">
        <v>0.0</v>
      </c>
      <c r="AP1075" s="2">
        <v>0.0</v>
      </c>
      <c r="AQ1075" s="2">
        <v>0.0</v>
      </c>
      <c r="AR1075" s="3">
        <v>0.0</v>
      </c>
      <c r="AS1075" s="6">
        <f t="shared" si="4"/>
        <v>15.03300543</v>
      </c>
      <c r="AT1075" s="6">
        <f t="shared" si="5"/>
        <v>0.06722352564</v>
      </c>
      <c r="AU1075" s="6">
        <f t="shared" si="6"/>
        <v>0.06722352564</v>
      </c>
      <c r="AV1075" s="6">
        <f t="shared" si="7"/>
        <v>0</v>
      </c>
      <c r="AW1075" s="6">
        <f t="shared" si="8"/>
        <v>1</v>
      </c>
      <c r="AX1075" s="6">
        <f t="shared" si="9"/>
        <v>1</v>
      </c>
      <c r="AY1075" s="6">
        <f t="shared" si="10"/>
        <v>2</v>
      </c>
      <c r="AZ1075" s="6">
        <f t="shared" si="11"/>
        <v>0</v>
      </c>
      <c r="BA1075" s="6">
        <f t="shared" si="12"/>
        <v>18</v>
      </c>
      <c r="BB1075" s="6">
        <f t="shared" si="13"/>
        <v>0</v>
      </c>
      <c r="BC1075" s="2"/>
      <c r="BD1075" s="2"/>
    </row>
    <row r="1076" ht="15.75" customHeight="1">
      <c r="A1076" s="2">
        <v>258.0</v>
      </c>
      <c r="B1076" s="2">
        <v>2016.0</v>
      </c>
      <c r="C1076" s="6" t="s">
        <v>319</v>
      </c>
      <c r="D1076" s="2">
        <v>5258.0</v>
      </c>
      <c r="E1076" s="2">
        <v>6.1585865000151E13</v>
      </c>
      <c r="F1076" s="2" t="str">
        <f t="array" ref="F1076">IFERROR(INDEX(cnpj!$A:$B,MATCH(C1076,cnpj!$B:$B,0),1),IF(G1076=14,LEFT(E1076,2)&amp;"."&amp;MID(E1076,3,3)&amp;"."&amp;MID(E1076,6,3)&amp;"/"&amp;MID(E1076,9,4)&amp;"-"&amp;RIGHT(E1076,2),IF(G1076=13,0&amp;LEFT(E1076,1)&amp;"."&amp;MID(E1076,2,3)&amp;"."&amp;MID(E1076,5,3)&amp;"/"&amp;MID(E1076,8,4)&amp;"-"&amp;RIGHT(E1076,2),IF(G1076=12,"00"&amp;"."&amp;LEFT(E1076,3)&amp;"."&amp;MID(E1076,4,3)&amp;"/"&amp;MID(E1076,7,4)&amp;"-"&amp;RIGHT(E1076,2),IF(G1076=11,"00.0"&amp;LEFT(E1076,2)&amp;"."&amp;MID(E1076,3,3)&amp;"/"&amp;MID(E1076,6,4)&amp;"-"&amp;RIGHT(E1076,2),"erro")))))</f>
        <v>61.585.865/0001-51</v>
      </c>
      <c r="G1076" s="2">
        <f t="shared" si="2"/>
        <v>14</v>
      </c>
      <c r="H1076" s="6" t="s">
        <v>48</v>
      </c>
      <c r="I1076" s="2">
        <v>8.0</v>
      </c>
      <c r="J1076" s="6">
        <v>13.827142642193982</v>
      </c>
      <c r="K1076" s="6">
        <v>1011700.0</v>
      </c>
      <c r="L1076" s="2">
        <v>0.0</v>
      </c>
      <c r="M1076" s="2">
        <v>1.0</v>
      </c>
      <c r="N1076" s="2"/>
      <c r="O1076" s="2">
        <v>0.0</v>
      </c>
      <c r="P1076" s="2">
        <v>0.0</v>
      </c>
      <c r="Q1076" s="2">
        <v>0.0</v>
      </c>
      <c r="R1076" s="2">
        <v>30.0</v>
      </c>
      <c r="S1076" s="2">
        <v>0.0</v>
      </c>
      <c r="T1076" s="6">
        <v>15.533346089385299</v>
      </c>
      <c r="U1076" s="6">
        <v>0.08033893146538311</v>
      </c>
      <c r="V1076" s="6">
        <v>0.477826645136954</v>
      </c>
      <c r="W1076" s="6">
        <v>2127912.0</v>
      </c>
      <c r="X1076" s="6">
        <v>534755.0</v>
      </c>
      <c r="Y1076" s="6">
        <v>5572454.0</v>
      </c>
      <c r="Z1076" s="6">
        <v>447685.0</v>
      </c>
      <c r="AA1076" s="2" t="str">
        <f t="shared" si="3"/>
        <v/>
      </c>
      <c r="AB1076" s="2">
        <v>1.0</v>
      </c>
      <c r="AC1076" s="2">
        <v>0.0</v>
      </c>
      <c r="AD1076" s="2">
        <v>0.0</v>
      </c>
      <c r="AE1076" s="2">
        <v>0.0</v>
      </c>
      <c r="AF1076" s="2">
        <v>0.0</v>
      </c>
      <c r="AG1076" s="2">
        <v>0.0</v>
      </c>
      <c r="AH1076" s="2">
        <v>0.0</v>
      </c>
      <c r="AI1076" s="2">
        <v>0.0</v>
      </c>
      <c r="AJ1076" s="2">
        <v>0.0</v>
      </c>
      <c r="AK1076" s="2">
        <v>0.0</v>
      </c>
      <c r="AL1076" s="2">
        <v>0.0</v>
      </c>
      <c r="AM1076" s="2">
        <v>1.0</v>
      </c>
      <c r="AN1076" s="2">
        <v>0.0</v>
      </c>
      <c r="AO1076" s="2">
        <v>0.0</v>
      </c>
      <c r="AP1076" s="2">
        <v>0.0</v>
      </c>
      <c r="AQ1076" s="2">
        <v>0.0</v>
      </c>
      <c r="AR1076" s="3">
        <v>0.0</v>
      </c>
      <c r="AS1076" s="6" t="str">
        <f t="shared" si="4"/>
        <v/>
      </c>
      <c r="AT1076" s="6" t="str">
        <f t="shared" si="5"/>
        <v/>
      </c>
      <c r="AU1076" s="6" t="str">
        <f t="shared" si="6"/>
        <v/>
      </c>
      <c r="AV1076" s="6" t="str">
        <f t="shared" si="7"/>
        <v/>
      </c>
      <c r="AW1076" s="6" t="str">
        <f t="shared" si="8"/>
        <v/>
      </c>
      <c r="AX1076" s="6" t="str">
        <f t="shared" si="9"/>
        <v/>
      </c>
      <c r="AY1076" s="6" t="str">
        <f t="shared" si="10"/>
        <v/>
      </c>
      <c r="AZ1076" s="6" t="str">
        <f t="shared" si="11"/>
        <v/>
      </c>
      <c r="BA1076" s="6" t="str">
        <f t="shared" si="12"/>
        <v/>
      </c>
      <c r="BB1076" s="6" t="str">
        <f t="shared" si="13"/>
        <v/>
      </c>
      <c r="BC1076" s="2"/>
      <c r="BD1076" s="2"/>
    </row>
    <row r="1077" ht="15.75" customHeight="1">
      <c r="A1077" s="2">
        <v>258.0</v>
      </c>
      <c r="B1077" s="2">
        <v>2017.0</v>
      </c>
      <c r="C1077" s="6" t="s">
        <v>319</v>
      </c>
      <c r="D1077" s="2">
        <v>5258.0</v>
      </c>
      <c r="E1077" s="2">
        <v>6.1585865000151E13</v>
      </c>
      <c r="F1077" s="2" t="str">
        <f t="array" ref="F1077">IFERROR(INDEX(cnpj!$A:$B,MATCH(C1077,cnpj!$B:$B,0),1),IF(G1077=14,LEFT(E1077,2)&amp;"."&amp;MID(E1077,3,3)&amp;"."&amp;MID(E1077,6,3)&amp;"/"&amp;MID(E1077,9,4)&amp;"-"&amp;RIGHT(E1077,2),IF(G1077=13,0&amp;LEFT(E1077,1)&amp;"."&amp;MID(E1077,2,3)&amp;"."&amp;MID(E1077,5,3)&amp;"/"&amp;MID(E1077,8,4)&amp;"-"&amp;RIGHT(E1077,2),IF(G1077=12,"00"&amp;"."&amp;LEFT(E1077,3)&amp;"."&amp;MID(E1077,4,3)&amp;"/"&amp;MID(E1077,7,4)&amp;"-"&amp;RIGHT(E1077,2),IF(G1077=11,"00.0"&amp;LEFT(E1077,2)&amp;"."&amp;MID(E1077,3,3)&amp;"/"&amp;MID(E1077,6,4)&amp;"-"&amp;RIGHT(E1077,2),"erro")))))</f>
        <v>61.585.865/0001-51</v>
      </c>
      <c r="G1077" s="2">
        <f t="shared" si="2"/>
        <v>14</v>
      </c>
      <c r="H1077" s="6" t="s">
        <v>48</v>
      </c>
      <c r="I1077" s="2">
        <v>8.0</v>
      </c>
      <c r="J1077" s="6">
        <v>13.76547962435871</v>
      </c>
      <c r="K1077" s="6">
        <v>951200.0</v>
      </c>
      <c r="L1077" s="2">
        <v>0.0</v>
      </c>
      <c r="M1077" s="2">
        <v>1.0</v>
      </c>
      <c r="N1077" s="2"/>
      <c r="O1077" s="2">
        <v>0.0</v>
      </c>
      <c r="P1077" s="2">
        <v>0.0</v>
      </c>
      <c r="Q1077" s="2">
        <v>0.0</v>
      </c>
      <c r="R1077" s="2">
        <v>26.0</v>
      </c>
      <c r="S1077" s="2">
        <v>0.0</v>
      </c>
      <c r="T1077" s="6">
        <v>15.664715797889489</v>
      </c>
      <c r="U1077" s="6">
        <v>0.08043772493940375</v>
      </c>
      <c r="V1077" s="6">
        <v>0.49289832341610634</v>
      </c>
      <c r="W1077" s="6">
        <v>2415001.0</v>
      </c>
      <c r="X1077" s="6">
        <v>717253.0</v>
      </c>
      <c r="Y1077" s="6">
        <v>6354767.0</v>
      </c>
      <c r="Z1077" s="6">
        <v>511163.0</v>
      </c>
      <c r="AA1077" s="2">
        <f t="shared" si="3"/>
        <v>0</v>
      </c>
      <c r="AB1077" s="2">
        <v>1.0</v>
      </c>
      <c r="AC1077" s="2">
        <v>0.0</v>
      </c>
      <c r="AD1077" s="2">
        <v>0.0</v>
      </c>
      <c r="AE1077" s="2">
        <v>0.0</v>
      </c>
      <c r="AF1077" s="2">
        <v>0.0</v>
      </c>
      <c r="AG1077" s="2">
        <v>0.0</v>
      </c>
      <c r="AH1077" s="2">
        <v>0.0</v>
      </c>
      <c r="AI1077" s="2">
        <v>0.0</v>
      </c>
      <c r="AJ1077" s="2">
        <v>0.0</v>
      </c>
      <c r="AK1077" s="2">
        <v>0.0</v>
      </c>
      <c r="AL1077" s="2">
        <v>0.0</v>
      </c>
      <c r="AM1077" s="2">
        <v>0.0</v>
      </c>
      <c r="AN1077" s="2">
        <v>1.0</v>
      </c>
      <c r="AO1077" s="2">
        <v>0.0</v>
      </c>
      <c r="AP1077" s="2">
        <v>0.0</v>
      </c>
      <c r="AQ1077" s="2">
        <v>0.0</v>
      </c>
      <c r="AR1077" s="3">
        <v>0.0</v>
      </c>
      <c r="AS1077" s="6">
        <f t="shared" si="4"/>
        <v>15.53334609</v>
      </c>
      <c r="AT1077" s="6">
        <f t="shared" si="5"/>
        <v>0.08033893147</v>
      </c>
      <c r="AU1077" s="6">
        <f t="shared" si="6"/>
        <v>0.4778266451</v>
      </c>
      <c r="AV1077" s="6">
        <f t="shared" si="7"/>
        <v>0</v>
      </c>
      <c r="AW1077" s="6">
        <f t="shared" si="8"/>
        <v>1</v>
      </c>
      <c r="AX1077" s="6">
        <f t="shared" si="9"/>
        <v>0</v>
      </c>
      <c r="AY1077" s="6">
        <f t="shared" si="10"/>
        <v>0</v>
      </c>
      <c r="AZ1077" s="6">
        <f t="shared" si="11"/>
        <v>0</v>
      </c>
      <c r="BA1077" s="6">
        <f t="shared" si="12"/>
        <v>30</v>
      </c>
      <c r="BB1077" s="6">
        <f t="shared" si="13"/>
        <v>0</v>
      </c>
      <c r="BC1077" s="2"/>
      <c r="BD1077" s="2"/>
    </row>
    <row r="1078" ht="15.75" customHeight="1">
      <c r="A1078" s="2">
        <v>258.0</v>
      </c>
      <c r="B1078" s="2">
        <v>2018.0</v>
      </c>
      <c r="C1078" s="6" t="s">
        <v>319</v>
      </c>
      <c r="D1078" s="2">
        <v>5258.0</v>
      </c>
      <c r="E1078" s="2">
        <v>6.1585865000151E13</v>
      </c>
      <c r="F1078" s="2" t="str">
        <f t="array" ref="F1078">IFERROR(INDEX(cnpj!$A:$B,MATCH(C1078,cnpj!$B:$B,0),1),IF(G1078=14,LEFT(E1078,2)&amp;"."&amp;MID(E1078,3,3)&amp;"."&amp;MID(E1078,6,3)&amp;"/"&amp;MID(E1078,9,4)&amp;"-"&amp;RIGHT(E1078,2),IF(G1078=13,0&amp;LEFT(E1078,1)&amp;"."&amp;MID(E1078,2,3)&amp;"."&amp;MID(E1078,5,3)&amp;"/"&amp;MID(E1078,8,4)&amp;"-"&amp;RIGHT(E1078,2),IF(G1078=12,"00"&amp;"."&amp;LEFT(E1078,3)&amp;"."&amp;MID(E1078,4,3)&amp;"/"&amp;MID(E1078,7,4)&amp;"-"&amp;RIGHT(E1078,2),IF(G1078=11,"00.0"&amp;LEFT(E1078,2)&amp;"."&amp;MID(E1078,3,3)&amp;"/"&amp;MID(E1078,6,4)&amp;"-"&amp;RIGHT(E1078,2),"erro")))))</f>
        <v>61.585.865/0001-51</v>
      </c>
      <c r="G1078" s="2">
        <f t="shared" si="2"/>
        <v>14</v>
      </c>
      <c r="H1078" s="6" t="s">
        <v>48</v>
      </c>
      <c r="I1078" s="2">
        <v>8.0</v>
      </c>
      <c r="J1078" s="6">
        <v>14.28813574791496</v>
      </c>
      <c r="K1078" s="6">
        <v>1604200.0</v>
      </c>
      <c r="L1078" s="2">
        <v>0.0</v>
      </c>
      <c r="M1078" s="2">
        <v>1.0</v>
      </c>
      <c r="N1078" s="2"/>
      <c r="O1078" s="2">
        <v>0.0</v>
      </c>
      <c r="P1078" s="2">
        <v>0.0</v>
      </c>
      <c r="Q1078" s="2">
        <v>0.0</v>
      </c>
      <c r="R1078" s="2">
        <v>30.0</v>
      </c>
      <c r="S1078" s="2">
        <v>0.0</v>
      </c>
      <c r="T1078" s="6">
        <v>15.787046960286883</v>
      </c>
      <c r="U1078" s="6">
        <v>0.06996210647559589</v>
      </c>
      <c r="V1078" s="6">
        <v>0.5126702556023628</v>
      </c>
      <c r="W1078" s="6">
        <v>2776886.0</v>
      </c>
      <c r="X1078" s="6">
        <v>904959.0</v>
      </c>
      <c r="Y1078" s="6">
        <v>7181702.0</v>
      </c>
      <c r="Z1078" s="6">
        <v>502447.0</v>
      </c>
      <c r="AA1078" s="2">
        <f t="shared" si="3"/>
        <v>0</v>
      </c>
      <c r="AB1078" s="2">
        <v>1.0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0.0</v>
      </c>
      <c r="AI1078" s="2">
        <v>0.0</v>
      </c>
      <c r="AJ1078" s="2">
        <v>0.0</v>
      </c>
      <c r="AK1078" s="2">
        <v>0.0</v>
      </c>
      <c r="AL1078" s="2">
        <v>0.0</v>
      </c>
      <c r="AM1078" s="2">
        <v>0.0</v>
      </c>
      <c r="AN1078" s="2">
        <v>0.0</v>
      </c>
      <c r="AO1078" s="2">
        <v>1.0</v>
      </c>
      <c r="AP1078" s="2">
        <v>0.0</v>
      </c>
      <c r="AQ1078" s="2">
        <v>0.0</v>
      </c>
      <c r="AR1078" s="3">
        <v>0.0</v>
      </c>
      <c r="AS1078" s="6">
        <f t="shared" si="4"/>
        <v>15.6647158</v>
      </c>
      <c r="AT1078" s="6">
        <f t="shared" si="5"/>
        <v>0.08043772494</v>
      </c>
      <c r="AU1078" s="6">
        <f t="shared" si="6"/>
        <v>0.4928983234</v>
      </c>
      <c r="AV1078" s="6">
        <f t="shared" si="7"/>
        <v>0</v>
      </c>
      <c r="AW1078" s="6">
        <f t="shared" si="8"/>
        <v>1</v>
      </c>
      <c r="AX1078" s="6">
        <f t="shared" si="9"/>
        <v>0</v>
      </c>
      <c r="AY1078" s="6">
        <f t="shared" si="10"/>
        <v>0</v>
      </c>
      <c r="AZ1078" s="6">
        <f t="shared" si="11"/>
        <v>0</v>
      </c>
      <c r="BA1078" s="6">
        <f t="shared" si="12"/>
        <v>26</v>
      </c>
      <c r="BB1078" s="6">
        <f t="shared" si="13"/>
        <v>0</v>
      </c>
      <c r="BC1078" s="2"/>
      <c r="BD1078" s="2"/>
    </row>
    <row r="1079" ht="15.75" customHeight="1">
      <c r="A1079" s="2">
        <v>258.0</v>
      </c>
      <c r="B1079" s="2">
        <v>2019.0</v>
      </c>
      <c r="C1079" s="6" t="s">
        <v>319</v>
      </c>
      <c r="D1079" s="2">
        <v>5258.0</v>
      </c>
      <c r="E1079" s="2">
        <v>6.1585865000151E13</v>
      </c>
      <c r="F1079" s="2" t="str">
        <f t="array" ref="F1079">IFERROR(INDEX(cnpj!$A:$B,MATCH(C1079,cnpj!$B:$B,0),1),IF(G1079=14,LEFT(E1079,2)&amp;"."&amp;MID(E1079,3,3)&amp;"."&amp;MID(E1079,6,3)&amp;"/"&amp;MID(E1079,9,4)&amp;"-"&amp;RIGHT(E1079,2),IF(G1079=13,0&amp;LEFT(E1079,1)&amp;"."&amp;MID(E1079,2,3)&amp;"."&amp;MID(E1079,5,3)&amp;"/"&amp;MID(E1079,8,4)&amp;"-"&amp;RIGHT(E1079,2),IF(G1079=12,"00"&amp;"."&amp;LEFT(E1079,3)&amp;"."&amp;MID(E1079,4,3)&amp;"/"&amp;MID(E1079,7,4)&amp;"-"&amp;RIGHT(E1079,2),IF(G1079=11,"00.0"&amp;LEFT(E1079,2)&amp;"."&amp;MID(E1079,3,3)&amp;"/"&amp;MID(E1079,6,4)&amp;"-"&amp;RIGHT(E1079,2),"erro")))))</f>
        <v>61.585.865/0001-51</v>
      </c>
      <c r="G1079" s="2">
        <f t="shared" si="2"/>
        <v>14</v>
      </c>
      <c r="H1079" s="6" t="s">
        <v>48</v>
      </c>
      <c r="I1079" s="2">
        <v>8.0</v>
      </c>
      <c r="J1079" s="6">
        <v>14.18638422130282</v>
      </c>
      <c r="K1079" s="6">
        <v>1449000.0</v>
      </c>
      <c r="L1079" s="2">
        <v>0.0</v>
      </c>
      <c r="M1079" s="2">
        <v>1.0</v>
      </c>
      <c r="N1079" s="2"/>
      <c r="O1079" s="2">
        <v>0.0</v>
      </c>
      <c r="P1079" s="2">
        <v>0.0</v>
      </c>
      <c r="Q1079" s="2">
        <v>0.0</v>
      </c>
      <c r="R1079" s="2">
        <v>33.0</v>
      </c>
      <c r="S1079" s="2">
        <v>0.0</v>
      </c>
      <c r="T1079" s="6">
        <v>16.306719473357767</v>
      </c>
      <c r="U1079" s="6">
        <v>0.06394903686410565</v>
      </c>
      <c r="V1079" s="6">
        <v>0.5026032915568954</v>
      </c>
      <c r="W1079" s="6">
        <v>3941458.0</v>
      </c>
      <c r="X1079" s="6">
        <v>2127912.0</v>
      </c>
      <c r="Y1079" s="6">
        <v>1.2075866E7</v>
      </c>
      <c r="Z1079" s="6">
        <v>772240.0</v>
      </c>
      <c r="AA1079" s="2">
        <f t="shared" si="3"/>
        <v>0</v>
      </c>
      <c r="AB1079" s="2">
        <v>1.0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  <c r="AI1079" s="2">
        <v>0.0</v>
      </c>
      <c r="AJ1079" s="2">
        <v>0.0</v>
      </c>
      <c r="AK1079" s="2">
        <v>0.0</v>
      </c>
      <c r="AL1079" s="2">
        <v>0.0</v>
      </c>
      <c r="AM1079" s="2">
        <v>0.0</v>
      </c>
      <c r="AN1079" s="2">
        <v>0.0</v>
      </c>
      <c r="AO1079" s="2">
        <v>0.0</v>
      </c>
      <c r="AP1079" s="2">
        <v>1.0</v>
      </c>
      <c r="AQ1079" s="2">
        <v>0.0</v>
      </c>
      <c r="AR1079" s="3">
        <v>0.0</v>
      </c>
      <c r="AS1079" s="6">
        <f t="shared" si="4"/>
        <v>15.78704696</v>
      </c>
      <c r="AT1079" s="6">
        <f t="shared" si="5"/>
        <v>0.06996210648</v>
      </c>
      <c r="AU1079" s="6">
        <f t="shared" si="6"/>
        <v>0.5126702556</v>
      </c>
      <c r="AV1079" s="6">
        <f t="shared" si="7"/>
        <v>0</v>
      </c>
      <c r="AW1079" s="6">
        <f t="shared" si="8"/>
        <v>1</v>
      </c>
      <c r="AX1079" s="6">
        <f t="shared" si="9"/>
        <v>0</v>
      </c>
      <c r="AY1079" s="6">
        <f t="shared" si="10"/>
        <v>0</v>
      </c>
      <c r="AZ1079" s="6">
        <f t="shared" si="11"/>
        <v>0</v>
      </c>
      <c r="BA1079" s="6">
        <f t="shared" si="12"/>
        <v>30</v>
      </c>
      <c r="BB1079" s="6">
        <f t="shared" si="13"/>
        <v>0</v>
      </c>
      <c r="BC1079" s="2"/>
      <c r="BD1079" s="2"/>
    </row>
    <row r="1080" ht="15.75" customHeight="1">
      <c r="A1080" s="2">
        <v>259.0</v>
      </c>
      <c r="B1080" s="2">
        <v>2016.0</v>
      </c>
      <c r="C1080" s="6" t="s">
        <v>320</v>
      </c>
      <c r="D1080" s="2">
        <v>14109.0</v>
      </c>
      <c r="E1080" s="2">
        <v>8.9086144000116E13</v>
      </c>
      <c r="F1080" s="2" t="str">
        <f t="array" ref="F1080">IFERROR(INDEX(cnpj!$A:$B,MATCH(C1080,cnpj!$B:$B,0),1),IF(G1080=14,LEFT(E1080,2)&amp;"."&amp;MID(E1080,3,3)&amp;"."&amp;MID(E1080,6,3)&amp;"/"&amp;MID(E1080,9,4)&amp;"-"&amp;RIGHT(E1080,2),IF(G1080=13,0&amp;LEFT(E1080,1)&amp;"."&amp;MID(E1080,2,3)&amp;"."&amp;MID(E1080,5,3)&amp;"/"&amp;MID(E1080,8,4)&amp;"-"&amp;RIGHT(E1080,2),IF(G1080=12,"00"&amp;"."&amp;LEFT(E1080,3)&amp;"."&amp;MID(E1080,4,3)&amp;"/"&amp;MID(E1080,7,4)&amp;"-"&amp;RIGHT(E1080,2),IF(G1080=11,"00.0"&amp;LEFT(E1080,2)&amp;"."&amp;MID(E1080,3,3)&amp;"/"&amp;MID(E1080,6,4)&amp;"-"&amp;RIGHT(E1080,2),"erro")))))</f>
        <v>89.086.144/0001-16</v>
      </c>
      <c r="G1080" s="2">
        <f t="shared" si="2"/>
        <v>14</v>
      </c>
      <c r="H1080" s="6" t="s">
        <v>60</v>
      </c>
      <c r="I1080" s="2">
        <v>1.0</v>
      </c>
      <c r="J1080" s="6">
        <v>13.941261763269834</v>
      </c>
      <c r="K1080" s="6">
        <v>1134000.0</v>
      </c>
      <c r="L1080" s="2">
        <v>0.0</v>
      </c>
      <c r="M1080" s="2">
        <v>1.0</v>
      </c>
      <c r="N1080" s="2"/>
      <c r="O1080" s="2">
        <v>0.0</v>
      </c>
      <c r="P1080" s="2">
        <v>0.0</v>
      </c>
      <c r="Q1080" s="2">
        <v>0.0</v>
      </c>
      <c r="R1080" s="2">
        <v>20.0</v>
      </c>
      <c r="S1080" s="2">
        <v>0.0</v>
      </c>
      <c r="T1080" s="6">
        <v>15.048156529754577</v>
      </c>
      <c r="U1080" s="6">
        <v>-0.019591615179340313</v>
      </c>
      <c r="V1080" s="6">
        <v>0.5880361858196411</v>
      </c>
      <c r="W1080" s="6">
        <v>691553.0</v>
      </c>
      <c r="X1080" s="6">
        <v>1325584.0</v>
      </c>
      <c r="Y1080" s="6">
        <v>3430294.0</v>
      </c>
      <c r="Z1080" s="6">
        <v>-67205.0</v>
      </c>
      <c r="AA1080" s="2" t="str">
        <f t="shared" si="3"/>
        <v/>
      </c>
      <c r="AB1080" s="2">
        <v>0.0</v>
      </c>
      <c r="AC1080" s="2">
        <v>0.0</v>
      </c>
      <c r="AD1080" s="2">
        <v>0.0</v>
      </c>
      <c r="AE1080" s="2">
        <v>0.0</v>
      </c>
      <c r="AF1080" s="2">
        <v>0.0</v>
      </c>
      <c r="AG1080" s="2">
        <v>1.0</v>
      </c>
      <c r="AH1080" s="2">
        <v>0.0</v>
      </c>
      <c r="AI1080" s="2">
        <v>0.0</v>
      </c>
      <c r="AJ1080" s="2">
        <v>0.0</v>
      </c>
      <c r="AK1080" s="2">
        <v>0.0</v>
      </c>
      <c r="AL1080" s="2">
        <v>0.0</v>
      </c>
      <c r="AM1080" s="2">
        <v>1.0</v>
      </c>
      <c r="AN1080" s="2">
        <v>0.0</v>
      </c>
      <c r="AO1080" s="2">
        <v>0.0</v>
      </c>
      <c r="AP1080" s="2">
        <v>0.0</v>
      </c>
      <c r="AQ1080" s="2">
        <v>0.0</v>
      </c>
      <c r="AR1080" s="3">
        <v>0.0</v>
      </c>
      <c r="AS1080" s="6" t="str">
        <f t="shared" si="4"/>
        <v/>
      </c>
      <c r="AT1080" s="6" t="str">
        <f t="shared" si="5"/>
        <v/>
      </c>
      <c r="AU1080" s="6" t="str">
        <f t="shared" si="6"/>
        <v/>
      </c>
      <c r="AV1080" s="6" t="str">
        <f t="shared" si="7"/>
        <v/>
      </c>
      <c r="AW1080" s="6" t="str">
        <f t="shared" si="8"/>
        <v/>
      </c>
      <c r="AX1080" s="6" t="str">
        <f t="shared" si="9"/>
        <v/>
      </c>
      <c r="AY1080" s="6" t="str">
        <f t="shared" si="10"/>
        <v/>
      </c>
      <c r="AZ1080" s="6" t="str">
        <f t="shared" si="11"/>
        <v/>
      </c>
      <c r="BA1080" s="6" t="str">
        <f t="shared" si="12"/>
        <v/>
      </c>
      <c r="BB1080" s="6" t="str">
        <f t="shared" si="13"/>
        <v/>
      </c>
      <c r="BC1080" s="2"/>
      <c r="BD1080" s="2"/>
    </row>
    <row r="1081" ht="15.75" customHeight="1">
      <c r="A1081" s="2">
        <v>259.0</v>
      </c>
      <c r="B1081" s="2">
        <v>2017.0</v>
      </c>
      <c r="C1081" s="6" t="s">
        <v>320</v>
      </c>
      <c r="D1081" s="2">
        <v>14109.0</v>
      </c>
      <c r="E1081" s="2">
        <v>8.9086144000116E13</v>
      </c>
      <c r="F1081" s="2" t="str">
        <f t="array" ref="F1081">IFERROR(INDEX(cnpj!$A:$B,MATCH(C1081,cnpj!$B:$B,0),1),IF(G1081=14,LEFT(E1081,2)&amp;"."&amp;MID(E1081,3,3)&amp;"."&amp;MID(E1081,6,3)&amp;"/"&amp;MID(E1081,9,4)&amp;"-"&amp;RIGHT(E1081,2),IF(G1081=13,0&amp;LEFT(E1081,1)&amp;"."&amp;MID(E1081,2,3)&amp;"."&amp;MID(E1081,5,3)&amp;"/"&amp;MID(E1081,8,4)&amp;"-"&amp;RIGHT(E1081,2),IF(G1081=12,"00"&amp;"."&amp;LEFT(E1081,3)&amp;"."&amp;MID(E1081,4,3)&amp;"/"&amp;MID(E1081,7,4)&amp;"-"&amp;RIGHT(E1081,2),IF(G1081=11,"00.0"&amp;LEFT(E1081,2)&amp;"."&amp;MID(E1081,3,3)&amp;"/"&amp;MID(E1081,6,4)&amp;"-"&amp;RIGHT(E1081,2),"erro")))))</f>
        <v>89.086.144/0001-16</v>
      </c>
      <c r="G1081" s="2">
        <f t="shared" si="2"/>
        <v>14</v>
      </c>
      <c r="H1081" s="6" t="s">
        <v>60</v>
      </c>
      <c r="I1081" s="2">
        <v>1.0</v>
      </c>
      <c r="J1081" s="6">
        <v>14.199411488156597</v>
      </c>
      <c r="K1081" s="6">
        <v>1468000.0</v>
      </c>
      <c r="L1081" s="2">
        <v>0.0</v>
      </c>
      <c r="M1081" s="2">
        <v>1.0</v>
      </c>
      <c r="N1081" s="2"/>
      <c r="O1081" s="2">
        <v>0.0</v>
      </c>
      <c r="P1081" s="2">
        <v>0.0</v>
      </c>
      <c r="Q1081" s="2">
        <v>0.0</v>
      </c>
      <c r="R1081" s="2">
        <v>20.0</v>
      </c>
      <c r="S1081" s="2">
        <v>0.0</v>
      </c>
      <c r="T1081" s="6">
        <v>15.066395192065007</v>
      </c>
      <c r="U1081" s="6">
        <v>0.013371378060314326</v>
      </c>
      <c r="V1081" s="6">
        <v>0.5900183544434241</v>
      </c>
      <c r="W1081" s="6">
        <v>851494.0</v>
      </c>
      <c r="X1081" s="6">
        <v>1209695.0</v>
      </c>
      <c r="Y1081" s="6">
        <v>3493432.0</v>
      </c>
      <c r="Z1081" s="6">
        <v>46712.0</v>
      </c>
      <c r="AA1081" s="2">
        <f t="shared" si="3"/>
        <v>1</v>
      </c>
      <c r="AB1081" s="2">
        <v>0.0</v>
      </c>
      <c r="AC1081" s="2">
        <v>0.0</v>
      </c>
      <c r="AD1081" s="2">
        <v>0.0</v>
      </c>
      <c r="AE1081" s="2">
        <v>0.0</v>
      </c>
      <c r="AF1081" s="2">
        <v>0.0</v>
      </c>
      <c r="AG1081" s="2">
        <v>1.0</v>
      </c>
      <c r="AH1081" s="2">
        <v>0.0</v>
      </c>
      <c r="AI1081" s="2">
        <v>0.0</v>
      </c>
      <c r="AJ1081" s="2">
        <v>0.0</v>
      </c>
      <c r="AK1081" s="2">
        <v>0.0</v>
      </c>
      <c r="AL1081" s="2">
        <v>0.0</v>
      </c>
      <c r="AM1081" s="2">
        <v>0.0</v>
      </c>
      <c r="AN1081" s="2">
        <v>1.0</v>
      </c>
      <c r="AO1081" s="2">
        <v>0.0</v>
      </c>
      <c r="AP1081" s="2">
        <v>0.0</v>
      </c>
      <c r="AQ1081" s="2">
        <v>0.0</v>
      </c>
      <c r="AR1081" s="3">
        <v>0.0</v>
      </c>
      <c r="AS1081" s="6">
        <f t="shared" si="4"/>
        <v>15.04815653</v>
      </c>
      <c r="AT1081" s="6">
        <f t="shared" si="5"/>
        <v>-0.01959161518</v>
      </c>
      <c r="AU1081" s="6">
        <f t="shared" si="6"/>
        <v>0.5880361858</v>
      </c>
      <c r="AV1081" s="6">
        <f t="shared" si="7"/>
        <v>0</v>
      </c>
      <c r="AW1081" s="6">
        <f t="shared" si="8"/>
        <v>1</v>
      </c>
      <c r="AX1081" s="6">
        <f t="shared" si="9"/>
        <v>0</v>
      </c>
      <c r="AY1081" s="6">
        <f t="shared" si="10"/>
        <v>0</v>
      </c>
      <c r="AZ1081" s="6">
        <f t="shared" si="11"/>
        <v>0</v>
      </c>
      <c r="BA1081" s="6">
        <f t="shared" si="12"/>
        <v>20</v>
      </c>
      <c r="BB1081" s="6">
        <f t="shared" si="13"/>
        <v>0</v>
      </c>
      <c r="BC1081" s="2"/>
      <c r="BD1081" s="2"/>
    </row>
    <row r="1082" ht="15.75" customHeight="1">
      <c r="A1082" s="2">
        <v>259.0</v>
      </c>
      <c r="B1082" s="2">
        <v>2018.0</v>
      </c>
      <c r="C1082" s="6" t="s">
        <v>320</v>
      </c>
      <c r="D1082" s="2">
        <v>14109.0</v>
      </c>
      <c r="E1082" s="2">
        <v>8.9086144000116E13</v>
      </c>
      <c r="F1082" s="2" t="str">
        <f t="array" ref="F1082">IFERROR(INDEX(cnpj!$A:$B,MATCH(C1082,cnpj!$B:$B,0),1),IF(G1082=14,LEFT(E1082,2)&amp;"."&amp;MID(E1082,3,3)&amp;"."&amp;MID(E1082,6,3)&amp;"/"&amp;MID(E1082,9,4)&amp;"-"&amp;RIGHT(E1082,2),IF(G1082=13,0&amp;LEFT(E1082,1)&amp;"."&amp;MID(E1082,2,3)&amp;"."&amp;MID(E1082,5,3)&amp;"/"&amp;MID(E1082,8,4)&amp;"-"&amp;RIGHT(E1082,2),IF(G1082=12,"00"&amp;"."&amp;LEFT(E1082,3)&amp;"."&amp;MID(E1082,4,3)&amp;"/"&amp;MID(E1082,7,4)&amp;"-"&amp;RIGHT(E1082,2),IF(G1082=11,"00.0"&amp;LEFT(E1082,2)&amp;"."&amp;MID(E1082,3,3)&amp;"/"&amp;MID(E1082,6,4)&amp;"-"&amp;RIGHT(E1082,2),"erro")))))</f>
        <v>89.086.144/0001-16</v>
      </c>
      <c r="G1082" s="2">
        <f t="shared" si="2"/>
        <v>14</v>
      </c>
      <c r="H1082" s="6" t="s">
        <v>60</v>
      </c>
      <c r="I1082" s="2">
        <v>1.0</v>
      </c>
      <c r="J1082" s="6">
        <v>13.985253332551368</v>
      </c>
      <c r="K1082" s="6">
        <v>1185000.0</v>
      </c>
      <c r="L1082" s="2">
        <v>0.0</v>
      </c>
      <c r="M1082" s="2">
        <v>1.0</v>
      </c>
      <c r="N1082" s="2"/>
      <c r="O1082" s="2">
        <v>0.0</v>
      </c>
      <c r="P1082" s="2">
        <v>0.0</v>
      </c>
      <c r="Q1082" s="2">
        <v>0.0</v>
      </c>
      <c r="R1082" s="2">
        <v>20.0</v>
      </c>
      <c r="S1082" s="2">
        <v>0.0</v>
      </c>
      <c r="T1082" s="6">
        <v>15.244145999209415</v>
      </c>
      <c r="U1082" s="6">
        <v>0.03635728819619262</v>
      </c>
      <c r="V1082" s="6">
        <v>0.6302910064004298</v>
      </c>
      <c r="W1082" s="6">
        <v>999778.0</v>
      </c>
      <c r="X1082" s="6">
        <v>1630427.0</v>
      </c>
      <c r="Y1082" s="6">
        <v>4173001.0</v>
      </c>
      <c r="Z1082" s="6">
        <v>151719.0</v>
      </c>
      <c r="AA1082" s="2">
        <f t="shared" si="3"/>
        <v>0</v>
      </c>
      <c r="AB1082" s="2">
        <v>0.0</v>
      </c>
      <c r="AC1082" s="2">
        <v>0.0</v>
      </c>
      <c r="AD1082" s="2">
        <v>0.0</v>
      </c>
      <c r="AE1082" s="2">
        <v>0.0</v>
      </c>
      <c r="AF1082" s="2">
        <v>0.0</v>
      </c>
      <c r="AG1082" s="2">
        <v>1.0</v>
      </c>
      <c r="AH1082" s="2">
        <v>0.0</v>
      </c>
      <c r="AI1082" s="2">
        <v>0.0</v>
      </c>
      <c r="AJ1082" s="2">
        <v>0.0</v>
      </c>
      <c r="AK1082" s="2">
        <v>0.0</v>
      </c>
      <c r="AL1082" s="2">
        <v>0.0</v>
      </c>
      <c r="AM1082" s="2">
        <v>0.0</v>
      </c>
      <c r="AN1082" s="2">
        <v>0.0</v>
      </c>
      <c r="AO1082" s="2">
        <v>1.0</v>
      </c>
      <c r="AP1082" s="2">
        <v>0.0</v>
      </c>
      <c r="AQ1082" s="2">
        <v>0.0</v>
      </c>
      <c r="AR1082" s="3">
        <v>0.0</v>
      </c>
      <c r="AS1082" s="6">
        <f t="shared" si="4"/>
        <v>15.06639519</v>
      </c>
      <c r="AT1082" s="6">
        <f t="shared" si="5"/>
        <v>0.01337137806</v>
      </c>
      <c r="AU1082" s="6">
        <f t="shared" si="6"/>
        <v>0.5900183544</v>
      </c>
      <c r="AV1082" s="6">
        <f t="shared" si="7"/>
        <v>0</v>
      </c>
      <c r="AW1082" s="6">
        <f t="shared" si="8"/>
        <v>1</v>
      </c>
      <c r="AX1082" s="6">
        <f t="shared" si="9"/>
        <v>0</v>
      </c>
      <c r="AY1082" s="6">
        <f t="shared" si="10"/>
        <v>0</v>
      </c>
      <c r="AZ1082" s="6">
        <f t="shared" si="11"/>
        <v>0</v>
      </c>
      <c r="BA1082" s="6">
        <f t="shared" si="12"/>
        <v>20</v>
      </c>
      <c r="BB1082" s="6">
        <f t="shared" si="13"/>
        <v>0</v>
      </c>
      <c r="BC1082" s="2"/>
      <c r="BD1082" s="2"/>
    </row>
    <row r="1083" ht="15.75" customHeight="1">
      <c r="A1083" s="2">
        <v>259.0</v>
      </c>
      <c r="B1083" s="2">
        <v>2019.0</v>
      </c>
      <c r="C1083" s="6" t="s">
        <v>320</v>
      </c>
      <c r="D1083" s="2">
        <v>14109.0</v>
      </c>
      <c r="E1083" s="2">
        <v>8.9086144000116E13</v>
      </c>
      <c r="F1083" s="2" t="str">
        <f t="array" ref="F1083">IFERROR(INDEX(cnpj!$A:$B,MATCH(C1083,cnpj!$B:$B,0),1),IF(G1083=14,LEFT(E1083,2)&amp;"."&amp;MID(E1083,3,3)&amp;"."&amp;MID(E1083,6,3)&amp;"/"&amp;MID(E1083,9,4)&amp;"-"&amp;RIGHT(E1083,2),IF(G1083=13,0&amp;LEFT(E1083,1)&amp;"."&amp;MID(E1083,2,3)&amp;"."&amp;MID(E1083,5,3)&amp;"/"&amp;MID(E1083,8,4)&amp;"-"&amp;RIGHT(E1083,2),IF(G1083=12,"00"&amp;"."&amp;LEFT(E1083,3)&amp;"."&amp;MID(E1083,4,3)&amp;"/"&amp;MID(E1083,7,4)&amp;"-"&amp;RIGHT(E1083,2),IF(G1083=11,"00.0"&amp;LEFT(E1083,2)&amp;"."&amp;MID(E1083,3,3)&amp;"/"&amp;MID(E1083,6,4)&amp;"-"&amp;RIGHT(E1083,2),"erro")))))</f>
        <v>89.086.144/0001-16</v>
      </c>
      <c r="G1083" s="2">
        <f t="shared" si="2"/>
        <v>14</v>
      </c>
      <c r="H1083" s="6" t="s">
        <v>60</v>
      </c>
      <c r="I1083" s="2">
        <v>1.0</v>
      </c>
      <c r="J1083" s="6">
        <v>14.97364882594641</v>
      </c>
      <c r="K1083" s="6">
        <v>3184000.0</v>
      </c>
      <c r="L1083" s="2">
        <v>0.0</v>
      </c>
      <c r="M1083" s="2">
        <v>1.0</v>
      </c>
      <c r="N1083" s="2"/>
      <c r="O1083" s="2">
        <v>0.0</v>
      </c>
      <c r="P1083" s="2">
        <v>0.0</v>
      </c>
      <c r="Q1083" s="2">
        <v>0.0</v>
      </c>
      <c r="R1083" s="2">
        <v>15.0</v>
      </c>
      <c r="S1083" s="2">
        <v>0.0</v>
      </c>
      <c r="T1083" s="6">
        <v>15.278785404475697</v>
      </c>
      <c r="U1083" s="6">
        <v>0.05731763549042102</v>
      </c>
      <c r="V1083" s="6">
        <v>0.6082150254485792</v>
      </c>
      <c r="W1083" s="6">
        <v>818930.0</v>
      </c>
      <c r="X1083" s="6">
        <v>1808610.0</v>
      </c>
      <c r="Y1083" s="6">
        <v>4320084.0</v>
      </c>
      <c r="Z1083" s="6">
        <v>247617.0</v>
      </c>
      <c r="AA1083" s="2">
        <f t="shared" si="3"/>
        <v>0</v>
      </c>
      <c r="AB1083" s="2">
        <v>0.0</v>
      </c>
      <c r="AC1083" s="2">
        <v>0.0</v>
      </c>
      <c r="AD1083" s="2">
        <v>0.0</v>
      </c>
      <c r="AE1083" s="2">
        <v>0.0</v>
      </c>
      <c r="AF1083" s="2">
        <v>0.0</v>
      </c>
      <c r="AG1083" s="2">
        <v>1.0</v>
      </c>
      <c r="AH1083" s="2">
        <v>0.0</v>
      </c>
      <c r="AI1083" s="2">
        <v>0.0</v>
      </c>
      <c r="AJ1083" s="2">
        <v>0.0</v>
      </c>
      <c r="AK1083" s="2">
        <v>0.0</v>
      </c>
      <c r="AL1083" s="2">
        <v>0.0</v>
      </c>
      <c r="AM1083" s="2">
        <v>0.0</v>
      </c>
      <c r="AN1083" s="2">
        <v>0.0</v>
      </c>
      <c r="AO1083" s="2">
        <v>0.0</v>
      </c>
      <c r="AP1083" s="2">
        <v>1.0</v>
      </c>
      <c r="AQ1083" s="2">
        <v>0.0</v>
      </c>
      <c r="AR1083" s="3">
        <v>0.0</v>
      </c>
      <c r="AS1083" s="6">
        <f t="shared" si="4"/>
        <v>15.244146</v>
      </c>
      <c r="AT1083" s="6">
        <f t="shared" si="5"/>
        <v>0.0363572882</v>
      </c>
      <c r="AU1083" s="6">
        <f t="shared" si="6"/>
        <v>0.6302910064</v>
      </c>
      <c r="AV1083" s="6">
        <f t="shared" si="7"/>
        <v>0</v>
      </c>
      <c r="AW1083" s="6">
        <f t="shared" si="8"/>
        <v>1</v>
      </c>
      <c r="AX1083" s="6">
        <f t="shared" si="9"/>
        <v>0</v>
      </c>
      <c r="AY1083" s="6">
        <f t="shared" si="10"/>
        <v>0</v>
      </c>
      <c r="AZ1083" s="6">
        <f t="shared" si="11"/>
        <v>0</v>
      </c>
      <c r="BA1083" s="6">
        <f t="shared" si="12"/>
        <v>20</v>
      </c>
      <c r="BB1083" s="6">
        <f t="shared" si="13"/>
        <v>0</v>
      </c>
      <c r="BC1083" s="2"/>
      <c r="BD1083" s="2"/>
    </row>
    <row r="1084" ht="15.75" customHeight="1">
      <c r="A1084" s="2">
        <v>259.0</v>
      </c>
      <c r="B1084" s="2">
        <v>2020.0</v>
      </c>
      <c r="C1084" s="6" t="s">
        <v>320</v>
      </c>
      <c r="D1084" s="2">
        <v>14109.0</v>
      </c>
      <c r="E1084" s="2">
        <v>8.9086144000116E13</v>
      </c>
      <c r="F1084" s="2" t="str">
        <f t="array" ref="F1084">IFERROR(INDEX(cnpj!$A:$B,MATCH(C1084,cnpj!$B:$B,0),1),IF(G1084=14,LEFT(E1084,2)&amp;"."&amp;MID(E1084,3,3)&amp;"."&amp;MID(E1084,6,3)&amp;"/"&amp;MID(E1084,9,4)&amp;"-"&amp;RIGHT(E1084,2),IF(G1084=13,0&amp;LEFT(E1084,1)&amp;"."&amp;MID(E1084,2,3)&amp;"."&amp;MID(E1084,5,3)&amp;"/"&amp;MID(E1084,8,4)&amp;"-"&amp;RIGHT(E1084,2),IF(G1084=12,"00"&amp;"."&amp;LEFT(E1084,3)&amp;"."&amp;MID(E1084,4,3)&amp;"/"&amp;MID(E1084,7,4)&amp;"-"&amp;RIGHT(E1084,2),IF(G1084=11,"00.0"&amp;LEFT(E1084,2)&amp;"."&amp;MID(E1084,3,3)&amp;"/"&amp;MID(E1084,6,4)&amp;"-"&amp;RIGHT(E1084,2),"erro")))))</f>
        <v>89.086.144/0001-16</v>
      </c>
      <c r="G1084" s="2">
        <f t="shared" si="2"/>
        <v>14</v>
      </c>
      <c r="H1084" s="6" t="s">
        <v>60</v>
      </c>
      <c r="I1084" s="2">
        <v>1.0</v>
      </c>
      <c r="J1084" s="6">
        <v>14.978661367769956</v>
      </c>
      <c r="K1084" s="6">
        <v>3200000.0</v>
      </c>
      <c r="L1084" s="2">
        <v>0.0</v>
      </c>
      <c r="M1084" s="2">
        <v>1.0</v>
      </c>
      <c r="N1084" s="2"/>
      <c r="O1084" s="2">
        <v>0.0</v>
      </c>
      <c r="P1084" s="2">
        <v>0.0</v>
      </c>
      <c r="Q1084" s="2">
        <v>0.0</v>
      </c>
      <c r="R1084" s="2">
        <v>15.0</v>
      </c>
      <c r="S1084" s="2">
        <v>0.0</v>
      </c>
      <c r="T1084" s="6">
        <v>15.433152921654663</v>
      </c>
      <c r="U1084" s="6">
        <v>0.13184860482374106</v>
      </c>
      <c r="V1084" s="6">
        <v>0.5938703770597067</v>
      </c>
      <c r="W1084" s="6">
        <v>1354969.0</v>
      </c>
      <c r="X1084" s="6">
        <v>1638845.0</v>
      </c>
      <c r="Y1084" s="6">
        <v>5041191.0</v>
      </c>
      <c r="Z1084" s="6">
        <v>664674.0</v>
      </c>
      <c r="AA1084" s="2">
        <f t="shared" si="3"/>
        <v>0</v>
      </c>
      <c r="AB1084" s="2">
        <v>0.0</v>
      </c>
      <c r="AC1084" s="2">
        <v>0.0</v>
      </c>
      <c r="AD1084" s="2">
        <v>0.0</v>
      </c>
      <c r="AE1084" s="2">
        <v>0.0</v>
      </c>
      <c r="AF1084" s="2">
        <v>0.0</v>
      </c>
      <c r="AG1084" s="2">
        <v>1.0</v>
      </c>
      <c r="AH1084" s="2">
        <v>0.0</v>
      </c>
      <c r="AI1084" s="2">
        <v>0.0</v>
      </c>
      <c r="AJ1084" s="2">
        <v>0.0</v>
      </c>
      <c r="AK1084" s="2">
        <v>0.0</v>
      </c>
      <c r="AL1084" s="2">
        <v>0.0</v>
      </c>
      <c r="AM1084" s="2">
        <v>0.0</v>
      </c>
      <c r="AN1084" s="2">
        <v>0.0</v>
      </c>
      <c r="AO1084" s="2">
        <v>0.0</v>
      </c>
      <c r="AP1084" s="2">
        <v>0.0</v>
      </c>
      <c r="AQ1084" s="2">
        <v>1.0</v>
      </c>
      <c r="AR1084" s="3">
        <v>0.0</v>
      </c>
      <c r="AS1084" s="6">
        <f t="shared" si="4"/>
        <v>15.2787854</v>
      </c>
      <c r="AT1084" s="6">
        <f t="shared" si="5"/>
        <v>0.05731763549</v>
      </c>
      <c r="AU1084" s="6">
        <f t="shared" si="6"/>
        <v>0.6082150254</v>
      </c>
      <c r="AV1084" s="6">
        <f t="shared" si="7"/>
        <v>0</v>
      </c>
      <c r="AW1084" s="6">
        <f t="shared" si="8"/>
        <v>1</v>
      </c>
      <c r="AX1084" s="6">
        <f t="shared" si="9"/>
        <v>0</v>
      </c>
      <c r="AY1084" s="6">
        <f t="shared" si="10"/>
        <v>0</v>
      </c>
      <c r="AZ1084" s="6">
        <f t="shared" si="11"/>
        <v>0</v>
      </c>
      <c r="BA1084" s="6">
        <f t="shared" si="12"/>
        <v>15</v>
      </c>
      <c r="BB1084" s="6">
        <f t="shared" si="13"/>
        <v>0</v>
      </c>
      <c r="BC1084" s="2"/>
      <c r="BD1084" s="2"/>
    </row>
    <row r="1085" ht="15.75" customHeight="1">
      <c r="A1085" s="2">
        <v>260.0</v>
      </c>
      <c r="B1085" s="2">
        <v>2016.0</v>
      </c>
      <c r="C1085" s="6" t="s">
        <v>321</v>
      </c>
      <c r="D1085" s="2">
        <v>12572.0</v>
      </c>
      <c r="E1085" s="2">
        <v>9.1333666000117E13</v>
      </c>
      <c r="F1085" s="2" t="str">
        <f t="array" ref="F1085">IFERROR(INDEX(cnpj!$A:$B,MATCH(C1085,cnpj!$B:$B,0),1),IF(G1085=14,LEFT(E1085,2)&amp;"."&amp;MID(E1085,3,3)&amp;"."&amp;MID(E1085,6,3)&amp;"/"&amp;MID(E1085,9,4)&amp;"-"&amp;RIGHT(E1085,2),IF(G1085=13,0&amp;LEFT(E1085,1)&amp;"."&amp;MID(E1085,2,3)&amp;"."&amp;MID(E1085,5,3)&amp;"/"&amp;MID(E1085,8,4)&amp;"-"&amp;RIGHT(E1085,2),IF(G1085=12,"00"&amp;"."&amp;LEFT(E1085,3)&amp;"."&amp;MID(E1085,4,3)&amp;"/"&amp;MID(E1085,7,4)&amp;"-"&amp;RIGHT(E1085,2),IF(G1085=11,"00.0"&amp;LEFT(E1085,2)&amp;"."&amp;MID(E1085,3,3)&amp;"/"&amp;MID(E1085,6,4)&amp;"-"&amp;RIGHT(E1085,2),"erro")))))</f>
        <v>91.333.666/0001-17</v>
      </c>
      <c r="G1085" s="2">
        <f t="shared" si="2"/>
        <v>14</v>
      </c>
      <c r="H1085" s="6" t="s">
        <v>60</v>
      </c>
      <c r="I1085" s="2">
        <v>1.0</v>
      </c>
      <c r="J1085" s="6">
        <v>10.714417768752456</v>
      </c>
      <c r="K1085" s="6">
        <v>45000.0</v>
      </c>
      <c r="L1085" s="2">
        <v>0.0</v>
      </c>
      <c r="M1085" s="2">
        <v>0.0</v>
      </c>
      <c r="N1085" s="2"/>
      <c r="O1085" s="2">
        <v>0.0</v>
      </c>
      <c r="P1085" s="2">
        <v>0.0</v>
      </c>
      <c r="Q1085" s="2">
        <v>0.0</v>
      </c>
      <c r="R1085" s="2">
        <v>4.0</v>
      </c>
      <c r="S1085" s="2">
        <v>1.0</v>
      </c>
      <c r="T1085" s="6">
        <v>10.659633006160352</v>
      </c>
      <c r="U1085" s="6">
        <v>-0.6996549376775193</v>
      </c>
      <c r="V1085" s="6">
        <v>2.785098941339405</v>
      </c>
      <c r="W1085" s="6">
        <v>57176.0</v>
      </c>
      <c r="X1085" s="6">
        <v>61472.0</v>
      </c>
      <c r="Y1085" s="6">
        <v>42601.0</v>
      </c>
      <c r="Z1085" s="6">
        <v>-29806.0</v>
      </c>
      <c r="AA1085" s="2" t="str">
        <f t="shared" si="3"/>
        <v/>
      </c>
      <c r="AB1085" s="2">
        <v>0.0</v>
      </c>
      <c r="AC1085" s="2">
        <v>0.0</v>
      </c>
      <c r="AD1085" s="2">
        <v>0.0</v>
      </c>
      <c r="AE1085" s="2">
        <v>0.0</v>
      </c>
      <c r="AF1085" s="2">
        <v>0.0</v>
      </c>
      <c r="AG1085" s="2">
        <v>1.0</v>
      </c>
      <c r="AH1085" s="2">
        <v>0.0</v>
      </c>
      <c r="AI1085" s="2">
        <v>0.0</v>
      </c>
      <c r="AJ1085" s="2">
        <v>0.0</v>
      </c>
      <c r="AK1085" s="2">
        <v>0.0</v>
      </c>
      <c r="AL1085" s="2">
        <v>0.0</v>
      </c>
      <c r="AM1085" s="2">
        <v>1.0</v>
      </c>
      <c r="AN1085" s="2">
        <v>0.0</v>
      </c>
      <c r="AO1085" s="2">
        <v>0.0</v>
      </c>
      <c r="AP1085" s="2">
        <v>0.0</v>
      </c>
      <c r="AQ1085" s="2">
        <v>0.0</v>
      </c>
      <c r="AR1085" s="3">
        <v>0.0</v>
      </c>
      <c r="AS1085" s="6" t="str">
        <f t="shared" si="4"/>
        <v/>
      </c>
      <c r="AT1085" s="6" t="str">
        <f t="shared" si="5"/>
        <v/>
      </c>
      <c r="AU1085" s="6" t="str">
        <f t="shared" si="6"/>
        <v/>
      </c>
      <c r="AV1085" s="6" t="str">
        <f t="shared" si="7"/>
        <v/>
      </c>
      <c r="AW1085" s="6" t="str">
        <f t="shared" si="8"/>
        <v/>
      </c>
      <c r="AX1085" s="6" t="str">
        <f t="shared" si="9"/>
        <v/>
      </c>
      <c r="AY1085" s="6" t="str">
        <f t="shared" si="10"/>
        <v/>
      </c>
      <c r="AZ1085" s="6" t="str">
        <f t="shared" si="11"/>
        <v/>
      </c>
      <c r="BA1085" s="6" t="str">
        <f t="shared" si="12"/>
        <v/>
      </c>
      <c r="BB1085" s="6" t="str">
        <f t="shared" si="13"/>
        <v/>
      </c>
      <c r="BC1085" s="2"/>
      <c r="BD1085" s="2"/>
    </row>
    <row r="1086" ht="15.75" customHeight="1">
      <c r="A1086" s="2">
        <v>260.0</v>
      </c>
      <c r="B1086" s="2">
        <v>2017.0</v>
      </c>
      <c r="C1086" s="6" t="s">
        <v>321</v>
      </c>
      <c r="D1086" s="2">
        <v>12572.0</v>
      </c>
      <c r="E1086" s="2">
        <v>9.1333666000117E13</v>
      </c>
      <c r="F1086" s="2" t="str">
        <f t="array" ref="F1086">IFERROR(INDEX(cnpj!$A:$B,MATCH(C1086,cnpj!$B:$B,0),1),IF(G1086=14,LEFT(E1086,2)&amp;"."&amp;MID(E1086,3,3)&amp;"."&amp;MID(E1086,6,3)&amp;"/"&amp;MID(E1086,9,4)&amp;"-"&amp;RIGHT(E1086,2),IF(G1086=13,0&amp;LEFT(E1086,1)&amp;"."&amp;MID(E1086,2,3)&amp;"."&amp;MID(E1086,5,3)&amp;"/"&amp;MID(E1086,8,4)&amp;"-"&amp;RIGHT(E1086,2),IF(G1086=12,"00"&amp;"."&amp;LEFT(E1086,3)&amp;"."&amp;MID(E1086,4,3)&amp;"/"&amp;MID(E1086,7,4)&amp;"-"&amp;RIGHT(E1086,2),IF(G1086=11,"00.0"&amp;LEFT(E1086,2)&amp;"."&amp;MID(E1086,3,3)&amp;"/"&amp;MID(E1086,6,4)&amp;"-"&amp;RIGHT(E1086,2),"erro")))))</f>
        <v>91.333.666/0001-17</v>
      </c>
      <c r="G1086" s="2">
        <f t="shared" si="2"/>
        <v>14</v>
      </c>
      <c r="H1086" s="6" t="s">
        <v>60</v>
      </c>
      <c r="I1086" s="2">
        <v>1.0</v>
      </c>
      <c r="J1086" s="6">
        <v>10.896739325546411</v>
      </c>
      <c r="K1086" s="6">
        <v>54000.0</v>
      </c>
      <c r="L1086" s="2">
        <v>0.0</v>
      </c>
      <c r="M1086" s="2">
        <v>0.0</v>
      </c>
      <c r="N1086" s="2"/>
      <c r="O1086" s="2">
        <v>0.0</v>
      </c>
      <c r="P1086" s="2">
        <v>0.0</v>
      </c>
      <c r="Q1086" s="2">
        <v>0.0</v>
      </c>
      <c r="R1086" s="2">
        <v>4.0</v>
      </c>
      <c r="S1086" s="2">
        <v>1.0</v>
      </c>
      <c r="T1086" s="6">
        <v>10.531295891787734</v>
      </c>
      <c r="U1086" s="6">
        <v>-0.9847878302642114</v>
      </c>
      <c r="V1086" s="6">
        <v>4.014037896984254</v>
      </c>
      <c r="W1086" s="6">
        <v>36912.0</v>
      </c>
      <c r="X1086" s="6">
        <v>113494.0</v>
      </c>
      <c r="Y1086" s="6">
        <v>37470.0</v>
      </c>
      <c r="Z1086" s="6">
        <v>-36900.0</v>
      </c>
      <c r="AA1086" s="2">
        <f t="shared" si="3"/>
        <v>1</v>
      </c>
      <c r="AB1086" s="2">
        <v>0.0</v>
      </c>
      <c r="AC1086" s="2">
        <v>0.0</v>
      </c>
      <c r="AD1086" s="2">
        <v>0.0</v>
      </c>
      <c r="AE1086" s="2">
        <v>0.0</v>
      </c>
      <c r="AF1086" s="2">
        <v>0.0</v>
      </c>
      <c r="AG1086" s="2">
        <v>1.0</v>
      </c>
      <c r="AH1086" s="2">
        <v>0.0</v>
      </c>
      <c r="AI1086" s="2">
        <v>0.0</v>
      </c>
      <c r="AJ1086" s="2">
        <v>0.0</v>
      </c>
      <c r="AK1086" s="2">
        <v>0.0</v>
      </c>
      <c r="AL1086" s="2">
        <v>0.0</v>
      </c>
      <c r="AM1086" s="2">
        <v>0.0</v>
      </c>
      <c r="AN1086" s="2">
        <v>1.0</v>
      </c>
      <c r="AO1086" s="2">
        <v>0.0</v>
      </c>
      <c r="AP1086" s="2">
        <v>0.0</v>
      </c>
      <c r="AQ1086" s="2">
        <v>0.0</v>
      </c>
      <c r="AR1086" s="3">
        <v>0.0</v>
      </c>
      <c r="AS1086" s="6">
        <f t="shared" si="4"/>
        <v>10.65963301</v>
      </c>
      <c r="AT1086" s="6">
        <f t="shared" si="5"/>
        <v>-0.6996549377</v>
      </c>
      <c r="AU1086" s="6">
        <f t="shared" si="6"/>
        <v>2.785098941</v>
      </c>
      <c r="AV1086" s="6">
        <f t="shared" si="7"/>
        <v>0</v>
      </c>
      <c r="AW1086" s="6">
        <f t="shared" si="8"/>
        <v>0</v>
      </c>
      <c r="AX1086" s="6">
        <f t="shared" si="9"/>
        <v>0</v>
      </c>
      <c r="AY1086" s="6">
        <f t="shared" si="10"/>
        <v>0</v>
      </c>
      <c r="AZ1086" s="6">
        <f t="shared" si="11"/>
        <v>0</v>
      </c>
      <c r="BA1086" s="6">
        <f t="shared" si="12"/>
        <v>4</v>
      </c>
      <c r="BB1086" s="6">
        <f t="shared" si="13"/>
        <v>1</v>
      </c>
      <c r="BC1086" s="2"/>
      <c r="BD1086" s="2"/>
    </row>
    <row r="1087" ht="15.75" customHeight="1">
      <c r="A1087" s="2">
        <v>260.0</v>
      </c>
      <c r="B1087" s="2">
        <v>2018.0</v>
      </c>
      <c r="C1087" s="6" t="s">
        <v>321</v>
      </c>
      <c r="D1087" s="2">
        <v>12572.0</v>
      </c>
      <c r="E1087" s="2">
        <v>9.1333666000117E13</v>
      </c>
      <c r="F1087" s="2" t="str">
        <f t="array" ref="F1087">IFERROR(INDEX(cnpj!$A:$B,MATCH(C1087,cnpj!$B:$B,0),1),IF(G1087=14,LEFT(E1087,2)&amp;"."&amp;MID(E1087,3,3)&amp;"."&amp;MID(E1087,6,3)&amp;"/"&amp;MID(E1087,9,4)&amp;"-"&amp;RIGHT(E1087,2),IF(G1087=13,0&amp;LEFT(E1087,1)&amp;"."&amp;MID(E1087,2,3)&amp;"."&amp;MID(E1087,5,3)&amp;"/"&amp;MID(E1087,8,4)&amp;"-"&amp;RIGHT(E1087,2),IF(G1087=12,"00"&amp;"."&amp;LEFT(E1087,3)&amp;"."&amp;MID(E1087,4,3)&amp;"/"&amp;MID(E1087,7,4)&amp;"-"&amp;RIGHT(E1087,2),IF(G1087=11,"00.0"&amp;LEFT(E1087,2)&amp;"."&amp;MID(E1087,3,3)&amp;"/"&amp;MID(E1087,6,4)&amp;"-"&amp;RIGHT(E1087,2),"erro")))))</f>
        <v>91.333.666/0001-17</v>
      </c>
      <c r="G1087" s="2">
        <f t="shared" si="2"/>
        <v>14</v>
      </c>
      <c r="H1087" s="6" t="s">
        <v>60</v>
      </c>
      <c r="I1087" s="2">
        <v>1.0</v>
      </c>
      <c r="J1087" s="6">
        <v>10.896739325546411</v>
      </c>
      <c r="K1087" s="6">
        <v>54000.0</v>
      </c>
      <c r="L1087" s="2">
        <v>0.0</v>
      </c>
      <c r="M1087" s="2">
        <v>0.0</v>
      </c>
      <c r="N1087" s="2"/>
      <c r="O1087" s="2">
        <v>0.0</v>
      </c>
      <c r="P1087" s="2">
        <v>0.0</v>
      </c>
      <c r="Q1087" s="2">
        <v>0.0</v>
      </c>
      <c r="R1087" s="2">
        <v>4.0</v>
      </c>
      <c r="S1087" s="2">
        <v>1.0</v>
      </c>
      <c r="T1087" s="6">
        <v>10.620815019347765</v>
      </c>
      <c r="U1087" s="6">
        <v>-0.31838258620268917</v>
      </c>
      <c r="V1087" s="6">
        <v>2.4758046804460823</v>
      </c>
      <c r="W1087" s="6">
        <v>21403.0</v>
      </c>
      <c r="X1087" s="6">
        <v>80053.0</v>
      </c>
      <c r="Y1087" s="6">
        <v>40979.0</v>
      </c>
      <c r="Z1087" s="6">
        <v>-13047.0</v>
      </c>
      <c r="AA1087" s="2">
        <f t="shared" si="3"/>
        <v>1</v>
      </c>
      <c r="AB1087" s="2">
        <v>0.0</v>
      </c>
      <c r="AC1087" s="2">
        <v>0.0</v>
      </c>
      <c r="AD1087" s="2">
        <v>0.0</v>
      </c>
      <c r="AE1087" s="2">
        <v>0.0</v>
      </c>
      <c r="AF1087" s="2">
        <v>0.0</v>
      </c>
      <c r="AG1087" s="2">
        <v>1.0</v>
      </c>
      <c r="AH1087" s="2">
        <v>0.0</v>
      </c>
      <c r="AI1087" s="2">
        <v>0.0</v>
      </c>
      <c r="AJ1087" s="2">
        <v>0.0</v>
      </c>
      <c r="AK1087" s="2">
        <v>0.0</v>
      </c>
      <c r="AL1087" s="2">
        <v>0.0</v>
      </c>
      <c r="AM1087" s="2">
        <v>0.0</v>
      </c>
      <c r="AN1087" s="2">
        <v>0.0</v>
      </c>
      <c r="AO1087" s="2">
        <v>1.0</v>
      </c>
      <c r="AP1087" s="2">
        <v>0.0</v>
      </c>
      <c r="AQ1087" s="2">
        <v>0.0</v>
      </c>
      <c r="AR1087" s="3">
        <v>0.0</v>
      </c>
      <c r="AS1087" s="6">
        <f t="shared" si="4"/>
        <v>10.53129589</v>
      </c>
      <c r="AT1087" s="6">
        <f t="shared" si="5"/>
        <v>-0.9847878303</v>
      </c>
      <c r="AU1087" s="6">
        <f t="shared" si="6"/>
        <v>4.014037897</v>
      </c>
      <c r="AV1087" s="6">
        <f t="shared" si="7"/>
        <v>0</v>
      </c>
      <c r="AW1087" s="6">
        <f t="shared" si="8"/>
        <v>0</v>
      </c>
      <c r="AX1087" s="6">
        <f t="shared" si="9"/>
        <v>0</v>
      </c>
      <c r="AY1087" s="6">
        <f t="shared" si="10"/>
        <v>0</v>
      </c>
      <c r="AZ1087" s="6">
        <f t="shared" si="11"/>
        <v>0</v>
      </c>
      <c r="BA1087" s="6">
        <f t="shared" si="12"/>
        <v>4</v>
      </c>
      <c r="BB1087" s="6">
        <f t="shared" si="13"/>
        <v>1</v>
      </c>
      <c r="BC1087" s="2"/>
      <c r="BD1087" s="2"/>
    </row>
    <row r="1088" ht="15.75" customHeight="1">
      <c r="A1088" s="2">
        <v>260.0</v>
      </c>
      <c r="B1088" s="2">
        <v>2019.0</v>
      </c>
      <c r="C1088" s="6" t="s">
        <v>321</v>
      </c>
      <c r="D1088" s="2">
        <v>12572.0</v>
      </c>
      <c r="E1088" s="2">
        <v>9.1333666000117E13</v>
      </c>
      <c r="F1088" s="2" t="str">
        <f t="array" ref="F1088">IFERROR(INDEX(cnpj!$A:$B,MATCH(C1088,cnpj!$B:$B,0),1),IF(G1088=14,LEFT(E1088,2)&amp;"."&amp;MID(E1088,3,3)&amp;"."&amp;MID(E1088,6,3)&amp;"/"&amp;MID(E1088,9,4)&amp;"-"&amp;RIGHT(E1088,2),IF(G1088=13,0&amp;LEFT(E1088,1)&amp;"."&amp;MID(E1088,2,3)&amp;"."&amp;MID(E1088,5,3)&amp;"/"&amp;MID(E1088,8,4)&amp;"-"&amp;RIGHT(E1088,2),IF(G1088=12,"00"&amp;"."&amp;LEFT(E1088,3)&amp;"."&amp;MID(E1088,4,3)&amp;"/"&amp;MID(E1088,7,4)&amp;"-"&amp;RIGHT(E1088,2),IF(G1088=11,"00.0"&amp;LEFT(E1088,2)&amp;"."&amp;MID(E1088,3,3)&amp;"/"&amp;MID(E1088,6,4)&amp;"-"&amp;RIGHT(E1088,2),"erro")))))</f>
        <v>91.333.666/0001-17</v>
      </c>
      <c r="G1088" s="2">
        <f t="shared" si="2"/>
        <v>14</v>
      </c>
      <c r="H1088" s="6" t="s">
        <v>60</v>
      </c>
      <c r="I1088" s="2">
        <v>1.0</v>
      </c>
      <c r="J1088" s="6">
        <v>10.896739325546411</v>
      </c>
      <c r="K1088" s="6">
        <v>54000.0</v>
      </c>
      <c r="L1088" s="2">
        <v>0.0</v>
      </c>
      <c r="M1088" s="2">
        <v>0.0</v>
      </c>
      <c r="N1088" s="2"/>
      <c r="O1088" s="2">
        <v>0.0</v>
      </c>
      <c r="P1088" s="2">
        <v>0.0</v>
      </c>
      <c r="Q1088" s="2">
        <v>0.0</v>
      </c>
      <c r="R1088" s="2">
        <v>4.0</v>
      </c>
      <c r="S1088" s="2">
        <v>1.0</v>
      </c>
      <c r="T1088" s="6">
        <v>10.546971688076972</v>
      </c>
      <c r="U1088" s="6">
        <v>-0.09085176816772635</v>
      </c>
      <c r="V1088" s="6">
        <v>1.99322158583364</v>
      </c>
      <c r="W1088" s="6">
        <v>18690.0</v>
      </c>
      <c r="X1088" s="6">
        <v>57176.0</v>
      </c>
      <c r="Y1088" s="6">
        <v>38062.0</v>
      </c>
      <c r="Z1088" s="6">
        <v>-3458.0</v>
      </c>
      <c r="AA1088" s="2">
        <f t="shared" si="3"/>
        <v>1</v>
      </c>
      <c r="AB1088" s="2">
        <v>0.0</v>
      </c>
      <c r="AC1088" s="2">
        <v>0.0</v>
      </c>
      <c r="AD1088" s="2">
        <v>0.0</v>
      </c>
      <c r="AE1088" s="2">
        <v>0.0</v>
      </c>
      <c r="AF1088" s="2">
        <v>0.0</v>
      </c>
      <c r="AG1088" s="2">
        <v>1.0</v>
      </c>
      <c r="AH1088" s="2">
        <v>0.0</v>
      </c>
      <c r="AI1088" s="2">
        <v>0.0</v>
      </c>
      <c r="AJ1088" s="2">
        <v>0.0</v>
      </c>
      <c r="AK1088" s="2">
        <v>0.0</v>
      </c>
      <c r="AL1088" s="2">
        <v>0.0</v>
      </c>
      <c r="AM1088" s="2">
        <v>0.0</v>
      </c>
      <c r="AN1088" s="2">
        <v>0.0</v>
      </c>
      <c r="AO1088" s="2">
        <v>0.0</v>
      </c>
      <c r="AP1088" s="2">
        <v>1.0</v>
      </c>
      <c r="AQ1088" s="2">
        <v>0.0</v>
      </c>
      <c r="AR1088" s="3">
        <v>0.0</v>
      </c>
      <c r="AS1088" s="6">
        <f t="shared" si="4"/>
        <v>10.62081502</v>
      </c>
      <c r="AT1088" s="6">
        <f t="shared" si="5"/>
        <v>-0.3183825862</v>
      </c>
      <c r="AU1088" s="6">
        <f t="shared" si="6"/>
        <v>2.47580468</v>
      </c>
      <c r="AV1088" s="6">
        <f t="shared" si="7"/>
        <v>0</v>
      </c>
      <c r="AW1088" s="6">
        <f t="shared" si="8"/>
        <v>0</v>
      </c>
      <c r="AX1088" s="6">
        <f t="shared" si="9"/>
        <v>0</v>
      </c>
      <c r="AY1088" s="6">
        <f t="shared" si="10"/>
        <v>0</v>
      </c>
      <c r="AZ1088" s="6">
        <f t="shared" si="11"/>
        <v>0</v>
      </c>
      <c r="BA1088" s="6">
        <f t="shared" si="12"/>
        <v>4</v>
      </c>
      <c r="BB1088" s="6">
        <f t="shared" si="13"/>
        <v>1</v>
      </c>
      <c r="BC1088" s="2"/>
      <c r="BD1088" s="2"/>
    </row>
    <row r="1089" ht="15.75" customHeight="1">
      <c r="A1089" s="2">
        <v>260.0</v>
      </c>
      <c r="B1089" s="2">
        <v>2020.0</v>
      </c>
      <c r="C1089" s="6" t="s">
        <v>321</v>
      </c>
      <c r="D1089" s="2">
        <v>12572.0</v>
      </c>
      <c r="E1089" s="2">
        <v>9.1333666000117E13</v>
      </c>
      <c r="F1089" s="2" t="str">
        <f t="array" ref="F1089">IFERROR(INDEX(cnpj!$A:$B,MATCH(C1089,cnpj!$B:$B,0),1),IF(G1089=14,LEFT(E1089,2)&amp;"."&amp;MID(E1089,3,3)&amp;"."&amp;MID(E1089,6,3)&amp;"/"&amp;MID(E1089,9,4)&amp;"-"&amp;RIGHT(E1089,2),IF(G1089=13,0&amp;LEFT(E1089,1)&amp;"."&amp;MID(E1089,2,3)&amp;"."&amp;MID(E1089,5,3)&amp;"/"&amp;MID(E1089,8,4)&amp;"-"&amp;RIGHT(E1089,2),IF(G1089=12,"00"&amp;"."&amp;LEFT(E1089,3)&amp;"."&amp;MID(E1089,4,3)&amp;"/"&amp;MID(E1089,7,4)&amp;"-"&amp;RIGHT(E1089,2),IF(G1089=11,"00.0"&amp;LEFT(E1089,2)&amp;"."&amp;MID(E1089,3,3)&amp;"/"&amp;MID(E1089,6,4)&amp;"-"&amp;RIGHT(E1089,2),"erro")))))</f>
        <v>91.333.666/0001-17</v>
      </c>
      <c r="G1089" s="2">
        <f t="shared" si="2"/>
        <v>14</v>
      </c>
      <c r="H1089" s="6" t="s">
        <v>60</v>
      </c>
      <c r="I1089" s="2">
        <v>1.0</v>
      </c>
      <c r="J1089" s="6">
        <v>11.029715008237211</v>
      </c>
      <c r="K1089" s="6">
        <v>61680.0</v>
      </c>
      <c r="L1089" s="2">
        <v>0.0</v>
      </c>
      <c r="M1089" s="2">
        <v>0.0</v>
      </c>
      <c r="N1089" s="2"/>
      <c r="O1089" s="2">
        <v>0.0</v>
      </c>
      <c r="P1089" s="2">
        <v>0.0</v>
      </c>
      <c r="Q1089" s="2">
        <v>0.0</v>
      </c>
      <c r="R1089" s="2">
        <v>3.0</v>
      </c>
      <c r="S1089" s="2">
        <v>1.0</v>
      </c>
      <c r="T1089" s="6">
        <v>10.669861960365004</v>
      </c>
      <c r="U1089" s="6">
        <v>-0.031738655637909806</v>
      </c>
      <c r="V1089" s="6">
        <v>2.4252422221705894</v>
      </c>
      <c r="W1089" s="6">
        <v>15153.0</v>
      </c>
      <c r="X1089" s="6">
        <v>89227.0</v>
      </c>
      <c r="Y1089" s="6">
        <v>43039.0</v>
      </c>
      <c r="Z1089" s="6">
        <v>-1366.0</v>
      </c>
      <c r="AA1089" s="2">
        <f t="shared" si="3"/>
        <v>1</v>
      </c>
      <c r="AB1089" s="2">
        <v>0.0</v>
      </c>
      <c r="AC1089" s="2">
        <v>0.0</v>
      </c>
      <c r="AD1089" s="2">
        <v>0.0</v>
      </c>
      <c r="AE1089" s="2">
        <v>0.0</v>
      </c>
      <c r="AF1089" s="2">
        <v>0.0</v>
      </c>
      <c r="AG1089" s="2">
        <v>1.0</v>
      </c>
      <c r="AH1089" s="2">
        <v>0.0</v>
      </c>
      <c r="AI1089" s="2">
        <v>0.0</v>
      </c>
      <c r="AJ1089" s="2">
        <v>0.0</v>
      </c>
      <c r="AK1089" s="2">
        <v>0.0</v>
      </c>
      <c r="AL1089" s="2">
        <v>0.0</v>
      </c>
      <c r="AM1089" s="2">
        <v>0.0</v>
      </c>
      <c r="AN1089" s="2">
        <v>0.0</v>
      </c>
      <c r="AO1089" s="2">
        <v>0.0</v>
      </c>
      <c r="AP1089" s="2">
        <v>0.0</v>
      </c>
      <c r="AQ1089" s="2">
        <v>1.0</v>
      </c>
      <c r="AR1089" s="3">
        <v>0.0</v>
      </c>
      <c r="AS1089" s="6">
        <f t="shared" si="4"/>
        <v>10.54697169</v>
      </c>
      <c r="AT1089" s="6">
        <f t="shared" si="5"/>
        <v>-0.09085176817</v>
      </c>
      <c r="AU1089" s="6">
        <f t="shared" si="6"/>
        <v>1.993221586</v>
      </c>
      <c r="AV1089" s="6">
        <f t="shared" si="7"/>
        <v>0</v>
      </c>
      <c r="AW1089" s="6">
        <f t="shared" si="8"/>
        <v>0</v>
      </c>
      <c r="AX1089" s="6">
        <f t="shared" si="9"/>
        <v>0</v>
      </c>
      <c r="AY1089" s="6">
        <f t="shared" si="10"/>
        <v>0</v>
      </c>
      <c r="AZ1089" s="6">
        <f t="shared" si="11"/>
        <v>0</v>
      </c>
      <c r="BA1089" s="6">
        <f t="shared" si="12"/>
        <v>4</v>
      </c>
      <c r="BB1089" s="6">
        <f t="shared" si="13"/>
        <v>1</v>
      </c>
      <c r="BC1089" s="2"/>
      <c r="BD1089" s="2"/>
    </row>
    <row r="1090" ht="15.75" customHeight="1">
      <c r="A1090" s="2">
        <v>261.0</v>
      </c>
      <c r="B1090" s="2">
        <v>2016.0</v>
      </c>
      <c r="C1090" s="6" t="s">
        <v>322</v>
      </c>
      <c r="D1090" s="2">
        <v>3190.0</v>
      </c>
      <c r="E1090" s="2">
        <v>6.1584140000149E13</v>
      </c>
      <c r="F1090" s="2" t="str">
        <f t="array" ref="F1090">IFERROR(INDEX(cnpj!$A:$B,MATCH(C1090,cnpj!$B:$B,0),1),IF(G1090=14,LEFT(E1090,2)&amp;"."&amp;MID(E1090,3,3)&amp;"."&amp;MID(E1090,6,3)&amp;"/"&amp;MID(E1090,9,4)&amp;"-"&amp;RIGHT(E1090,2),IF(G1090=13,0&amp;LEFT(E1090,1)&amp;"."&amp;MID(E1090,2,3)&amp;"."&amp;MID(E1090,5,3)&amp;"/"&amp;MID(E1090,8,4)&amp;"-"&amp;RIGHT(E1090,2),IF(G1090=12,"00"&amp;"."&amp;LEFT(E1090,3)&amp;"."&amp;MID(E1090,4,3)&amp;"/"&amp;MID(E1090,7,4)&amp;"-"&amp;RIGHT(E1090,2),IF(G1090=11,"00.0"&amp;LEFT(E1090,2)&amp;"."&amp;MID(E1090,3,3)&amp;"/"&amp;MID(E1090,6,4)&amp;"-"&amp;RIGHT(E1090,2),"erro")))))</f>
        <v>61.584.140/0001-49</v>
      </c>
      <c r="G1090" s="2">
        <f t="shared" si="2"/>
        <v>14</v>
      </c>
      <c r="H1090" s="6" t="s">
        <v>55</v>
      </c>
      <c r="I1090" s="2">
        <v>10.0</v>
      </c>
      <c r="J1090" s="6">
        <v>15.623799329143539</v>
      </c>
      <c r="K1090" s="6">
        <v>6100000.0</v>
      </c>
      <c r="L1090" s="2">
        <v>0.0</v>
      </c>
      <c r="M1090" s="2">
        <v>1.0</v>
      </c>
      <c r="N1090" s="2"/>
      <c r="O1090" s="2">
        <v>0.0</v>
      </c>
      <c r="P1090" s="2">
        <v>0.0</v>
      </c>
      <c r="Q1090" s="2">
        <v>0.0</v>
      </c>
      <c r="R1090" s="2">
        <v>7.0</v>
      </c>
      <c r="S1090" s="2">
        <v>0.0</v>
      </c>
      <c r="T1090" s="6">
        <v>15.283957553142862</v>
      </c>
      <c r="U1090" s="6">
        <v>0.036779853751975254</v>
      </c>
      <c r="V1090" s="6">
        <v>0.33022628052226305</v>
      </c>
      <c r="W1090" s="6">
        <v>41296.0</v>
      </c>
      <c r="X1090" s="6">
        <v>1392707.0</v>
      </c>
      <c r="Y1090" s="6">
        <v>4342486.0</v>
      </c>
      <c r="Z1090" s="6">
        <v>159716.0</v>
      </c>
      <c r="AA1090" s="2" t="str">
        <f t="shared" si="3"/>
        <v/>
      </c>
      <c r="AB1090" s="2">
        <v>0.0</v>
      </c>
      <c r="AC1090" s="2">
        <v>0.0</v>
      </c>
      <c r="AD1090" s="2">
        <v>1.0</v>
      </c>
      <c r="AE1090" s="2">
        <v>0.0</v>
      </c>
      <c r="AF1090" s="2">
        <v>0.0</v>
      </c>
      <c r="AG1090" s="2">
        <v>0.0</v>
      </c>
      <c r="AH1090" s="2">
        <v>0.0</v>
      </c>
      <c r="AI1090" s="2">
        <v>0.0</v>
      </c>
      <c r="AJ1090" s="2">
        <v>0.0</v>
      </c>
      <c r="AK1090" s="2">
        <v>0.0</v>
      </c>
      <c r="AL1090" s="2">
        <v>0.0</v>
      </c>
      <c r="AM1090" s="2">
        <v>1.0</v>
      </c>
      <c r="AN1090" s="2">
        <v>0.0</v>
      </c>
      <c r="AO1090" s="2">
        <v>0.0</v>
      </c>
      <c r="AP1090" s="2">
        <v>0.0</v>
      </c>
      <c r="AQ1090" s="2">
        <v>0.0</v>
      </c>
      <c r="AR1090" s="3">
        <v>0.0</v>
      </c>
      <c r="AS1090" s="6" t="str">
        <f t="shared" si="4"/>
        <v/>
      </c>
      <c r="AT1090" s="6" t="str">
        <f t="shared" si="5"/>
        <v/>
      </c>
      <c r="AU1090" s="6" t="str">
        <f t="shared" si="6"/>
        <v/>
      </c>
      <c r="AV1090" s="6" t="str">
        <f t="shared" si="7"/>
        <v/>
      </c>
      <c r="AW1090" s="6" t="str">
        <f t="shared" si="8"/>
        <v/>
      </c>
      <c r="AX1090" s="6" t="str">
        <f t="shared" si="9"/>
        <v/>
      </c>
      <c r="AY1090" s="6" t="str">
        <f t="shared" si="10"/>
        <v/>
      </c>
      <c r="AZ1090" s="6" t="str">
        <f t="shared" si="11"/>
        <v/>
      </c>
      <c r="BA1090" s="6" t="str">
        <f t="shared" si="12"/>
        <v/>
      </c>
      <c r="BB1090" s="6" t="str">
        <f t="shared" si="13"/>
        <v/>
      </c>
      <c r="BC1090" s="2"/>
      <c r="BD1090" s="2"/>
    </row>
    <row r="1091" ht="15.75" customHeight="1">
      <c r="A1091" s="2">
        <v>261.0</v>
      </c>
      <c r="B1091" s="2">
        <v>2017.0</v>
      </c>
      <c r="C1091" s="6" t="s">
        <v>322</v>
      </c>
      <c r="D1091" s="2">
        <v>3190.0</v>
      </c>
      <c r="E1091" s="2">
        <v>6.1584140000149E13</v>
      </c>
      <c r="F1091" s="2" t="str">
        <f t="array" ref="F1091">IFERROR(INDEX(cnpj!$A:$B,MATCH(C1091,cnpj!$B:$B,0),1),IF(G1091=14,LEFT(E1091,2)&amp;"."&amp;MID(E1091,3,3)&amp;"."&amp;MID(E1091,6,3)&amp;"/"&amp;MID(E1091,9,4)&amp;"-"&amp;RIGHT(E1091,2),IF(G1091=13,0&amp;LEFT(E1091,1)&amp;"."&amp;MID(E1091,2,3)&amp;"."&amp;MID(E1091,5,3)&amp;"/"&amp;MID(E1091,8,4)&amp;"-"&amp;RIGHT(E1091,2),IF(G1091=12,"00"&amp;"."&amp;LEFT(E1091,3)&amp;"."&amp;MID(E1091,4,3)&amp;"/"&amp;MID(E1091,7,4)&amp;"-"&amp;RIGHT(E1091,2),IF(G1091=11,"00.0"&amp;LEFT(E1091,2)&amp;"."&amp;MID(E1091,3,3)&amp;"/"&amp;MID(E1091,6,4)&amp;"-"&amp;RIGHT(E1091,2),"erro")))))</f>
        <v>61.584.140/0001-49</v>
      </c>
      <c r="G1091" s="2">
        <f t="shared" si="2"/>
        <v>14</v>
      </c>
      <c r="H1091" s="6" t="s">
        <v>55</v>
      </c>
      <c r="I1091" s="2">
        <v>10.0</v>
      </c>
      <c r="J1091" s="6">
        <v>14.73180128983843</v>
      </c>
      <c r="K1091" s="6">
        <v>2500000.0</v>
      </c>
      <c r="L1091" s="2">
        <v>0.0</v>
      </c>
      <c r="M1091" s="2">
        <v>1.0</v>
      </c>
      <c r="N1091" s="2"/>
      <c r="O1091" s="2">
        <v>0.0</v>
      </c>
      <c r="P1091" s="2">
        <v>0.0</v>
      </c>
      <c r="Q1091" s="2">
        <v>0.0</v>
      </c>
      <c r="R1091" s="2">
        <v>7.0</v>
      </c>
      <c r="S1091" s="2">
        <v>0.0</v>
      </c>
      <c r="T1091" s="6">
        <v>15.246565546994667</v>
      </c>
      <c r="U1091" s="6">
        <v>0.026590025124847302</v>
      </c>
      <c r="V1091" s="6">
        <v>0.285613574589241</v>
      </c>
      <c r="W1091" s="6">
        <v>29590.0</v>
      </c>
      <c r="X1091" s="6">
        <v>1165163.0</v>
      </c>
      <c r="Y1091" s="6">
        <v>4183110.0</v>
      </c>
      <c r="Z1091" s="6">
        <v>111229.0</v>
      </c>
      <c r="AA1091" s="2">
        <f t="shared" si="3"/>
        <v>0</v>
      </c>
      <c r="AB1091" s="2">
        <v>0.0</v>
      </c>
      <c r="AC1091" s="2">
        <v>0.0</v>
      </c>
      <c r="AD1091" s="2">
        <v>1.0</v>
      </c>
      <c r="AE1091" s="2">
        <v>0.0</v>
      </c>
      <c r="AF1091" s="2">
        <v>0.0</v>
      </c>
      <c r="AG1091" s="2">
        <v>0.0</v>
      </c>
      <c r="AH1091" s="2">
        <v>0.0</v>
      </c>
      <c r="AI1091" s="2">
        <v>0.0</v>
      </c>
      <c r="AJ1091" s="2">
        <v>0.0</v>
      </c>
      <c r="AK1091" s="2">
        <v>0.0</v>
      </c>
      <c r="AL1091" s="2">
        <v>0.0</v>
      </c>
      <c r="AM1091" s="2">
        <v>0.0</v>
      </c>
      <c r="AN1091" s="2">
        <v>1.0</v>
      </c>
      <c r="AO1091" s="2">
        <v>0.0</v>
      </c>
      <c r="AP1091" s="2">
        <v>0.0</v>
      </c>
      <c r="AQ1091" s="2">
        <v>0.0</v>
      </c>
      <c r="AR1091" s="3">
        <v>0.0</v>
      </c>
      <c r="AS1091" s="6">
        <f t="shared" si="4"/>
        <v>15.28395755</v>
      </c>
      <c r="AT1091" s="6">
        <f t="shared" si="5"/>
        <v>0.03677985375</v>
      </c>
      <c r="AU1091" s="6">
        <f t="shared" si="6"/>
        <v>0.3302262805</v>
      </c>
      <c r="AV1091" s="6">
        <f t="shared" si="7"/>
        <v>0</v>
      </c>
      <c r="AW1091" s="6">
        <f t="shared" si="8"/>
        <v>1</v>
      </c>
      <c r="AX1091" s="6">
        <f t="shared" si="9"/>
        <v>0</v>
      </c>
      <c r="AY1091" s="6">
        <f t="shared" si="10"/>
        <v>0</v>
      </c>
      <c r="AZ1091" s="6">
        <f t="shared" si="11"/>
        <v>0</v>
      </c>
      <c r="BA1091" s="6">
        <f t="shared" si="12"/>
        <v>7</v>
      </c>
      <c r="BB1091" s="6">
        <f t="shared" si="13"/>
        <v>0</v>
      </c>
      <c r="BC1091" s="2"/>
      <c r="BD1091" s="2"/>
    </row>
    <row r="1092" ht="15.75" customHeight="1">
      <c r="A1092" s="2">
        <v>261.0</v>
      </c>
      <c r="B1092" s="2">
        <v>2018.0</v>
      </c>
      <c r="C1092" s="6" t="s">
        <v>322</v>
      </c>
      <c r="D1092" s="2">
        <v>3190.0</v>
      </c>
      <c r="E1092" s="2">
        <v>6.1584140000149E13</v>
      </c>
      <c r="F1092" s="2" t="str">
        <f t="array" ref="F1092">IFERROR(INDEX(cnpj!$A:$B,MATCH(C1092,cnpj!$B:$B,0),1),IF(G1092=14,LEFT(E1092,2)&amp;"."&amp;MID(E1092,3,3)&amp;"."&amp;MID(E1092,6,3)&amp;"/"&amp;MID(E1092,9,4)&amp;"-"&amp;RIGHT(E1092,2),IF(G1092=13,0&amp;LEFT(E1092,1)&amp;"."&amp;MID(E1092,2,3)&amp;"."&amp;MID(E1092,5,3)&amp;"/"&amp;MID(E1092,8,4)&amp;"-"&amp;RIGHT(E1092,2),IF(G1092=12,"00"&amp;"."&amp;LEFT(E1092,3)&amp;"."&amp;MID(E1092,4,3)&amp;"/"&amp;MID(E1092,7,4)&amp;"-"&amp;RIGHT(E1092,2),IF(G1092=11,"00.0"&amp;LEFT(E1092,2)&amp;"."&amp;MID(E1092,3,3)&amp;"/"&amp;MID(E1092,6,4)&amp;"-"&amp;RIGHT(E1092,2),"erro")))))</f>
        <v>61.584.140/0001-49</v>
      </c>
      <c r="G1092" s="2">
        <f t="shared" si="2"/>
        <v>14</v>
      </c>
      <c r="H1092" s="6" t="s">
        <v>55</v>
      </c>
      <c r="I1092" s="2">
        <v>10.0</v>
      </c>
      <c r="J1092" s="6">
        <v>15.064265505062103</v>
      </c>
      <c r="K1092" s="6">
        <v>3486000.0</v>
      </c>
      <c r="L1092" s="2">
        <v>0.0</v>
      </c>
      <c r="M1092" s="2">
        <v>1.0</v>
      </c>
      <c r="N1092" s="2"/>
      <c r="O1092" s="2">
        <v>0.0</v>
      </c>
      <c r="P1092" s="2">
        <v>0.0</v>
      </c>
      <c r="Q1092" s="2">
        <v>0.0</v>
      </c>
      <c r="R1092" s="2">
        <v>7.0</v>
      </c>
      <c r="S1092" s="2">
        <v>0.0</v>
      </c>
      <c r="T1092" s="6">
        <v>15.243385345921904</v>
      </c>
      <c r="U1092" s="6">
        <v>0.09582265743335217</v>
      </c>
      <c r="V1092" s="6">
        <v>0.21862388568545274</v>
      </c>
      <c r="W1092" s="6">
        <v>98082.0</v>
      </c>
      <c r="X1092" s="6">
        <v>813542.0</v>
      </c>
      <c r="Y1092" s="6">
        <v>4169828.0</v>
      </c>
      <c r="Z1092" s="6">
        <v>399564.0</v>
      </c>
      <c r="AA1092" s="2">
        <f t="shared" si="3"/>
        <v>0</v>
      </c>
      <c r="AB1092" s="2">
        <v>0.0</v>
      </c>
      <c r="AC1092" s="2">
        <v>0.0</v>
      </c>
      <c r="AD1092" s="2">
        <v>1.0</v>
      </c>
      <c r="AE1092" s="2">
        <v>0.0</v>
      </c>
      <c r="AF1092" s="2">
        <v>0.0</v>
      </c>
      <c r="AG1092" s="2">
        <v>0.0</v>
      </c>
      <c r="AH1092" s="2">
        <v>0.0</v>
      </c>
      <c r="AI1092" s="2">
        <v>0.0</v>
      </c>
      <c r="AJ1092" s="2">
        <v>0.0</v>
      </c>
      <c r="AK1092" s="2">
        <v>0.0</v>
      </c>
      <c r="AL1092" s="2">
        <v>0.0</v>
      </c>
      <c r="AM1092" s="2">
        <v>0.0</v>
      </c>
      <c r="AN1092" s="2">
        <v>0.0</v>
      </c>
      <c r="AO1092" s="2">
        <v>1.0</v>
      </c>
      <c r="AP1092" s="2">
        <v>0.0</v>
      </c>
      <c r="AQ1092" s="2">
        <v>0.0</v>
      </c>
      <c r="AR1092" s="3">
        <v>0.0</v>
      </c>
      <c r="AS1092" s="6">
        <f t="shared" si="4"/>
        <v>15.24656555</v>
      </c>
      <c r="AT1092" s="6">
        <f t="shared" si="5"/>
        <v>0.02659002512</v>
      </c>
      <c r="AU1092" s="6">
        <f t="shared" si="6"/>
        <v>0.2856135746</v>
      </c>
      <c r="AV1092" s="6">
        <f t="shared" si="7"/>
        <v>0</v>
      </c>
      <c r="AW1092" s="6">
        <f t="shared" si="8"/>
        <v>1</v>
      </c>
      <c r="AX1092" s="6">
        <f t="shared" si="9"/>
        <v>0</v>
      </c>
      <c r="AY1092" s="6">
        <f t="shared" si="10"/>
        <v>0</v>
      </c>
      <c r="AZ1092" s="6">
        <f t="shared" si="11"/>
        <v>0</v>
      </c>
      <c r="BA1092" s="6">
        <f t="shared" si="12"/>
        <v>7</v>
      </c>
      <c r="BB1092" s="6">
        <f t="shared" si="13"/>
        <v>0</v>
      </c>
      <c r="BC1092" s="2"/>
      <c r="BD1092" s="2"/>
    </row>
    <row r="1093" ht="15.75" customHeight="1">
      <c r="A1093" s="2">
        <v>261.0</v>
      </c>
      <c r="B1093" s="2">
        <v>2019.0</v>
      </c>
      <c r="C1093" s="6" t="s">
        <v>322</v>
      </c>
      <c r="D1093" s="2">
        <v>3190.0</v>
      </c>
      <c r="E1093" s="2">
        <v>6.1584140000149E13</v>
      </c>
      <c r="F1093" s="2" t="str">
        <f t="array" ref="F1093">IFERROR(INDEX(cnpj!$A:$B,MATCH(C1093,cnpj!$B:$B,0),1),IF(G1093=14,LEFT(E1093,2)&amp;"."&amp;MID(E1093,3,3)&amp;"."&amp;MID(E1093,6,3)&amp;"/"&amp;MID(E1093,9,4)&amp;"-"&amp;RIGHT(E1093,2),IF(G1093=13,0&amp;LEFT(E1093,1)&amp;"."&amp;MID(E1093,2,3)&amp;"."&amp;MID(E1093,5,3)&amp;"/"&amp;MID(E1093,8,4)&amp;"-"&amp;RIGHT(E1093,2),IF(G1093=12,"00"&amp;"."&amp;LEFT(E1093,3)&amp;"."&amp;MID(E1093,4,3)&amp;"/"&amp;MID(E1093,7,4)&amp;"-"&amp;RIGHT(E1093,2),IF(G1093=11,"00.0"&amp;LEFT(E1093,2)&amp;"."&amp;MID(E1093,3,3)&amp;"/"&amp;MID(E1093,6,4)&amp;"-"&amp;RIGHT(E1093,2),"erro")))))</f>
        <v>61.584.140/0001-49</v>
      </c>
      <c r="G1093" s="2">
        <f t="shared" si="2"/>
        <v>14</v>
      </c>
      <c r="H1093" s="6" t="s">
        <v>55</v>
      </c>
      <c r="I1093" s="2">
        <v>10.0</v>
      </c>
      <c r="J1093" s="6">
        <v>15.31714051776407</v>
      </c>
      <c r="K1093" s="6">
        <v>4489000.0</v>
      </c>
      <c r="L1093" s="2">
        <v>0.0</v>
      </c>
      <c r="M1093" s="2">
        <v>1.0</v>
      </c>
      <c r="N1093" s="2"/>
      <c r="O1093" s="2">
        <v>0.0</v>
      </c>
      <c r="P1093" s="2">
        <v>0.0</v>
      </c>
      <c r="Q1093" s="2">
        <v>0.0</v>
      </c>
      <c r="R1093" s="2">
        <v>7.0</v>
      </c>
      <c r="S1093" s="2">
        <v>0.0</v>
      </c>
      <c r="T1093" s="6">
        <v>15.383982090455046</v>
      </c>
      <c r="U1093" s="6">
        <v>0.1482514037964231</v>
      </c>
      <c r="V1093" s="6">
        <v>0.00978682964019597</v>
      </c>
      <c r="W1093" s="6">
        <v>5674.0</v>
      </c>
      <c r="X1093" s="6">
        <v>41296.0</v>
      </c>
      <c r="Y1093" s="6">
        <v>4799307.0</v>
      </c>
      <c r="Z1093" s="6">
        <v>711504.0</v>
      </c>
      <c r="AA1093" s="2">
        <f t="shared" si="3"/>
        <v>0</v>
      </c>
      <c r="AB1093" s="2">
        <v>0.0</v>
      </c>
      <c r="AC1093" s="2">
        <v>0.0</v>
      </c>
      <c r="AD1093" s="2">
        <v>1.0</v>
      </c>
      <c r="AE1093" s="2">
        <v>0.0</v>
      </c>
      <c r="AF1093" s="2">
        <v>0.0</v>
      </c>
      <c r="AG1093" s="2">
        <v>0.0</v>
      </c>
      <c r="AH1093" s="2">
        <v>0.0</v>
      </c>
      <c r="AI1093" s="2">
        <v>0.0</v>
      </c>
      <c r="AJ1093" s="2">
        <v>0.0</v>
      </c>
      <c r="AK1093" s="2">
        <v>0.0</v>
      </c>
      <c r="AL1093" s="2">
        <v>0.0</v>
      </c>
      <c r="AM1093" s="2">
        <v>0.0</v>
      </c>
      <c r="AN1093" s="2">
        <v>0.0</v>
      </c>
      <c r="AO1093" s="2">
        <v>0.0</v>
      </c>
      <c r="AP1093" s="2">
        <v>1.0</v>
      </c>
      <c r="AQ1093" s="2">
        <v>0.0</v>
      </c>
      <c r="AR1093" s="3">
        <v>0.0</v>
      </c>
      <c r="AS1093" s="6">
        <f t="shared" si="4"/>
        <v>15.24338535</v>
      </c>
      <c r="AT1093" s="6">
        <f t="shared" si="5"/>
        <v>0.09582265743</v>
      </c>
      <c r="AU1093" s="6">
        <f t="shared" si="6"/>
        <v>0.2186238857</v>
      </c>
      <c r="AV1093" s="6">
        <f t="shared" si="7"/>
        <v>0</v>
      </c>
      <c r="AW1093" s="6">
        <f t="shared" si="8"/>
        <v>1</v>
      </c>
      <c r="AX1093" s="6">
        <f t="shared" si="9"/>
        <v>0</v>
      </c>
      <c r="AY1093" s="6">
        <f t="shared" si="10"/>
        <v>0</v>
      </c>
      <c r="AZ1093" s="6">
        <f t="shared" si="11"/>
        <v>0</v>
      </c>
      <c r="BA1093" s="6">
        <f t="shared" si="12"/>
        <v>7</v>
      </c>
      <c r="BB1093" s="6">
        <f t="shared" si="13"/>
        <v>0</v>
      </c>
      <c r="BC1093" s="2"/>
      <c r="BD1093" s="2"/>
    </row>
    <row r="1094" ht="15.75" customHeight="1">
      <c r="A1094" s="2">
        <v>261.0</v>
      </c>
      <c r="B1094" s="2">
        <v>2020.0</v>
      </c>
      <c r="C1094" s="6" t="s">
        <v>322</v>
      </c>
      <c r="D1094" s="2">
        <v>3190.0</v>
      </c>
      <c r="E1094" s="2">
        <v>6.1584140000149E13</v>
      </c>
      <c r="F1094" s="2" t="str">
        <f t="array" ref="F1094">IFERROR(INDEX(cnpj!$A:$B,MATCH(C1094,cnpj!$B:$B,0),1),IF(G1094=14,LEFT(E1094,2)&amp;"."&amp;MID(E1094,3,3)&amp;"."&amp;MID(E1094,6,3)&amp;"/"&amp;MID(E1094,9,4)&amp;"-"&amp;RIGHT(E1094,2),IF(G1094=13,0&amp;LEFT(E1094,1)&amp;"."&amp;MID(E1094,2,3)&amp;"."&amp;MID(E1094,5,3)&amp;"/"&amp;MID(E1094,8,4)&amp;"-"&amp;RIGHT(E1094,2),IF(G1094=12,"00"&amp;"."&amp;LEFT(E1094,3)&amp;"."&amp;MID(E1094,4,3)&amp;"/"&amp;MID(E1094,7,4)&amp;"-"&amp;RIGHT(E1094,2),IF(G1094=11,"00.0"&amp;LEFT(E1094,2)&amp;"."&amp;MID(E1094,3,3)&amp;"/"&amp;MID(E1094,6,4)&amp;"-"&amp;RIGHT(E1094,2),"erro")))))</f>
        <v>61.584.140/0001-49</v>
      </c>
      <c r="G1094" s="2">
        <f t="shared" si="2"/>
        <v>14</v>
      </c>
      <c r="H1094" s="6" t="s">
        <v>55</v>
      </c>
      <c r="I1094" s="2">
        <v>10.0</v>
      </c>
      <c r="J1094" s="6">
        <v>15.273892995478418</v>
      </c>
      <c r="K1094" s="6">
        <v>4299000.0</v>
      </c>
      <c r="L1094" s="2">
        <v>0.0</v>
      </c>
      <c r="M1094" s="2">
        <v>1.0</v>
      </c>
      <c r="N1094" s="2"/>
      <c r="O1094" s="2">
        <v>0.0</v>
      </c>
      <c r="P1094" s="2">
        <v>0.0</v>
      </c>
      <c r="Q1094" s="2">
        <v>0.0</v>
      </c>
      <c r="R1094" s="2">
        <v>7.0</v>
      </c>
      <c r="S1094" s="2">
        <v>0.0</v>
      </c>
      <c r="T1094" s="6">
        <v>15.468724369842562</v>
      </c>
      <c r="U1094" s="6">
        <v>0.17417919456573364</v>
      </c>
      <c r="V1094" s="6">
        <v>0.19664240627550256</v>
      </c>
      <c r="W1094" s="6">
        <v>24343.0</v>
      </c>
      <c r="X1094" s="6">
        <v>1002866.0</v>
      </c>
      <c r="Y1094" s="6">
        <v>5223741.0</v>
      </c>
      <c r="Z1094" s="6">
        <v>909867.0</v>
      </c>
      <c r="AA1094" s="2">
        <f t="shared" si="3"/>
        <v>0</v>
      </c>
      <c r="AB1094" s="2">
        <v>0.0</v>
      </c>
      <c r="AC1094" s="2">
        <v>0.0</v>
      </c>
      <c r="AD1094" s="2">
        <v>1.0</v>
      </c>
      <c r="AE1094" s="2">
        <v>0.0</v>
      </c>
      <c r="AF1094" s="2">
        <v>0.0</v>
      </c>
      <c r="AG1094" s="2">
        <v>0.0</v>
      </c>
      <c r="AH1094" s="2">
        <v>0.0</v>
      </c>
      <c r="AI1094" s="2">
        <v>0.0</v>
      </c>
      <c r="AJ1094" s="2">
        <v>0.0</v>
      </c>
      <c r="AK1094" s="2">
        <v>0.0</v>
      </c>
      <c r="AL1094" s="2">
        <v>0.0</v>
      </c>
      <c r="AM1094" s="2">
        <v>0.0</v>
      </c>
      <c r="AN1094" s="2">
        <v>0.0</v>
      </c>
      <c r="AO1094" s="2">
        <v>0.0</v>
      </c>
      <c r="AP1094" s="2">
        <v>0.0</v>
      </c>
      <c r="AQ1094" s="2">
        <v>1.0</v>
      </c>
      <c r="AR1094" s="3">
        <v>0.0</v>
      </c>
      <c r="AS1094" s="6">
        <f t="shared" si="4"/>
        <v>15.38398209</v>
      </c>
      <c r="AT1094" s="6">
        <f t="shared" si="5"/>
        <v>0.1482514038</v>
      </c>
      <c r="AU1094" s="6">
        <f t="shared" si="6"/>
        <v>0.00978682964</v>
      </c>
      <c r="AV1094" s="6">
        <f t="shared" si="7"/>
        <v>0</v>
      </c>
      <c r="AW1094" s="6">
        <f t="shared" si="8"/>
        <v>1</v>
      </c>
      <c r="AX1094" s="6">
        <f t="shared" si="9"/>
        <v>0</v>
      </c>
      <c r="AY1094" s="6">
        <f t="shared" si="10"/>
        <v>0</v>
      </c>
      <c r="AZ1094" s="6">
        <f t="shared" si="11"/>
        <v>0</v>
      </c>
      <c r="BA1094" s="6">
        <f t="shared" si="12"/>
        <v>7</v>
      </c>
      <c r="BB1094" s="6">
        <f t="shared" si="13"/>
        <v>0</v>
      </c>
      <c r="BC1094" s="2"/>
      <c r="BD1094" s="2"/>
    </row>
    <row r="1095" ht="15.75" customHeight="1">
      <c r="A1095" s="2">
        <v>262.0</v>
      </c>
      <c r="B1095" s="2">
        <v>2016.0</v>
      </c>
      <c r="C1095" s="6" t="s">
        <v>323</v>
      </c>
      <c r="D1095" s="2">
        <v>9989.0</v>
      </c>
      <c r="E1095" s="2">
        <v>3.3412081000196E13</v>
      </c>
      <c r="F1095" s="2" t="str">
        <f t="array" ref="F1095">IFERROR(INDEX(cnpj!$A:$B,MATCH(C1095,cnpj!$B:$B,0),1),IF(G1095=14,LEFT(E1095,2)&amp;"."&amp;MID(E1095,3,3)&amp;"."&amp;MID(E1095,6,3)&amp;"/"&amp;MID(E1095,9,4)&amp;"-"&amp;RIGHT(E1095,2),IF(G1095=13,0&amp;LEFT(E1095,1)&amp;"."&amp;MID(E1095,2,3)&amp;"."&amp;MID(E1095,5,3)&amp;"/"&amp;MID(E1095,8,4)&amp;"-"&amp;RIGHT(E1095,2),IF(G1095=12,"00"&amp;"."&amp;LEFT(E1095,3)&amp;"."&amp;MID(E1095,4,3)&amp;"/"&amp;MID(E1095,7,4)&amp;"-"&amp;RIGHT(E1095,2),IF(G1095=11,"00.0"&amp;LEFT(E1095,2)&amp;"."&amp;MID(E1095,3,3)&amp;"/"&amp;MID(E1095,6,4)&amp;"-"&amp;RIGHT(E1095,2),"erro")))))</f>
        <v>33.412.081/0001-96</v>
      </c>
      <c r="G1095" s="2">
        <f t="shared" si="2"/>
        <v>14</v>
      </c>
      <c r="H1095" s="6" t="s">
        <v>191</v>
      </c>
      <c r="I1095" s="2">
        <v>7.0</v>
      </c>
      <c r="J1095" s="6">
        <v>11.156250521031495</v>
      </c>
      <c r="K1095" s="6">
        <v>70000.0</v>
      </c>
      <c r="L1095" s="2">
        <v>1.0</v>
      </c>
      <c r="M1095" s="2">
        <v>0.0</v>
      </c>
      <c r="N1095" s="2"/>
      <c r="O1095" s="2">
        <v>0.0</v>
      </c>
      <c r="P1095" s="2">
        <v>0.0</v>
      </c>
      <c r="Q1095" s="2">
        <v>0.0</v>
      </c>
      <c r="R1095" s="2">
        <v>2.0</v>
      </c>
      <c r="S1095" s="2">
        <v>0.0</v>
      </c>
      <c r="T1095" s="6">
        <v>13.329965991507276</v>
      </c>
      <c r="U1095" s="6">
        <v>-0.9186186342348082</v>
      </c>
      <c r="V1095" s="6">
        <v>4.500484267796842</v>
      </c>
      <c r="W1095" s="6">
        <v>1872303.0</v>
      </c>
      <c r="X1095" s="6">
        <v>897124.0</v>
      </c>
      <c r="Y1095" s="6">
        <v>615362.0</v>
      </c>
      <c r="Z1095" s="6">
        <v>-565283.0</v>
      </c>
      <c r="AA1095" s="2" t="str">
        <f t="shared" si="3"/>
        <v/>
      </c>
      <c r="AB1095" s="2">
        <v>0.0</v>
      </c>
      <c r="AC1095" s="2">
        <v>0.0</v>
      </c>
      <c r="AD1095" s="2">
        <v>0.0</v>
      </c>
      <c r="AE1095" s="2">
        <v>0.0</v>
      </c>
      <c r="AF1095" s="2">
        <v>0.0</v>
      </c>
      <c r="AG1095" s="2">
        <v>0.0</v>
      </c>
      <c r="AH1095" s="2">
        <v>0.0</v>
      </c>
      <c r="AI1095" s="2">
        <v>0.0</v>
      </c>
      <c r="AJ1095" s="2">
        <v>0.0</v>
      </c>
      <c r="AK1095" s="2">
        <v>1.0</v>
      </c>
      <c r="AL1095" s="2">
        <v>0.0</v>
      </c>
      <c r="AM1095" s="2">
        <v>1.0</v>
      </c>
      <c r="AN1095" s="2">
        <v>0.0</v>
      </c>
      <c r="AO1095" s="2">
        <v>0.0</v>
      </c>
      <c r="AP1095" s="2">
        <v>0.0</v>
      </c>
      <c r="AQ1095" s="2">
        <v>0.0</v>
      </c>
      <c r="AR1095" s="3">
        <v>0.0</v>
      </c>
      <c r="AS1095" s="6" t="str">
        <f t="shared" si="4"/>
        <v/>
      </c>
      <c r="AT1095" s="6" t="str">
        <f t="shared" si="5"/>
        <v/>
      </c>
      <c r="AU1095" s="6" t="str">
        <f t="shared" si="6"/>
        <v/>
      </c>
      <c r="AV1095" s="6" t="str">
        <f t="shared" si="7"/>
        <v/>
      </c>
      <c r="AW1095" s="6" t="str">
        <f t="shared" si="8"/>
        <v/>
      </c>
      <c r="AX1095" s="6" t="str">
        <f t="shared" si="9"/>
        <v/>
      </c>
      <c r="AY1095" s="6" t="str">
        <f t="shared" si="10"/>
        <v/>
      </c>
      <c r="AZ1095" s="6" t="str">
        <f t="shared" si="11"/>
        <v/>
      </c>
      <c r="BA1095" s="6" t="str">
        <f t="shared" si="12"/>
        <v/>
      </c>
      <c r="BB1095" s="6" t="str">
        <f t="shared" si="13"/>
        <v/>
      </c>
      <c r="BC1095" s="2"/>
      <c r="BD1095" s="2"/>
    </row>
    <row r="1096" ht="15.75" customHeight="1">
      <c r="A1096" s="2">
        <v>262.0</v>
      </c>
      <c r="B1096" s="2">
        <v>2017.0</v>
      </c>
      <c r="C1096" s="6" t="s">
        <v>323</v>
      </c>
      <c r="D1096" s="2">
        <v>9989.0</v>
      </c>
      <c r="E1096" s="2">
        <v>3.3412081000196E13</v>
      </c>
      <c r="F1096" s="2" t="str">
        <f t="array" ref="F1096">IFERROR(INDEX(cnpj!$A:$B,MATCH(C1096,cnpj!$B:$B,0),1),IF(G1096=14,LEFT(E1096,2)&amp;"."&amp;MID(E1096,3,3)&amp;"."&amp;MID(E1096,6,3)&amp;"/"&amp;MID(E1096,9,4)&amp;"-"&amp;RIGHT(E1096,2),IF(G1096=13,0&amp;LEFT(E1096,1)&amp;"."&amp;MID(E1096,2,3)&amp;"."&amp;MID(E1096,5,3)&amp;"/"&amp;MID(E1096,8,4)&amp;"-"&amp;RIGHT(E1096,2),IF(G1096=12,"00"&amp;"."&amp;LEFT(E1096,3)&amp;"."&amp;MID(E1096,4,3)&amp;"/"&amp;MID(E1096,7,4)&amp;"-"&amp;RIGHT(E1096,2),IF(G1096=11,"00.0"&amp;LEFT(E1096,2)&amp;"."&amp;MID(E1096,3,3)&amp;"/"&amp;MID(E1096,6,4)&amp;"-"&amp;RIGHT(E1096,2),"erro")))))</f>
        <v>33.412.081/0001-96</v>
      </c>
      <c r="G1096" s="2">
        <f t="shared" si="2"/>
        <v>14</v>
      </c>
      <c r="H1096" s="6" t="s">
        <v>191</v>
      </c>
      <c r="I1096" s="2">
        <v>7.0</v>
      </c>
      <c r="J1096" s="6">
        <v>11.156250521031495</v>
      </c>
      <c r="K1096" s="6">
        <v>70000.0</v>
      </c>
      <c r="L1096" s="2">
        <v>1.0</v>
      </c>
      <c r="M1096" s="2">
        <v>0.0</v>
      </c>
      <c r="N1096" s="2"/>
      <c r="O1096" s="2">
        <v>0.0</v>
      </c>
      <c r="P1096" s="2">
        <v>0.0</v>
      </c>
      <c r="Q1096" s="2">
        <v>0.0</v>
      </c>
      <c r="R1096" s="2">
        <v>5.0</v>
      </c>
      <c r="S1096" s="2">
        <v>0.0</v>
      </c>
      <c r="T1096" s="6">
        <v>13.968681329266529</v>
      </c>
      <c r="U1096" s="6">
        <v>-0.20250548251258663</v>
      </c>
      <c r="V1096" s="6">
        <v>3.0369001410524366</v>
      </c>
      <c r="W1096" s="6">
        <v>2873064.0</v>
      </c>
      <c r="X1096" s="6">
        <v>666516.0</v>
      </c>
      <c r="Y1096" s="6">
        <v>1165524.0</v>
      </c>
      <c r="Z1096" s="6">
        <v>-236025.0</v>
      </c>
      <c r="AA1096" s="2">
        <f t="shared" si="3"/>
        <v>1</v>
      </c>
      <c r="AB1096" s="2">
        <v>0.0</v>
      </c>
      <c r="AC1096" s="2">
        <v>0.0</v>
      </c>
      <c r="AD1096" s="2">
        <v>0.0</v>
      </c>
      <c r="AE1096" s="2">
        <v>0.0</v>
      </c>
      <c r="AF1096" s="2">
        <v>0.0</v>
      </c>
      <c r="AG1096" s="2">
        <v>0.0</v>
      </c>
      <c r="AH1096" s="2">
        <v>0.0</v>
      </c>
      <c r="AI1096" s="2">
        <v>0.0</v>
      </c>
      <c r="AJ1096" s="2">
        <v>0.0</v>
      </c>
      <c r="AK1096" s="2">
        <v>1.0</v>
      </c>
      <c r="AL1096" s="2">
        <v>0.0</v>
      </c>
      <c r="AM1096" s="2">
        <v>0.0</v>
      </c>
      <c r="AN1096" s="2">
        <v>1.0</v>
      </c>
      <c r="AO1096" s="2">
        <v>0.0</v>
      </c>
      <c r="AP1096" s="2">
        <v>0.0</v>
      </c>
      <c r="AQ1096" s="2">
        <v>0.0</v>
      </c>
      <c r="AR1096" s="3">
        <v>0.0</v>
      </c>
      <c r="AS1096" s="6">
        <f t="shared" si="4"/>
        <v>13.32996599</v>
      </c>
      <c r="AT1096" s="6">
        <f t="shared" si="5"/>
        <v>-0.9186186342</v>
      </c>
      <c r="AU1096" s="6">
        <f t="shared" si="6"/>
        <v>4.500484268</v>
      </c>
      <c r="AV1096" s="6">
        <f t="shared" si="7"/>
        <v>1</v>
      </c>
      <c r="AW1096" s="6">
        <f t="shared" si="8"/>
        <v>0</v>
      </c>
      <c r="AX1096" s="6">
        <f t="shared" si="9"/>
        <v>0</v>
      </c>
      <c r="AY1096" s="6">
        <f t="shared" si="10"/>
        <v>0</v>
      </c>
      <c r="AZ1096" s="6">
        <f t="shared" si="11"/>
        <v>0</v>
      </c>
      <c r="BA1096" s="6">
        <f t="shared" si="12"/>
        <v>2</v>
      </c>
      <c r="BB1096" s="6">
        <f t="shared" si="13"/>
        <v>0</v>
      </c>
      <c r="BC1096" s="2"/>
      <c r="BD1096" s="2"/>
    </row>
    <row r="1097" ht="15.75" customHeight="1">
      <c r="A1097" s="2">
        <v>262.0</v>
      </c>
      <c r="B1097" s="2">
        <v>2020.0</v>
      </c>
      <c r="C1097" s="6" t="s">
        <v>323</v>
      </c>
      <c r="D1097" s="2">
        <v>9989.0</v>
      </c>
      <c r="E1097" s="2">
        <v>3.3412081000196E13</v>
      </c>
      <c r="F1097" s="2" t="str">
        <f t="array" ref="F1097">IFERROR(INDEX(cnpj!$A:$B,MATCH(C1097,cnpj!$B:$B,0),1),IF(G1097=14,LEFT(E1097,2)&amp;"."&amp;MID(E1097,3,3)&amp;"."&amp;MID(E1097,6,3)&amp;"/"&amp;MID(E1097,9,4)&amp;"-"&amp;RIGHT(E1097,2),IF(G1097=13,0&amp;LEFT(E1097,1)&amp;"."&amp;MID(E1097,2,3)&amp;"."&amp;MID(E1097,5,3)&amp;"/"&amp;MID(E1097,8,4)&amp;"-"&amp;RIGHT(E1097,2),IF(G1097=12,"00"&amp;"."&amp;LEFT(E1097,3)&amp;"."&amp;MID(E1097,4,3)&amp;"/"&amp;MID(E1097,7,4)&amp;"-"&amp;RIGHT(E1097,2),IF(G1097=11,"00.0"&amp;LEFT(E1097,2)&amp;"."&amp;MID(E1097,3,3)&amp;"/"&amp;MID(E1097,6,4)&amp;"-"&amp;RIGHT(E1097,2),"erro")))))</f>
        <v>33.412.081/0001-96</v>
      </c>
      <c r="G1097" s="2">
        <f t="shared" si="2"/>
        <v>14</v>
      </c>
      <c r="H1097" s="6" t="s">
        <v>191</v>
      </c>
      <c r="I1097" s="2">
        <v>7.0</v>
      </c>
      <c r="J1097" s="6">
        <v>13.176851562688398</v>
      </c>
      <c r="K1097" s="6">
        <v>528000.0</v>
      </c>
      <c r="L1097" s="2">
        <v>1.0</v>
      </c>
      <c r="M1097" s="2">
        <v>0.0</v>
      </c>
      <c r="N1097" s="2"/>
      <c r="O1097" s="2">
        <v>0.0</v>
      </c>
      <c r="P1097" s="2">
        <v>0.0</v>
      </c>
      <c r="Q1097" s="2">
        <v>0.0</v>
      </c>
      <c r="R1097" s="2">
        <v>4.0</v>
      </c>
      <c r="S1097" s="2">
        <v>0.0</v>
      </c>
      <c r="T1097" s="6">
        <v>15.001448507562975</v>
      </c>
      <c r="U1097" s="6">
        <v>-0.12615051335530197</v>
      </c>
      <c r="V1097" s="6">
        <v>1.975148422790214</v>
      </c>
      <c r="W1097" s="6">
        <v>5788269.0</v>
      </c>
      <c r="X1097" s="6">
        <v>677885.0</v>
      </c>
      <c r="Y1097" s="6">
        <v>3273756.0</v>
      </c>
      <c r="Z1097" s="6">
        <v>-412986.0</v>
      </c>
      <c r="AA1097" s="2">
        <f t="shared" si="3"/>
        <v>1</v>
      </c>
      <c r="AB1097" s="2">
        <v>0.0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0.0</v>
      </c>
      <c r="AI1097" s="2">
        <v>0.0</v>
      </c>
      <c r="AJ1097" s="2">
        <v>0.0</v>
      </c>
      <c r="AK1097" s="2">
        <v>1.0</v>
      </c>
      <c r="AL1097" s="2">
        <v>0.0</v>
      </c>
      <c r="AM1097" s="2">
        <v>0.0</v>
      </c>
      <c r="AN1097" s="2">
        <v>0.0</v>
      </c>
      <c r="AO1097" s="2">
        <v>0.0</v>
      </c>
      <c r="AP1097" s="2">
        <v>0.0</v>
      </c>
      <c r="AQ1097" s="2">
        <v>1.0</v>
      </c>
      <c r="AR1097" s="3">
        <v>0.0</v>
      </c>
      <c r="AS1097" s="6">
        <f t="shared" si="4"/>
        <v>13.96868133</v>
      </c>
      <c r="AT1097" s="6">
        <f t="shared" si="5"/>
        <v>-0.2025054825</v>
      </c>
      <c r="AU1097" s="6">
        <f t="shared" si="6"/>
        <v>3.036900141</v>
      </c>
      <c r="AV1097" s="6">
        <f t="shared" si="7"/>
        <v>1</v>
      </c>
      <c r="AW1097" s="6">
        <f t="shared" si="8"/>
        <v>0</v>
      </c>
      <c r="AX1097" s="6">
        <f t="shared" si="9"/>
        <v>0</v>
      </c>
      <c r="AY1097" s="6">
        <f t="shared" si="10"/>
        <v>0</v>
      </c>
      <c r="AZ1097" s="6">
        <f t="shared" si="11"/>
        <v>0</v>
      </c>
      <c r="BA1097" s="6">
        <f t="shared" si="12"/>
        <v>5</v>
      </c>
      <c r="BB1097" s="6">
        <f t="shared" si="13"/>
        <v>0</v>
      </c>
      <c r="BC1097" s="2"/>
      <c r="BD1097" s="2"/>
    </row>
    <row r="1098" ht="15.75" customHeight="1">
      <c r="A1098" s="2">
        <v>263.0</v>
      </c>
      <c r="B1098" s="2">
        <v>2016.0</v>
      </c>
      <c r="C1098" s="6" t="s">
        <v>324</v>
      </c>
      <c r="D1098" s="2">
        <v>21636.0</v>
      </c>
      <c r="E1098" s="2">
        <v>8.534605000174E12</v>
      </c>
      <c r="F1098" s="2" t="str">
        <f t="array" ref="F1098">IFERROR(INDEX(cnpj!$A:$B,MATCH(C1098,cnpj!$B:$B,0),1),IF(G1098=14,LEFT(E1098,2)&amp;"."&amp;MID(E1098,3,3)&amp;"."&amp;MID(E1098,6,3)&amp;"/"&amp;MID(E1098,9,4)&amp;"-"&amp;RIGHT(E1098,2),IF(G1098=13,0&amp;LEFT(E1098,1)&amp;"."&amp;MID(E1098,2,3)&amp;"."&amp;MID(E1098,5,3)&amp;"/"&amp;MID(E1098,8,4)&amp;"-"&amp;RIGHT(E1098,2),IF(G1098=12,"00"&amp;"."&amp;LEFT(E1098,3)&amp;"."&amp;MID(E1098,4,3)&amp;"/"&amp;MID(E1098,7,4)&amp;"-"&amp;RIGHT(E1098,2),IF(G1098=11,"00.0"&amp;LEFT(E1098,2)&amp;"."&amp;MID(E1098,3,3)&amp;"/"&amp;MID(E1098,6,4)&amp;"-"&amp;RIGHT(E1098,2),"erro")))))</f>
        <v>08.534.605/0001-74</v>
      </c>
      <c r="G1098" s="2">
        <f t="shared" si="2"/>
        <v>13</v>
      </c>
      <c r="H1098" s="6" t="s">
        <v>55</v>
      </c>
      <c r="I1098" s="2">
        <v>10.0</v>
      </c>
      <c r="J1098" s="6">
        <v>14.131269023752647</v>
      </c>
      <c r="K1098" s="6">
        <v>1371299.0</v>
      </c>
      <c r="L1098" s="2">
        <v>0.0</v>
      </c>
      <c r="M1098" s="2">
        <v>1.0</v>
      </c>
      <c r="N1098" s="2"/>
      <c r="O1098" s="2">
        <v>1.0</v>
      </c>
      <c r="P1098" s="2">
        <v>2.0</v>
      </c>
      <c r="Q1098" s="2">
        <v>0.0</v>
      </c>
      <c r="R1098" s="2">
        <v>24.0</v>
      </c>
      <c r="S1098" s="2">
        <v>0.0</v>
      </c>
      <c r="T1098" s="6">
        <v>14.999085125653998</v>
      </c>
      <c r="U1098" s="6">
        <v>-0.3372512421816347</v>
      </c>
      <c r="V1098" s="6">
        <v>0.4012304854704246</v>
      </c>
      <c r="W1098" s="6">
        <v>856004.0</v>
      </c>
      <c r="X1098" s="6">
        <v>454426.0</v>
      </c>
      <c r="Y1098" s="6">
        <v>3266028.0</v>
      </c>
      <c r="Z1098" s="6">
        <v>-1101472.0</v>
      </c>
      <c r="AA1098" s="2" t="str">
        <f t="shared" si="3"/>
        <v/>
      </c>
      <c r="AB1098" s="2">
        <v>0.0</v>
      </c>
      <c r="AC1098" s="2">
        <v>0.0</v>
      </c>
      <c r="AD1098" s="2">
        <v>1.0</v>
      </c>
      <c r="AE1098" s="2">
        <v>0.0</v>
      </c>
      <c r="AF1098" s="2">
        <v>0.0</v>
      </c>
      <c r="AG1098" s="2">
        <v>0.0</v>
      </c>
      <c r="AH1098" s="2">
        <v>0.0</v>
      </c>
      <c r="AI1098" s="2">
        <v>0.0</v>
      </c>
      <c r="AJ1098" s="2">
        <v>0.0</v>
      </c>
      <c r="AK1098" s="2">
        <v>0.0</v>
      </c>
      <c r="AL1098" s="2">
        <v>0.0</v>
      </c>
      <c r="AM1098" s="2">
        <v>1.0</v>
      </c>
      <c r="AN1098" s="2">
        <v>0.0</v>
      </c>
      <c r="AO1098" s="2">
        <v>0.0</v>
      </c>
      <c r="AP1098" s="2">
        <v>0.0</v>
      </c>
      <c r="AQ1098" s="2">
        <v>0.0</v>
      </c>
      <c r="AR1098" s="3">
        <v>0.0</v>
      </c>
      <c r="AS1098" s="6" t="str">
        <f t="shared" si="4"/>
        <v/>
      </c>
      <c r="AT1098" s="6" t="str">
        <f t="shared" si="5"/>
        <v/>
      </c>
      <c r="AU1098" s="6" t="str">
        <f t="shared" si="6"/>
        <v/>
      </c>
      <c r="AV1098" s="6" t="str">
        <f t="shared" si="7"/>
        <v/>
      </c>
      <c r="AW1098" s="6" t="str">
        <f t="shared" si="8"/>
        <v/>
      </c>
      <c r="AX1098" s="6" t="str">
        <f t="shared" si="9"/>
        <v/>
      </c>
      <c r="AY1098" s="6" t="str">
        <f t="shared" si="10"/>
        <v/>
      </c>
      <c r="AZ1098" s="6" t="str">
        <f t="shared" si="11"/>
        <v/>
      </c>
      <c r="BA1098" s="6" t="str">
        <f t="shared" si="12"/>
        <v/>
      </c>
      <c r="BB1098" s="6" t="str">
        <f t="shared" si="13"/>
        <v/>
      </c>
      <c r="BC1098" s="2"/>
      <c r="BD1098" s="2"/>
    </row>
    <row r="1099" ht="15.75" customHeight="1">
      <c r="A1099" s="2">
        <v>263.0</v>
      </c>
      <c r="B1099" s="2">
        <v>2017.0</v>
      </c>
      <c r="C1099" s="6" t="s">
        <v>324</v>
      </c>
      <c r="D1099" s="2">
        <v>21636.0</v>
      </c>
      <c r="E1099" s="2">
        <v>8.534605000174E12</v>
      </c>
      <c r="F1099" s="2" t="str">
        <f t="array" ref="F1099">IFERROR(INDEX(cnpj!$A:$B,MATCH(C1099,cnpj!$B:$B,0),1),IF(G1099=14,LEFT(E1099,2)&amp;"."&amp;MID(E1099,3,3)&amp;"."&amp;MID(E1099,6,3)&amp;"/"&amp;MID(E1099,9,4)&amp;"-"&amp;RIGHT(E1099,2),IF(G1099=13,0&amp;LEFT(E1099,1)&amp;"."&amp;MID(E1099,2,3)&amp;"."&amp;MID(E1099,5,3)&amp;"/"&amp;MID(E1099,8,4)&amp;"-"&amp;RIGHT(E1099,2),IF(G1099=12,"00"&amp;"."&amp;LEFT(E1099,3)&amp;"."&amp;MID(E1099,4,3)&amp;"/"&amp;MID(E1099,7,4)&amp;"-"&amp;RIGHT(E1099,2),IF(G1099=11,"00.0"&amp;LEFT(E1099,2)&amp;"."&amp;MID(E1099,3,3)&amp;"/"&amp;MID(E1099,6,4)&amp;"-"&amp;RIGHT(E1099,2),"erro")))))</f>
        <v>08.534.605/0001-74</v>
      </c>
      <c r="G1099" s="2">
        <f t="shared" si="2"/>
        <v>13</v>
      </c>
      <c r="H1099" s="6" t="s">
        <v>55</v>
      </c>
      <c r="I1099" s="2">
        <v>10.0</v>
      </c>
      <c r="J1099" s="6">
        <v>14.131269023752647</v>
      </c>
      <c r="K1099" s="6">
        <v>1371299.0</v>
      </c>
      <c r="L1099" s="2">
        <v>0.0</v>
      </c>
      <c r="M1099" s="2">
        <v>1.0</v>
      </c>
      <c r="N1099" s="2"/>
      <c r="O1099" s="2">
        <v>1.0</v>
      </c>
      <c r="P1099" s="2">
        <v>4.0</v>
      </c>
      <c r="Q1099" s="2">
        <v>0.0</v>
      </c>
      <c r="R1099" s="2">
        <v>24.0</v>
      </c>
      <c r="S1099" s="2">
        <v>0.0</v>
      </c>
      <c r="T1099" s="6">
        <v>14.352372866260882</v>
      </c>
      <c r="U1099" s="6">
        <v>-0.6661489239935439</v>
      </c>
      <c r="V1099" s="6">
        <v>0.5441401447769858</v>
      </c>
      <c r="W1099" s="6">
        <v>395295.0</v>
      </c>
      <c r="X1099" s="6">
        <v>535528.0</v>
      </c>
      <c r="Y1099" s="6">
        <v>1710631.0</v>
      </c>
      <c r="Z1099" s="6">
        <v>-1139535.0</v>
      </c>
      <c r="AA1099" s="2">
        <f t="shared" si="3"/>
        <v>1</v>
      </c>
      <c r="AB1099" s="2">
        <v>0.0</v>
      </c>
      <c r="AC1099" s="2">
        <v>0.0</v>
      </c>
      <c r="AD1099" s="2">
        <v>1.0</v>
      </c>
      <c r="AE1099" s="2">
        <v>0.0</v>
      </c>
      <c r="AF1099" s="2">
        <v>0.0</v>
      </c>
      <c r="AG1099" s="2">
        <v>0.0</v>
      </c>
      <c r="AH1099" s="2">
        <v>0.0</v>
      </c>
      <c r="AI1099" s="2">
        <v>0.0</v>
      </c>
      <c r="AJ1099" s="2">
        <v>0.0</v>
      </c>
      <c r="AK1099" s="2">
        <v>0.0</v>
      </c>
      <c r="AL1099" s="2">
        <v>0.0</v>
      </c>
      <c r="AM1099" s="2">
        <v>0.0</v>
      </c>
      <c r="AN1099" s="2">
        <v>1.0</v>
      </c>
      <c r="AO1099" s="2">
        <v>0.0</v>
      </c>
      <c r="AP1099" s="2">
        <v>0.0</v>
      </c>
      <c r="AQ1099" s="2">
        <v>0.0</v>
      </c>
      <c r="AR1099" s="3">
        <v>0.0</v>
      </c>
      <c r="AS1099" s="6">
        <f t="shared" si="4"/>
        <v>14.99908513</v>
      </c>
      <c r="AT1099" s="6">
        <f t="shared" si="5"/>
        <v>-0.3372512422</v>
      </c>
      <c r="AU1099" s="6">
        <f t="shared" si="6"/>
        <v>0.4012304855</v>
      </c>
      <c r="AV1099" s="6">
        <f t="shared" si="7"/>
        <v>0</v>
      </c>
      <c r="AW1099" s="6">
        <f t="shared" si="8"/>
        <v>1</v>
      </c>
      <c r="AX1099" s="6">
        <f t="shared" si="9"/>
        <v>1</v>
      </c>
      <c r="AY1099" s="6">
        <f t="shared" si="10"/>
        <v>2</v>
      </c>
      <c r="AZ1099" s="6">
        <f t="shared" si="11"/>
        <v>0</v>
      </c>
      <c r="BA1099" s="6">
        <f t="shared" si="12"/>
        <v>24</v>
      </c>
      <c r="BB1099" s="6">
        <f t="shared" si="13"/>
        <v>0</v>
      </c>
      <c r="BC1099" s="2"/>
      <c r="BD1099" s="2"/>
    </row>
    <row r="1100" ht="15.75" customHeight="1">
      <c r="A1100" s="2">
        <v>263.0</v>
      </c>
      <c r="B1100" s="2">
        <v>2018.0</v>
      </c>
      <c r="C1100" s="6" t="s">
        <v>324</v>
      </c>
      <c r="D1100" s="2">
        <v>21636.0</v>
      </c>
      <c r="E1100" s="2">
        <v>8.534605000174E12</v>
      </c>
      <c r="F1100" s="2" t="str">
        <f t="array" ref="F1100">IFERROR(INDEX(cnpj!$A:$B,MATCH(C1100,cnpj!$B:$B,0),1),IF(G1100=14,LEFT(E1100,2)&amp;"."&amp;MID(E1100,3,3)&amp;"."&amp;MID(E1100,6,3)&amp;"/"&amp;MID(E1100,9,4)&amp;"-"&amp;RIGHT(E1100,2),IF(G1100=13,0&amp;LEFT(E1100,1)&amp;"."&amp;MID(E1100,2,3)&amp;"."&amp;MID(E1100,5,3)&amp;"/"&amp;MID(E1100,8,4)&amp;"-"&amp;RIGHT(E1100,2),IF(G1100=12,"00"&amp;"."&amp;LEFT(E1100,3)&amp;"."&amp;MID(E1100,4,3)&amp;"/"&amp;MID(E1100,7,4)&amp;"-"&amp;RIGHT(E1100,2),IF(G1100=11,"00.0"&amp;LEFT(E1100,2)&amp;"."&amp;MID(E1100,3,3)&amp;"/"&amp;MID(E1100,6,4)&amp;"-"&amp;RIGHT(E1100,2),"erro")))))</f>
        <v>08.534.605/0001-74</v>
      </c>
      <c r="G1100" s="2">
        <f t="shared" si="2"/>
        <v>13</v>
      </c>
      <c r="H1100" s="6" t="s">
        <v>55</v>
      </c>
      <c r="I1100" s="2">
        <v>10.0</v>
      </c>
      <c r="J1100" s="6">
        <v>14.690006322133243</v>
      </c>
      <c r="K1100" s="6">
        <v>2397666.0</v>
      </c>
      <c r="L1100" s="2">
        <v>0.0</v>
      </c>
      <c r="M1100" s="2">
        <v>1.0</v>
      </c>
      <c r="N1100" s="2"/>
      <c r="O1100" s="2">
        <v>1.0</v>
      </c>
      <c r="P1100" s="2">
        <v>3.0</v>
      </c>
      <c r="Q1100" s="2">
        <v>0.0</v>
      </c>
      <c r="R1100" s="2">
        <v>23.0</v>
      </c>
      <c r="S1100" s="2">
        <v>0.0</v>
      </c>
      <c r="T1100" s="6">
        <v>14.236653458050927</v>
      </c>
      <c r="U1100" s="6">
        <v>-0.5619845612856057</v>
      </c>
      <c r="V1100" s="6">
        <v>1.0501994484485813</v>
      </c>
      <c r="W1100" s="6">
        <v>441524.0</v>
      </c>
      <c r="X1100" s="6">
        <v>1158667.0</v>
      </c>
      <c r="Y1100" s="6">
        <v>1523702.0</v>
      </c>
      <c r="Z1100" s="6">
        <v>-856297.0</v>
      </c>
      <c r="AA1100" s="2">
        <f t="shared" si="3"/>
        <v>1</v>
      </c>
      <c r="AB1100" s="2">
        <v>0.0</v>
      </c>
      <c r="AC1100" s="2">
        <v>0.0</v>
      </c>
      <c r="AD1100" s="2">
        <v>1.0</v>
      </c>
      <c r="AE1100" s="2">
        <v>0.0</v>
      </c>
      <c r="AF1100" s="2">
        <v>0.0</v>
      </c>
      <c r="AG1100" s="2">
        <v>0.0</v>
      </c>
      <c r="AH1100" s="2">
        <v>0.0</v>
      </c>
      <c r="AI1100" s="2">
        <v>0.0</v>
      </c>
      <c r="AJ1100" s="2">
        <v>0.0</v>
      </c>
      <c r="AK1100" s="2">
        <v>0.0</v>
      </c>
      <c r="AL1100" s="2">
        <v>0.0</v>
      </c>
      <c r="AM1100" s="2">
        <v>0.0</v>
      </c>
      <c r="AN1100" s="2">
        <v>0.0</v>
      </c>
      <c r="AO1100" s="2">
        <v>1.0</v>
      </c>
      <c r="AP1100" s="2">
        <v>0.0</v>
      </c>
      <c r="AQ1100" s="2">
        <v>0.0</v>
      </c>
      <c r="AR1100" s="3">
        <v>0.0</v>
      </c>
      <c r="AS1100" s="6">
        <f t="shared" si="4"/>
        <v>14.35237287</v>
      </c>
      <c r="AT1100" s="6">
        <f t="shared" si="5"/>
        <v>-0.666148924</v>
      </c>
      <c r="AU1100" s="6">
        <f t="shared" si="6"/>
        <v>0.5441401448</v>
      </c>
      <c r="AV1100" s="6">
        <f t="shared" si="7"/>
        <v>0</v>
      </c>
      <c r="AW1100" s="6">
        <f t="shared" si="8"/>
        <v>1</v>
      </c>
      <c r="AX1100" s="6">
        <f t="shared" si="9"/>
        <v>1</v>
      </c>
      <c r="AY1100" s="6">
        <f t="shared" si="10"/>
        <v>4</v>
      </c>
      <c r="AZ1100" s="6">
        <f t="shared" si="11"/>
        <v>0</v>
      </c>
      <c r="BA1100" s="6">
        <f t="shared" si="12"/>
        <v>24</v>
      </c>
      <c r="BB1100" s="6">
        <f t="shared" si="13"/>
        <v>0</v>
      </c>
      <c r="BC1100" s="2"/>
      <c r="BD1100" s="2"/>
    </row>
    <row r="1101" ht="15.75" customHeight="1">
      <c r="A1101" s="2">
        <v>263.0</v>
      </c>
      <c r="B1101" s="2">
        <v>2019.0</v>
      </c>
      <c r="C1101" s="6" t="s">
        <v>324</v>
      </c>
      <c r="D1101" s="2">
        <v>21636.0</v>
      </c>
      <c r="E1101" s="2">
        <v>8.534605000174E12</v>
      </c>
      <c r="F1101" s="2" t="str">
        <f t="array" ref="F1101">IFERROR(INDEX(cnpj!$A:$B,MATCH(C1101,cnpj!$B:$B,0),1),IF(G1101=14,LEFT(E1101,2)&amp;"."&amp;MID(E1101,3,3)&amp;"."&amp;MID(E1101,6,3)&amp;"/"&amp;MID(E1101,9,4)&amp;"-"&amp;RIGHT(E1101,2),IF(G1101=13,0&amp;LEFT(E1101,1)&amp;"."&amp;MID(E1101,2,3)&amp;"."&amp;MID(E1101,5,3)&amp;"/"&amp;MID(E1101,8,4)&amp;"-"&amp;RIGHT(E1101,2),IF(G1101=12,"00"&amp;"."&amp;LEFT(E1101,3)&amp;"."&amp;MID(E1101,4,3)&amp;"/"&amp;MID(E1101,7,4)&amp;"-"&amp;RIGHT(E1101,2),IF(G1101=11,"00.0"&amp;LEFT(E1101,2)&amp;"."&amp;MID(E1101,3,3)&amp;"/"&amp;MID(E1101,6,4)&amp;"-"&amp;RIGHT(E1101,2),"erro")))))</f>
        <v>08.534.605/0001-74</v>
      </c>
      <c r="G1101" s="2">
        <f t="shared" si="2"/>
        <v>13</v>
      </c>
      <c r="H1101" s="6" t="s">
        <v>55</v>
      </c>
      <c r="I1101" s="2">
        <v>10.0</v>
      </c>
      <c r="J1101" s="6">
        <v>14.690006322133243</v>
      </c>
      <c r="K1101" s="6">
        <v>2397666.0</v>
      </c>
      <c r="L1101" s="2">
        <v>0.0</v>
      </c>
      <c r="M1101" s="2">
        <v>1.0</v>
      </c>
      <c r="N1101" s="2"/>
      <c r="O1101" s="2">
        <v>1.0</v>
      </c>
      <c r="P1101" s="2">
        <v>4.0</v>
      </c>
      <c r="Q1101" s="2">
        <v>0.0</v>
      </c>
      <c r="R1101" s="2">
        <v>16.0</v>
      </c>
      <c r="S1101" s="2">
        <v>0.0</v>
      </c>
      <c r="T1101" s="6">
        <v>14.055707077371332</v>
      </c>
      <c r="U1101" s="6">
        <v>-0.7975295301058043</v>
      </c>
      <c r="V1101" s="6">
        <v>1.7019801037987445</v>
      </c>
      <c r="W1101" s="6">
        <v>1308062.0</v>
      </c>
      <c r="X1101" s="6">
        <v>856004.0</v>
      </c>
      <c r="Y1101" s="6">
        <v>1271499.0</v>
      </c>
      <c r="Z1101" s="6">
        <v>-1014058.0</v>
      </c>
      <c r="AA1101" s="2">
        <f t="shared" si="3"/>
        <v>1</v>
      </c>
      <c r="AB1101" s="2">
        <v>0.0</v>
      </c>
      <c r="AC1101" s="2">
        <v>0.0</v>
      </c>
      <c r="AD1101" s="2">
        <v>1.0</v>
      </c>
      <c r="AE1101" s="2">
        <v>0.0</v>
      </c>
      <c r="AF1101" s="2">
        <v>0.0</v>
      </c>
      <c r="AG1101" s="2">
        <v>0.0</v>
      </c>
      <c r="AH1101" s="2">
        <v>0.0</v>
      </c>
      <c r="AI1101" s="2">
        <v>0.0</v>
      </c>
      <c r="AJ1101" s="2">
        <v>0.0</v>
      </c>
      <c r="AK1101" s="2">
        <v>0.0</v>
      </c>
      <c r="AL1101" s="2">
        <v>0.0</v>
      </c>
      <c r="AM1101" s="2">
        <v>0.0</v>
      </c>
      <c r="AN1101" s="2">
        <v>0.0</v>
      </c>
      <c r="AO1101" s="2">
        <v>0.0</v>
      </c>
      <c r="AP1101" s="2">
        <v>1.0</v>
      </c>
      <c r="AQ1101" s="2">
        <v>0.0</v>
      </c>
      <c r="AR1101" s="3">
        <v>0.0</v>
      </c>
      <c r="AS1101" s="6">
        <f t="shared" si="4"/>
        <v>14.23665346</v>
      </c>
      <c r="AT1101" s="6">
        <f t="shared" si="5"/>
        <v>-0.5619845613</v>
      </c>
      <c r="AU1101" s="6">
        <f t="shared" si="6"/>
        <v>1.050199448</v>
      </c>
      <c r="AV1101" s="6">
        <f t="shared" si="7"/>
        <v>0</v>
      </c>
      <c r="AW1101" s="6">
        <f t="shared" si="8"/>
        <v>1</v>
      </c>
      <c r="AX1101" s="6">
        <f t="shared" si="9"/>
        <v>1</v>
      </c>
      <c r="AY1101" s="6">
        <f t="shared" si="10"/>
        <v>3</v>
      </c>
      <c r="AZ1101" s="6">
        <f t="shared" si="11"/>
        <v>0</v>
      </c>
      <c r="BA1101" s="6">
        <f t="shared" si="12"/>
        <v>23</v>
      </c>
      <c r="BB1101" s="6">
        <f t="shared" si="13"/>
        <v>0</v>
      </c>
      <c r="BC1101" s="2"/>
      <c r="BD1101" s="2"/>
    </row>
    <row r="1102" ht="15.75" customHeight="1">
      <c r="A1102" s="2">
        <v>263.0</v>
      </c>
      <c r="B1102" s="2">
        <v>2020.0</v>
      </c>
      <c r="C1102" s="6" t="s">
        <v>324</v>
      </c>
      <c r="D1102" s="2">
        <v>21636.0</v>
      </c>
      <c r="E1102" s="2">
        <v>8.534605000174E12</v>
      </c>
      <c r="F1102" s="2" t="str">
        <f t="array" ref="F1102">IFERROR(INDEX(cnpj!$A:$B,MATCH(C1102,cnpj!$B:$B,0),1),IF(G1102=14,LEFT(E1102,2)&amp;"."&amp;MID(E1102,3,3)&amp;"."&amp;MID(E1102,6,3)&amp;"/"&amp;MID(E1102,9,4)&amp;"-"&amp;RIGHT(E1102,2),IF(G1102=13,0&amp;LEFT(E1102,1)&amp;"."&amp;MID(E1102,2,3)&amp;"."&amp;MID(E1102,5,3)&amp;"/"&amp;MID(E1102,8,4)&amp;"-"&amp;RIGHT(E1102,2),IF(G1102=12,"00"&amp;"."&amp;LEFT(E1102,3)&amp;"."&amp;MID(E1102,4,3)&amp;"/"&amp;MID(E1102,7,4)&amp;"-"&amp;RIGHT(E1102,2),IF(G1102=11,"00.0"&amp;LEFT(E1102,2)&amp;"."&amp;MID(E1102,3,3)&amp;"/"&amp;MID(E1102,6,4)&amp;"-"&amp;RIGHT(E1102,2),"erro")))))</f>
        <v>08.534.605/0001-74</v>
      </c>
      <c r="G1102" s="2">
        <f t="shared" si="2"/>
        <v>13</v>
      </c>
      <c r="H1102" s="6" t="s">
        <v>55</v>
      </c>
      <c r="I1102" s="2">
        <v>10.0</v>
      </c>
      <c r="J1102" s="6">
        <v>14.690006322133243</v>
      </c>
      <c r="K1102" s="6">
        <v>2397666.0</v>
      </c>
      <c r="L1102" s="2">
        <v>0.0</v>
      </c>
      <c r="M1102" s="2">
        <v>1.0</v>
      </c>
      <c r="N1102" s="2"/>
      <c r="O1102" s="2">
        <v>1.0</v>
      </c>
      <c r="P1102" s="2">
        <v>4.0</v>
      </c>
      <c r="Q1102" s="2">
        <v>0.0</v>
      </c>
      <c r="R1102" s="2">
        <v>15.0</v>
      </c>
      <c r="S1102" s="2">
        <v>0.0</v>
      </c>
      <c r="T1102" s="6">
        <v>14.212273242925125</v>
      </c>
      <c r="U1102" s="6">
        <v>0.01508672141212896</v>
      </c>
      <c r="V1102" s="6">
        <v>1.7448787931160865</v>
      </c>
      <c r="W1102" s="6">
        <v>489278.0</v>
      </c>
      <c r="X1102" s="6">
        <v>2105362.0</v>
      </c>
      <c r="Y1102" s="6">
        <v>1487003.0</v>
      </c>
      <c r="Z1102" s="6">
        <v>22434.0</v>
      </c>
      <c r="AA1102" s="2">
        <f t="shared" si="3"/>
        <v>1</v>
      </c>
      <c r="AB1102" s="2">
        <v>0.0</v>
      </c>
      <c r="AC1102" s="2">
        <v>0.0</v>
      </c>
      <c r="AD1102" s="2">
        <v>1.0</v>
      </c>
      <c r="AE1102" s="2">
        <v>0.0</v>
      </c>
      <c r="AF1102" s="2">
        <v>0.0</v>
      </c>
      <c r="AG1102" s="2">
        <v>0.0</v>
      </c>
      <c r="AH1102" s="2">
        <v>0.0</v>
      </c>
      <c r="AI1102" s="2">
        <v>0.0</v>
      </c>
      <c r="AJ1102" s="2">
        <v>0.0</v>
      </c>
      <c r="AK1102" s="2">
        <v>0.0</v>
      </c>
      <c r="AL1102" s="2">
        <v>0.0</v>
      </c>
      <c r="AM1102" s="2">
        <v>0.0</v>
      </c>
      <c r="AN1102" s="2">
        <v>0.0</v>
      </c>
      <c r="AO1102" s="2">
        <v>0.0</v>
      </c>
      <c r="AP1102" s="2">
        <v>0.0</v>
      </c>
      <c r="AQ1102" s="2">
        <v>1.0</v>
      </c>
      <c r="AR1102" s="3">
        <v>0.0</v>
      </c>
      <c r="AS1102" s="6">
        <f t="shared" si="4"/>
        <v>14.05570708</v>
      </c>
      <c r="AT1102" s="6">
        <f t="shared" si="5"/>
        <v>-0.7975295301</v>
      </c>
      <c r="AU1102" s="6">
        <f t="shared" si="6"/>
        <v>1.701980104</v>
      </c>
      <c r="AV1102" s="6">
        <f t="shared" si="7"/>
        <v>0</v>
      </c>
      <c r="AW1102" s="6">
        <f t="shared" si="8"/>
        <v>1</v>
      </c>
      <c r="AX1102" s="6">
        <f t="shared" si="9"/>
        <v>1</v>
      </c>
      <c r="AY1102" s="6">
        <f t="shared" si="10"/>
        <v>4</v>
      </c>
      <c r="AZ1102" s="6">
        <f t="shared" si="11"/>
        <v>0</v>
      </c>
      <c r="BA1102" s="6">
        <f t="shared" si="12"/>
        <v>16</v>
      </c>
      <c r="BB1102" s="6">
        <f t="shared" si="13"/>
        <v>0</v>
      </c>
      <c r="BC1102" s="2"/>
      <c r="BD1102" s="2"/>
    </row>
    <row r="1103" ht="15.75" customHeight="1">
      <c r="A1103" s="2">
        <v>264.0</v>
      </c>
      <c r="B1103" s="2">
        <v>2016.0</v>
      </c>
      <c r="C1103" s="6" t="s">
        <v>325</v>
      </c>
      <c r="D1103" s="2">
        <v>21440.0</v>
      </c>
      <c r="E1103" s="2">
        <v>4.9669856000143E13</v>
      </c>
      <c r="F1103" s="2" t="str">
        <f t="array" ref="F1103">IFERROR(INDEX(cnpj!$A:$B,MATCH(C1103,cnpj!$B:$B,0),1),IF(G1103=14,LEFT(E1103,2)&amp;"."&amp;MID(E1103,3,3)&amp;"."&amp;MID(E1103,6,3)&amp;"/"&amp;MID(E1103,9,4)&amp;"-"&amp;RIGHT(E1103,2),IF(G1103=13,0&amp;LEFT(E1103,1)&amp;"."&amp;MID(E1103,2,3)&amp;"."&amp;MID(E1103,5,3)&amp;"/"&amp;MID(E1103,8,4)&amp;"-"&amp;RIGHT(E1103,2),IF(G1103=12,"00"&amp;"."&amp;LEFT(E1103,3)&amp;"."&amp;MID(E1103,4,3)&amp;"/"&amp;MID(E1103,7,4)&amp;"-"&amp;RIGHT(E1103,2),IF(G1103=11,"00.0"&amp;LEFT(E1103,2)&amp;"."&amp;MID(E1103,3,3)&amp;"/"&amp;MID(E1103,6,4)&amp;"-"&amp;RIGHT(E1103,2),"erro")))))</f>
        <v>49.669.856/0001-43</v>
      </c>
      <c r="G1103" s="2">
        <f t="shared" si="2"/>
        <v>14</v>
      </c>
      <c r="H1103" s="6" t="s">
        <v>62</v>
      </c>
      <c r="I1103" s="2">
        <v>3.0</v>
      </c>
      <c r="J1103" s="6">
        <v>13.629040005981022</v>
      </c>
      <c r="K1103" s="6">
        <v>829883.0</v>
      </c>
      <c r="L1103" s="2">
        <v>0.0</v>
      </c>
      <c r="M1103" s="2">
        <v>1.0</v>
      </c>
      <c r="N1103" s="2"/>
      <c r="O1103" s="2">
        <v>1.0</v>
      </c>
      <c r="P1103" s="2">
        <v>4.0</v>
      </c>
      <c r="Q1103" s="2">
        <v>0.0</v>
      </c>
      <c r="R1103" s="2">
        <v>19.0</v>
      </c>
      <c r="S1103" s="2">
        <v>0.0</v>
      </c>
      <c r="T1103" s="6">
        <v>14.913929161209907</v>
      </c>
      <c r="U1103" s="6">
        <v>-0.020551313437702435</v>
      </c>
      <c r="V1103" s="6">
        <v>0.4395371236896212</v>
      </c>
      <c r="W1103" s="6">
        <v>910606.0</v>
      </c>
      <c r="X1103" s="6">
        <v>407750.0</v>
      </c>
      <c r="Y1103" s="6">
        <v>2999419.0</v>
      </c>
      <c r="Z1103" s="6">
        <v>-61642.0</v>
      </c>
      <c r="AA1103" s="2" t="str">
        <f t="shared" si="3"/>
        <v/>
      </c>
      <c r="AB1103" s="2">
        <v>0.0</v>
      </c>
      <c r="AC1103" s="2">
        <v>0.0</v>
      </c>
      <c r="AD1103" s="2">
        <v>0.0</v>
      </c>
      <c r="AE1103" s="2">
        <v>0.0</v>
      </c>
      <c r="AF1103" s="2">
        <v>0.0</v>
      </c>
      <c r="AG1103" s="2">
        <v>0.0</v>
      </c>
      <c r="AH1103" s="2">
        <v>1.0</v>
      </c>
      <c r="AI1103" s="2">
        <v>0.0</v>
      </c>
      <c r="AJ1103" s="2">
        <v>0.0</v>
      </c>
      <c r="AK1103" s="2">
        <v>0.0</v>
      </c>
      <c r="AL1103" s="2">
        <v>0.0</v>
      </c>
      <c r="AM1103" s="2">
        <v>1.0</v>
      </c>
      <c r="AN1103" s="2">
        <v>0.0</v>
      </c>
      <c r="AO1103" s="2">
        <v>0.0</v>
      </c>
      <c r="AP1103" s="2">
        <v>0.0</v>
      </c>
      <c r="AQ1103" s="2">
        <v>0.0</v>
      </c>
      <c r="AR1103" s="3">
        <v>0.0</v>
      </c>
      <c r="AS1103" s="6" t="str">
        <f t="shared" si="4"/>
        <v/>
      </c>
      <c r="AT1103" s="6" t="str">
        <f t="shared" si="5"/>
        <v/>
      </c>
      <c r="AU1103" s="6" t="str">
        <f t="shared" si="6"/>
        <v/>
      </c>
      <c r="AV1103" s="6" t="str">
        <f t="shared" si="7"/>
        <v/>
      </c>
      <c r="AW1103" s="6" t="str">
        <f t="shared" si="8"/>
        <v/>
      </c>
      <c r="AX1103" s="6" t="str">
        <f t="shared" si="9"/>
        <v/>
      </c>
      <c r="AY1103" s="6" t="str">
        <f t="shared" si="10"/>
        <v/>
      </c>
      <c r="AZ1103" s="6" t="str">
        <f t="shared" si="11"/>
        <v/>
      </c>
      <c r="BA1103" s="6" t="str">
        <f t="shared" si="12"/>
        <v/>
      </c>
      <c r="BB1103" s="6" t="str">
        <f t="shared" si="13"/>
        <v/>
      </c>
      <c r="BC1103" s="2"/>
      <c r="BD1103" s="2"/>
    </row>
    <row r="1104" ht="15.75" customHeight="1">
      <c r="A1104" s="2">
        <v>264.0</v>
      </c>
      <c r="B1104" s="2">
        <v>2017.0</v>
      </c>
      <c r="C1104" s="6" t="s">
        <v>325</v>
      </c>
      <c r="D1104" s="2">
        <v>21440.0</v>
      </c>
      <c r="E1104" s="2">
        <v>4.9669856000143E13</v>
      </c>
      <c r="F1104" s="2" t="str">
        <f t="array" ref="F1104">IFERROR(INDEX(cnpj!$A:$B,MATCH(C1104,cnpj!$B:$B,0),1),IF(G1104=14,LEFT(E1104,2)&amp;"."&amp;MID(E1104,3,3)&amp;"."&amp;MID(E1104,6,3)&amp;"/"&amp;MID(E1104,9,4)&amp;"-"&amp;RIGHT(E1104,2),IF(G1104=13,0&amp;LEFT(E1104,1)&amp;"."&amp;MID(E1104,2,3)&amp;"."&amp;MID(E1104,5,3)&amp;"/"&amp;MID(E1104,8,4)&amp;"-"&amp;RIGHT(E1104,2),IF(G1104=12,"00"&amp;"."&amp;LEFT(E1104,3)&amp;"."&amp;MID(E1104,4,3)&amp;"/"&amp;MID(E1104,7,4)&amp;"-"&amp;RIGHT(E1104,2),IF(G1104=11,"00.0"&amp;LEFT(E1104,2)&amp;"."&amp;MID(E1104,3,3)&amp;"/"&amp;MID(E1104,6,4)&amp;"-"&amp;RIGHT(E1104,2),"erro")))))</f>
        <v>49.669.856/0001-43</v>
      </c>
      <c r="G1104" s="2">
        <f t="shared" si="2"/>
        <v>14</v>
      </c>
      <c r="H1104" s="6" t="s">
        <v>62</v>
      </c>
      <c r="I1104" s="2">
        <v>3.0</v>
      </c>
      <c r="J1104" s="6">
        <v>13.168464214286992</v>
      </c>
      <c r="K1104" s="6">
        <v>523590.00000000006</v>
      </c>
      <c r="L1104" s="2">
        <v>0.0</v>
      </c>
      <c r="M1104" s="2">
        <v>1.0</v>
      </c>
      <c r="N1104" s="2"/>
      <c r="O1104" s="2">
        <v>1.0</v>
      </c>
      <c r="P1104" s="2">
        <v>4.0</v>
      </c>
      <c r="Q1104" s="2">
        <v>0.0</v>
      </c>
      <c r="R1104" s="2">
        <v>19.0</v>
      </c>
      <c r="S1104" s="2">
        <v>0.0</v>
      </c>
      <c r="T1104" s="6">
        <v>15.121393622656806</v>
      </c>
      <c r="U1104" s="6">
        <v>0.1139458247436227</v>
      </c>
      <c r="V1104" s="6">
        <v>0.41844328840267825</v>
      </c>
      <c r="W1104" s="6">
        <v>976032.0</v>
      </c>
      <c r="X1104" s="6">
        <v>568420.0</v>
      </c>
      <c r="Y1104" s="6">
        <v>3690947.0</v>
      </c>
      <c r="Z1104" s="6">
        <v>420568.0</v>
      </c>
      <c r="AA1104" s="2">
        <f t="shared" si="3"/>
        <v>1</v>
      </c>
      <c r="AB1104" s="2">
        <v>0.0</v>
      </c>
      <c r="AC1104" s="2">
        <v>0.0</v>
      </c>
      <c r="AD1104" s="2">
        <v>0.0</v>
      </c>
      <c r="AE1104" s="2">
        <v>0.0</v>
      </c>
      <c r="AF1104" s="2">
        <v>0.0</v>
      </c>
      <c r="AG1104" s="2">
        <v>0.0</v>
      </c>
      <c r="AH1104" s="2">
        <v>1.0</v>
      </c>
      <c r="AI1104" s="2">
        <v>0.0</v>
      </c>
      <c r="AJ1104" s="2">
        <v>0.0</v>
      </c>
      <c r="AK1104" s="2">
        <v>0.0</v>
      </c>
      <c r="AL1104" s="2">
        <v>0.0</v>
      </c>
      <c r="AM1104" s="2">
        <v>0.0</v>
      </c>
      <c r="AN1104" s="2">
        <v>1.0</v>
      </c>
      <c r="AO1104" s="2">
        <v>0.0</v>
      </c>
      <c r="AP1104" s="2">
        <v>0.0</v>
      </c>
      <c r="AQ1104" s="2">
        <v>0.0</v>
      </c>
      <c r="AR1104" s="3">
        <v>0.0</v>
      </c>
      <c r="AS1104" s="6">
        <f t="shared" si="4"/>
        <v>14.91392916</v>
      </c>
      <c r="AT1104" s="6">
        <f t="shared" si="5"/>
        <v>-0.02055131344</v>
      </c>
      <c r="AU1104" s="6">
        <f t="shared" si="6"/>
        <v>0.4395371237</v>
      </c>
      <c r="AV1104" s="6">
        <f t="shared" si="7"/>
        <v>0</v>
      </c>
      <c r="AW1104" s="6">
        <f t="shared" si="8"/>
        <v>1</v>
      </c>
      <c r="AX1104" s="6">
        <f t="shared" si="9"/>
        <v>1</v>
      </c>
      <c r="AY1104" s="6">
        <f t="shared" si="10"/>
        <v>4</v>
      </c>
      <c r="AZ1104" s="6">
        <f t="shared" si="11"/>
        <v>0</v>
      </c>
      <c r="BA1104" s="6">
        <f t="shared" si="12"/>
        <v>19</v>
      </c>
      <c r="BB1104" s="6">
        <f t="shared" si="13"/>
        <v>0</v>
      </c>
      <c r="BC1104" s="2"/>
      <c r="BD1104" s="2"/>
    </row>
    <row r="1105" ht="15.75" customHeight="1">
      <c r="A1105" s="2">
        <v>264.0</v>
      </c>
      <c r="B1105" s="2">
        <v>2018.0</v>
      </c>
      <c r="C1105" s="6" t="s">
        <v>325</v>
      </c>
      <c r="D1105" s="2">
        <v>21440.0</v>
      </c>
      <c r="E1105" s="2">
        <v>4.9669856000143E13</v>
      </c>
      <c r="F1105" s="2" t="str">
        <f t="array" ref="F1105">IFERROR(INDEX(cnpj!$A:$B,MATCH(C1105,cnpj!$B:$B,0),1),IF(G1105=14,LEFT(E1105,2)&amp;"."&amp;MID(E1105,3,3)&amp;"."&amp;MID(E1105,6,3)&amp;"/"&amp;MID(E1105,9,4)&amp;"-"&amp;RIGHT(E1105,2),IF(G1105=13,0&amp;LEFT(E1105,1)&amp;"."&amp;MID(E1105,2,3)&amp;"."&amp;MID(E1105,5,3)&amp;"/"&amp;MID(E1105,8,4)&amp;"-"&amp;RIGHT(E1105,2),IF(G1105=12,"00"&amp;"."&amp;LEFT(E1105,3)&amp;"."&amp;MID(E1105,4,3)&amp;"/"&amp;MID(E1105,7,4)&amp;"-"&amp;RIGHT(E1105,2),IF(G1105=11,"00.0"&amp;LEFT(E1105,2)&amp;"."&amp;MID(E1105,3,3)&amp;"/"&amp;MID(E1105,6,4)&amp;"-"&amp;RIGHT(E1105,2),"erro")))))</f>
        <v>49.669.856/0001-43</v>
      </c>
      <c r="G1105" s="2">
        <f t="shared" si="2"/>
        <v>14</v>
      </c>
      <c r="H1105" s="6" t="s">
        <v>62</v>
      </c>
      <c r="I1105" s="2">
        <v>3.0</v>
      </c>
      <c r="J1105" s="6">
        <v>13.168464214286992</v>
      </c>
      <c r="K1105" s="6">
        <v>523590.00000000006</v>
      </c>
      <c r="L1105" s="2">
        <v>0.0</v>
      </c>
      <c r="M1105" s="2">
        <v>1.0</v>
      </c>
      <c r="N1105" s="2"/>
      <c r="O1105" s="2">
        <v>1.0</v>
      </c>
      <c r="P1105" s="2">
        <v>4.0</v>
      </c>
      <c r="Q1105" s="2">
        <v>0.0</v>
      </c>
      <c r="R1105" s="2">
        <v>19.0</v>
      </c>
      <c r="S1105" s="2">
        <v>0.0</v>
      </c>
      <c r="T1105" s="6">
        <v>15.125741305139766</v>
      </c>
      <c r="U1105" s="6">
        <v>0.027909951608147656</v>
      </c>
      <c r="V1105" s="6">
        <v>0.3995533889807714</v>
      </c>
      <c r="W1105" s="6">
        <v>958981.0</v>
      </c>
      <c r="X1105" s="6">
        <v>522175.0</v>
      </c>
      <c r="Y1105" s="6">
        <v>3707029.0</v>
      </c>
      <c r="Z1105" s="6">
        <v>103463.0</v>
      </c>
      <c r="AA1105" s="2">
        <f t="shared" si="3"/>
        <v>0</v>
      </c>
      <c r="AB1105" s="2">
        <v>0.0</v>
      </c>
      <c r="AC1105" s="2">
        <v>0.0</v>
      </c>
      <c r="AD1105" s="2">
        <v>0.0</v>
      </c>
      <c r="AE1105" s="2">
        <v>0.0</v>
      </c>
      <c r="AF1105" s="2">
        <v>0.0</v>
      </c>
      <c r="AG1105" s="2">
        <v>0.0</v>
      </c>
      <c r="AH1105" s="2">
        <v>1.0</v>
      </c>
      <c r="AI1105" s="2">
        <v>0.0</v>
      </c>
      <c r="AJ1105" s="2">
        <v>0.0</v>
      </c>
      <c r="AK1105" s="2">
        <v>0.0</v>
      </c>
      <c r="AL1105" s="2">
        <v>0.0</v>
      </c>
      <c r="AM1105" s="2">
        <v>0.0</v>
      </c>
      <c r="AN1105" s="2">
        <v>0.0</v>
      </c>
      <c r="AO1105" s="2">
        <v>1.0</v>
      </c>
      <c r="AP1105" s="2">
        <v>0.0</v>
      </c>
      <c r="AQ1105" s="2">
        <v>0.0</v>
      </c>
      <c r="AR1105" s="3">
        <v>0.0</v>
      </c>
      <c r="AS1105" s="6">
        <f t="shared" si="4"/>
        <v>15.12139362</v>
      </c>
      <c r="AT1105" s="6">
        <f t="shared" si="5"/>
        <v>0.1139458247</v>
      </c>
      <c r="AU1105" s="6">
        <f t="shared" si="6"/>
        <v>0.4184432884</v>
      </c>
      <c r="AV1105" s="6">
        <f t="shared" si="7"/>
        <v>0</v>
      </c>
      <c r="AW1105" s="6">
        <f t="shared" si="8"/>
        <v>1</v>
      </c>
      <c r="AX1105" s="6">
        <f t="shared" si="9"/>
        <v>1</v>
      </c>
      <c r="AY1105" s="6">
        <f t="shared" si="10"/>
        <v>4</v>
      </c>
      <c r="AZ1105" s="6">
        <f t="shared" si="11"/>
        <v>0</v>
      </c>
      <c r="BA1105" s="6">
        <f t="shared" si="12"/>
        <v>19</v>
      </c>
      <c r="BB1105" s="6">
        <f t="shared" si="13"/>
        <v>0</v>
      </c>
      <c r="BC1105" s="2"/>
      <c r="BD1105" s="2"/>
    </row>
    <row r="1106" ht="15.75" customHeight="1">
      <c r="A1106" s="2">
        <v>264.0</v>
      </c>
      <c r="B1106" s="2">
        <v>2019.0</v>
      </c>
      <c r="C1106" s="6" t="s">
        <v>325</v>
      </c>
      <c r="D1106" s="2">
        <v>21440.0</v>
      </c>
      <c r="E1106" s="2">
        <v>4.9669856000143E13</v>
      </c>
      <c r="F1106" s="2" t="str">
        <f t="array" ref="F1106">IFERROR(INDEX(cnpj!$A:$B,MATCH(C1106,cnpj!$B:$B,0),1),IF(G1106=14,LEFT(E1106,2)&amp;"."&amp;MID(E1106,3,3)&amp;"."&amp;MID(E1106,6,3)&amp;"/"&amp;MID(E1106,9,4)&amp;"-"&amp;RIGHT(E1106,2),IF(G1106=13,0&amp;LEFT(E1106,1)&amp;"."&amp;MID(E1106,2,3)&amp;"."&amp;MID(E1106,5,3)&amp;"/"&amp;MID(E1106,8,4)&amp;"-"&amp;RIGHT(E1106,2),IF(G1106=12,"00"&amp;"."&amp;LEFT(E1106,3)&amp;"."&amp;MID(E1106,4,3)&amp;"/"&amp;MID(E1106,7,4)&amp;"-"&amp;RIGHT(E1106,2),IF(G1106=11,"00.0"&amp;LEFT(E1106,2)&amp;"."&amp;MID(E1106,3,3)&amp;"/"&amp;MID(E1106,6,4)&amp;"-"&amp;RIGHT(E1106,2),"erro")))))</f>
        <v>49.669.856/0001-43</v>
      </c>
      <c r="G1106" s="2">
        <f t="shared" si="2"/>
        <v>14</v>
      </c>
      <c r="H1106" s="6" t="s">
        <v>62</v>
      </c>
      <c r="I1106" s="2">
        <v>3.0</v>
      </c>
      <c r="J1106" s="6">
        <v>13.640698756239777</v>
      </c>
      <c r="K1106" s="6">
        <v>839615.02</v>
      </c>
      <c r="L1106" s="2">
        <v>0.0</v>
      </c>
      <c r="M1106" s="2">
        <v>1.0</v>
      </c>
      <c r="N1106" s="2"/>
      <c r="O1106" s="2">
        <v>0.0</v>
      </c>
      <c r="P1106" s="2">
        <v>0.0</v>
      </c>
      <c r="Q1106" s="2">
        <v>0.0</v>
      </c>
      <c r="R1106" s="2">
        <v>12.0</v>
      </c>
      <c r="S1106" s="2">
        <v>0.0</v>
      </c>
      <c r="T1106" s="6">
        <v>15.271040594425207</v>
      </c>
      <c r="U1106" s="6">
        <v>-0.045021467287027134</v>
      </c>
      <c r="V1106" s="6">
        <v>0.4811947498749054</v>
      </c>
      <c r="W1106" s="6">
        <v>1152158.0</v>
      </c>
      <c r="X1106" s="6">
        <v>910606.0</v>
      </c>
      <c r="Y1106" s="6">
        <v>4286755.0</v>
      </c>
      <c r="Z1106" s="6">
        <v>-192996.0</v>
      </c>
      <c r="AA1106" s="2">
        <f t="shared" si="3"/>
        <v>0</v>
      </c>
      <c r="AB1106" s="2">
        <v>0.0</v>
      </c>
      <c r="AC1106" s="2">
        <v>0.0</v>
      </c>
      <c r="AD1106" s="2">
        <v>0.0</v>
      </c>
      <c r="AE1106" s="2">
        <v>0.0</v>
      </c>
      <c r="AF1106" s="2">
        <v>0.0</v>
      </c>
      <c r="AG1106" s="2">
        <v>0.0</v>
      </c>
      <c r="AH1106" s="2">
        <v>1.0</v>
      </c>
      <c r="AI1106" s="2">
        <v>0.0</v>
      </c>
      <c r="AJ1106" s="2">
        <v>0.0</v>
      </c>
      <c r="AK1106" s="2">
        <v>0.0</v>
      </c>
      <c r="AL1106" s="2">
        <v>0.0</v>
      </c>
      <c r="AM1106" s="2">
        <v>0.0</v>
      </c>
      <c r="AN1106" s="2">
        <v>0.0</v>
      </c>
      <c r="AO1106" s="2">
        <v>0.0</v>
      </c>
      <c r="AP1106" s="2">
        <v>1.0</v>
      </c>
      <c r="AQ1106" s="2">
        <v>0.0</v>
      </c>
      <c r="AR1106" s="3">
        <v>0.0</v>
      </c>
      <c r="AS1106" s="6">
        <f t="shared" si="4"/>
        <v>15.12574131</v>
      </c>
      <c r="AT1106" s="6">
        <f t="shared" si="5"/>
        <v>0.02790995161</v>
      </c>
      <c r="AU1106" s="6">
        <f t="shared" si="6"/>
        <v>0.399553389</v>
      </c>
      <c r="AV1106" s="6">
        <f t="shared" si="7"/>
        <v>0</v>
      </c>
      <c r="AW1106" s="6">
        <f t="shared" si="8"/>
        <v>1</v>
      </c>
      <c r="AX1106" s="6">
        <f t="shared" si="9"/>
        <v>1</v>
      </c>
      <c r="AY1106" s="6">
        <f t="shared" si="10"/>
        <v>4</v>
      </c>
      <c r="AZ1106" s="6">
        <f t="shared" si="11"/>
        <v>0</v>
      </c>
      <c r="BA1106" s="6">
        <f t="shared" si="12"/>
        <v>19</v>
      </c>
      <c r="BB1106" s="6">
        <f t="shared" si="13"/>
        <v>0</v>
      </c>
      <c r="BC1106" s="2"/>
      <c r="BD1106" s="2"/>
    </row>
    <row r="1107" ht="15.75" customHeight="1">
      <c r="A1107" s="2">
        <v>264.0</v>
      </c>
      <c r="B1107" s="2">
        <v>2020.0</v>
      </c>
      <c r="C1107" s="6" t="s">
        <v>325</v>
      </c>
      <c r="D1107" s="2">
        <v>21440.0</v>
      </c>
      <c r="E1107" s="2">
        <v>4.9669856000143E13</v>
      </c>
      <c r="F1107" s="2" t="str">
        <f t="array" ref="F1107">IFERROR(INDEX(cnpj!$A:$B,MATCH(C1107,cnpj!$B:$B,0),1),IF(G1107=14,LEFT(E1107,2)&amp;"."&amp;MID(E1107,3,3)&amp;"."&amp;MID(E1107,6,3)&amp;"/"&amp;MID(E1107,9,4)&amp;"-"&amp;RIGHT(E1107,2),IF(G1107=13,0&amp;LEFT(E1107,1)&amp;"."&amp;MID(E1107,2,3)&amp;"."&amp;MID(E1107,5,3)&amp;"/"&amp;MID(E1107,8,4)&amp;"-"&amp;RIGHT(E1107,2),IF(G1107=12,"00"&amp;"."&amp;LEFT(E1107,3)&amp;"."&amp;MID(E1107,4,3)&amp;"/"&amp;MID(E1107,7,4)&amp;"-"&amp;RIGHT(E1107,2),IF(G1107=11,"00.0"&amp;LEFT(E1107,2)&amp;"."&amp;MID(E1107,3,3)&amp;"/"&amp;MID(E1107,6,4)&amp;"-"&amp;RIGHT(E1107,2),"erro")))))</f>
        <v>49.669.856/0001-43</v>
      </c>
      <c r="G1107" s="2">
        <f t="shared" si="2"/>
        <v>14</v>
      </c>
      <c r="H1107" s="6" t="s">
        <v>62</v>
      </c>
      <c r="I1107" s="2">
        <v>3.0</v>
      </c>
      <c r="J1107" s="6">
        <v>13.62731417814143</v>
      </c>
      <c r="K1107" s="6">
        <v>828452.0</v>
      </c>
      <c r="L1107" s="2">
        <v>0.0</v>
      </c>
      <c r="M1107" s="2">
        <v>1.0</v>
      </c>
      <c r="N1107" s="2"/>
      <c r="O1107" s="2">
        <v>0.0</v>
      </c>
      <c r="P1107" s="2">
        <v>0.0</v>
      </c>
      <c r="Q1107" s="2">
        <v>0.0</v>
      </c>
      <c r="R1107" s="2">
        <v>11.0</v>
      </c>
      <c r="S1107" s="2">
        <v>0.0</v>
      </c>
      <c r="T1107" s="6">
        <v>14.583359284478153</v>
      </c>
      <c r="U1107" s="6">
        <v>-0.9303794443477756</v>
      </c>
      <c r="V1107" s="6">
        <v>0.8715489820776057</v>
      </c>
      <c r="W1107" s="6">
        <v>293145.0</v>
      </c>
      <c r="X1107" s="6">
        <v>1585152.0</v>
      </c>
      <c r="Y1107" s="6">
        <v>2155125.0</v>
      </c>
      <c r="Z1107" s="6">
        <v>-2005084.0</v>
      </c>
      <c r="AA1107" s="2">
        <f t="shared" si="3"/>
        <v>1</v>
      </c>
      <c r="AB1107" s="2">
        <v>0.0</v>
      </c>
      <c r="AC1107" s="2">
        <v>0.0</v>
      </c>
      <c r="AD1107" s="2">
        <v>0.0</v>
      </c>
      <c r="AE1107" s="2">
        <v>0.0</v>
      </c>
      <c r="AF1107" s="2">
        <v>0.0</v>
      </c>
      <c r="AG1107" s="2">
        <v>0.0</v>
      </c>
      <c r="AH1107" s="2">
        <v>1.0</v>
      </c>
      <c r="AI1107" s="2">
        <v>0.0</v>
      </c>
      <c r="AJ1107" s="2">
        <v>0.0</v>
      </c>
      <c r="AK1107" s="2">
        <v>0.0</v>
      </c>
      <c r="AL1107" s="2">
        <v>0.0</v>
      </c>
      <c r="AM1107" s="2">
        <v>0.0</v>
      </c>
      <c r="AN1107" s="2">
        <v>0.0</v>
      </c>
      <c r="AO1107" s="2">
        <v>0.0</v>
      </c>
      <c r="AP1107" s="2">
        <v>0.0</v>
      </c>
      <c r="AQ1107" s="2">
        <v>1.0</v>
      </c>
      <c r="AR1107" s="3">
        <v>0.0</v>
      </c>
      <c r="AS1107" s="6">
        <f t="shared" si="4"/>
        <v>15.27104059</v>
      </c>
      <c r="AT1107" s="6">
        <f t="shared" si="5"/>
        <v>-0.04502146729</v>
      </c>
      <c r="AU1107" s="6">
        <f t="shared" si="6"/>
        <v>0.4811947499</v>
      </c>
      <c r="AV1107" s="6">
        <f t="shared" si="7"/>
        <v>0</v>
      </c>
      <c r="AW1107" s="6">
        <f t="shared" si="8"/>
        <v>1</v>
      </c>
      <c r="AX1107" s="6">
        <f t="shared" si="9"/>
        <v>0</v>
      </c>
      <c r="AY1107" s="6">
        <f t="shared" si="10"/>
        <v>0</v>
      </c>
      <c r="AZ1107" s="6">
        <f t="shared" si="11"/>
        <v>0</v>
      </c>
      <c r="BA1107" s="6">
        <f t="shared" si="12"/>
        <v>12</v>
      </c>
      <c r="BB1107" s="6">
        <f t="shared" si="13"/>
        <v>0</v>
      </c>
      <c r="BC1107" s="2"/>
      <c r="BD1107" s="2"/>
    </row>
    <row r="1108" ht="15.75" customHeight="1">
      <c r="A1108" s="2">
        <v>265.0</v>
      </c>
      <c r="B1108" s="2">
        <v>2016.0</v>
      </c>
      <c r="C1108" s="6" t="s">
        <v>326</v>
      </c>
      <c r="D1108" s="2">
        <v>17337.0</v>
      </c>
      <c r="E1108" s="2">
        <v>2.363917000186E12</v>
      </c>
      <c r="F1108" s="2" t="str">
        <f t="array" ref="F1108">IFERROR(INDEX(cnpj!$A:$B,MATCH(C1108,cnpj!$B:$B,0),1),IF(G1108=14,LEFT(E1108,2)&amp;"."&amp;MID(E1108,3,3)&amp;"."&amp;MID(E1108,6,3)&amp;"/"&amp;MID(E1108,9,4)&amp;"-"&amp;RIGHT(E1108,2),IF(G1108=13,0&amp;LEFT(E1108,1)&amp;"."&amp;MID(E1108,2,3)&amp;"."&amp;MID(E1108,5,3)&amp;"/"&amp;MID(E1108,8,4)&amp;"-"&amp;RIGHT(E1108,2),IF(G1108=12,"00"&amp;"."&amp;LEFT(E1108,3)&amp;"."&amp;MID(E1108,4,3)&amp;"/"&amp;MID(E1108,7,4)&amp;"-"&amp;RIGHT(E1108,2),IF(G1108=11,"00.0"&amp;LEFT(E1108,2)&amp;"."&amp;MID(E1108,3,3)&amp;"/"&amp;MID(E1108,6,4)&amp;"-"&amp;RIGHT(E1108,2),"erro")))))</f>
        <v>02.363.917/0001-86</v>
      </c>
      <c r="G1108" s="2">
        <f t="shared" si="2"/>
        <v>13</v>
      </c>
      <c r="H1108" s="6" t="s">
        <v>50</v>
      </c>
      <c r="I1108" s="2">
        <v>6.0</v>
      </c>
      <c r="J1108" s="6">
        <v>9.717157974344635</v>
      </c>
      <c r="K1108" s="6">
        <v>16600.0</v>
      </c>
      <c r="L1108" s="2">
        <v>0.0</v>
      </c>
      <c r="M1108" s="2">
        <v>0.0</v>
      </c>
      <c r="N1108" s="2"/>
      <c r="O1108" s="2">
        <v>0.0</v>
      </c>
      <c r="P1108" s="2">
        <v>0.0</v>
      </c>
      <c r="Q1108" s="2">
        <v>0.0</v>
      </c>
      <c r="R1108" s="2">
        <v>4.0</v>
      </c>
      <c r="S1108" s="2">
        <v>0.0</v>
      </c>
      <c r="T1108" s="6">
        <v>6.6895992691789665</v>
      </c>
      <c r="U1108" s="6">
        <v>-1.1355721393034826</v>
      </c>
      <c r="V1108" s="6">
        <v>0.20522388059701493</v>
      </c>
      <c r="W1108" s="6">
        <v>77.0</v>
      </c>
      <c r="X1108" s="6">
        <v>88.0</v>
      </c>
      <c r="Y1108" s="6">
        <v>804.0</v>
      </c>
      <c r="Z1108" s="6">
        <v>-913.0</v>
      </c>
      <c r="AA1108" s="2" t="str">
        <f t="shared" si="3"/>
        <v/>
      </c>
      <c r="AB1108" s="2">
        <v>0.0</v>
      </c>
      <c r="AC1108" s="2">
        <v>1.0</v>
      </c>
      <c r="AD1108" s="2">
        <v>0.0</v>
      </c>
      <c r="AE1108" s="2">
        <v>0.0</v>
      </c>
      <c r="AF1108" s="2">
        <v>0.0</v>
      </c>
      <c r="AG1108" s="2">
        <v>0.0</v>
      </c>
      <c r="AH1108" s="2">
        <v>0.0</v>
      </c>
      <c r="AI1108" s="2">
        <v>0.0</v>
      </c>
      <c r="AJ1108" s="2">
        <v>0.0</v>
      </c>
      <c r="AK1108" s="2">
        <v>0.0</v>
      </c>
      <c r="AL1108" s="2">
        <v>0.0</v>
      </c>
      <c r="AM1108" s="2">
        <v>1.0</v>
      </c>
      <c r="AN1108" s="2">
        <v>0.0</v>
      </c>
      <c r="AO1108" s="2">
        <v>0.0</v>
      </c>
      <c r="AP1108" s="2">
        <v>0.0</v>
      </c>
      <c r="AQ1108" s="2">
        <v>0.0</v>
      </c>
      <c r="AR1108" s="3">
        <v>0.0</v>
      </c>
      <c r="AS1108" s="6" t="str">
        <f t="shared" si="4"/>
        <v/>
      </c>
      <c r="AT1108" s="6" t="str">
        <f t="shared" si="5"/>
        <v/>
      </c>
      <c r="AU1108" s="6" t="str">
        <f t="shared" si="6"/>
        <v/>
      </c>
      <c r="AV1108" s="6" t="str">
        <f t="shared" si="7"/>
        <v/>
      </c>
      <c r="AW1108" s="6" t="str">
        <f t="shared" si="8"/>
        <v/>
      </c>
      <c r="AX1108" s="6" t="str">
        <f t="shared" si="9"/>
        <v/>
      </c>
      <c r="AY1108" s="6" t="str">
        <f t="shared" si="10"/>
        <v/>
      </c>
      <c r="AZ1108" s="6" t="str">
        <f t="shared" si="11"/>
        <v/>
      </c>
      <c r="BA1108" s="6" t="str">
        <f t="shared" si="12"/>
        <v/>
      </c>
      <c r="BB1108" s="6" t="str">
        <f t="shared" si="13"/>
        <v/>
      </c>
      <c r="BC1108" s="2"/>
      <c r="BD1108" s="2"/>
    </row>
    <row r="1109" ht="15.75" customHeight="1">
      <c r="A1109" s="2">
        <v>265.0</v>
      </c>
      <c r="B1109" s="2">
        <v>2017.0</v>
      </c>
      <c r="C1109" s="6" t="s">
        <v>326</v>
      </c>
      <c r="D1109" s="2">
        <v>17337.0</v>
      </c>
      <c r="E1109" s="2">
        <v>2.363917000186E12</v>
      </c>
      <c r="F1109" s="2" t="str">
        <f t="array" ref="F1109">IFERROR(INDEX(cnpj!$A:$B,MATCH(C1109,cnpj!$B:$B,0),1),IF(G1109=14,LEFT(E1109,2)&amp;"."&amp;MID(E1109,3,3)&amp;"."&amp;MID(E1109,6,3)&amp;"/"&amp;MID(E1109,9,4)&amp;"-"&amp;RIGHT(E1109,2),IF(G1109=13,0&amp;LEFT(E1109,1)&amp;"."&amp;MID(E1109,2,3)&amp;"."&amp;MID(E1109,5,3)&amp;"/"&amp;MID(E1109,8,4)&amp;"-"&amp;RIGHT(E1109,2),IF(G1109=12,"00"&amp;"."&amp;LEFT(E1109,3)&amp;"."&amp;MID(E1109,4,3)&amp;"/"&amp;MID(E1109,7,4)&amp;"-"&amp;RIGHT(E1109,2),IF(G1109=11,"00.0"&amp;LEFT(E1109,2)&amp;"."&amp;MID(E1109,3,3)&amp;"/"&amp;MID(E1109,6,4)&amp;"-"&amp;RIGHT(E1109,2),"erro")))))</f>
        <v>02.363.917/0001-86</v>
      </c>
      <c r="G1109" s="2">
        <f t="shared" si="2"/>
        <v>13</v>
      </c>
      <c r="H1109" s="6" t="s">
        <v>50</v>
      </c>
      <c r="I1109" s="2">
        <v>6.0</v>
      </c>
      <c r="J1109" s="6">
        <v>9.680344001221918</v>
      </c>
      <c r="K1109" s="6">
        <v>16000.0</v>
      </c>
      <c r="L1109" s="2">
        <v>0.0</v>
      </c>
      <c r="M1109" s="2">
        <v>0.0</v>
      </c>
      <c r="N1109" s="2"/>
      <c r="O1109" s="2">
        <v>0.0</v>
      </c>
      <c r="P1109" s="2">
        <v>0.0</v>
      </c>
      <c r="Q1109" s="2">
        <v>0.0</v>
      </c>
      <c r="R1109" s="2">
        <v>4.0</v>
      </c>
      <c r="S1109" s="2">
        <v>0.0</v>
      </c>
      <c r="T1109" s="6">
        <v>8.364275084991524</v>
      </c>
      <c r="U1109" s="6">
        <v>0.35865765555814494</v>
      </c>
      <c r="V1109" s="6">
        <v>0.026334187835003495</v>
      </c>
      <c r="W1109" s="6">
        <v>113.0</v>
      </c>
      <c r="X1109" s="6">
        <v>0.0</v>
      </c>
      <c r="Y1109" s="6">
        <v>4291.0</v>
      </c>
      <c r="Z1109" s="6">
        <v>1539.0</v>
      </c>
      <c r="AA1109" s="2">
        <f t="shared" si="3"/>
        <v>1</v>
      </c>
      <c r="AB1109" s="2">
        <v>0.0</v>
      </c>
      <c r="AC1109" s="2">
        <v>1.0</v>
      </c>
      <c r="AD1109" s="2">
        <v>0.0</v>
      </c>
      <c r="AE1109" s="2">
        <v>0.0</v>
      </c>
      <c r="AF1109" s="2">
        <v>0.0</v>
      </c>
      <c r="AG1109" s="2">
        <v>0.0</v>
      </c>
      <c r="AH1109" s="2">
        <v>0.0</v>
      </c>
      <c r="AI1109" s="2">
        <v>0.0</v>
      </c>
      <c r="AJ1109" s="2">
        <v>0.0</v>
      </c>
      <c r="AK1109" s="2">
        <v>0.0</v>
      </c>
      <c r="AL1109" s="2">
        <v>0.0</v>
      </c>
      <c r="AM1109" s="2">
        <v>0.0</v>
      </c>
      <c r="AN1109" s="2">
        <v>1.0</v>
      </c>
      <c r="AO1109" s="2">
        <v>0.0</v>
      </c>
      <c r="AP1109" s="2">
        <v>0.0</v>
      </c>
      <c r="AQ1109" s="2">
        <v>0.0</v>
      </c>
      <c r="AR1109" s="3">
        <v>0.0</v>
      </c>
      <c r="AS1109" s="6">
        <f t="shared" si="4"/>
        <v>6.689599269</v>
      </c>
      <c r="AT1109" s="6">
        <f t="shared" si="5"/>
        <v>-1.135572139</v>
      </c>
      <c r="AU1109" s="6">
        <f t="shared" si="6"/>
        <v>0.2052238806</v>
      </c>
      <c r="AV1109" s="6">
        <f t="shared" si="7"/>
        <v>0</v>
      </c>
      <c r="AW1109" s="6">
        <f t="shared" si="8"/>
        <v>0</v>
      </c>
      <c r="AX1109" s="6">
        <f t="shared" si="9"/>
        <v>0</v>
      </c>
      <c r="AY1109" s="6">
        <f t="shared" si="10"/>
        <v>0</v>
      </c>
      <c r="AZ1109" s="6">
        <f t="shared" si="11"/>
        <v>0</v>
      </c>
      <c r="BA1109" s="6">
        <f t="shared" si="12"/>
        <v>4</v>
      </c>
      <c r="BB1109" s="6">
        <f t="shared" si="13"/>
        <v>0</v>
      </c>
      <c r="BC1109" s="2"/>
      <c r="BD1109" s="2"/>
    </row>
    <row r="1110" ht="15.75" customHeight="1">
      <c r="A1110" s="2">
        <v>266.0</v>
      </c>
      <c r="B1110" s="2">
        <v>2016.0</v>
      </c>
      <c r="C1110" s="6" t="s">
        <v>327</v>
      </c>
      <c r="D1110" s="2">
        <v>16527.0</v>
      </c>
      <c r="E1110" s="2">
        <v>2.016440000162E12</v>
      </c>
      <c r="F1110" s="2" t="str">
        <f t="array" ref="F1110">IFERROR(INDEX(cnpj!$A:$B,MATCH(C1110,cnpj!$B:$B,0),1),IF(G1110=14,LEFT(E1110,2)&amp;"."&amp;MID(E1110,3,3)&amp;"."&amp;MID(E1110,6,3)&amp;"/"&amp;MID(E1110,9,4)&amp;"-"&amp;RIGHT(E1110,2),IF(G1110=13,0&amp;LEFT(E1110,1)&amp;"."&amp;MID(E1110,2,3)&amp;"."&amp;MID(E1110,5,3)&amp;"/"&amp;MID(E1110,8,4)&amp;"-"&amp;RIGHT(E1110,2),IF(G1110=12,"00"&amp;"."&amp;LEFT(E1110,3)&amp;"."&amp;MID(E1110,4,3)&amp;"/"&amp;MID(E1110,7,4)&amp;"-"&amp;RIGHT(E1110,2),IF(G1110=11,"00.0"&amp;LEFT(E1110,2)&amp;"."&amp;MID(E1110,3,3)&amp;"/"&amp;MID(E1110,6,4)&amp;"-"&amp;RIGHT(E1110,2),"erro")))))</f>
        <v>02.016.440/0001-62</v>
      </c>
      <c r="G1110" s="2">
        <f t="shared" si="2"/>
        <v>13</v>
      </c>
      <c r="H1110" s="6" t="s">
        <v>52</v>
      </c>
      <c r="I1110" s="2">
        <v>10.0</v>
      </c>
      <c r="J1110" s="6">
        <v>13.82645049800261</v>
      </c>
      <c r="K1110" s="6">
        <v>1011000.0</v>
      </c>
      <c r="L1110" s="2">
        <v>0.0</v>
      </c>
      <c r="M1110" s="2">
        <v>1.0</v>
      </c>
      <c r="N1110" s="2"/>
      <c r="O1110" s="2">
        <v>0.0</v>
      </c>
      <c r="P1110" s="2">
        <v>0.0</v>
      </c>
      <c r="Q1110" s="2">
        <v>0.0</v>
      </c>
      <c r="R1110" s="2">
        <v>7.0</v>
      </c>
      <c r="S1110" s="2">
        <v>0.0</v>
      </c>
      <c r="T1110" s="6">
        <v>15.149343047439254</v>
      </c>
      <c r="U1110" s="6">
        <v>-0.10643114247639743</v>
      </c>
      <c r="V1110" s="6">
        <v>0.6254494064383614</v>
      </c>
      <c r="W1110" s="6">
        <v>862992.0</v>
      </c>
      <c r="X1110" s="6">
        <v>1510940.0</v>
      </c>
      <c r="Y1110" s="6">
        <v>3795562.0</v>
      </c>
      <c r="Z1110" s="6">
        <v>-403966.0</v>
      </c>
      <c r="AA1110" s="2" t="str">
        <f t="shared" si="3"/>
        <v/>
      </c>
      <c r="AB1110" s="2">
        <v>0.0</v>
      </c>
      <c r="AC1110" s="2">
        <v>0.0</v>
      </c>
      <c r="AD1110" s="2">
        <v>1.0</v>
      </c>
      <c r="AE1110" s="2">
        <v>0.0</v>
      </c>
      <c r="AF1110" s="2">
        <v>0.0</v>
      </c>
      <c r="AG1110" s="2">
        <v>0.0</v>
      </c>
      <c r="AH1110" s="2">
        <v>0.0</v>
      </c>
      <c r="AI1110" s="2">
        <v>0.0</v>
      </c>
      <c r="AJ1110" s="2">
        <v>0.0</v>
      </c>
      <c r="AK1110" s="2">
        <v>0.0</v>
      </c>
      <c r="AL1110" s="2">
        <v>0.0</v>
      </c>
      <c r="AM1110" s="2">
        <v>1.0</v>
      </c>
      <c r="AN1110" s="2">
        <v>0.0</v>
      </c>
      <c r="AO1110" s="2">
        <v>0.0</v>
      </c>
      <c r="AP1110" s="2">
        <v>0.0</v>
      </c>
      <c r="AQ1110" s="2">
        <v>0.0</v>
      </c>
      <c r="AR1110" s="3">
        <v>0.0</v>
      </c>
      <c r="AS1110" s="6" t="str">
        <f t="shared" si="4"/>
        <v/>
      </c>
      <c r="AT1110" s="6" t="str">
        <f t="shared" si="5"/>
        <v/>
      </c>
      <c r="AU1110" s="6" t="str">
        <f t="shared" si="6"/>
        <v/>
      </c>
      <c r="AV1110" s="6" t="str">
        <f t="shared" si="7"/>
        <v/>
      </c>
      <c r="AW1110" s="6" t="str">
        <f t="shared" si="8"/>
        <v/>
      </c>
      <c r="AX1110" s="6" t="str">
        <f t="shared" si="9"/>
        <v/>
      </c>
      <c r="AY1110" s="6" t="str">
        <f t="shared" si="10"/>
        <v/>
      </c>
      <c r="AZ1110" s="6" t="str">
        <f t="shared" si="11"/>
        <v/>
      </c>
      <c r="BA1110" s="6" t="str">
        <f t="shared" si="12"/>
        <v/>
      </c>
      <c r="BB1110" s="6" t="str">
        <f t="shared" si="13"/>
        <v/>
      </c>
      <c r="BC1110" s="2"/>
      <c r="BD1110" s="2"/>
    </row>
    <row r="1111" ht="15.75" customHeight="1">
      <c r="A1111" s="2">
        <v>266.0</v>
      </c>
      <c r="B1111" s="2">
        <v>2017.0</v>
      </c>
      <c r="C1111" s="6" t="s">
        <v>327</v>
      </c>
      <c r="D1111" s="2">
        <v>16527.0</v>
      </c>
      <c r="E1111" s="2">
        <v>2.016440000162E12</v>
      </c>
      <c r="F1111" s="2" t="str">
        <f t="array" ref="F1111">IFERROR(INDEX(cnpj!$A:$B,MATCH(C1111,cnpj!$B:$B,0),1),IF(G1111=14,LEFT(E1111,2)&amp;"."&amp;MID(E1111,3,3)&amp;"."&amp;MID(E1111,6,3)&amp;"/"&amp;MID(E1111,9,4)&amp;"-"&amp;RIGHT(E1111,2),IF(G1111=13,0&amp;LEFT(E1111,1)&amp;"."&amp;MID(E1111,2,3)&amp;"."&amp;MID(E1111,5,3)&amp;"/"&amp;MID(E1111,8,4)&amp;"-"&amp;RIGHT(E1111,2),IF(G1111=12,"00"&amp;"."&amp;LEFT(E1111,3)&amp;"."&amp;MID(E1111,4,3)&amp;"/"&amp;MID(E1111,7,4)&amp;"-"&amp;RIGHT(E1111,2),IF(G1111=11,"00.0"&amp;LEFT(E1111,2)&amp;"."&amp;MID(E1111,3,3)&amp;"/"&amp;MID(E1111,6,4)&amp;"-"&amp;RIGHT(E1111,2),"erro")))))</f>
        <v>02.016.440/0001-62</v>
      </c>
      <c r="G1111" s="2">
        <f t="shared" si="2"/>
        <v>13</v>
      </c>
      <c r="H1111" s="6" t="s">
        <v>52</v>
      </c>
      <c r="I1111" s="2">
        <v>10.0</v>
      </c>
      <c r="J1111" s="6">
        <v>13.321214236149494</v>
      </c>
      <c r="K1111" s="6">
        <v>610000.0</v>
      </c>
      <c r="L1111" s="2">
        <v>0.0</v>
      </c>
      <c r="M1111" s="2">
        <v>1.0</v>
      </c>
      <c r="N1111" s="2"/>
      <c r="O1111" s="2">
        <v>0.0</v>
      </c>
      <c r="P1111" s="2">
        <v>0.0</v>
      </c>
      <c r="Q1111" s="2">
        <v>0.0</v>
      </c>
      <c r="R1111" s="2">
        <v>8.0</v>
      </c>
      <c r="S1111" s="2">
        <v>0.0</v>
      </c>
      <c r="T1111" s="6">
        <v>15.239302273106786</v>
      </c>
      <c r="U1111" s="6">
        <v>-0.006073438471098191</v>
      </c>
      <c r="V1111" s="6">
        <v>0.6134011520317315</v>
      </c>
      <c r="W1111" s="6">
        <v>784578.0</v>
      </c>
      <c r="X1111" s="6">
        <v>1762777.0</v>
      </c>
      <c r="Y1111" s="6">
        <v>4152837.0</v>
      </c>
      <c r="Z1111" s="6">
        <v>-25222.0</v>
      </c>
      <c r="AA1111" s="2">
        <f t="shared" si="3"/>
        <v>1</v>
      </c>
      <c r="AB1111" s="2">
        <v>0.0</v>
      </c>
      <c r="AC1111" s="2">
        <v>0.0</v>
      </c>
      <c r="AD1111" s="2">
        <v>1.0</v>
      </c>
      <c r="AE1111" s="2">
        <v>0.0</v>
      </c>
      <c r="AF1111" s="2">
        <v>0.0</v>
      </c>
      <c r="AG1111" s="2">
        <v>0.0</v>
      </c>
      <c r="AH1111" s="2">
        <v>0.0</v>
      </c>
      <c r="AI1111" s="2">
        <v>0.0</v>
      </c>
      <c r="AJ1111" s="2">
        <v>0.0</v>
      </c>
      <c r="AK1111" s="2">
        <v>0.0</v>
      </c>
      <c r="AL1111" s="2">
        <v>0.0</v>
      </c>
      <c r="AM1111" s="2">
        <v>0.0</v>
      </c>
      <c r="AN1111" s="2">
        <v>1.0</v>
      </c>
      <c r="AO1111" s="2">
        <v>0.0</v>
      </c>
      <c r="AP1111" s="2">
        <v>0.0</v>
      </c>
      <c r="AQ1111" s="2">
        <v>0.0</v>
      </c>
      <c r="AR1111" s="3">
        <v>0.0</v>
      </c>
      <c r="AS1111" s="6">
        <f t="shared" si="4"/>
        <v>15.14934305</v>
      </c>
      <c r="AT1111" s="6">
        <f t="shared" si="5"/>
        <v>-0.1064311425</v>
      </c>
      <c r="AU1111" s="6">
        <f t="shared" si="6"/>
        <v>0.6254494064</v>
      </c>
      <c r="AV1111" s="6">
        <f t="shared" si="7"/>
        <v>0</v>
      </c>
      <c r="AW1111" s="6">
        <f t="shared" si="8"/>
        <v>1</v>
      </c>
      <c r="AX1111" s="6">
        <f t="shared" si="9"/>
        <v>0</v>
      </c>
      <c r="AY1111" s="6">
        <f t="shared" si="10"/>
        <v>0</v>
      </c>
      <c r="AZ1111" s="6">
        <f t="shared" si="11"/>
        <v>0</v>
      </c>
      <c r="BA1111" s="6">
        <f t="shared" si="12"/>
        <v>7</v>
      </c>
      <c r="BB1111" s="6">
        <f t="shared" si="13"/>
        <v>0</v>
      </c>
      <c r="BC1111" s="2"/>
      <c r="BD1111" s="2"/>
    </row>
    <row r="1112" ht="15.75" customHeight="1">
      <c r="A1112" s="2">
        <v>266.0</v>
      </c>
      <c r="B1112" s="2">
        <v>2018.0</v>
      </c>
      <c r="C1112" s="6" t="s">
        <v>327</v>
      </c>
      <c r="D1112" s="2">
        <v>16527.0</v>
      </c>
      <c r="E1112" s="2">
        <v>2.016440000162E12</v>
      </c>
      <c r="F1112" s="2" t="str">
        <f t="array" ref="F1112">IFERROR(INDEX(cnpj!$A:$B,MATCH(C1112,cnpj!$B:$B,0),1),IF(G1112=14,LEFT(E1112,2)&amp;"."&amp;MID(E1112,3,3)&amp;"."&amp;MID(E1112,6,3)&amp;"/"&amp;MID(E1112,9,4)&amp;"-"&amp;RIGHT(E1112,2),IF(G1112=13,0&amp;LEFT(E1112,1)&amp;"."&amp;MID(E1112,2,3)&amp;"."&amp;MID(E1112,5,3)&amp;"/"&amp;MID(E1112,8,4)&amp;"-"&amp;RIGHT(E1112,2),IF(G1112=12,"00"&amp;"."&amp;LEFT(E1112,3)&amp;"."&amp;MID(E1112,4,3)&amp;"/"&amp;MID(E1112,7,4)&amp;"-"&amp;RIGHT(E1112,2),IF(G1112=11,"00.0"&amp;LEFT(E1112,2)&amp;"."&amp;MID(E1112,3,3)&amp;"/"&amp;MID(E1112,6,4)&amp;"-"&amp;RIGHT(E1112,2),"erro")))))</f>
        <v>02.016.440/0001-62</v>
      </c>
      <c r="G1112" s="2">
        <f t="shared" si="2"/>
        <v>13</v>
      </c>
      <c r="H1112" s="6" t="s">
        <v>52</v>
      </c>
      <c r="I1112" s="2">
        <v>10.0</v>
      </c>
      <c r="J1112" s="6">
        <v>13.67509840424753</v>
      </c>
      <c r="K1112" s="6">
        <v>869000.0</v>
      </c>
      <c r="L1112" s="2">
        <v>0.0</v>
      </c>
      <c r="M1112" s="2">
        <v>1.0</v>
      </c>
      <c r="N1112" s="2"/>
      <c r="O1112" s="2">
        <v>0.0</v>
      </c>
      <c r="P1112" s="2">
        <v>0.0</v>
      </c>
      <c r="Q1112" s="2">
        <v>0.0</v>
      </c>
      <c r="R1112" s="2">
        <v>8.0</v>
      </c>
      <c r="S1112" s="2">
        <v>0.0</v>
      </c>
      <c r="T1112" s="6">
        <v>16.065134334616367</v>
      </c>
      <c r="U1112" s="6">
        <v>0.03167162703904307</v>
      </c>
      <c r="V1112" s="6">
        <v>0.6070001719708226</v>
      </c>
      <c r="W1112" s="6">
        <v>1552284.0</v>
      </c>
      <c r="X1112" s="6">
        <v>4204607.0</v>
      </c>
      <c r="Y1112" s="6">
        <v>9484167.0</v>
      </c>
      <c r="Z1112" s="6">
        <v>300379.0</v>
      </c>
      <c r="AA1112" s="2">
        <f t="shared" si="3"/>
        <v>1</v>
      </c>
      <c r="AB1112" s="2">
        <v>0.0</v>
      </c>
      <c r="AC1112" s="2">
        <v>0.0</v>
      </c>
      <c r="AD1112" s="2">
        <v>1.0</v>
      </c>
      <c r="AE1112" s="2">
        <v>0.0</v>
      </c>
      <c r="AF1112" s="2">
        <v>0.0</v>
      </c>
      <c r="AG1112" s="2">
        <v>0.0</v>
      </c>
      <c r="AH1112" s="2">
        <v>0.0</v>
      </c>
      <c r="AI1112" s="2">
        <v>0.0</v>
      </c>
      <c r="AJ1112" s="2">
        <v>0.0</v>
      </c>
      <c r="AK1112" s="2">
        <v>0.0</v>
      </c>
      <c r="AL1112" s="2">
        <v>0.0</v>
      </c>
      <c r="AM1112" s="2">
        <v>0.0</v>
      </c>
      <c r="AN1112" s="2">
        <v>0.0</v>
      </c>
      <c r="AO1112" s="2">
        <v>1.0</v>
      </c>
      <c r="AP1112" s="2">
        <v>0.0</v>
      </c>
      <c r="AQ1112" s="2">
        <v>0.0</v>
      </c>
      <c r="AR1112" s="3">
        <v>0.0</v>
      </c>
      <c r="AS1112" s="6">
        <f t="shared" si="4"/>
        <v>15.23930227</v>
      </c>
      <c r="AT1112" s="6">
        <f t="shared" si="5"/>
        <v>-0.006073438471</v>
      </c>
      <c r="AU1112" s="6">
        <f t="shared" si="6"/>
        <v>0.613401152</v>
      </c>
      <c r="AV1112" s="6">
        <f t="shared" si="7"/>
        <v>0</v>
      </c>
      <c r="AW1112" s="6">
        <f t="shared" si="8"/>
        <v>1</v>
      </c>
      <c r="AX1112" s="6">
        <f t="shared" si="9"/>
        <v>0</v>
      </c>
      <c r="AY1112" s="6">
        <f t="shared" si="10"/>
        <v>0</v>
      </c>
      <c r="AZ1112" s="6">
        <f t="shared" si="11"/>
        <v>0</v>
      </c>
      <c r="BA1112" s="6">
        <f t="shared" si="12"/>
        <v>8</v>
      </c>
      <c r="BB1112" s="6">
        <f t="shared" si="13"/>
        <v>0</v>
      </c>
      <c r="BC1112" s="2"/>
      <c r="BD1112" s="2"/>
    </row>
    <row r="1113" ht="15.75" customHeight="1">
      <c r="A1113" s="2">
        <v>266.0</v>
      </c>
      <c r="B1113" s="2">
        <v>2019.0</v>
      </c>
      <c r="C1113" s="6" t="s">
        <v>327</v>
      </c>
      <c r="D1113" s="2">
        <v>16527.0</v>
      </c>
      <c r="E1113" s="2">
        <v>2.016440000162E12</v>
      </c>
      <c r="F1113" s="2" t="str">
        <f t="array" ref="F1113">IFERROR(INDEX(cnpj!$A:$B,MATCH(C1113,cnpj!$B:$B,0),1),IF(G1113=14,LEFT(E1113,2)&amp;"."&amp;MID(E1113,3,3)&amp;"."&amp;MID(E1113,6,3)&amp;"/"&amp;MID(E1113,9,4)&amp;"-"&amp;RIGHT(E1113,2),IF(G1113=13,0&amp;LEFT(E1113,1)&amp;"."&amp;MID(E1113,2,3)&amp;"."&amp;MID(E1113,5,3)&amp;"/"&amp;MID(E1113,8,4)&amp;"-"&amp;RIGHT(E1113,2),IF(G1113=12,"00"&amp;"."&amp;LEFT(E1113,3)&amp;"."&amp;MID(E1113,4,3)&amp;"/"&amp;MID(E1113,7,4)&amp;"-"&amp;RIGHT(E1113,2),IF(G1113=11,"00.0"&amp;LEFT(E1113,2)&amp;"."&amp;MID(E1113,3,3)&amp;"/"&amp;MID(E1113,6,4)&amp;"-"&amp;RIGHT(E1113,2),"erro")))))</f>
        <v>02.016.440/0001-62</v>
      </c>
      <c r="G1113" s="2">
        <f t="shared" si="2"/>
        <v>13</v>
      </c>
      <c r="H1113" s="6" t="s">
        <v>52</v>
      </c>
      <c r="I1113" s="2">
        <v>10.0</v>
      </c>
      <c r="J1113" s="6">
        <v>13.498056327178823</v>
      </c>
      <c r="K1113" s="6">
        <v>728000.0</v>
      </c>
      <c r="L1113" s="2">
        <v>0.0</v>
      </c>
      <c r="M1113" s="2">
        <v>1.0</v>
      </c>
      <c r="N1113" s="2"/>
      <c r="O1113" s="2">
        <v>0.0</v>
      </c>
      <c r="P1113" s="2">
        <v>0.0</v>
      </c>
      <c r="Q1113" s="2">
        <v>0.0</v>
      </c>
      <c r="R1113" s="2">
        <v>10.0</v>
      </c>
      <c r="S1113" s="2">
        <v>0.0</v>
      </c>
      <c r="T1113" s="6">
        <v>16.100728206196866</v>
      </c>
      <c r="U1113" s="6">
        <v>0.06349278706122667</v>
      </c>
      <c r="V1113" s="6">
        <v>0.25032466491822963</v>
      </c>
      <c r="W1113" s="6">
        <v>1597155.0</v>
      </c>
      <c r="X1113" s="6">
        <v>862992.0</v>
      </c>
      <c r="Y1113" s="6">
        <v>9827825.0</v>
      </c>
      <c r="Z1113" s="6">
        <v>623996.0</v>
      </c>
      <c r="AA1113" s="2">
        <f t="shared" si="3"/>
        <v>0</v>
      </c>
      <c r="AB1113" s="2">
        <v>0.0</v>
      </c>
      <c r="AC1113" s="2">
        <v>0.0</v>
      </c>
      <c r="AD1113" s="2">
        <v>1.0</v>
      </c>
      <c r="AE1113" s="2">
        <v>0.0</v>
      </c>
      <c r="AF1113" s="2">
        <v>0.0</v>
      </c>
      <c r="AG1113" s="2">
        <v>0.0</v>
      </c>
      <c r="AH1113" s="2">
        <v>0.0</v>
      </c>
      <c r="AI1113" s="2">
        <v>0.0</v>
      </c>
      <c r="AJ1113" s="2">
        <v>0.0</v>
      </c>
      <c r="AK1113" s="2">
        <v>0.0</v>
      </c>
      <c r="AL1113" s="2">
        <v>0.0</v>
      </c>
      <c r="AM1113" s="2">
        <v>0.0</v>
      </c>
      <c r="AN1113" s="2">
        <v>0.0</v>
      </c>
      <c r="AO1113" s="2">
        <v>0.0</v>
      </c>
      <c r="AP1113" s="2">
        <v>1.0</v>
      </c>
      <c r="AQ1113" s="2">
        <v>0.0</v>
      </c>
      <c r="AR1113" s="3">
        <v>0.0</v>
      </c>
      <c r="AS1113" s="6">
        <f t="shared" si="4"/>
        <v>16.06513433</v>
      </c>
      <c r="AT1113" s="6">
        <f t="shared" si="5"/>
        <v>0.03167162704</v>
      </c>
      <c r="AU1113" s="6">
        <f t="shared" si="6"/>
        <v>0.607000172</v>
      </c>
      <c r="AV1113" s="6">
        <f t="shared" si="7"/>
        <v>0</v>
      </c>
      <c r="AW1113" s="6">
        <f t="shared" si="8"/>
        <v>1</v>
      </c>
      <c r="AX1113" s="6">
        <f t="shared" si="9"/>
        <v>0</v>
      </c>
      <c r="AY1113" s="6">
        <f t="shared" si="10"/>
        <v>0</v>
      </c>
      <c r="AZ1113" s="6">
        <f t="shared" si="11"/>
        <v>0</v>
      </c>
      <c r="BA1113" s="6">
        <f t="shared" si="12"/>
        <v>8</v>
      </c>
      <c r="BB1113" s="6">
        <f t="shared" si="13"/>
        <v>0</v>
      </c>
      <c r="BC1113" s="2"/>
      <c r="BD1113" s="2"/>
    </row>
    <row r="1114" ht="15.75" customHeight="1">
      <c r="A1114" s="2">
        <v>267.0</v>
      </c>
      <c r="B1114" s="2">
        <v>2016.0</v>
      </c>
      <c r="C1114" s="6" t="s">
        <v>328</v>
      </c>
      <c r="D1114" s="2">
        <v>16535.0</v>
      </c>
      <c r="E1114" s="2">
        <v>2.016439000138E12</v>
      </c>
      <c r="F1114" s="2" t="str">
        <f t="array" ref="F1114">IFERROR(INDEX(cnpj!$A:$B,MATCH(C1114,cnpj!$B:$B,0),1),IF(G1114=14,LEFT(E1114,2)&amp;"."&amp;MID(E1114,3,3)&amp;"."&amp;MID(E1114,6,3)&amp;"/"&amp;MID(E1114,9,4)&amp;"-"&amp;RIGHT(E1114,2),IF(G1114=13,0&amp;LEFT(E1114,1)&amp;"."&amp;MID(E1114,2,3)&amp;"."&amp;MID(E1114,5,3)&amp;"/"&amp;MID(E1114,8,4)&amp;"-"&amp;RIGHT(E1114,2),IF(G1114=12,"00"&amp;"."&amp;LEFT(E1114,3)&amp;"."&amp;MID(E1114,4,3)&amp;"/"&amp;MID(E1114,7,4)&amp;"-"&amp;RIGHT(E1114,2),IF(G1114=11,"00.0"&amp;LEFT(E1114,2)&amp;"."&amp;MID(E1114,3,3)&amp;"/"&amp;MID(E1114,6,4)&amp;"-"&amp;RIGHT(E1114,2),"erro")))))</f>
        <v>02.016.439/0001-38</v>
      </c>
      <c r="G1114" s="2">
        <f t="shared" si="2"/>
        <v>13</v>
      </c>
      <c r="H1114" s="6" t="s">
        <v>55</v>
      </c>
      <c r="I1114" s="2">
        <v>10.0</v>
      </c>
      <c r="J1114" s="6">
        <v>13.63877337946422</v>
      </c>
      <c r="K1114" s="6">
        <v>838000.0</v>
      </c>
      <c r="L1114" s="2">
        <v>0.0</v>
      </c>
      <c r="M1114" s="2">
        <v>1.0</v>
      </c>
      <c r="N1114" s="2"/>
      <c r="O1114" s="2">
        <v>0.0</v>
      </c>
      <c r="P1114" s="2">
        <v>0.0</v>
      </c>
      <c r="Q1114" s="2">
        <v>0.0</v>
      </c>
      <c r="R1114" s="2">
        <v>7.0</v>
      </c>
      <c r="S1114" s="2">
        <v>0.0</v>
      </c>
      <c r="T1114" s="6">
        <v>15.265932340106662</v>
      </c>
      <c r="U1114" s="6">
        <v>0.6108269969399142</v>
      </c>
      <c r="V1114" s="6">
        <v>0.6108269969399142</v>
      </c>
      <c r="W1114" s="6">
        <v>945048.0</v>
      </c>
      <c r="X1114" s="6">
        <v>1660076.0</v>
      </c>
      <c r="Y1114" s="6">
        <v>4264913.0</v>
      </c>
      <c r="Z1114" s="6">
        <v>98272.0</v>
      </c>
      <c r="AA1114" s="2" t="str">
        <f t="shared" si="3"/>
        <v/>
      </c>
      <c r="AB1114" s="2">
        <v>0.0</v>
      </c>
      <c r="AC1114" s="2">
        <v>0.0</v>
      </c>
      <c r="AD1114" s="2">
        <v>0.0</v>
      </c>
      <c r="AE1114" s="2">
        <v>0.0</v>
      </c>
      <c r="AF1114" s="2">
        <v>0.0</v>
      </c>
      <c r="AG1114" s="2">
        <v>0.0</v>
      </c>
      <c r="AH1114" s="2">
        <v>0.0</v>
      </c>
      <c r="AI1114" s="2">
        <v>0.0</v>
      </c>
      <c r="AJ1114" s="2">
        <v>0.0</v>
      </c>
      <c r="AK1114" s="2">
        <v>0.0</v>
      </c>
      <c r="AL1114" s="2">
        <v>0.0</v>
      </c>
      <c r="AM1114" s="2">
        <v>1.0</v>
      </c>
      <c r="AN1114" s="2">
        <v>0.0</v>
      </c>
      <c r="AO1114" s="2">
        <v>0.0</v>
      </c>
      <c r="AP1114" s="2">
        <v>0.0</v>
      </c>
      <c r="AQ1114" s="2">
        <v>0.0</v>
      </c>
      <c r="AR1114" s="3">
        <v>0.0</v>
      </c>
      <c r="AS1114" s="6" t="str">
        <f t="shared" si="4"/>
        <v/>
      </c>
      <c r="AT1114" s="6" t="str">
        <f t="shared" si="5"/>
        <v/>
      </c>
      <c r="AU1114" s="6" t="str">
        <f t="shared" si="6"/>
        <v/>
      </c>
      <c r="AV1114" s="6" t="str">
        <f t="shared" si="7"/>
        <v/>
      </c>
      <c r="AW1114" s="6" t="str">
        <f t="shared" si="8"/>
        <v/>
      </c>
      <c r="AX1114" s="6" t="str">
        <f t="shared" si="9"/>
        <v/>
      </c>
      <c r="AY1114" s="6" t="str">
        <f t="shared" si="10"/>
        <v/>
      </c>
      <c r="AZ1114" s="6" t="str">
        <f t="shared" si="11"/>
        <v/>
      </c>
      <c r="BA1114" s="6" t="str">
        <f t="shared" si="12"/>
        <v/>
      </c>
      <c r="BB1114" s="6" t="str">
        <f t="shared" si="13"/>
        <v/>
      </c>
      <c r="BC1114" s="2"/>
      <c r="BD1114" s="2"/>
    </row>
    <row r="1115" ht="15.75" customHeight="1">
      <c r="A1115" s="2">
        <v>267.0</v>
      </c>
      <c r="B1115" s="2">
        <v>2017.0</v>
      </c>
      <c r="C1115" s="6" t="s">
        <v>328</v>
      </c>
      <c r="D1115" s="2">
        <v>16535.0</v>
      </c>
      <c r="E1115" s="2">
        <v>2.016439000138E12</v>
      </c>
      <c r="F1115" s="2" t="str">
        <f t="array" ref="F1115">IFERROR(INDEX(cnpj!$A:$B,MATCH(C1115,cnpj!$B:$B,0),1),IF(G1115=14,LEFT(E1115,2)&amp;"."&amp;MID(E1115,3,3)&amp;"."&amp;MID(E1115,6,3)&amp;"/"&amp;MID(E1115,9,4)&amp;"-"&amp;RIGHT(E1115,2),IF(G1115=13,0&amp;LEFT(E1115,1)&amp;"."&amp;MID(E1115,2,3)&amp;"."&amp;MID(E1115,5,3)&amp;"/"&amp;MID(E1115,8,4)&amp;"-"&amp;RIGHT(E1115,2),IF(G1115=12,"00"&amp;"."&amp;LEFT(E1115,3)&amp;"."&amp;MID(E1115,4,3)&amp;"/"&amp;MID(E1115,7,4)&amp;"-"&amp;RIGHT(E1115,2),IF(G1115=11,"00.0"&amp;LEFT(E1115,2)&amp;"."&amp;MID(E1115,3,3)&amp;"/"&amp;MID(E1115,6,4)&amp;"-"&amp;RIGHT(E1115,2),"erro")))))</f>
        <v>02.016.439/0001-38</v>
      </c>
      <c r="G1115" s="2">
        <f t="shared" si="2"/>
        <v>13</v>
      </c>
      <c r="H1115" s="6" t="s">
        <v>55</v>
      </c>
      <c r="I1115" s="2">
        <v>10.0</v>
      </c>
      <c r="J1115" s="6">
        <v>13.025852477023484</v>
      </c>
      <c r="K1115" s="6">
        <v>454000.0</v>
      </c>
      <c r="L1115" s="2">
        <v>0.0</v>
      </c>
      <c r="M1115" s="2">
        <v>1.0</v>
      </c>
      <c r="N1115" s="2"/>
      <c r="O1115" s="2">
        <v>0.0</v>
      </c>
      <c r="P1115" s="2">
        <v>0.0</v>
      </c>
      <c r="Q1115" s="2">
        <v>0.0</v>
      </c>
      <c r="R1115" s="2">
        <v>8.0</v>
      </c>
      <c r="S1115" s="2">
        <v>0.0</v>
      </c>
      <c r="T1115" s="6">
        <v>15.286084025152151</v>
      </c>
      <c r="U1115" s="6">
        <v>0.02592509186001889</v>
      </c>
      <c r="V1115" s="6">
        <v>0.6045430208216043</v>
      </c>
      <c r="W1115" s="6">
        <v>1388522.0</v>
      </c>
      <c r="X1115" s="6">
        <v>1242286.0</v>
      </c>
      <c r="Y1115" s="6">
        <v>4351730.0</v>
      </c>
      <c r="Z1115" s="6">
        <v>112819.0</v>
      </c>
      <c r="AA1115" s="2">
        <f t="shared" si="3"/>
        <v>0</v>
      </c>
      <c r="AB1115" s="2">
        <v>0.0</v>
      </c>
      <c r="AC1115" s="2">
        <v>0.0</v>
      </c>
      <c r="AD1115" s="2">
        <v>0.0</v>
      </c>
      <c r="AE1115" s="2">
        <v>0.0</v>
      </c>
      <c r="AF1115" s="2">
        <v>0.0</v>
      </c>
      <c r="AG1115" s="2">
        <v>0.0</v>
      </c>
      <c r="AH1115" s="2">
        <v>0.0</v>
      </c>
      <c r="AI1115" s="2">
        <v>0.0</v>
      </c>
      <c r="AJ1115" s="2">
        <v>0.0</v>
      </c>
      <c r="AK1115" s="2">
        <v>0.0</v>
      </c>
      <c r="AL1115" s="2">
        <v>0.0</v>
      </c>
      <c r="AM1115" s="2">
        <v>0.0</v>
      </c>
      <c r="AN1115" s="2">
        <v>1.0</v>
      </c>
      <c r="AO1115" s="2">
        <v>0.0</v>
      </c>
      <c r="AP1115" s="2">
        <v>0.0</v>
      </c>
      <c r="AQ1115" s="2">
        <v>0.0</v>
      </c>
      <c r="AR1115" s="3">
        <v>0.0</v>
      </c>
      <c r="AS1115" s="6">
        <f t="shared" si="4"/>
        <v>15.26593234</v>
      </c>
      <c r="AT1115" s="6">
        <f t="shared" si="5"/>
        <v>0.6108269969</v>
      </c>
      <c r="AU1115" s="6">
        <f t="shared" si="6"/>
        <v>0.6108269969</v>
      </c>
      <c r="AV1115" s="6">
        <f t="shared" si="7"/>
        <v>0</v>
      </c>
      <c r="AW1115" s="6">
        <f t="shared" si="8"/>
        <v>1</v>
      </c>
      <c r="AX1115" s="6">
        <f t="shared" si="9"/>
        <v>0</v>
      </c>
      <c r="AY1115" s="6">
        <f t="shared" si="10"/>
        <v>0</v>
      </c>
      <c r="AZ1115" s="6">
        <f t="shared" si="11"/>
        <v>0</v>
      </c>
      <c r="BA1115" s="6">
        <f t="shared" si="12"/>
        <v>7</v>
      </c>
      <c r="BB1115" s="6">
        <f t="shared" si="13"/>
        <v>0</v>
      </c>
      <c r="BC1115" s="2"/>
      <c r="BD1115" s="2"/>
    </row>
    <row r="1116" ht="15.75" customHeight="1">
      <c r="A1116" s="2">
        <v>268.0</v>
      </c>
      <c r="B1116" s="2">
        <v>2016.0</v>
      </c>
      <c r="C1116" s="6" t="s">
        <v>329</v>
      </c>
      <c r="D1116" s="2">
        <v>18368.0</v>
      </c>
      <c r="E1116" s="2">
        <v>2.998301000181E12</v>
      </c>
      <c r="F1116" s="2" t="str">
        <f t="array" ref="F1116">IFERROR(INDEX(cnpj!$A:$B,MATCH(C1116,cnpj!$B:$B,0),1),IF(G1116=14,LEFT(E1116,2)&amp;"."&amp;MID(E1116,3,3)&amp;"."&amp;MID(E1116,6,3)&amp;"/"&amp;MID(E1116,9,4)&amp;"-"&amp;RIGHT(E1116,2),IF(G1116=13,0&amp;LEFT(E1116,1)&amp;"."&amp;MID(E1116,2,3)&amp;"."&amp;MID(E1116,5,3)&amp;"/"&amp;MID(E1116,8,4)&amp;"-"&amp;RIGHT(E1116,2),IF(G1116=12,"00"&amp;"."&amp;LEFT(E1116,3)&amp;"."&amp;MID(E1116,4,3)&amp;"/"&amp;MID(E1116,7,4)&amp;"-"&amp;RIGHT(E1116,2),IF(G1116=11,"00.0"&amp;LEFT(E1116,2)&amp;"."&amp;MID(E1116,3,3)&amp;"/"&amp;MID(E1116,6,4)&amp;"-"&amp;RIGHT(E1116,2),"erro")))))</f>
        <v>02.998.301/0001-81</v>
      </c>
      <c r="G1116" s="2">
        <f t="shared" si="2"/>
        <v>13</v>
      </c>
      <c r="H1116" s="6" t="s">
        <v>55</v>
      </c>
      <c r="I1116" s="2">
        <v>10.0</v>
      </c>
      <c r="J1116" s="6">
        <v>13.224919965729422</v>
      </c>
      <c r="K1116" s="6">
        <v>554000.0</v>
      </c>
      <c r="L1116" s="2">
        <v>0.0</v>
      </c>
      <c r="M1116" s="2">
        <v>1.0</v>
      </c>
      <c r="N1116" s="2"/>
      <c r="O1116" s="2">
        <v>0.0</v>
      </c>
      <c r="P1116" s="2">
        <v>0.0</v>
      </c>
      <c r="Q1116" s="2">
        <v>0.0</v>
      </c>
      <c r="R1116" s="2">
        <v>15.0</v>
      </c>
      <c r="S1116" s="2">
        <v>1.0</v>
      </c>
      <c r="T1116" s="6">
        <v>15.292972667216965</v>
      </c>
      <c r="U1116" s="6">
        <v>0.0823951557928902</v>
      </c>
      <c r="V1116" s="6">
        <v>0.5956037355330935</v>
      </c>
      <c r="W1116" s="6">
        <v>1328613.0</v>
      </c>
      <c r="X1116" s="6">
        <v>1281210.0</v>
      </c>
      <c r="Y1116" s="6">
        <v>4381811.0</v>
      </c>
      <c r="Z1116" s="6">
        <v>361040.0</v>
      </c>
      <c r="AA1116" s="2" t="str">
        <f t="shared" si="3"/>
        <v/>
      </c>
      <c r="AB1116" s="2">
        <v>0.0</v>
      </c>
      <c r="AC1116" s="2">
        <v>0.0</v>
      </c>
      <c r="AD1116" s="2">
        <v>1.0</v>
      </c>
      <c r="AE1116" s="2">
        <v>0.0</v>
      </c>
      <c r="AF1116" s="2">
        <v>0.0</v>
      </c>
      <c r="AG1116" s="2">
        <v>0.0</v>
      </c>
      <c r="AH1116" s="2">
        <v>0.0</v>
      </c>
      <c r="AI1116" s="2">
        <v>0.0</v>
      </c>
      <c r="AJ1116" s="2">
        <v>0.0</v>
      </c>
      <c r="AK1116" s="2">
        <v>0.0</v>
      </c>
      <c r="AL1116" s="2">
        <v>0.0</v>
      </c>
      <c r="AM1116" s="2">
        <v>1.0</v>
      </c>
      <c r="AN1116" s="2">
        <v>0.0</v>
      </c>
      <c r="AO1116" s="2">
        <v>0.0</v>
      </c>
      <c r="AP1116" s="2">
        <v>0.0</v>
      </c>
      <c r="AQ1116" s="2">
        <v>0.0</v>
      </c>
      <c r="AR1116" s="3">
        <v>0.0</v>
      </c>
      <c r="AS1116" s="6" t="str">
        <f t="shared" si="4"/>
        <v/>
      </c>
      <c r="AT1116" s="6" t="str">
        <f t="shared" si="5"/>
        <v/>
      </c>
      <c r="AU1116" s="6" t="str">
        <f t="shared" si="6"/>
        <v/>
      </c>
      <c r="AV1116" s="6" t="str">
        <f t="shared" si="7"/>
        <v/>
      </c>
      <c r="AW1116" s="6" t="str">
        <f t="shared" si="8"/>
        <v/>
      </c>
      <c r="AX1116" s="6" t="str">
        <f t="shared" si="9"/>
        <v/>
      </c>
      <c r="AY1116" s="6" t="str">
        <f t="shared" si="10"/>
        <v/>
      </c>
      <c r="AZ1116" s="6" t="str">
        <f t="shared" si="11"/>
        <v/>
      </c>
      <c r="BA1116" s="6" t="str">
        <f t="shared" si="12"/>
        <v/>
      </c>
      <c r="BB1116" s="6" t="str">
        <f t="shared" si="13"/>
        <v/>
      </c>
      <c r="BC1116" s="2"/>
      <c r="BD1116" s="2"/>
    </row>
    <row r="1117" ht="15.75" customHeight="1">
      <c r="A1117" s="2">
        <v>268.0</v>
      </c>
      <c r="B1117" s="2">
        <v>2017.0</v>
      </c>
      <c r="C1117" s="6" t="s">
        <v>329</v>
      </c>
      <c r="D1117" s="2">
        <v>18368.0</v>
      </c>
      <c r="E1117" s="2">
        <v>2.998301000181E12</v>
      </c>
      <c r="F1117" s="2" t="str">
        <f t="array" ref="F1117">IFERROR(INDEX(cnpj!$A:$B,MATCH(C1117,cnpj!$B:$B,0),1),IF(G1117=14,LEFT(E1117,2)&amp;"."&amp;MID(E1117,3,3)&amp;"."&amp;MID(E1117,6,3)&amp;"/"&amp;MID(E1117,9,4)&amp;"-"&amp;RIGHT(E1117,2),IF(G1117=13,0&amp;LEFT(E1117,1)&amp;"."&amp;MID(E1117,2,3)&amp;"."&amp;MID(E1117,5,3)&amp;"/"&amp;MID(E1117,8,4)&amp;"-"&amp;RIGHT(E1117,2),IF(G1117=12,"00"&amp;"."&amp;LEFT(E1117,3)&amp;"."&amp;MID(E1117,4,3)&amp;"/"&amp;MID(E1117,7,4)&amp;"-"&amp;RIGHT(E1117,2),IF(G1117=11,"00.0"&amp;LEFT(E1117,2)&amp;"."&amp;MID(E1117,3,3)&amp;"/"&amp;MID(E1117,6,4)&amp;"-"&amp;RIGHT(E1117,2),"erro")))))</f>
        <v>02.998.301/0001-81</v>
      </c>
      <c r="G1117" s="2">
        <f t="shared" si="2"/>
        <v>13</v>
      </c>
      <c r="H1117" s="6" t="s">
        <v>55</v>
      </c>
      <c r="I1117" s="2">
        <v>10.0</v>
      </c>
      <c r="J1117" s="6">
        <v>12.92391243868049</v>
      </c>
      <c r="K1117" s="6">
        <v>410000.0</v>
      </c>
      <c r="L1117" s="2">
        <v>0.0</v>
      </c>
      <c r="M1117" s="2">
        <v>1.0</v>
      </c>
      <c r="N1117" s="2"/>
      <c r="O1117" s="2">
        <v>0.0</v>
      </c>
      <c r="P1117" s="2">
        <v>0.0</v>
      </c>
      <c r="Q1117" s="2">
        <v>0.0</v>
      </c>
      <c r="R1117" s="2">
        <v>16.0</v>
      </c>
      <c r="S1117" s="2">
        <v>1.0</v>
      </c>
      <c r="T1117" s="6">
        <v>15.316792049838531</v>
      </c>
      <c r="U1117" s="6">
        <v>0.05434751604256863</v>
      </c>
      <c r="V1117" s="6">
        <v>0.6225753414644799</v>
      </c>
      <c r="W1117" s="6">
        <v>1570535.0</v>
      </c>
      <c r="X1117" s="6">
        <v>1223232.0</v>
      </c>
      <c r="Y1117" s="6">
        <v>4487436.0</v>
      </c>
      <c r="Z1117" s="6">
        <v>243881.0</v>
      </c>
      <c r="AA1117" s="2">
        <f t="shared" si="3"/>
        <v>0</v>
      </c>
      <c r="AB1117" s="2">
        <v>0.0</v>
      </c>
      <c r="AC1117" s="2">
        <v>0.0</v>
      </c>
      <c r="AD1117" s="2">
        <v>1.0</v>
      </c>
      <c r="AE1117" s="2">
        <v>0.0</v>
      </c>
      <c r="AF1117" s="2">
        <v>0.0</v>
      </c>
      <c r="AG1117" s="2">
        <v>0.0</v>
      </c>
      <c r="AH1117" s="2">
        <v>0.0</v>
      </c>
      <c r="AI1117" s="2">
        <v>0.0</v>
      </c>
      <c r="AJ1117" s="2">
        <v>0.0</v>
      </c>
      <c r="AK1117" s="2">
        <v>0.0</v>
      </c>
      <c r="AL1117" s="2">
        <v>0.0</v>
      </c>
      <c r="AM1117" s="2">
        <v>0.0</v>
      </c>
      <c r="AN1117" s="2">
        <v>1.0</v>
      </c>
      <c r="AO1117" s="2">
        <v>0.0</v>
      </c>
      <c r="AP1117" s="2">
        <v>0.0</v>
      </c>
      <c r="AQ1117" s="2">
        <v>0.0</v>
      </c>
      <c r="AR1117" s="3">
        <v>0.0</v>
      </c>
      <c r="AS1117" s="6">
        <f t="shared" si="4"/>
        <v>15.29297267</v>
      </c>
      <c r="AT1117" s="6">
        <f t="shared" si="5"/>
        <v>0.08239515579</v>
      </c>
      <c r="AU1117" s="6">
        <f t="shared" si="6"/>
        <v>0.5956037355</v>
      </c>
      <c r="AV1117" s="6">
        <f t="shared" si="7"/>
        <v>0</v>
      </c>
      <c r="AW1117" s="6">
        <f t="shared" si="8"/>
        <v>1</v>
      </c>
      <c r="AX1117" s="6">
        <f t="shared" si="9"/>
        <v>0</v>
      </c>
      <c r="AY1117" s="6">
        <f t="shared" si="10"/>
        <v>0</v>
      </c>
      <c r="AZ1117" s="6">
        <f t="shared" si="11"/>
        <v>0</v>
      </c>
      <c r="BA1117" s="6">
        <f t="shared" si="12"/>
        <v>15</v>
      </c>
      <c r="BB1117" s="6">
        <f t="shared" si="13"/>
        <v>1</v>
      </c>
      <c r="BC1117" s="2"/>
      <c r="BD1117" s="2"/>
    </row>
    <row r="1118" ht="15.75" customHeight="1">
      <c r="A1118" s="2">
        <v>268.0</v>
      </c>
      <c r="B1118" s="2">
        <v>2018.0</v>
      </c>
      <c r="C1118" s="6" t="s">
        <v>329</v>
      </c>
      <c r="D1118" s="2">
        <v>18368.0</v>
      </c>
      <c r="E1118" s="2">
        <v>2.998301000181E12</v>
      </c>
      <c r="F1118" s="2" t="str">
        <f t="array" ref="F1118">IFERROR(INDEX(cnpj!$A:$B,MATCH(C1118,cnpj!$B:$B,0),1),IF(G1118=14,LEFT(E1118,2)&amp;"."&amp;MID(E1118,3,3)&amp;"."&amp;MID(E1118,6,3)&amp;"/"&amp;MID(E1118,9,4)&amp;"-"&amp;RIGHT(E1118,2),IF(G1118=13,0&amp;LEFT(E1118,1)&amp;"."&amp;MID(E1118,2,3)&amp;"."&amp;MID(E1118,5,3)&amp;"/"&amp;MID(E1118,8,4)&amp;"-"&amp;RIGHT(E1118,2),IF(G1118=12,"00"&amp;"."&amp;LEFT(E1118,3)&amp;"."&amp;MID(E1118,4,3)&amp;"/"&amp;MID(E1118,7,4)&amp;"-"&amp;RIGHT(E1118,2),IF(G1118=11,"00.0"&amp;LEFT(E1118,2)&amp;"."&amp;MID(E1118,3,3)&amp;"/"&amp;MID(E1118,6,4)&amp;"-"&amp;RIGHT(E1118,2),"erro")))))</f>
        <v>02.998.301/0001-81</v>
      </c>
      <c r="G1118" s="2">
        <f t="shared" si="2"/>
        <v>13</v>
      </c>
      <c r="H1118" s="6" t="s">
        <v>55</v>
      </c>
      <c r="I1118" s="2">
        <v>10.0</v>
      </c>
      <c r="J1118" s="6">
        <v>12.697715449879391</v>
      </c>
      <c r="K1118" s="6">
        <v>327000.0</v>
      </c>
      <c r="L1118" s="2">
        <v>0.0</v>
      </c>
      <c r="M1118" s="2">
        <v>1.0</v>
      </c>
      <c r="N1118" s="2"/>
      <c r="O1118" s="2">
        <v>0.0</v>
      </c>
      <c r="P1118" s="2">
        <v>0.0</v>
      </c>
      <c r="Q1118" s="2">
        <v>0.0</v>
      </c>
      <c r="R1118" s="2">
        <v>15.0</v>
      </c>
      <c r="S1118" s="2">
        <v>1.0</v>
      </c>
      <c r="T1118" s="6">
        <v>15.308189460248855</v>
      </c>
      <c r="U1118" s="6">
        <v>0.0575210418166068</v>
      </c>
      <c r="V1118" s="6">
        <v>0.6324068925182704</v>
      </c>
      <c r="W1118" s="6">
        <v>1400174.0</v>
      </c>
      <c r="X1118" s="6">
        <v>1413403.0</v>
      </c>
      <c r="Y1118" s="6">
        <v>4448998.0</v>
      </c>
      <c r="Z1118" s="6">
        <v>255911.0</v>
      </c>
      <c r="AA1118" s="2">
        <f t="shared" si="3"/>
        <v>0</v>
      </c>
      <c r="AB1118" s="2">
        <v>0.0</v>
      </c>
      <c r="AC1118" s="2">
        <v>0.0</v>
      </c>
      <c r="AD1118" s="2">
        <v>1.0</v>
      </c>
      <c r="AE1118" s="2">
        <v>0.0</v>
      </c>
      <c r="AF1118" s="2">
        <v>0.0</v>
      </c>
      <c r="AG1118" s="2">
        <v>0.0</v>
      </c>
      <c r="AH1118" s="2">
        <v>0.0</v>
      </c>
      <c r="AI1118" s="2">
        <v>0.0</v>
      </c>
      <c r="AJ1118" s="2">
        <v>0.0</v>
      </c>
      <c r="AK1118" s="2">
        <v>0.0</v>
      </c>
      <c r="AL1118" s="2">
        <v>0.0</v>
      </c>
      <c r="AM1118" s="2">
        <v>0.0</v>
      </c>
      <c r="AN1118" s="2">
        <v>0.0</v>
      </c>
      <c r="AO1118" s="2">
        <v>1.0</v>
      </c>
      <c r="AP1118" s="2">
        <v>0.0</v>
      </c>
      <c r="AQ1118" s="2">
        <v>0.0</v>
      </c>
      <c r="AR1118" s="3">
        <v>0.0</v>
      </c>
      <c r="AS1118" s="6">
        <f t="shared" si="4"/>
        <v>15.31679205</v>
      </c>
      <c r="AT1118" s="6">
        <f t="shared" si="5"/>
        <v>0.05434751604</v>
      </c>
      <c r="AU1118" s="6">
        <f t="shared" si="6"/>
        <v>0.6225753415</v>
      </c>
      <c r="AV1118" s="6">
        <f t="shared" si="7"/>
        <v>0</v>
      </c>
      <c r="AW1118" s="6">
        <f t="shared" si="8"/>
        <v>1</v>
      </c>
      <c r="AX1118" s="6">
        <f t="shared" si="9"/>
        <v>0</v>
      </c>
      <c r="AY1118" s="6">
        <f t="shared" si="10"/>
        <v>0</v>
      </c>
      <c r="AZ1118" s="6">
        <f t="shared" si="11"/>
        <v>0</v>
      </c>
      <c r="BA1118" s="6">
        <f t="shared" si="12"/>
        <v>16</v>
      </c>
      <c r="BB1118" s="6">
        <f t="shared" si="13"/>
        <v>1</v>
      </c>
      <c r="BC1118" s="2"/>
      <c r="BD1118" s="2"/>
    </row>
    <row r="1119" ht="15.75" customHeight="1">
      <c r="A1119" s="2">
        <v>268.0</v>
      </c>
      <c r="B1119" s="2">
        <v>2020.0</v>
      </c>
      <c r="C1119" s="6" t="s">
        <v>329</v>
      </c>
      <c r="D1119" s="2">
        <v>18368.0</v>
      </c>
      <c r="E1119" s="2">
        <v>2.998301000181E12</v>
      </c>
      <c r="F1119" s="2" t="str">
        <f t="array" ref="F1119">IFERROR(INDEX(cnpj!$A:$B,MATCH(C1119,cnpj!$B:$B,0),1),IF(G1119=14,LEFT(E1119,2)&amp;"."&amp;MID(E1119,3,3)&amp;"."&amp;MID(E1119,6,3)&amp;"/"&amp;MID(E1119,9,4)&amp;"-"&amp;RIGHT(E1119,2),IF(G1119=13,0&amp;LEFT(E1119,1)&amp;"."&amp;MID(E1119,2,3)&amp;"."&amp;MID(E1119,5,3)&amp;"/"&amp;MID(E1119,8,4)&amp;"-"&amp;RIGHT(E1119,2),IF(G1119=12,"00"&amp;"."&amp;LEFT(E1119,3)&amp;"."&amp;MID(E1119,4,3)&amp;"/"&amp;MID(E1119,7,4)&amp;"-"&amp;RIGHT(E1119,2),IF(G1119=11,"00.0"&amp;LEFT(E1119,2)&amp;"."&amp;MID(E1119,3,3)&amp;"/"&amp;MID(E1119,6,4)&amp;"-"&amp;RIGHT(E1119,2),"erro")))))</f>
        <v>02.998.301/0001-81</v>
      </c>
      <c r="G1119" s="2">
        <f t="shared" si="2"/>
        <v>13</v>
      </c>
      <c r="H1119" s="6" t="s">
        <v>55</v>
      </c>
      <c r="I1119" s="2">
        <v>10.0</v>
      </c>
      <c r="J1119" s="6">
        <v>12.853175887588712</v>
      </c>
      <c r="K1119" s="6">
        <v>382000.0</v>
      </c>
      <c r="L1119" s="2">
        <v>0.0</v>
      </c>
      <c r="M1119" s="2">
        <v>1.0</v>
      </c>
      <c r="N1119" s="2"/>
      <c r="O1119" s="2">
        <v>0.0</v>
      </c>
      <c r="P1119" s="2">
        <v>0.0</v>
      </c>
      <c r="Q1119" s="2">
        <v>0.0</v>
      </c>
      <c r="R1119" s="2">
        <v>18.0</v>
      </c>
      <c r="S1119" s="2">
        <v>0.0</v>
      </c>
      <c r="T1119" s="6">
        <v>15.552673916084478</v>
      </c>
      <c r="U1119" s="6">
        <v>0.1235421006635036</v>
      </c>
      <c r="V1119" s="6">
        <v>0.6634967405682421</v>
      </c>
      <c r="W1119" s="6">
        <v>2931004.0</v>
      </c>
      <c r="X1119" s="6">
        <v>838457.0</v>
      </c>
      <c r="Y1119" s="6">
        <v>5681205.0</v>
      </c>
      <c r="Z1119" s="6">
        <v>701868.0</v>
      </c>
      <c r="AA1119" s="2">
        <f t="shared" si="3"/>
        <v>0</v>
      </c>
      <c r="AB1119" s="2">
        <v>0.0</v>
      </c>
      <c r="AC1119" s="2">
        <v>0.0</v>
      </c>
      <c r="AD1119" s="2">
        <v>1.0</v>
      </c>
      <c r="AE1119" s="2">
        <v>0.0</v>
      </c>
      <c r="AF1119" s="2">
        <v>0.0</v>
      </c>
      <c r="AG1119" s="2">
        <v>0.0</v>
      </c>
      <c r="AH1119" s="2">
        <v>0.0</v>
      </c>
      <c r="AI1119" s="2">
        <v>0.0</v>
      </c>
      <c r="AJ1119" s="2">
        <v>0.0</v>
      </c>
      <c r="AK1119" s="2">
        <v>0.0</v>
      </c>
      <c r="AL1119" s="2">
        <v>0.0</v>
      </c>
      <c r="AM1119" s="2">
        <v>0.0</v>
      </c>
      <c r="AN1119" s="2">
        <v>0.0</v>
      </c>
      <c r="AO1119" s="2">
        <v>0.0</v>
      </c>
      <c r="AP1119" s="2">
        <v>0.0</v>
      </c>
      <c r="AQ1119" s="2">
        <v>1.0</v>
      </c>
      <c r="AR1119" s="3">
        <v>0.0</v>
      </c>
      <c r="AS1119" s="6">
        <f t="shared" si="4"/>
        <v>15.30818946</v>
      </c>
      <c r="AT1119" s="6">
        <f t="shared" si="5"/>
        <v>0.05752104182</v>
      </c>
      <c r="AU1119" s="6">
        <f t="shared" si="6"/>
        <v>0.6324068925</v>
      </c>
      <c r="AV1119" s="6">
        <f t="shared" si="7"/>
        <v>0</v>
      </c>
      <c r="AW1119" s="6">
        <f t="shared" si="8"/>
        <v>1</v>
      </c>
      <c r="AX1119" s="6">
        <f t="shared" si="9"/>
        <v>0</v>
      </c>
      <c r="AY1119" s="6">
        <f t="shared" si="10"/>
        <v>0</v>
      </c>
      <c r="AZ1119" s="6">
        <f t="shared" si="11"/>
        <v>0</v>
      </c>
      <c r="BA1119" s="6">
        <f t="shared" si="12"/>
        <v>15</v>
      </c>
      <c r="BB1119" s="6">
        <f t="shared" si="13"/>
        <v>1</v>
      </c>
      <c r="BC1119" s="2"/>
      <c r="BD1119" s="2"/>
    </row>
    <row r="1120" ht="15.75" customHeight="1">
      <c r="A1120" s="2">
        <v>269.0</v>
      </c>
      <c r="B1120" s="2">
        <v>2016.0</v>
      </c>
      <c r="C1120" s="6" t="s">
        <v>330</v>
      </c>
      <c r="D1120" s="2">
        <v>20451.0</v>
      </c>
      <c r="E1120" s="2">
        <v>6.7010660000124E13</v>
      </c>
      <c r="F1120" s="2" t="str">
        <f t="array" ref="F1120">IFERROR(INDEX(cnpj!$A:$B,MATCH(C1120,cnpj!$B:$B,0),1),IF(G1120=14,LEFT(E1120,2)&amp;"."&amp;MID(E1120,3,3)&amp;"."&amp;MID(E1120,6,3)&amp;"/"&amp;MID(E1120,9,4)&amp;"-"&amp;RIGHT(E1120,2),IF(G1120=13,0&amp;LEFT(E1120,1)&amp;"."&amp;MID(E1120,2,3)&amp;"."&amp;MID(E1120,5,3)&amp;"/"&amp;MID(E1120,8,4)&amp;"-"&amp;RIGHT(E1120,2),IF(G1120=12,"00"&amp;"."&amp;LEFT(E1120,3)&amp;"."&amp;MID(E1120,4,3)&amp;"/"&amp;MID(E1120,7,4)&amp;"-"&amp;RIGHT(E1120,2),IF(G1120=11,"00.0"&amp;LEFT(E1120,2)&amp;"."&amp;MID(E1120,3,3)&amp;"/"&amp;MID(E1120,6,4)&amp;"-"&amp;RIGHT(E1120,2),"erro")))))</f>
        <v>67.010.660/0001-24</v>
      </c>
      <c r="G1120" s="2">
        <f t="shared" si="2"/>
        <v>14</v>
      </c>
      <c r="H1120" s="6" t="s">
        <v>62</v>
      </c>
      <c r="I1120" s="2">
        <v>3.0</v>
      </c>
      <c r="J1120" s="6">
        <v>12.92391243868049</v>
      </c>
      <c r="K1120" s="6">
        <v>410000.0</v>
      </c>
      <c r="L1120" s="2">
        <v>0.0</v>
      </c>
      <c r="M1120" s="2">
        <v>1.0</v>
      </c>
      <c r="N1120" s="2"/>
      <c r="O1120" s="2">
        <v>1.0</v>
      </c>
      <c r="P1120" s="2">
        <v>3.0</v>
      </c>
      <c r="Q1120" s="2">
        <v>0.0</v>
      </c>
      <c r="R1120" s="2">
        <v>16.0</v>
      </c>
      <c r="S1120" s="2">
        <v>0.0</v>
      </c>
      <c r="T1120" s="6">
        <v>13.796968715544716</v>
      </c>
      <c r="U1120" s="6">
        <v>-0.07714319768466497</v>
      </c>
      <c r="V1120" s="6">
        <v>0.25177129037548807</v>
      </c>
      <c r="W1120" s="6">
        <v>99116.0</v>
      </c>
      <c r="X1120" s="6">
        <v>148030.0</v>
      </c>
      <c r="Y1120" s="6">
        <v>981629.0</v>
      </c>
      <c r="Z1120" s="6">
        <v>-75726.0</v>
      </c>
      <c r="AA1120" s="2" t="str">
        <f t="shared" si="3"/>
        <v/>
      </c>
      <c r="AB1120" s="2">
        <v>0.0</v>
      </c>
      <c r="AC1120" s="2">
        <v>0.0</v>
      </c>
      <c r="AD1120" s="2">
        <v>0.0</v>
      </c>
      <c r="AE1120" s="2">
        <v>0.0</v>
      </c>
      <c r="AF1120" s="2">
        <v>0.0</v>
      </c>
      <c r="AG1120" s="2">
        <v>0.0</v>
      </c>
      <c r="AH1120" s="2">
        <v>1.0</v>
      </c>
      <c r="AI1120" s="2">
        <v>0.0</v>
      </c>
      <c r="AJ1120" s="2">
        <v>0.0</v>
      </c>
      <c r="AK1120" s="2">
        <v>0.0</v>
      </c>
      <c r="AL1120" s="2">
        <v>0.0</v>
      </c>
      <c r="AM1120" s="2">
        <v>1.0</v>
      </c>
      <c r="AN1120" s="2">
        <v>0.0</v>
      </c>
      <c r="AO1120" s="2">
        <v>0.0</v>
      </c>
      <c r="AP1120" s="2">
        <v>0.0</v>
      </c>
      <c r="AQ1120" s="2">
        <v>0.0</v>
      </c>
      <c r="AR1120" s="3">
        <v>0.0</v>
      </c>
      <c r="AS1120" s="6" t="str">
        <f t="shared" si="4"/>
        <v/>
      </c>
      <c r="AT1120" s="6" t="str">
        <f t="shared" si="5"/>
        <v/>
      </c>
      <c r="AU1120" s="6" t="str">
        <f t="shared" si="6"/>
        <v/>
      </c>
      <c r="AV1120" s="6" t="str">
        <f t="shared" si="7"/>
        <v/>
      </c>
      <c r="AW1120" s="6" t="str">
        <f t="shared" si="8"/>
        <v/>
      </c>
      <c r="AX1120" s="6" t="str">
        <f t="shared" si="9"/>
        <v/>
      </c>
      <c r="AY1120" s="6" t="str">
        <f t="shared" si="10"/>
        <v/>
      </c>
      <c r="AZ1120" s="6" t="str">
        <f t="shared" si="11"/>
        <v/>
      </c>
      <c r="BA1120" s="6" t="str">
        <f t="shared" si="12"/>
        <v/>
      </c>
      <c r="BB1120" s="6" t="str">
        <f t="shared" si="13"/>
        <v/>
      </c>
      <c r="BC1120" s="2"/>
      <c r="BD1120" s="2"/>
    </row>
    <row r="1121" ht="15.75" customHeight="1">
      <c r="A1121" s="2">
        <v>269.0</v>
      </c>
      <c r="B1121" s="2">
        <v>2017.0</v>
      </c>
      <c r="C1121" s="6" t="s">
        <v>330</v>
      </c>
      <c r="D1121" s="2">
        <v>20451.0</v>
      </c>
      <c r="E1121" s="2">
        <v>6.7010660000124E13</v>
      </c>
      <c r="F1121" s="2" t="str">
        <f t="array" ref="F1121">IFERROR(INDEX(cnpj!$A:$B,MATCH(C1121,cnpj!$B:$B,0),1),IF(G1121=14,LEFT(E1121,2)&amp;"."&amp;MID(E1121,3,3)&amp;"."&amp;MID(E1121,6,3)&amp;"/"&amp;MID(E1121,9,4)&amp;"-"&amp;RIGHT(E1121,2),IF(G1121=13,0&amp;LEFT(E1121,1)&amp;"."&amp;MID(E1121,2,3)&amp;"."&amp;MID(E1121,5,3)&amp;"/"&amp;MID(E1121,8,4)&amp;"-"&amp;RIGHT(E1121,2),IF(G1121=12,"00"&amp;"."&amp;LEFT(E1121,3)&amp;"."&amp;MID(E1121,4,3)&amp;"/"&amp;MID(E1121,7,4)&amp;"-"&amp;RIGHT(E1121,2),IF(G1121=11,"00.0"&amp;LEFT(E1121,2)&amp;"."&amp;MID(E1121,3,3)&amp;"/"&amp;MID(E1121,6,4)&amp;"-"&amp;RIGHT(E1121,2),"erro")))))</f>
        <v>67.010.660/0001-24</v>
      </c>
      <c r="G1121" s="2">
        <f t="shared" si="2"/>
        <v>14</v>
      </c>
      <c r="H1121" s="6" t="s">
        <v>62</v>
      </c>
      <c r="I1121" s="2">
        <v>3.0</v>
      </c>
      <c r="J1121" s="6">
        <v>13.045482333068371</v>
      </c>
      <c r="K1121" s="6">
        <v>463000.0</v>
      </c>
      <c r="L1121" s="2">
        <v>0.0</v>
      </c>
      <c r="M1121" s="2">
        <v>1.0</v>
      </c>
      <c r="N1121" s="2"/>
      <c r="O1121" s="2">
        <v>1.0</v>
      </c>
      <c r="P1121" s="2">
        <v>3.0</v>
      </c>
      <c r="Q1121" s="2">
        <v>0.0</v>
      </c>
      <c r="R1121" s="2">
        <v>16.0</v>
      </c>
      <c r="S1121" s="2">
        <v>0.0</v>
      </c>
      <c r="T1121" s="6">
        <v>13.561305813884859</v>
      </c>
      <c r="U1121" s="6">
        <v>-0.12016380992169257</v>
      </c>
      <c r="V1121" s="6">
        <v>0.1729881255858874</v>
      </c>
      <c r="W1121" s="6">
        <v>92474.0</v>
      </c>
      <c r="X1121" s="6">
        <v>41684.0</v>
      </c>
      <c r="Y1121" s="6">
        <v>775533.0</v>
      </c>
      <c r="Z1121" s="6">
        <v>-93191.0</v>
      </c>
      <c r="AA1121" s="2">
        <f t="shared" si="3"/>
        <v>1</v>
      </c>
      <c r="AB1121" s="2">
        <v>0.0</v>
      </c>
      <c r="AC1121" s="2">
        <v>0.0</v>
      </c>
      <c r="AD1121" s="2">
        <v>0.0</v>
      </c>
      <c r="AE1121" s="2">
        <v>0.0</v>
      </c>
      <c r="AF1121" s="2">
        <v>0.0</v>
      </c>
      <c r="AG1121" s="2">
        <v>0.0</v>
      </c>
      <c r="AH1121" s="2">
        <v>1.0</v>
      </c>
      <c r="AI1121" s="2">
        <v>0.0</v>
      </c>
      <c r="AJ1121" s="2">
        <v>0.0</v>
      </c>
      <c r="AK1121" s="2">
        <v>0.0</v>
      </c>
      <c r="AL1121" s="2">
        <v>0.0</v>
      </c>
      <c r="AM1121" s="2">
        <v>0.0</v>
      </c>
      <c r="AN1121" s="2">
        <v>1.0</v>
      </c>
      <c r="AO1121" s="2">
        <v>0.0</v>
      </c>
      <c r="AP1121" s="2">
        <v>0.0</v>
      </c>
      <c r="AQ1121" s="2">
        <v>0.0</v>
      </c>
      <c r="AR1121" s="3">
        <v>0.0</v>
      </c>
      <c r="AS1121" s="6">
        <f t="shared" si="4"/>
        <v>13.79696872</v>
      </c>
      <c r="AT1121" s="6">
        <f t="shared" si="5"/>
        <v>-0.07714319768</v>
      </c>
      <c r="AU1121" s="6">
        <f t="shared" si="6"/>
        <v>0.2517712904</v>
      </c>
      <c r="AV1121" s="6">
        <f t="shared" si="7"/>
        <v>0</v>
      </c>
      <c r="AW1121" s="6">
        <f t="shared" si="8"/>
        <v>1</v>
      </c>
      <c r="AX1121" s="6">
        <f t="shared" si="9"/>
        <v>1</v>
      </c>
      <c r="AY1121" s="6">
        <f t="shared" si="10"/>
        <v>3</v>
      </c>
      <c r="AZ1121" s="6">
        <f t="shared" si="11"/>
        <v>0</v>
      </c>
      <c r="BA1121" s="6">
        <f t="shared" si="12"/>
        <v>16</v>
      </c>
      <c r="BB1121" s="6">
        <f t="shared" si="13"/>
        <v>0</v>
      </c>
      <c r="BC1121" s="2"/>
      <c r="BD1121" s="2"/>
    </row>
    <row r="1122" ht="15.75" customHeight="1">
      <c r="A1122" s="2">
        <v>269.0</v>
      </c>
      <c r="B1122" s="2">
        <v>2018.0</v>
      </c>
      <c r="C1122" s="6" t="s">
        <v>330</v>
      </c>
      <c r="D1122" s="2">
        <v>20451.0</v>
      </c>
      <c r="E1122" s="2">
        <v>6.7010660000124E13</v>
      </c>
      <c r="F1122" s="2" t="str">
        <f t="array" ref="F1122">IFERROR(INDEX(cnpj!$A:$B,MATCH(C1122,cnpj!$B:$B,0),1),IF(G1122=14,LEFT(E1122,2)&amp;"."&amp;MID(E1122,3,3)&amp;"."&amp;MID(E1122,6,3)&amp;"/"&amp;MID(E1122,9,4)&amp;"-"&amp;RIGHT(E1122,2),IF(G1122=13,0&amp;LEFT(E1122,1)&amp;"."&amp;MID(E1122,2,3)&amp;"."&amp;MID(E1122,5,3)&amp;"/"&amp;MID(E1122,8,4)&amp;"-"&amp;RIGHT(E1122,2),IF(G1122=12,"00"&amp;"."&amp;LEFT(E1122,3)&amp;"."&amp;MID(E1122,4,3)&amp;"/"&amp;MID(E1122,7,4)&amp;"-"&amp;RIGHT(E1122,2),IF(G1122=11,"00.0"&amp;LEFT(E1122,2)&amp;"."&amp;MID(E1122,3,3)&amp;"/"&amp;MID(E1122,6,4)&amp;"-"&amp;RIGHT(E1122,2),"erro")))))</f>
        <v>67.010.660/0001-24</v>
      </c>
      <c r="G1122" s="2">
        <f t="shared" si="2"/>
        <v>14</v>
      </c>
      <c r="H1122" s="6" t="s">
        <v>62</v>
      </c>
      <c r="I1122" s="2">
        <v>3.0</v>
      </c>
      <c r="J1122" s="6">
        <v>12.88406811648936</v>
      </c>
      <c r="K1122" s="6">
        <v>393985.0</v>
      </c>
      <c r="L1122" s="2">
        <v>0.0</v>
      </c>
      <c r="M1122" s="2">
        <v>1.0</v>
      </c>
      <c r="N1122" s="2"/>
      <c r="O1122" s="2">
        <v>1.0</v>
      </c>
      <c r="P1122" s="2">
        <v>3.0</v>
      </c>
      <c r="Q1122" s="2">
        <v>0.0</v>
      </c>
      <c r="R1122" s="2">
        <v>16.0</v>
      </c>
      <c r="S1122" s="2">
        <v>0.0</v>
      </c>
      <c r="T1122" s="6">
        <v>13.588050202644324</v>
      </c>
      <c r="U1122" s="6">
        <v>-0.03275986311034782</v>
      </c>
      <c r="V1122" s="6">
        <v>0.22754891695980436</v>
      </c>
      <c r="W1122" s="6">
        <v>21777.0</v>
      </c>
      <c r="X1122" s="6">
        <v>159478.0</v>
      </c>
      <c r="Y1122" s="6">
        <v>796554.0</v>
      </c>
      <c r="Z1122" s="6">
        <v>-26095.0</v>
      </c>
      <c r="AA1122" s="2">
        <f t="shared" si="3"/>
        <v>1</v>
      </c>
      <c r="AB1122" s="2">
        <v>0.0</v>
      </c>
      <c r="AC1122" s="2">
        <v>0.0</v>
      </c>
      <c r="AD1122" s="2">
        <v>0.0</v>
      </c>
      <c r="AE1122" s="2">
        <v>0.0</v>
      </c>
      <c r="AF1122" s="2">
        <v>0.0</v>
      </c>
      <c r="AG1122" s="2">
        <v>0.0</v>
      </c>
      <c r="AH1122" s="2">
        <v>1.0</v>
      </c>
      <c r="AI1122" s="2">
        <v>0.0</v>
      </c>
      <c r="AJ1122" s="2">
        <v>0.0</v>
      </c>
      <c r="AK1122" s="2">
        <v>0.0</v>
      </c>
      <c r="AL1122" s="2">
        <v>0.0</v>
      </c>
      <c r="AM1122" s="2">
        <v>0.0</v>
      </c>
      <c r="AN1122" s="2">
        <v>0.0</v>
      </c>
      <c r="AO1122" s="2">
        <v>1.0</v>
      </c>
      <c r="AP1122" s="2">
        <v>0.0</v>
      </c>
      <c r="AQ1122" s="2">
        <v>0.0</v>
      </c>
      <c r="AR1122" s="3">
        <v>0.0</v>
      </c>
      <c r="AS1122" s="6">
        <f t="shared" si="4"/>
        <v>13.56130581</v>
      </c>
      <c r="AT1122" s="6">
        <f t="shared" si="5"/>
        <v>-0.1201638099</v>
      </c>
      <c r="AU1122" s="6">
        <f t="shared" si="6"/>
        <v>0.1729881256</v>
      </c>
      <c r="AV1122" s="6">
        <f t="shared" si="7"/>
        <v>0</v>
      </c>
      <c r="AW1122" s="6">
        <f t="shared" si="8"/>
        <v>1</v>
      </c>
      <c r="AX1122" s="6">
        <f t="shared" si="9"/>
        <v>1</v>
      </c>
      <c r="AY1122" s="6">
        <f t="shared" si="10"/>
        <v>3</v>
      </c>
      <c r="AZ1122" s="6">
        <f t="shared" si="11"/>
        <v>0</v>
      </c>
      <c r="BA1122" s="6">
        <f t="shared" si="12"/>
        <v>16</v>
      </c>
      <c r="BB1122" s="6">
        <f t="shared" si="13"/>
        <v>0</v>
      </c>
      <c r="BC1122" s="2"/>
      <c r="BD1122" s="2"/>
    </row>
    <row r="1123" ht="15.75" customHeight="1">
      <c r="A1123" s="2">
        <v>269.0</v>
      </c>
      <c r="B1123" s="2">
        <v>2019.0</v>
      </c>
      <c r="C1123" s="6" t="s">
        <v>330</v>
      </c>
      <c r="D1123" s="2">
        <v>20451.0</v>
      </c>
      <c r="E1123" s="2">
        <v>6.7010660000124E13</v>
      </c>
      <c r="F1123" s="2" t="str">
        <f t="array" ref="F1123">IFERROR(INDEX(cnpj!$A:$B,MATCH(C1123,cnpj!$B:$B,0),1),IF(G1123=14,LEFT(E1123,2)&amp;"."&amp;MID(E1123,3,3)&amp;"."&amp;MID(E1123,6,3)&amp;"/"&amp;MID(E1123,9,4)&amp;"-"&amp;RIGHT(E1123,2),IF(G1123=13,0&amp;LEFT(E1123,1)&amp;"."&amp;MID(E1123,2,3)&amp;"."&amp;MID(E1123,5,3)&amp;"/"&amp;MID(E1123,8,4)&amp;"-"&amp;RIGHT(E1123,2),IF(G1123=12,"00"&amp;"."&amp;LEFT(E1123,3)&amp;"."&amp;MID(E1123,4,3)&amp;"/"&amp;MID(E1123,7,4)&amp;"-"&amp;RIGHT(E1123,2),IF(G1123=11,"00.0"&amp;LEFT(E1123,2)&amp;"."&amp;MID(E1123,3,3)&amp;"/"&amp;MID(E1123,6,4)&amp;"-"&amp;RIGHT(E1123,2),"erro")))))</f>
        <v>67.010.660/0001-24</v>
      </c>
      <c r="G1123" s="2">
        <f t="shared" si="2"/>
        <v>14</v>
      </c>
      <c r="H1123" s="6" t="s">
        <v>62</v>
      </c>
      <c r="I1123" s="2">
        <v>3.0</v>
      </c>
      <c r="J1123" s="6">
        <v>13.011238770131797</v>
      </c>
      <c r="K1123" s="6">
        <v>447413.62</v>
      </c>
      <c r="L1123" s="2">
        <v>0.0</v>
      </c>
      <c r="M1123" s="2">
        <v>1.0</v>
      </c>
      <c r="N1123" s="2"/>
      <c r="O1123" s="2">
        <v>1.0</v>
      </c>
      <c r="P1123" s="2">
        <v>3.0</v>
      </c>
      <c r="Q1123" s="2">
        <v>0.0</v>
      </c>
      <c r="R1123" s="2">
        <v>15.0</v>
      </c>
      <c r="S1123" s="2">
        <v>0.0</v>
      </c>
      <c r="T1123" s="6">
        <v>13.836067802426072</v>
      </c>
      <c r="U1123" s="6">
        <v>0.0015762610578288938</v>
      </c>
      <c r="V1123" s="6">
        <v>0.15264555188730075</v>
      </c>
      <c r="W1123" s="6">
        <v>56700.0</v>
      </c>
      <c r="X1123" s="6">
        <v>99116.0</v>
      </c>
      <c r="Y1123" s="6">
        <v>1020770.0</v>
      </c>
      <c r="Z1123" s="6">
        <v>1609.0</v>
      </c>
      <c r="AA1123" s="2">
        <f t="shared" si="3"/>
        <v>1</v>
      </c>
      <c r="AB1123" s="2">
        <v>0.0</v>
      </c>
      <c r="AC1123" s="2">
        <v>0.0</v>
      </c>
      <c r="AD1123" s="2">
        <v>0.0</v>
      </c>
      <c r="AE1123" s="2">
        <v>0.0</v>
      </c>
      <c r="AF1123" s="2">
        <v>0.0</v>
      </c>
      <c r="AG1123" s="2">
        <v>0.0</v>
      </c>
      <c r="AH1123" s="2">
        <v>1.0</v>
      </c>
      <c r="AI1123" s="2">
        <v>0.0</v>
      </c>
      <c r="AJ1123" s="2">
        <v>0.0</v>
      </c>
      <c r="AK1123" s="2">
        <v>0.0</v>
      </c>
      <c r="AL1123" s="2">
        <v>0.0</v>
      </c>
      <c r="AM1123" s="2">
        <v>0.0</v>
      </c>
      <c r="AN1123" s="2">
        <v>0.0</v>
      </c>
      <c r="AO1123" s="2">
        <v>0.0</v>
      </c>
      <c r="AP1123" s="2">
        <v>1.0</v>
      </c>
      <c r="AQ1123" s="2">
        <v>0.0</v>
      </c>
      <c r="AR1123" s="3">
        <v>0.0</v>
      </c>
      <c r="AS1123" s="6">
        <f t="shared" si="4"/>
        <v>13.5880502</v>
      </c>
      <c r="AT1123" s="6">
        <f t="shared" si="5"/>
        <v>-0.03275986311</v>
      </c>
      <c r="AU1123" s="6">
        <f t="shared" si="6"/>
        <v>0.227548917</v>
      </c>
      <c r="AV1123" s="6">
        <f t="shared" si="7"/>
        <v>0</v>
      </c>
      <c r="AW1123" s="6">
        <f t="shared" si="8"/>
        <v>1</v>
      </c>
      <c r="AX1123" s="6">
        <f t="shared" si="9"/>
        <v>1</v>
      </c>
      <c r="AY1123" s="6">
        <f t="shared" si="10"/>
        <v>3</v>
      </c>
      <c r="AZ1123" s="6">
        <f t="shared" si="11"/>
        <v>0</v>
      </c>
      <c r="BA1123" s="6">
        <f t="shared" si="12"/>
        <v>16</v>
      </c>
      <c r="BB1123" s="6">
        <f t="shared" si="13"/>
        <v>0</v>
      </c>
      <c r="BC1123" s="2"/>
      <c r="BD1123" s="2"/>
    </row>
    <row r="1124" ht="15.75" customHeight="1">
      <c r="A1124" s="2">
        <v>269.0</v>
      </c>
      <c r="B1124" s="2">
        <v>2020.0</v>
      </c>
      <c r="C1124" s="6" t="s">
        <v>330</v>
      </c>
      <c r="D1124" s="2">
        <v>20451.0</v>
      </c>
      <c r="E1124" s="2">
        <v>6.7010660000124E13</v>
      </c>
      <c r="F1124" s="2" t="str">
        <f t="array" ref="F1124">IFERROR(INDEX(cnpj!$A:$B,MATCH(C1124,cnpj!$B:$B,0),1),IF(G1124=14,LEFT(E1124,2)&amp;"."&amp;MID(E1124,3,3)&amp;"."&amp;MID(E1124,6,3)&amp;"/"&amp;MID(E1124,9,4)&amp;"-"&amp;RIGHT(E1124,2),IF(G1124=13,0&amp;LEFT(E1124,1)&amp;"."&amp;MID(E1124,2,3)&amp;"."&amp;MID(E1124,5,3)&amp;"/"&amp;MID(E1124,8,4)&amp;"-"&amp;RIGHT(E1124,2),IF(G1124=12,"00"&amp;"."&amp;LEFT(E1124,3)&amp;"."&amp;MID(E1124,4,3)&amp;"/"&amp;MID(E1124,7,4)&amp;"-"&amp;RIGHT(E1124,2),IF(G1124=11,"00.0"&amp;LEFT(E1124,2)&amp;"."&amp;MID(E1124,3,3)&amp;"/"&amp;MID(E1124,6,4)&amp;"-"&amp;RIGHT(E1124,2),"erro")))))</f>
        <v>67.010.660/0001-24</v>
      </c>
      <c r="G1124" s="2">
        <f t="shared" si="2"/>
        <v>14</v>
      </c>
      <c r="H1124" s="6" t="s">
        <v>62</v>
      </c>
      <c r="I1124" s="2">
        <v>3.0</v>
      </c>
      <c r="J1124" s="6">
        <v>13.154222444628036</v>
      </c>
      <c r="K1124" s="6">
        <v>516186.0</v>
      </c>
      <c r="L1124" s="2">
        <v>0.0</v>
      </c>
      <c r="M1124" s="2">
        <v>1.0</v>
      </c>
      <c r="N1124" s="2"/>
      <c r="O1124" s="2">
        <v>1.0</v>
      </c>
      <c r="P1124" s="2">
        <v>3.0</v>
      </c>
      <c r="Q1124" s="2">
        <v>0.0</v>
      </c>
      <c r="R1124" s="2">
        <v>15.0</v>
      </c>
      <c r="S1124" s="2">
        <v>0.0</v>
      </c>
      <c r="T1124" s="6">
        <v>13.956994495115902</v>
      </c>
      <c r="U1124" s="6">
        <v>0.0012838742272014668</v>
      </c>
      <c r="V1124" s="6">
        <v>0.4637720033819973</v>
      </c>
      <c r="W1124" s="6">
        <v>109472.0</v>
      </c>
      <c r="X1124" s="6">
        <v>424785.0</v>
      </c>
      <c r="Y1124" s="6">
        <v>1151982.0</v>
      </c>
      <c r="Z1124" s="6">
        <v>1479.0</v>
      </c>
      <c r="AA1124" s="2">
        <f t="shared" si="3"/>
        <v>0</v>
      </c>
      <c r="AB1124" s="2">
        <v>0.0</v>
      </c>
      <c r="AC1124" s="2">
        <v>0.0</v>
      </c>
      <c r="AD1124" s="2">
        <v>0.0</v>
      </c>
      <c r="AE1124" s="2">
        <v>0.0</v>
      </c>
      <c r="AF1124" s="2">
        <v>0.0</v>
      </c>
      <c r="AG1124" s="2">
        <v>0.0</v>
      </c>
      <c r="AH1124" s="2">
        <v>1.0</v>
      </c>
      <c r="AI1124" s="2">
        <v>0.0</v>
      </c>
      <c r="AJ1124" s="2">
        <v>0.0</v>
      </c>
      <c r="AK1124" s="2">
        <v>0.0</v>
      </c>
      <c r="AL1124" s="2">
        <v>0.0</v>
      </c>
      <c r="AM1124" s="2">
        <v>0.0</v>
      </c>
      <c r="AN1124" s="2">
        <v>0.0</v>
      </c>
      <c r="AO1124" s="2">
        <v>0.0</v>
      </c>
      <c r="AP1124" s="2">
        <v>0.0</v>
      </c>
      <c r="AQ1124" s="2">
        <v>1.0</v>
      </c>
      <c r="AR1124" s="3">
        <v>0.0</v>
      </c>
      <c r="AS1124" s="6">
        <f t="shared" si="4"/>
        <v>13.8360678</v>
      </c>
      <c r="AT1124" s="6">
        <f t="shared" si="5"/>
        <v>0.001576261058</v>
      </c>
      <c r="AU1124" s="6">
        <f t="shared" si="6"/>
        <v>0.1526455519</v>
      </c>
      <c r="AV1124" s="6">
        <f t="shared" si="7"/>
        <v>0</v>
      </c>
      <c r="AW1124" s="6">
        <f t="shared" si="8"/>
        <v>1</v>
      </c>
      <c r="AX1124" s="6">
        <f t="shared" si="9"/>
        <v>1</v>
      </c>
      <c r="AY1124" s="6">
        <f t="shared" si="10"/>
        <v>3</v>
      </c>
      <c r="AZ1124" s="6">
        <f t="shared" si="11"/>
        <v>0</v>
      </c>
      <c r="BA1124" s="6">
        <f t="shared" si="12"/>
        <v>15</v>
      </c>
      <c r="BB1124" s="6">
        <f t="shared" si="13"/>
        <v>0</v>
      </c>
      <c r="BC1124" s="2"/>
      <c r="BD1124" s="2"/>
    </row>
    <row r="1125" ht="15.75" customHeight="1">
      <c r="A1125" s="2">
        <v>270.0</v>
      </c>
      <c r="B1125" s="2">
        <v>2016.0</v>
      </c>
      <c r="C1125" s="6" t="s">
        <v>331</v>
      </c>
      <c r="D1125" s="2">
        <v>19151.0</v>
      </c>
      <c r="E1125" s="2">
        <v>2.22153100013E12</v>
      </c>
      <c r="F1125" s="2" t="str">
        <f t="array" ref="F1125">IFERROR(INDEX(cnpj!$A:$B,MATCH(C1125,cnpj!$B:$B,0),1),IF(G1125=14,LEFT(E1125,2)&amp;"."&amp;MID(E1125,3,3)&amp;"."&amp;MID(E1125,6,3)&amp;"/"&amp;MID(E1125,9,4)&amp;"-"&amp;RIGHT(E1125,2),IF(G1125=13,0&amp;LEFT(E1125,1)&amp;"."&amp;MID(E1125,2,3)&amp;"."&amp;MID(E1125,5,3)&amp;"/"&amp;MID(E1125,8,4)&amp;"-"&amp;RIGHT(E1125,2),IF(G1125=12,"00"&amp;"."&amp;LEFT(E1125,3)&amp;"."&amp;MID(E1125,4,3)&amp;"/"&amp;MID(E1125,7,4)&amp;"-"&amp;RIGHT(E1125,2),IF(G1125=11,"00.0"&amp;LEFT(E1125,2)&amp;"."&amp;MID(E1125,3,3)&amp;"/"&amp;MID(E1125,6,4)&amp;"-"&amp;RIGHT(E1125,2),"erro")))))</f>
        <v>02.221.531/0001-30</v>
      </c>
      <c r="G1125" s="2">
        <f t="shared" si="2"/>
        <v>13</v>
      </c>
      <c r="H1125" s="6" t="s">
        <v>60</v>
      </c>
      <c r="I1125" s="2">
        <v>1.0</v>
      </c>
      <c r="J1125" s="6">
        <v>12.167495629159658</v>
      </c>
      <c r="K1125" s="6">
        <v>192431.52</v>
      </c>
      <c r="L1125" s="2">
        <v>0.0</v>
      </c>
      <c r="M1125" s="2">
        <v>1.0</v>
      </c>
      <c r="N1125" s="2"/>
      <c r="O1125" s="2">
        <v>0.0</v>
      </c>
      <c r="P1125" s="2">
        <v>0.0</v>
      </c>
      <c r="Q1125" s="2">
        <v>0.0</v>
      </c>
      <c r="R1125" s="2">
        <v>9.0</v>
      </c>
      <c r="S1125" s="2">
        <v>0.0</v>
      </c>
      <c r="T1125" s="6">
        <v>13.744232577603606</v>
      </c>
      <c r="U1125" s="6">
        <v>0.21575531865769332</v>
      </c>
      <c r="V1125" s="6">
        <v>0.7717812335226584</v>
      </c>
      <c r="W1125" s="6">
        <v>224117.0</v>
      </c>
      <c r="X1125" s="6">
        <v>494568.0</v>
      </c>
      <c r="Y1125" s="6">
        <v>931203.0</v>
      </c>
      <c r="Z1125" s="6">
        <v>200912.0</v>
      </c>
      <c r="AA1125" s="2" t="str">
        <f t="shared" si="3"/>
        <v/>
      </c>
      <c r="AB1125" s="2">
        <v>0.0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1.0</v>
      </c>
      <c r="AH1125" s="2">
        <v>0.0</v>
      </c>
      <c r="AI1125" s="2">
        <v>0.0</v>
      </c>
      <c r="AJ1125" s="2">
        <v>0.0</v>
      </c>
      <c r="AK1125" s="2">
        <v>0.0</v>
      </c>
      <c r="AL1125" s="2">
        <v>0.0</v>
      </c>
      <c r="AM1125" s="2">
        <v>1.0</v>
      </c>
      <c r="AN1125" s="2">
        <v>0.0</v>
      </c>
      <c r="AO1125" s="2">
        <v>0.0</v>
      </c>
      <c r="AP1125" s="2">
        <v>0.0</v>
      </c>
      <c r="AQ1125" s="2">
        <v>0.0</v>
      </c>
      <c r="AR1125" s="3">
        <v>0.0</v>
      </c>
      <c r="AS1125" s="6" t="str">
        <f t="shared" si="4"/>
        <v/>
      </c>
      <c r="AT1125" s="6" t="str">
        <f t="shared" si="5"/>
        <v/>
      </c>
      <c r="AU1125" s="6" t="str">
        <f t="shared" si="6"/>
        <v/>
      </c>
      <c r="AV1125" s="6" t="str">
        <f t="shared" si="7"/>
        <v/>
      </c>
      <c r="AW1125" s="6" t="str">
        <f t="shared" si="8"/>
        <v/>
      </c>
      <c r="AX1125" s="6" t="str">
        <f t="shared" si="9"/>
        <v/>
      </c>
      <c r="AY1125" s="6" t="str">
        <f t="shared" si="10"/>
        <v/>
      </c>
      <c r="AZ1125" s="6" t="str">
        <f t="shared" si="11"/>
        <v/>
      </c>
      <c r="BA1125" s="6" t="str">
        <f t="shared" si="12"/>
        <v/>
      </c>
      <c r="BB1125" s="6" t="str">
        <f t="shared" si="13"/>
        <v/>
      </c>
      <c r="BC1125" s="2"/>
      <c r="BD1125" s="2"/>
    </row>
    <row r="1126" ht="15.75" customHeight="1">
      <c r="A1126" s="2">
        <v>270.0</v>
      </c>
      <c r="B1126" s="2">
        <v>2017.0</v>
      </c>
      <c r="C1126" s="6" t="s">
        <v>331</v>
      </c>
      <c r="D1126" s="2">
        <v>19151.0</v>
      </c>
      <c r="E1126" s="2">
        <v>2.22153100013E12</v>
      </c>
      <c r="F1126" s="2" t="str">
        <f t="array" ref="F1126">IFERROR(INDEX(cnpj!$A:$B,MATCH(C1126,cnpj!$B:$B,0),1),IF(G1126=14,LEFT(E1126,2)&amp;"."&amp;MID(E1126,3,3)&amp;"."&amp;MID(E1126,6,3)&amp;"/"&amp;MID(E1126,9,4)&amp;"-"&amp;RIGHT(E1126,2),IF(G1126=13,0&amp;LEFT(E1126,1)&amp;"."&amp;MID(E1126,2,3)&amp;"."&amp;MID(E1126,5,3)&amp;"/"&amp;MID(E1126,8,4)&amp;"-"&amp;RIGHT(E1126,2),IF(G1126=12,"00"&amp;"."&amp;LEFT(E1126,3)&amp;"."&amp;MID(E1126,4,3)&amp;"/"&amp;MID(E1126,7,4)&amp;"-"&amp;RIGHT(E1126,2),IF(G1126=11,"00.0"&amp;LEFT(E1126,2)&amp;"."&amp;MID(E1126,3,3)&amp;"/"&amp;MID(E1126,6,4)&amp;"-"&amp;RIGHT(E1126,2),"erro")))))</f>
        <v>02.221.531/0001-30</v>
      </c>
      <c r="G1126" s="2">
        <f t="shared" si="2"/>
        <v>13</v>
      </c>
      <c r="H1126" s="6" t="s">
        <v>60</v>
      </c>
      <c r="I1126" s="2">
        <v>1.0</v>
      </c>
      <c r="J1126" s="6">
        <v>12.056771330172094</v>
      </c>
      <c r="K1126" s="6">
        <v>172261.91</v>
      </c>
      <c r="L1126" s="2">
        <v>0.0</v>
      </c>
      <c r="M1126" s="2">
        <v>1.0</v>
      </c>
      <c r="N1126" s="2"/>
      <c r="O1126" s="2">
        <v>0.0</v>
      </c>
      <c r="P1126" s="2">
        <v>0.0</v>
      </c>
      <c r="Q1126" s="2">
        <v>0.0</v>
      </c>
      <c r="R1126" s="2">
        <v>8.0</v>
      </c>
      <c r="S1126" s="2">
        <v>0.0</v>
      </c>
      <c r="T1126" s="6">
        <v>13.96111626182157</v>
      </c>
      <c r="U1126" s="6">
        <v>0.19587547763542368</v>
      </c>
      <c r="V1126" s="6">
        <v>0.7888471047945087</v>
      </c>
      <c r="W1126" s="6">
        <v>219135.0</v>
      </c>
      <c r="X1126" s="6">
        <v>693356.0</v>
      </c>
      <c r="Y1126" s="6">
        <v>1156740.0</v>
      </c>
      <c r="Z1126" s="6">
        <v>226577.0</v>
      </c>
      <c r="AA1126" s="2">
        <f t="shared" si="3"/>
        <v>0</v>
      </c>
      <c r="AB1126" s="2">
        <v>0.0</v>
      </c>
      <c r="AC1126" s="2">
        <v>0.0</v>
      </c>
      <c r="AD1126" s="2">
        <v>0.0</v>
      </c>
      <c r="AE1126" s="2">
        <v>0.0</v>
      </c>
      <c r="AF1126" s="2">
        <v>0.0</v>
      </c>
      <c r="AG1126" s="2">
        <v>1.0</v>
      </c>
      <c r="AH1126" s="2">
        <v>0.0</v>
      </c>
      <c r="AI1126" s="2">
        <v>0.0</v>
      </c>
      <c r="AJ1126" s="2">
        <v>0.0</v>
      </c>
      <c r="AK1126" s="2">
        <v>0.0</v>
      </c>
      <c r="AL1126" s="2">
        <v>0.0</v>
      </c>
      <c r="AM1126" s="2">
        <v>0.0</v>
      </c>
      <c r="AN1126" s="2">
        <v>1.0</v>
      </c>
      <c r="AO1126" s="2">
        <v>0.0</v>
      </c>
      <c r="AP1126" s="2">
        <v>0.0</v>
      </c>
      <c r="AQ1126" s="2">
        <v>0.0</v>
      </c>
      <c r="AR1126" s="3">
        <v>0.0</v>
      </c>
      <c r="AS1126" s="6">
        <f t="shared" si="4"/>
        <v>13.74423258</v>
      </c>
      <c r="AT1126" s="6">
        <f t="shared" si="5"/>
        <v>0.2157553187</v>
      </c>
      <c r="AU1126" s="6">
        <f t="shared" si="6"/>
        <v>0.7717812335</v>
      </c>
      <c r="AV1126" s="6">
        <f t="shared" si="7"/>
        <v>0</v>
      </c>
      <c r="AW1126" s="6">
        <f t="shared" si="8"/>
        <v>1</v>
      </c>
      <c r="AX1126" s="6">
        <f t="shared" si="9"/>
        <v>0</v>
      </c>
      <c r="AY1126" s="6">
        <f t="shared" si="10"/>
        <v>0</v>
      </c>
      <c r="AZ1126" s="6">
        <f t="shared" si="11"/>
        <v>0</v>
      </c>
      <c r="BA1126" s="6">
        <f t="shared" si="12"/>
        <v>9</v>
      </c>
      <c r="BB1126" s="6">
        <f t="shared" si="13"/>
        <v>0</v>
      </c>
      <c r="BC1126" s="2"/>
      <c r="BD1126" s="2"/>
    </row>
    <row r="1127" ht="15.75" customHeight="1">
      <c r="A1127" s="2">
        <v>270.0</v>
      </c>
      <c r="B1127" s="2">
        <v>2018.0</v>
      </c>
      <c r="C1127" s="6" t="s">
        <v>331</v>
      </c>
      <c r="D1127" s="2">
        <v>19151.0</v>
      </c>
      <c r="E1127" s="2">
        <v>2.22153100013E12</v>
      </c>
      <c r="F1127" s="2" t="str">
        <f t="array" ref="F1127">IFERROR(INDEX(cnpj!$A:$B,MATCH(C1127,cnpj!$B:$B,0),1),IF(G1127=14,LEFT(E1127,2)&amp;"."&amp;MID(E1127,3,3)&amp;"."&amp;MID(E1127,6,3)&amp;"/"&amp;MID(E1127,9,4)&amp;"-"&amp;RIGHT(E1127,2),IF(G1127=13,0&amp;LEFT(E1127,1)&amp;"."&amp;MID(E1127,2,3)&amp;"."&amp;MID(E1127,5,3)&amp;"/"&amp;MID(E1127,8,4)&amp;"-"&amp;RIGHT(E1127,2),IF(G1127=12,"00"&amp;"."&amp;LEFT(E1127,3)&amp;"."&amp;MID(E1127,4,3)&amp;"/"&amp;MID(E1127,7,4)&amp;"-"&amp;RIGHT(E1127,2),IF(G1127=11,"00.0"&amp;LEFT(E1127,2)&amp;"."&amp;MID(E1127,3,3)&amp;"/"&amp;MID(E1127,6,4)&amp;"-"&amp;RIGHT(E1127,2),"erro")))))</f>
        <v>02.221.531/0001-30</v>
      </c>
      <c r="G1127" s="2">
        <f t="shared" si="2"/>
        <v>13</v>
      </c>
      <c r="H1127" s="6" t="s">
        <v>60</v>
      </c>
      <c r="I1127" s="2">
        <v>1.0</v>
      </c>
      <c r="J1127" s="6">
        <v>11.922227735080297</v>
      </c>
      <c r="K1127" s="6">
        <v>150576.68</v>
      </c>
      <c r="L1127" s="2">
        <v>1.0</v>
      </c>
      <c r="M1127" s="2">
        <v>1.0</v>
      </c>
      <c r="N1127" s="2"/>
      <c r="O1127" s="2">
        <v>0.0</v>
      </c>
      <c r="P1127" s="2">
        <v>0.0</v>
      </c>
      <c r="Q1127" s="2">
        <v>0.0</v>
      </c>
      <c r="R1127" s="2">
        <v>6.0</v>
      </c>
      <c r="S1127" s="2">
        <v>0.0</v>
      </c>
      <c r="T1127" s="6">
        <v>14.135411967962616</v>
      </c>
      <c r="U1127" s="6">
        <v>-0.42826683088935885</v>
      </c>
      <c r="V1127" s="6">
        <v>1.262724837907555</v>
      </c>
      <c r="W1127" s="6">
        <v>1274926.0</v>
      </c>
      <c r="X1127" s="6">
        <v>463836.0</v>
      </c>
      <c r="Y1127" s="6">
        <v>1376992.0</v>
      </c>
      <c r="Z1127" s="6">
        <v>-589720.0</v>
      </c>
      <c r="AA1127" s="2">
        <f t="shared" si="3"/>
        <v>0</v>
      </c>
      <c r="AB1127" s="2">
        <v>0.0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1.0</v>
      </c>
      <c r="AH1127" s="2">
        <v>0.0</v>
      </c>
      <c r="AI1127" s="2">
        <v>0.0</v>
      </c>
      <c r="AJ1127" s="2">
        <v>0.0</v>
      </c>
      <c r="AK1127" s="2">
        <v>0.0</v>
      </c>
      <c r="AL1127" s="2">
        <v>0.0</v>
      </c>
      <c r="AM1127" s="2">
        <v>0.0</v>
      </c>
      <c r="AN1127" s="2">
        <v>0.0</v>
      </c>
      <c r="AO1127" s="2">
        <v>1.0</v>
      </c>
      <c r="AP1127" s="2">
        <v>0.0</v>
      </c>
      <c r="AQ1127" s="2">
        <v>0.0</v>
      </c>
      <c r="AR1127" s="3">
        <v>0.0</v>
      </c>
      <c r="AS1127" s="6">
        <f t="shared" si="4"/>
        <v>13.96111626</v>
      </c>
      <c r="AT1127" s="6">
        <f t="shared" si="5"/>
        <v>0.1958754776</v>
      </c>
      <c r="AU1127" s="6">
        <f t="shared" si="6"/>
        <v>0.7888471048</v>
      </c>
      <c r="AV1127" s="6">
        <f t="shared" si="7"/>
        <v>0</v>
      </c>
      <c r="AW1127" s="6">
        <f t="shared" si="8"/>
        <v>1</v>
      </c>
      <c r="AX1127" s="6">
        <f t="shared" si="9"/>
        <v>0</v>
      </c>
      <c r="AY1127" s="6">
        <f t="shared" si="10"/>
        <v>0</v>
      </c>
      <c r="AZ1127" s="6">
        <f t="shared" si="11"/>
        <v>0</v>
      </c>
      <c r="BA1127" s="6">
        <f t="shared" si="12"/>
        <v>8</v>
      </c>
      <c r="BB1127" s="6">
        <f t="shared" si="13"/>
        <v>0</v>
      </c>
      <c r="BC1127" s="2"/>
      <c r="BD1127" s="2"/>
    </row>
    <row r="1128" ht="15.75" customHeight="1">
      <c r="A1128" s="2">
        <v>270.0</v>
      </c>
      <c r="B1128" s="2">
        <v>2019.0</v>
      </c>
      <c r="C1128" s="6" t="s">
        <v>331</v>
      </c>
      <c r="D1128" s="2">
        <v>19151.0</v>
      </c>
      <c r="E1128" s="2">
        <v>2.22153100013E12</v>
      </c>
      <c r="F1128" s="2" t="str">
        <f t="array" ref="F1128">IFERROR(INDEX(cnpj!$A:$B,MATCH(C1128,cnpj!$B:$B,0),1),IF(G1128=14,LEFT(E1128,2)&amp;"."&amp;MID(E1128,3,3)&amp;"."&amp;MID(E1128,6,3)&amp;"/"&amp;MID(E1128,9,4)&amp;"-"&amp;RIGHT(E1128,2),IF(G1128=13,0&amp;LEFT(E1128,1)&amp;"."&amp;MID(E1128,2,3)&amp;"."&amp;MID(E1128,5,3)&amp;"/"&amp;MID(E1128,8,4)&amp;"-"&amp;RIGHT(E1128,2),IF(G1128=12,"00"&amp;"."&amp;LEFT(E1128,3)&amp;"."&amp;MID(E1128,4,3)&amp;"/"&amp;MID(E1128,7,4)&amp;"-"&amp;RIGHT(E1128,2),IF(G1128=11,"00.0"&amp;LEFT(E1128,2)&amp;"."&amp;MID(E1128,3,3)&amp;"/"&amp;MID(E1128,6,4)&amp;"-"&amp;RIGHT(E1128,2),"erro")))))</f>
        <v>02.221.531/0001-30</v>
      </c>
      <c r="G1128" s="2">
        <f t="shared" si="2"/>
        <v>13</v>
      </c>
      <c r="H1128" s="6" t="s">
        <v>60</v>
      </c>
      <c r="I1128" s="2">
        <v>1.0</v>
      </c>
      <c r="J1128" s="6">
        <v>12.858626529374861</v>
      </c>
      <c r="K1128" s="6">
        <v>384087.83</v>
      </c>
      <c r="L1128" s="2">
        <v>0.0</v>
      </c>
      <c r="M1128" s="2">
        <v>1.0</v>
      </c>
      <c r="N1128" s="2"/>
      <c r="O1128" s="2">
        <v>0.0</v>
      </c>
      <c r="P1128" s="2">
        <v>0.0</v>
      </c>
      <c r="Q1128" s="2">
        <v>0.0</v>
      </c>
      <c r="R1128" s="2">
        <v>5.0</v>
      </c>
      <c r="S1128" s="2">
        <v>0.0</v>
      </c>
      <c r="T1128" s="6">
        <v>14.106082450859871</v>
      </c>
      <c r="U1128" s="6">
        <v>0.018585962225319923</v>
      </c>
      <c r="V1128" s="6">
        <v>0.8869691113916326</v>
      </c>
      <c r="W1128" s="6">
        <v>961931.0</v>
      </c>
      <c r="X1128" s="6">
        <v>224117.0</v>
      </c>
      <c r="Y1128" s="6">
        <v>1337192.0</v>
      </c>
      <c r="Z1128" s="6">
        <v>24853.0</v>
      </c>
      <c r="AA1128" s="2">
        <f t="shared" si="3"/>
        <v>1</v>
      </c>
      <c r="AB1128" s="2">
        <v>0.0</v>
      </c>
      <c r="AC1128" s="2">
        <v>0.0</v>
      </c>
      <c r="AD1128" s="2">
        <v>0.0</v>
      </c>
      <c r="AE1128" s="2">
        <v>0.0</v>
      </c>
      <c r="AF1128" s="2">
        <v>0.0</v>
      </c>
      <c r="AG1128" s="2">
        <v>1.0</v>
      </c>
      <c r="AH1128" s="2">
        <v>0.0</v>
      </c>
      <c r="AI1128" s="2">
        <v>0.0</v>
      </c>
      <c r="AJ1128" s="2">
        <v>0.0</v>
      </c>
      <c r="AK1128" s="2">
        <v>0.0</v>
      </c>
      <c r="AL1128" s="2">
        <v>0.0</v>
      </c>
      <c r="AM1128" s="2">
        <v>0.0</v>
      </c>
      <c r="AN1128" s="2">
        <v>0.0</v>
      </c>
      <c r="AO1128" s="2">
        <v>0.0</v>
      </c>
      <c r="AP1128" s="2">
        <v>1.0</v>
      </c>
      <c r="AQ1128" s="2">
        <v>0.0</v>
      </c>
      <c r="AR1128" s="3">
        <v>0.0</v>
      </c>
      <c r="AS1128" s="6">
        <f t="shared" si="4"/>
        <v>14.13541197</v>
      </c>
      <c r="AT1128" s="6">
        <f t="shared" si="5"/>
        <v>-0.4282668309</v>
      </c>
      <c r="AU1128" s="6">
        <f t="shared" si="6"/>
        <v>1.262724838</v>
      </c>
      <c r="AV1128" s="6">
        <f t="shared" si="7"/>
        <v>1</v>
      </c>
      <c r="AW1128" s="6">
        <f t="shared" si="8"/>
        <v>1</v>
      </c>
      <c r="AX1128" s="6">
        <f t="shared" si="9"/>
        <v>0</v>
      </c>
      <c r="AY1128" s="6">
        <f t="shared" si="10"/>
        <v>0</v>
      </c>
      <c r="AZ1128" s="6">
        <f t="shared" si="11"/>
        <v>0</v>
      </c>
      <c r="BA1128" s="6">
        <f t="shared" si="12"/>
        <v>6</v>
      </c>
      <c r="BB1128" s="6">
        <f t="shared" si="13"/>
        <v>0</v>
      </c>
      <c r="BC1128" s="2"/>
      <c r="BD1128" s="2"/>
    </row>
    <row r="1129" ht="15.75" customHeight="1">
      <c r="A1129" s="2">
        <v>271.0</v>
      </c>
      <c r="B1129" s="2">
        <v>2016.0</v>
      </c>
      <c r="C1129" s="6" t="s">
        <v>332</v>
      </c>
      <c r="D1129" s="2">
        <v>16306.0</v>
      </c>
      <c r="E1129" s="2">
        <v>6.106575100018E13</v>
      </c>
      <c r="F1129" s="2" t="str">
        <f t="array" ref="F1129">IFERROR(INDEX(cnpj!$A:$B,MATCH(C1129,cnpj!$B:$B,0),1),IF(G1129=14,LEFT(E1129,2)&amp;"."&amp;MID(E1129,3,3)&amp;"."&amp;MID(E1129,6,3)&amp;"/"&amp;MID(E1129,9,4)&amp;"-"&amp;RIGHT(E1129,2),IF(G1129=13,0&amp;LEFT(E1129,1)&amp;"."&amp;MID(E1129,2,3)&amp;"."&amp;MID(E1129,5,3)&amp;"/"&amp;MID(E1129,8,4)&amp;"-"&amp;RIGHT(E1129,2),IF(G1129=12,"00"&amp;"."&amp;LEFT(E1129,3)&amp;"."&amp;MID(E1129,4,3)&amp;"/"&amp;MID(E1129,7,4)&amp;"-"&amp;RIGHT(E1129,2),IF(G1129=11,"00.0"&amp;LEFT(E1129,2)&amp;"."&amp;MID(E1129,3,3)&amp;"/"&amp;MID(E1129,6,4)&amp;"-"&amp;RIGHT(E1129,2),"erro")))))</f>
        <v>61.065.751/0001-80</v>
      </c>
      <c r="G1129" s="2">
        <f t="shared" si="2"/>
        <v>14</v>
      </c>
      <c r="H1129" s="6" t="s">
        <v>62</v>
      </c>
      <c r="I1129" s="2">
        <v>3.0</v>
      </c>
      <c r="J1129" s="6">
        <v>13.542358202740763</v>
      </c>
      <c r="K1129" s="6">
        <v>760976.84</v>
      </c>
      <c r="L1129" s="2">
        <v>0.0</v>
      </c>
      <c r="M1129" s="2">
        <v>0.0</v>
      </c>
      <c r="N1129" s="2"/>
      <c r="O1129" s="2">
        <v>0.0</v>
      </c>
      <c r="P1129" s="2">
        <v>0.0</v>
      </c>
      <c r="Q1129" s="2">
        <v>0.0</v>
      </c>
      <c r="R1129" s="2">
        <v>15.0</v>
      </c>
      <c r="S1129" s="2">
        <v>0.0</v>
      </c>
      <c r="T1129" s="6">
        <v>15.688194499842993</v>
      </c>
      <c r="U1129" s="6">
        <v>-0.07906456058609221</v>
      </c>
      <c r="V1129" s="6">
        <v>0.8901530557505117</v>
      </c>
      <c r="W1129" s="6">
        <v>3058876.0</v>
      </c>
      <c r="X1129" s="6">
        <v>2732223.0</v>
      </c>
      <c r="Y1129" s="6">
        <v>6505734.0</v>
      </c>
      <c r="Z1129" s="6">
        <v>-514373.0</v>
      </c>
      <c r="AA1129" s="2" t="str">
        <f t="shared" si="3"/>
        <v/>
      </c>
      <c r="AB1129" s="2">
        <v>0.0</v>
      </c>
      <c r="AC1129" s="2">
        <v>0.0</v>
      </c>
      <c r="AD1129" s="2">
        <v>0.0</v>
      </c>
      <c r="AE1129" s="2">
        <v>0.0</v>
      </c>
      <c r="AF1129" s="2">
        <v>0.0</v>
      </c>
      <c r="AG1129" s="2">
        <v>0.0</v>
      </c>
      <c r="AH1129" s="2">
        <v>1.0</v>
      </c>
      <c r="AI1129" s="2">
        <v>0.0</v>
      </c>
      <c r="AJ1129" s="2">
        <v>0.0</v>
      </c>
      <c r="AK1129" s="2">
        <v>0.0</v>
      </c>
      <c r="AL1129" s="2">
        <v>0.0</v>
      </c>
      <c r="AM1129" s="2">
        <v>1.0</v>
      </c>
      <c r="AN1129" s="2">
        <v>0.0</v>
      </c>
      <c r="AO1129" s="2">
        <v>0.0</v>
      </c>
      <c r="AP1129" s="2">
        <v>0.0</v>
      </c>
      <c r="AQ1129" s="2">
        <v>0.0</v>
      </c>
      <c r="AR1129" s="3">
        <v>0.0</v>
      </c>
      <c r="AS1129" s="6" t="str">
        <f t="shared" si="4"/>
        <v/>
      </c>
      <c r="AT1129" s="6" t="str">
        <f t="shared" si="5"/>
        <v/>
      </c>
      <c r="AU1129" s="6" t="str">
        <f t="shared" si="6"/>
        <v/>
      </c>
      <c r="AV1129" s="6" t="str">
        <f t="shared" si="7"/>
        <v/>
      </c>
      <c r="AW1129" s="6" t="str">
        <f t="shared" si="8"/>
        <v/>
      </c>
      <c r="AX1129" s="6" t="str">
        <f t="shared" si="9"/>
        <v/>
      </c>
      <c r="AY1129" s="6" t="str">
        <f t="shared" si="10"/>
        <v/>
      </c>
      <c r="AZ1129" s="6" t="str">
        <f t="shared" si="11"/>
        <v/>
      </c>
      <c r="BA1129" s="6" t="str">
        <f t="shared" si="12"/>
        <v/>
      </c>
      <c r="BB1129" s="6" t="str">
        <f t="shared" si="13"/>
        <v/>
      </c>
      <c r="BC1129" s="2"/>
      <c r="BD1129" s="2"/>
    </row>
    <row r="1130" ht="15.75" customHeight="1">
      <c r="A1130" s="2">
        <v>271.0</v>
      </c>
      <c r="B1130" s="2">
        <v>2017.0</v>
      </c>
      <c r="C1130" s="6" t="s">
        <v>332</v>
      </c>
      <c r="D1130" s="2">
        <v>16306.0</v>
      </c>
      <c r="E1130" s="2">
        <v>6.106575100018E13</v>
      </c>
      <c r="F1130" s="2" t="str">
        <f t="array" ref="F1130">IFERROR(INDEX(cnpj!$A:$B,MATCH(C1130,cnpj!$B:$B,0),1),IF(G1130=14,LEFT(E1130,2)&amp;"."&amp;MID(E1130,3,3)&amp;"."&amp;MID(E1130,6,3)&amp;"/"&amp;MID(E1130,9,4)&amp;"-"&amp;RIGHT(E1130,2),IF(G1130=13,0&amp;LEFT(E1130,1)&amp;"."&amp;MID(E1130,2,3)&amp;"."&amp;MID(E1130,5,3)&amp;"/"&amp;MID(E1130,8,4)&amp;"-"&amp;RIGHT(E1130,2),IF(G1130=12,"00"&amp;"."&amp;LEFT(E1130,3)&amp;"."&amp;MID(E1130,4,3)&amp;"/"&amp;MID(E1130,7,4)&amp;"-"&amp;RIGHT(E1130,2),IF(G1130=11,"00.0"&amp;LEFT(E1130,2)&amp;"."&amp;MID(E1130,3,3)&amp;"/"&amp;MID(E1130,6,4)&amp;"-"&amp;RIGHT(E1130,2),"erro")))))</f>
        <v>61.065.751/0001-80</v>
      </c>
      <c r="G1130" s="2">
        <f t="shared" si="2"/>
        <v>14</v>
      </c>
      <c r="H1130" s="6" t="s">
        <v>62</v>
      </c>
      <c r="I1130" s="2">
        <v>3.0</v>
      </c>
      <c r="J1130" s="6">
        <v>13.542358202740763</v>
      </c>
      <c r="K1130" s="6">
        <v>760976.84</v>
      </c>
      <c r="L1130" s="2">
        <v>0.0</v>
      </c>
      <c r="M1130" s="2">
        <v>0.0</v>
      </c>
      <c r="N1130" s="2"/>
      <c r="O1130" s="2">
        <v>0.0</v>
      </c>
      <c r="P1130" s="2">
        <v>0.0</v>
      </c>
      <c r="Q1130" s="2">
        <v>0.0</v>
      </c>
      <c r="R1130" s="2">
        <v>14.0</v>
      </c>
      <c r="S1130" s="2">
        <v>0.0</v>
      </c>
      <c r="T1130" s="6">
        <v>15.596981110692177</v>
      </c>
      <c r="U1130" s="6">
        <v>-0.05706597011441955</v>
      </c>
      <c r="V1130" s="6">
        <v>0.9365835250597659</v>
      </c>
      <c r="W1130" s="6">
        <v>2782592.0</v>
      </c>
      <c r="X1130" s="6">
        <v>2779387.0</v>
      </c>
      <c r="Y1130" s="6">
        <v>5938583.0</v>
      </c>
      <c r="Z1130" s="6">
        <v>-338891.0</v>
      </c>
      <c r="AA1130" s="2">
        <f t="shared" si="3"/>
        <v>1</v>
      </c>
      <c r="AB1130" s="2">
        <v>0.0</v>
      </c>
      <c r="AC1130" s="2">
        <v>0.0</v>
      </c>
      <c r="AD1130" s="2">
        <v>0.0</v>
      </c>
      <c r="AE1130" s="2">
        <v>0.0</v>
      </c>
      <c r="AF1130" s="2">
        <v>0.0</v>
      </c>
      <c r="AG1130" s="2">
        <v>0.0</v>
      </c>
      <c r="AH1130" s="2">
        <v>1.0</v>
      </c>
      <c r="AI1130" s="2">
        <v>0.0</v>
      </c>
      <c r="AJ1130" s="2">
        <v>0.0</v>
      </c>
      <c r="AK1130" s="2">
        <v>0.0</v>
      </c>
      <c r="AL1130" s="2">
        <v>0.0</v>
      </c>
      <c r="AM1130" s="2">
        <v>0.0</v>
      </c>
      <c r="AN1130" s="2">
        <v>1.0</v>
      </c>
      <c r="AO1130" s="2">
        <v>0.0</v>
      </c>
      <c r="AP1130" s="2">
        <v>0.0</v>
      </c>
      <c r="AQ1130" s="2">
        <v>0.0</v>
      </c>
      <c r="AR1130" s="3">
        <v>0.0</v>
      </c>
      <c r="AS1130" s="6">
        <f t="shared" si="4"/>
        <v>15.6881945</v>
      </c>
      <c r="AT1130" s="6">
        <f t="shared" si="5"/>
        <v>-0.07906456059</v>
      </c>
      <c r="AU1130" s="6">
        <f t="shared" si="6"/>
        <v>0.8901530558</v>
      </c>
      <c r="AV1130" s="6">
        <f t="shared" si="7"/>
        <v>0</v>
      </c>
      <c r="AW1130" s="6">
        <f t="shared" si="8"/>
        <v>0</v>
      </c>
      <c r="AX1130" s="6">
        <f t="shared" si="9"/>
        <v>0</v>
      </c>
      <c r="AY1130" s="6">
        <f t="shared" si="10"/>
        <v>0</v>
      </c>
      <c r="AZ1130" s="6">
        <f t="shared" si="11"/>
        <v>0</v>
      </c>
      <c r="BA1130" s="6">
        <f t="shared" si="12"/>
        <v>15</v>
      </c>
      <c r="BB1130" s="6">
        <f t="shared" si="13"/>
        <v>0</v>
      </c>
      <c r="BC1130" s="2"/>
      <c r="BD1130" s="2"/>
    </row>
    <row r="1131" ht="15.75" customHeight="1">
      <c r="A1131" s="2">
        <v>271.0</v>
      </c>
      <c r="B1131" s="2">
        <v>2018.0</v>
      </c>
      <c r="C1131" s="6" t="s">
        <v>332</v>
      </c>
      <c r="D1131" s="2">
        <v>16306.0</v>
      </c>
      <c r="E1131" s="2">
        <v>6.106575100018E13</v>
      </c>
      <c r="F1131" s="2" t="str">
        <f t="array" ref="F1131">IFERROR(INDEX(cnpj!$A:$B,MATCH(C1131,cnpj!$B:$B,0),1),IF(G1131=14,LEFT(E1131,2)&amp;"."&amp;MID(E1131,3,3)&amp;"."&amp;MID(E1131,6,3)&amp;"/"&amp;MID(E1131,9,4)&amp;"-"&amp;RIGHT(E1131,2),IF(G1131=13,0&amp;LEFT(E1131,1)&amp;"."&amp;MID(E1131,2,3)&amp;"."&amp;MID(E1131,5,3)&amp;"/"&amp;MID(E1131,8,4)&amp;"-"&amp;RIGHT(E1131,2),IF(G1131=12,"00"&amp;"."&amp;LEFT(E1131,3)&amp;"."&amp;MID(E1131,4,3)&amp;"/"&amp;MID(E1131,7,4)&amp;"-"&amp;RIGHT(E1131,2),IF(G1131=11,"00.0"&amp;LEFT(E1131,2)&amp;"."&amp;MID(E1131,3,3)&amp;"/"&amp;MID(E1131,6,4)&amp;"-"&amp;RIGHT(E1131,2),"erro")))))</f>
        <v>61.065.751/0001-80</v>
      </c>
      <c r="G1131" s="2">
        <f t="shared" si="2"/>
        <v>14</v>
      </c>
      <c r="H1131" s="6" t="s">
        <v>62</v>
      </c>
      <c r="I1131" s="2">
        <v>3.0</v>
      </c>
      <c r="J1131" s="6">
        <v>13.803252736902103</v>
      </c>
      <c r="K1131" s="6">
        <v>987817.0</v>
      </c>
      <c r="L1131" s="2">
        <v>0.0</v>
      </c>
      <c r="M1131" s="2">
        <v>0.0</v>
      </c>
      <c r="N1131" s="2"/>
      <c r="O1131" s="2">
        <v>0.0</v>
      </c>
      <c r="P1131" s="2">
        <v>0.0</v>
      </c>
      <c r="Q1131" s="2">
        <v>0.0</v>
      </c>
      <c r="R1131" s="2">
        <v>13.0</v>
      </c>
      <c r="S1131" s="2">
        <v>0.0</v>
      </c>
      <c r="T1131" s="6">
        <v>15.506138888431105</v>
      </c>
      <c r="U1131" s="6">
        <v>-0.11323285917630221</v>
      </c>
      <c r="V1131" s="6">
        <v>1.043785717828898</v>
      </c>
      <c r="W1131" s="6">
        <v>2502695.0</v>
      </c>
      <c r="X1131" s="6">
        <v>3157637.0</v>
      </c>
      <c r="Y1131" s="6">
        <v>5422887.0</v>
      </c>
      <c r="Z1131" s="6">
        <v>-614049.0</v>
      </c>
      <c r="AA1131" s="2">
        <f t="shared" si="3"/>
        <v>1</v>
      </c>
      <c r="AB1131" s="2">
        <v>0.0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0.0</v>
      </c>
      <c r="AH1131" s="2">
        <v>1.0</v>
      </c>
      <c r="AI1131" s="2">
        <v>0.0</v>
      </c>
      <c r="AJ1131" s="2">
        <v>0.0</v>
      </c>
      <c r="AK1131" s="2">
        <v>0.0</v>
      </c>
      <c r="AL1131" s="2">
        <v>0.0</v>
      </c>
      <c r="AM1131" s="2">
        <v>0.0</v>
      </c>
      <c r="AN1131" s="2">
        <v>0.0</v>
      </c>
      <c r="AO1131" s="2">
        <v>1.0</v>
      </c>
      <c r="AP1131" s="2">
        <v>0.0</v>
      </c>
      <c r="AQ1131" s="2">
        <v>0.0</v>
      </c>
      <c r="AR1131" s="3">
        <v>0.0</v>
      </c>
      <c r="AS1131" s="6">
        <f t="shared" si="4"/>
        <v>15.59698111</v>
      </c>
      <c r="AT1131" s="6">
        <f t="shared" si="5"/>
        <v>-0.05706597011</v>
      </c>
      <c r="AU1131" s="6">
        <f t="shared" si="6"/>
        <v>0.9365835251</v>
      </c>
      <c r="AV1131" s="6">
        <f t="shared" si="7"/>
        <v>0</v>
      </c>
      <c r="AW1131" s="6">
        <f t="shared" si="8"/>
        <v>0</v>
      </c>
      <c r="AX1131" s="6">
        <f t="shared" si="9"/>
        <v>0</v>
      </c>
      <c r="AY1131" s="6">
        <f t="shared" si="10"/>
        <v>0</v>
      </c>
      <c r="AZ1131" s="6">
        <f t="shared" si="11"/>
        <v>0</v>
      </c>
      <c r="BA1131" s="6">
        <f t="shared" si="12"/>
        <v>14</v>
      </c>
      <c r="BB1131" s="6">
        <f t="shared" si="13"/>
        <v>0</v>
      </c>
      <c r="BC1131" s="2"/>
      <c r="BD1131" s="2"/>
    </row>
    <row r="1132" ht="15.75" customHeight="1">
      <c r="A1132" s="2">
        <v>271.0</v>
      </c>
      <c r="B1132" s="2">
        <v>2019.0</v>
      </c>
      <c r="C1132" s="6" t="s">
        <v>332</v>
      </c>
      <c r="D1132" s="2">
        <v>16306.0</v>
      </c>
      <c r="E1132" s="2">
        <v>6.106575100018E13</v>
      </c>
      <c r="F1132" s="2" t="str">
        <f t="array" ref="F1132">IFERROR(INDEX(cnpj!$A:$B,MATCH(C1132,cnpj!$B:$B,0),1),IF(G1132=14,LEFT(E1132,2)&amp;"."&amp;MID(E1132,3,3)&amp;"."&amp;MID(E1132,6,3)&amp;"/"&amp;MID(E1132,9,4)&amp;"-"&amp;RIGHT(E1132,2),IF(G1132=13,0&amp;LEFT(E1132,1)&amp;"."&amp;MID(E1132,2,3)&amp;"."&amp;MID(E1132,5,3)&amp;"/"&amp;MID(E1132,8,4)&amp;"-"&amp;RIGHT(E1132,2),IF(G1132=12,"00"&amp;"."&amp;LEFT(E1132,3)&amp;"."&amp;MID(E1132,4,3)&amp;"/"&amp;MID(E1132,7,4)&amp;"-"&amp;RIGHT(E1132,2),IF(G1132=11,"00.0"&amp;LEFT(E1132,2)&amp;"."&amp;MID(E1132,3,3)&amp;"/"&amp;MID(E1132,6,4)&amp;"-"&amp;RIGHT(E1132,2),"erro")))))</f>
        <v>61.065.751/0001-80</v>
      </c>
      <c r="G1132" s="2">
        <f t="shared" si="2"/>
        <v>14</v>
      </c>
      <c r="H1132" s="6" t="s">
        <v>62</v>
      </c>
      <c r="I1132" s="2">
        <v>3.0</v>
      </c>
      <c r="J1132" s="6">
        <v>13.803252736902103</v>
      </c>
      <c r="K1132" s="6">
        <v>987817.0</v>
      </c>
      <c r="L1132" s="2">
        <v>0.0</v>
      </c>
      <c r="M1132" s="2">
        <v>1.0</v>
      </c>
      <c r="N1132" s="2"/>
      <c r="O1132" s="2">
        <v>0.0</v>
      </c>
      <c r="P1132" s="2">
        <v>0.0</v>
      </c>
      <c r="Q1132" s="2">
        <v>0.0</v>
      </c>
      <c r="R1132" s="2">
        <v>13.0</v>
      </c>
      <c r="S1132" s="2">
        <v>0.0</v>
      </c>
      <c r="T1132" s="6">
        <v>15.403614511211776</v>
      </c>
      <c r="U1132" s="6">
        <v>-0.0635634983225933</v>
      </c>
      <c r="V1132" s="6">
        <v>1.2284423613636641</v>
      </c>
      <c r="W1132" s="6">
        <v>2953686.0</v>
      </c>
      <c r="X1132" s="6">
        <v>3058876.0</v>
      </c>
      <c r="Y1132" s="6">
        <v>4894460.0</v>
      </c>
      <c r="Z1132" s="6">
        <v>-311109.0</v>
      </c>
      <c r="AA1132" s="2">
        <f t="shared" si="3"/>
        <v>1</v>
      </c>
      <c r="AB1132" s="2">
        <v>0.0</v>
      </c>
      <c r="AC1132" s="2">
        <v>0.0</v>
      </c>
      <c r="AD1132" s="2">
        <v>0.0</v>
      </c>
      <c r="AE1132" s="2">
        <v>0.0</v>
      </c>
      <c r="AF1132" s="2">
        <v>0.0</v>
      </c>
      <c r="AG1132" s="2">
        <v>0.0</v>
      </c>
      <c r="AH1132" s="2">
        <v>1.0</v>
      </c>
      <c r="AI1132" s="2">
        <v>0.0</v>
      </c>
      <c r="AJ1132" s="2">
        <v>0.0</v>
      </c>
      <c r="AK1132" s="2">
        <v>0.0</v>
      </c>
      <c r="AL1132" s="2">
        <v>0.0</v>
      </c>
      <c r="AM1132" s="2">
        <v>0.0</v>
      </c>
      <c r="AN1132" s="2">
        <v>0.0</v>
      </c>
      <c r="AO1132" s="2">
        <v>0.0</v>
      </c>
      <c r="AP1132" s="2">
        <v>1.0</v>
      </c>
      <c r="AQ1132" s="2">
        <v>0.0</v>
      </c>
      <c r="AR1132" s="3">
        <v>0.0</v>
      </c>
      <c r="AS1132" s="6">
        <f t="shared" si="4"/>
        <v>15.50613889</v>
      </c>
      <c r="AT1132" s="6">
        <f t="shared" si="5"/>
        <v>-0.1132328592</v>
      </c>
      <c r="AU1132" s="6">
        <f t="shared" si="6"/>
        <v>1.043785718</v>
      </c>
      <c r="AV1132" s="6">
        <f t="shared" si="7"/>
        <v>0</v>
      </c>
      <c r="AW1132" s="6">
        <f t="shared" si="8"/>
        <v>0</v>
      </c>
      <c r="AX1132" s="6">
        <f t="shared" si="9"/>
        <v>0</v>
      </c>
      <c r="AY1132" s="6">
        <f t="shared" si="10"/>
        <v>0</v>
      </c>
      <c r="AZ1132" s="6">
        <f t="shared" si="11"/>
        <v>0</v>
      </c>
      <c r="BA1132" s="6">
        <f t="shared" si="12"/>
        <v>13</v>
      </c>
      <c r="BB1132" s="6">
        <f t="shared" si="13"/>
        <v>0</v>
      </c>
      <c r="BC1132" s="2"/>
      <c r="BD1132" s="2"/>
    </row>
    <row r="1133" ht="15.75" customHeight="1">
      <c r="A1133" s="2">
        <v>271.0</v>
      </c>
      <c r="B1133" s="2">
        <v>2020.0</v>
      </c>
      <c r="C1133" s="6" t="s">
        <v>332</v>
      </c>
      <c r="D1133" s="2">
        <v>16306.0</v>
      </c>
      <c r="E1133" s="2">
        <v>6.106575100018E13</v>
      </c>
      <c r="F1133" s="2" t="str">
        <f t="array" ref="F1133">IFERROR(INDEX(cnpj!$A:$B,MATCH(C1133,cnpj!$B:$B,0),1),IF(G1133=14,LEFT(E1133,2)&amp;"."&amp;MID(E1133,3,3)&amp;"."&amp;MID(E1133,6,3)&amp;"/"&amp;MID(E1133,9,4)&amp;"-"&amp;RIGHT(E1133,2),IF(G1133=13,0&amp;LEFT(E1133,1)&amp;"."&amp;MID(E1133,2,3)&amp;"."&amp;MID(E1133,5,3)&amp;"/"&amp;MID(E1133,8,4)&amp;"-"&amp;RIGHT(E1133,2),IF(G1133=12,"00"&amp;"."&amp;LEFT(E1133,3)&amp;"."&amp;MID(E1133,4,3)&amp;"/"&amp;MID(E1133,7,4)&amp;"-"&amp;RIGHT(E1133,2),IF(G1133=11,"00.0"&amp;LEFT(E1133,2)&amp;"."&amp;MID(E1133,3,3)&amp;"/"&amp;MID(E1133,6,4)&amp;"-"&amp;RIGHT(E1133,2),"erro")))))</f>
        <v>61.065.751/0001-80</v>
      </c>
      <c r="G1133" s="2">
        <f t="shared" si="2"/>
        <v>14</v>
      </c>
      <c r="H1133" s="6" t="s">
        <v>62</v>
      </c>
      <c r="I1133" s="2">
        <v>3.0</v>
      </c>
      <c r="J1133" s="6">
        <v>13.077646306915188</v>
      </c>
      <c r="K1133" s="6">
        <v>478134.0</v>
      </c>
      <c r="L1133" s="2">
        <v>0.0</v>
      </c>
      <c r="M1133" s="2">
        <v>0.0</v>
      </c>
      <c r="N1133" s="2"/>
      <c r="O1133" s="2">
        <v>0.0</v>
      </c>
      <c r="P1133" s="2">
        <v>0.0</v>
      </c>
      <c r="Q1133" s="2">
        <v>0.0</v>
      </c>
      <c r="R1133" s="2">
        <v>13.0</v>
      </c>
      <c r="S1133" s="2">
        <v>0.0</v>
      </c>
      <c r="T1133" s="6">
        <v>15.281024056947935</v>
      </c>
      <c r="U1133" s="6">
        <v>0.0034514567299941843</v>
      </c>
      <c r="V1133" s="6">
        <v>1.1232422260233001</v>
      </c>
      <c r="W1133" s="6">
        <v>2656068.0</v>
      </c>
      <c r="X1133" s="6">
        <v>2207308.0</v>
      </c>
      <c r="Y1133" s="6">
        <v>4329766.0</v>
      </c>
      <c r="Z1133" s="6">
        <v>14944.0</v>
      </c>
      <c r="AA1133" s="2">
        <f t="shared" si="3"/>
        <v>1</v>
      </c>
      <c r="AB1133" s="2">
        <v>0.0</v>
      </c>
      <c r="AC1133" s="2">
        <v>0.0</v>
      </c>
      <c r="AD1133" s="2">
        <v>0.0</v>
      </c>
      <c r="AE1133" s="2">
        <v>0.0</v>
      </c>
      <c r="AF1133" s="2">
        <v>0.0</v>
      </c>
      <c r="AG1133" s="2">
        <v>0.0</v>
      </c>
      <c r="AH1133" s="2">
        <v>1.0</v>
      </c>
      <c r="AI1133" s="2">
        <v>0.0</v>
      </c>
      <c r="AJ1133" s="2">
        <v>0.0</v>
      </c>
      <c r="AK1133" s="2">
        <v>0.0</v>
      </c>
      <c r="AL1133" s="2">
        <v>0.0</v>
      </c>
      <c r="AM1133" s="2">
        <v>0.0</v>
      </c>
      <c r="AN1133" s="2">
        <v>0.0</v>
      </c>
      <c r="AO1133" s="2">
        <v>0.0</v>
      </c>
      <c r="AP1133" s="2">
        <v>0.0</v>
      </c>
      <c r="AQ1133" s="2">
        <v>1.0</v>
      </c>
      <c r="AR1133" s="3">
        <v>0.0</v>
      </c>
      <c r="AS1133" s="6">
        <f t="shared" si="4"/>
        <v>15.40361451</v>
      </c>
      <c r="AT1133" s="6">
        <f t="shared" si="5"/>
        <v>-0.06356349832</v>
      </c>
      <c r="AU1133" s="6">
        <f t="shared" si="6"/>
        <v>1.228442361</v>
      </c>
      <c r="AV1133" s="6">
        <f t="shared" si="7"/>
        <v>0</v>
      </c>
      <c r="AW1133" s="6">
        <f t="shared" si="8"/>
        <v>1</v>
      </c>
      <c r="AX1133" s="6">
        <f t="shared" si="9"/>
        <v>0</v>
      </c>
      <c r="AY1133" s="6">
        <f t="shared" si="10"/>
        <v>0</v>
      </c>
      <c r="AZ1133" s="6">
        <f t="shared" si="11"/>
        <v>0</v>
      </c>
      <c r="BA1133" s="6">
        <f t="shared" si="12"/>
        <v>13</v>
      </c>
      <c r="BB1133" s="6">
        <f t="shared" si="13"/>
        <v>0</v>
      </c>
      <c r="BC1133" s="2"/>
      <c r="BD1133" s="2"/>
    </row>
    <row r="1134" ht="15.75" customHeight="1">
      <c r="A1134" s="2">
        <v>272.0</v>
      </c>
      <c r="B1134" s="2">
        <v>2016.0</v>
      </c>
      <c r="C1134" s="6" t="s">
        <v>333</v>
      </c>
      <c r="D1134" s="2">
        <v>15300.0</v>
      </c>
      <c r="E1134" s="2">
        <v>2.4962466000136E13</v>
      </c>
      <c r="F1134" s="2" t="str">
        <f t="array" ref="F1134">IFERROR(INDEX(cnpj!$A:$B,MATCH(C1134,cnpj!$B:$B,0),1),IF(G1134=14,LEFT(E1134,2)&amp;"."&amp;MID(E1134,3,3)&amp;"."&amp;MID(E1134,6,3)&amp;"/"&amp;MID(E1134,9,4)&amp;"-"&amp;RIGHT(E1134,2),IF(G1134=13,0&amp;LEFT(E1134,1)&amp;"."&amp;MID(E1134,2,3)&amp;"."&amp;MID(E1134,5,3)&amp;"/"&amp;MID(E1134,8,4)&amp;"-"&amp;RIGHT(E1134,2),IF(G1134=12,"00"&amp;"."&amp;LEFT(E1134,3)&amp;"."&amp;MID(E1134,4,3)&amp;"/"&amp;MID(E1134,7,4)&amp;"-"&amp;RIGHT(E1134,2),IF(G1134=11,"00.0"&amp;LEFT(E1134,2)&amp;"."&amp;MID(E1134,3,3)&amp;"/"&amp;MID(E1134,6,4)&amp;"-"&amp;RIGHT(E1134,2),"erro")))))</f>
        <v>24.962.466/0001-36</v>
      </c>
      <c r="G1134" s="2">
        <f t="shared" si="2"/>
        <v>14</v>
      </c>
      <c r="H1134" s="6" t="s">
        <v>60</v>
      </c>
      <c r="I1134" s="2">
        <v>1.0</v>
      </c>
      <c r="J1134" s="6">
        <v>12.098041845612368</v>
      </c>
      <c r="K1134" s="6">
        <v>179519.99</v>
      </c>
      <c r="L1134" s="2">
        <v>0.0</v>
      </c>
      <c r="M1134" s="2">
        <v>1.0</v>
      </c>
      <c r="N1134" s="2"/>
      <c r="O1134" s="2">
        <v>0.0</v>
      </c>
      <c r="P1134" s="2">
        <v>0.0</v>
      </c>
      <c r="Q1134" s="2">
        <v>0.0</v>
      </c>
      <c r="R1134" s="2">
        <v>6.0</v>
      </c>
      <c r="S1134" s="2">
        <v>1.0</v>
      </c>
      <c r="T1134" s="6">
        <v>16.09349840382052</v>
      </c>
      <c r="U1134" s="6">
        <v>0.01130067475464865</v>
      </c>
      <c r="V1134" s="6">
        <v>0.6939011551468336</v>
      </c>
      <c r="W1134" s="6">
        <v>1360568.0</v>
      </c>
      <c r="X1134" s="6">
        <v>5409845.0</v>
      </c>
      <c r="Y1134" s="6">
        <v>9757028.0</v>
      </c>
      <c r="Z1134" s="6">
        <v>110261.0</v>
      </c>
      <c r="AA1134" s="2" t="str">
        <f t="shared" si="3"/>
        <v/>
      </c>
      <c r="AB1134" s="2">
        <v>0.0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1.0</v>
      </c>
      <c r="AH1134" s="2">
        <v>0.0</v>
      </c>
      <c r="AI1134" s="2">
        <v>0.0</v>
      </c>
      <c r="AJ1134" s="2">
        <v>0.0</v>
      </c>
      <c r="AK1134" s="2">
        <v>0.0</v>
      </c>
      <c r="AL1134" s="2">
        <v>0.0</v>
      </c>
      <c r="AM1134" s="2">
        <v>1.0</v>
      </c>
      <c r="AN1134" s="2">
        <v>0.0</v>
      </c>
      <c r="AO1134" s="2">
        <v>0.0</v>
      </c>
      <c r="AP1134" s="2">
        <v>0.0</v>
      </c>
      <c r="AQ1134" s="2">
        <v>0.0</v>
      </c>
      <c r="AR1134" s="3">
        <v>0.0</v>
      </c>
      <c r="AS1134" s="6" t="str">
        <f t="shared" si="4"/>
        <v/>
      </c>
      <c r="AT1134" s="6" t="str">
        <f t="shared" si="5"/>
        <v/>
      </c>
      <c r="AU1134" s="6" t="str">
        <f t="shared" si="6"/>
        <v/>
      </c>
      <c r="AV1134" s="6" t="str">
        <f t="shared" si="7"/>
        <v/>
      </c>
      <c r="AW1134" s="6" t="str">
        <f t="shared" si="8"/>
        <v/>
      </c>
      <c r="AX1134" s="6" t="str">
        <f t="shared" si="9"/>
        <v/>
      </c>
      <c r="AY1134" s="6" t="str">
        <f t="shared" si="10"/>
        <v/>
      </c>
      <c r="AZ1134" s="6" t="str">
        <f t="shared" si="11"/>
        <v/>
      </c>
      <c r="BA1134" s="6" t="str">
        <f t="shared" si="12"/>
        <v/>
      </c>
      <c r="BB1134" s="6" t="str">
        <f t="shared" si="13"/>
        <v/>
      </c>
      <c r="BC1134" s="2"/>
      <c r="BD1134" s="2"/>
    </row>
    <row r="1135" ht="15.75" customHeight="1">
      <c r="A1135" s="2">
        <v>272.0</v>
      </c>
      <c r="B1135" s="2">
        <v>2017.0</v>
      </c>
      <c r="C1135" s="6" t="s">
        <v>333</v>
      </c>
      <c r="D1135" s="2">
        <v>15300.0</v>
      </c>
      <c r="E1135" s="2">
        <v>2.4962466000136E13</v>
      </c>
      <c r="F1135" s="2" t="str">
        <f t="array" ref="F1135">IFERROR(INDEX(cnpj!$A:$B,MATCH(C1135,cnpj!$B:$B,0),1),IF(G1135=14,LEFT(E1135,2)&amp;"."&amp;MID(E1135,3,3)&amp;"."&amp;MID(E1135,6,3)&amp;"/"&amp;MID(E1135,9,4)&amp;"-"&amp;RIGHT(E1135,2),IF(G1135=13,0&amp;LEFT(E1135,1)&amp;"."&amp;MID(E1135,2,3)&amp;"."&amp;MID(E1135,5,3)&amp;"/"&amp;MID(E1135,8,4)&amp;"-"&amp;RIGHT(E1135,2),IF(G1135=12,"00"&amp;"."&amp;LEFT(E1135,3)&amp;"."&amp;MID(E1135,4,3)&amp;"/"&amp;MID(E1135,7,4)&amp;"-"&amp;RIGHT(E1135,2),IF(G1135=11,"00.0"&amp;LEFT(E1135,2)&amp;"."&amp;MID(E1135,3,3)&amp;"/"&amp;MID(E1135,6,4)&amp;"-"&amp;RIGHT(E1135,2),"erro")))))</f>
        <v>24.962.466/0001-36</v>
      </c>
      <c r="G1135" s="2">
        <f t="shared" si="2"/>
        <v>14</v>
      </c>
      <c r="H1135" s="6" t="s">
        <v>60</v>
      </c>
      <c r="I1135" s="2">
        <v>1.0</v>
      </c>
      <c r="J1135" s="6">
        <v>12.098041845612368</v>
      </c>
      <c r="K1135" s="6">
        <v>179519.99</v>
      </c>
      <c r="L1135" s="2">
        <v>0.0</v>
      </c>
      <c r="M1135" s="2">
        <v>1.0</v>
      </c>
      <c r="N1135" s="2"/>
      <c r="O1135" s="2">
        <v>0.0</v>
      </c>
      <c r="P1135" s="2">
        <v>0.0</v>
      </c>
      <c r="Q1135" s="2">
        <v>0.0</v>
      </c>
      <c r="R1135" s="2">
        <v>6.0</v>
      </c>
      <c r="S1135" s="2">
        <v>0.0</v>
      </c>
      <c r="T1135" s="6">
        <v>16.283780583375552</v>
      </c>
      <c r="U1135" s="6">
        <v>0.042073673539732036</v>
      </c>
      <c r="V1135" s="6">
        <v>0.7265165465007153</v>
      </c>
      <c r="W1135" s="6">
        <v>1582209.0</v>
      </c>
      <c r="X1135" s="6">
        <v>6992148.0</v>
      </c>
      <c r="Y1135" s="6">
        <v>1.1802012E7</v>
      </c>
      <c r="Z1135" s="6">
        <v>496554.0</v>
      </c>
      <c r="AA1135" s="2">
        <f t="shared" si="3"/>
        <v>0</v>
      </c>
      <c r="AB1135" s="2">
        <v>0.0</v>
      </c>
      <c r="AC1135" s="2">
        <v>0.0</v>
      </c>
      <c r="AD1135" s="2">
        <v>0.0</v>
      </c>
      <c r="AE1135" s="2">
        <v>0.0</v>
      </c>
      <c r="AF1135" s="2">
        <v>0.0</v>
      </c>
      <c r="AG1135" s="2">
        <v>1.0</v>
      </c>
      <c r="AH1135" s="2">
        <v>0.0</v>
      </c>
      <c r="AI1135" s="2">
        <v>0.0</v>
      </c>
      <c r="AJ1135" s="2">
        <v>0.0</v>
      </c>
      <c r="AK1135" s="2">
        <v>0.0</v>
      </c>
      <c r="AL1135" s="2">
        <v>0.0</v>
      </c>
      <c r="AM1135" s="2">
        <v>0.0</v>
      </c>
      <c r="AN1135" s="2">
        <v>1.0</v>
      </c>
      <c r="AO1135" s="2">
        <v>0.0</v>
      </c>
      <c r="AP1135" s="2">
        <v>0.0</v>
      </c>
      <c r="AQ1135" s="2">
        <v>0.0</v>
      </c>
      <c r="AR1135" s="3">
        <v>0.0</v>
      </c>
      <c r="AS1135" s="6">
        <f t="shared" si="4"/>
        <v>16.0934984</v>
      </c>
      <c r="AT1135" s="6">
        <f t="shared" si="5"/>
        <v>0.01130067475</v>
      </c>
      <c r="AU1135" s="6">
        <f t="shared" si="6"/>
        <v>0.6939011551</v>
      </c>
      <c r="AV1135" s="6">
        <f t="shared" si="7"/>
        <v>0</v>
      </c>
      <c r="AW1135" s="6">
        <f t="shared" si="8"/>
        <v>1</v>
      </c>
      <c r="AX1135" s="6">
        <f t="shared" si="9"/>
        <v>0</v>
      </c>
      <c r="AY1135" s="6">
        <f t="shared" si="10"/>
        <v>0</v>
      </c>
      <c r="AZ1135" s="6">
        <f t="shared" si="11"/>
        <v>0</v>
      </c>
      <c r="BA1135" s="6">
        <f t="shared" si="12"/>
        <v>6</v>
      </c>
      <c r="BB1135" s="6">
        <f t="shared" si="13"/>
        <v>1</v>
      </c>
      <c r="BC1135" s="2"/>
      <c r="BD1135" s="2"/>
    </row>
    <row r="1136" ht="15.75" customHeight="1">
      <c r="A1136" s="2">
        <v>272.0</v>
      </c>
      <c r="B1136" s="2">
        <v>2018.0</v>
      </c>
      <c r="C1136" s="6" t="s">
        <v>333</v>
      </c>
      <c r="D1136" s="2">
        <v>15300.0</v>
      </c>
      <c r="E1136" s="2">
        <v>2.4962466000136E13</v>
      </c>
      <c r="F1136" s="2" t="str">
        <f t="array" ref="F1136">IFERROR(INDEX(cnpj!$A:$B,MATCH(C1136,cnpj!$B:$B,0),1),IF(G1136=14,LEFT(E1136,2)&amp;"."&amp;MID(E1136,3,3)&amp;"."&amp;MID(E1136,6,3)&amp;"/"&amp;MID(E1136,9,4)&amp;"-"&amp;RIGHT(E1136,2),IF(G1136=13,0&amp;LEFT(E1136,1)&amp;"."&amp;MID(E1136,2,3)&amp;"."&amp;MID(E1136,5,3)&amp;"/"&amp;MID(E1136,8,4)&amp;"-"&amp;RIGHT(E1136,2),IF(G1136=12,"00"&amp;"."&amp;LEFT(E1136,3)&amp;"."&amp;MID(E1136,4,3)&amp;"/"&amp;MID(E1136,7,4)&amp;"-"&amp;RIGHT(E1136,2),IF(G1136=11,"00.0"&amp;LEFT(E1136,2)&amp;"."&amp;MID(E1136,3,3)&amp;"/"&amp;MID(E1136,6,4)&amp;"-"&amp;RIGHT(E1136,2),"erro")))))</f>
        <v>24.962.466/0001-36</v>
      </c>
      <c r="G1136" s="2">
        <f t="shared" si="2"/>
        <v>14</v>
      </c>
      <c r="H1136" s="6" t="s">
        <v>60</v>
      </c>
      <c r="I1136" s="2">
        <v>1.0</v>
      </c>
      <c r="J1136" s="6">
        <v>12.098041845612368</v>
      </c>
      <c r="K1136" s="6">
        <v>179519.99</v>
      </c>
      <c r="L1136" s="2">
        <v>0.0</v>
      </c>
      <c r="M1136" s="2">
        <v>1.0</v>
      </c>
      <c r="N1136" s="2"/>
      <c r="O1136" s="2">
        <v>0.0</v>
      </c>
      <c r="P1136" s="2">
        <v>0.0</v>
      </c>
      <c r="Q1136" s="2">
        <v>0.0</v>
      </c>
      <c r="R1136" s="2">
        <v>6.0</v>
      </c>
      <c r="S1136" s="2">
        <v>1.0</v>
      </c>
      <c r="T1136" s="6">
        <v>16.352978743415104</v>
      </c>
      <c r="U1136" s="6">
        <v>0.05945953895317289</v>
      </c>
      <c r="V1136" s="6">
        <v>0.7221155397830531</v>
      </c>
      <c r="W1136" s="6">
        <v>1028363.0</v>
      </c>
      <c r="X1136" s="6">
        <v>8104672.0</v>
      </c>
      <c r="Y1136" s="6">
        <v>1.2647609E7</v>
      </c>
      <c r="Z1136" s="6">
        <v>752021.0</v>
      </c>
      <c r="AA1136" s="2">
        <f t="shared" si="3"/>
        <v>0</v>
      </c>
      <c r="AB1136" s="2">
        <v>0.0</v>
      </c>
      <c r="AC1136" s="2">
        <v>0.0</v>
      </c>
      <c r="AD1136" s="2">
        <v>0.0</v>
      </c>
      <c r="AE1136" s="2">
        <v>0.0</v>
      </c>
      <c r="AF1136" s="2">
        <v>0.0</v>
      </c>
      <c r="AG1136" s="2">
        <v>1.0</v>
      </c>
      <c r="AH1136" s="2">
        <v>0.0</v>
      </c>
      <c r="AI1136" s="2">
        <v>0.0</v>
      </c>
      <c r="AJ1136" s="2">
        <v>0.0</v>
      </c>
      <c r="AK1136" s="2">
        <v>0.0</v>
      </c>
      <c r="AL1136" s="2">
        <v>0.0</v>
      </c>
      <c r="AM1136" s="2">
        <v>0.0</v>
      </c>
      <c r="AN1136" s="2">
        <v>0.0</v>
      </c>
      <c r="AO1136" s="2">
        <v>1.0</v>
      </c>
      <c r="AP1136" s="2">
        <v>0.0</v>
      </c>
      <c r="AQ1136" s="2">
        <v>0.0</v>
      </c>
      <c r="AR1136" s="3">
        <v>0.0</v>
      </c>
      <c r="AS1136" s="6">
        <f t="shared" si="4"/>
        <v>16.28378058</v>
      </c>
      <c r="AT1136" s="6">
        <f t="shared" si="5"/>
        <v>0.04207367354</v>
      </c>
      <c r="AU1136" s="6">
        <f t="shared" si="6"/>
        <v>0.7265165465</v>
      </c>
      <c r="AV1136" s="6">
        <f t="shared" si="7"/>
        <v>0</v>
      </c>
      <c r="AW1136" s="6">
        <f t="shared" si="8"/>
        <v>1</v>
      </c>
      <c r="AX1136" s="6">
        <f t="shared" si="9"/>
        <v>0</v>
      </c>
      <c r="AY1136" s="6">
        <f t="shared" si="10"/>
        <v>0</v>
      </c>
      <c r="AZ1136" s="6">
        <f t="shared" si="11"/>
        <v>0</v>
      </c>
      <c r="BA1136" s="6">
        <f t="shared" si="12"/>
        <v>6</v>
      </c>
      <c r="BB1136" s="6">
        <f t="shared" si="13"/>
        <v>0</v>
      </c>
      <c r="BC1136" s="2"/>
      <c r="BD1136" s="2"/>
    </row>
    <row r="1137" ht="15.75" customHeight="1">
      <c r="A1137" s="2">
        <v>272.0</v>
      </c>
      <c r="B1137" s="2">
        <v>2019.0</v>
      </c>
      <c r="C1137" s="6" t="s">
        <v>333</v>
      </c>
      <c r="D1137" s="2">
        <v>15300.0</v>
      </c>
      <c r="E1137" s="2">
        <v>2.4962466000136E13</v>
      </c>
      <c r="F1137" s="2" t="str">
        <f t="array" ref="F1137">IFERROR(INDEX(cnpj!$A:$B,MATCH(C1137,cnpj!$B:$B,0),1),IF(G1137=14,LEFT(E1137,2)&amp;"."&amp;MID(E1137,3,3)&amp;"."&amp;MID(E1137,6,3)&amp;"/"&amp;MID(E1137,9,4)&amp;"-"&amp;RIGHT(E1137,2),IF(G1137=13,0&amp;LEFT(E1137,1)&amp;"."&amp;MID(E1137,2,3)&amp;"."&amp;MID(E1137,5,3)&amp;"/"&amp;MID(E1137,8,4)&amp;"-"&amp;RIGHT(E1137,2),IF(G1137=12,"00"&amp;"."&amp;LEFT(E1137,3)&amp;"."&amp;MID(E1137,4,3)&amp;"/"&amp;MID(E1137,7,4)&amp;"-"&amp;RIGHT(E1137,2),IF(G1137=11,"00.0"&amp;LEFT(E1137,2)&amp;"."&amp;MID(E1137,3,3)&amp;"/"&amp;MID(E1137,6,4)&amp;"-"&amp;RIGHT(E1137,2),"erro")))))</f>
        <v>24.962.466/0001-36</v>
      </c>
      <c r="G1137" s="2">
        <f t="shared" si="2"/>
        <v>14</v>
      </c>
      <c r="H1137" s="6" t="s">
        <v>60</v>
      </c>
      <c r="I1137" s="2">
        <v>1.0</v>
      </c>
      <c r="J1137" s="6">
        <v>14.755908365181662</v>
      </c>
      <c r="K1137" s="6">
        <v>2561000.0</v>
      </c>
      <c r="L1137" s="2">
        <v>0.0</v>
      </c>
      <c r="M1137" s="2">
        <v>1.0</v>
      </c>
      <c r="N1137" s="2"/>
      <c r="O1137" s="2">
        <v>0.0</v>
      </c>
      <c r="P1137" s="2">
        <v>0.0</v>
      </c>
      <c r="Q1137" s="2">
        <v>0.0</v>
      </c>
      <c r="R1137" s="2">
        <v>6.0</v>
      </c>
      <c r="S1137" s="2">
        <v>1.0</v>
      </c>
      <c r="T1137" s="6">
        <v>16.363290593320773</v>
      </c>
      <c r="U1137" s="6">
        <v>0.08487816917897151</v>
      </c>
      <c r="V1137" s="6">
        <v>0.18155518744310847</v>
      </c>
      <c r="W1137" s="6">
        <v>959472.0</v>
      </c>
      <c r="X1137" s="6">
        <v>1360568.0</v>
      </c>
      <c r="Y1137" s="6">
        <v>1.2778704E7</v>
      </c>
      <c r="Z1137" s="6">
        <v>1084633.0</v>
      </c>
      <c r="AA1137" s="2">
        <f t="shared" si="3"/>
        <v>0</v>
      </c>
      <c r="AB1137" s="2">
        <v>0.0</v>
      </c>
      <c r="AC1137" s="2">
        <v>0.0</v>
      </c>
      <c r="AD1137" s="2">
        <v>0.0</v>
      </c>
      <c r="AE1137" s="2">
        <v>0.0</v>
      </c>
      <c r="AF1137" s="2">
        <v>0.0</v>
      </c>
      <c r="AG1137" s="2">
        <v>1.0</v>
      </c>
      <c r="AH1137" s="2">
        <v>0.0</v>
      </c>
      <c r="AI1137" s="2">
        <v>0.0</v>
      </c>
      <c r="AJ1137" s="2">
        <v>0.0</v>
      </c>
      <c r="AK1137" s="2">
        <v>0.0</v>
      </c>
      <c r="AL1137" s="2">
        <v>0.0</v>
      </c>
      <c r="AM1137" s="2">
        <v>0.0</v>
      </c>
      <c r="AN1137" s="2">
        <v>0.0</v>
      </c>
      <c r="AO1137" s="2">
        <v>0.0</v>
      </c>
      <c r="AP1137" s="2">
        <v>1.0</v>
      </c>
      <c r="AQ1137" s="2">
        <v>0.0</v>
      </c>
      <c r="AR1137" s="3">
        <v>0.0</v>
      </c>
      <c r="AS1137" s="6">
        <f t="shared" si="4"/>
        <v>16.35297874</v>
      </c>
      <c r="AT1137" s="6">
        <f t="shared" si="5"/>
        <v>0.05945953895</v>
      </c>
      <c r="AU1137" s="6">
        <f t="shared" si="6"/>
        <v>0.7221155398</v>
      </c>
      <c r="AV1137" s="6">
        <f t="shared" si="7"/>
        <v>0</v>
      </c>
      <c r="AW1137" s="6">
        <f t="shared" si="8"/>
        <v>1</v>
      </c>
      <c r="AX1137" s="6">
        <f t="shared" si="9"/>
        <v>0</v>
      </c>
      <c r="AY1137" s="6">
        <f t="shared" si="10"/>
        <v>0</v>
      </c>
      <c r="AZ1137" s="6">
        <f t="shared" si="11"/>
        <v>0</v>
      </c>
      <c r="BA1137" s="6">
        <f t="shared" si="12"/>
        <v>6</v>
      </c>
      <c r="BB1137" s="6">
        <f t="shared" si="13"/>
        <v>1</v>
      </c>
      <c r="BC1137" s="2"/>
      <c r="BD1137" s="2"/>
    </row>
    <row r="1138" ht="15.75" customHeight="1">
      <c r="A1138" s="2">
        <v>272.0</v>
      </c>
      <c r="B1138" s="2">
        <v>2020.0</v>
      </c>
      <c r="C1138" s="6" t="s">
        <v>333</v>
      </c>
      <c r="D1138" s="2">
        <v>15300.0</v>
      </c>
      <c r="E1138" s="2">
        <v>2.4962466000136E13</v>
      </c>
      <c r="F1138" s="2" t="str">
        <f t="array" ref="F1138">IFERROR(INDEX(cnpj!$A:$B,MATCH(C1138,cnpj!$B:$B,0),1),IF(G1138=14,LEFT(E1138,2)&amp;"."&amp;MID(E1138,3,3)&amp;"."&amp;MID(E1138,6,3)&amp;"/"&amp;MID(E1138,9,4)&amp;"-"&amp;RIGHT(E1138,2),IF(G1138=13,0&amp;LEFT(E1138,1)&amp;"."&amp;MID(E1138,2,3)&amp;"."&amp;MID(E1138,5,3)&amp;"/"&amp;MID(E1138,8,4)&amp;"-"&amp;RIGHT(E1138,2),IF(G1138=12,"00"&amp;"."&amp;LEFT(E1138,3)&amp;"."&amp;MID(E1138,4,3)&amp;"/"&amp;MID(E1138,7,4)&amp;"-"&amp;RIGHT(E1138,2),IF(G1138=11,"00.0"&amp;LEFT(E1138,2)&amp;"."&amp;MID(E1138,3,3)&amp;"/"&amp;MID(E1138,6,4)&amp;"-"&amp;RIGHT(E1138,2),"erro")))))</f>
        <v>24.962.466/0001-36</v>
      </c>
      <c r="G1138" s="2">
        <f t="shared" si="2"/>
        <v>14</v>
      </c>
      <c r="H1138" s="6" t="s">
        <v>60</v>
      </c>
      <c r="I1138" s="2">
        <v>1.0</v>
      </c>
      <c r="J1138" s="6">
        <v>14.541608838663905</v>
      </c>
      <c r="K1138" s="6">
        <v>2067000.0</v>
      </c>
      <c r="L1138" s="2">
        <v>0.0</v>
      </c>
      <c r="M1138" s="2">
        <v>1.0</v>
      </c>
      <c r="N1138" s="2"/>
      <c r="O1138" s="2">
        <v>0.0</v>
      </c>
      <c r="P1138" s="2">
        <v>0.0</v>
      </c>
      <c r="Q1138" s="2">
        <v>0.0</v>
      </c>
      <c r="R1138" s="2">
        <v>7.0</v>
      </c>
      <c r="S1138" s="2">
        <v>1.0</v>
      </c>
      <c r="T1138" s="6">
        <v>16.59193366952842</v>
      </c>
      <c r="U1138" s="6">
        <v>0.04368890813716405</v>
      </c>
      <c r="V1138" s="6">
        <v>0.7632254411614181</v>
      </c>
      <c r="W1138" s="6">
        <v>1972341.0</v>
      </c>
      <c r="X1138" s="6">
        <v>1.028618E7</v>
      </c>
      <c r="Y1138" s="6">
        <v>1.6061468E7</v>
      </c>
      <c r="Z1138" s="6">
        <v>701708.0</v>
      </c>
      <c r="AA1138" s="2">
        <f t="shared" si="3"/>
        <v>0</v>
      </c>
      <c r="AB1138" s="2">
        <v>0.0</v>
      </c>
      <c r="AC1138" s="2">
        <v>0.0</v>
      </c>
      <c r="AD1138" s="2">
        <v>0.0</v>
      </c>
      <c r="AE1138" s="2">
        <v>0.0</v>
      </c>
      <c r="AF1138" s="2">
        <v>0.0</v>
      </c>
      <c r="AG1138" s="2">
        <v>1.0</v>
      </c>
      <c r="AH1138" s="2">
        <v>0.0</v>
      </c>
      <c r="AI1138" s="2">
        <v>0.0</v>
      </c>
      <c r="AJ1138" s="2">
        <v>0.0</v>
      </c>
      <c r="AK1138" s="2">
        <v>0.0</v>
      </c>
      <c r="AL1138" s="2">
        <v>0.0</v>
      </c>
      <c r="AM1138" s="2">
        <v>0.0</v>
      </c>
      <c r="AN1138" s="2">
        <v>0.0</v>
      </c>
      <c r="AO1138" s="2">
        <v>0.0</v>
      </c>
      <c r="AP1138" s="2">
        <v>0.0</v>
      </c>
      <c r="AQ1138" s="2">
        <v>1.0</v>
      </c>
      <c r="AR1138" s="3">
        <v>0.0</v>
      </c>
      <c r="AS1138" s="6">
        <f t="shared" si="4"/>
        <v>16.36329059</v>
      </c>
      <c r="AT1138" s="6">
        <f t="shared" si="5"/>
        <v>0.08487816918</v>
      </c>
      <c r="AU1138" s="6">
        <f t="shared" si="6"/>
        <v>0.1815551874</v>
      </c>
      <c r="AV1138" s="6">
        <f t="shared" si="7"/>
        <v>0</v>
      </c>
      <c r="AW1138" s="6">
        <f t="shared" si="8"/>
        <v>1</v>
      </c>
      <c r="AX1138" s="6">
        <f t="shared" si="9"/>
        <v>0</v>
      </c>
      <c r="AY1138" s="6">
        <f t="shared" si="10"/>
        <v>0</v>
      </c>
      <c r="AZ1138" s="6">
        <f t="shared" si="11"/>
        <v>0</v>
      </c>
      <c r="BA1138" s="6">
        <f t="shared" si="12"/>
        <v>6</v>
      </c>
      <c r="BB1138" s="6">
        <f t="shared" si="13"/>
        <v>1</v>
      </c>
      <c r="BC1138" s="2"/>
      <c r="BD1138" s="2"/>
    </row>
    <row r="1139" ht="15.75" customHeight="1">
      <c r="A1139" s="2">
        <v>273.0</v>
      </c>
      <c r="B1139" s="2">
        <v>2016.0</v>
      </c>
      <c r="C1139" s="6" t="s">
        <v>334</v>
      </c>
      <c r="D1139" s="2">
        <v>17930.0</v>
      </c>
      <c r="E1139" s="2">
        <v>2.502844000166E12</v>
      </c>
      <c r="F1139" s="2" t="str">
        <f t="array" ref="F1139">IFERROR(INDEX(cnpj!$A:$B,MATCH(C1139,cnpj!$B:$B,0),1),IF(G1139=14,LEFT(E1139,2)&amp;"."&amp;MID(E1139,3,3)&amp;"."&amp;MID(E1139,6,3)&amp;"/"&amp;MID(E1139,9,4)&amp;"-"&amp;RIGHT(E1139,2),IF(G1139=13,0&amp;LEFT(E1139,1)&amp;"."&amp;MID(E1139,2,3)&amp;"."&amp;MID(E1139,5,3)&amp;"/"&amp;MID(E1139,8,4)&amp;"-"&amp;RIGHT(E1139,2),IF(G1139=12,"00"&amp;"."&amp;LEFT(E1139,3)&amp;"."&amp;MID(E1139,4,3)&amp;"/"&amp;MID(E1139,7,4)&amp;"-"&amp;RIGHT(E1139,2),IF(G1139=11,"00.0"&amp;LEFT(E1139,2)&amp;"."&amp;MID(E1139,3,3)&amp;"/"&amp;MID(E1139,6,4)&amp;"-"&amp;RIGHT(E1139,2),"erro")))))</f>
        <v>02.502.844/0001-66</v>
      </c>
      <c r="G1139" s="2">
        <f t="shared" si="2"/>
        <v>13</v>
      </c>
      <c r="H1139" s="6" t="s">
        <v>145</v>
      </c>
      <c r="I1139" s="2">
        <v>1.0</v>
      </c>
      <c r="J1139" s="6">
        <v>11.753201336383654</v>
      </c>
      <c r="K1139" s="6">
        <v>127159.99</v>
      </c>
      <c r="L1139" s="2">
        <v>0.0</v>
      </c>
      <c r="M1139" s="2">
        <v>1.0</v>
      </c>
      <c r="N1139" s="2"/>
      <c r="O1139" s="2">
        <v>0.0</v>
      </c>
      <c r="P1139" s="2">
        <v>0.0</v>
      </c>
      <c r="Q1139" s="2">
        <v>0.0</v>
      </c>
      <c r="R1139" s="2">
        <v>7.0</v>
      </c>
      <c r="S1139" s="2">
        <v>1.0</v>
      </c>
      <c r="T1139" s="6">
        <v>15.52920667873866</v>
      </c>
      <c r="U1139" s="6">
        <v>-0.025470881269895045</v>
      </c>
      <c r="V1139" s="6">
        <v>0.9739793330312004</v>
      </c>
      <c r="W1139" s="6">
        <v>2831515.0</v>
      </c>
      <c r="X1139" s="6">
        <v>2573520.0</v>
      </c>
      <c r="Y1139" s="6">
        <v>5549435.0</v>
      </c>
      <c r="Z1139" s="6">
        <v>-141349.0</v>
      </c>
      <c r="AA1139" s="2" t="str">
        <f t="shared" si="3"/>
        <v/>
      </c>
      <c r="AB1139" s="2">
        <v>0.0</v>
      </c>
      <c r="AC1139" s="2">
        <v>0.0</v>
      </c>
      <c r="AD1139" s="2">
        <v>0.0</v>
      </c>
      <c r="AE1139" s="2">
        <v>0.0</v>
      </c>
      <c r="AF1139" s="2">
        <v>0.0</v>
      </c>
      <c r="AG1139" s="2">
        <v>1.0</v>
      </c>
      <c r="AH1139" s="2">
        <v>0.0</v>
      </c>
      <c r="AI1139" s="2">
        <v>0.0</v>
      </c>
      <c r="AJ1139" s="2">
        <v>0.0</v>
      </c>
      <c r="AK1139" s="2">
        <v>0.0</v>
      </c>
      <c r="AL1139" s="2">
        <v>0.0</v>
      </c>
      <c r="AM1139" s="2">
        <v>1.0</v>
      </c>
      <c r="AN1139" s="2">
        <v>0.0</v>
      </c>
      <c r="AO1139" s="2">
        <v>0.0</v>
      </c>
      <c r="AP1139" s="2">
        <v>0.0</v>
      </c>
      <c r="AQ1139" s="2">
        <v>0.0</v>
      </c>
      <c r="AR1139" s="3">
        <v>0.0</v>
      </c>
      <c r="AS1139" s="6" t="str">
        <f t="shared" si="4"/>
        <v/>
      </c>
      <c r="AT1139" s="6" t="str">
        <f t="shared" si="5"/>
        <v/>
      </c>
      <c r="AU1139" s="6" t="str">
        <f t="shared" si="6"/>
        <v/>
      </c>
      <c r="AV1139" s="6" t="str">
        <f t="shared" si="7"/>
        <v/>
      </c>
      <c r="AW1139" s="6" t="str">
        <f t="shared" si="8"/>
        <v/>
      </c>
      <c r="AX1139" s="6" t="str">
        <f t="shared" si="9"/>
        <v/>
      </c>
      <c r="AY1139" s="6" t="str">
        <f t="shared" si="10"/>
        <v/>
      </c>
      <c r="AZ1139" s="6" t="str">
        <f t="shared" si="11"/>
        <v/>
      </c>
      <c r="BA1139" s="6" t="str">
        <f t="shared" si="12"/>
        <v/>
      </c>
      <c r="BB1139" s="6" t="str">
        <f t="shared" si="13"/>
        <v/>
      </c>
      <c r="BC1139" s="2"/>
      <c r="BD1139" s="2"/>
    </row>
    <row r="1140" ht="15.75" customHeight="1">
      <c r="A1140" s="2">
        <v>273.0</v>
      </c>
      <c r="B1140" s="2">
        <v>2017.0</v>
      </c>
      <c r="C1140" s="6" t="s">
        <v>334</v>
      </c>
      <c r="D1140" s="2">
        <v>17930.0</v>
      </c>
      <c r="E1140" s="2">
        <v>2.502844000166E12</v>
      </c>
      <c r="F1140" s="2" t="str">
        <f t="array" ref="F1140">IFERROR(INDEX(cnpj!$A:$B,MATCH(C1140,cnpj!$B:$B,0),1),IF(G1140=14,LEFT(E1140,2)&amp;"."&amp;MID(E1140,3,3)&amp;"."&amp;MID(E1140,6,3)&amp;"/"&amp;MID(E1140,9,4)&amp;"-"&amp;RIGHT(E1140,2),IF(G1140=13,0&amp;LEFT(E1140,1)&amp;"."&amp;MID(E1140,2,3)&amp;"."&amp;MID(E1140,5,3)&amp;"/"&amp;MID(E1140,8,4)&amp;"-"&amp;RIGHT(E1140,2),IF(G1140=12,"00"&amp;"."&amp;LEFT(E1140,3)&amp;"."&amp;MID(E1140,4,3)&amp;"/"&amp;MID(E1140,7,4)&amp;"-"&amp;RIGHT(E1140,2),IF(G1140=11,"00.0"&amp;LEFT(E1140,2)&amp;"."&amp;MID(E1140,3,3)&amp;"/"&amp;MID(E1140,6,4)&amp;"-"&amp;RIGHT(E1140,2),"erro")))))</f>
        <v>02.502.844/0001-66</v>
      </c>
      <c r="G1140" s="2">
        <f t="shared" si="2"/>
        <v>13</v>
      </c>
      <c r="H1140" s="6" t="s">
        <v>145</v>
      </c>
      <c r="I1140" s="2">
        <v>1.0</v>
      </c>
      <c r="J1140" s="6">
        <v>11.753201336383654</v>
      </c>
      <c r="K1140" s="6">
        <v>127159.99</v>
      </c>
      <c r="L1140" s="2">
        <v>0.0</v>
      </c>
      <c r="M1140" s="2">
        <v>1.0</v>
      </c>
      <c r="N1140" s="2"/>
      <c r="O1140" s="2">
        <v>0.0</v>
      </c>
      <c r="P1140" s="2">
        <v>0.0</v>
      </c>
      <c r="Q1140" s="2">
        <v>0.0</v>
      </c>
      <c r="R1140" s="2">
        <v>6.0</v>
      </c>
      <c r="S1140" s="2">
        <v>1.0</v>
      </c>
      <c r="T1140" s="6">
        <v>15.526156857890237</v>
      </c>
      <c r="U1140" s="6">
        <v>-0.029675721947403505</v>
      </c>
      <c r="V1140" s="6">
        <v>1.003575575468465</v>
      </c>
      <c r="W1140" s="6">
        <v>1114475.0</v>
      </c>
      <c r="X1140" s="6">
        <v>4437843.0</v>
      </c>
      <c r="Y1140" s="6">
        <v>5532536.0</v>
      </c>
      <c r="Z1140" s="6">
        <v>-164182.0</v>
      </c>
      <c r="AA1140" s="2">
        <f t="shared" si="3"/>
        <v>1</v>
      </c>
      <c r="AB1140" s="2">
        <v>0.0</v>
      </c>
      <c r="AC1140" s="2">
        <v>0.0</v>
      </c>
      <c r="AD1140" s="2">
        <v>0.0</v>
      </c>
      <c r="AE1140" s="2">
        <v>0.0</v>
      </c>
      <c r="AF1140" s="2">
        <v>0.0</v>
      </c>
      <c r="AG1140" s="2">
        <v>1.0</v>
      </c>
      <c r="AH1140" s="2">
        <v>0.0</v>
      </c>
      <c r="AI1140" s="2">
        <v>0.0</v>
      </c>
      <c r="AJ1140" s="2">
        <v>0.0</v>
      </c>
      <c r="AK1140" s="2">
        <v>0.0</v>
      </c>
      <c r="AL1140" s="2">
        <v>0.0</v>
      </c>
      <c r="AM1140" s="2">
        <v>0.0</v>
      </c>
      <c r="AN1140" s="2">
        <v>1.0</v>
      </c>
      <c r="AO1140" s="2">
        <v>0.0</v>
      </c>
      <c r="AP1140" s="2">
        <v>0.0</v>
      </c>
      <c r="AQ1140" s="2">
        <v>0.0</v>
      </c>
      <c r="AR1140" s="3">
        <v>0.0</v>
      </c>
      <c r="AS1140" s="6">
        <f t="shared" si="4"/>
        <v>15.52920668</v>
      </c>
      <c r="AT1140" s="6">
        <f t="shared" si="5"/>
        <v>-0.02547088127</v>
      </c>
      <c r="AU1140" s="6">
        <f t="shared" si="6"/>
        <v>0.973979333</v>
      </c>
      <c r="AV1140" s="6">
        <f t="shared" si="7"/>
        <v>0</v>
      </c>
      <c r="AW1140" s="6">
        <f t="shared" si="8"/>
        <v>1</v>
      </c>
      <c r="AX1140" s="6">
        <f t="shared" si="9"/>
        <v>0</v>
      </c>
      <c r="AY1140" s="6">
        <f t="shared" si="10"/>
        <v>0</v>
      </c>
      <c r="AZ1140" s="6">
        <f t="shared" si="11"/>
        <v>0</v>
      </c>
      <c r="BA1140" s="6">
        <f t="shared" si="12"/>
        <v>7</v>
      </c>
      <c r="BB1140" s="6">
        <f t="shared" si="13"/>
        <v>1</v>
      </c>
      <c r="BC1140" s="2"/>
      <c r="BD1140" s="2"/>
    </row>
    <row r="1141" ht="15.75" customHeight="1">
      <c r="A1141" s="2">
        <v>273.0</v>
      </c>
      <c r="B1141" s="2">
        <v>2018.0</v>
      </c>
      <c r="C1141" s="6" t="s">
        <v>334</v>
      </c>
      <c r="D1141" s="2">
        <v>17930.0</v>
      </c>
      <c r="E1141" s="2">
        <v>2.502844000166E12</v>
      </c>
      <c r="F1141" s="2" t="str">
        <f t="array" ref="F1141">IFERROR(INDEX(cnpj!$A:$B,MATCH(C1141,cnpj!$B:$B,0),1),IF(G1141=14,LEFT(E1141,2)&amp;"."&amp;MID(E1141,3,3)&amp;"."&amp;MID(E1141,6,3)&amp;"/"&amp;MID(E1141,9,4)&amp;"-"&amp;RIGHT(E1141,2),IF(G1141=13,0&amp;LEFT(E1141,1)&amp;"."&amp;MID(E1141,2,3)&amp;"."&amp;MID(E1141,5,3)&amp;"/"&amp;MID(E1141,8,4)&amp;"-"&amp;RIGHT(E1141,2),IF(G1141=12,"00"&amp;"."&amp;LEFT(E1141,3)&amp;"."&amp;MID(E1141,4,3)&amp;"/"&amp;MID(E1141,7,4)&amp;"-"&amp;RIGHT(E1141,2),IF(G1141=11,"00.0"&amp;LEFT(E1141,2)&amp;"."&amp;MID(E1141,3,3)&amp;"/"&amp;MID(E1141,6,4)&amp;"-"&amp;RIGHT(E1141,2),"erro")))))</f>
        <v>02.502.844/0001-66</v>
      </c>
      <c r="G1141" s="2">
        <f t="shared" si="2"/>
        <v>13</v>
      </c>
      <c r="H1141" s="6" t="s">
        <v>145</v>
      </c>
      <c r="I1141" s="2">
        <v>1.0</v>
      </c>
      <c r="J1141" s="6">
        <v>11.753201336383654</v>
      </c>
      <c r="K1141" s="6">
        <v>127159.99</v>
      </c>
      <c r="L1141" s="2">
        <v>0.0</v>
      </c>
      <c r="M1141" s="2">
        <v>1.0</v>
      </c>
      <c r="N1141" s="2"/>
      <c r="O1141" s="2">
        <v>0.0</v>
      </c>
      <c r="P1141" s="2">
        <v>0.0</v>
      </c>
      <c r="Q1141" s="2">
        <v>0.0</v>
      </c>
      <c r="R1141" s="2">
        <v>7.0</v>
      </c>
      <c r="S1141" s="2">
        <v>1.0</v>
      </c>
      <c r="T1141" s="6">
        <v>15.537034955923165</v>
      </c>
      <c r="U1141" s="6">
        <v>-0.024078284327257695</v>
      </c>
      <c r="V1141" s="6">
        <v>1.0276509338021058</v>
      </c>
      <c r="W1141" s="6">
        <v>1140378.0</v>
      </c>
      <c r="X1141" s="6">
        <v>4607323.0</v>
      </c>
      <c r="Y1141" s="6">
        <v>5593048.0</v>
      </c>
      <c r="Z1141" s="6">
        <v>-134671.0</v>
      </c>
      <c r="AA1141" s="2">
        <f t="shared" si="3"/>
        <v>1</v>
      </c>
      <c r="AB1141" s="2">
        <v>0.0</v>
      </c>
      <c r="AC1141" s="2">
        <v>0.0</v>
      </c>
      <c r="AD1141" s="2">
        <v>0.0</v>
      </c>
      <c r="AE1141" s="2">
        <v>0.0</v>
      </c>
      <c r="AF1141" s="2">
        <v>0.0</v>
      </c>
      <c r="AG1141" s="2">
        <v>1.0</v>
      </c>
      <c r="AH1141" s="2">
        <v>0.0</v>
      </c>
      <c r="AI1141" s="2">
        <v>0.0</v>
      </c>
      <c r="AJ1141" s="2">
        <v>0.0</v>
      </c>
      <c r="AK1141" s="2">
        <v>0.0</v>
      </c>
      <c r="AL1141" s="2">
        <v>0.0</v>
      </c>
      <c r="AM1141" s="2">
        <v>0.0</v>
      </c>
      <c r="AN1141" s="2">
        <v>0.0</v>
      </c>
      <c r="AO1141" s="2">
        <v>1.0</v>
      </c>
      <c r="AP1141" s="2">
        <v>0.0</v>
      </c>
      <c r="AQ1141" s="2">
        <v>0.0</v>
      </c>
      <c r="AR1141" s="3">
        <v>0.0</v>
      </c>
      <c r="AS1141" s="6">
        <f t="shared" si="4"/>
        <v>15.52615686</v>
      </c>
      <c r="AT1141" s="6">
        <f t="shared" si="5"/>
        <v>-0.02967572195</v>
      </c>
      <c r="AU1141" s="6">
        <f t="shared" si="6"/>
        <v>1.003575575</v>
      </c>
      <c r="AV1141" s="6">
        <f t="shared" si="7"/>
        <v>0</v>
      </c>
      <c r="AW1141" s="6">
        <f t="shared" si="8"/>
        <v>1</v>
      </c>
      <c r="AX1141" s="6">
        <f t="shared" si="9"/>
        <v>0</v>
      </c>
      <c r="AY1141" s="6">
        <f t="shared" si="10"/>
        <v>0</v>
      </c>
      <c r="AZ1141" s="6">
        <f t="shared" si="11"/>
        <v>0</v>
      </c>
      <c r="BA1141" s="6">
        <f t="shared" si="12"/>
        <v>6</v>
      </c>
      <c r="BB1141" s="6">
        <f t="shared" si="13"/>
        <v>1</v>
      </c>
      <c r="BC1141" s="2"/>
      <c r="BD1141" s="2"/>
    </row>
    <row r="1142" ht="15.75" customHeight="1">
      <c r="A1142" s="2">
        <v>273.0</v>
      </c>
      <c r="B1142" s="2">
        <v>2019.0</v>
      </c>
      <c r="C1142" s="6" t="s">
        <v>334</v>
      </c>
      <c r="D1142" s="2">
        <v>17930.0</v>
      </c>
      <c r="E1142" s="2">
        <v>2.502844000166E12</v>
      </c>
      <c r="F1142" s="2" t="str">
        <f t="array" ref="F1142">IFERROR(INDEX(cnpj!$A:$B,MATCH(C1142,cnpj!$B:$B,0),1),IF(G1142=14,LEFT(E1142,2)&amp;"."&amp;MID(E1142,3,3)&amp;"."&amp;MID(E1142,6,3)&amp;"/"&amp;MID(E1142,9,4)&amp;"-"&amp;RIGHT(E1142,2),IF(G1142=13,0&amp;LEFT(E1142,1)&amp;"."&amp;MID(E1142,2,3)&amp;"."&amp;MID(E1142,5,3)&amp;"/"&amp;MID(E1142,8,4)&amp;"-"&amp;RIGHT(E1142,2),IF(G1142=12,"00"&amp;"."&amp;LEFT(E1142,3)&amp;"."&amp;MID(E1142,4,3)&amp;"/"&amp;MID(E1142,7,4)&amp;"-"&amp;RIGHT(E1142,2),IF(G1142=11,"00.0"&amp;LEFT(E1142,2)&amp;"."&amp;MID(E1142,3,3)&amp;"/"&amp;MID(E1142,6,4)&amp;"-"&amp;RIGHT(E1142,2),"erro")))))</f>
        <v>02.502.844/0001-66</v>
      </c>
      <c r="G1142" s="2">
        <f t="shared" si="2"/>
        <v>13</v>
      </c>
      <c r="H1142" s="6" t="s">
        <v>145</v>
      </c>
      <c r="I1142" s="2">
        <v>1.0</v>
      </c>
      <c r="J1142" s="6">
        <v>14.892831587873992</v>
      </c>
      <c r="K1142" s="6">
        <v>2936801.4</v>
      </c>
      <c r="L1142" s="2">
        <v>0.0</v>
      </c>
      <c r="M1142" s="2">
        <v>1.0</v>
      </c>
      <c r="N1142" s="2"/>
      <c r="O1142" s="2">
        <v>0.0</v>
      </c>
      <c r="P1142" s="2">
        <v>0.0</v>
      </c>
      <c r="Q1142" s="2">
        <v>0.0</v>
      </c>
      <c r="R1142" s="2">
        <v>7.0</v>
      </c>
      <c r="S1142" s="2">
        <v>1.0</v>
      </c>
      <c r="T1142" s="6">
        <v>15.604384534827147</v>
      </c>
      <c r="U1142" s="6">
        <v>-0.00580439105208474</v>
      </c>
      <c r="V1142" s="6">
        <v>0.6851777254195087</v>
      </c>
      <c r="W1142" s="6">
        <v>1267706.0</v>
      </c>
      <c r="X1142" s="6">
        <v>2831515.0</v>
      </c>
      <c r="Y1142" s="6">
        <v>5982712.0</v>
      </c>
      <c r="Z1142" s="6">
        <v>-34726.0</v>
      </c>
      <c r="AA1142" s="2">
        <f t="shared" si="3"/>
        <v>1</v>
      </c>
      <c r="AB1142" s="2">
        <v>0.0</v>
      </c>
      <c r="AC1142" s="2">
        <v>0.0</v>
      </c>
      <c r="AD1142" s="2">
        <v>0.0</v>
      </c>
      <c r="AE1142" s="2">
        <v>0.0</v>
      </c>
      <c r="AF1142" s="2">
        <v>0.0</v>
      </c>
      <c r="AG1142" s="2">
        <v>1.0</v>
      </c>
      <c r="AH1142" s="2">
        <v>0.0</v>
      </c>
      <c r="AI1142" s="2">
        <v>0.0</v>
      </c>
      <c r="AJ1142" s="2">
        <v>0.0</v>
      </c>
      <c r="AK1142" s="2">
        <v>0.0</v>
      </c>
      <c r="AL1142" s="2">
        <v>0.0</v>
      </c>
      <c r="AM1142" s="2">
        <v>0.0</v>
      </c>
      <c r="AN1142" s="2">
        <v>0.0</v>
      </c>
      <c r="AO1142" s="2">
        <v>0.0</v>
      </c>
      <c r="AP1142" s="2">
        <v>1.0</v>
      </c>
      <c r="AQ1142" s="2">
        <v>0.0</v>
      </c>
      <c r="AR1142" s="3">
        <v>0.0</v>
      </c>
      <c r="AS1142" s="6">
        <f t="shared" si="4"/>
        <v>15.53703496</v>
      </c>
      <c r="AT1142" s="6">
        <f t="shared" si="5"/>
        <v>-0.02407828433</v>
      </c>
      <c r="AU1142" s="6">
        <f t="shared" si="6"/>
        <v>1.027650934</v>
      </c>
      <c r="AV1142" s="6">
        <f t="shared" si="7"/>
        <v>0</v>
      </c>
      <c r="AW1142" s="6">
        <f t="shared" si="8"/>
        <v>1</v>
      </c>
      <c r="AX1142" s="6">
        <f t="shared" si="9"/>
        <v>0</v>
      </c>
      <c r="AY1142" s="6">
        <f t="shared" si="10"/>
        <v>0</v>
      </c>
      <c r="AZ1142" s="6">
        <f t="shared" si="11"/>
        <v>0</v>
      </c>
      <c r="BA1142" s="6">
        <f t="shared" si="12"/>
        <v>7</v>
      </c>
      <c r="BB1142" s="6">
        <f t="shared" si="13"/>
        <v>1</v>
      </c>
      <c r="BC1142" s="2"/>
      <c r="BD1142" s="2"/>
    </row>
    <row r="1143" ht="15.75" customHeight="1">
      <c r="A1143" s="2">
        <v>273.0</v>
      </c>
      <c r="B1143" s="2">
        <v>2020.0</v>
      </c>
      <c r="C1143" s="6" t="s">
        <v>334</v>
      </c>
      <c r="D1143" s="2">
        <v>17930.0</v>
      </c>
      <c r="E1143" s="2">
        <v>2.502844000166E12</v>
      </c>
      <c r="F1143" s="2" t="str">
        <f t="array" ref="F1143">IFERROR(INDEX(cnpj!$A:$B,MATCH(C1143,cnpj!$B:$B,0),1),IF(G1143=14,LEFT(E1143,2)&amp;"."&amp;MID(E1143,3,3)&amp;"."&amp;MID(E1143,6,3)&amp;"/"&amp;MID(E1143,9,4)&amp;"-"&amp;RIGHT(E1143,2),IF(G1143=13,0&amp;LEFT(E1143,1)&amp;"."&amp;MID(E1143,2,3)&amp;"."&amp;MID(E1143,5,3)&amp;"/"&amp;MID(E1143,8,4)&amp;"-"&amp;RIGHT(E1143,2),IF(G1143=12,"00"&amp;"."&amp;LEFT(E1143,3)&amp;"."&amp;MID(E1143,4,3)&amp;"/"&amp;MID(E1143,7,4)&amp;"-"&amp;RIGHT(E1143,2),IF(G1143=11,"00.0"&amp;LEFT(E1143,2)&amp;"."&amp;MID(E1143,3,3)&amp;"/"&amp;MID(E1143,6,4)&amp;"-"&amp;RIGHT(E1143,2),"erro")))))</f>
        <v>02.502.844/0001-66</v>
      </c>
      <c r="G1143" s="2">
        <f t="shared" si="2"/>
        <v>13</v>
      </c>
      <c r="H1143" s="6" t="s">
        <v>145</v>
      </c>
      <c r="I1143" s="2">
        <v>1.0</v>
      </c>
      <c r="J1143" s="6">
        <v>14.892831587873992</v>
      </c>
      <c r="K1143" s="6">
        <v>2936801.4</v>
      </c>
      <c r="L1143" s="2">
        <v>0.0</v>
      </c>
      <c r="M1143" s="2">
        <v>1.0</v>
      </c>
      <c r="N1143" s="2"/>
      <c r="O1143" s="2">
        <v>0.0</v>
      </c>
      <c r="P1143" s="2">
        <v>0.0</v>
      </c>
      <c r="Q1143" s="2">
        <v>0.0</v>
      </c>
      <c r="R1143" s="2">
        <v>8.0</v>
      </c>
      <c r="S1143" s="2">
        <v>1.0</v>
      </c>
      <c r="T1143" s="6">
        <v>16.187802947183133</v>
      </c>
      <c r="U1143" s="6">
        <v>0.01644478057755017</v>
      </c>
      <c r="V1143" s="6">
        <v>0.6822720471466786</v>
      </c>
      <c r="W1143" s="6">
        <v>1816697.0</v>
      </c>
      <c r="X1143" s="6">
        <v>5498585.0</v>
      </c>
      <c r="Y1143" s="6">
        <v>1.0721943E7</v>
      </c>
      <c r="Z1143" s="6">
        <v>176320.0</v>
      </c>
      <c r="AA1143" s="2">
        <f t="shared" si="3"/>
        <v>1</v>
      </c>
      <c r="AB1143" s="2">
        <v>0.0</v>
      </c>
      <c r="AC1143" s="2">
        <v>0.0</v>
      </c>
      <c r="AD1143" s="2">
        <v>0.0</v>
      </c>
      <c r="AE1143" s="2">
        <v>0.0</v>
      </c>
      <c r="AF1143" s="2">
        <v>0.0</v>
      </c>
      <c r="AG1143" s="2">
        <v>1.0</v>
      </c>
      <c r="AH1143" s="2">
        <v>0.0</v>
      </c>
      <c r="AI1143" s="2">
        <v>0.0</v>
      </c>
      <c r="AJ1143" s="2">
        <v>0.0</v>
      </c>
      <c r="AK1143" s="2">
        <v>0.0</v>
      </c>
      <c r="AL1143" s="2">
        <v>0.0</v>
      </c>
      <c r="AM1143" s="2">
        <v>0.0</v>
      </c>
      <c r="AN1143" s="2">
        <v>0.0</v>
      </c>
      <c r="AO1143" s="2">
        <v>0.0</v>
      </c>
      <c r="AP1143" s="2">
        <v>0.0</v>
      </c>
      <c r="AQ1143" s="2">
        <v>1.0</v>
      </c>
      <c r="AR1143" s="3">
        <v>0.0</v>
      </c>
      <c r="AS1143" s="6">
        <f t="shared" si="4"/>
        <v>15.60438453</v>
      </c>
      <c r="AT1143" s="6">
        <f t="shared" si="5"/>
        <v>-0.005804391052</v>
      </c>
      <c r="AU1143" s="6">
        <f t="shared" si="6"/>
        <v>0.6851777254</v>
      </c>
      <c r="AV1143" s="6">
        <f t="shared" si="7"/>
        <v>0</v>
      </c>
      <c r="AW1143" s="6">
        <f t="shared" si="8"/>
        <v>1</v>
      </c>
      <c r="AX1143" s="6">
        <f t="shared" si="9"/>
        <v>0</v>
      </c>
      <c r="AY1143" s="6">
        <f t="shared" si="10"/>
        <v>0</v>
      </c>
      <c r="AZ1143" s="6">
        <f t="shared" si="11"/>
        <v>0</v>
      </c>
      <c r="BA1143" s="6">
        <f t="shared" si="12"/>
        <v>7</v>
      </c>
      <c r="BB1143" s="6">
        <f t="shared" si="13"/>
        <v>1</v>
      </c>
      <c r="BC1143" s="2"/>
      <c r="BD1143" s="2"/>
    </row>
    <row r="1144" ht="15.75" customHeight="1">
      <c r="A1144" s="2">
        <v>274.0</v>
      </c>
      <c r="B1144" s="2">
        <v>2016.0</v>
      </c>
      <c r="C1144" s="6" t="s">
        <v>335</v>
      </c>
      <c r="D1144" s="2">
        <v>17450.0</v>
      </c>
      <c r="E1144" s="2">
        <v>2.38724100016E12</v>
      </c>
      <c r="F1144" s="2" t="str">
        <f t="array" ref="F1144">IFERROR(INDEX(cnpj!$A:$B,MATCH(C1144,cnpj!$B:$B,0),1),IF(G1144=14,LEFT(E1144,2)&amp;"."&amp;MID(E1144,3,3)&amp;"."&amp;MID(E1144,6,3)&amp;"/"&amp;MID(E1144,9,4)&amp;"-"&amp;RIGHT(E1144,2),IF(G1144=13,0&amp;LEFT(E1144,1)&amp;"."&amp;MID(E1144,2,3)&amp;"."&amp;MID(E1144,5,3)&amp;"/"&amp;MID(E1144,8,4)&amp;"-"&amp;RIGHT(E1144,2),IF(G1144=12,"00"&amp;"."&amp;LEFT(E1144,3)&amp;"."&amp;MID(E1144,4,3)&amp;"/"&amp;MID(E1144,7,4)&amp;"-"&amp;RIGHT(E1144,2),IF(G1144=11,"00.0"&amp;LEFT(E1144,2)&amp;"."&amp;MID(E1144,3,3)&amp;"/"&amp;MID(E1144,6,4)&amp;"-"&amp;RIGHT(E1144,2),"erro")))))</f>
        <v>02.387.241/0001-60</v>
      </c>
      <c r="G1144" s="2">
        <f t="shared" si="2"/>
        <v>13</v>
      </c>
      <c r="H1144" s="6" t="s">
        <v>60</v>
      </c>
      <c r="I1144" s="2">
        <v>1.0</v>
      </c>
      <c r="J1144" s="6">
        <v>12.495805077058439</v>
      </c>
      <c r="K1144" s="6">
        <v>267213.99</v>
      </c>
      <c r="L1144" s="2">
        <v>0.0</v>
      </c>
      <c r="M1144" s="2">
        <v>1.0</v>
      </c>
      <c r="N1144" s="2"/>
      <c r="O1144" s="2">
        <v>1.0</v>
      </c>
      <c r="P1144" s="2">
        <v>3.0</v>
      </c>
      <c r="Q1144" s="2">
        <v>0.0</v>
      </c>
      <c r="R1144" s="2">
        <v>28.0</v>
      </c>
      <c r="S1144" s="2">
        <v>0.0</v>
      </c>
      <c r="T1144" s="6">
        <v>16.09236196163558</v>
      </c>
      <c r="U1144" s="6">
        <v>-0.10909459174101724</v>
      </c>
      <c r="V1144" s="6">
        <v>0.44544172520553676</v>
      </c>
      <c r="W1144" s="6">
        <v>1086631.0</v>
      </c>
      <c r="X1144" s="6">
        <v>3254620.0</v>
      </c>
      <c r="Y1144" s="6">
        <v>9745946.0</v>
      </c>
      <c r="Z1144" s="6">
        <v>-1063230.0</v>
      </c>
      <c r="AA1144" s="2" t="str">
        <f t="shared" si="3"/>
        <v/>
      </c>
      <c r="AB1144" s="2">
        <v>0.0</v>
      </c>
      <c r="AC1144" s="2">
        <v>0.0</v>
      </c>
      <c r="AD1144" s="2">
        <v>0.0</v>
      </c>
      <c r="AE1144" s="2">
        <v>0.0</v>
      </c>
      <c r="AF1144" s="2">
        <v>0.0</v>
      </c>
      <c r="AG1144" s="2">
        <v>1.0</v>
      </c>
      <c r="AH1144" s="2">
        <v>0.0</v>
      </c>
      <c r="AI1144" s="2">
        <v>0.0</v>
      </c>
      <c r="AJ1144" s="2">
        <v>0.0</v>
      </c>
      <c r="AK1144" s="2">
        <v>0.0</v>
      </c>
      <c r="AL1144" s="2">
        <v>0.0</v>
      </c>
      <c r="AM1144" s="2">
        <v>1.0</v>
      </c>
      <c r="AN1144" s="2">
        <v>0.0</v>
      </c>
      <c r="AO1144" s="2">
        <v>0.0</v>
      </c>
      <c r="AP1144" s="2">
        <v>0.0</v>
      </c>
      <c r="AQ1144" s="2">
        <v>0.0</v>
      </c>
      <c r="AR1144" s="3">
        <v>0.0</v>
      </c>
      <c r="AS1144" s="6" t="str">
        <f t="shared" si="4"/>
        <v/>
      </c>
      <c r="AT1144" s="6" t="str">
        <f t="shared" si="5"/>
        <v/>
      </c>
      <c r="AU1144" s="6" t="str">
        <f t="shared" si="6"/>
        <v/>
      </c>
      <c r="AV1144" s="6" t="str">
        <f t="shared" si="7"/>
        <v/>
      </c>
      <c r="AW1144" s="6" t="str">
        <f t="shared" si="8"/>
        <v/>
      </c>
      <c r="AX1144" s="6" t="str">
        <f t="shared" si="9"/>
        <v/>
      </c>
      <c r="AY1144" s="6" t="str">
        <f t="shared" si="10"/>
        <v/>
      </c>
      <c r="AZ1144" s="6" t="str">
        <f t="shared" si="11"/>
        <v/>
      </c>
      <c r="BA1144" s="6" t="str">
        <f t="shared" si="12"/>
        <v/>
      </c>
      <c r="BB1144" s="6" t="str">
        <f t="shared" si="13"/>
        <v/>
      </c>
      <c r="BC1144" s="2"/>
      <c r="BD1144" s="2"/>
    </row>
    <row r="1145" ht="15.75" customHeight="1">
      <c r="A1145" s="2">
        <v>274.0</v>
      </c>
      <c r="B1145" s="2">
        <v>2017.0</v>
      </c>
      <c r="C1145" s="6" t="s">
        <v>335</v>
      </c>
      <c r="D1145" s="2">
        <v>17450.0</v>
      </c>
      <c r="E1145" s="2">
        <v>2.38724100016E12</v>
      </c>
      <c r="F1145" s="2" t="str">
        <f t="array" ref="F1145">IFERROR(INDEX(cnpj!$A:$B,MATCH(C1145,cnpj!$B:$B,0),1),IF(G1145=14,LEFT(E1145,2)&amp;"."&amp;MID(E1145,3,3)&amp;"."&amp;MID(E1145,6,3)&amp;"/"&amp;MID(E1145,9,4)&amp;"-"&amp;RIGHT(E1145,2),IF(G1145=13,0&amp;LEFT(E1145,1)&amp;"."&amp;MID(E1145,2,3)&amp;"."&amp;MID(E1145,5,3)&amp;"/"&amp;MID(E1145,8,4)&amp;"-"&amp;RIGHT(E1145,2),IF(G1145=12,"00"&amp;"."&amp;LEFT(E1145,3)&amp;"."&amp;MID(E1145,4,3)&amp;"/"&amp;MID(E1145,7,4)&amp;"-"&amp;RIGHT(E1145,2),IF(G1145=11,"00.0"&amp;LEFT(E1145,2)&amp;"."&amp;MID(E1145,3,3)&amp;"/"&amp;MID(E1145,6,4)&amp;"-"&amp;RIGHT(E1145,2),"erro")))))</f>
        <v>02.387.241/0001-60</v>
      </c>
      <c r="G1145" s="2">
        <f t="shared" si="2"/>
        <v>13</v>
      </c>
      <c r="H1145" s="6" t="s">
        <v>60</v>
      </c>
      <c r="I1145" s="2">
        <v>1.0</v>
      </c>
      <c r="J1145" s="6">
        <v>14.892831587873992</v>
      </c>
      <c r="K1145" s="6">
        <v>2936801.4</v>
      </c>
      <c r="L1145" s="2">
        <v>0.0</v>
      </c>
      <c r="M1145" s="2">
        <v>1.0</v>
      </c>
      <c r="N1145" s="2"/>
      <c r="O1145" s="2">
        <v>1.0</v>
      </c>
      <c r="P1145" s="2">
        <v>3.0</v>
      </c>
      <c r="Q1145" s="2">
        <v>0.0</v>
      </c>
      <c r="R1145" s="2">
        <v>30.0</v>
      </c>
      <c r="S1145" s="2">
        <v>0.0</v>
      </c>
      <c r="T1145" s="6">
        <v>16.1969779933607</v>
      </c>
      <c r="U1145" s="6">
        <v>-0.02410244372627826</v>
      </c>
      <c r="V1145" s="6">
        <v>0.28364986964883276</v>
      </c>
      <c r="W1145" s="6">
        <v>585226.0</v>
      </c>
      <c r="X1145" s="6">
        <v>2484084.0</v>
      </c>
      <c r="Y1145" s="6">
        <v>1.082077E7</v>
      </c>
      <c r="Z1145" s="6">
        <v>-260807.0</v>
      </c>
      <c r="AA1145" s="2">
        <f t="shared" si="3"/>
        <v>1</v>
      </c>
      <c r="AB1145" s="2">
        <v>0.0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1.0</v>
      </c>
      <c r="AH1145" s="2">
        <v>0.0</v>
      </c>
      <c r="AI1145" s="2">
        <v>0.0</v>
      </c>
      <c r="AJ1145" s="2">
        <v>0.0</v>
      </c>
      <c r="AK1145" s="2">
        <v>0.0</v>
      </c>
      <c r="AL1145" s="2">
        <v>0.0</v>
      </c>
      <c r="AM1145" s="2">
        <v>0.0</v>
      </c>
      <c r="AN1145" s="2">
        <v>1.0</v>
      </c>
      <c r="AO1145" s="2">
        <v>0.0</v>
      </c>
      <c r="AP1145" s="2">
        <v>0.0</v>
      </c>
      <c r="AQ1145" s="2">
        <v>0.0</v>
      </c>
      <c r="AR1145" s="3">
        <v>0.0</v>
      </c>
      <c r="AS1145" s="6">
        <f t="shared" si="4"/>
        <v>16.09236196</v>
      </c>
      <c r="AT1145" s="6">
        <f t="shared" si="5"/>
        <v>-0.1090945917</v>
      </c>
      <c r="AU1145" s="6">
        <f t="shared" si="6"/>
        <v>0.4454417252</v>
      </c>
      <c r="AV1145" s="6">
        <f t="shared" si="7"/>
        <v>0</v>
      </c>
      <c r="AW1145" s="6">
        <f t="shared" si="8"/>
        <v>1</v>
      </c>
      <c r="AX1145" s="6">
        <f t="shared" si="9"/>
        <v>1</v>
      </c>
      <c r="AY1145" s="6">
        <f t="shared" si="10"/>
        <v>3</v>
      </c>
      <c r="AZ1145" s="6">
        <f t="shared" si="11"/>
        <v>0</v>
      </c>
      <c r="BA1145" s="6">
        <f t="shared" si="12"/>
        <v>28</v>
      </c>
      <c r="BB1145" s="6">
        <f t="shared" si="13"/>
        <v>0</v>
      </c>
      <c r="BC1145" s="2"/>
      <c r="BD1145" s="2"/>
    </row>
    <row r="1146" ht="15.75" customHeight="1">
      <c r="A1146" s="2">
        <v>274.0</v>
      </c>
      <c r="B1146" s="2">
        <v>2018.0</v>
      </c>
      <c r="C1146" s="6" t="s">
        <v>335</v>
      </c>
      <c r="D1146" s="2">
        <v>17450.0</v>
      </c>
      <c r="E1146" s="2">
        <v>2.38724100016E12</v>
      </c>
      <c r="F1146" s="2" t="str">
        <f t="array" ref="F1146">IFERROR(INDEX(cnpj!$A:$B,MATCH(C1146,cnpj!$B:$B,0),1),IF(G1146=14,LEFT(E1146,2)&amp;"."&amp;MID(E1146,3,3)&amp;"."&amp;MID(E1146,6,3)&amp;"/"&amp;MID(E1146,9,4)&amp;"-"&amp;RIGHT(E1146,2),IF(G1146=13,0&amp;LEFT(E1146,1)&amp;"."&amp;MID(E1146,2,3)&amp;"."&amp;MID(E1146,5,3)&amp;"/"&amp;MID(E1146,8,4)&amp;"-"&amp;RIGHT(E1146,2),IF(G1146=12,"00"&amp;"."&amp;LEFT(E1146,3)&amp;"."&amp;MID(E1146,4,3)&amp;"/"&amp;MID(E1146,7,4)&amp;"-"&amp;RIGHT(E1146,2),IF(G1146=11,"00.0"&amp;LEFT(E1146,2)&amp;"."&amp;MID(E1146,3,3)&amp;"/"&amp;MID(E1146,6,4)&amp;"-"&amp;RIGHT(E1146,2),"erro")))))</f>
        <v>02.387.241/0001-60</v>
      </c>
      <c r="G1146" s="2">
        <f t="shared" si="2"/>
        <v>13</v>
      </c>
      <c r="H1146" s="6" t="s">
        <v>60</v>
      </c>
      <c r="I1146" s="2">
        <v>1.0</v>
      </c>
      <c r="J1146" s="6">
        <v>14.755908365181662</v>
      </c>
      <c r="K1146" s="6">
        <v>2561000.0</v>
      </c>
      <c r="L1146" s="2">
        <v>0.0</v>
      </c>
      <c r="M1146" s="2">
        <v>1.0</v>
      </c>
      <c r="N1146" s="2"/>
      <c r="O1146" s="2">
        <v>1.0</v>
      </c>
      <c r="P1146" s="2">
        <v>3.0</v>
      </c>
      <c r="Q1146" s="2">
        <v>0.0</v>
      </c>
      <c r="R1146" s="2">
        <v>24.0</v>
      </c>
      <c r="S1146" s="2">
        <v>0.0</v>
      </c>
      <c r="T1146" s="6">
        <v>16.233749755381258</v>
      </c>
      <c r="U1146" s="6">
        <v>0.02354847976697109</v>
      </c>
      <c r="V1146" s="6">
        <v>0.2848613607160116</v>
      </c>
      <c r="W1146" s="6">
        <v>365275.0</v>
      </c>
      <c r="X1146" s="6">
        <v>2832600.0</v>
      </c>
      <c r="Y1146" s="6">
        <v>1.1226075E7</v>
      </c>
      <c r="Z1146" s="6">
        <v>264357.0</v>
      </c>
      <c r="AA1146" s="2">
        <f t="shared" si="3"/>
        <v>1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1.0</v>
      </c>
      <c r="AH1146" s="2">
        <v>0.0</v>
      </c>
      <c r="AI1146" s="2">
        <v>0.0</v>
      </c>
      <c r="AJ1146" s="2">
        <v>0.0</v>
      </c>
      <c r="AK1146" s="2">
        <v>0.0</v>
      </c>
      <c r="AL1146" s="2">
        <v>0.0</v>
      </c>
      <c r="AM1146" s="2">
        <v>0.0</v>
      </c>
      <c r="AN1146" s="2">
        <v>0.0</v>
      </c>
      <c r="AO1146" s="2">
        <v>1.0</v>
      </c>
      <c r="AP1146" s="2">
        <v>0.0</v>
      </c>
      <c r="AQ1146" s="2">
        <v>0.0</v>
      </c>
      <c r="AR1146" s="3">
        <v>0.0</v>
      </c>
      <c r="AS1146" s="6">
        <f t="shared" si="4"/>
        <v>16.19697799</v>
      </c>
      <c r="AT1146" s="6">
        <f t="shared" si="5"/>
        <v>-0.02410244373</v>
      </c>
      <c r="AU1146" s="6">
        <f t="shared" si="6"/>
        <v>0.2836498696</v>
      </c>
      <c r="AV1146" s="6">
        <f t="shared" si="7"/>
        <v>0</v>
      </c>
      <c r="AW1146" s="6">
        <f t="shared" si="8"/>
        <v>1</v>
      </c>
      <c r="AX1146" s="6">
        <f t="shared" si="9"/>
        <v>1</v>
      </c>
      <c r="AY1146" s="6">
        <f t="shared" si="10"/>
        <v>3</v>
      </c>
      <c r="AZ1146" s="6">
        <f t="shared" si="11"/>
        <v>0</v>
      </c>
      <c r="BA1146" s="6">
        <f t="shared" si="12"/>
        <v>30</v>
      </c>
      <c r="BB1146" s="6">
        <f t="shared" si="13"/>
        <v>0</v>
      </c>
      <c r="BC1146" s="2"/>
      <c r="BD1146" s="2"/>
    </row>
    <row r="1147" ht="15.75" customHeight="1">
      <c r="A1147" s="2">
        <v>274.0</v>
      </c>
      <c r="B1147" s="2">
        <v>2019.0</v>
      </c>
      <c r="C1147" s="6" t="s">
        <v>335</v>
      </c>
      <c r="D1147" s="2">
        <v>17450.0</v>
      </c>
      <c r="E1147" s="2">
        <v>2.38724100016E12</v>
      </c>
      <c r="F1147" s="2" t="str">
        <f t="array" ref="F1147">IFERROR(INDEX(cnpj!$A:$B,MATCH(C1147,cnpj!$B:$B,0),1),IF(G1147=14,LEFT(E1147,2)&amp;"."&amp;MID(E1147,3,3)&amp;"."&amp;MID(E1147,6,3)&amp;"/"&amp;MID(E1147,9,4)&amp;"-"&amp;RIGHT(E1147,2),IF(G1147=13,0&amp;LEFT(E1147,1)&amp;"."&amp;MID(E1147,2,3)&amp;"."&amp;MID(E1147,5,3)&amp;"/"&amp;MID(E1147,8,4)&amp;"-"&amp;RIGHT(E1147,2),IF(G1147=12,"00"&amp;"."&amp;LEFT(E1147,3)&amp;"."&amp;MID(E1147,4,3)&amp;"/"&amp;MID(E1147,7,4)&amp;"-"&amp;RIGHT(E1147,2),IF(G1147=11,"00.0"&amp;LEFT(E1147,2)&amp;"."&amp;MID(E1147,3,3)&amp;"/"&amp;MID(E1147,6,4)&amp;"-"&amp;RIGHT(E1147,2),"erro")))))</f>
        <v>02.387.241/0001-60</v>
      </c>
      <c r="G1147" s="2">
        <f t="shared" si="2"/>
        <v>13</v>
      </c>
      <c r="H1147" s="6" t="s">
        <v>60</v>
      </c>
      <c r="I1147" s="2">
        <v>1.0</v>
      </c>
      <c r="J1147" s="6">
        <v>14.755908365181662</v>
      </c>
      <c r="K1147" s="6">
        <v>2561000.0</v>
      </c>
      <c r="L1147" s="2">
        <v>0.0</v>
      </c>
      <c r="M1147" s="2">
        <v>1.0</v>
      </c>
      <c r="N1147" s="2"/>
      <c r="O1147" s="2">
        <v>1.0</v>
      </c>
      <c r="P1147" s="2">
        <v>3.0</v>
      </c>
      <c r="Q1147" s="2">
        <v>0.0</v>
      </c>
      <c r="R1147" s="2">
        <v>25.0</v>
      </c>
      <c r="S1147" s="2">
        <v>0.0</v>
      </c>
      <c r="T1147" s="6">
        <v>16.42369386653107</v>
      </c>
      <c r="U1147" s="6">
        <v>0.05733136157793866</v>
      </c>
      <c r="V1147" s="6">
        <v>0.16151985860409854</v>
      </c>
      <c r="W1147" s="6">
        <v>1105899.0</v>
      </c>
      <c r="X1147" s="6">
        <v>1086631.0</v>
      </c>
      <c r="Y1147" s="6">
        <v>1.3574368E7</v>
      </c>
      <c r="Z1147" s="6">
        <v>778237.0</v>
      </c>
      <c r="AA1147" s="2">
        <f t="shared" si="3"/>
        <v>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0.0</v>
      </c>
      <c r="AG1147" s="2">
        <v>1.0</v>
      </c>
      <c r="AH1147" s="2">
        <v>0.0</v>
      </c>
      <c r="AI1147" s="2">
        <v>0.0</v>
      </c>
      <c r="AJ1147" s="2">
        <v>0.0</v>
      </c>
      <c r="AK1147" s="2">
        <v>0.0</v>
      </c>
      <c r="AL1147" s="2">
        <v>0.0</v>
      </c>
      <c r="AM1147" s="2">
        <v>0.0</v>
      </c>
      <c r="AN1147" s="2">
        <v>0.0</v>
      </c>
      <c r="AO1147" s="2">
        <v>0.0</v>
      </c>
      <c r="AP1147" s="2">
        <v>1.0</v>
      </c>
      <c r="AQ1147" s="2">
        <v>0.0</v>
      </c>
      <c r="AR1147" s="3">
        <v>0.0</v>
      </c>
      <c r="AS1147" s="6">
        <f t="shared" si="4"/>
        <v>16.23374976</v>
      </c>
      <c r="AT1147" s="6">
        <f t="shared" si="5"/>
        <v>0.02354847977</v>
      </c>
      <c r="AU1147" s="6">
        <f t="shared" si="6"/>
        <v>0.2848613607</v>
      </c>
      <c r="AV1147" s="6">
        <f t="shared" si="7"/>
        <v>0</v>
      </c>
      <c r="AW1147" s="6">
        <f t="shared" si="8"/>
        <v>1</v>
      </c>
      <c r="AX1147" s="6">
        <f t="shared" si="9"/>
        <v>1</v>
      </c>
      <c r="AY1147" s="6">
        <f t="shared" si="10"/>
        <v>3</v>
      </c>
      <c r="AZ1147" s="6">
        <f t="shared" si="11"/>
        <v>0</v>
      </c>
      <c r="BA1147" s="6">
        <f t="shared" si="12"/>
        <v>24</v>
      </c>
      <c r="BB1147" s="6">
        <f t="shared" si="13"/>
        <v>0</v>
      </c>
      <c r="BC1147" s="2"/>
      <c r="BD1147" s="2"/>
    </row>
    <row r="1148" ht="15.75" customHeight="1">
      <c r="A1148" s="2">
        <v>274.0</v>
      </c>
      <c r="B1148" s="2">
        <v>2020.0</v>
      </c>
      <c r="C1148" s="6" t="s">
        <v>335</v>
      </c>
      <c r="D1148" s="2">
        <v>17450.0</v>
      </c>
      <c r="E1148" s="2">
        <v>2.38724100016E12</v>
      </c>
      <c r="F1148" s="2" t="str">
        <f t="array" ref="F1148">IFERROR(INDEX(cnpj!$A:$B,MATCH(C1148,cnpj!$B:$B,0),1),IF(G1148=14,LEFT(E1148,2)&amp;"."&amp;MID(E1148,3,3)&amp;"."&amp;MID(E1148,6,3)&amp;"/"&amp;MID(E1148,9,4)&amp;"-"&amp;RIGHT(E1148,2),IF(G1148=13,0&amp;LEFT(E1148,1)&amp;"."&amp;MID(E1148,2,3)&amp;"."&amp;MID(E1148,5,3)&amp;"/"&amp;MID(E1148,8,4)&amp;"-"&amp;RIGHT(E1148,2),IF(G1148=12,"00"&amp;"."&amp;LEFT(E1148,3)&amp;"."&amp;MID(E1148,4,3)&amp;"/"&amp;MID(E1148,7,4)&amp;"-"&amp;RIGHT(E1148,2),IF(G1148=11,"00.0"&amp;LEFT(E1148,2)&amp;"."&amp;MID(E1148,3,3)&amp;"/"&amp;MID(E1148,6,4)&amp;"-"&amp;RIGHT(E1148,2),"erro")))))</f>
        <v>02.387.241/0001-60</v>
      </c>
      <c r="G1148" s="2">
        <f t="shared" si="2"/>
        <v>13</v>
      </c>
      <c r="H1148" s="6" t="s">
        <v>60</v>
      </c>
      <c r="I1148" s="2">
        <v>1.0</v>
      </c>
      <c r="J1148" s="6">
        <v>14.773710692915639</v>
      </c>
      <c r="K1148" s="6">
        <v>2607000.0</v>
      </c>
      <c r="L1148" s="2">
        <v>0.0</v>
      </c>
      <c r="M1148" s="2">
        <v>1.0</v>
      </c>
      <c r="N1148" s="2"/>
      <c r="O1148" s="2">
        <v>1.0</v>
      </c>
      <c r="P1148" s="2">
        <v>3.0</v>
      </c>
      <c r="Q1148" s="2">
        <v>0.0</v>
      </c>
      <c r="R1148" s="2">
        <v>27.0</v>
      </c>
      <c r="S1148" s="2">
        <v>0.0</v>
      </c>
      <c r="T1148" s="6">
        <v>16.88850567895814</v>
      </c>
      <c r="U1148" s="6">
        <v>0.01375339480860407</v>
      </c>
      <c r="V1148" s="6">
        <v>0.3065238640928757</v>
      </c>
      <c r="W1148" s="6">
        <v>832737.0</v>
      </c>
      <c r="X1148" s="6">
        <v>5790177.0</v>
      </c>
      <c r="Y1148" s="6">
        <v>2.160652E7</v>
      </c>
      <c r="Z1148" s="6">
        <v>297163.0</v>
      </c>
      <c r="AA1148" s="2">
        <f t="shared" si="3"/>
        <v>0</v>
      </c>
      <c r="AB1148" s="2">
        <v>0.0</v>
      </c>
      <c r="AC1148" s="2">
        <v>0.0</v>
      </c>
      <c r="AD1148" s="2">
        <v>0.0</v>
      </c>
      <c r="AE1148" s="2">
        <v>0.0</v>
      </c>
      <c r="AF1148" s="2">
        <v>0.0</v>
      </c>
      <c r="AG1148" s="2">
        <v>1.0</v>
      </c>
      <c r="AH1148" s="2">
        <v>0.0</v>
      </c>
      <c r="AI1148" s="2">
        <v>0.0</v>
      </c>
      <c r="AJ1148" s="2">
        <v>0.0</v>
      </c>
      <c r="AK1148" s="2">
        <v>0.0</v>
      </c>
      <c r="AL1148" s="2">
        <v>0.0</v>
      </c>
      <c r="AM1148" s="2">
        <v>0.0</v>
      </c>
      <c r="AN1148" s="2">
        <v>0.0</v>
      </c>
      <c r="AO1148" s="2">
        <v>0.0</v>
      </c>
      <c r="AP1148" s="2">
        <v>0.0</v>
      </c>
      <c r="AQ1148" s="2">
        <v>1.0</v>
      </c>
      <c r="AR1148" s="3">
        <v>0.0</v>
      </c>
      <c r="AS1148" s="6">
        <f t="shared" si="4"/>
        <v>16.42369387</v>
      </c>
      <c r="AT1148" s="6">
        <f t="shared" si="5"/>
        <v>0.05733136158</v>
      </c>
      <c r="AU1148" s="6">
        <f t="shared" si="6"/>
        <v>0.1615198586</v>
      </c>
      <c r="AV1148" s="6">
        <f t="shared" si="7"/>
        <v>0</v>
      </c>
      <c r="AW1148" s="6">
        <f t="shared" si="8"/>
        <v>1</v>
      </c>
      <c r="AX1148" s="6">
        <f t="shared" si="9"/>
        <v>1</v>
      </c>
      <c r="AY1148" s="6">
        <f t="shared" si="10"/>
        <v>3</v>
      </c>
      <c r="AZ1148" s="6">
        <f t="shared" si="11"/>
        <v>0</v>
      </c>
      <c r="BA1148" s="6">
        <f t="shared" si="12"/>
        <v>25</v>
      </c>
      <c r="BB1148" s="6">
        <f t="shared" si="13"/>
        <v>0</v>
      </c>
      <c r="BC1148" s="2"/>
      <c r="BD1148" s="2"/>
    </row>
    <row r="1149" ht="15.75" customHeight="1">
      <c r="A1149" s="2">
        <v>275.0</v>
      </c>
      <c r="B1149" s="2">
        <v>2016.0</v>
      </c>
      <c r="C1149" s="6" t="s">
        <v>336</v>
      </c>
      <c r="D1149" s="2">
        <v>19186.0</v>
      </c>
      <c r="E1149" s="2">
        <v>1.616929000102E12</v>
      </c>
      <c r="F1149" s="2" t="str">
        <f t="array" ref="F1149">IFERROR(INDEX(cnpj!$A:$B,MATCH(C1149,cnpj!$B:$B,0),1),IF(G1149=14,LEFT(E1149,2)&amp;"."&amp;MID(E1149,3,3)&amp;"."&amp;MID(E1149,6,3)&amp;"/"&amp;MID(E1149,9,4)&amp;"-"&amp;RIGHT(E1149,2),IF(G1149=13,0&amp;LEFT(E1149,1)&amp;"."&amp;MID(E1149,2,3)&amp;"."&amp;MID(E1149,5,3)&amp;"/"&amp;MID(E1149,8,4)&amp;"-"&amp;RIGHT(E1149,2),IF(G1149=12,"00"&amp;"."&amp;LEFT(E1149,3)&amp;"."&amp;MID(E1149,4,3)&amp;"/"&amp;MID(E1149,7,4)&amp;"-"&amp;RIGHT(E1149,2),IF(G1149=11,"00.0"&amp;LEFT(E1149,2)&amp;"."&amp;MID(E1149,3,3)&amp;"/"&amp;MID(E1149,6,4)&amp;"-"&amp;RIGHT(E1149,2),"erro")))))</f>
        <v>01.616.929/0001-02</v>
      </c>
      <c r="G1149" s="2">
        <f t="shared" si="2"/>
        <v>13</v>
      </c>
      <c r="H1149" s="6" t="s">
        <v>52</v>
      </c>
      <c r="I1149" s="2">
        <v>10.0</v>
      </c>
      <c r="J1149" s="6">
        <v>12.355411754005594</v>
      </c>
      <c r="K1149" s="6">
        <v>232213.33</v>
      </c>
      <c r="L1149" s="2">
        <v>1.0</v>
      </c>
      <c r="M1149" s="2">
        <v>0.0</v>
      </c>
      <c r="N1149" s="2"/>
      <c r="O1149" s="2">
        <v>0.0</v>
      </c>
      <c r="P1149" s="2">
        <v>0.0</v>
      </c>
      <c r="Q1149" s="2">
        <v>0.0</v>
      </c>
      <c r="R1149" s="2">
        <v>16.0</v>
      </c>
      <c r="S1149" s="2">
        <v>0.0</v>
      </c>
      <c r="T1149" s="6">
        <v>15.334399935945706</v>
      </c>
      <c r="U1149" s="6">
        <v>0.026005276813767887</v>
      </c>
      <c r="V1149" s="6">
        <v>0.5058347109247562</v>
      </c>
      <c r="W1149" s="6">
        <v>746802.0</v>
      </c>
      <c r="X1149" s="6">
        <v>1563421.0</v>
      </c>
      <c r="Y1149" s="6">
        <v>4567150.0</v>
      </c>
      <c r="Z1149" s="6">
        <v>118770.0</v>
      </c>
      <c r="AA1149" s="2" t="str">
        <f t="shared" si="3"/>
        <v/>
      </c>
      <c r="AB1149" s="2">
        <v>0.0</v>
      </c>
      <c r="AC1149" s="2">
        <v>0.0</v>
      </c>
      <c r="AD1149" s="2">
        <v>1.0</v>
      </c>
      <c r="AE1149" s="2">
        <v>0.0</v>
      </c>
      <c r="AF1149" s="2">
        <v>0.0</v>
      </c>
      <c r="AG1149" s="2">
        <v>0.0</v>
      </c>
      <c r="AH1149" s="2">
        <v>0.0</v>
      </c>
      <c r="AI1149" s="2">
        <v>0.0</v>
      </c>
      <c r="AJ1149" s="2">
        <v>0.0</v>
      </c>
      <c r="AK1149" s="2">
        <v>0.0</v>
      </c>
      <c r="AL1149" s="2">
        <v>0.0</v>
      </c>
      <c r="AM1149" s="2">
        <v>1.0</v>
      </c>
      <c r="AN1149" s="2">
        <v>0.0</v>
      </c>
      <c r="AO1149" s="2">
        <v>0.0</v>
      </c>
      <c r="AP1149" s="2">
        <v>0.0</v>
      </c>
      <c r="AQ1149" s="2">
        <v>0.0</v>
      </c>
      <c r="AR1149" s="3">
        <v>0.0</v>
      </c>
      <c r="AS1149" s="6" t="str">
        <f t="shared" si="4"/>
        <v/>
      </c>
      <c r="AT1149" s="6" t="str">
        <f t="shared" si="5"/>
        <v/>
      </c>
      <c r="AU1149" s="6" t="str">
        <f t="shared" si="6"/>
        <v/>
      </c>
      <c r="AV1149" s="6" t="str">
        <f t="shared" si="7"/>
        <v/>
      </c>
      <c r="AW1149" s="6" t="str">
        <f t="shared" si="8"/>
        <v/>
      </c>
      <c r="AX1149" s="6" t="str">
        <f t="shared" si="9"/>
        <v/>
      </c>
      <c r="AY1149" s="6" t="str">
        <f t="shared" si="10"/>
        <v/>
      </c>
      <c r="AZ1149" s="6" t="str">
        <f t="shared" si="11"/>
        <v/>
      </c>
      <c r="BA1149" s="6" t="str">
        <f t="shared" si="12"/>
        <v/>
      </c>
      <c r="BB1149" s="6" t="str">
        <f t="shared" si="13"/>
        <v/>
      </c>
      <c r="BC1149" s="2"/>
      <c r="BD1149" s="2"/>
    </row>
    <row r="1150" ht="15.75" customHeight="1">
      <c r="A1150" s="2">
        <v>275.0</v>
      </c>
      <c r="B1150" s="2">
        <v>2017.0</v>
      </c>
      <c r="C1150" s="6" t="s">
        <v>336</v>
      </c>
      <c r="D1150" s="2">
        <v>19186.0</v>
      </c>
      <c r="E1150" s="2">
        <v>1.616929000102E12</v>
      </c>
      <c r="F1150" s="2" t="str">
        <f t="array" ref="F1150">IFERROR(INDEX(cnpj!$A:$B,MATCH(C1150,cnpj!$B:$B,0),1),IF(G1150=14,LEFT(E1150,2)&amp;"."&amp;MID(E1150,3,3)&amp;"."&amp;MID(E1150,6,3)&amp;"/"&amp;MID(E1150,9,4)&amp;"-"&amp;RIGHT(E1150,2),IF(G1150=13,0&amp;LEFT(E1150,1)&amp;"."&amp;MID(E1150,2,3)&amp;"."&amp;MID(E1150,5,3)&amp;"/"&amp;MID(E1150,8,4)&amp;"-"&amp;RIGHT(E1150,2),IF(G1150=12,"00"&amp;"."&amp;LEFT(E1150,3)&amp;"."&amp;MID(E1150,4,3)&amp;"/"&amp;MID(E1150,7,4)&amp;"-"&amp;RIGHT(E1150,2),IF(G1150=11,"00.0"&amp;LEFT(E1150,2)&amp;"."&amp;MID(E1150,3,3)&amp;"/"&amp;MID(E1150,6,4)&amp;"-"&amp;RIGHT(E1150,2),"erro")))))</f>
        <v>01.616.929/0001-02</v>
      </c>
      <c r="G1150" s="2">
        <f t="shared" si="2"/>
        <v>13</v>
      </c>
      <c r="H1150" s="6" t="s">
        <v>52</v>
      </c>
      <c r="I1150" s="2">
        <v>10.0</v>
      </c>
      <c r="J1150" s="6">
        <v>13.166341984576539</v>
      </c>
      <c r="K1150" s="6">
        <v>522480.0</v>
      </c>
      <c r="L1150" s="2">
        <v>0.0</v>
      </c>
      <c r="M1150" s="2">
        <v>0.0</v>
      </c>
      <c r="N1150" s="2"/>
      <c r="O1150" s="2">
        <v>0.0</v>
      </c>
      <c r="P1150" s="2">
        <v>0.0</v>
      </c>
      <c r="Q1150" s="2">
        <v>0.0</v>
      </c>
      <c r="R1150" s="2">
        <v>17.0</v>
      </c>
      <c r="S1150" s="2">
        <v>0.0</v>
      </c>
      <c r="T1150" s="6">
        <v>15.332608594869372</v>
      </c>
      <c r="U1150" s="6">
        <v>0.05506104879692282</v>
      </c>
      <c r="V1150" s="6">
        <v>0.4380920189095095</v>
      </c>
      <c r="W1150" s="6">
        <v>657998.0</v>
      </c>
      <c r="X1150" s="6">
        <v>1339253.0</v>
      </c>
      <c r="Y1150" s="6">
        <v>4558976.0</v>
      </c>
      <c r="Z1150" s="6">
        <v>251022.0</v>
      </c>
      <c r="AA1150" s="2">
        <f t="shared" si="3"/>
        <v>0</v>
      </c>
      <c r="AB1150" s="2">
        <v>0.0</v>
      </c>
      <c r="AC1150" s="2">
        <v>0.0</v>
      </c>
      <c r="AD1150" s="2">
        <v>1.0</v>
      </c>
      <c r="AE1150" s="2">
        <v>0.0</v>
      </c>
      <c r="AF1150" s="2">
        <v>0.0</v>
      </c>
      <c r="AG1150" s="2">
        <v>0.0</v>
      </c>
      <c r="AH1150" s="2">
        <v>0.0</v>
      </c>
      <c r="AI1150" s="2">
        <v>0.0</v>
      </c>
      <c r="AJ1150" s="2">
        <v>0.0</v>
      </c>
      <c r="AK1150" s="2">
        <v>0.0</v>
      </c>
      <c r="AL1150" s="2">
        <v>0.0</v>
      </c>
      <c r="AM1150" s="2">
        <v>0.0</v>
      </c>
      <c r="AN1150" s="2">
        <v>1.0</v>
      </c>
      <c r="AO1150" s="2">
        <v>0.0</v>
      </c>
      <c r="AP1150" s="2">
        <v>0.0</v>
      </c>
      <c r="AQ1150" s="2">
        <v>0.0</v>
      </c>
      <c r="AR1150" s="3">
        <v>0.0</v>
      </c>
      <c r="AS1150" s="6">
        <f t="shared" si="4"/>
        <v>15.33439994</v>
      </c>
      <c r="AT1150" s="6">
        <f t="shared" si="5"/>
        <v>0.02600527681</v>
      </c>
      <c r="AU1150" s="6">
        <f t="shared" si="6"/>
        <v>0.5058347109</v>
      </c>
      <c r="AV1150" s="6">
        <f t="shared" si="7"/>
        <v>1</v>
      </c>
      <c r="AW1150" s="6">
        <f t="shared" si="8"/>
        <v>0</v>
      </c>
      <c r="AX1150" s="6">
        <f t="shared" si="9"/>
        <v>0</v>
      </c>
      <c r="AY1150" s="6">
        <f t="shared" si="10"/>
        <v>0</v>
      </c>
      <c r="AZ1150" s="6">
        <f t="shared" si="11"/>
        <v>0</v>
      </c>
      <c r="BA1150" s="6">
        <f t="shared" si="12"/>
        <v>16</v>
      </c>
      <c r="BB1150" s="6">
        <f t="shared" si="13"/>
        <v>0</v>
      </c>
      <c r="BC1150" s="2"/>
      <c r="BD1150" s="2"/>
    </row>
    <row r="1151" ht="15.75" customHeight="1">
      <c r="A1151" s="2">
        <v>275.0</v>
      </c>
      <c r="B1151" s="2">
        <v>2018.0</v>
      </c>
      <c r="C1151" s="6" t="s">
        <v>336</v>
      </c>
      <c r="D1151" s="2">
        <v>19186.0</v>
      </c>
      <c r="E1151" s="2">
        <v>1.616929000102E12</v>
      </c>
      <c r="F1151" s="2" t="str">
        <f t="array" ref="F1151">IFERROR(INDEX(cnpj!$A:$B,MATCH(C1151,cnpj!$B:$B,0),1),IF(G1151=14,LEFT(E1151,2)&amp;"."&amp;MID(E1151,3,3)&amp;"."&amp;MID(E1151,6,3)&amp;"/"&amp;MID(E1151,9,4)&amp;"-"&amp;RIGHT(E1151,2),IF(G1151=13,0&amp;LEFT(E1151,1)&amp;"."&amp;MID(E1151,2,3)&amp;"."&amp;MID(E1151,5,3)&amp;"/"&amp;MID(E1151,8,4)&amp;"-"&amp;RIGHT(E1151,2),IF(G1151=12,"00"&amp;"."&amp;LEFT(E1151,3)&amp;"."&amp;MID(E1151,4,3)&amp;"/"&amp;MID(E1151,7,4)&amp;"-"&amp;RIGHT(E1151,2),IF(G1151=11,"00.0"&amp;LEFT(E1151,2)&amp;"."&amp;MID(E1151,3,3)&amp;"/"&amp;MID(E1151,6,4)&amp;"-"&amp;RIGHT(E1151,2),"erro")))))</f>
        <v>01.616.929/0001-02</v>
      </c>
      <c r="G1151" s="2">
        <f t="shared" si="2"/>
        <v>13</v>
      </c>
      <c r="H1151" s="6" t="s">
        <v>52</v>
      </c>
      <c r="I1151" s="2">
        <v>10.0</v>
      </c>
      <c r="J1151" s="6">
        <v>13.166341984576539</v>
      </c>
      <c r="K1151" s="6">
        <v>522480.0</v>
      </c>
      <c r="L1151" s="2">
        <v>0.0</v>
      </c>
      <c r="M1151" s="2">
        <v>0.0</v>
      </c>
      <c r="N1151" s="2"/>
      <c r="O1151" s="2">
        <v>0.0</v>
      </c>
      <c r="P1151" s="2">
        <v>0.0</v>
      </c>
      <c r="Q1151" s="2">
        <v>0.0</v>
      </c>
      <c r="R1151" s="2">
        <v>18.0</v>
      </c>
      <c r="S1151" s="2">
        <v>0.0</v>
      </c>
      <c r="T1151" s="6">
        <v>15.38902321724705</v>
      </c>
      <c r="U1151" s="6">
        <v>0.022813431236086527</v>
      </c>
      <c r="V1151" s="6">
        <v>0.4515169495074387</v>
      </c>
      <c r="W1151" s="6">
        <v>526873.0</v>
      </c>
      <c r="X1151" s="6">
        <v>1651047.0</v>
      </c>
      <c r="Y1151" s="6">
        <v>4823562.0</v>
      </c>
      <c r="Z1151" s="6">
        <v>110042.0</v>
      </c>
      <c r="AA1151" s="2">
        <f t="shared" si="3"/>
        <v>0</v>
      </c>
      <c r="AB1151" s="2">
        <v>0.0</v>
      </c>
      <c r="AC1151" s="2">
        <v>0.0</v>
      </c>
      <c r="AD1151" s="2">
        <v>1.0</v>
      </c>
      <c r="AE1151" s="2">
        <v>0.0</v>
      </c>
      <c r="AF1151" s="2">
        <v>0.0</v>
      </c>
      <c r="AG1151" s="2">
        <v>0.0</v>
      </c>
      <c r="AH1151" s="2">
        <v>0.0</v>
      </c>
      <c r="AI1151" s="2">
        <v>0.0</v>
      </c>
      <c r="AJ1151" s="2">
        <v>0.0</v>
      </c>
      <c r="AK1151" s="2">
        <v>0.0</v>
      </c>
      <c r="AL1151" s="2">
        <v>0.0</v>
      </c>
      <c r="AM1151" s="2">
        <v>0.0</v>
      </c>
      <c r="AN1151" s="2">
        <v>0.0</v>
      </c>
      <c r="AO1151" s="2">
        <v>1.0</v>
      </c>
      <c r="AP1151" s="2">
        <v>0.0</v>
      </c>
      <c r="AQ1151" s="2">
        <v>0.0</v>
      </c>
      <c r="AR1151" s="3">
        <v>0.0</v>
      </c>
      <c r="AS1151" s="6">
        <f t="shared" si="4"/>
        <v>15.33260859</v>
      </c>
      <c r="AT1151" s="6">
        <f t="shared" si="5"/>
        <v>0.0550610488</v>
      </c>
      <c r="AU1151" s="6">
        <f t="shared" si="6"/>
        <v>0.4380920189</v>
      </c>
      <c r="AV1151" s="6">
        <f t="shared" si="7"/>
        <v>0</v>
      </c>
      <c r="AW1151" s="6">
        <f t="shared" si="8"/>
        <v>0</v>
      </c>
      <c r="AX1151" s="6">
        <f t="shared" si="9"/>
        <v>0</v>
      </c>
      <c r="AY1151" s="6">
        <f t="shared" si="10"/>
        <v>0</v>
      </c>
      <c r="AZ1151" s="6">
        <f t="shared" si="11"/>
        <v>0</v>
      </c>
      <c r="BA1151" s="6">
        <f t="shared" si="12"/>
        <v>17</v>
      </c>
      <c r="BB1151" s="6">
        <f t="shared" si="13"/>
        <v>0</v>
      </c>
      <c r="BC1151" s="2"/>
      <c r="BD1151" s="2"/>
    </row>
    <row r="1152" ht="15.75" customHeight="1">
      <c r="A1152" s="2">
        <v>275.0</v>
      </c>
      <c r="B1152" s="2">
        <v>2019.0</v>
      </c>
      <c r="C1152" s="6" t="s">
        <v>336</v>
      </c>
      <c r="D1152" s="2">
        <v>19186.0</v>
      </c>
      <c r="E1152" s="2">
        <v>1.616929000102E12</v>
      </c>
      <c r="F1152" s="2" t="str">
        <f t="array" ref="F1152">IFERROR(INDEX(cnpj!$A:$B,MATCH(C1152,cnpj!$B:$B,0),1),IF(G1152=14,LEFT(E1152,2)&amp;"."&amp;MID(E1152,3,3)&amp;"."&amp;MID(E1152,6,3)&amp;"/"&amp;MID(E1152,9,4)&amp;"-"&amp;RIGHT(E1152,2),IF(G1152=13,0&amp;LEFT(E1152,1)&amp;"."&amp;MID(E1152,2,3)&amp;"."&amp;MID(E1152,5,3)&amp;"/"&amp;MID(E1152,8,4)&amp;"-"&amp;RIGHT(E1152,2),IF(G1152=12,"00"&amp;"."&amp;LEFT(E1152,3)&amp;"."&amp;MID(E1152,4,3)&amp;"/"&amp;MID(E1152,7,4)&amp;"-"&amp;RIGHT(E1152,2),IF(G1152=11,"00.0"&amp;LEFT(E1152,2)&amp;"."&amp;MID(E1152,3,3)&amp;"/"&amp;MID(E1152,6,4)&amp;"-"&amp;RIGHT(E1152,2),"erro")))))</f>
        <v>01.616.929/0001-02</v>
      </c>
      <c r="G1152" s="2">
        <f t="shared" si="2"/>
        <v>13</v>
      </c>
      <c r="H1152" s="6" t="s">
        <v>52</v>
      </c>
      <c r="I1152" s="2">
        <v>10.0</v>
      </c>
      <c r="J1152" s="6">
        <v>12.155163487878974</v>
      </c>
      <c r="K1152" s="6">
        <v>190073.0</v>
      </c>
      <c r="L1152" s="2">
        <v>0.0</v>
      </c>
      <c r="M1152" s="2">
        <v>0.0</v>
      </c>
      <c r="N1152" s="2"/>
      <c r="O1152" s="2">
        <v>1.0</v>
      </c>
      <c r="P1152" s="2">
        <v>4.0</v>
      </c>
      <c r="Q1152" s="2">
        <v>0.0</v>
      </c>
      <c r="R1152" s="2">
        <v>17.0</v>
      </c>
      <c r="S1152" s="2">
        <v>0.0</v>
      </c>
      <c r="T1152" s="6">
        <v>15.515215591696075</v>
      </c>
      <c r="U1152" s="6">
        <v>0.05769586755776741</v>
      </c>
      <c r="V1152" s="6">
        <v>0.2700955881157086</v>
      </c>
      <c r="W1152" s="6">
        <v>731251.0</v>
      </c>
      <c r="X1152" s="6">
        <v>746802.0</v>
      </c>
      <c r="Y1152" s="6">
        <v>5472333.0</v>
      </c>
      <c r="Z1152" s="6">
        <v>315731.0</v>
      </c>
      <c r="AA1152" s="2">
        <f t="shared" si="3"/>
        <v>0</v>
      </c>
      <c r="AB1152" s="2">
        <v>0.0</v>
      </c>
      <c r="AC1152" s="2">
        <v>0.0</v>
      </c>
      <c r="AD1152" s="2">
        <v>1.0</v>
      </c>
      <c r="AE1152" s="2">
        <v>0.0</v>
      </c>
      <c r="AF1152" s="2">
        <v>0.0</v>
      </c>
      <c r="AG1152" s="2">
        <v>0.0</v>
      </c>
      <c r="AH1152" s="2">
        <v>0.0</v>
      </c>
      <c r="AI1152" s="2">
        <v>0.0</v>
      </c>
      <c r="AJ1152" s="2">
        <v>0.0</v>
      </c>
      <c r="AK1152" s="2">
        <v>0.0</v>
      </c>
      <c r="AL1152" s="2">
        <v>0.0</v>
      </c>
      <c r="AM1152" s="2">
        <v>0.0</v>
      </c>
      <c r="AN1152" s="2">
        <v>0.0</v>
      </c>
      <c r="AO1152" s="2">
        <v>0.0</v>
      </c>
      <c r="AP1152" s="2">
        <v>1.0</v>
      </c>
      <c r="AQ1152" s="2">
        <v>0.0</v>
      </c>
      <c r="AR1152" s="3">
        <v>0.0</v>
      </c>
      <c r="AS1152" s="6">
        <f t="shared" si="4"/>
        <v>15.38902322</v>
      </c>
      <c r="AT1152" s="6">
        <f t="shared" si="5"/>
        <v>0.02281343124</v>
      </c>
      <c r="AU1152" s="6">
        <f t="shared" si="6"/>
        <v>0.4515169495</v>
      </c>
      <c r="AV1152" s="6">
        <f t="shared" si="7"/>
        <v>0</v>
      </c>
      <c r="AW1152" s="6">
        <f t="shared" si="8"/>
        <v>0</v>
      </c>
      <c r="AX1152" s="6">
        <f t="shared" si="9"/>
        <v>0</v>
      </c>
      <c r="AY1152" s="6">
        <f t="shared" si="10"/>
        <v>0</v>
      </c>
      <c r="AZ1152" s="6">
        <f t="shared" si="11"/>
        <v>0</v>
      </c>
      <c r="BA1152" s="6">
        <f t="shared" si="12"/>
        <v>18</v>
      </c>
      <c r="BB1152" s="6">
        <f t="shared" si="13"/>
        <v>0</v>
      </c>
      <c r="BC1152" s="2"/>
      <c r="BD1152" s="2"/>
    </row>
    <row r="1153" ht="15.75" customHeight="1">
      <c r="A1153" s="2">
        <v>276.0</v>
      </c>
      <c r="B1153" s="2">
        <v>2016.0</v>
      </c>
      <c r="C1153" s="6" t="s">
        <v>337</v>
      </c>
      <c r="D1153" s="2">
        <v>19593.0</v>
      </c>
      <c r="E1153" s="2">
        <v>2.724983000134E12</v>
      </c>
      <c r="F1153" s="2" t="str">
        <f t="array" ref="F1153">IFERROR(INDEX(cnpj!$A:$B,MATCH(C1153,cnpj!$B:$B,0),1),IF(G1153=14,LEFT(E1153,2)&amp;"."&amp;MID(E1153,3,3)&amp;"."&amp;MID(E1153,6,3)&amp;"/"&amp;MID(E1153,9,4)&amp;"-"&amp;RIGHT(E1153,2),IF(G1153=13,0&amp;LEFT(E1153,1)&amp;"."&amp;MID(E1153,2,3)&amp;"."&amp;MID(E1153,5,3)&amp;"/"&amp;MID(E1153,8,4)&amp;"-"&amp;RIGHT(E1153,2),IF(G1153=12,"00"&amp;"."&amp;LEFT(E1153,3)&amp;"."&amp;MID(E1153,4,3)&amp;"/"&amp;MID(E1153,7,4)&amp;"-"&amp;RIGHT(E1153,2),IF(G1153=11,"00.0"&amp;LEFT(E1153,2)&amp;"."&amp;MID(E1153,3,3)&amp;"/"&amp;MID(E1153,6,4)&amp;"-"&amp;RIGHT(E1153,2),"erro")))))</f>
        <v>02.724.983/0001-34</v>
      </c>
      <c r="G1153" s="2">
        <f t="shared" si="2"/>
        <v>13</v>
      </c>
      <c r="H1153" s="6" t="s">
        <v>52</v>
      </c>
      <c r="I1153" s="2">
        <v>10.0</v>
      </c>
      <c r="J1153" s="6">
        <v>10.691944912900398</v>
      </c>
      <c r="K1153" s="6">
        <v>44000.0</v>
      </c>
      <c r="L1153" s="2">
        <v>0.0</v>
      </c>
      <c r="M1153" s="2">
        <v>0.0</v>
      </c>
      <c r="N1153" s="2"/>
      <c r="O1153" s="2">
        <v>0.0</v>
      </c>
      <c r="P1153" s="2">
        <v>0.0</v>
      </c>
      <c r="Q1153" s="2">
        <v>0.0</v>
      </c>
      <c r="R1153" s="2">
        <v>6.0</v>
      </c>
      <c r="S1153" s="2">
        <v>1.0</v>
      </c>
      <c r="T1153" s="6">
        <v>10.906597976362843</v>
      </c>
      <c r="U1153" s="6">
        <v>-0.0010818740258549556</v>
      </c>
      <c r="V1153" s="6">
        <v>1.2970752727606125</v>
      </c>
      <c r="W1153" s="6">
        <v>11652.0</v>
      </c>
      <c r="X1153" s="6">
        <v>59084.0</v>
      </c>
      <c r="Y1153" s="6">
        <v>54535.0</v>
      </c>
      <c r="Z1153" s="6">
        <v>-59.0</v>
      </c>
      <c r="AA1153" s="2" t="str">
        <f t="shared" si="3"/>
        <v/>
      </c>
      <c r="AB1153" s="2">
        <v>0.0</v>
      </c>
      <c r="AC1153" s="2">
        <v>0.0</v>
      </c>
      <c r="AD1153" s="2">
        <v>1.0</v>
      </c>
      <c r="AE1153" s="2">
        <v>0.0</v>
      </c>
      <c r="AF1153" s="2">
        <v>0.0</v>
      </c>
      <c r="AG1153" s="2">
        <v>0.0</v>
      </c>
      <c r="AH1153" s="2">
        <v>0.0</v>
      </c>
      <c r="AI1153" s="2">
        <v>0.0</v>
      </c>
      <c r="AJ1153" s="2">
        <v>0.0</v>
      </c>
      <c r="AK1153" s="2">
        <v>0.0</v>
      </c>
      <c r="AL1153" s="2">
        <v>0.0</v>
      </c>
      <c r="AM1153" s="2">
        <v>1.0</v>
      </c>
      <c r="AN1153" s="2">
        <v>0.0</v>
      </c>
      <c r="AO1153" s="2">
        <v>0.0</v>
      </c>
      <c r="AP1153" s="2">
        <v>0.0</v>
      </c>
      <c r="AQ1153" s="2">
        <v>0.0</v>
      </c>
      <c r="AR1153" s="3">
        <v>0.0</v>
      </c>
      <c r="AS1153" s="6" t="str">
        <f t="shared" si="4"/>
        <v/>
      </c>
      <c r="AT1153" s="6" t="str">
        <f t="shared" si="5"/>
        <v/>
      </c>
      <c r="AU1153" s="6" t="str">
        <f t="shared" si="6"/>
        <v/>
      </c>
      <c r="AV1153" s="6" t="str">
        <f t="shared" si="7"/>
        <v/>
      </c>
      <c r="AW1153" s="6" t="str">
        <f t="shared" si="8"/>
        <v/>
      </c>
      <c r="AX1153" s="6" t="str">
        <f t="shared" si="9"/>
        <v/>
      </c>
      <c r="AY1153" s="6" t="str">
        <f t="shared" si="10"/>
        <v/>
      </c>
      <c r="AZ1153" s="6" t="str">
        <f t="shared" si="11"/>
        <v/>
      </c>
      <c r="BA1153" s="6" t="str">
        <f t="shared" si="12"/>
        <v/>
      </c>
      <c r="BB1153" s="6" t="str">
        <f t="shared" si="13"/>
        <v/>
      </c>
      <c r="BC1153" s="2"/>
      <c r="BD1153" s="2"/>
    </row>
    <row r="1154" ht="15.75" customHeight="1">
      <c r="A1154" s="2">
        <v>276.0</v>
      </c>
      <c r="B1154" s="2">
        <v>2017.0</v>
      </c>
      <c r="C1154" s="6" t="s">
        <v>337</v>
      </c>
      <c r="D1154" s="2">
        <v>19593.0</v>
      </c>
      <c r="E1154" s="2">
        <v>2.724983000134E12</v>
      </c>
      <c r="F1154" s="2" t="str">
        <f t="array" ref="F1154">IFERROR(INDEX(cnpj!$A:$B,MATCH(C1154,cnpj!$B:$B,0),1),IF(G1154=14,LEFT(E1154,2)&amp;"."&amp;MID(E1154,3,3)&amp;"."&amp;MID(E1154,6,3)&amp;"/"&amp;MID(E1154,9,4)&amp;"-"&amp;RIGHT(E1154,2),IF(G1154=13,0&amp;LEFT(E1154,1)&amp;"."&amp;MID(E1154,2,3)&amp;"."&amp;MID(E1154,5,3)&amp;"/"&amp;MID(E1154,8,4)&amp;"-"&amp;RIGHT(E1154,2),IF(G1154=12,"00"&amp;"."&amp;LEFT(E1154,3)&amp;"."&amp;MID(E1154,4,3)&amp;"/"&amp;MID(E1154,7,4)&amp;"-"&amp;RIGHT(E1154,2),IF(G1154=11,"00.0"&amp;LEFT(E1154,2)&amp;"."&amp;MID(E1154,3,3)&amp;"/"&amp;MID(E1154,6,4)&amp;"-"&amp;RIGHT(E1154,2),"erro")))))</f>
        <v>02.724.983/0001-34</v>
      </c>
      <c r="G1154" s="2">
        <f t="shared" si="2"/>
        <v>13</v>
      </c>
      <c r="H1154" s="6" t="s">
        <v>52</v>
      </c>
      <c r="I1154" s="2">
        <v>10.0</v>
      </c>
      <c r="J1154" s="6">
        <v>10.691944912900398</v>
      </c>
      <c r="K1154" s="6">
        <v>44000.0</v>
      </c>
      <c r="L1154" s="2">
        <v>0.0</v>
      </c>
      <c r="M1154" s="2">
        <v>0.0</v>
      </c>
      <c r="N1154" s="2"/>
      <c r="O1154" s="2">
        <v>0.0</v>
      </c>
      <c r="P1154" s="2">
        <v>0.0</v>
      </c>
      <c r="Q1154" s="2">
        <v>0.0</v>
      </c>
      <c r="R1154" s="2">
        <v>6.0</v>
      </c>
      <c r="S1154" s="2">
        <v>1.0</v>
      </c>
      <c r="T1154" s="6">
        <v>10.993227262700639</v>
      </c>
      <c r="U1154" s="6">
        <v>0.24175214393812006</v>
      </c>
      <c r="V1154" s="6">
        <v>1.030670926517572</v>
      </c>
      <c r="W1154" s="6">
        <v>11072.0</v>
      </c>
      <c r="X1154" s="6">
        <v>50222.0</v>
      </c>
      <c r="Y1154" s="6">
        <v>59470.0</v>
      </c>
      <c r="Z1154" s="6">
        <v>14377.0</v>
      </c>
      <c r="AA1154" s="2">
        <f t="shared" si="3"/>
        <v>1</v>
      </c>
      <c r="AB1154" s="2">
        <v>0.0</v>
      </c>
      <c r="AC1154" s="2">
        <v>0.0</v>
      </c>
      <c r="AD1154" s="2">
        <v>1.0</v>
      </c>
      <c r="AE1154" s="2">
        <v>0.0</v>
      </c>
      <c r="AF1154" s="2">
        <v>0.0</v>
      </c>
      <c r="AG1154" s="2">
        <v>0.0</v>
      </c>
      <c r="AH1154" s="2">
        <v>0.0</v>
      </c>
      <c r="AI1154" s="2">
        <v>0.0</v>
      </c>
      <c r="AJ1154" s="2">
        <v>0.0</v>
      </c>
      <c r="AK1154" s="2">
        <v>0.0</v>
      </c>
      <c r="AL1154" s="2">
        <v>0.0</v>
      </c>
      <c r="AM1154" s="2">
        <v>0.0</v>
      </c>
      <c r="AN1154" s="2">
        <v>1.0</v>
      </c>
      <c r="AO1154" s="2">
        <v>0.0</v>
      </c>
      <c r="AP1154" s="2">
        <v>0.0</v>
      </c>
      <c r="AQ1154" s="2">
        <v>0.0</v>
      </c>
      <c r="AR1154" s="3">
        <v>0.0</v>
      </c>
      <c r="AS1154" s="6">
        <f t="shared" si="4"/>
        <v>10.90659798</v>
      </c>
      <c r="AT1154" s="6">
        <f t="shared" si="5"/>
        <v>-0.001081874026</v>
      </c>
      <c r="AU1154" s="6">
        <f t="shared" si="6"/>
        <v>1.297075273</v>
      </c>
      <c r="AV1154" s="6">
        <f t="shared" si="7"/>
        <v>0</v>
      </c>
      <c r="AW1154" s="6">
        <f t="shared" si="8"/>
        <v>0</v>
      </c>
      <c r="AX1154" s="6">
        <f t="shared" si="9"/>
        <v>0</v>
      </c>
      <c r="AY1154" s="6">
        <f t="shared" si="10"/>
        <v>0</v>
      </c>
      <c r="AZ1154" s="6">
        <f t="shared" si="11"/>
        <v>0</v>
      </c>
      <c r="BA1154" s="6">
        <f t="shared" si="12"/>
        <v>6</v>
      </c>
      <c r="BB1154" s="6">
        <f t="shared" si="13"/>
        <v>1</v>
      </c>
      <c r="BC1154" s="2"/>
      <c r="BD1154" s="2"/>
    </row>
    <row r="1155" ht="15.75" customHeight="1">
      <c r="A1155" s="2">
        <v>276.0</v>
      </c>
      <c r="B1155" s="2">
        <v>2018.0</v>
      </c>
      <c r="C1155" s="6" t="s">
        <v>337</v>
      </c>
      <c r="D1155" s="2">
        <v>19593.0</v>
      </c>
      <c r="E1155" s="2">
        <v>2.724983000134E12</v>
      </c>
      <c r="F1155" s="2" t="str">
        <f t="array" ref="F1155">IFERROR(INDEX(cnpj!$A:$B,MATCH(C1155,cnpj!$B:$B,0),1),IF(G1155=14,LEFT(E1155,2)&amp;"."&amp;MID(E1155,3,3)&amp;"."&amp;MID(E1155,6,3)&amp;"/"&amp;MID(E1155,9,4)&amp;"-"&amp;RIGHT(E1155,2),IF(G1155=13,0&amp;LEFT(E1155,1)&amp;"."&amp;MID(E1155,2,3)&amp;"."&amp;MID(E1155,5,3)&amp;"/"&amp;MID(E1155,8,4)&amp;"-"&amp;RIGHT(E1155,2),IF(G1155=12,"00"&amp;"."&amp;LEFT(E1155,3)&amp;"."&amp;MID(E1155,4,3)&amp;"/"&amp;MID(E1155,7,4)&amp;"-"&amp;RIGHT(E1155,2),IF(G1155=11,"00.0"&amp;LEFT(E1155,2)&amp;"."&amp;MID(E1155,3,3)&amp;"/"&amp;MID(E1155,6,4)&amp;"-"&amp;RIGHT(E1155,2),"erro")))))</f>
        <v>02.724.983/0001-34</v>
      </c>
      <c r="G1155" s="2">
        <f t="shared" si="2"/>
        <v>13</v>
      </c>
      <c r="H1155" s="6" t="s">
        <v>52</v>
      </c>
      <c r="I1155" s="2">
        <v>10.0</v>
      </c>
      <c r="J1155" s="6">
        <v>10.691944912900398</v>
      </c>
      <c r="K1155" s="6">
        <v>44000.0</v>
      </c>
      <c r="L1155" s="2">
        <v>0.0</v>
      </c>
      <c r="M1155" s="2">
        <v>0.0</v>
      </c>
      <c r="N1155" s="2"/>
      <c r="O1155" s="2">
        <v>0.0</v>
      </c>
      <c r="P1155" s="2">
        <v>0.0</v>
      </c>
      <c r="Q1155" s="2">
        <v>0.0</v>
      </c>
      <c r="R1155" s="2">
        <v>6.0</v>
      </c>
      <c r="S1155" s="2">
        <v>1.0</v>
      </c>
      <c r="T1155" s="6">
        <v>10.974505940611799</v>
      </c>
      <c r="U1155" s="6">
        <v>0.016944506313499065</v>
      </c>
      <c r="V1155" s="6">
        <v>1.0143060290917814</v>
      </c>
      <c r="W1155" s="6">
        <v>12992.0</v>
      </c>
      <c r="X1155" s="6">
        <v>46210.0</v>
      </c>
      <c r="Y1155" s="6">
        <v>58367.0</v>
      </c>
      <c r="Z1155" s="6">
        <v>989.0</v>
      </c>
      <c r="AA1155" s="2">
        <f t="shared" si="3"/>
        <v>0</v>
      </c>
      <c r="AB1155" s="2">
        <v>0.0</v>
      </c>
      <c r="AC1155" s="2">
        <v>0.0</v>
      </c>
      <c r="AD1155" s="2">
        <v>1.0</v>
      </c>
      <c r="AE1155" s="2">
        <v>0.0</v>
      </c>
      <c r="AF1155" s="2">
        <v>0.0</v>
      </c>
      <c r="AG1155" s="2">
        <v>0.0</v>
      </c>
      <c r="AH1155" s="2">
        <v>0.0</v>
      </c>
      <c r="AI1155" s="2">
        <v>0.0</v>
      </c>
      <c r="AJ1155" s="2">
        <v>0.0</v>
      </c>
      <c r="AK1155" s="2">
        <v>0.0</v>
      </c>
      <c r="AL1155" s="2">
        <v>0.0</v>
      </c>
      <c r="AM1155" s="2">
        <v>0.0</v>
      </c>
      <c r="AN1155" s="2">
        <v>0.0</v>
      </c>
      <c r="AO1155" s="2">
        <v>1.0</v>
      </c>
      <c r="AP1155" s="2">
        <v>0.0</v>
      </c>
      <c r="AQ1155" s="2">
        <v>0.0</v>
      </c>
      <c r="AR1155" s="3">
        <v>0.0</v>
      </c>
      <c r="AS1155" s="6">
        <f t="shared" si="4"/>
        <v>10.99322726</v>
      </c>
      <c r="AT1155" s="6">
        <f t="shared" si="5"/>
        <v>0.2417521439</v>
      </c>
      <c r="AU1155" s="6">
        <f t="shared" si="6"/>
        <v>1.030670927</v>
      </c>
      <c r="AV1155" s="6">
        <f t="shared" si="7"/>
        <v>0</v>
      </c>
      <c r="AW1155" s="6">
        <f t="shared" si="8"/>
        <v>0</v>
      </c>
      <c r="AX1155" s="6">
        <f t="shared" si="9"/>
        <v>0</v>
      </c>
      <c r="AY1155" s="6">
        <f t="shared" si="10"/>
        <v>0</v>
      </c>
      <c r="AZ1155" s="6">
        <f t="shared" si="11"/>
        <v>0</v>
      </c>
      <c r="BA1155" s="6">
        <f t="shared" si="12"/>
        <v>6</v>
      </c>
      <c r="BB1155" s="6">
        <f t="shared" si="13"/>
        <v>1</v>
      </c>
      <c r="BC1155" s="2"/>
      <c r="BD1155" s="2"/>
    </row>
    <row r="1156" ht="15.75" customHeight="1">
      <c r="A1156" s="2">
        <v>276.0</v>
      </c>
      <c r="B1156" s="2">
        <v>2019.0</v>
      </c>
      <c r="C1156" s="6" t="s">
        <v>337</v>
      </c>
      <c r="D1156" s="2">
        <v>19593.0</v>
      </c>
      <c r="E1156" s="2">
        <v>2.724983000134E12</v>
      </c>
      <c r="F1156" s="2" t="str">
        <f t="array" ref="F1156">IFERROR(INDEX(cnpj!$A:$B,MATCH(C1156,cnpj!$B:$B,0),1),IF(G1156=14,LEFT(E1156,2)&amp;"."&amp;MID(E1156,3,3)&amp;"."&amp;MID(E1156,6,3)&amp;"/"&amp;MID(E1156,9,4)&amp;"-"&amp;RIGHT(E1156,2),IF(G1156=13,0&amp;LEFT(E1156,1)&amp;"."&amp;MID(E1156,2,3)&amp;"."&amp;MID(E1156,5,3)&amp;"/"&amp;MID(E1156,8,4)&amp;"-"&amp;RIGHT(E1156,2),IF(G1156=12,"00"&amp;"."&amp;LEFT(E1156,3)&amp;"."&amp;MID(E1156,4,3)&amp;"/"&amp;MID(E1156,7,4)&amp;"-"&amp;RIGHT(E1156,2),IF(G1156=11,"00.0"&amp;LEFT(E1156,2)&amp;"."&amp;MID(E1156,3,3)&amp;"/"&amp;MID(E1156,6,4)&amp;"-"&amp;RIGHT(E1156,2),"erro")))))</f>
        <v>02.724.983/0001-34</v>
      </c>
      <c r="G1156" s="2">
        <f t="shared" si="2"/>
        <v>13</v>
      </c>
      <c r="H1156" s="6" t="s">
        <v>52</v>
      </c>
      <c r="I1156" s="2">
        <v>10.0</v>
      </c>
      <c r="J1156" s="6">
        <v>10.803648902480399</v>
      </c>
      <c r="K1156" s="6">
        <v>49200.0</v>
      </c>
      <c r="L1156" s="2">
        <v>0.0</v>
      </c>
      <c r="M1156" s="2">
        <v>1.0</v>
      </c>
      <c r="N1156" s="2"/>
      <c r="O1156" s="2">
        <v>0.0</v>
      </c>
      <c r="P1156" s="2">
        <v>0.0</v>
      </c>
      <c r="Q1156" s="2">
        <v>0.0</v>
      </c>
      <c r="R1156" s="2">
        <v>5.0</v>
      </c>
      <c r="S1156" s="2">
        <v>1.0</v>
      </c>
      <c r="T1156" s="6">
        <v>10.987172311286548</v>
      </c>
      <c r="U1156" s="6">
        <v>0.014988749978853343</v>
      </c>
      <c r="V1156" s="6">
        <v>0.337568303699819</v>
      </c>
      <c r="W1156" s="6">
        <v>8302.0</v>
      </c>
      <c r="X1156" s="6">
        <v>11652.0</v>
      </c>
      <c r="Y1156" s="6">
        <v>59111.0</v>
      </c>
      <c r="Z1156" s="6">
        <v>886.0</v>
      </c>
      <c r="AA1156" s="2">
        <f t="shared" si="3"/>
        <v>0</v>
      </c>
      <c r="AB1156" s="2">
        <v>0.0</v>
      </c>
      <c r="AC1156" s="2">
        <v>0.0</v>
      </c>
      <c r="AD1156" s="2">
        <v>1.0</v>
      </c>
      <c r="AE1156" s="2">
        <v>0.0</v>
      </c>
      <c r="AF1156" s="2">
        <v>0.0</v>
      </c>
      <c r="AG1156" s="2">
        <v>0.0</v>
      </c>
      <c r="AH1156" s="2">
        <v>0.0</v>
      </c>
      <c r="AI1156" s="2">
        <v>0.0</v>
      </c>
      <c r="AJ1156" s="2">
        <v>0.0</v>
      </c>
      <c r="AK1156" s="2">
        <v>0.0</v>
      </c>
      <c r="AL1156" s="2">
        <v>0.0</v>
      </c>
      <c r="AM1156" s="2">
        <v>0.0</v>
      </c>
      <c r="AN1156" s="2">
        <v>0.0</v>
      </c>
      <c r="AO1156" s="2">
        <v>0.0</v>
      </c>
      <c r="AP1156" s="2">
        <v>1.0</v>
      </c>
      <c r="AQ1156" s="2">
        <v>0.0</v>
      </c>
      <c r="AR1156" s="3">
        <v>0.0</v>
      </c>
      <c r="AS1156" s="6">
        <f t="shared" si="4"/>
        <v>10.97450594</v>
      </c>
      <c r="AT1156" s="6">
        <f t="shared" si="5"/>
        <v>0.01694450631</v>
      </c>
      <c r="AU1156" s="6">
        <f t="shared" si="6"/>
        <v>1.014306029</v>
      </c>
      <c r="AV1156" s="6">
        <f t="shared" si="7"/>
        <v>0</v>
      </c>
      <c r="AW1156" s="6">
        <f t="shared" si="8"/>
        <v>0</v>
      </c>
      <c r="AX1156" s="6">
        <f t="shared" si="9"/>
        <v>0</v>
      </c>
      <c r="AY1156" s="6">
        <f t="shared" si="10"/>
        <v>0</v>
      </c>
      <c r="AZ1156" s="6">
        <f t="shared" si="11"/>
        <v>0</v>
      </c>
      <c r="BA1156" s="6">
        <f t="shared" si="12"/>
        <v>6</v>
      </c>
      <c r="BB1156" s="6">
        <f t="shared" si="13"/>
        <v>1</v>
      </c>
      <c r="BC1156" s="2"/>
      <c r="BD1156" s="2"/>
    </row>
    <row r="1157" ht="15.75" customHeight="1">
      <c r="A1157" s="2">
        <v>276.0</v>
      </c>
      <c r="B1157" s="2">
        <v>2020.0</v>
      </c>
      <c r="C1157" s="6" t="s">
        <v>337</v>
      </c>
      <c r="D1157" s="2">
        <v>19593.0</v>
      </c>
      <c r="E1157" s="2">
        <v>2.724983000134E12</v>
      </c>
      <c r="F1157" s="2" t="str">
        <f t="array" ref="F1157">IFERROR(INDEX(cnpj!$A:$B,MATCH(C1157,cnpj!$B:$B,0),1),IF(G1157=14,LEFT(E1157,2)&amp;"."&amp;MID(E1157,3,3)&amp;"."&amp;MID(E1157,6,3)&amp;"/"&amp;MID(E1157,9,4)&amp;"-"&amp;RIGHT(E1157,2),IF(G1157=13,0&amp;LEFT(E1157,1)&amp;"."&amp;MID(E1157,2,3)&amp;"."&amp;MID(E1157,5,3)&amp;"/"&amp;MID(E1157,8,4)&amp;"-"&amp;RIGHT(E1157,2),IF(G1157=12,"00"&amp;"."&amp;LEFT(E1157,3)&amp;"."&amp;MID(E1157,4,3)&amp;"/"&amp;MID(E1157,7,4)&amp;"-"&amp;RIGHT(E1157,2),IF(G1157=11,"00.0"&amp;LEFT(E1157,2)&amp;"."&amp;MID(E1157,3,3)&amp;"/"&amp;MID(E1157,6,4)&amp;"-"&amp;RIGHT(E1157,2),"erro")))))</f>
        <v>02.724.983/0001-34</v>
      </c>
      <c r="G1157" s="2">
        <f t="shared" si="2"/>
        <v>13</v>
      </c>
      <c r="H1157" s="6" t="s">
        <v>52</v>
      </c>
      <c r="I1157" s="2">
        <v>10.0</v>
      </c>
      <c r="J1157" s="6">
        <v>10.803648902480399</v>
      </c>
      <c r="K1157" s="6">
        <v>49200.0</v>
      </c>
      <c r="L1157" s="2">
        <v>0.0</v>
      </c>
      <c r="M1157" s="2">
        <v>1.0</v>
      </c>
      <c r="N1157" s="2"/>
      <c r="O1157" s="2">
        <v>0.0</v>
      </c>
      <c r="P1157" s="2">
        <v>0.0</v>
      </c>
      <c r="Q1157" s="2">
        <v>0.0</v>
      </c>
      <c r="R1157" s="2">
        <v>5.0</v>
      </c>
      <c r="S1157" s="2">
        <v>1.0</v>
      </c>
      <c r="T1157" s="6">
        <v>11.031949863173123</v>
      </c>
      <c r="U1157" s="6">
        <v>0.0950532207447669</v>
      </c>
      <c r="V1157" s="6">
        <v>0.9041217768287554</v>
      </c>
      <c r="W1157" s="6">
        <v>10780.0</v>
      </c>
      <c r="X1157" s="6">
        <v>45111.0</v>
      </c>
      <c r="Y1157" s="6">
        <v>61818.0</v>
      </c>
      <c r="Z1157" s="6">
        <v>5876.0</v>
      </c>
      <c r="AA1157" s="2">
        <f t="shared" si="3"/>
        <v>0</v>
      </c>
      <c r="AB1157" s="2">
        <v>0.0</v>
      </c>
      <c r="AC1157" s="2">
        <v>0.0</v>
      </c>
      <c r="AD1157" s="2">
        <v>1.0</v>
      </c>
      <c r="AE1157" s="2">
        <v>0.0</v>
      </c>
      <c r="AF1157" s="2">
        <v>0.0</v>
      </c>
      <c r="AG1157" s="2">
        <v>0.0</v>
      </c>
      <c r="AH1157" s="2">
        <v>0.0</v>
      </c>
      <c r="AI1157" s="2">
        <v>0.0</v>
      </c>
      <c r="AJ1157" s="2">
        <v>0.0</v>
      </c>
      <c r="AK1157" s="2">
        <v>0.0</v>
      </c>
      <c r="AL1157" s="2">
        <v>0.0</v>
      </c>
      <c r="AM1157" s="2">
        <v>0.0</v>
      </c>
      <c r="AN1157" s="2">
        <v>0.0</v>
      </c>
      <c r="AO1157" s="2">
        <v>0.0</v>
      </c>
      <c r="AP1157" s="2">
        <v>0.0</v>
      </c>
      <c r="AQ1157" s="2">
        <v>1.0</v>
      </c>
      <c r="AR1157" s="3">
        <v>0.0</v>
      </c>
      <c r="AS1157" s="6">
        <f t="shared" si="4"/>
        <v>10.98717231</v>
      </c>
      <c r="AT1157" s="6">
        <f t="shared" si="5"/>
        <v>0.01498874998</v>
      </c>
      <c r="AU1157" s="6">
        <f t="shared" si="6"/>
        <v>0.3375683037</v>
      </c>
      <c r="AV1157" s="6">
        <f t="shared" si="7"/>
        <v>0</v>
      </c>
      <c r="AW1157" s="6">
        <f t="shared" si="8"/>
        <v>1</v>
      </c>
      <c r="AX1157" s="6">
        <f t="shared" si="9"/>
        <v>0</v>
      </c>
      <c r="AY1157" s="6">
        <f t="shared" si="10"/>
        <v>0</v>
      </c>
      <c r="AZ1157" s="6">
        <f t="shared" si="11"/>
        <v>0</v>
      </c>
      <c r="BA1157" s="6">
        <f t="shared" si="12"/>
        <v>5</v>
      </c>
      <c r="BB1157" s="6">
        <f t="shared" si="13"/>
        <v>1</v>
      </c>
      <c r="BC1157" s="2"/>
      <c r="BD1157" s="2"/>
    </row>
    <row r="1158" ht="15.75" customHeight="1">
      <c r="A1158" s="2">
        <v>277.0</v>
      </c>
      <c r="B1158" s="2">
        <v>2016.0</v>
      </c>
      <c r="C1158" s="6" t="s">
        <v>338</v>
      </c>
      <c r="D1158" s="2">
        <v>14923.0</v>
      </c>
      <c r="E1158" s="2">
        <v>6.1101895000145E13</v>
      </c>
      <c r="F1158" s="2" t="str">
        <f t="array" ref="F1158">IFERROR(INDEX(cnpj!$A:$B,MATCH(C1158,cnpj!$B:$B,0),1),IF(G1158=14,LEFT(E1158,2)&amp;"."&amp;MID(E1158,3,3)&amp;"."&amp;MID(E1158,6,3)&amp;"/"&amp;MID(E1158,9,4)&amp;"-"&amp;RIGHT(E1158,2),IF(G1158=13,0&amp;LEFT(E1158,1)&amp;"."&amp;MID(E1158,2,3)&amp;"."&amp;MID(E1158,5,3)&amp;"/"&amp;MID(E1158,8,4)&amp;"-"&amp;RIGHT(E1158,2),IF(G1158=12,"00"&amp;"."&amp;LEFT(E1158,3)&amp;"."&amp;MID(E1158,4,3)&amp;"/"&amp;MID(E1158,7,4)&amp;"-"&amp;RIGHT(E1158,2),IF(G1158=11,"00.0"&amp;LEFT(E1158,2)&amp;"."&amp;MID(E1158,3,3)&amp;"/"&amp;MID(E1158,6,4)&amp;"-"&amp;RIGHT(E1158,2),"erro")))))</f>
        <v>61.101.895/0001-45</v>
      </c>
      <c r="G1158" s="2">
        <f t="shared" si="2"/>
        <v>14</v>
      </c>
      <c r="H1158" s="6" t="s">
        <v>183</v>
      </c>
      <c r="I1158" s="2">
        <v>5.0</v>
      </c>
      <c r="J1158" s="6">
        <v>13.181276757057192</v>
      </c>
      <c r="K1158" s="6">
        <v>530341.68</v>
      </c>
      <c r="L1158" s="2">
        <v>0.0</v>
      </c>
      <c r="M1158" s="2">
        <v>1.0</v>
      </c>
      <c r="N1158" s="2"/>
      <c r="O1158" s="2">
        <v>0.0</v>
      </c>
      <c r="P1158" s="2">
        <v>0.0</v>
      </c>
      <c r="Q1158" s="2">
        <v>0.0</v>
      </c>
      <c r="R1158" s="2">
        <v>8.0</v>
      </c>
      <c r="S1158" s="2">
        <v>0.0</v>
      </c>
      <c r="T1158" s="6">
        <v>13.780713087832101</v>
      </c>
      <c r="U1158" s="6">
        <v>0.9998188032524299</v>
      </c>
      <c r="V1158" s="6">
        <v>0.9998188032524299</v>
      </c>
      <c r="W1158" s="6">
        <v>920907.0</v>
      </c>
      <c r="X1158" s="6">
        <v>44719.0</v>
      </c>
      <c r="Y1158" s="6">
        <v>965801.0</v>
      </c>
      <c r="Z1158" s="6">
        <v>-16000.0</v>
      </c>
      <c r="AA1158" s="2" t="str">
        <f t="shared" si="3"/>
        <v/>
      </c>
      <c r="AB1158" s="2">
        <v>0.0</v>
      </c>
      <c r="AC1158" s="2">
        <v>0.0</v>
      </c>
      <c r="AD1158" s="2">
        <v>0.0</v>
      </c>
      <c r="AE1158" s="2">
        <v>0.0</v>
      </c>
      <c r="AF1158" s="2">
        <v>0.0</v>
      </c>
      <c r="AG1158" s="2">
        <v>0.0</v>
      </c>
      <c r="AH1158" s="2">
        <v>0.0</v>
      </c>
      <c r="AI1158" s="2">
        <v>0.0</v>
      </c>
      <c r="AJ1158" s="2">
        <v>1.0</v>
      </c>
      <c r="AK1158" s="2">
        <v>0.0</v>
      </c>
      <c r="AL1158" s="2">
        <v>0.0</v>
      </c>
      <c r="AM1158" s="2">
        <v>1.0</v>
      </c>
      <c r="AN1158" s="2">
        <v>0.0</v>
      </c>
      <c r="AO1158" s="2">
        <v>0.0</v>
      </c>
      <c r="AP1158" s="2">
        <v>0.0</v>
      </c>
      <c r="AQ1158" s="2">
        <v>0.0</v>
      </c>
      <c r="AR1158" s="3">
        <v>0.0</v>
      </c>
      <c r="AS1158" s="6" t="str">
        <f t="shared" si="4"/>
        <v/>
      </c>
      <c r="AT1158" s="6" t="str">
        <f t="shared" si="5"/>
        <v/>
      </c>
      <c r="AU1158" s="6" t="str">
        <f t="shared" si="6"/>
        <v/>
      </c>
      <c r="AV1158" s="6" t="str">
        <f t="shared" si="7"/>
        <v/>
      </c>
      <c r="AW1158" s="6" t="str">
        <f t="shared" si="8"/>
        <v/>
      </c>
      <c r="AX1158" s="6" t="str">
        <f t="shared" si="9"/>
        <v/>
      </c>
      <c r="AY1158" s="6" t="str">
        <f t="shared" si="10"/>
        <v/>
      </c>
      <c r="AZ1158" s="6" t="str">
        <f t="shared" si="11"/>
        <v/>
      </c>
      <c r="BA1158" s="6" t="str">
        <f t="shared" si="12"/>
        <v/>
      </c>
      <c r="BB1158" s="6" t="str">
        <f t="shared" si="13"/>
        <v/>
      </c>
      <c r="BC1158" s="2"/>
      <c r="BD1158" s="2"/>
    </row>
    <row r="1159" ht="15.75" customHeight="1">
      <c r="A1159" s="2">
        <v>277.0</v>
      </c>
      <c r="B1159" s="2">
        <v>2017.0</v>
      </c>
      <c r="C1159" s="6" t="s">
        <v>338</v>
      </c>
      <c r="D1159" s="2">
        <v>14923.0</v>
      </c>
      <c r="E1159" s="2">
        <v>6.1101895000145E13</v>
      </c>
      <c r="F1159" s="2" t="str">
        <f t="array" ref="F1159">IFERROR(INDEX(cnpj!$A:$B,MATCH(C1159,cnpj!$B:$B,0),1),IF(G1159=14,LEFT(E1159,2)&amp;"."&amp;MID(E1159,3,3)&amp;"."&amp;MID(E1159,6,3)&amp;"/"&amp;MID(E1159,9,4)&amp;"-"&amp;RIGHT(E1159,2),IF(G1159=13,0&amp;LEFT(E1159,1)&amp;"."&amp;MID(E1159,2,3)&amp;"."&amp;MID(E1159,5,3)&amp;"/"&amp;MID(E1159,8,4)&amp;"-"&amp;RIGHT(E1159,2),IF(G1159=12,"00"&amp;"."&amp;LEFT(E1159,3)&amp;"."&amp;MID(E1159,4,3)&amp;"/"&amp;MID(E1159,7,4)&amp;"-"&amp;RIGHT(E1159,2),IF(G1159=11,"00.0"&amp;LEFT(E1159,2)&amp;"."&amp;MID(E1159,3,3)&amp;"/"&amp;MID(E1159,6,4)&amp;"-"&amp;RIGHT(E1159,2),"erro")))))</f>
        <v>61.101.895/0001-45</v>
      </c>
      <c r="G1159" s="2">
        <f t="shared" si="2"/>
        <v>14</v>
      </c>
      <c r="H1159" s="6" t="s">
        <v>183</v>
      </c>
      <c r="I1159" s="2">
        <v>5.0</v>
      </c>
      <c r="J1159" s="6">
        <v>13.052953962032161</v>
      </c>
      <c r="K1159" s="6">
        <v>466472.32</v>
      </c>
      <c r="L1159" s="2">
        <v>0.0</v>
      </c>
      <c r="M1159" s="2">
        <v>1.0</v>
      </c>
      <c r="N1159" s="2"/>
      <c r="O1159" s="2">
        <v>0.0</v>
      </c>
      <c r="P1159" s="2">
        <v>0.0</v>
      </c>
      <c r="Q1159" s="2">
        <v>0.0</v>
      </c>
      <c r="R1159" s="2">
        <v>8.0</v>
      </c>
      <c r="S1159" s="2">
        <v>0.0</v>
      </c>
      <c r="T1159" s="6">
        <v>13.710899761196993</v>
      </c>
      <c r="U1159" s="6">
        <v>-90.6567689984902</v>
      </c>
      <c r="V1159" s="6">
        <v>1.00906431287645</v>
      </c>
      <c r="W1159" s="6">
        <v>860258.0</v>
      </c>
      <c r="X1159" s="6">
        <v>48581.0</v>
      </c>
      <c r="Y1159" s="6">
        <v>900675.0</v>
      </c>
      <c r="Z1159" s="6">
        <v>-9935.0</v>
      </c>
      <c r="AA1159" s="2">
        <f t="shared" si="3"/>
        <v>1</v>
      </c>
      <c r="AB1159" s="2">
        <v>0.0</v>
      </c>
      <c r="AC1159" s="2">
        <v>0.0</v>
      </c>
      <c r="AD1159" s="2">
        <v>0.0</v>
      </c>
      <c r="AE1159" s="2">
        <v>0.0</v>
      </c>
      <c r="AF1159" s="2">
        <v>0.0</v>
      </c>
      <c r="AG1159" s="2">
        <v>0.0</v>
      </c>
      <c r="AH1159" s="2">
        <v>0.0</v>
      </c>
      <c r="AI1159" s="2">
        <v>0.0</v>
      </c>
      <c r="AJ1159" s="2">
        <v>1.0</v>
      </c>
      <c r="AK1159" s="2">
        <v>0.0</v>
      </c>
      <c r="AL1159" s="2">
        <v>0.0</v>
      </c>
      <c r="AM1159" s="2">
        <v>0.0</v>
      </c>
      <c r="AN1159" s="2">
        <v>1.0</v>
      </c>
      <c r="AO1159" s="2">
        <v>0.0</v>
      </c>
      <c r="AP1159" s="2">
        <v>0.0</v>
      </c>
      <c r="AQ1159" s="2">
        <v>0.0</v>
      </c>
      <c r="AR1159" s="3">
        <v>0.0</v>
      </c>
      <c r="AS1159" s="6">
        <f t="shared" si="4"/>
        <v>13.78071309</v>
      </c>
      <c r="AT1159" s="6">
        <f t="shared" si="5"/>
        <v>0.9998188033</v>
      </c>
      <c r="AU1159" s="6">
        <f t="shared" si="6"/>
        <v>0.9998188033</v>
      </c>
      <c r="AV1159" s="6">
        <f t="shared" si="7"/>
        <v>0</v>
      </c>
      <c r="AW1159" s="6">
        <f t="shared" si="8"/>
        <v>1</v>
      </c>
      <c r="AX1159" s="6">
        <f t="shared" si="9"/>
        <v>0</v>
      </c>
      <c r="AY1159" s="6">
        <f t="shared" si="10"/>
        <v>0</v>
      </c>
      <c r="AZ1159" s="6">
        <f t="shared" si="11"/>
        <v>0</v>
      </c>
      <c r="BA1159" s="6">
        <f t="shared" si="12"/>
        <v>8</v>
      </c>
      <c r="BB1159" s="6">
        <f t="shared" si="13"/>
        <v>0</v>
      </c>
      <c r="BC1159" s="2"/>
      <c r="BD1159" s="2"/>
    </row>
    <row r="1160" ht="15.75" customHeight="1">
      <c r="A1160" s="2">
        <v>277.0</v>
      </c>
      <c r="B1160" s="2">
        <v>2018.0</v>
      </c>
      <c r="C1160" s="6" t="s">
        <v>338</v>
      </c>
      <c r="D1160" s="2">
        <v>14923.0</v>
      </c>
      <c r="E1160" s="2">
        <v>6.1101895000145E13</v>
      </c>
      <c r="F1160" s="2" t="str">
        <f t="array" ref="F1160">IFERROR(INDEX(cnpj!$A:$B,MATCH(C1160,cnpj!$B:$B,0),1),IF(G1160=14,LEFT(E1160,2)&amp;"."&amp;MID(E1160,3,3)&amp;"."&amp;MID(E1160,6,3)&amp;"/"&amp;MID(E1160,9,4)&amp;"-"&amp;RIGHT(E1160,2),IF(G1160=13,0&amp;LEFT(E1160,1)&amp;"."&amp;MID(E1160,2,3)&amp;"."&amp;MID(E1160,5,3)&amp;"/"&amp;MID(E1160,8,4)&amp;"-"&amp;RIGHT(E1160,2),IF(G1160=12,"00"&amp;"."&amp;LEFT(E1160,3)&amp;"."&amp;MID(E1160,4,3)&amp;"/"&amp;MID(E1160,7,4)&amp;"-"&amp;RIGHT(E1160,2),IF(G1160=11,"00.0"&amp;LEFT(E1160,2)&amp;"."&amp;MID(E1160,3,3)&amp;"/"&amp;MID(E1160,6,4)&amp;"-"&amp;RIGHT(E1160,2),"erro")))))</f>
        <v>61.101.895/0001-45</v>
      </c>
      <c r="G1160" s="2">
        <f t="shared" si="2"/>
        <v>14</v>
      </c>
      <c r="H1160" s="6" t="s">
        <v>183</v>
      </c>
      <c r="I1160" s="2">
        <v>5.0</v>
      </c>
      <c r="J1160" s="6">
        <v>13.08202676506708</v>
      </c>
      <c r="K1160" s="6">
        <v>480233.04</v>
      </c>
      <c r="L1160" s="2">
        <v>0.0</v>
      </c>
      <c r="M1160" s="2">
        <v>1.0</v>
      </c>
      <c r="N1160" s="2"/>
      <c r="O1160" s="2">
        <v>0.0</v>
      </c>
      <c r="P1160" s="2">
        <v>0.0</v>
      </c>
      <c r="Q1160" s="2">
        <v>0.0</v>
      </c>
      <c r="R1160" s="2">
        <v>8.0</v>
      </c>
      <c r="S1160" s="2">
        <v>0.0</v>
      </c>
      <c r="T1160" s="6">
        <v>13.868207366964244</v>
      </c>
      <c r="U1160" s="6">
        <v>-201.85944082726925</v>
      </c>
      <c r="V1160" s="6">
        <v>0.9937207691796871</v>
      </c>
      <c r="W1160" s="6">
        <v>492330.0</v>
      </c>
      <c r="X1160" s="6">
        <v>555161.0</v>
      </c>
      <c r="Y1160" s="6">
        <v>1054110.0</v>
      </c>
      <c r="Z1160" s="6">
        <v>-5222.0</v>
      </c>
      <c r="AA1160" s="2">
        <f t="shared" si="3"/>
        <v>1</v>
      </c>
      <c r="AB1160" s="2">
        <v>0.0</v>
      </c>
      <c r="AC1160" s="2">
        <v>0.0</v>
      </c>
      <c r="AD1160" s="2">
        <v>0.0</v>
      </c>
      <c r="AE1160" s="2">
        <v>0.0</v>
      </c>
      <c r="AF1160" s="2">
        <v>0.0</v>
      </c>
      <c r="AG1160" s="2">
        <v>0.0</v>
      </c>
      <c r="AH1160" s="2">
        <v>0.0</v>
      </c>
      <c r="AI1160" s="2">
        <v>0.0</v>
      </c>
      <c r="AJ1160" s="2">
        <v>1.0</v>
      </c>
      <c r="AK1160" s="2">
        <v>0.0</v>
      </c>
      <c r="AL1160" s="2">
        <v>0.0</v>
      </c>
      <c r="AM1160" s="2">
        <v>0.0</v>
      </c>
      <c r="AN1160" s="2">
        <v>0.0</v>
      </c>
      <c r="AO1160" s="2">
        <v>1.0</v>
      </c>
      <c r="AP1160" s="2">
        <v>0.0</v>
      </c>
      <c r="AQ1160" s="2">
        <v>0.0</v>
      </c>
      <c r="AR1160" s="3">
        <v>0.0</v>
      </c>
      <c r="AS1160" s="6">
        <f t="shared" si="4"/>
        <v>13.71089976</v>
      </c>
      <c r="AT1160" s="6">
        <f t="shared" si="5"/>
        <v>-90.656769</v>
      </c>
      <c r="AU1160" s="6">
        <f t="shared" si="6"/>
        <v>1.009064313</v>
      </c>
      <c r="AV1160" s="6">
        <f t="shared" si="7"/>
        <v>0</v>
      </c>
      <c r="AW1160" s="6">
        <f t="shared" si="8"/>
        <v>1</v>
      </c>
      <c r="AX1160" s="6">
        <f t="shared" si="9"/>
        <v>0</v>
      </c>
      <c r="AY1160" s="6">
        <f t="shared" si="10"/>
        <v>0</v>
      </c>
      <c r="AZ1160" s="6">
        <f t="shared" si="11"/>
        <v>0</v>
      </c>
      <c r="BA1160" s="6">
        <f t="shared" si="12"/>
        <v>8</v>
      </c>
      <c r="BB1160" s="6">
        <f t="shared" si="13"/>
        <v>0</v>
      </c>
      <c r="BC1160" s="2"/>
      <c r="BD1160" s="2"/>
    </row>
    <row r="1161" ht="15.75" customHeight="1">
      <c r="A1161" s="2">
        <v>278.0</v>
      </c>
      <c r="B1161" s="2">
        <v>2016.0</v>
      </c>
      <c r="C1161" s="6" t="s">
        <v>339</v>
      </c>
      <c r="D1161" s="2">
        <v>17892.0</v>
      </c>
      <c r="E1161" s="2">
        <v>2.762121000104E12</v>
      </c>
      <c r="F1161" s="2" t="str">
        <f t="array" ref="F1161">IFERROR(INDEX(cnpj!$A:$B,MATCH(C1161,cnpj!$B:$B,0),1),IF(G1161=14,LEFT(E1161,2)&amp;"."&amp;MID(E1161,3,3)&amp;"."&amp;MID(E1161,6,3)&amp;"/"&amp;MID(E1161,9,4)&amp;"-"&amp;RIGHT(E1161,2),IF(G1161=13,0&amp;LEFT(E1161,1)&amp;"."&amp;MID(E1161,2,3)&amp;"."&amp;MID(E1161,5,3)&amp;"/"&amp;MID(E1161,8,4)&amp;"-"&amp;RIGHT(E1161,2),IF(G1161=12,"00"&amp;"."&amp;LEFT(E1161,3)&amp;"."&amp;MID(E1161,4,3)&amp;"/"&amp;MID(E1161,7,4)&amp;"-"&amp;RIGHT(E1161,2),IF(G1161=11,"00.0"&amp;LEFT(E1161,2)&amp;"."&amp;MID(E1161,3,3)&amp;"/"&amp;MID(E1161,6,4)&amp;"-"&amp;RIGHT(E1161,2),"erro")))))</f>
        <v>02.762.121/0001-04</v>
      </c>
      <c r="G1161" s="2">
        <f t="shared" si="2"/>
        <v>13</v>
      </c>
      <c r="H1161" s="6" t="s">
        <v>60</v>
      </c>
      <c r="I1161" s="2">
        <v>1.0</v>
      </c>
      <c r="J1161" s="6">
        <v>12.84397135185964</v>
      </c>
      <c r="K1161" s="6">
        <v>378500.0</v>
      </c>
      <c r="L1161" s="2">
        <v>0.0</v>
      </c>
      <c r="M1161" s="2">
        <v>1.0</v>
      </c>
      <c r="N1161" s="2"/>
      <c r="O1161" s="2">
        <v>0.0</v>
      </c>
      <c r="P1161" s="2">
        <v>0.0</v>
      </c>
      <c r="Q1161" s="2">
        <v>0.0</v>
      </c>
      <c r="R1161" s="2">
        <v>24.0</v>
      </c>
      <c r="S1161" s="2">
        <v>0.0</v>
      </c>
      <c r="T1161" s="6">
        <v>14.413100128111466</v>
      </c>
      <c r="U1161" s="6">
        <v>-0.010953209824110485</v>
      </c>
      <c r="V1161" s="6">
        <v>0.23578833403383997</v>
      </c>
      <c r="W1161" s="6">
        <v>242944.0</v>
      </c>
      <c r="X1161" s="6">
        <v>185656.0</v>
      </c>
      <c r="Y1161" s="6">
        <v>1817732.0</v>
      </c>
      <c r="Z1161" s="6">
        <v>-19910.0</v>
      </c>
      <c r="AA1161" s="2" t="str">
        <f t="shared" si="3"/>
        <v/>
      </c>
      <c r="AB1161" s="2">
        <v>0.0</v>
      </c>
      <c r="AC1161" s="2">
        <v>0.0</v>
      </c>
      <c r="AD1161" s="2">
        <v>0.0</v>
      </c>
      <c r="AE1161" s="2">
        <v>0.0</v>
      </c>
      <c r="AF1161" s="2">
        <v>0.0</v>
      </c>
      <c r="AG1161" s="2">
        <v>1.0</v>
      </c>
      <c r="AH1161" s="2">
        <v>0.0</v>
      </c>
      <c r="AI1161" s="2">
        <v>0.0</v>
      </c>
      <c r="AJ1161" s="2">
        <v>0.0</v>
      </c>
      <c r="AK1161" s="2">
        <v>0.0</v>
      </c>
      <c r="AL1161" s="2">
        <v>0.0</v>
      </c>
      <c r="AM1161" s="2">
        <v>1.0</v>
      </c>
      <c r="AN1161" s="2">
        <v>0.0</v>
      </c>
      <c r="AO1161" s="2">
        <v>0.0</v>
      </c>
      <c r="AP1161" s="2">
        <v>0.0</v>
      </c>
      <c r="AQ1161" s="2">
        <v>0.0</v>
      </c>
      <c r="AR1161" s="3">
        <v>0.0</v>
      </c>
      <c r="AS1161" s="6" t="str">
        <f t="shared" si="4"/>
        <v/>
      </c>
      <c r="AT1161" s="6" t="str">
        <f t="shared" si="5"/>
        <v/>
      </c>
      <c r="AU1161" s="6" t="str">
        <f t="shared" si="6"/>
        <v/>
      </c>
      <c r="AV1161" s="6" t="str">
        <f t="shared" si="7"/>
        <v/>
      </c>
      <c r="AW1161" s="6" t="str">
        <f t="shared" si="8"/>
        <v/>
      </c>
      <c r="AX1161" s="6" t="str">
        <f t="shared" si="9"/>
        <v/>
      </c>
      <c r="AY1161" s="6" t="str">
        <f t="shared" si="10"/>
        <v/>
      </c>
      <c r="AZ1161" s="6" t="str">
        <f t="shared" si="11"/>
        <v/>
      </c>
      <c r="BA1161" s="6" t="str">
        <f t="shared" si="12"/>
        <v/>
      </c>
      <c r="BB1161" s="6" t="str">
        <f t="shared" si="13"/>
        <v/>
      </c>
      <c r="BC1161" s="2"/>
      <c r="BD1161" s="2"/>
    </row>
    <row r="1162" ht="15.75" customHeight="1">
      <c r="A1162" s="2">
        <v>278.0</v>
      </c>
      <c r="B1162" s="2">
        <v>2017.0</v>
      </c>
      <c r="C1162" s="6" t="s">
        <v>339</v>
      </c>
      <c r="D1162" s="2">
        <v>17892.0</v>
      </c>
      <c r="E1162" s="2">
        <v>2.762121000104E12</v>
      </c>
      <c r="F1162" s="2" t="str">
        <f t="array" ref="F1162">IFERROR(INDEX(cnpj!$A:$B,MATCH(C1162,cnpj!$B:$B,0),1),IF(G1162=14,LEFT(E1162,2)&amp;"."&amp;MID(E1162,3,3)&amp;"."&amp;MID(E1162,6,3)&amp;"/"&amp;MID(E1162,9,4)&amp;"-"&amp;RIGHT(E1162,2),IF(G1162=13,0&amp;LEFT(E1162,1)&amp;"."&amp;MID(E1162,2,3)&amp;"."&amp;MID(E1162,5,3)&amp;"/"&amp;MID(E1162,8,4)&amp;"-"&amp;RIGHT(E1162,2),IF(G1162=12,"00"&amp;"."&amp;LEFT(E1162,3)&amp;"."&amp;MID(E1162,4,3)&amp;"/"&amp;MID(E1162,7,4)&amp;"-"&amp;RIGHT(E1162,2),IF(G1162=11,"00.0"&amp;LEFT(E1162,2)&amp;"."&amp;MID(E1162,3,3)&amp;"/"&amp;MID(E1162,6,4)&amp;"-"&amp;RIGHT(E1162,2),"erro")))))</f>
        <v>02.762.121/0001-04</v>
      </c>
      <c r="G1162" s="2">
        <f t="shared" si="2"/>
        <v>13</v>
      </c>
      <c r="H1162" s="6" t="s">
        <v>60</v>
      </c>
      <c r="I1162" s="2">
        <v>1.0</v>
      </c>
      <c r="J1162" s="6">
        <v>12.918041580330707</v>
      </c>
      <c r="K1162" s="6">
        <v>407600.0</v>
      </c>
      <c r="L1162" s="2">
        <v>0.0</v>
      </c>
      <c r="M1162" s="2">
        <v>1.0</v>
      </c>
      <c r="N1162" s="2"/>
      <c r="O1162" s="2">
        <v>0.0</v>
      </c>
      <c r="P1162" s="2">
        <v>0.0</v>
      </c>
      <c r="Q1162" s="2">
        <v>0.0</v>
      </c>
      <c r="R1162" s="2">
        <v>24.0</v>
      </c>
      <c r="S1162" s="2">
        <v>0.0</v>
      </c>
      <c r="T1162" s="6">
        <v>14.75939077560779</v>
      </c>
      <c r="U1162" s="6">
        <v>-0.0020704811874546194</v>
      </c>
      <c r="V1162" s="6">
        <v>0.48215790755715904</v>
      </c>
      <c r="W1162" s="6">
        <v>287569.0</v>
      </c>
      <c r="X1162" s="6">
        <v>951545.0</v>
      </c>
      <c r="Y1162" s="6">
        <v>2569934.0</v>
      </c>
      <c r="Z1162" s="6">
        <v>-5321.0</v>
      </c>
      <c r="AA1162" s="2">
        <f t="shared" si="3"/>
        <v>1</v>
      </c>
      <c r="AB1162" s="2">
        <v>0.0</v>
      </c>
      <c r="AC1162" s="2">
        <v>0.0</v>
      </c>
      <c r="AD1162" s="2">
        <v>0.0</v>
      </c>
      <c r="AE1162" s="2">
        <v>0.0</v>
      </c>
      <c r="AF1162" s="2">
        <v>0.0</v>
      </c>
      <c r="AG1162" s="2">
        <v>1.0</v>
      </c>
      <c r="AH1162" s="2">
        <v>0.0</v>
      </c>
      <c r="AI1162" s="2">
        <v>0.0</v>
      </c>
      <c r="AJ1162" s="2">
        <v>0.0</v>
      </c>
      <c r="AK1162" s="2">
        <v>0.0</v>
      </c>
      <c r="AL1162" s="2">
        <v>0.0</v>
      </c>
      <c r="AM1162" s="2">
        <v>0.0</v>
      </c>
      <c r="AN1162" s="2">
        <v>1.0</v>
      </c>
      <c r="AO1162" s="2">
        <v>0.0</v>
      </c>
      <c r="AP1162" s="2">
        <v>0.0</v>
      </c>
      <c r="AQ1162" s="2">
        <v>0.0</v>
      </c>
      <c r="AR1162" s="3">
        <v>0.0</v>
      </c>
      <c r="AS1162" s="6">
        <f t="shared" si="4"/>
        <v>14.41310013</v>
      </c>
      <c r="AT1162" s="6">
        <f t="shared" si="5"/>
        <v>-0.01095320982</v>
      </c>
      <c r="AU1162" s="6">
        <f t="shared" si="6"/>
        <v>0.235788334</v>
      </c>
      <c r="AV1162" s="6">
        <f t="shared" si="7"/>
        <v>0</v>
      </c>
      <c r="AW1162" s="6">
        <f t="shared" si="8"/>
        <v>1</v>
      </c>
      <c r="AX1162" s="6">
        <f t="shared" si="9"/>
        <v>0</v>
      </c>
      <c r="AY1162" s="6">
        <f t="shared" si="10"/>
        <v>0</v>
      </c>
      <c r="AZ1162" s="6">
        <f t="shared" si="11"/>
        <v>0</v>
      </c>
      <c r="BA1162" s="6">
        <f t="shared" si="12"/>
        <v>24</v>
      </c>
      <c r="BB1162" s="6">
        <f t="shared" si="13"/>
        <v>0</v>
      </c>
      <c r="BC1162" s="2"/>
      <c r="BD1162" s="2"/>
    </row>
    <row r="1163" ht="15.75" customHeight="1">
      <c r="A1163" s="2">
        <v>278.0</v>
      </c>
      <c r="B1163" s="2">
        <v>2018.0</v>
      </c>
      <c r="C1163" s="6" t="s">
        <v>339</v>
      </c>
      <c r="D1163" s="2">
        <v>17892.0</v>
      </c>
      <c r="E1163" s="2">
        <v>2.762121000104E12</v>
      </c>
      <c r="F1163" s="2" t="str">
        <f t="array" ref="F1163">IFERROR(INDEX(cnpj!$A:$B,MATCH(C1163,cnpj!$B:$B,0),1),IF(G1163=14,LEFT(E1163,2)&amp;"."&amp;MID(E1163,3,3)&amp;"."&amp;MID(E1163,6,3)&amp;"/"&amp;MID(E1163,9,4)&amp;"-"&amp;RIGHT(E1163,2),IF(G1163=13,0&amp;LEFT(E1163,1)&amp;"."&amp;MID(E1163,2,3)&amp;"."&amp;MID(E1163,5,3)&amp;"/"&amp;MID(E1163,8,4)&amp;"-"&amp;RIGHT(E1163,2),IF(G1163=12,"00"&amp;"."&amp;LEFT(E1163,3)&amp;"."&amp;MID(E1163,4,3)&amp;"/"&amp;MID(E1163,7,4)&amp;"-"&amp;RIGHT(E1163,2),IF(G1163=11,"00.0"&amp;LEFT(E1163,2)&amp;"."&amp;MID(E1163,3,3)&amp;"/"&amp;MID(E1163,6,4)&amp;"-"&amp;RIGHT(E1163,2),"erro")))))</f>
        <v>02.762.121/0001-04</v>
      </c>
      <c r="G1163" s="2">
        <f t="shared" si="2"/>
        <v>13</v>
      </c>
      <c r="H1163" s="6" t="s">
        <v>60</v>
      </c>
      <c r="I1163" s="2">
        <v>1.0</v>
      </c>
      <c r="J1163" s="6">
        <v>12.90669184092882</v>
      </c>
      <c r="K1163" s="6">
        <v>403000.0</v>
      </c>
      <c r="L1163" s="2">
        <v>0.0</v>
      </c>
      <c r="M1163" s="2">
        <v>1.0</v>
      </c>
      <c r="N1163" s="2"/>
      <c r="O1163" s="2">
        <v>0.0</v>
      </c>
      <c r="P1163" s="2">
        <v>0.0</v>
      </c>
      <c r="Q1163" s="2">
        <v>0.0</v>
      </c>
      <c r="R1163" s="2">
        <v>24.0</v>
      </c>
      <c r="S1163" s="2">
        <v>0.0</v>
      </c>
      <c r="T1163" s="6">
        <v>14.791461305395329</v>
      </c>
      <c r="U1163" s="6">
        <v>0.001122588215876088</v>
      </c>
      <c r="V1163" s="6">
        <v>0.4946178696900805</v>
      </c>
      <c r="W1163" s="6">
        <v>250294.0</v>
      </c>
      <c r="X1163" s="6">
        <v>1062268.0</v>
      </c>
      <c r="Y1163" s="6">
        <v>2653689.0</v>
      </c>
      <c r="Z1163" s="6">
        <v>2979.0</v>
      </c>
      <c r="AA1163" s="2">
        <f t="shared" si="3"/>
        <v>1</v>
      </c>
      <c r="AB1163" s="2">
        <v>0.0</v>
      </c>
      <c r="AC1163" s="2">
        <v>0.0</v>
      </c>
      <c r="AD1163" s="2">
        <v>0.0</v>
      </c>
      <c r="AE1163" s="2">
        <v>0.0</v>
      </c>
      <c r="AF1163" s="2">
        <v>0.0</v>
      </c>
      <c r="AG1163" s="2">
        <v>1.0</v>
      </c>
      <c r="AH1163" s="2">
        <v>0.0</v>
      </c>
      <c r="AI1163" s="2">
        <v>0.0</v>
      </c>
      <c r="AJ1163" s="2">
        <v>0.0</v>
      </c>
      <c r="AK1163" s="2">
        <v>0.0</v>
      </c>
      <c r="AL1163" s="2">
        <v>0.0</v>
      </c>
      <c r="AM1163" s="2">
        <v>0.0</v>
      </c>
      <c r="AN1163" s="2">
        <v>0.0</v>
      </c>
      <c r="AO1163" s="2">
        <v>1.0</v>
      </c>
      <c r="AP1163" s="2">
        <v>0.0</v>
      </c>
      <c r="AQ1163" s="2">
        <v>0.0</v>
      </c>
      <c r="AR1163" s="3">
        <v>0.0</v>
      </c>
      <c r="AS1163" s="6">
        <f t="shared" si="4"/>
        <v>14.75939078</v>
      </c>
      <c r="AT1163" s="6">
        <f t="shared" si="5"/>
        <v>-0.002070481187</v>
      </c>
      <c r="AU1163" s="6">
        <f t="shared" si="6"/>
        <v>0.4821579076</v>
      </c>
      <c r="AV1163" s="6">
        <f t="shared" si="7"/>
        <v>0</v>
      </c>
      <c r="AW1163" s="6">
        <f t="shared" si="8"/>
        <v>1</v>
      </c>
      <c r="AX1163" s="6">
        <f t="shared" si="9"/>
        <v>0</v>
      </c>
      <c r="AY1163" s="6">
        <f t="shared" si="10"/>
        <v>0</v>
      </c>
      <c r="AZ1163" s="6">
        <f t="shared" si="11"/>
        <v>0</v>
      </c>
      <c r="BA1163" s="6">
        <f t="shared" si="12"/>
        <v>24</v>
      </c>
      <c r="BB1163" s="6">
        <f t="shared" si="13"/>
        <v>0</v>
      </c>
      <c r="BC1163" s="2"/>
      <c r="BD1163" s="2"/>
    </row>
    <row r="1164" ht="15.75" customHeight="1">
      <c r="A1164" s="2">
        <v>278.0</v>
      </c>
      <c r="B1164" s="2">
        <v>2019.0</v>
      </c>
      <c r="C1164" s="6" t="s">
        <v>339</v>
      </c>
      <c r="D1164" s="2">
        <v>17892.0</v>
      </c>
      <c r="E1164" s="2">
        <v>2.762121000104E12</v>
      </c>
      <c r="F1164" s="2" t="str">
        <f t="array" ref="F1164">IFERROR(INDEX(cnpj!$A:$B,MATCH(C1164,cnpj!$B:$B,0),1),IF(G1164=14,LEFT(E1164,2)&amp;"."&amp;MID(E1164,3,3)&amp;"."&amp;MID(E1164,6,3)&amp;"/"&amp;MID(E1164,9,4)&amp;"-"&amp;RIGHT(E1164,2),IF(G1164=13,0&amp;LEFT(E1164,1)&amp;"."&amp;MID(E1164,2,3)&amp;"."&amp;MID(E1164,5,3)&amp;"/"&amp;MID(E1164,8,4)&amp;"-"&amp;RIGHT(E1164,2),IF(G1164=12,"00"&amp;"."&amp;LEFT(E1164,3)&amp;"."&amp;MID(E1164,4,3)&amp;"/"&amp;MID(E1164,7,4)&amp;"-"&amp;RIGHT(E1164,2),IF(G1164=11,"00.0"&amp;LEFT(E1164,2)&amp;"."&amp;MID(E1164,3,3)&amp;"/"&amp;MID(E1164,6,4)&amp;"-"&amp;RIGHT(E1164,2),"erro")))))</f>
        <v>02.762.121/0001-04</v>
      </c>
      <c r="G1164" s="2">
        <f t="shared" si="2"/>
        <v>13</v>
      </c>
      <c r="H1164" s="6" t="s">
        <v>60</v>
      </c>
      <c r="I1164" s="2">
        <v>1.0</v>
      </c>
      <c r="J1164" s="6">
        <v>13.10994660738924</v>
      </c>
      <c r="K1164" s="6">
        <v>493830.0</v>
      </c>
      <c r="L1164" s="2">
        <v>0.0</v>
      </c>
      <c r="M1164" s="2">
        <v>1.0</v>
      </c>
      <c r="N1164" s="2"/>
      <c r="O1164" s="2">
        <v>0.0</v>
      </c>
      <c r="P1164" s="2">
        <v>0.0</v>
      </c>
      <c r="Q1164" s="2">
        <v>0.0</v>
      </c>
      <c r="R1164" s="2">
        <v>23.0</v>
      </c>
      <c r="S1164" s="2">
        <v>0.0</v>
      </c>
      <c r="T1164" s="6">
        <v>14.87501847337802</v>
      </c>
      <c r="U1164" s="6">
        <v>0.005329379944408068</v>
      </c>
      <c r="V1164" s="6">
        <v>0.1435251413282236</v>
      </c>
      <c r="W1164" s="6">
        <v>171119.0</v>
      </c>
      <c r="X1164" s="6">
        <v>242944.0</v>
      </c>
      <c r="Y1164" s="6">
        <v>2884951.0</v>
      </c>
      <c r="Z1164" s="6">
        <v>15375.0</v>
      </c>
      <c r="AA1164" s="2">
        <f t="shared" si="3"/>
        <v>0</v>
      </c>
      <c r="AB1164" s="2">
        <v>0.0</v>
      </c>
      <c r="AC1164" s="2">
        <v>0.0</v>
      </c>
      <c r="AD1164" s="2">
        <v>0.0</v>
      </c>
      <c r="AE1164" s="2">
        <v>0.0</v>
      </c>
      <c r="AF1164" s="2">
        <v>0.0</v>
      </c>
      <c r="AG1164" s="2">
        <v>1.0</v>
      </c>
      <c r="AH1164" s="2">
        <v>0.0</v>
      </c>
      <c r="AI1164" s="2">
        <v>0.0</v>
      </c>
      <c r="AJ1164" s="2">
        <v>0.0</v>
      </c>
      <c r="AK1164" s="2">
        <v>0.0</v>
      </c>
      <c r="AL1164" s="2">
        <v>0.0</v>
      </c>
      <c r="AM1164" s="2">
        <v>0.0</v>
      </c>
      <c r="AN1164" s="2">
        <v>0.0</v>
      </c>
      <c r="AO1164" s="2">
        <v>0.0</v>
      </c>
      <c r="AP1164" s="2">
        <v>1.0</v>
      </c>
      <c r="AQ1164" s="2">
        <v>0.0</v>
      </c>
      <c r="AR1164" s="3">
        <v>0.0</v>
      </c>
      <c r="AS1164" s="6">
        <f t="shared" si="4"/>
        <v>14.79146131</v>
      </c>
      <c r="AT1164" s="6">
        <f t="shared" si="5"/>
        <v>0.001122588216</v>
      </c>
      <c r="AU1164" s="6">
        <f t="shared" si="6"/>
        <v>0.4946178697</v>
      </c>
      <c r="AV1164" s="6">
        <f t="shared" si="7"/>
        <v>0</v>
      </c>
      <c r="AW1164" s="6">
        <f t="shared" si="8"/>
        <v>1</v>
      </c>
      <c r="AX1164" s="6">
        <f t="shared" si="9"/>
        <v>0</v>
      </c>
      <c r="AY1164" s="6">
        <f t="shared" si="10"/>
        <v>0</v>
      </c>
      <c r="AZ1164" s="6">
        <f t="shared" si="11"/>
        <v>0</v>
      </c>
      <c r="BA1164" s="6">
        <f t="shared" si="12"/>
        <v>24</v>
      </c>
      <c r="BB1164" s="6">
        <f t="shared" si="13"/>
        <v>0</v>
      </c>
      <c r="BC1164" s="2"/>
      <c r="BD1164" s="2"/>
    </row>
    <row r="1165" ht="15.75" customHeight="1">
      <c r="A1165" s="2">
        <v>278.0</v>
      </c>
      <c r="B1165" s="2">
        <v>2020.0</v>
      </c>
      <c r="C1165" s="6" t="s">
        <v>339</v>
      </c>
      <c r="D1165" s="2">
        <v>17892.0</v>
      </c>
      <c r="E1165" s="2">
        <v>2.762121000104E12</v>
      </c>
      <c r="F1165" s="2" t="str">
        <f t="array" ref="F1165">IFERROR(INDEX(cnpj!$A:$B,MATCH(C1165,cnpj!$B:$B,0),1),IF(G1165=14,LEFT(E1165,2)&amp;"."&amp;MID(E1165,3,3)&amp;"."&amp;MID(E1165,6,3)&amp;"/"&amp;MID(E1165,9,4)&amp;"-"&amp;RIGHT(E1165,2),IF(G1165=13,0&amp;LEFT(E1165,1)&amp;"."&amp;MID(E1165,2,3)&amp;"."&amp;MID(E1165,5,3)&amp;"/"&amp;MID(E1165,8,4)&amp;"-"&amp;RIGHT(E1165,2),IF(G1165=12,"00"&amp;"."&amp;LEFT(E1165,3)&amp;"."&amp;MID(E1165,4,3)&amp;"/"&amp;MID(E1165,7,4)&amp;"-"&amp;RIGHT(E1165,2),IF(G1165=11,"00.0"&amp;LEFT(E1165,2)&amp;"."&amp;MID(E1165,3,3)&amp;"/"&amp;MID(E1165,6,4)&amp;"-"&amp;RIGHT(E1165,2),"erro")))))</f>
        <v>02.762.121/0001-04</v>
      </c>
      <c r="G1165" s="2">
        <f t="shared" si="2"/>
        <v>13</v>
      </c>
      <c r="H1165" s="6" t="s">
        <v>60</v>
      </c>
      <c r="I1165" s="2">
        <v>1.0</v>
      </c>
      <c r="J1165" s="6">
        <v>14.796788174196188</v>
      </c>
      <c r="K1165" s="6">
        <v>2667862.57</v>
      </c>
      <c r="L1165" s="2">
        <v>0.0</v>
      </c>
      <c r="M1165" s="2">
        <v>1.0</v>
      </c>
      <c r="N1165" s="2"/>
      <c r="O1165" s="2">
        <v>0.0</v>
      </c>
      <c r="P1165" s="2">
        <v>0.0</v>
      </c>
      <c r="Q1165" s="2">
        <v>0.0</v>
      </c>
      <c r="R1165" s="2">
        <v>23.0</v>
      </c>
      <c r="S1165" s="2">
        <v>0.0</v>
      </c>
      <c r="T1165" s="6">
        <v>15.174616131138707</v>
      </c>
      <c r="U1165" s="6">
        <v>-0.0035350693989534285</v>
      </c>
      <c r="V1165" s="6">
        <v>0.4612467920805814</v>
      </c>
      <c r="W1165" s="6">
        <v>224699.0</v>
      </c>
      <c r="X1165" s="6">
        <v>1570801.0</v>
      </c>
      <c r="Y1165" s="6">
        <v>3892710.0</v>
      </c>
      <c r="Z1165" s="6">
        <v>-13761.0</v>
      </c>
      <c r="AA1165" s="2">
        <f t="shared" si="3"/>
        <v>0</v>
      </c>
      <c r="AB1165" s="2">
        <v>0.0</v>
      </c>
      <c r="AC1165" s="2">
        <v>0.0</v>
      </c>
      <c r="AD1165" s="2">
        <v>0.0</v>
      </c>
      <c r="AE1165" s="2">
        <v>0.0</v>
      </c>
      <c r="AF1165" s="2">
        <v>0.0</v>
      </c>
      <c r="AG1165" s="2">
        <v>1.0</v>
      </c>
      <c r="AH1165" s="2">
        <v>0.0</v>
      </c>
      <c r="AI1165" s="2">
        <v>0.0</v>
      </c>
      <c r="AJ1165" s="2">
        <v>0.0</v>
      </c>
      <c r="AK1165" s="2">
        <v>0.0</v>
      </c>
      <c r="AL1165" s="2">
        <v>0.0</v>
      </c>
      <c r="AM1165" s="2">
        <v>0.0</v>
      </c>
      <c r="AN1165" s="2">
        <v>0.0</v>
      </c>
      <c r="AO1165" s="2">
        <v>0.0</v>
      </c>
      <c r="AP1165" s="2">
        <v>0.0</v>
      </c>
      <c r="AQ1165" s="2">
        <v>1.0</v>
      </c>
      <c r="AR1165" s="3">
        <v>0.0</v>
      </c>
      <c r="AS1165" s="6">
        <f t="shared" si="4"/>
        <v>14.87501847</v>
      </c>
      <c r="AT1165" s="6">
        <f t="shared" si="5"/>
        <v>0.005329379944</v>
      </c>
      <c r="AU1165" s="6">
        <f t="shared" si="6"/>
        <v>0.1435251413</v>
      </c>
      <c r="AV1165" s="6">
        <f t="shared" si="7"/>
        <v>0</v>
      </c>
      <c r="AW1165" s="6">
        <f t="shared" si="8"/>
        <v>1</v>
      </c>
      <c r="AX1165" s="6">
        <f t="shared" si="9"/>
        <v>0</v>
      </c>
      <c r="AY1165" s="6">
        <f t="shared" si="10"/>
        <v>0</v>
      </c>
      <c r="AZ1165" s="6">
        <f t="shared" si="11"/>
        <v>0</v>
      </c>
      <c r="BA1165" s="6">
        <f t="shared" si="12"/>
        <v>23</v>
      </c>
      <c r="BB1165" s="6">
        <f t="shared" si="13"/>
        <v>0</v>
      </c>
      <c r="BC1165" s="2"/>
      <c r="BD1165" s="2"/>
    </row>
    <row r="1166" ht="15.75" customHeight="1">
      <c r="A1166" s="2">
        <v>279.0</v>
      </c>
      <c r="B1166" s="2">
        <v>2016.0</v>
      </c>
      <c r="C1166" s="6" t="s">
        <v>340</v>
      </c>
      <c r="D1166" s="2">
        <v>9415.0</v>
      </c>
      <c r="E1166" s="2">
        <v>6.200288600016E13</v>
      </c>
      <c r="F1166" s="2" t="str">
        <f t="array" ref="F1166">IFERROR(INDEX(cnpj!$A:$B,MATCH(C1166,cnpj!$B:$B,0),1),IF(G1166=14,LEFT(E1166,2)&amp;"."&amp;MID(E1166,3,3)&amp;"."&amp;MID(E1166,6,3)&amp;"/"&amp;MID(E1166,9,4)&amp;"-"&amp;RIGHT(E1166,2),IF(G1166=13,0&amp;LEFT(E1166,1)&amp;"."&amp;MID(E1166,2,3)&amp;"."&amp;MID(E1166,5,3)&amp;"/"&amp;MID(E1166,8,4)&amp;"-"&amp;RIGHT(E1166,2),IF(G1166=12,"00"&amp;"."&amp;LEFT(E1166,3)&amp;"."&amp;MID(E1166,4,3)&amp;"/"&amp;MID(E1166,7,4)&amp;"-"&amp;RIGHT(E1166,2),IF(G1166=11,"00.0"&amp;LEFT(E1166,2)&amp;"."&amp;MID(E1166,3,3)&amp;"/"&amp;MID(E1166,6,4)&amp;"-"&amp;RIGHT(E1166,2),"erro")))))</f>
        <v>62.002.886/0001-60</v>
      </c>
      <c r="G1166" s="2">
        <f t="shared" si="2"/>
        <v>14</v>
      </c>
      <c r="H1166" s="6" t="s">
        <v>62</v>
      </c>
      <c r="I1166" s="2">
        <v>3.0</v>
      </c>
      <c r="J1166" s="6">
        <v>8.98343977178426</v>
      </c>
      <c r="K1166" s="6">
        <v>7970.0</v>
      </c>
      <c r="L1166" s="2">
        <v>0.0</v>
      </c>
      <c r="M1166" s="2">
        <v>0.0</v>
      </c>
      <c r="N1166" s="2"/>
      <c r="O1166" s="2">
        <v>0.0</v>
      </c>
      <c r="P1166" s="2">
        <v>0.0</v>
      </c>
      <c r="Q1166" s="2">
        <v>0.0</v>
      </c>
      <c r="R1166" s="2">
        <v>20.0</v>
      </c>
      <c r="S1166" s="2">
        <v>0.0</v>
      </c>
      <c r="T1166" s="6">
        <v>12.493557198476262</v>
      </c>
      <c r="U1166" s="6">
        <v>-0.2566706924617612</v>
      </c>
      <c r="V1166" s="6">
        <v>0.7974037372381045</v>
      </c>
      <c r="W1166" s="6">
        <v>45171.0</v>
      </c>
      <c r="X1166" s="6">
        <v>167428.0</v>
      </c>
      <c r="Y1166" s="6">
        <v>266614.0</v>
      </c>
      <c r="Z1166" s="6">
        <v>-68432.0</v>
      </c>
      <c r="AA1166" s="2" t="str">
        <f t="shared" si="3"/>
        <v/>
      </c>
      <c r="AB1166" s="2">
        <v>0.0</v>
      </c>
      <c r="AC1166" s="2">
        <v>0.0</v>
      </c>
      <c r="AD1166" s="2">
        <v>0.0</v>
      </c>
      <c r="AE1166" s="2">
        <v>0.0</v>
      </c>
      <c r="AF1166" s="2">
        <v>0.0</v>
      </c>
      <c r="AG1166" s="2">
        <v>0.0</v>
      </c>
      <c r="AH1166" s="2">
        <v>1.0</v>
      </c>
      <c r="AI1166" s="2">
        <v>0.0</v>
      </c>
      <c r="AJ1166" s="2">
        <v>0.0</v>
      </c>
      <c r="AK1166" s="2">
        <v>0.0</v>
      </c>
      <c r="AL1166" s="2">
        <v>0.0</v>
      </c>
      <c r="AM1166" s="2">
        <v>1.0</v>
      </c>
      <c r="AN1166" s="2">
        <v>0.0</v>
      </c>
      <c r="AO1166" s="2">
        <v>0.0</v>
      </c>
      <c r="AP1166" s="2">
        <v>0.0</v>
      </c>
      <c r="AQ1166" s="2">
        <v>0.0</v>
      </c>
      <c r="AR1166" s="3">
        <v>0.0</v>
      </c>
      <c r="AS1166" s="6" t="str">
        <f t="shared" si="4"/>
        <v/>
      </c>
      <c r="AT1166" s="6" t="str">
        <f t="shared" si="5"/>
        <v/>
      </c>
      <c r="AU1166" s="6" t="str">
        <f t="shared" si="6"/>
        <v/>
      </c>
      <c r="AV1166" s="6" t="str">
        <f t="shared" si="7"/>
        <v/>
      </c>
      <c r="AW1166" s="6" t="str">
        <f t="shared" si="8"/>
        <v/>
      </c>
      <c r="AX1166" s="6" t="str">
        <f t="shared" si="9"/>
        <v/>
      </c>
      <c r="AY1166" s="6" t="str">
        <f t="shared" si="10"/>
        <v/>
      </c>
      <c r="AZ1166" s="6" t="str">
        <f t="shared" si="11"/>
        <v/>
      </c>
      <c r="BA1166" s="6" t="str">
        <f t="shared" si="12"/>
        <v/>
      </c>
      <c r="BB1166" s="6" t="str">
        <f t="shared" si="13"/>
        <v/>
      </c>
      <c r="BC1166" s="2"/>
      <c r="BD1166" s="2"/>
    </row>
    <row r="1167" ht="15.75" customHeight="1">
      <c r="A1167" s="2">
        <v>279.0</v>
      </c>
      <c r="B1167" s="2">
        <v>2017.0</v>
      </c>
      <c r="C1167" s="6" t="s">
        <v>340</v>
      </c>
      <c r="D1167" s="2">
        <v>9415.0</v>
      </c>
      <c r="E1167" s="2">
        <v>6.200288600016E13</v>
      </c>
      <c r="F1167" s="2" t="str">
        <f t="array" ref="F1167">IFERROR(INDEX(cnpj!$A:$B,MATCH(C1167,cnpj!$B:$B,0),1),IF(G1167=14,LEFT(E1167,2)&amp;"."&amp;MID(E1167,3,3)&amp;"."&amp;MID(E1167,6,3)&amp;"/"&amp;MID(E1167,9,4)&amp;"-"&amp;RIGHT(E1167,2),IF(G1167=13,0&amp;LEFT(E1167,1)&amp;"."&amp;MID(E1167,2,3)&amp;"."&amp;MID(E1167,5,3)&amp;"/"&amp;MID(E1167,8,4)&amp;"-"&amp;RIGHT(E1167,2),IF(G1167=12,"00"&amp;"."&amp;LEFT(E1167,3)&amp;"."&amp;MID(E1167,4,3)&amp;"/"&amp;MID(E1167,7,4)&amp;"-"&amp;RIGHT(E1167,2),IF(G1167=11,"00.0"&amp;LEFT(E1167,2)&amp;"."&amp;MID(E1167,3,3)&amp;"/"&amp;MID(E1167,6,4)&amp;"-"&amp;RIGHT(E1167,2),"erro")))))</f>
        <v>62.002.886/0001-60</v>
      </c>
      <c r="G1167" s="2">
        <f t="shared" si="2"/>
        <v>14</v>
      </c>
      <c r="H1167" s="6" t="s">
        <v>62</v>
      </c>
      <c r="I1167" s="2">
        <v>3.0</v>
      </c>
      <c r="J1167" s="6">
        <v>8.98343977178426</v>
      </c>
      <c r="K1167" s="6">
        <v>7970.0</v>
      </c>
      <c r="L1167" s="2">
        <v>0.0</v>
      </c>
      <c r="M1167" s="2">
        <v>0.0</v>
      </c>
      <c r="N1167" s="2"/>
      <c r="O1167" s="2">
        <v>0.0</v>
      </c>
      <c r="P1167" s="2">
        <v>0.0</v>
      </c>
      <c r="Q1167" s="2">
        <v>0.0</v>
      </c>
      <c r="R1167" s="2">
        <v>22.0</v>
      </c>
      <c r="S1167" s="2">
        <v>0.0</v>
      </c>
      <c r="T1167" s="6">
        <v>12.56067945234687</v>
      </c>
      <c r="U1167" s="6">
        <v>-0.07383804941008122</v>
      </c>
      <c r="V1167" s="6">
        <v>0.6928985283595909</v>
      </c>
      <c r="W1167" s="6">
        <v>44749.0</v>
      </c>
      <c r="X1167" s="6">
        <v>152813.0</v>
      </c>
      <c r="Y1167" s="6">
        <v>285124.0</v>
      </c>
      <c r="Z1167" s="6">
        <v>-21053.0</v>
      </c>
      <c r="AA1167" s="2">
        <f t="shared" si="3"/>
        <v>1</v>
      </c>
      <c r="AB1167" s="2">
        <v>0.0</v>
      </c>
      <c r="AC1167" s="2">
        <v>0.0</v>
      </c>
      <c r="AD1167" s="2">
        <v>0.0</v>
      </c>
      <c r="AE1167" s="2">
        <v>0.0</v>
      </c>
      <c r="AF1167" s="2">
        <v>0.0</v>
      </c>
      <c r="AG1167" s="2">
        <v>0.0</v>
      </c>
      <c r="AH1167" s="2">
        <v>1.0</v>
      </c>
      <c r="AI1167" s="2">
        <v>0.0</v>
      </c>
      <c r="AJ1167" s="2">
        <v>0.0</v>
      </c>
      <c r="AK1167" s="2">
        <v>0.0</v>
      </c>
      <c r="AL1167" s="2">
        <v>0.0</v>
      </c>
      <c r="AM1167" s="2">
        <v>0.0</v>
      </c>
      <c r="AN1167" s="2">
        <v>1.0</v>
      </c>
      <c r="AO1167" s="2">
        <v>0.0</v>
      </c>
      <c r="AP1167" s="2">
        <v>0.0</v>
      </c>
      <c r="AQ1167" s="2">
        <v>0.0</v>
      </c>
      <c r="AR1167" s="3">
        <v>0.0</v>
      </c>
      <c r="AS1167" s="6">
        <f t="shared" si="4"/>
        <v>12.4935572</v>
      </c>
      <c r="AT1167" s="6">
        <f t="shared" si="5"/>
        <v>-0.2566706925</v>
      </c>
      <c r="AU1167" s="6">
        <f t="shared" si="6"/>
        <v>0.7974037372</v>
      </c>
      <c r="AV1167" s="6">
        <f t="shared" si="7"/>
        <v>0</v>
      </c>
      <c r="AW1167" s="6">
        <f t="shared" si="8"/>
        <v>0</v>
      </c>
      <c r="AX1167" s="6">
        <f t="shared" si="9"/>
        <v>0</v>
      </c>
      <c r="AY1167" s="6">
        <f t="shared" si="10"/>
        <v>0</v>
      </c>
      <c r="AZ1167" s="6">
        <f t="shared" si="11"/>
        <v>0</v>
      </c>
      <c r="BA1167" s="6">
        <f t="shared" si="12"/>
        <v>20</v>
      </c>
      <c r="BB1167" s="6">
        <f t="shared" si="13"/>
        <v>0</v>
      </c>
      <c r="BC1167" s="2"/>
      <c r="BD1167" s="2"/>
    </row>
    <row r="1168" ht="15.75" customHeight="1">
      <c r="A1168" s="2">
        <v>279.0</v>
      </c>
      <c r="B1168" s="2">
        <v>2018.0</v>
      </c>
      <c r="C1168" s="6" t="s">
        <v>340</v>
      </c>
      <c r="D1168" s="2">
        <v>9415.0</v>
      </c>
      <c r="E1168" s="2">
        <v>6.200288600016E13</v>
      </c>
      <c r="F1168" s="2" t="str">
        <f t="array" ref="F1168">IFERROR(INDEX(cnpj!$A:$B,MATCH(C1168,cnpj!$B:$B,0),1),IF(G1168=14,LEFT(E1168,2)&amp;"."&amp;MID(E1168,3,3)&amp;"."&amp;MID(E1168,6,3)&amp;"/"&amp;MID(E1168,9,4)&amp;"-"&amp;RIGHT(E1168,2),IF(G1168=13,0&amp;LEFT(E1168,1)&amp;"."&amp;MID(E1168,2,3)&amp;"."&amp;MID(E1168,5,3)&amp;"/"&amp;MID(E1168,8,4)&amp;"-"&amp;RIGHT(E1168,2),IF(G1168=12,"00"&amp;"."&amp;LEFT(E1168,3)&amp;"."&amp;MID(E1168,4,3)&amp;"/"&amp;MID(E1168,7,4)&amp;"-"&amp;RIGHT(E1168,2),IF(G1168=11,"00.0"&amp;LEFT(E1168,2)&amp;"."&amp;MID(E1168,3,3)&amp;"/"&amp;MID(E1168,6,4)&amp;"-"&amp;RIGHT(E1168,2),"erro")))))</f>
        <v>62.002.886/0001-60</v>
      </c>
      <c r="G1168" s="2">
        <f t="shared" si="2"/>
        <v>14</v>
      </c>
      <c r="H1168" s="6" t="s">
        <v>62</v>
      </c>
      <c r="I1168" s="2">
        <v>3.0</v>
      </c>
      <c r="J1168" s="6">
        <v>10.907789161732996</v>
      </c>
      <c r="K1168" s="6">
        <v>54600.0</v>
      </c>
      <c r="L1168" s="2">
        <v>0.0</v>
      </c>
      <c r="M1168" s="2">
        <v>0.0</v>
      </c>
      <c r="N1168" s="2"/>
      <c r="O1168" s="2">
        <v>1.0</v>
      </c>
      <c r="P1168" s="2">
        <v>3.0</v>
      </c>
      <c r="Q1168" s="2">
        <v>0.0</v>
      </c>
      <c r="R1168" s="2">
        <v>19.0</v>
      </c>
      <c r="S1168" s="2">
        <v>0.0</v>
      </c>
      <c r="T1168" s="6">
        <v>12.450077087511712</v>
      </c>
      <c r="U1168" s="6">
        <v>-0.21562267403141772</v>
      </c>
      <c r="V1168" s="6">
        <v>0.8431112155756649</v>
      </c>
      <c r="W1168" s="6">
        <v>33122.0</v>
      </c>
      <c r="X1168" s="6">
        <v>182099.0</v>
      </c>
      <c r="Y1168" s="6">
        <v>255270.0</v>
      </c>
      <c r="Z1168" s="6">
        <v>-55042.0</v>
      </c>
      <c r="AA1168" s="2">
        <f t="shared" si="3"/>
        <v>1</v>
      </c>
      <c r="AB1168" s="2">
        <v>0.0</v>
      </c>
      <c r="AC1168" s="2">
        <v>0.0</v>
      </c>
      <c r="AD1168" s="2">
        <v>0.0</v>
      </c>
      <c r="AE1168" s="2">
        <v>0.0</v>
      </c>
      <c r="AF1168" s="2">
        <v>0.0</v>
      </c>
      <c r="AG1168" s="2">
        <v>0.0</v>
      </c>
      <c r="AH1168" s="2">
        <v>1.0</v>
      </c>
      <c r="AI1168" s="2">
        <v>0.0</v>
      </c>
      <c r="AJ1168" s="2">
        <v>0.0</v>
      </c>
      <c r="AK1168" s="2">
        <v>0.0</v>
      </c>
      <c r="AL1168" s="2">
        <v>0.0</v>
      </c>
      <c r="AM1168" s="2">
        <v>0.0</v>
      </c>
      <c r="AN1168" s="2">
        <v>0.0</v>
      </c>
      <c r="AO1168" s="2">
        <v>1.0</v>
      </c>
      <c r="AP1168" s="2">
        <v>0.0</v>
      </c>
      <c r="AQ1168" s="2">
        <v>0.0</v>
      </c>
      <c r="AR1168" s="3">
        <v>0.0</v>
      </c>
      <c r="AS1168" s="6">
        <f t="shared" si="4"/>
        <v>12.56067945</v>
      </c>
      <c r="AT1168" s="6">
        <f t="shared" si="5"/>
        <v>-0.07383804941</v>
      </c>
      <c r="AU1168" s="6">
        <f t="shared" si="6"/>
        <v>0.6928985284</v>
      </c>
      <c r="AV1168" s="6">
        <f t="shared" si="7"/>
        <v>0</v>
      </c>
      <c r="AW1168" s="6">
        <f t="shared" si="8"/>
        <v>0</v>
      </c>
      <c r="AX1168" s="6">
        <f t="shared" si="9"/>
        <v>0</v>
      </c>
      <c r="AY1168" s="6">
        <f t="shared" si="10"/>
        <v>0</v>
      </c>
      <c r="AZ1168" s="6">
        <f t="shared" si="11"/>
        <v>0</v>
      </c>
      <c r="BA1168" s="6">
        <f t="shared" si="12"/>
        <v>22</v>
      </c>
      <c r="BB1168" s="6">
        <f t="shared" si="13"/>
        <v>0</v>
      </c>
      <c r="BC1168" s="2"/>
      <c r="BD1168" s="2"/>
    </row>
    <row r="1169" ht="15.75" customHeight="1">
      <c r="A1169" s="2">
        <v>279.0</v>
      </c>
      <c r="B1169" s="2">
        <v>2019.0</v>
      </c>
      <c r="C1169" s="6" t="s">
        <v>340</v>
      </c>
      <c r="D1169" s="2">
        <v>9415.0</v>
      </c>
      <c r="E1169" s="2">
        <v>6.200288600016E13</v>
      </c>
      <c r="F1169" s="2" t="str">
        <f t="array" ref="F1169">IFERROR(INDEX(cnpj!$A:$B,MATCH(C1169,cnpj!$B:$B,0),1),IF(G1169=14,LEFT(E1169,2)&amp;"."&amp;MID(E1169,3,3)&amp;"."&amp;MID(E1169,6,3)&amp;"/"&amp;MID(E1169,9,4)&amp;"-"&amp;RIGHT(E1169,2),IF(G1169=13,0&amp;LEFT(E1169,1)&amp;"."&amp;MID(E1169,2,3)&amp;"."&amp;MID(E1169,5,3)&amp;"/"&amp;MID(E1169,8,4)&amp;"-"&amp;RIGHT(E1169,2),IF(G1169=12,"00"&amp;"."&amp;LEFT(E1169,3)&amp;"."&amp;MID(E1169,4,3)&amp;"/"&amp;MID(E1169,7,4)&amp;"-"&amp;RIGHT(E1169,2),IF(G1169=11,"00.0"&amp;LEFT(E1169,2)&amp;"."&amp;MID(E1169,3,3)&amp;"/"&amp;MID(E1169,6,4)&amp;"-"&amp;RIGHT(E1169,2),"erro")))))</f>
        <v>62.002.886/0001-60</v>
      </c>
      <c r="G1169" s="2">
        <f t="shared" si="2"/>
        <v>14</v>
      </c>
      <c r="H1169" s="6" t="s">
        <v>62</v>
      </c>
      <c r="I1169" s="2">
        <v>3.0</v>
      </c>
      <c r="J1169" s="6">
        <v>10.907789161732996</v>
      </c>
      <c r="K1169" s="6">
        <v>54600.0</v>
      </c>
      <c r="L1169" s="2">
        <v>0.0</v>
      </c>
      <c r="M1169" s="2">
        <v>0.0</v>
      </c>
      <c r="N1169" s="2"/>
      <c r="O1169" s="2">
        <v>1.0</v>
      </c>
      <c r="P1169" s="2">
        <v>3.0</v>
      </c>
      <c r="Q1169" s="2">
        <v>0.0</v>
      </c>
      <c r="R1169" s="2">
        <v>20.0</v>
      </c>
      <c r="S1169" s="2">
        <v>0.0</v>
      </c>
      <c r="T1169" s="6">
        <v>12.478547167132774</v>
      </c>
      <c r="U1169" s="6">
        <v>-0.16204567433997608</v>
      </c>
      <c r="V1169" s="6">
        <v>0.3978305069257773</v>
      </c>
      <c r="W1169" s="6">
        <v>59316.0</v>
      </c>
      <c r="X1169" s="6">
        <v>45171.0</v>
      </c>
      <c r="Y1169" s="6">
        <v>262642.0</v>
      </c>
      <c r="Z1169" s="6">
        <v>-42560.0</v>
      </c>
      <c r="AA1169" s="2">
        <f t="shared" si="3"/>
        <v>1</v>
      </c>
      <c r="AB1169" s="2">
        <v>0.0</v>
      </c>
      <c r="AC1169" s="2">
        <v>0.0</v>
      </c>
      <c r="AD1169" s="2">
        <v>0.0</v>
      </c>
      <c r="AE1169" s="2">
        <v>0.0</v>
      </c>
      <c r="AF1169" s="2">
        <v>0.0</v>
      </c>
      <c r="AG1169" s="2">
        <v>0.0</v>
      </c>
      <c r="AH1169" s="2">
        <v>1.0</v>
      </c>
      <c r="AI1169" s="2">
        <v>0.0</v>
      </c>
      <c r="AJ1169" s="2">
        <v>0.0</v>
      </c>
      <c r="AK1169" s="2">
        <v>0.0</v>
      </c>
      <c r="AL1169" s="2">
        <v>0.0</v>
      </c>
      <c r="AM1169" s="2">
        <v>0.0</v>
      </c>
      <c r="AN1169" s="2">
        <v>0.0</v>
      </c>
      <c r="AO1169" s="2">
        <v>0.0</v>
      </c>
      <c r="AP1169" s="2">
        <v>1.0</v>
      </c>
      <c r="AQ1169" s="2">
        <v>0.0</v>
      </c>
      <c r="AR1169" s="3">
        <v>0.0</v>
      </c>
      <c r="AS1169" s="6">
        <f t="shared" si="4"/>
        <v>12.45007709</v>
      </c>
      <c r="AT1169" s="6">
        <f t="shared" si="5"/>
        <v>-0.215622674</v>
      </c>
      <c r="AU1169" s="6">
        <f t="shared" si="6"/>
        <v>0.8431112156</v>
      </c>
      <c r="AV1169" s="6">
        <f t="shared" si="7"/>
        <v>0</v>
      </c>
      <c r="AW1169" s="6">
        <f t="shared" si="8"/>
        <v>0</v>
      </c>
      <c r="AX1169" s="6">
        <f t="shared" si="9"/>
        <v>1</v>
      </c>
      <c r="AY1169" s="6">
        <f t="shared" si="10"/>
        <v>3</v>
      </c>
      <c r="AZ1169" s="6">
        <f t="shared" si="11"/>
        <v>0</v>
      </c>
      <c r="BA1169" s="6">
        <f t="shared" si="12"/>
        <v>19</v>
      </c>
      <c r="BB1169" s="6">
        <f t="shared" si="13"/>
        <v>0</v>
      </c>
      <c r="BC1169" s="2"/>
      <c r="BD1169" s="2"/>
    </row>
    <row r="1170" ht="15.75" customHeight="1">
      <c r="A1170" s="2">
        <v>279.0</v>
      </c>
      <c r="B1170" s="2">
        <v>2020.0</v>
      </c>
      <c r="C1170" s="6" t="s">
        <v>340</v>
      </c>
      <c r="D1170" s="2">
        <v>9415.0</v>
      </c>
      <c r="E1170" s="2">
        <v>6.200288600016E13</v>
      </c>
      <c r="F1170" s="2" t="str">
        <f t="array" ref="F1170">IFERROR(INDEX(cnpj!$A:$B,MATCH(C1170,cnpj!$B:$B,0),1),IF(G1170=14,LEFT(E1170,2)&amp;"."&amp;MID(E1170,3,3)&amp;"."&amp;MID(E1170,6,3)&amp;"/"&amp;MID(E1170,9,4)&amp;"-"&amp;RIGHT(E1170,2),IF(G1170=13,0&amp;LEFT(E1170,1)&amp;"."&amp;MID(E1170,2,3)&amp;"."&amp;MID(E1170,5,3)&amp;"/"&amp;MID(E1170,8,4)&amp;"-"&amp;RIGHT(E1170,2),IF(G1170=12,"00"&amp;"."&amp;LEFT(E1170,3)&amp;"."&amp;MID(E1170,4,3)&amp;"/"&amp;MID(E1170,7,4)&amp;"-"&amp;RIGHT(E1170,2),IF(G1170=11,"00.0"&amp;LEFT(E1170,2)&amp;"."&amp;MID(E1170,3,3)&amp;"/"&amp;MID(E1170,6,4)&amp;"-"&amp;RIGHT(E1170,2),"erro")))))</f>
        <v>62.002.886/0001-60</v>
      </c>
      <c r="G1170" s="2">
        <f t="shared" si="2"/>
        <v>14</v>
      </c>
      <c r="H1170" s="6" t="s">
        <v>62</v>
      </c>
      <c r="I1170" s="2">
        <v>3.0</v>
      </c>
      <c r="J1170" s="6">
        <v>10.907789161732996</v>
      </c>
      <c r="K1170" s="6">
        <v>54600.0</v>
      </c>
      <c r="L1170" s="2">
        <v>0.0</v>
      </c>
      <c r="M1170" s="2">
        <v>0.0</v>
      </c>
      <c r="N1170" s="2"/>
      <c r="O1170" s="2">
        <v>1.0</v>
      </c>
      <c r="P1170" s="2">
        <v>3.0</v>
      </c>
      <c r="Q1170" s="2">
        <v>0.0</v>
      </c>
      <c r="R1170" s="2">
        <v>22.0</v>
      </c>
      <c r="S1170" s="2">
        <v>0.0</v>
      </c>
      <c r="T1170" s="6">
        <v>12.623117119928779</v>
      </c>
      <c r="U1170" s="6">
        <v>-0.07884505130249692</v>
      </c>
      <c r="V1170" s="6">
        <v>0.9880986115046756</v>
      </c>
      <c r="W1170" s="6">
        <v>114517.0</v>
      </c>
      <c r="X1170" s="6">
        <v>185365.0</v>
      </c>
      <c r="Y1170" s="6">
        <v>303494.0</v>
      </c>
      <c r="Z1170" s="6">
        <v>-23929.0</v>
      </c>
      <c r="AA1170" s="2">
        <f t="shared" si="3"/>
        <v>1</v>
      </c>
      <c r="AB1170" s="2">
        <v>0.0</v>
      </c>
      <c r="AC1170" s="2">
        <v>0.0</v>
      </c>
      <c r="AD1170" s="2">
        <v>0.0</v>
      </c>
      <c r="AE1170" s="2">
        <v>0.0</v>
      </c>
      <c r="AF1170" s="2">
        <v>0.0</v>
      </c>
      <c r="AG1170" s="2">
        <v>0.0</v>
      </c>
      <c r="AH1170" s="2">
        <v>1.0</v>
      </c>
      <c r="AI1170" s="2">
        <v>0.0</v>
      </c>
      <c r="AJ1170" s="2">
        <v>0.0</v>
      </c>
      <c r="AK1170" s="2">
        <v>0.0</v>
      </c>
      <c r="AL1170" s="2">
        <v>0.0</v>
      </c>
      <c r="AM1170" s="2">
        <v>0.0</v>
      </c>
      <c r="AN1170" s="2">
        <v>0.0</v>
      </c>
      <c r="AO1170" s="2">
        <v>0.0</v>
      </c>
      <c r="AP1170" s="2">
        <v>0.0</v>
      </c>
      <c r="AQ1170" s="2">
        <v>1.0</v>
      </c>
      <c r="AR1170" s="3">
        <v>0.0</v>
      </c>
      <c r="AS1170" s="6">
        <f t="shared" si="4"/>
        <v>12.47854717</v>
      </c>
      <c r="AT1170" s="6">
        <f t="shared" si="5"/>
        <v>-0.1620456743</v>
      </c>
      <c r="AU1170" s="6">
        <f t="shared" si="6"/>
        <v>0.3978305069</v>
      </c>
      <c r="AV1170" s="6">
        <f t="shared" si="7"/>
        <v>0</v>
      </c>
      <c r="AW1170" s="6">
        <f t="shared" si="8"/>
        <v>0</v>
      </c>
      <c r="AX1170" s="6">
        <f t="shared" si="9"/>
        <v>1</v>
      </c>
      <c r="AY1170" s="6">
        <f t="shared" si="10"/>
        <v>3</v>
      </c>
      <c r="AZ1170" s="6">
        <f t="shared" si="11"/>
        <v>0</v>
      </c>
      <c r="BA1170" s="6">
        <f t="shared" si="12"/>
        <v>20</v>
      </c>
      <c r="BB1170" s="6">
        <f t="shared" si="13"/>
        <v>0</v>
      </c>
      <c r="BC1170" s="2"/>
      <c r="BD1170" s="2"/>
    </row>
    <row r="1171" ht="15.75" customHeight="1">
      <c r="A1171" s="2">
        <v>280.0</v>
      </c>
      <c r="B1171" s="2">
        <v>2016.0</v>
      </c>
      <c r="C1171" s="6" t="s">
        <v>341</v>
      </c>
      <c r="D1171" s="2">
        <v>10472.0</v>
      </c>
      <c r="E1171" s="2">
        <v>6.0500139000126E13</v>
      </c>
      <c r="F1171" s="2" t="str">
        <f t="array" ref="F1171">IFERROR(INDEX(cnpj!$A:$B,MATCH(C1171,cnpj!$B:$B,0),1),IF(G1171=14,LEFT(E1171,2)&amp;"."&amp;MID(E1171,3,3)&amp;"."&amp;MID(E1171,6,3)&amp;"/"&amp;MID(E1171,9,4)&amp;"-"&amp;RIGHT(E1171,2),IF(G1171=13,0&amp;LEFT(E1171,1)&amp;"."&amp;MID(E1171,2,3)&amp;"."&amp;MID(E1171,5,3)&amp;"/"&amp;MID(E1171,8,4)&amp;"-"&amp;RIGHT(E1171,2),IF(G1171=12,"00"&amp;"."&amp;LEFT(E1171,3)&amp;"."&amp;MID(E1171,4,3)&amp;"/"&amp;MID(E1171,7,4)&amp;"-"&amp;RIGHT(E1171,2),IF(G1171=11,"00.0"&amp;LEFT(E1171,2)&amp;"."&amp;MID(E1171,3,3)&amp;"/"&amp;MID(E1171,6,4)&amp;"-"&amp;RIGHT(E1171,2),"erro")))))</f>
        <v>60.500.139/0001-26</v>
      </c>
      <c r="G1171" s="2">
        <f t="shared" si="2"/>
        <v>14</v>
      </c>
      <c r="H1171" s="6" t="s">
        <v>62</v>
      </c>
      <c r="I1171" s="2">
        <v>3.0</v>
      </c>
      <c r="J1171" s="6">
        <v>13.110290796170059</v>
      </c>
      <c r="K1171" s="6">
        <v>494000.0</v>
      </c>
      <c r="L1171" s="2">
        <v>0.0</v>
      </c>
      <c r="M1171" s="2">
        <v>0.0</v>
      </c>
      <c r="N1171" s="2"/>
      <c r="O1171" s="2">
        <v>0.0</v>
      </c>
      <c r="P1171" s="2">
        <v>0.0</v>
      </c>
      <c r="Q1171" s="2">
        <v>0.0</v>
      </c>
      <c r="R1171" s="2">
        <v>13.0</v>
      </c>
      <c r="S1171" s="2">
        <v>0.0</v>
      </c>
      <c r="T1171" s="6">
        <v>13.156716493775992</v>
      </c>
      <c r="U1171" s="6">
        <v>-0.09624426300787478</v>
      </c>
      <c r="V1171" s="6">
        <v>0.04957340934344654</v>
      </c>
      <c r="W1171" s="6">
        <v>13078.0</v>
      </c>
      <c r="X1171" s="6">
        <v>12575.0</v>
      </c>
      <c r="Y1171" s="6">
        <v>517475.0</v>
      </c>
      <c r="Z1171" s="6">
        <v>-49804.0</v>
      </c>
      <c r="AA1171" s="2" t="str">
        <f t="shared" si="3"/>
        <v/>
      </c>
      <c r="AB1171" s="2">
        <v>0.0</v>
      </c>
      <c r="AC1171" s="2">
        <v>0.0</v>
      </c>
      <c r="AD1171" s="2">
        <v>0.0</v>
      </c>
      <c r="AE1171" s="2">
        <v>0.0</v>
      </c>
      <c r="AF1171" s="2">
        <v>0.0</v>
      </c>
      <c r="AG1171" s="2">
        <v>0.0</v>
      </c>
      <c r="AH1171" s="2">
        <v>1.0</v>
      </c>
      <c r="AI1171" s="2">
        <v>0.0</v>
      </c>
      <c r="AJ1171" s="2">
        <v>0.0</v>
      </c>
      <c r="AK1171" s="2">
        <v>0.0</v>
      </c>
      <c r="AL1171" s="2">
        <v>0.0</v>
      </c>
      <c r="AM1171" s="2">
        <v>1.0</v>
      </c>
      <c r="AN1171" s="2">
        <v>0.0</v>
      </c>
      <c r="AO1171" s="2">
        <v>0.0</v>
      </c>
      <c r="AP1171" s="2">
        <v>0.0</v>
      </c>
      <c r="AQ1171" s="2">
        <v>0.0</v>
      </c>
      <c r="AR1171" s="3">
        <v>0.0</v>
      </c>
      <c r="AS1171" s="6" t="str">
        <f t="shared" si="4"/>
        <v/>
      </c>
      <c r="AT1171" s="6" t="str">
        <f t="shared" si="5"/>
        <v/>
      </c>
      <c r="AU1171" s="6" t="str">
        <f t="shared" si="6"/>
        <v/>
      </c>
      <c r="AV1171" s="6" t="str">
        <f t="shared" si="7"/>
        <v/>
      </c>
      <c r="AW1171" s="6" t="str">
        <f t="shared" si="8"/>
        <v/>
      </c>
      <c r="AX1171" s="6" t="str">
        <f t="shared" si="9"/>
        <v/>
      </c>
      <c r="AY1171" s="6" t="str">
        <f t="shared" si="10"/>
        <v/>
      </c>
      <c r="AZ1171" s="6" t="str">
        <f t="shared" si="11"/>
        <v/>
      </c>
      <c r="BA1171" s="6" t="str">
        <f t="shared" si="12"/>
        <v/>
      </c>
      <c r="BB1171" s="6" t="str">
        <f t="shared" si="13"/>
        <v/>
      </c>
      <c r="BC1171" s="2"/>
      <c r="BD1171" s="2"/>
    </row>
    <row r="1172" ht="15.75" customHeight="1">
      <c r="A1172" s="2">
        <v>280.0</v>
      </c>
      <c r="B1172" s="2">
        <v>2017.0</v>
      </c>
      <c r="C1172" s="6" t="s">
        <v>341</v>
      </c>
      <c r="D1172" s="2">
        <v>10472.0</v>
      </c>
      <c r="E1172" s="2">
        <v>6.0500139000126E13</v>
      </c>
      <c r="F1172" s="2" t="str">
        <f t="array" ref="F1172">IFERROR(INDEX(cnpj!$A:$B,MATCH(C1172,cnpj!$B:$B,0),1),IF(G1172=14,LEFT(E1172,2)&amp;"."&amp;MID(E1172,3,3)&amp;"."&amp;MID(E1172,6,3)&amp;"/"&amp;MID(E1172,9,4)&amp;"-"&amp;RIGHT(E1172,2),IF(G1172=13,0&amp;LEFT(E1172,1)&amp;"."&amp;MID(E1172,2,3)&amp;"."&amp;MID(E1172,5,3)&amp;"/"&amp;MID(E1172,8,4)&amp;"-"&amp;RIGHT(E1172,2),IF(G1172=12,"00"&amp;"."&amp;LEFT(E1172,3)&amp;"."&amp;MID(E1172,4,3)&amp;"/"&amp;MID(E1172,7,4)&amp;"-"&amp;RIGHT(E1172,2),IF(G1172=11,"00.0"&amp;LEFT(E1172,2)&amp;"."&amp;MID(E1172,3,3)&amp;"/"&amp;MID(E1172,6,4)&amp;"-"&amp;RIGHT(E1172,2),"erro")))))</f>
        <v>60.500.139/0001-26</v>
      </c>
      <c r="G1172" s="2">
        <f t="shared" si="2"/>
        <v>14</v>
      </c>
      <c r="H1172" s="6" t="s">
        <v>62</v>
      </c>
      <c r="I1172" s="2">
        <v>3.0</v>
      </c>
      <c r="J1172" s="6">
        <v>13.043320170063875</v>
      </c>
      <c r="K1172" s="6">
        <v>462000.0</v>
      </c>
      <c r="L1172" s="2">
        <v>0.0</v>
      </c>
      <c r="M1172" s="2">
        <v>0.0</v>
      </c>
      <c r="N1172" s="2"/>
      <c r="O1172" s="2">
        <v>0.0</v>
      </c>
      <c r="P1172" s="2">
        <v>0.0</v>
      </c>
      <c r="Q1172" s="2">
        <v>0.0</v>
      </c>
      <c r="R1172" s="2">
        <v>11.0</v>
      </c>
      <c r="S1172" s="2">
        <v>0.0</v>
      </c>
      <c r="T1172" s="6">
        <v>13.04378975676048</v>
      </c>
      <c r="U1172" s="6">
        <v>-0.11252074242184948</v>
      </c>
      <c r="V1172" s="6">
        <v>0.08696131903413332</v>
      </c>
      <c r="W1172" s="6">
        <v>17541.0</v>
      </c>
      <c r="X1172" s="6">
        <v>22654.0</v>
      </c>
      <c r="Y1172" s="6">
        <v>462217.0</v>
      </c>
      <c r="Z1172" s="6">
        <v>-52009.0</v>
      </c>
      <c r="AA1172" s="2">
        <f t="shared" si="3"/>
        <v>1</v>
      </c>
      <c r="AB1172" s="2">
        <v>0.0</v>
      </c>
      <c r="AC1172" s="2">
        <v>0.0</v>
      </c>
      <c r="AD1172" s="2">
        <v>0.0</v>
      </c>
      <c r="AE1172" s="2">
        <v>0.0</v>
      </c>
      <c r="AF1172" s="2">
        <v>0.0</v>
      </c>
      <c r="AG1172" s="2">
        <v>0.0</v>
      </c>
      <c r="AH1172" s="2">
        <v>1.0</v>
      </c>
      <c r="AI1172" s="2">
        <v>0.0</v>
      </c>
      <c r="AJ1172" s="2">
        <v>0.0</v>
      </c>
      <c r="AK1172" s="2">
        <v>0.0</v>
      </c>
      <c r="AL1172" s="2">
        <v>0.0</v>
      </c>
      <c r="AM1172" s="2">
        <v>0.0</v>
      </c>
      <c r="AN1172" s="2">
        <v>1.0</v>
      </c>
      <c r="AO1172" s="2">
        <v>0.0</v>
      </c>
      <c r="AP1172" s="2">
        <v>0.0</v>
      </c>
      <c r="AQ1172" s="2">
        <v>0.0</v>
      </c>
      <c r="AR1172" s="3">
        <v>0.0</v>
      </c>
      <c r="AS1172" s="6">
        <f t="shared" si="4"/>
        <v>13.15671649</v>
      </c>
      <c r="AT1172" s="6">
        <f t="shared" si="5"/>
        <v>-0.09624426301</v>
      </c>
      <c r="AU1172" s="6">
        <f t="shared" si="6"/>
        <v>0.04957340934</v>
      </c>
      <c r="AV1172" s="6">
        <f t="shared" si="7"/>
        <v>0</v>
      </c>
      <c r="AW1172" s="6">
        <f t="shared" si="8"/>
        <v>0</v>
      </c>
      <c r="AX1172" s="6">
        <f t="shared" si="9"/>
        <v>0</v>
      </c>
      <c r="AY1172" s="6">
        <f t="shared" si="10"/>
        <v>0</v>
      </c>
      <c r="AZ1172" s="6">
        <f t="shared" si="11"/>
        <v>0</v>
      </c>
      <c r="BA1172" s="6">
        <f t="shared" si="12"/>
        <v>13</v>
      </c>
      <c r="BB1172" s="6">
        <f t="shared" si="13"/>
        <v>0</v>
      </c>
      <c r="BC1172" s="2"/>
      <c r="BD1172" s="2"/>
    </row>
    <row r="1173" ht="15.75" customHeight="1">
      <c r="A1173" s="2">
        <v>280.0</v>
      </c>
      <c r="B1173" s="2">
        <v>2018.0</v>
      </c>
      <c r="C1173" s="6" t="s">
        <v>341</v>
      </c>
      <c r="D1173" s="2">
        <v>10472.0</v>
      </c>
      <c r="E1173" s="2">
        <v>6.0500139000126E13</v>
      </c>
      <c r="F1173" s="2" t="str">
        <f t="array" ref="F1173">IFERROR(INDEX(cnpj!$A:$B,MATCH(C1173,cnpj!$B:$B,0),1),IF(G1173=14,LEFT(E1173,2)&amp;"."&amp;MID(E1173,3,3)&amp;"."&amp;MID(E1173,6,3)&amp;"/"&amp;MID(E1173,9,4)&amp;"-"&amp;RIGHT(E1173,2),IF(G1173=13,0&amp;LEFT(E1173,1)&amp;"."&amp;MID(E1173,2,3)&amp;"."&amp;MID(E1173,5,3)&amp;"/"&amp;MID(E1173,8,4)&amp;"-"&amp;RIGHT(E1173,2),IF(G1173=12,"00"&amp;"."&amp;LEFT(E1173,3)&amp;"."&amp;MID(E1173,4,3)&amp;"/"&amp;MID(E1173,7,4)&amp;"-"&amp;RIGHT(E1173,2),IF(G1173=11,"00.0"&amp;LEFT(E1173,2)&amp;"."&amp;MID(E1173,3,3)&amp;"/"&amp;MID(E1173,6,4)&amp;"-"&amp;RIGHT(E1173,2),"erro")))))</f>
        <v>60.500.139/0001-26</v>
      </c>
      <c r="G1173" s="2">
        <f t="shared" si="2"/>
        <v>14</v>
      </c>
      <c r="H1173" s="6" t="s">
        <v>62</v>
      </c>
      <c r="I1173" s="2">
        <v>3.0</v>
      </c>
      <c r="J1173" s="6">
        <v>13.316284070041636</v>
      </c>
      <c r="K1173" s="6">
        <v>607000.0</v>
      </c>
      <c r="L1173" s="2">
        <v>0.0</v>
      </c>
      <c r="M1173" s="2">
        <v>0.0</v>
      </c>
      <c r="N1173" s="2"/>
      <c r="O1173" s="2">
        <v>0.0</v>
      </c>
      <c r="P1173" s="2">
        <v>0.0</v>
      </c>
      <c r="Q1173" s="2">
        <v>0.0</v>
      </c>
      <c r="R1173" s="2">
        <v>16.0</v>
      </c>
      <c r="S1173" s="2">
        <v>0.0</v>
      </c>
      <c r="T1173" s="6">
        <v>12.01157728780451</v>
      </c>
      <c r="U1173" s="6">
        <v>-1.8325539022168236</v>
      </c>
      <c r="V1173" s="6">
        <v>0.26567871242028546</v>
      </c>
      <c r="W1173" s="6">
        <v>23913.0</v>
      </c>
      <c r="X1173" s="6">
        <v>19831.0</v>
      </c>
      <c r="Y1173" s="6">
        <v>164650.0</v>
      </c>
      <c r="Z1173" s="6">
        <v>-301730.0</v>
      </c>
      <c r="AA1173" s="2">
        <f t="shared" si="3"/>
        <v>1</v>
      </c>
      <c r="AB1173" s="2">
        <v>0.0</v>
      </c>
      <c r="AC1173" s="2">
        <v>0.0</v>
      </c>
      <c r="AD1173" s="2">
        <v>0.0</v>
      </c>
      <c r="AE1173" s="2">
        <v>0.0</v>
      </c>
      <c r="AF1173" s="2">
        <v>0.0</v>
      </c>
      <c r="AG1173" s="2">
        <v>0.0</v>
      </c>
      <c r="AH1173" s="2">
        <v>1.0</v>
      </c>
      <c r="AI1173" s="2">
        <v>0.0</v>
      </c>
      <c r="AJ1173" s="2">
        <v>0.0</v>
      </c>
      <c r="AK1173" s="2">
        <v>0.0</v>
      </c>
      <c r="AL1173" s="2">
        <v>0.0</v>
      </c>
      <c r="AM1173" s="2">
        <v>0.0</v>
      </c>
      <c r="AN1173" s="2">
        <v>0.0</v>
      </c>
      <c r="AO1173" s="2">
        <v>1.0</v>
      </c>
      <c r="AP1173" s="2">
        <v>0.0</v>
      </c>
      <c r="AQ1173" s="2">
        <v>0.0</v>
      </c>
      <c r="AR1173" s="3">
        <v>0.0</v>
      </c>
      <c r="AS1173" s="6">
        <f t="shared" si="4"/>
        <v>13.04378976</v>
      </c>
      <c r="AT1173" s="6">
        <f t="shared" si="5"/>
        <v>-0.1125207424</v>
      </c>
      <c r="AU1173" s="6">
        <f t="shared" si="6"/>
        <v>0.08696131903</v>
      </c>
      <c r="AV1173" s="6">
        <f t="shared" si="7"/>
        <v>0</v>
      </c>
      <c r="AW1173" s="6">
        <f t="shared" si="8"/>
        <v>0</v>
      </c>
      <c r="AX1173" s="6">
        <f t="shared" si="9"/>
        <v>0</v>
      </c>
      <c r="AY1173" s="6">
        <f t="shared" si="10"/>
        <v>0</v>
      </c>
      <c r="AZ1173" s="6">
        <f t="shared" si="11"/>
        <v>0</v>
      </c>
      <c r="BA1173" s="6">
        <f t="shared" si="12"/>
        <v>11</v>
      </c>
      <c r="BB1173" s="6">
        <f t="shared" si="13"/>
        <v>0</v>
      </c>
      <c r="BC1173" s="2"/>
      <c r="BD1173" s="2"/>
    </row>
    <row r="1174" ht="15.75" customHeight="1">
      <c r="A1174" s="2">
        <v>280.0</v>
      </c>
      <c r="B1174" s="2">
        <v>2019.0</v>
      </c>
      <c r="C1174" s="6" t="s">
        <v>341</v>
      </c>
      <c r="D1174" s="2">
        <v>10472.0</v>
      </c>
      <c r="E1174" s="2">
        <v>6.0500139000126E13</v>
      </c>
      <c r="F1174" s="2" t="str">
        <f t="array" ref="F1174">IFERROR(INDEX(cnpj!$A:$B,MATCH(C1174,cnpj!$B:$B,0),1),IF(G1174=14,LEFT(E1174,2)&amp;"."&amp;MID(E1174,3,3)&amp;"."&amp;MID(E1174,6,3)&amp;"/"&amp;MID(E1174,9,4)&amp;"-"&amp;RIGHT(E1174,2),IF(G1174=13,0&amp;LEFT(E1174,1)&amp;"."&amp;MID(E1174,2,3)&amp;"."&amp;MID(E1174,5,3)&amp;"/"&amp;MID(E1174,8,4)&amp;"-"&amp;RIGHT(E1174,2),IF(G1174=12,"00"&amp;"."&amp;LEFT(E1174,3)&amp;"."&amp;MID(E1174,4,3)&amp;"/"&amp;MID(E1174,7,4)&amp;"-"&amp;RIGHT(E1174,2),IF(G1174=11,"00.0"&amp;LEFT(E1174,2)&amp;"."&amp;MID(E1174,3,3)&amp;"/"&amp;MID(E1174,6,4)&amp;"-"&amp;RIGHT(E1174,2),"erro")))))</f>
        <v>60.500.139/0001-26</v>
      </c>
      <c r="G1174" s="2">
        <f t="shared" si="2"/>
        <v>14</v>
      </c>
      <c r="H1174" s="6" t="s">
        <v>62</v>
      </c>
      <c r="I1174" s="2">
        <v>3.0</v>
      </c>
      <c r="J1174" s="6">
        <v>12.850554654108839</v>
      </c>
      <c r="K1174" s="6">
        <v>381000.0</v>
      </c>
      <c r="L1174" s="2">
        <v>0.0</v>
      </c>
      <c r="M1174" s="2">
        <v>1.0</v>
      </c>
      <c r="N1174" s="2"/>
      <c r="O1174" s="2">
        <v>0.0</v>
      </c>
      <c r="P1174" s="2">
        <v>0.0</v>
      </c>
      <c r="Q1174" s="2">
        <v>0.0</v>
      </c>
      <c r="R1174" s="2">
        <v>16.0</v>
      </c>
      <c r="S1174" s="2">
        <v>0.0</v>
      </c>
      <c r="T1174" s="6">
        <v>10.707460288184958</v>
      </c>
      <c r="U1174" s="6">
        <v>-7.117078410311493</v>
      </c>
      <c r="V1174" s="6">
        <v>0.5458736126029359</v>
      </c>
      <c r="W1174" s="6">
        <v>11316.0</v>
      </c>
      <c r="X1174" s="6">
        <v>13078.0</v>
      </c>
      <c r="Y1174" s="6">
        <v>44688.0</v>
      </c>
      <c r="Z1174" s="6">
        <v>-318048.0</v>
      </c>
      <c r="AA1174" s="2">
        <f t="shared" si="3"/>
        <v>1</v>
      </c>
      <c r="AB1174" s="2">
        <v>0.0</v>
      </c>
      <c r="AC1174" s="2">
        <v>0.0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1.0</v>
      </c>
      <c r="AI1174" s="2">
        <v>0.0</v>
      </c>
      <c r="AJ1174" s="2">
        <v>0.0</v>
      </c>
      <c r="AK1174" s="2">
        <v>0.0</v>
      </c>
      <c r="AL1174" s="2">
        <v>0.0</v>
      </c>
      <c r="AM1174" s="2">
        <v>0.0</v>
      </c>
      <c r="AN1174" s="2">
        <v>0.0</v>
      </c>
      <c r="AO1174" s="2">
        <v>0.0</v>
      </c>
      <c r="AP1174" s="2">
        <v>1.0</v>
      </c>
      <c r="AQ1174" s="2">
        <v>0.0</v>
      </c>
      <c r="AR1174" s="3">
        <v>0.0</v>
      </c>
      <c r="AS1174" s="6">
        <f t="shared" si="4"/>
        <v>12.01157729</v>
      </c>
      <c r="AT1174" s="6">
        <f t="shared" si="5"/>
        <v>-1.832553902</v>
      </c>
      <c r="AU1174" s="6">
        <f t="shared" si="6"/>
        <v>0.2656787124</v>
      </c>
      <c r="AV1174" s="6">
        <f t="shared" si="7"/>
        <v>0</v>
      </c>
      <c r="AW1174" s="6">
        <f t="shared" si="8"/>
        <v>0</v>
      </c>
      <c r="AX1174" s="6">
        <f t="shared" si="9"/>
        <v>0</v>
      </c>
      <c r="AY1174" s="6">
        <f t="shared" si="10"/>
        <v>0</v>
      </c>
      <c r="AZ1174" s="6">
        <f t="shared" si="11"/>
        <v>0</v>
      </c>
      <c r="BA1174" s="6">
        <f t="shared" si="12"/>
        <v>16</v>
      </c>
      <c r="BB1174" s="6">
        <f t="shared" si="13"/>
        <v>0</v>
      </c>
      <c r="BC1174" s="2"/>
      <c r="BD1174" s="2"/>
    </row>
    <row r="1175" ht="15.75" customHeight="1">
      <c r="A1175" s="2">
        <v>280.0</v>
      </c>
      <c r="B1175" s="2">
        <v>2020.0</v>
      </c>
      <c r="C1175" s="6" t="s">
        <v>341</v>
      </c>
      <c r="D1175" s="2">
        <v>10472.0</v>
      </c>
      <c r="E1175" s="2">
        <v>6.0500139000126E13</v>
      </c>
      <c r="F1175" s="2" t="str">
        <f t="array" ref="F1175">IFERROR(INDEX(cnpj!$A:$B,MATCH(C1175,cnpj!$B:$B,0),1),IF(G1175=14,LEFT(E1175,2)&amp;"."&amp;MID(E1175,3,3)&amp;"."&amp;MID(E1175,6,3)&amp;"/"&amp;MID(E1175,9,4)&amp;"-"&amp;RIGHT(E1175,2),IF(G1175=13,0&amp;LEFT(E1175,1)&amp;"."&amp;MID(E1175,2,3)&amp;"."&amp;MID(E1175,5,3)&amp;"/"&amp;MID(E1175,8,4)&amp;"-"&amp;RIGHT(E1175,2),IF(G1175=12,"00"&amp;"."&amp;LEFT(E1175,3)&amp;"."&amp;MID(E1175,4,3)&amp;"/"&amp;MID(E1175,7,4)&amp;"-"&amp;RIGHT(E1175,2),IF(G1175=11,"00.0"&amp;LEFT(E1175,2)&amp;"."&amp;MID(E1175,3,3)&amp;"/"&amp;MID(E1175,6,4)&amp;"-"&amp;RIGHT(E1175,2),"erro")))))</f>
        <v>60.500.139/0001-26</v>
      </c>
      <c r="G1175" s="2">
        <f t="shared" si="2"/>
        <v>14</v>
      </c>
      <c r="H1175" s="6" t="s">
        <v>62</v>
      </c>
      <c r="I1175" s="2">
        <v>3.0</v>
      </c>
      <c r="J1175" s="6">
        <v>13.110290796170059</v>
      </c>
      <c r="K1175" s="6">
        <v>494000.0</v>
      </c>
      <c r="L1175" s="2">
        <v>1.0</v>
      </c>
      <c r="M1175" s="2">
        <v>1.0</v>
      </c>
      <c r="N1175" s="2"/>
      <c r="O1175" s="2">
        <v>0.0</v>
      </c>
      <c r="P1175" s="2">
        <v>0.0</v>
      </c>
      <c r="Q1175" s="2">
        <v>0.0</v>
      </c>
      <c r="R1175" s="2">
        <v>6.0</v>
      </c>
      <c r="S1175" s="2">
        <v>0.0</v>
      </c>
      <c r="T1175" s="6">
        <v>11.552867072063176</v>
      </c>
      <c r="U1175" s="6">
        <v>-4.031659860677396</v>
      </c>
      <c r="V1175" s="6">
        <v>6.23731924093202</v>
      </c>
      <c r="W1175" s="6">
        <v>29519.0</v>
      </c>
      <c r="X1175" s="6">
        <v>619630.0</v>
      </c>
      <c r="Y1175" s="6">
        <v>104075.0</v>
      </c>
      <c r="Z1175" s="6">
        <v>-419595.0</v>
      </c>
      <c r="AA1175" s="2">
        <f t="shared" si="3"/>
        <v>1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0.0</v>
      </c>
      <c r="AG1175" s="2">
        <v>0.0</v>
      </c>
      <c r="AH1175" s="2">
        <v>1.0</v>
      </c>
      <c r="AI1175" s="2">
        <v>0.0</v>
      </c>
      <c r="AJ1175" s="2">
        <v>0.0</v>
      </c>
      <c r="AK1175" s="2">
        <v>0.0</v>
      </c>
      <c r="AL1175" s="2">
        <v>0.0</v>
      </c>
      <c r="AM1175" s="2">
        <v>0.0</v>
      </c>
      <c r="AN1175" s="2">
        <v>0.0</v>
      </c>
      <c r="AO1175" s="2">
        <v>0.0</v>
      </c>
      <c r="AP1175" s="2">
        <v>0.0</v>
      </c>
      <c r="AQ1175" s="2">
        <v>1.0</v>
      </c>
      <c r="AR1175" s="3">
        <v>0.0</v>
      </c>
      <c r="AS1175" s="6">
        <f t="shared" si="4"/>
        <v>10.70746029</v>
      </c>
      <c r="AT1175" s="6">
        <f t="shared" si="5"/>
        <v>-7.11707841</v>
      </c>
      <c r="AU1175" s="6">
        <f t="shared" si="6"/>
        <v>0.5458736126</v>
      </c>
      <c r="AV1175" s="6">
        <f t="shared" si="7"/>
        <v>0</v>
      </c>
      <c r="AW1175" s="6">
        <f t="shared" si="8"/>
        <v>1</v>
      </c>
      <c r="AX1175" s="6">
        <f t="shared" si="9"/>
        <v>0</v>
      </c>
      <c r="AY1175" s="6">
        <f t="shared" si="10"/>
        <v>0</v>
      </c>
      <c r="AZ1175" s="6">
        <f t="shared" si="11"/>
        <v>0</v>
      </c>
      <c r="BA1175" s="6">
        <f t="shared" si="12"/>
        <v>16</v>
      </c>
      <c r="BB1175" s="6">
        <f t="shared" si="13"/>
        <v>0</v>
      </c>
      <c r="BC1175" s="2"/>
      <c r="BD1175" s="2"/>
    </row>
    <row r="1176" ht="15.75" customHeight="1">
      <c r="A1176" s="2">
        <v>281.0</v>
      </c>
      <c r="B1176" s="2">
        <v>2016.0</v>
      </c>
      <c r="C1176" s="6" t="s">
        <v>342</v>
      </c>
      <c r="D1176" s="2">
        <v>15261.0</v>
      </c>
      <c r="E1176" s="2">
        <v>8.6657700018E11</v>
      </c>
      <c r="F1176" s="2" t="str">
        <f t="array" ref="F1176">IFERROR(INDEX(cnpj!$A:$B,MATCH(C1176,cnpj!$B:$B,0),1),IF(G1176=14,LEFT(E1176,2)&amp;"."&amp;MID(E1176,3,3)&amp;"."&amp;MID(E1176,6,3)&amp;"/"&amp;MID(E1176,9,4)&amp;"-"&amp;RIGHT(E1176,2),IF(G1176=13,0&amp;LEFT(E1176,1)&amp;"."&amp;MID(E1176,2,3)&amp;"."&amp;MID(E1176,5,3)&amp;"/"&amp;MID(E1176,8,4)&amp;"-"&amp;RIGHT(E1176,2),IF(G1176=12,"00"&amp;"."&amp;LEFT(E1176,3)&amp;"."&amp;MID(E1176,4,3)&amp;"/"&amp;MID(E1176,7,4)&amp;"-"&amp;RIGHT(E1176,2),IF(G1176=11,"00.0"&amp;LEFT(E1176,2)&amp;"."&amp;MID(E1176,3,3)&amp;"/"&amp;MID(E1176,6,4)&amp;"-"&amp;RIGHT(E1176,2),"erro")))))</f>
        <v>00.866.577/0001-80</v>
      </c>
      <c r="G1176" s="2">
        <f t="shared" si="2"/>
        <v>12</v>
      </c>
      <c r="H1176" s="6" t="s">
        <v>62</v>
      </c>
      <c r="I1176" s="2">
        <v>3.0</v>
      </c>
      <c r="J1176" s="6">
        <v>12.177102020278625</v>
      </c>
      <c r="K1176" s="6">
        <v>194289.0</v>
      </c>
      <c r="L1176" s="2">
        <v>0.0</v>
      </c>
      <c r="M1176" s="2">
        <v>1.0</v>
      </c>
      <c r="N1176" s="2"/>
      <c r="O1176" s="2">
        <v>0.0</v>
      </c>
      <c r="P1176" s="2">
        <v>0.0</v>
      </c>
      <c r="Q1176" s="2">
        <v>0.0</v>
      </c>
      <c r="R1176" s="2">
        <v>10.0</v>
      </c>
      <c r="S1176" s="2">
        <v>0.0</v>
      </c>
      <c r="T1176" s="6">
        <v>12.809582276453085</v>
      </c>
      <c r="U1176" s="6">
        <v>0.20997798772234452</v>
      </c>
      <c r="V1176" s="6">
        <v>0.20997798772234452</v>
      </c>
      <c r="W1176" s="6">
        <v>49093.0</v>
      </c>
      <c r="X1176" s="6">
        <v>27697.0</v>
      </c>
      <c r="Y1176" s="6">
        <v>365705.0</v>
      </c>
      <c r="Z1176" s="6">
        <v>-29272.0</v>
      </c>
      <c r="AA1176" s="2" t="str">
        <f t="shared" si="3"/>
        <v/>
      </c>
      <c r="AB1176" s="2">
        <v>0.0</v>
      </c>
      <c r="AC1176" s="2">
        <v>0.0</v>
      </c>
      <c r="AD1176" s="2">
        <v>0.0</v>
      </c>
      <c r="AE1176" s="2">
        <v>0.0</v>
      </c>
      <c r="AF1176" s="2">
        <v>0.0</v>
      </c>
      <c r="AG1176" s="2">
        <v>0.0</v>
      </c>
      <c r="AH1176" s="2">
        <v>0.0</v>
      </c>
      <c r="AI1176" s="2">
        <v>0.0</v>
      </c>
      <c r="AJ1176" s="2">
        <v>0.0</v>
      </c>
      <c r="AK1176" s="2">
        <v>0.0</v>
      </c>
      <c r="AL1176" s="2">
        <v>0.0</v>
      </c>
      <c r="AM1176" s="2">
        <v>1.0</v>
      </c>
      <c r="AN1176" s="2">
        <v>0.0</v>
      </c>
      <c r="AO1176" s="2">
        <v>0.0</v>
      </c>
      <c r="AP1176" s="2">
        <v>0.0</v>
      </c>
      <c r="AQ1176" s="2">
        <v>0.0</v>
      </c>
      <c r="AR1176" s="3">
        <v>0.0</v>
      </c>
      <c r="AS1176" s="6" t="str">
        <f t="shared" si="4"/>
        <v/>
      </c>
      <c r="AT1176" s="6" t="str">
        <f t="shared" si="5"/>
        <v/>
      </c>
      <c r="AU1176" s="6" t="str">
        <f t="shared" si="6"/>
        <v/>
      </c>
      <c r="AV1176" s="6" t="str">
        <f t="shared" si="7"/>
        <v/>
      </c>
      <c r="AW1176" s="6" t="str">
        <f t="shared" si="8"/>
        <v/>
      </c>
      <c r="AX1176" s="6" t="str">
        <f t="shared" si="9"/>
        <v/>
      </c>
      <c r="AY1176" s="6" t="str">
        <f t="shared" si="10"/>
        <v/>
      </c>
      <c r="AZ1176" s="6" t="str">
        <f t="shared" si="11"/>
        <v/>
      </c>
      <c r="BA1176" s="6" t="str">
        <f t="shared" si="12"/>
        <v/>
      </c>
      <c r="BB1176" s="6" t="str">
        <f t="shared" si="13"/>
        <v/>
      </c>
      <c r="BC1176" s="2"/>
      <c r="BD1176" s="2"/>
    </row>
    <row r="1177" ht="15.75" customHeight="1">
      <c r="A1177" s="2">
        <v>282.0</v>
      </c>
      <c r="B1177" s="2">
        <v>2016.0</v>
      </c>
      <c r="C1177" s="6" t="s">
        <v>343</v>
      </c>
      <c r="D1177" s="2">
        <v>14664.0</v>
      </c>
      <c r="E1177" s="2">
        <v>8.4693183000168E13</v>
      </c>
      <c r="F1177" s="2" t="str">
        <f t="array" ref="F1177">IFERROR(INDEX(cnpj!$A:$B,MATCH(C1177,cnpj!$B:$B,0),1),IF(G1177=14,LEFT(E1177,2)&amp;"."&amp;MID(E1177,3,3)&amp;"."&amp;MID(E1177,6,3)&amp;"/"&amp;MID(E1177,9,4)&amp;"-"&amp;RIGHT(E1177,2),IF(G1177=13,0&amp;LEFT(E1177,1)&amp;"."&amp;MID(E1177,2,3)&amp;"."&amp;MID(E1177,5,3)&amp;"/"&amp;MID(E1177,8,4)&amp;"-"&amp;RIGHT(E1177,2),IF(G1177=12,"00"&amp;"."&amp;LEFT(E1177,3)&amp;"."&amp;MID(E1177,4,3)&amp;"/"&amp;MID(E1177,7,4)&amp;"-"&amp;RIGHT(E1177,2),IF(G1177=11,"00.0"&amp;LEFT(E1177,2)&amp;"."&amp;MID(E1177,3,3)&amp;"/"&amp;MID(E1177,6,4)&amp;"-"&amp;RIGHT(E1177,2),"erro")))))</f>
        <v>84.693.183/0001-68</v>
      </c>
      <c r="G1177" s="2">
        <f t="shared" si="2"/>
        <v>14</v>
      </c>
      <c r="H1177" s="6" t="s">
        <v>60</v>
      </c>
      <c r="I1177" s="2">
        <v>1.0</v>
      </c>
      <c r="J1177" s="6">
        <v>12.083731550184728</v>
      </c>
      <c r="K1177" s="6">
        <v>176969.3</v>
      </c>
      <c r="L1177" s="2">
        <v>0.0</v>
      </c>
      <c r="M1177" s="2">
        <v>0.0</v>
      </c>
      <c r="N1177" s="2"/>
      <c r="O1177" s="2">
        <v>0.0</v>
      </c>
      <c r="P1177" s="2">
        <v>0.0</v>
      </c>
      <c r="Q1177" s="2">
        <v>0.0</v>
      </c>
      <c r="R1177" s="2">
        <v>19.0</v>
      </c>
      <c r="S1177" s="2">
        <v>0.0</v>
      </c>
      <c r="T1177" s="6">
        <v>13.750088446575786</v>
      </c>
      <c r="U1177" s="6">
        <v>0.03272223361005774</v>
      </c>
      <c r="V1177" s="6">
        <v>0.5123287554234567</v>
      </c>
      <c r="W1177" s="6">
        <v>240538.0</v>
      </c>
      <c r="X1177" s="6">
        <v>239346.0</v>
      </c>
      <c r="Y1177" s="6">
        <v>936672.0</v>
      </c>
      <c r="Z1177" s="6">
        <v>30650.0</v>
      </c>
      <c r="AA1177" s="2" t="str">
        <f t="shared" si="3"/>
        <v/>
      </c>
      <c r="AB1177" s="2">
        <v>0.0</v>
      </c>
      <c r="AC1177" s="2">
        <v>0.0</v>
      </c>
      <c r="AD1177" s="2">
        <v>0.0</v>
      </c>
      <c r="AE1177" s="2">
        <v>0.0</v>
      </c>
      <c r="AF1177" s="2">
        <v>0.0</v>
      </c>
      <c r="AG1177" s="2">
        <v>1.0</v>
      </c>
      <c r="AH1177" s="2">
        <v>0.0</v>
      </c>
      <c r="AI1177" s="2">
        <v>0.0</v>
      </c>
      <c r="AJ1177" s="2">
        <v>0.0</v>
      </c>
      <c r="AK1177" s="2">
        <v>0.0</v>
      </c>
      <c r="AL1177" s="2">
        <v>0.0</v>
      </c>
      <c r="AM1177" s="2">
        <v>1.0</v>
      </c>
      <c r="AN1177" s="2">
        <v>0.0</v>
      </c>
      <c r="AO1177" s="2">
        <v>0.0</v>
      </c>
      <c r="AP1177" s="2">
        <v>0.0</v>
      </c>
      <c r="AQ1177" s="2">
        <v>0.0</v>
      </c>
      <c r="AR1177" s="3">
        <v>0.0</v>
      </c>
      <c r="AS1177" s="6" t="str">
        <f t="shared" si="4"/>
        <v/>
      </c>
      <c r="AT1177" s="6" t="str">
        <f t="shared" si="5"/>
        <v/>
      </c>
      <c r="AU1177" s="6" t="str">
        <f t="shared" si="6"/>
        <v/>
      </c>
      <c r="AV1177" s="6" t="str">
        <f t="shared" si="7"/>
        <v/>
      </c>
      <c r="AW1177" s="6" t="str">
        <f t="shared" si="8"/>
        <v/>
      </c>
      <c r="AX1177" s="6" t="str">
        <f t="shared" si="9"/>
        <v/>
      </c>
      <c r="AY1177" s="6" t="str">
        <f t="shared" si="10"/>
        <v/>
      </c>
      <c r="AZ1177" s="6" t="str">
        <f t="shared" si="11"/>
        <v/>
      </c>
      <c r="BA1177" s="6" t="str">
        <f t="shared" si="12"/>
        <v/>
      </c>
      <c r="BB1177" s="6" t="str">
        <f t="shared" si="13"/>
        <v/>
      </c>
      <c r="BC1177" s="2"/>
      <c r="BD1177" s="2"/>
    </row>
    <row r="1178" ht="15.75" customHeight="1">
      <c r="A1178" s="2">
        <v>282.0</v>
      </c>
      <c r="B1178" s="2">
        <v>2017.0</v>
      </c>
      <c r="C1178" s="6" t="s">
        <v>343</v>
      </c>
      <c r="D1178" s="2">
        <v>14664.0</v>
      </c>
      <c r="E1178" s="2">
        <v>8.4693183000168E13</v>
      </c>
      <c r="F1178" s="2" t="str">
        <f t="array" ref="F1178">IFERROR(INDEX(cnpj!$A:$B,MATCH(C1178,cnpj!$B:$B,0),1),IF(G1178=14,LEFT(E1178,2)&amp;"."&amp;MID(E1178,3,3)&amp;"."&amp;MID(E1178,6,3)&amp;"/"&amp;MID(E1178,9,4)&amp;"-"&amp;RIGHT(E1178,2),IF(G1178=13,0&amp;LEFT(E1178,1)&amp;"."&amp;MID(E1178,2,3)&amp;"."&amp;MID(E1178,5,3)&amp;"/"&amp;MID(E1178,8,4)&amp;"-"&amp;RIGHT(E1178,2),IF(G1178=12,"00"&amp;"."&amp;LEFT(E1178,3)&amp;"."&amp;MID(E1178,4,3)&amp;"/"&amp;MID(E1178,7,4)&amp;"-"&amp;RIGHT(E1178,2),IF(G1178=11,"00.0"&amp;LEFT(E1178,2)&amp;"."&amp;MID(E1178,3,3)&amp;"/"&amp;MID(E1178,6,4)&amp;"-"&amp;RIGHT(E1178,2),"erro")))))</f>
        <v>84.693.183/0001-68</v>
      </c>
      <c r="G1178" s="2">
        <f t="shared" si="2"/>
        <v>14</v>
      </c>
      <c r="H1178" s="6" t="s">
        <v>60</v>
      </c>
      <c r="I1178" s="2">
        <v>1.0</v>
      </c>
      <c r="J1178" s="6">
        <v>12.083731550184728</v>
      </c>
      <c r="K1178" s="6">
        <v>176969.3</v>
      </c>
      <c r="L1178" s="2">
        <v>0.0</v>
      </c>
      <c r="M1178" s="2">
        <v>0.0</v>
      </c>
      <c r="N1178" s="2"/>
      <c r="O1178" s="2">
        <v>0.0</v>
      </c>
      <c r="P1178" s="2">
        <v>0.0</v>
      </c>
      <c r="Q1178" s="2">
        <v>0.0</v>
      </c>
      <c r="R1178" s="2">
        <v>19.0</v>
      </c>
      <c r="S1178" s="2">
        <v>0.0</v>
      </c>
      <c r="T1178" s="6">
        <v>13.868144752942666</v>
      </c>
      <c r="U1178" s="6">
        <v>0.0380629271643309</v>
      </c>
      <c r="V1178" s="6">
        <v>0.5377840014268854</v>
      </c>
      <c r="W1178" s="6">
        <v>193614.0</v>
      </c>
      <c r="X1178" s="6">
        <v>373234.0</v>
      </c>
      <c r="Y1178" s="6">
        <v>1054044.0</v>
      </c>
      <c r="Z1178" s="6">
        <v>40120.0</v>
      </c>
      <c r="AA1178" s="2">
        <f t="shared" si="3"/>
        <v>0</v>
      </c>
      <c r="AB1178" s="2">
        <v>0.0</v>
      </c>
      <c r="AC1178" s="2">
        <v>0.0</v>
      </c>
      <c r="AD1178" s="2">
        <v>0.0</v>
      </c>
      <c r="AE1178" s="2">
        <v>0.0</v>
      </c>
      <c r="AF1178" s="2">
        <v>0.0</v>
      </c>
      <c r="AG1178" s="2">
        <v>1.0</v>
      </c>
      <c r="AH1178" s="2">
        <v>0.0</v>
      </c>
      <c r="AI1178" s="2">
        <v>0.0</v>
      </c>
      <c r="AJ1178" s="2">
        <v>0.0</v>
      </c>
      <c r="AK1178" s="2">
        <v>0.0</v>
      </c>
      <c r="AL1178" s="2">
        <v>0.0</v>
      </c>
      <c r="AM1178" s="2">
        <v>0.0</v>
      </c>
      <c r="AN1178" s="2">
        <v>1.0</v>
      </c>
      <c r="AO1178" s="2">
        <v>0.0</v>
      </c>
      <c r="AP1178" s="2">
        <v>0.0</v>
      </c>
      <c r="AQ1178" s="2">
        <v>0.0</v>
      </c>
      <c r="AR1178" s="3">
        <v>0.0</v>
      </c>
      <c r="AS1178" s="6">
        <f t="shared" si="4"/>
        <v>13.75008845</v>
      </c>
      <c r="AT1178" s="6">
        <f t="shared" si="5"/>
        <v>0.03272223361</v>
      </c>
      <c r="AU1178" s="6">
        <f t="shared" si="6"/>
        <v>0.5123287554</v>
      </c>
      <c r="AV1178" s="6">
        <f t="shared" si="7"/>
        <v>0</v>
      </c>
      <c r="AW1178" s="6">
        <f t="shared" si="8"/>
        <v>0</v>
      </c>
      <c r="AX1178" s="6">
        <f t="shared" si="9"/>
        <v>0</v>
      </c>
      <c r="AY1178" s="6">
        <f t="shared" si="10"/>
        <v>0</v>
      </c>
      <c r="AZ1178" s="6">
        <f t="shared" si="11"/>
        <v>0</v>
      </c>
      <c r="BA1178" s="6">
        <f t="shared" si="12"/>
        <v>19</v>
      </c>
      <c r="BB1178" s="6">
        <f t="shared" si="13"/>
        <v>0</v>
      </c>
      <c r="BC1178" s="2"/>
      <c r="BD1178" s="2"/>
    </row>
    <row r="1179" ht="15.75" customHeight="1">
      <c r="A1179" s="2">
        <v>282.0</v>
      </c>
      <c r="B1179" s="2">
        <v>2018.0</v>
      </c>
      <c r="C1179" s="6" t="s">
        <v>343</v>
      </c>
      <c r="D1179" s="2">
        <v>14664.0</v>
      </c>
      <c r="E1179" s="2">
        <v>8.4693183000168E13</v>
      </c>
      <c r="F1179" s="2" t="str">
        <f t="array" ref="F1179">IFERROR(INDEX(cnpj!$A:$B,MATCH(C1179,cnpj!$B:$B,0),1),IF(G1179=14,LEFT(E1179,2)&amp;"."&amp;MID(E1179,3,3)&amp;"."&amp;MID(E1179,6,3)&amp;"/"&amp;MID(E1179,9,4)&amp;"-"&amp;RIGHT(E1179,2),IF(G1179=13,0&amp;LEFT(E1179,1)&amp;"."&amp;MID(E1179,2,3)&amp;"."&amp;MID(E1179,5,3)&amp;"/"&amp;MID(E1179,8,4)&amp;"-"&amp;RIGHT(E1179,2),IF(G1179=12,"00"&amp;"."&amp;LEFT(E1179,3)&amp;"."&amp;MID(E1179,4,3)&amp;"/"&amp;MID(E1179,7,4)&amp;"-"&amp;RIGHT(E1179,2),IF(G1179=11,"00.0"&amp;LEFT(E1179,2)&amp;"."&amp;MID(E1179,3,3)&amp;"/"&amp;MID(E1179,6,4)&amp;"-"&amp;RIGHT(E1179,2),"erro")))))</f>
        <v>84.693.183/0001-68</v>
      </c>
      <c r="G1179" s="2">
        <f t="shared" si="2"/>
        <v>14</v>
      </c>
      <c r="H1179" s="6" t="s">
        <v>60</v>
      </c>
      <c r="I1179" s="2">
        <v>1.0</v>
      </c>
      <c r="J1179" s="6">
        <v>12.083731550184728</v>
      </c>
      <c r="K1179" s="6">
        <v>176969.3</v>
      </c>
      <c r="L1179" s="2">
        <v>0.0</v>
      </c>
      <c r="M1179" s="2">
        <v>0.0</v>
      </c>
      <c r="N1179" s="2"/>
      <c r="O1179" s="2">
        <v>0.0</v>
      </c>
      <c r="P1179" s="2">
        <v>0.0</v>
      </c>
      <c r="Q1179" s="2">
        <v>0.0</v>
      </c>
      <c r="R1179" s="2">
        <v>19.0</v>
      </c>
      <c r="S1179" s="2">
        <v>0.0</v>
      </c>
      <c r="T1179" s="6">
        <v>14.025499161119896</v>
      </c>
      <c r="U1179" s="6">
        <v>0.05691582148786055</v>
      </c>
      <c r="V1179" s="6">
        <v>0.5617072395725254</v>
      </c>
      <c r="W1179" s="6">
        <v>256912.0</v>
      </c>
      <c r="X1179" s="6">
        <v>436046.0</v>
      </c>
      <c r="Y1179" s="6">
        <v>1233664.0</v>
      </c>
      <c r="Z1179" s="6">
        <v>70215.0</v>
      </c>
      <c r="AA1179" s="2">
        <f t="shared" si="3"/>
        <v>0</v>
      </c>
      <c r="AB1179" s="2">
        <v>0.0</v>
      </c>
      <c r="AC1179" s="2">
        <v>0.0</v>
      </c>
      <c r="AD1179" s="2">
        <v>0.0</v>
      </c>
      <c r="AE1179" s="2">
        <v>0.0</v>
      </c>
      <c r="AF1179" s="2">
        <v>0.0</v>
      </c>
      <c r="AG1179" s="2">
        <v>1.0</v>
      </c>
      <c r="AH1179" s="2">
        <v>0.0</v>
      </c>
      <c r="AI1179" s="2">
        <v>0.0</v>
      </c>
      <c r="AJ1179" s="2">
        <v>0.0</v>
      </c>
      <c r="AK1179" s="2">
        <v>0.0</v>
      </c>
      <c r="AL1179" s="2">
        <v>0.0</v>
      </c>
      <c r="AM1179" s="2">
        <v>0.0</v>
      </c>
      <c r="AN1179" s="2">
        <v>0.0</v>
      </c>
      <c r="AO1179" s="2">
        <v>1.0</v>
      </c>
      <c r="AP1179" s="2">
        <v>0.0</v>
      </c>
      <c r="AQ1179" s="2">
        <v>0.0</v>
      </c>
      <c r="AR1179" s="3">
        <v>0.0</v>
      </c>
      <c r="AS1179" s="6">
        <f t="shared" si="4"/>
        <v>13.86814475</v>
      </c>
      <c r="AT1179" s="6">
        <f t="shared" si="5"/>
        <v>0.03806292716</v>
      </c>
      <c r="AU1179" s="6">
        <f t="shared" si="6"/>
        <v>0.5377840014</v>
      </c>
      <c r="AV1179" s="6">
        <f t="shared" si="7"/>
        <v>0</v>
      </c>
      <c r="AW1179" s="6">
        <f t="shared" si="8"/>
        <v>0</v>
      </c>
      <c r="AX1179" s="6">
        <f t="shared" si="9"/>
        <v>0</v>
      </c>
      <c r="AY1179" s="6">
        <f t="shared" si="10"/>
        <v>0</v>
      </c>
      <c r="AZ1179" s="6">
        <f t="shared" si="11"/>
        <v>0</v>
      </c>
      <c r="BA1179" s="6">
        <f t="shared" si="12"/>
        <v>19</v>
      </c>
      <c r="BB1179" s="6">
        <f t="shared" si="13"/>
        <v>0</v>
      </c>
      <c r="BC1179" s="2"/>
      <c r="BD1179" s="2"/>
    </row>
    <row r="1180" ht="15.75" customHeight="1">
      <c r="A1180" s="2">
        <v>282.0</v>
      </c>
      <c r="B1180" s="2">
        <v>2019.0</v>
      </c>
      <c r="C1180" s="6" t="s">
        <v>343</v>
      </c>
      <c r="D1180" s="2">
        <v>14664.0</v>
      </c>
      <c r="E1180" s="2">
        <v>8.4693183000168E13</v>
      </c>
      <c r="F1180" s="2" t="str">
        <f t="array" ref="F1180">IFERROR(INDEX(cnpj!$A:$B,MATCH(C1180,cnpj!$B:$B,0),1),IF(G1180=14,LEFT(E1180,2)&amp;"."&amp;MID(E1180,3,3)&amp;"."&amp;MID(E1180,6,3)&amp;"/"&amp;MID(E1180,9,4)&amp;"-"&amp;RIGHT(E1180,2),IF(G1180=13,0&amp;LEFT(E1180,1)&amp;"."&amp;MID(E1180,2,3)&amp;"."&amp;MID(E1180,5,3)&amp;"/"&amp;MID(E1180,8,4)&amp;"-"&amp;RIGHT(E1180,2),IF(G1180=12,"00"&amp;"."&amp;LEFT(E1180,3)&amp;"."&amp;MID(E1180,4,3)&amp;"/"&amp;MID(E1180,7,4)&amp;"-"&amp;RIGHT(E1180,2),IF(G1180=11,"00.0"&amp;LEFT(E1180,2)&amp;"."&amp;MID(E1180,3,3)&amp;"/"&amp;MID(E1180,6,4)&amp;"-"&amp;RIGHT(E1180,2),"erro")))))</f>
        <v>84.693.183/0001-68</v>
      </c>
      <c r="G1180" s="2">
        <f t="shared" si="2"/>
        <v>14</v>
      </c>
      <c r="H1180" s="6" t="s">
        <v>60</v>
      </c>
      <c r="I1180" s="2">
        <v>1.0</v>
      </c>
      <c r="J1180" s="6">
        <v>12.083731550184728</v>
      </c>
      <c r="K1180" s="6">
        <v>176969.3</v>
      </c>
      <c r="L1180" s="2">
        <v>0.0</v>
      </c>
      <c r="M1180" s="2">
        <v>0.0</v>
      </c>
      <c r="N1180" s="2"/>
      <c r="O1180" s="2">
        <v>0.0</v>
      </c>
      <c r="P1180" s="2">
        <v>0.0</v>
      </c>
      <c r="Q1180" s="2">
        <v>0.0</v>
      </c>
      <c r="R1180" s="2">
        <v>19.0</v>
      </c>
      <c r="S1180" s="2">
        <v>0.0</v>
      </c>
      <c r="T1180" s="6">
        <v>14.086264148803243</v>
      </c>
      <c r="U1180" s="6">
        <v>0.07410873929785378</v>
      </c>
      <c r="V1180" s="6">
        <v>0.3900280101788624</v>
      </c>
      <c r="W1180" s="6">
        <v>270770.0</v>
      </c>
      <c r="X1180" s="6">
        <v>240538.0</v>
      </c>
      <c r="Y1180" s="6">
        <v>1310952.0</v>
      </c>
      <c r="Z1180" s="6">
        <v>97153.0</v>
      </c>
      <c r="AA1180" s="2">
        <f t="shared" si="3"/>
        <v>0</v>
      </c>
      <c r="AB1180" s="2">
        <v>0.0</v>
      </c>
      <c r="AC1180" s="2">
        <v>0.0</v>
      </c>
      <c r="AD1180" s="2">
        <v>0.0</v>
      </c>
      <c r="AE1180" s="2">
        <v>0.0</v>
      </c>
      <c r="AF1180" s="2">
        <v>0.0</v>
      </c>
      <c r="AG1180" s="2">
        <v>1.0</v>
      </c>
      <c r="AH1180" s="2">
        <v>0.0</v>
      </c>
      <c r="AI1180" s="2">
        <v>0.0</v>
      </c>
      <c r="AJ1180" s="2">
        <v>0.0</v>
      </c>
      <c r="AK1180" s="2">
        <v>0.0</v>
      </c>
      <c r="AL1180" s="2">
        <v>0.0</v>
      </c>
      <c r="AM1180" s="2">
        <v>0.0</v>
      </c>
      <c r="AN1180" s="2">
        <v>0.0</v>
      </c>
      <c r="AO1180" s="2">
        <v>0.0</v>
      </c>
      <c r="AP1180" s="2">
        <v>1.0</v>
      </c>
      <c r="AQ1180" s="2">
        <v>0.0</v>
      </c>
      <c r="AR1180" s="3">
        <v>0.0</v>
      </c>
      <c r="AS1180" s="6">
        <f t="shared" si="4"/>
        <v>14.02549916</v>
      </c>
      <c r="AT1180" s="6">
        <f t="shared" si="5"/>
        <v>0.05691582149</v>
      </c>
      <c r="AU1180" s="6">
        <f t="shared" si="6"/>
        <v>0.5617072396</v>
      </c>
      <c r="AV1180" s="6">
        <f t="shared" si="7"/>
        <v>0</v>
      </c>
      <c r="AW1180" s="6">
        <f t="shared" si="8"/>
        <v>0</v>
      </c>
      <c r="AX1180" s="6">
        <f t="shared" si="9"/>
        <v>0</v>
      </c>
      <c r="AY1180" s="6">
        <f t="shared" si="10"/>
        <v>0</v>
      </c>
      <c r="AZ1180" s="6">
        <f t="shared" si="11"/>
        <v>0</v>
      </c>
      <c r="BA1180" s="6">
        <f t="shared" si="12"/>
        <v>19</v>
      </c>
      <c r="BB1180" s="6">
        <f t="shared" si="13"/>
        <v>0</v>
      </c>
      <c r="BC1180" s="2"/>
      <c r="BD1180" s="2"/>
    </row>
    <row r="1181" ht="15.75" customHeight="1">
      <c r="A1181" s="2">
        <v>282.0</v>
      </c>
      <c r="B1181" s="2">
        <v>2020.0</v>
      </c>
      <c r="C1181" s="6" t="s">
        <v>343</v>
      </c>
      <c r="D1181" s="2">
        <v>14664.0</v>
      </c>
      <c r="E1181" s="2">
        <v>8.4693183000168E13</v>
      </c>
      <c r="F1181" s="2" t="str">
        <f t="array" ref="F1181">IFERROR(INDEX(cnpj!$A:$B,MATCH(C1181,cnpj!$B:$B,0),1),IF(G1181=14,LEFT(E1181,2)&amp;"."&amp;MID(E1181,3,3)&amp;"."&amp;MID(E1181,6,3)&amp;"/"&amp;MID(E1181,9,4)&amp;"-"&amp;RIGHT(E1181,2),IF(G1181=13,0&amp;LEFT(E1181,1)&amp;"."&amp;MID(E1181,2,3)&amp;"."&amp;MID(E1181,5,3)&amp;"/"&amp;MID(E1181,8,4)&amp;"-"&amp;RIGHT(E1181,2),IF(G1181=12,"00"&amp;"."&amp;LEFT(E1181,3)&amp;"."&amp;MID(E1181,4,3)&amp;"/"&amp;MID(E1181,7,4)&amp;"-"&amp;RIGHT(E1181,2),IF(G1181=11,"00.0"&amp;LEFT(E1181,2)&amp;"."&amp;MID(E1181,3,3)&amp;"/"&amp;MID(E1181,6,4)&amp;"-"&amp;RIGHT(E1181,2),"erro")))))</f>
        <v>84.693.183/0001-68</v>
      </c>
      <c r="G1181" s="2">
        <f t="shared" si="2"/>
        <v>14</v>
      </c>
      <c r="H1181" s="6" t="s">
        <v>60</v>
      </c>
      <c r="I1181" s="2">
        <v>1.0</v>
      </c>
      <c r="J1181" s="6">
        <v>12.083731550184728</v>
      </c>
      <c r="K1181" s="6">
        <v>176969.3</v>
      </c>
      <c r="L1181" s="2">
        <v>0.0</v>
      </c>
      <c r="M1181" s="2">
        <v>0.0</v>
      </c>
      <c r="N1181" s="2"/>
      <c r="O1181" s="2">
        <v>0.0</v>
      </c>
      <c r="P1181" s="2">
        <v>0.0</v>
      </c>
      <c r="Q1181" s="2">
        <v>0.0</v>
      </c>
      <c r="R1181" s="2">
        <v>17.0</v>
      </c>
      <c r="S1181" s="2">
        <v>0.0</v>
      </c>
      <c r="T1181" s="6">
        <v>14.318610414699199</v>
      </c>
      <c r="U1181" s="6">
        <v>0.08575134233057612</v>
      </c>
      <c r="V1181" s="6">
        <v>0.33366226478982247</v>
      </c>
      <c r="W1181" s="6">
        <v>40958.0</v>
      </c>
      <c r="X1181" s="6">
        <v>510866.0</v>
      </c>
      <c r="Y1181" s="6">
        <v>1653840.0</v>
      </c>
      <c r="Z1181" s="6">
        <v>141819.0</v>
      </c>
      <c r="AA1181" s="2">
        <f t="shared" si="3"/>
        <v>0</v>
      </c>
      <c r="AB1181" s="2">
        <v>0.0</v>
      </c>
      <c r="AC1181" s="2">
        <v>0.0</v>
      </c>
      <c r="AD1181" s="2">
        <v>0.0</v>
      </c>
      <c r="AE1181" s="2">
        <v>0.0</v>
      </c>
      <c r="AF1181" s="2">
        <v>0.0</v>
      </c>
      <c r="AG1181" s="2">
        <v>1.0</v>
      </c>
      <c r="AH1181" s="2">
        <v>0.0</v>
      </c>
      <c r="AI1181" s="2">
        <v>0.0</v>
      </c>
      <c r="AJ1181" s="2">
        <v>0.0</v>
      </c>
      <c r="AK1181" s="2">
        <v>0.0</v>
      </c>
      <c r="AL1181" s="2">
        <v>0.0</v>
      </c>
      <c r="AM1181" s="2">
        <v>0.0</v>
      </c>
      <c r="AN1181" s="2">
        <v>0.0</v>
      </c>
      <c r="AO1181" s="2">
        <v>0.0</v>
      </c>
      <c r="AP1181" s="2">
        <v>0.0</v>
      </c>
      <c r="AQ1181" s="2">
        <v>1.0</v>
      </c>
      <c r="AR1181" s="3">
        <v>0.0</v>
      </c>
      <c r="AS1181" s="6">
        <f t="shared" si="4"/>
        <v>14.08626415</v>
      </c>
      <c r="AT1181" s="6">
        <f t="shared" si="5"/>
        <v>0.0741087393</v>
      </c>
      <c r="AU1181" s="6">
        <f t="shared" si="6"/>
        <v>0.3900280102</v>
      </c>
      <c r="AV1181" s="6">
        <f t="shared" si="7"/>
        <v>0</v>
      </c>
      <c r="AW1181" s="6">
        <f t="shared" si="8"/>
        <v>0</v>
      </c>
      <c r="AX1181" s="6">
        <f t="shared" si="9"/>
        <v>0</v>
      </c>
      <c r="AY1181" s="6">
        <f t="shared" si="10"/>
        <v>0</v>
      </c>
      <c r="AZ1181" s="6">
        <f t="shared" si="11"/>
        <v>0</v>
      </c>
      <c r="BA1181" s="6">
        <f t="shared" si="12"/>
        <v>19</v>
      </c>
      <c r="BB1181" s="6">
        <f t="shared" si="13"/>
        <v>0</v>
      </c>
      <c r="BC1181" s="2"/>
      <c r="BD1181" s="2"/>
    </row>
    <row r="1182" ht="15.75" customHeight="1">
      <c r="A1182" s="2">
        <v>283.0</v>
      </c>
      <c r="B1182" s="2">
        <v>2016.0</v>
      </c>
      <c r="C1182" s="6" t="s">
        <v>344</v>
      </c>
      <c r="D1182" s="2">
        <v>10561.0</v>
      </c>
      <c r="E1182" s="2">
        <v>8.7043832000173E13</v>
      </c>
      <c r="F1182" s="2" t="str">
        <f t="array" ref="F1182">IFERROR(INDEX(cnpj!$A:$B,MATCH(C1182,cnpj!$B:$B,0),1),IF(G1182=14,LEFT(E1182,2)&amp;"."&amp;MID(E1182,3,3)&amp;"."&amp;MID(E1182,6,3)&amp;"/"&amp;MID(E1182,9,4)&amp;"-"&amp;RIGHT(E1182,2),IF(G1182=13,0&amp;LEFT(E1182,1)&amp;"."&amp;MID(E1182,2,3)&amp;"."&amp;MID(E1182,5,3)&amp;"/"&amp;MID(E1182,8,4)&amp;"-"&amp;RIGHT(E1182,2),IF(G1182=12,"00"&amp;"."&amp;LEFT(E1182,3)&amp;"."&amp;MID(E1182,4,3)&amp;"/"&amp;MID(E1182,7,4)&amp;"-"&amp;RIGHT(E1182,2),IF(G1182=11,"00.0"&amp;LEFT(E1182,2)&amp;"."&amp;MID(E1182,3,3)&amp;"/"&amp;MID(E1182,6,4)&amp;"-"&amp;RIGHT(E1182,2),"erro")))))</f>
        <v>87.043.832/0001-73</v>
      </c>
      <c r="G1182" s="2">
        <f t="shared" si="2"/>
        <v>14</v>
      </c>
      <c r="H1182" s="6" t="s">
        <v>60</v>
      </c>
      <c r="I1182" s="2">
        <v>1.0</v>
      </c>
      <c r="J1182" s="6">
        <v>10.767633258981755</v>
      </c>
      <c r="K1182" s="6">
        <v>47459.56</v>
      </c>
      <c r="L1182" s="2">
        <v>0.0</v>
      </c>
      <c r="M1182" s="2">
        <v>1.0</v>
      </c>
      <c r="N1182" s="2"/>
      <c r="O1182" s="2">
        <v>0.0</v>
      </c>
      <c r="P1182" s="2">
        <v>0.0</v>
      </c>
      <c r="Q1182" s="2">
        <v>0.0</v>
      </c>
      <c r="R1182" s="2">
        <v>5.0</v>
      </c>
      <c r="S1182" s="2">
        <v>0.0</v>
      </c>
      <c r="T1182" s="6">
        <v>12.595482894676806</v>
      </c>
      <c r="U1182" s="6">
        <v>-0.12407950626985793</v>
      </c>
      <c r="V1182" s="6">
        <v>0.002320287783430774</v>
      </c>
      <c r="W1182" s="6">
        <v>685.0</v>
      </c>
      <c r="X1182" s="6">
        <v>0.0</v>
      </c>
      <c r="Y1182" s="6">
        <v>295222.0</v>
      </c>
      <c r="Z1182" s="6">
        <v>-36631.0</v>
      </c>
      <c r="AA1182" s="2" t="str">
        <f t="shared" si="3"/>
        <v/>
      </c>
      <c r="AB1182" s="2">
        <v>0.0</v>
      </c>
      <c r="AC1182" s="2">
        <v>0.0</v>
      </c>
      <c r="AD1182" s="2">
        <v>0.0</v>
      </c>
      <c r="AE1182" s="2">
        <v>0.0</v>
      </c>
      <c r="AF1182" s="2">
        <v>0.0</v>
      </c>
      <c r="AG1182" s="2">
        <v>0.0</v>
      </c>
      <c r="AH1182" s="2">
        <v>0.0</v>
      </c>
      <c r="AI1182" s="2">
        <v>0.0</v>
      </c>
      <c r="AJ1182" s="2">
        <v>0.0</v>
      </c>
      <c r="AK1182" s="2">
        <v>0.0</v>
      </c>
      <c r="AL1182" s="2">
        <v>0.0</v>
      </c>
      <c r="AM1182" s="2">
        <v>1.0</v>
      </c>
      <c r="AN1182" s="2">
        <v>0.0</v>
      </c>
      <c r="AO1182" s="2">
        <v>0.0</v>
      </c>
      <c r="AP1182" s="2">
        <v>0.0</v>
      </c>
      <c r="AQ1182" s="2">
        <v>0.0</v>
      </c>
      <c r="AR1182" s="3">
        <v>0.0</v>
      </c>
      <c r="AS1182" s="6" t="str">
        <f t="shared" si="4"/>
        <v/>
      </c>
      <c r="AT1182" s="6" t="str">
        <f t="shared" si="5"/>
        <v/>
      </c>
      <c r="AU1182" s="6" t="str">
        <f t="shared" si="6"/>
        <v/>
      </c>
      <c r="AV1182" s="6" t="str">
        <f t="shared" si="7"/>
        <v/>
      </c>
      <c r="AW1182" s="6" t="str">
        <f t="shared" si="8"/>
        <v/>
      </c>
      <c r="AX1182" s="6" t="str">
        <f t="shared" si="9"/>
        <v/>
      </c>
      <c r="AY1182" s="6" t="str">
        <f t="shared" si="10"/>
        <v/>
      </c>
      <c r="AZ1182" s="6" t="str">
        <f t="shared" si="11"/>
        <v/>
      </c>
      <c r="BA1182" s="6" t="str">
        <f t="shared" si="12"/>
        <v/>
      </c>
      <c r="BB1182" s="6" t="str">
        <f t="shared" si="13"/>
        <v/>
      </c>
      <c r="BC1182" s="2"/>
      <c r="BD1182" s="2"/>
    </row>
    <row r="1183" ht="15.75" customHeight="1">
      <c r="A1183" s="2">
        <v>283.0</v>
      </c>
      <c r="B1183" s="2">
        <v>2018.0</v>
      </c>
      <c r="C1183" s="6" t="s">
        <v>344</v>
      </c>
      <c r="D1183" s="2">
        <v>10561.0</v>
      </c>
      <c r="E1183" s="2">
        <v>8.7043832000173E13</v>
      </c>
      <c r="F1183" s="2" t="str">
        <f t="array" ref="F1183">IFERROR(INDEX(cnpj!$A:$B,MATCH(C1183,cnpj!$B:$B,0),1),IF(G1183=14,LEFT(E1183,2)&amp;"."&amp;MID(E1183,3,3)&amp;"."&amp;MID(E1183,6,3)&amp;"/"&amp;MID(E1183,9,4)&amp;"-"&amp;RIGHT(E1183,2),IF(G1183=13,0&amp;LEFT(E1183,1)&amp;"."&amp;MID(E1183,2,3)&amp;"."&amp;MID(E1183,5,3)&amp;"/"&amp;MID(E1183,8,4)&amp;"-"&amp;RIGHT(E1183,2),IF(G1183=12,"00"&amp;"."&amp;LEFT(E1183,3)&amp;"."&amp;MID(E1183,4,3)&amp;"/"&amp;MID(E1183,7,4)&amp;"-"&amp;RIGHT(E1183,2),IF(G1183=11,"00.0"&amp;LEFT(E1183,2)&amp;"."&amp;MID(E1183,3,3)&amp;"/"&amp;MID(E1183,6,4)&amp;"-"&amp;RIGHT(E1183,2),"erro")))))</f>
        <v>87.043.832/0001-73</v>
      </c>
      <c r="G1183" s="2">
        <f t="shared" si="2"/>
        <v>14</v>
      </c>
      <c r="H1183" s="6" t="s">
        <v>60</v>
      </c>
      <c r="I1183" s="2">
        <v>1.0</v>
      </c>
      <c r="J1183" s="6">
        <v>11.002099841204238</v>
      </c>
      <c r="K1183" s="6">
        <v>60000.0</v>
      </c>
      <c r="L1183" s="2">
        <v>0.0</v>
      </c>
      <c r="M1183" s="2">
        <v>1.0</v>
      </c>
      <c r="N1183" s="2"/>
      <c r="O1183" s="2">
        <v>0.0</v>
      </c>
      <c r="P1183" s="2">
        <v>0.0</v>
      </c>
      <c r="Q1183" s="2">
        <v>0.0</v>
      </c>
      <c r="R1183" s="2">
        <v>3.0</v>
      </c>
      <c r="S1183" s="2">
        <v>1.0</v>
      </c>
      <c r="T1183" s="6">
        <v>12.704773055097858</v>
      </c>
      <c r="U1183" s="6">
        <v>0.0519501026369809</v>
      </c>
      <c r="V1183" s="6">
        <v>2.104234230951427</v>
      </c>
      <c r="W1183" s="6">
        <v>256912.0</v>
      </c>
      <c r="X1183" s="6">
        <v>436046.0</v>
      </c>
      <c r="Y1183" s="6">
        <v>329316.0</v>
      </c>
      <c r="Z1183" s="6">
        <v>17108.0</v>
      </c>
      <c r="AA1183" s="2">
        <f t="shared" si="3"/>
        <v>1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H1183" s="2">
        <v>0.0</v>
      </c>
      <c r="AI1183" s="2">
        <v>0.0</v>
      </c>
      <c r="AJ1183" s="2">
        <v>0.0</v>
      </c>
      <c r="AK1183" s="2">
        <v>0.0</v>
      </c>
      <c r="AL1183" s="2">
        <v>0.0</v>
      </c>
      <c r="AM1183" s="2">
        <v>0.0</v>
      </c>
      <c r="AN1183" s="2">
        <v>0.0</v>
      </c>
      <c r="AO1183" s="2">
        <v>1.0</v>
      </c>
      <c r="AP1183" s="2">
        <v>0.0</v>
      </c>
      <c r="AQ1183" s="2">
        <v>0.0</v>
      </c>
      <c r="AR1183" s="3">
        <v>0.0</v>
      </c>
      <c r="AS1183" s="6">
        <f t="shared" si="4"/>
        <v>12.59548289</v>
      </c>
      <c r="AT1183" s="6">
        <f t="shared" si="5"/>
        <v>-0.1240795063</v>
      </c>
      <c r="AU1183" s="6">
        <f t="shared" si="6"/>
        <v>0.002320287783</v>
      </c>
      <c r="AV1183" s="6">
        <f t="shared" si="7"/>
        <v>0</v>
      </c>
      <c r="AW1183" s="6">
        <f t="shared" si="8"/>
        <v>1</v>
      </c>
      <c r="AX1183" s="6">
        <f t="shared" si="9"/>
        <v>0</v>
      </c>
      <c r="AY1183" s="6">
        <f t="shared" si="10"/>
        <v>0</v>
      </c>
      <c r="AZ1183" s="6">
        <f t="shared" si="11"/>
        <v>0</v>
      </c>
      <c r="BA1183" s="6">
        <f t="shared" si="12"/>
        <v>5</v>
      </c>
      <c r="BB1183" s="6">
        <f t="shared" si="13"/>
        <v>0</v>
      </c>
      <c r="BC1183" s="2"/>
      <c r="BD1183" s="2"/>
    </row>
    <row r="1184" ht="15.75" customHeight="1">
      <c r="A1184" s="2">
        <v>283.0</v>
      </c>
      <c r="B1184" s="2">
        <v>2019.0</v>
      </c>
      <c r="C1184" s="6" t="s">
        <v>344</v>
      </c>
      <c r="D1184" s="2">
        <v>10561.0</v>
      </c>
      <c r="E1184" s="2">
        <v>8.7043832000173E13</v>
      </c>
      <c r="F1184" s="2" t="str">
        <f t="array" ref="F1184">IFERROR(INDEX(cnpj!$A:$B,MATCH(C1184,cnpj!$B:$B,0),1),IF(G1184=14,LEFT(E1184,2)&amp;"."&amp;MID(E1184,3,3)&amp;"."&amp;MID(E1184,6,3)&amp;"/"&amp;MID(E1184,9,4)&amp;"-"&amp;RIGHT(E1184,2),IF(G1184=13,0&amp;LEFT(E1184,1)&amp;"."&amp;MID(E1184,2,3)&amp;"."&amp;MID(E1184,5,3)&amp;"/"&amp;MID(E1184,8,4)&amp;"-"&amp;RIGHT(E1184,2),IF(G1184=12,"00"&amp;"."&amp;LEFT(E1184,3)&amp;"."&amp;MID(E1184,4,3)&amp;"/"&amp;MID(E1184,7,4)&amp;"-"&amp;RIGHT(E1184,2),IF(G1184=11,"00.0"&amp;LEFT(E1184,2)&amp;"."&amp;MID(E1184,3,3)&amp;"/"&amp;MID(E1184,6,4)&amp;"-"&amp;RIGHT(E1184,2),"erro")))))</f>
        <v>87.043.832/0001-73</v>
      </c>
      <c r="G1184" s="2">
        <f t="shared" si="2"/>
        <v>14</v>
      </c>
      <c r="H1184" s="6" t="s">
        <v>60</v>
      </c>
      <c r="I1184" s="2">
        <v>1.0</v>
      </c>
      <c r="J1184" s="6">
        <v>11.002099841204238</v>
      </c>
      <c r="K1184" s="6">
        <v>60000.0</v>
      </c>
      <c r="L1184" s="2">
        <v>0.0</v>
      </c>
      <c r="M1184" s="2">
        <v>1.0</v>
      </c>
      <c r="N1184" s="2"/>
      <c r="O1184" s="2">
        <v>0.0</v>
      </c>
      <c r="P1184" s="2">
        <v>0.0</v>
      </c>
      <c r="Q1184" s="2">
        <v>0.0</v>
      </c>
      <c r="R1184" s="2">
        <v>3.0</v>
      </c>
      <c r="S1184" s="2">
        <v>1.0</v>
      </c>
      <c r="T1184" s="6">
        <v>12.758859454692026</v>
      </c>
      <c r="U1184" s="6">
        <v>0.03402010252633638</v>
      </c>
      <c r="V1184" s="6">
        <v>0.7809002986036396</v>
      </c>
      <c r="W1184" s="6">
        <v>270770.0</v>
      </c>
      <c r="X1184" s="6">
        <v>685.0</v>
      </c>
      <c r="Y1184" s="6">
        <v>347618.0</v>
      </c>
      <c r="Z1184" s="6">
        <v>11826.0</v>
      </c>
      <c r="AA1184" s="2">
        <f t="shared" si="3"/>
        <v>0</v>
      </c>
      <c r="AB1184" s="2">
        <v>0.0</v>
      </c>
      <c r="AC1184" s="2">
        <v>0.0</v>
      </c>
      <c r="AD1184" s="2">
        <v>0.0</v>
      </c>
      <c r="AE1184" s="2">
        <v>0.0</v>
      </c>
      <c r="AF1184" s="2">
        <v>0.0</v>
      </c>
      <c r="AG1184" s="2">
        <v>0.0</v>
      </c>
      <c r="AH1184" s="2">
        <v>0.0</v>
      </c>
      <c r="AI1184" s="2">
        <v>0.0</v>
      </c>
      <c r="AJ1184" s="2">
        <v>0.0</v>
      </c>
      <c r="AK1184" s="2">
        <v>0.0</v>
      </c>
      <c r="AL1184" s="2">
        <v>0.0</v>
      </c>
      <c r="AM1184" s="2">
        <v>0.0</v>
      </c>
      <c r="AN1184" s="2">
        <v>0.0</v>
      </c>
      <c r="AO1184" s="2">
        <v>0.0</v>
      </c>
      <c r="AP1184" s="2">
        <v>1.0</v>
      </c>
      <c r="AQ1184" s="2">
        <v>0.0</v>
      </c>
      <c r="AR1184" s="3">
        <v>0.0</v>
      </c>
      <c r="AS1184" s="6">
        <f t="shared" si="4"/>
        <v>12.70477306</v>
      </c>
      <c r="AT1184" s="6">
        <f t="shared" si="5"/>
        <v>0.05195010264</v>
      </c>
      <c r="AU1184" s="6">
        <f t="shared" si="6"/>
        <v>2.104234231</v>
      </c>
      <c r="AV1184" s="6">
        <f t="shared" si="7"/>
        <v>0</v>
      </c>
      <c r="AW1184" s="6">
        <f t="shared" si="8"/>
        <v>1</v>
      </c>
      <c r="AX1184" s="6">
        <f t="shared" si="9"/>
        <v>0</v>
      </c>
      <c r="AY1184" s="6">
        <f t="shared" si="10"/>
        <v>0</v>
      </c>
      <c r="AZ1184" s="6">
        <f t="shared" si="11"/>
        <v>0</v>
      </c>
      <c r="BA1184" s="6">
        <f t="shared" si="12"/>
        <v>3</v>
      </c>
      <c r="BB1184" s="6">
        <f t="shared" si="13"/>
        <v>1</v>
      </c>
      <c r="BC1184" s="2"/>
      <c r="BD1184" s="2"/>
    </row>
    <row r="1185" ht="15.75" customHeight="1">
      <c r="A1185" s="2">
        <v>284.0</v>
      </c>
      <c r="B1185" s="2">
        <v>2016.0</v>
      </c>
      <c r="C1185" s="6" t="s">
        <v>345</v>
      </c>
      <c r="D1185" s="2">
        <v>14966.0</v>
      </c>
      <c r="E1185" s="2">
        <v>5.4537800017E11</v>
      </c>
      <c r="F1185" s="2" t="str">
        <f t="array" ref="F1185">IFERROR(INDEX(cnpj!$A:$B,MATCH(C1185,cnpj!$B:$B,0),1),IF(G1185=14,LEFT(E1185,2)&amp;"."&amp;MID(E1185,3,3)&amp;"."&amp;MID(E1185,6,3)&amp;"/"&amp;MID(E1185,9,4)&amp;"-"&amp;RIGHT(E1185,2),IF(G1185=13,0&amp;LEFT(E1185,1)&amp;"."&amp;MID(E1185,2,3)&amp;"."&amp;MID(E1185,5,3)&amp;"/"&amp;MID(E1185,8,4)&amp;"-"&amp;RIGHT(E1185,2),IF(G1185=12,"00"&amp;"."&amp;LEFT(E1185,3)&amp;"."&amp;MID(E1185,4,3)&amp;"/"&amp;MID(E1185,7,4)&amp;"-"&amp;RIGHT(E1185,2),IF(G1185=11,"00.0"&amp;LEFT(E1185,2)&amp;"."&amp;MID(E1185,3,3)&amp;"/"&amp;MID(E1185,6,4)&amp;"-"&amp;RIGHT(E1185,2),"erro")))))</f>
        <v>00.545.378/0001-70</v>
      </c>
      <c r="G1185" s="2">
        <f t="shared" si="2"/>
        <v>12</v>
      </c>
      <c r="H1185" s="6" t="s">
        <v>62</v>
      </c>
      <c r="I1185" s="2">
        <v>3.0</v>
      </c>
      <c r="J1185" s="6">
        <v>11.50093385211785</v>
      </c>
      <c r="K1185" s="6">
        <v>98808.0</v>
      </c>
      <c r="L1185" s="2">
        <v>0.0</v>
      </c>
      <c r="M1185" s="2">
        <v>0.0</v>
      </c>
      <c r="N1185" s="2"/>
      <c r="O1185" s="2">
        <v>0.0</v>
      </c>
      <c r="P1185" s="2">
        <v>0.0</v>
      </c>
      <c r="Q1185" s="2">
        <v>0.0</v>
      </c>
      <c r="R1185" s="2">
        <v>11.0</v>
      </c>
      <c r="S1185" s="2">
        <v>0.0</v>
      </c>
      <c r="T1185" s="6">
        <v>18.04386574379472</v>
      </c>
      <c r="U1185" s="6">
        <v>5.4930683788936956E-5</v>
      </c>
      <c r="V1185" s="6">
        <v>0.2100591277823439</v>
      </c>
      <c r="W1185" s="6">
        <v>7399651.0</v>
      </c>
      <c r="X1185" s="6">
        <v>7011308.0</v>
      </c>
      <c r="Y1185" s="6">
        <v>6.8604298E7</v>
      </c>
      <c r="Z1185" s="6">
        <v>3768.481</v>
      </c>
      <c r="AA1185" s="2" t="str">
        <f t="shared" si="3"/>
        <v/>
      </c>
      <c r="AB1185" s="2">
        <v>0.0</v>
      </c>
      <c r="AC1185" s="2">
        <v>0.0</v>
      </c>
      <c r="AD1185" s="2">
        <v>0.0</v>
      </c>
      <c r="AE1185" s="2">
        <v>0.0</v>
      </c>
      <c r="AF1185" s="2">
        <v>0.0</v>
      </c>
      <c r="AG1185" s="2">
        <v>0.0</v>
      </c>
      <c r="AH1185" s="2">
        <v>0.0</v>
      </c>
      <c r="AI1185" s="2">
        <v>0.0</v>
      </c>
      <c r="AJ1185" s="2">
        <v>0.0</v>
      </c>
      <c r="AK1185" s="2">
        <v>0.0</v>
      </c>
      <c r="AL1185" s="2">
        <v>0.0</v>
      </c>
      <c r="AM1185" s="2">
        <v>1.0</v>
      </c>
      <c r="AN1185" s="2">
        <v>0.0</v>
      </c>
      <c r="AO1185" s="2">
        <v>0.0</v>
      </c>
      <c r="AP1185" s="2">
        <v>0.0</v>
      </c>
      <c r="AQ1185" s="2">
        <v>0.0</v>
      </c>
      <c r="AR1185" s="3">
        <v>0.0</v>
      </c>
      <c r="AS1185" s="6" t="str">
        <f t="shared" si="4"/>
        <v/>
      </c>
      <c r="AT1185" s="6" t="str">
        <f t="shared" si="5"/>
        <v/>
      </c>
      <c r="AU1185" s="6" t="str">
        <f t="shared" si="6"/>
        <v/>
      </c>
      <c r="AV1185" s="6" t="str">
        <f t="shared" si="7"/>
        <v/>
      </c>
      <c r="AW1185" s="6" t="str">
        <f t="shared" si="8"/>
        <v/>
      </c>
      <c r="AX1185" s="6" t="str">
        <f t="shared" si="9"/>
        <v/>
      </c>
      <c r="AY1185" s="6" t="str">
        <f t="shared" si="10"/>
        <v/>
      </c>
      <c r="AZ1185" s="6" t="str">
        <f t="shared" si="11"/>
        <v/>
      </c>
      <c r="BA1185" s="6" t="str">
        <f t="shared" si="12"/>
        <v/>
      </c>
      <c r="BB1185" s="6" t="str">
        <f t="shared" si="13"/>
        <v/>
      </c>
      <c r="BC1185" s="2"/>
      <c r="BD1185" s="2"/>
    </row>
    <row r="1186" ht="15.75" customHeight="1">
      <c r="A1186" s="2">
        <v>284.0</v>
      </c>
      <c r="B1186" s="2">
        <v>2017.0</v>
      </c>
      <c r="C1186" s="6" t="s">
        <v>345</v>
      </c>
      <c r="D1186" s="2">
        <v>14966.0</v>
      </c>
      <c r="E1186" s="2">
        <v>5.4537800017E11</v>
      </c>
      <c r="F1186" s="2" t="str">
        <f t="array" ref="F1186">IFERROR(INDEX(cnpj!$A:$B,MATCH(C1186,cnpj!$B:$B,0),1),IF(G1186=14,LEFT(E1186,2)&amp;"."&amp;MID(E1186,3,3)&amp;"."&amp;MID(E1186,6,3)&amp;"/"&amp;MID(E1186,9,4)&amp;"-"&amp;RIGHT(E1186,2),IF(G1186=13,0&amp;LEFT(E1186,1)&amp;"."&amp;MID(E1186,2,3)&amp;"."&amp;MID(E1186,5,3)&amp;"/"&amp;MID(E1186,8,4)&amp;"-"&amp;RIGHT(E1186,2),IF(G1186=12,"00"&amp;"."&amp;LEFT(E1186,3)&amp;"."&amp;MID(E1186,4,3)&amp;"/"&amp;MID(E1186,7,4)&amp;"-"&amp;RIGHT(E1186,2),IF(G1186=11,"00.0"&amp;LEFT(E1186,2)&amp;"."&amp;MID(E1186,3,3)&amp;"/"&amp;MID(E1186,6,4)&amp;"-"&amp;RIGHT(E1186,2),"erro")))))</f>
        <v>00.545.378/0001-70</v>
      </c>
      <c r="G1186" s="2">
        <f t="shared" si="2"/>
        <v>12</v>
      </c>
      <c r="H1186" s="6" t="s">
        <v>62</v>
      </c>
      <c r="I1186" s="2">
        <v>3.0</v>
      </c>
      <c r="J1186" s="6">
        <v>10.807786671557905</v>
      </c>
      <c r="K1186" s="6">
        <v>49404.0</v>
      </c>
      <c r="L1186" s="2">
        <v>0.0</v>
      </c>
      <c r="M1186" s="2">
        <v>0.0</v>
      </c>
      <c r="N1186" s="2"/>
      <c r="O1186" s="2">
        <v>0.0</v>
      </c>
      <c r="P1186" s="2">
        <v>0.0</v>
      </c>
      <c r="Q1186" s="2">
        <v>0.0</v>
      </c>
      <c r="R1186" s="2">
        <v>10.0</v>
      </c>
      <c r="S1186" s="2">
        <v>0.0</v>
      </c>
      <c r="T1186" s="6">
        <v>18.03933677785929</v>
      </c>
      <c r="U1186" s="6">
        <v>4.0836837701258024E-5</v>
      </c>
      <c r="V1186" s="6">
        <v>0.16562945946845867</v>
      </c>
      <c r="W1186" s="6">
        <v>6276111.0</v>
      </c>
      <c r="X1186" s="6">
        <v>5035436.0</v>
      </c>
      <c r="Y1186" s="6">
        <v>6.8294294E7</v>
      </c>
      <c r="Z1186" s="6">
        <v>2788.923</v>
      </c>
      <c r="AA1186" s="2">
        <f t="shared" si="3"/>
        <v>0</v>
      </c>
      <c r="AB1186" s="2">
        <v>0.0</v>
      </c>
      <c r="AC1186" s="2">
        <v>0.0</v>
      </c>
      <c r="AD1186" s="2">
        <v>0.0</v>
      </c>
      <c r="AE1186" s="2">
        <v>0.0</v>
      </c>
      <c r="AF1186" s="2">
        <v>0.0</v>
      </c>
      <c r="AG1186" s="2">
        <v>0.0</v>
      </c>
      <c r="AH1186" s="2">
        <v>0.0</v>
      </c>
      <c r="AI1186" s="2">
        <v>0.0</v>
      </c>
      <c r="AJ1186" s="2">
        <v>0.0</v>
      </c>
      <c r="AK1186" s="2">
        <v>0.0</v>
      </c>
      <c r="AL1186" s="2">
        <v>0.0</v>
      </c>
      <c r="AM1186" s="2">
        <v>0.0</v>
      </c>
      <c r="AN1186" s="2">
        <v>1.0</v>
      </c>
      <c r="AO1186" s="2">
        <v>0.0</v>
      </c>
      <c r="AP1186" s="2">
        <v>0.0</v>
      </c>
      <c r="AQ1186" s="2">
        <v>0.0</v>
      </c>
      <c r="AR1186" s="3">
        <v>0.0</v>
      </c>
      <c r="AS1186" s="6">
        <f t="shared" si="4"/>
        <v>18.04386574</v>
      </c>
      <c r="AT1186" s="6">
        <f t="shared" si="5"/>
        <v>0.00005493068379</v>
      </c>
      <c r="AU1186" s="6">
        <f t="shared" si="6"/>
        <v>0.2100591278</v>
      </c>
      <c r="AV1186" s="6">
        <f t="shared" si="7"/>
        <v>0</v>
      </c>
      <c r="AW1186" s="6">
        <f t="shared" si="8"/>
        <v>0</v>
      </c>
      <c r="AX1186" s="6">
        <f t="shared" si="9"/>
        <v>0</v>
      </c>
      <c r="AY1186" s="6">
        <f t="shared" si="10"/>
        <v>0</v>
      </c>
      <c r="AZ1186" s="6">
        <f t="shared" si="11"/>
        <v>0</v>
      </c>
      <c r="BA1186" s="6">
        <f t="shared" si="12"/>
        <v>11</v>
      </c>
      <c r="BB1186" s="6">
        <f t="shared" si="13"/>
        <v>0</v>
      </c>
      <c r="BC1186" s="2"/>
      <c r="BD1186" s="2"/>
    </row>
    <row r="1187" ht="15.75" customHeight="1">
      <c r="A1187" s="2">
        <v>284.0</v>
      </c>
      <c r="B1187" s="2">
        <v>2018.0</v>
      </c>
      <c r="C1187" s="6" t="s">
        <v>345</v>
      </c>
      <c r="D1187" s="2">
        <v>14966.0</v>
      </c>
      <c r="E1187" s="2">
        <v>5.4537800017E11</v>
      </c>
      <c r="F1187" s="2" t="str">
        <f t="array" ref="F1187">IFERROR(INDEX(cnpj!$A:$B,MATCH(C1187,cnpj!$B:$B,0),1),IF(G1187=14,LEFT(E1187,2)&amp;"."&amp;MID(E1187,3,3)&amp;"."&amp;MID(E1187,6,3)&amp;"/"&amp;MID(E1187,9,4)&amp;"-"&amp;RIGHT(E1187,2),IF(G1187=13,0&amp;LEFT(E1187,1)&amp;"."&amp;MID(E1187,2,3)&amp;"."&amp;MID(E1187,5,3)&amp;"/"&amp;MID(E1187,8,4)&amp;"-"&amp;RIGHT(E1187,2),IF(G1187=12,"00"&amp;"."&amp;LEFT(E1187,3)&amp;"."&amp;MID(E1187,4,3)&amp;"/"&amp;MID(E1187,7,4)&amp;"-"&amp;RIGHT(E1187,2),IF(G1187=11,"00.0"&amp;LEFT(E1187,2)&amp;"."&amp;MID(E1187,3,3)&amp;"/"&amp;MID(E1187,6,4)&amp;"-"&amp;RIGHT(E1187,2),"erro")))))</f>
        <v>00.545.378/0001-70</v>
      </c>
      <c r="G1187" s="2">
        <f t="shared" si="2"/>
        <v>12</v>
      </c>
      <c r="H1187" s="6" t="s">
        <v>62</v>
      </c>
      <c r="I1187" s="2">
        <v>3.0</v>
      </c>
      <c r="J1187" s="6">
        <v>10.807786671557905</v>
      </c>
      <c r="K1187" s="6">
        <v>49404.0</v>
      </c>
      <c r="L1187" s="2">
        <v>0.0</v>
      </c>
      <c r="M1187" s="2">
        <v>0.0</v>
      </c>
      <c r="N1187" s="2"/>
      <c r="O1187" s="2">
        <v>0.0</v>
      </c>
      <c r="P1187" s="2">
        <v>0.0</v>
      </c>
      <c r="Q1187" s="2">
        <v>0.0</v>
      </c>
      <c r="R1187" s="2">
        <v>8.0</v>
      </c>
      <c r="S1187" s="2">
        <v>0.0</v>
      </c>
      <c r="T1187" s="6">
        <v>18.03545174270395</v>
      </c>
      <c r="U1187" s="6">
        <v>1.8674594366680694E-5</v>
      </c>
      <c r="V1187" s="6">
        <v>0.1603217828364211</v>
      </c>
      <c r="W1187" s="6">
        <v>6485578.0</v>
      </c>
      <c r="X1187" s="6">
        <v>4421030.0</v>
      </c>
      <c r="Y1187" s="6">
        <v>6.8029483E7</v>
      </c>
      <c r="Z1187" s="6">
        <v>1270.423</v>
      </c>
      <c r="AA1187" s="2">
        <f t="shared" si="3"/>
        <v>0</v>
      </c>
      <c r="AB1187" s="2">
        <v>0.0</v>
      </c>
      <c r="AC1187" s="2">
        <v>0.0</v>
      </c>
      <c r="AD1187" s="2">
        <v>0.0</v>
      </c>
      <c r="AE1187" s="2">
        <v>0.0</v>
      </c>
      <c r="AF1187" s="2">
        <v>0.0</v>
      </c>
      <c r="AG1187" s="2">
        <v>0.0</v>
      </c>
      <c r="AH1187" s="2">
        <v>0.0</v>
      </c>
      <c r="AI1187" s="2">
        <v>0.0</v>
      </c>
      <c r="AJ1187" s="2">
        <v>0.0</v>
      </c>
      <c r="AK1187" s="2">
        <v>0.0</v>
      </c>
      <c r="AL1187" s="2">
        <v>0.0</v>
      </c>
      <c r="AM1187" s="2">
        <v>0.0</v>
      </c>
      <c r="AN1187" s="2">
        <v>0.0</v>
      </c>
      <c r="AO1187" s="2">
        <v>1.0</v>
      </c>
      <c r="AP1187" s="2">
        <v>0.0</v>
      </c>
      <c r="AQ1187" s="2">
        <v>0.0</v>
      </c>
      <c r="AR1187" s="3">
        <v>0.0</v>
      </c>
      <c r="AS1187" s="6">
        <f t="shared" si="4"/>
        <v>18.03933678</v>
      </c>
      <c r="AT1187" s="6">
        <f t="shared" si="5"/>
        <v>0.0000408368377</v>
      </c>
      <c r="AU1187" s="6">
        <f t="shared" si="6"/>
        <v>0.1656294595</v>
      </c>
      <c r="AV1187" s="6">
        <f t="shared" si="7"/>
        <v>0</v>
      </c>
      <c r="AW1187" s="6">
        <f t="shared" si="8"/>
        <v>0</v>
      </c>
      <c r="AX1187" s="6">
        <f t="shared" si="9"/>
        <v>0</v>
      </c>
      <c r="AY1187" s="6">
        <f t="shared" si="10"/>
        <v>0</v>
      </c>
      <c r="AZ1187" s="6">
        <f t="shared" si="11"/>
        <v>0</v>
      </c>
      <c r="BA1187" s="6">
        <f t="shared" si="12"/>
        <v>10</v>
      </c>
      <c r="BB1187" s="6">
        <f t="shared" si="13"/>
        <v>0</v>
      </c>
      <c r="BC1187" s="2"/>
      <c r="BD1187" s="2"/>
    </row>
    <row r="1188" ht="15.75" customHeight="1">
      <c r="A1188" s="2">
        <v>284.0</v>
      </c>
      <c r="B1188" s="2">
        <v>2019.0</v>
      </c>
      <c r="C1188" s="6" t="s">
        <v>345</v>
      </c>
      <c r="D1188" s="2">
        <v>14966.0</v>
      </c>
      <c r="E1188" s="2">
        <v>5.4537800017E11</v>
      </c>
      <c r="F1188" s="2" t="str">
        <f t="array" ref="F1188">IFERROR(INDEX(cnpj!$A:$B,MATCH(C1188,cnpj!$B:$B,0),1),IF(G1188=14,LEFT(E1188,2)&amp;"."&amp;MID(E1188,3,3)&amp;"."&amp;MID(E1188,6,3)&amp;"/"&amp;MID(E1188,9,4)&amp;"-"&amp;RIGHT(E1188,2),IF(G1188=13,0&amp;LEFT(E1188,1)&amp;"."&amp;MID(E1188,2,3)&amp;"."&amp;MID(E1188,5,3)&amp;"/"&amp;MID(E1188,8,4)&amp;"-"&amp;RIGHT(E1188,2),IF(G1188=12,"00"&amp;"."&amp;LEFT(E1188,3)&amp;"."&amp;MID(E1188,4,3)&amp;"/"&amp;MID(E1188,7,4)&amp;"-"&amp;RIGHT(E1188,2),IF(G1188=11,"00.0"&amp;LEFT(E1188,2)&amp;"."&amp;MID(E1188,3,3)&amp;"/"&amp;MID(E1188,6,4)&amp;"-"&amp;RIGHT(E1188,2),"erro")))))</f>
        <v>00.545.378/0001-70</v>
      </c>
      <c r="G1188" s="2">
        <f t="shared" si="2"/>
        <v>12</v>
      </c>
      <c r="H1188" s="6" t="s">
        <v>62</v>
      </c>
      <c r="I1188" s="2">
        <v>3.0</v>
      </c>
      <c r="J1188" s="6">
        <v>10.807786671557905</v>
      </c>
      <c r="K1188" s="6">
        <v>49404.0</v>
      </c>
      <c r="L1188" s="2">
        <v>0.0</v>
      </c>
      <c r="M1188" s="2">
        <v>0.0</v>
      </c>
      <c r="N1188" s="2"/>
      <c r="O1188" s="2">
        <v>0.0</v>
      </c>
      <c r="P1188" s="2">
        <v>0.0</v>
      </c>
      <c r="Q1188" s="2">
        <v>0.0</v>
      </c>
      <c r="R1188" s="2">
        <v>8.0</v>
      </c>
      <c r="S1188" s="2">
        <v>0.0</v>
      </c>
      <c r="T1188" s="6">
        <v>11.220632779960765</v>
      </c>
      <c r="U1188" s="6">
        <v>0.021632844417654545</v>
      </c>
      <c r="V1188" s="6">
        <v>99.23616636528028</v>
      </c>
      <c r="W1188" s="6">
        <v>8825.0</v>
      </c>
      <c r="X1188" s="6">
        <v>7399651.0</v>
      </c>
      <c r="Y1188" s="6">
        <v>74655.0</v>
      </c>
      <c r="Z1188" s="6">
        <v>1615.0</v>
      </c>
      <c r="AA1188" s="2">
        <f t="shared" si="3"/>
        <v>0</v>
      </c>
      <c r="AB1188" s="2">
        <v>0.0</v>
      </c>
      <c r="AC1188" s="2">
        <v>0.0</v>
      </c>
      <c r="AD1188" s="2">
        <v>0.0</v>
      </c>
      <c r="AE1188" s="2">
        <v>0.0</v>
      </c>
      <c r="AF1188" s="2">
        <v>0.0</v>
      </c>
      <c r="AG1188" s="2">
        <v>0.0</v>
      </c>
      <c r="AH1188" s="2">
        <v>0.0</v>
      </c>
      <c r="AI1188" s="2">
        <v>0.0</v>
      </c>
      <c r="AJ1188" s="2">
        <v>0.0</v>
      </c>
      <c r="AK1188" s="2">
        <v>0.0</v>
      </c>
      <c r="AL1188" s="2">
        <v>0.0</v>
      </c>
      <c r="AM1188" s="2">
        <v>0.0</v>
      </c>
      <c r="AN1188" s="2">
        <v>0.0</v>
      </c>
      <c r="AO1188" s="2">
        <v>0.0</v>
      </c>
      <c r="AP1188" s="2">
        <v>1.0</v>
      </c>
      <c r="AQ1188" s="2">
        <v>0.0</v>
      </c>
      <c r="AR1188" s="3">
        <v>0.0</v>
      </c>
      <c r="AS1188" s="6">
        <f t="shared" si="4"/>
        <v>18.03545174</v>
      </c>
      <c r="AT1188" s="6">
        <f t="shared" si="5"/>
        <v>0.00001867459437</v>
      </c>
      <c r="AU1188" s="6">
        <f t="shared" si="6"/>
        <v>0.1603217828</v>
      </c>
      <c r="AV1188" s="6">
        <f t="shared" si="7"/>
        <v>0</v>
      </c>
      <c r="AW1188" s="6">
        <f t="shared" si="8"/>
        <v>0</v>
      </c>
      <c r="AX1188" s="6">
        <f t="shared" si="9"/>
        <v>0</v>
      </c>
      <c r="AY1188" s="6">
        <f t="shared" si="10"/>
        <v>0</v>
      </c>
      <c r="AZ1188" s="6">
        <f t="shared" si="11"/>
        <v>0</v>
      </c>
      <c r="BA1188" s="6">
        <f t="shared" si="12"/>
        <v>8</v>
      </c>
      <c r="BB1188" s="6">
        <f t="shared" si="13"/>
        <v>0</v>
      </c>
      <c r="BC1188" s="2"/>
      <c r="BD1188" s="2"/>
    </row>
    <row r="1189" ht="15.75" customHeight="1">
      <c r="A1189" s="2">
        <v>284.0</v>
      </c>
      <c r="B1189" s="2">
        <v>2020.0</v>
      </c>
      <c r="C1189" s="6" t="s">
        <v>345</v>
      </c>
      <c r="D1189" s="2">
        <v>14966.0</v>
      </c>
      <c r="E1189" s="2">
        <v>5.4537800017E11</v>
      </c>
      <c r="F1189" s="2" t="str">
        <f t="array" ref="F1189">IFERROR(INDEX(cnpj!$A:$B,MATCH(C1189,cnpj!$B:$B,0),1),IF(G1189=14,LEFT(E1189,2)&amp;"."&amp;MID(E1189,3,3)&amp;"."&amp;MID(E1189,6,3)&amp;"/"&amp;MID(E1189,9,4)&amp;"-"&amp;RIGHT(E1189,2),IF(G1189=13,0&amp;LEFT(E1189,1)&amp;"."&amp;MID(E1189,2,3)&amp;"."&amp;MID(E1189,5,3)&amp;"/"&amp;MID(E1189,8,4)&amp;"-"&amp;RIGHT(E1189,2),IF(G1189=12,"00"&amp;"."&amp;LEFT(E1189,3)&amp;"."&amp;MID(E1189,4,3)&amp;"/"&amp;MID(E1189,7,4)&amp;"-"&amp;RIGHT(E1189,2),IF(G1189=11,"00.0"&amp;LEFT(E1189,2)&amp;"."&amp;MID(E1189,3,3)&amp;"/"&amp;MID(E1189,6,4)&amp;"-"&amp;RIGHT(E1189,2),"erro")))))</f>
        <v>00.545.378/0001-70</v>
      </c>
      <c r="G1189" s="2">
        <f t="shared" si="2"/>
        <v>12</v>
      </c>
      <c r="H1189" s="6" t="s">
        <v>62</v>
      </c>
      <c r="I1189" s="2">
        <v>3.0</v>
      </c>
      <c r="J1189" s="6">
        <v>11.156250521031495</v>
      </c>
      <c r="K1189" s="6">
        <v>70000.0</v>
      </c>
      <c r="L1189" s="2">
        <v>0.0</v>
      </c>
      <c r="M1189" s="2">
        <v>0.0</v>
      </c>
      <c r="N1189" s="2"/>
      <c r="O1189" s="2">
        <v>0.0</v>
      </c>
      <c r="P1189" s="2">
        <v>0.0</v>
      </c>
      <c r="Q1189" s="2">
        <v>0.0</v>
      </c>
      <c r="R1189" s="2">
        <v>7.0</v>
      </c>
      <c r="S1189" s="2">
        <v>0.0</v>
      </c>
      <c r="T1189" s="6">
        <v>11.124922010923182</v>
      </c>
      <c r="U1189" s="6">
        <v>-0.07044412670803792</v>
      </c>
      <c r="V1189" s="6">
        <v>0.23826299730251618</v>
      </c>
      <c r="W1189" s="6">
        <v>7616.0</v>
      </c>
      <c r="X1189" s="6">
        <v>8548.0</v>
      </c>
      <c r="Y1189" s="6">
        <v>67841.0</v>
      </c>
      <c r="Z1189" s="6">
        <v>-4779.0</v>
      </c>
      <c r="AA1189" s="2">
        <f t="shared" si="3"/>
        <v>0</v>
      </c>
      <c r="AB1189" s="2">
        <v>0.0</v>
      </c>
      <c r="AC1189" s="2">
        <v>0.0</v>
      </c>
      <c r="AD1189" s="2">
        <v>0.0</v>
      </c>
      <c r="AE1189" s="2">
        <v>0.0</v>
      </c>
      <c r="AF1189" s="2">
        <v>0.0</v>
      </c>
      <c r="AG1189" s="2">
        <v>0.0</v>
      </c>
      <c r="AH1189" s="2">
        <v>0.0</v>
      </c>
      <c r="AI1189" s="2">
        <v>0.0</v>
      </c>
      <c r="AJ1189" s="2">
        <v>0.0</v>
      </c>
      <c r="AK1189" s="2">
        <v>0.0</v>
      </c>
      <c r="AL1189" s="2">
        <v>0.0</v>
      </c>
      <c r="AM1189" s="2">
        <v>0.0</v>
      </c>
      <c r="AN1189" s="2">
        <v>0.0</v>
      </c>
      <c r="AO1189" s="2">
        <v>0.0</v>
      </c>
      <c r="AP1189" s="2">
        <v>0.0</v>
      </c>
      <c r="AQ1189" s="2">
        <v>1.0</v>
      </c>
      <c r="AR1189" s="3">
        <v>0.0</v>
      </c>
      <c r="AS1189" s="6">
        <f t="shared" si="4"/>
        <v>11.22063278</v>
      </c>
      <c r="AT1189" s="6">
        <f t="shared" si="5"/>
        <v>0.02163284442</v>
      </c>
      <c r="AU1189" s="6">
        <f t="shared" si="6"/>
        <v>99.23616637</v>
      </c>
      <c r="AV1189" s="6">
        <f t="shared" si="7"/>
        <v>0</v>
      </c>
      <c r="AW1189" s="6">
        <f t="shared" si="8"/>
        <v>0</v>
      </c>
      <c r="AX1189" s="6">
        <f t="shared" si="9"/>
        <v>0</v>
      </c>
      <c r="AY1189" s="6">
        <f t="shared" si="10"/>
        <v>0</v>
      </c>
      <c r="AZ1189" s="6">
        <f t="shared" si="11"/>
        <v>0</v>
      </c>
      <c r="BA1189" s="6">
        <f t="shared" si="12"/>
        <v>8</v>
      </c>
      <c r="BB1189" s="6">
        <f t="shared" si="13"/>
        <v>0</v>
      </c>
      <c r="BC1189" s="2"/>
      <c r="BD1189" s="2"/>
    </row>
    <row r="1190" ht="15.75" customHeight="1">
      <c r="A1190" s="2">
        <v>285.0</v>
      </c>
      <c r="B1190" s="2">
        <v>2016.0</v>
      </c>
      <c r="C1190" s="6" t="s">
        <v>346</v>
      </c>
      <c r="D1190" s="2">
        <v>12823.0</v>
      </c>
      <c r="E1190" s="2">
        <v>6.1156931000178E13</v>
      </c>
      <c r="F1190" s="2" t="str">
        <f t="array" ref="F1190">IFERROR(INDEX(cnpj!$A:$B,MATCH(C1190,cnpj!$B:$B,0),1),IF(G1190=14,LEFT(E1190,2)&amp;"."&amp;MID(E1190,3,3)&amp;"."&amp;MID(E1190,6,3)&amp;"/"&amp;MID(E1190,9,4)&amp;"-"&amp;RIGHT(E1190,2),IF(G1190=13,0&amp;LEFT(E1190,1)&amp;"."&amp;MID(E1190,2,3)&amp;"."&amp;MID(E1190,5,3)&amp;"/"&amp;MID(E1190,8,4)&amp;"-"&amp;RIGHT(E1190,2),IF(G1190=12,"00"&amp;"."&amp;LEFT(E1190,3)&amp;"."&amp;MID(E1190,4,3)&amp;"/"&amp;MID(E1190,7,4)&amp;"-"&amp;RIGHT(E1190,2),IF(G1190=11,"00.0"&amp;LEFT(E1190,2)&amp;"."&amp;MID(E1190,3,3)&amp;"/"&amp;MID(E1190,6,4)&amp;"-"&amp;RIGHT(E1190,2),"erro")))))</f>
        <v>61.156.931/0001-78</v>
      </c>
      <c r="G1190" s="2">
        <f t="shared" si="2"/>
        <v>14</v>
      </c>
      <c r="H1190" s="6" t="s">
        <v>86</v>
      </c>
      <c r="I1190" s="2">
        <v>4.0</v>
      </c>
      <c r="J1190" s="6">
        <v>12.079396331643595</v>
      </c>
      <c r="K1190" s="6">
        <v>176203.76</v>
      </c>
      <c r="L1190" s="2">
        <v>0.0</v>
      </c>
      <c r="M1190" s="2">
        <v>0.0</v>
      </c>
      <c r="N1190" s="2"/>
      <c r="O1190" s="2">
        <v>0.0</v>
      </c>
      <c r="P1190" s="2">
        <v>0.0</v>
      </c>
      <c r="Q1190" s="2">
        <v>0.0</v>
      </c>
      <c r="R1190" s="2">
        <v>5.0</v>
      </c>
      <c r="S1190" s="2">
        <v>0.0</v>
      </c>
      <c r="T1190" s="6">
        <v>12.763328508173972</v>
      </c>
      <c r="U1190" s="6">
        <v>-0.042279659196677886</v>
      </c>
      <c r="V1190" s="6">
        <v>0.2063206128732011</v>
      </c>
      <c r="W1190" s="6">
        <v>8270.0</v>
      </c>
      <c r="X1190" s="6">
        <v>63772.0</v>
      </c>
      <c r="Y1190" s="6">
        <v>349175.0</v>
      </c>
      <c r="Z1190" s="6">
        <v>-14763.0</v>
      </c>
      <c r="AA1190" s="2" t="str">
        <f t="shared" si="3"/>
        <v/>
      </c>
      <c r="AB1190" s="2">
        <v>0.0</v>
      </c>
      <c r="AC1190" s="2">
        <v>0.0</v>
      </c>
      <c r="AD1190" s="2">
        <v>0.0</v>
      </c>
      <c r="AE1190" s="2">
        <v>0.0</v>
      </c>
      <c r="AF1190" s="2">
        <v>0.0</v>
      </c>
      <c r="AG1190" s="2">
        <v>0.0</v>
      </c>
      <c r="AH1190" s="2">
        <v>0.0</v>
      </c>
      <c r="AI1190" s="2">
        <v>1.0</v>
      </c>
      <c r="AJ1190" s="2">
        <v>0.0</v>
      </c>
      <c r="AK1190" s="2">
        <v>0.0</v>
      </c>
      <c r="AL1190" s="2">
        <v>0.0</v>
      </c>
      <c r="AM1190" s="2">
        <v>1.0</v>
      </c>
      <c r="AN1190" s="2">
        <v>0.0</v>
      </c>
      <c r="AO1190" s="2">
        <v>0.0</v>
      </c>
      <c r="AP1190" s="2">
        <v>0.0</v>
      </c>
      <c r="AQ1190" s="2">
        <v>0.0</v>
      </c>
      <c r="AR1190" s="3">
        <v>0.0</v>
      </c>
      <c r="AS1190" s="6" t="str">
        <f t="shared" si="4"/>
        <v/>
      </c>
      <c r="AT1190" s="6" t="str">
        <f t="shared" si="5"/>
        <v/>
      </c>
      <c r="AU1190" s="6" t="str">
        <f t="shared" si="6"/>
        <v/>
      </c>
      <c r="AV1190" s="6" t="str">
        <f t="shared" si="7"/>
        <v/>
      </c>
      <c r="AW1190" s="6" t="str">
        <f t="shared" si="8"/>
        <v/>
      </c>
      <c r="AX1190" s="6" t="str">
        <f t="shared" si="9"/>
        <v/>
      </c>
      <c r="AY1190" s="6" t="str">
        <f t="shared" si="10"/>
        <v/>
      </c>
      <c r="AZ1190" s="6" t="str">
        <f t="shared" si="11"/>
        <v/>
      </c>
      <c r="BA1190" s="6" t="str">
        <f t="shared" si="12"/>
        <v/>
      </c>
      <c r="BB1190" s="6" t="str">
        <f t="shared" si="13"/>
        <v/>
      </c>
      <c r="BC1190" s="2"/>
      <c r="BD1190" s="2"/>
    </row>
    <row r="1191" ht="15.75" customHeight="1">
      <c r="A1191" s="2">
        <v>285.0</v>
      </c>
      <c r="B1191" s="2">
        <v>2017.0</v>
      </c>
      <c r="C1191" s="6" t="s">
        <v>346</v>
      </c>
      <c r="D1191" s="2">
        <v>12823.0</v>
      </c>
      <c r="E1191" s="2">
        <v>6.1156931000178E13</v>
      </c>
      <c r="F1191" s="2" t="str">
        <f t="array" ref="F1191">IFERROR(INDEX(cnpj!$A:$B,MATCH(C1191,cnpj!$B:$B,0),1),IF(G1191=14,LEFT(E1191,2)&amp;"."&amp;MID(E1191,3,3)&amp;"."&amp;MID(E1191,6,3)&amp;"/"&amp;MID(E1191,9,4)&amp;"-"&amp;RIGHT(E1191,2),IF(G1191=13,0&amp;LEFT(E1191,1)&amp;"."&amp;MID(E1191,2,3)&amp;"."&amp;MID(E1191,5,3)&amp;"/"&amp;MID(E1191,8,4)&amp;"-"&amp;RIGHT(E1191,2),IF(G1191=12,"00"&amp;"."&amp;LEFT(E1191,3)&amp;"."&amp;MID(E1191,4,3)&amp;"/"&amp;MID(E1191,7,4)&amp;"-"&amp;RIGHT(E1191,2),IF(G1191=11,"00.0"&amp;LEFT(E1191,2)&amp;"."&amp;MID(E1191,3,3)&amp;"/"&amp;MID(E1191,6,4)&amp;"-"&amp;RIGHT(E1191,2),"erro")))))</f>
        <v>61.156.931/0001-78</v>
      </c>
      <c r="G1191" s="2">
        <f t="shared" si="2"/>
        <v>14</v>
      </c>
      <c r="H1191" s="6" t="s">
        <v>86</v>
      </c>
      <c r="I1191" s="2">
        <v>4.0</v>
      </c>
      <c r="J1191" s="6">
        <v>12.172113919806295</v>
      </c>
      <c r="K1191" s="6">
        <v>193322.28</v>
      </c>
      <c r="L1191" s="2">
        <v>0.0</v>
      </c>
      <c r="M1191" s="2">
        <v>0.0</v>
      </c>
      <c r="N1191" s="2"/>
      <c r="O1191" s="2">
        <v>0.0</v>
      </c>
      <c r="P1191" s="2">
        <v>0.0</v>
      </c>
      <c r="Q1191" s="2">
        <v>0.0</v>
      </c>
      <c r="R1191" s="2">
        <v>5.0</v>
      </c>
      <c r="S1191" s="2">
        <v>0.0</v>
      </c>
      <c r="T1191" s="6">
        <v>12.685676915781837</v>
      </c>
      <c r="U1191" s="6">
        <v>-0.0838690507510361</v>
      </c>
      <c r="V1191" s="6">
        <v>0.24179864866119652</v>
      </c>
      <c r="W1191" s="6">
        <v>14948.0</v>
      </c>
      <c r="X1191" s="6">
        <v>63174.0</v>
      </c>
      <c r="Y1191" s="6">
        <v>323087.0</v>
      </c>
      <c r="Z1191" s="6">
        <v>-27097.0</v>
      </c>
      <c r="AA1191" s="2">
        <f t="shared" si="3"/>
        <v>1</v>
      </c>
      <c r="AB1191" s="2">
        <v>0.0</v>
      </c>
      <c r="AC1191" s="2">
        <v>0.0</v>
      </c>
      <c r="AD1191" s="2">
        <v>0.0</v>
      </c>
      <c r="AE1191" s="2">
        <v>0.0</v>
      </c>
      <c r="AF1191" s="2">
        <v>0.0</v>
      </c>
      <c r="AG1191" s="2">
        <v>0.0</v>
      </c>
      <c r="AH1191" s="2">
        <v>0.0</v>
      </c>
      <c r="AI1191" s="2">
        <v>1.0</v>
      </c>
      <c r="AJ1191" s="2">
        <v>0.0</v>
      </c>
      <c r="AK1191" s="2">
        <v>0.0</v>
      </c>
      <c r="AL1191" s="2">
        <v>0.0</v>
      </c>
      <c r="AM1191" s="2">
        <v>0.0</v>
      </c>
      <c r="AN1191" s="2">
        <v>1.0</v>
      </c>
      <c r="AO1191" s="2">
        <v>0.0</v>
      </c>
      <c r="AP1191" s="2">
        <v>0.0</v>
      </c>
      <c r="AQ1191" s="2">
        <v>0.0</v>
      </c>
      <c r="AR1191" s="3">
        <v>0.0</v>
      </c>
      <c r="AS1191" s="6">
        <f t="shared" si="4"/>
        <v>12.76332851</v>
      </c>
      <c r="AT1191" s="6">
        <f t="shared" si="5"/>
        <v>-0.0422796592</v>
      </c>
      <c r="AU1191" s="6">
        <f t="shared" si="6"/>
        <v>0.2063206129</v>
      </c>
      <c r="AV1191" s="6">
        <f t="shared" si="7"/>
        <v>0</v>
      </c>
      <c r="AW1191" s="6">
        <f t="shared" si="8"/>
        <v>0</v>
      </c>
      <c r="AX1191" s="6">
        <f t="shared" si="9"/>
        <v>0</v>
      </c>
      <c r="AY1191" s="6">
        <f t="shared" si="10"/>
        <v>0</v>
      </c>
      <c r="AZ1191" s="6">
        <f t="shared" si="11"/>
        <v>0</v>
      </c>
      <c r="BA1191" s="6">
        <f t="shared" si="12"/>
        <v>5</v>
      </c>
      <c r="BB1191" s="6">
        <f t="shared" si="13"/>
        <v>0</v>
      </c>
      <c r="BC1191" s="2"/>
      <c r="BD1191" s="2"/>
    </row>
    <row r="1192" ht="15.75" customHeight="1">
      <c r="A1192" s="2">
        <v>285.0</v>
      </c>
      <c r="B1192" s="2">
        <v>2018.0</v>
      </c>
      <c r="C1192" s="6" t="s">
        <v>346</v>
      </c>
      <c r="D1192" s="2">
        <v>12823.0</v>
      </c>
      <c r="E1192" s="2">
        <v>6.1156931000178E13</v>
      </c>
      <c r="F1192" s="2" t="str">
        <f t="array" ref="F1192">IFERROR(INDEX(cnpj!$A:$B,MATCH(C1192,cnpj!$B:$B,0),1),IF(G1192=14,LEFT(E1192,2)&amp;"."&amp;MID(E1192,3,3)&amp;"."&amp;MID(E1192,6,3)&amp;"/"&amp;MID(E1192,9,4)&amp;"-"&amp;RIGHT(E1192,2),IF(G1192=13,0&amp;LEFT(E1192,1)&amp;"."&amp;MID(E1192,2,3)&amp;"."&amp;MID(E1192,5,3)&amp;"/"&amp;MID(E1192,8,4)&amp;"-"&amp;RIGHT(E1192,2),IF(G1192=12,"00"&amp;"."&amp;LEFT(E1192,3)&amp;"."&amp;MID(E1192,4,3)&amp;"/"&amp;MID(E1192,7,4)&amp;"-"&amp;RIGHT(E1192,2),IF(G1192=11,"00.0"&amp;LEFT(E1192,2)&amp;"."&amp;MID(E1192,3,3)&amp;"/"&amp;MID(E1192,6,4)&amp;"-"&amp;RIGHT(E1192,2),"erro")))))</f>
        <v>61.156.931/0001-78</v>
      </c>
      <c r="G1192" s="2">
        <f t="shared" si="2"/>
        <v>14</v>
      </c>
      <c r="H1192" s="6" t="s">
        <v>86</v>
      </c>
      <c r="I1192" s="2">
        <v>4.0</v>
      </c>
      <c r="J1192" s="6">
        <v>12.176541872895797</v>
      </c>
      <c r="K1192" s="6">
        <v>194180.2</v>
      </c>
      <c r="L1192" s="2">
        <v>0.0</v>
      </c>
      <c r="M1192" s="2">
        <v>0.0</v>
      </c>
      <c r="N1192" s="2"/>
      <c r="O1192" s="2">
        <v>0.0</v>
      </c>
      <c r="P1192" s="2">
        <v>0.0</v>
      </c>
      <c r="Q1192" s="2">
        <v>0.0</v>
      </c>
      <c r="R1192" s="2">
        <v>5.0</v>
      </c>
      <c r="S1192" s="2">
        <v>0.0</v>
      </c>
      <c r="T1192" s="6">
        <v>12.669611674200016</v>
      </c>
      <c r="U1192" s="6">
        <v>-0.03637501651265341</v>
      </c>
      <c r="V1192" s="6">
        <v>0.26981361145883787</v>
      </c>
      <c r="W1192" s="6">
        <v>22716.0</v>
      </c>
      <c r="X1192" s="6">
        <v>63068.0</v>
      </c>
      <c r="Y1192" s="6">
        <v>317938.0</v>
      </c>
      <c r="Z1192" s="6">
        <v>-11565.0</v>
      </c>
      <c r="AA1192" s="2">
        <f t="shared" si="3"/>
        <v>1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0.0</v>
      </c>
      <c r="AG1192" s="2">
        <v>0.0</v>
      </c>
      <c r="AH1192" s="2">
        <v>0.0</v>
      </c>
      <c r="AI1192" s="2">
        <v>1.0</v>
      </c>
      <c r="AJ1192" s="2">
        <v>0.0</v>
      </c>
      <c r="AK1192" s="2">
        <v>0.0</v>
      </c>
      <c r="AL1192" s="2">
        <v>0.0</v>
      </c>
      <c r="AM1192" s="2">
        <v>0.0</v>
      </c>
      <c r="AN1192" s="2">
        <v>0.0</v>
      </c>
      <c r="AO1192" s="2">
        <v>1.0</v>
      </c>
      <c r="AP1192" s="2">
        <v>0.0</v>
      </c>
      <c r="AQ1192" s="2">
        <v>0.0</v>
      </c>
      <c r="AR1192" s="3">
        <v>0.0</v>
      </c>
      <c r="AS1192" s="6">
        <f t="shared" si="4"/>
        <v>12.68567692</v>
      </c>
      <c r="AT1192" s="6">
        <f t="shared" si="5"/>
        <v>-0.08386905075</v>
      </c>
      <c r="AU1192" s="6">
        <f t="shared" si="6"/>
        <v>0.2417986487</v>
      </c>
      <c r="AV1192" s="6">
        <f t="shared" si="7"/>
        <v>0</v>
      </c>
      <c r="AW1192" s="6">
        <f t="shared" si="8"/>
        <v>0</v>
      </c>
      <c r="AX1192" s="6">
        <f t="shared" si="9"/>
        <v>0</v>
      </c>
      <c r="AY1192" s="6">
        <f t="shared" si="10"/>
        <v>0</v>
      </c>
      <c r="AZ1192" s="6">
        <f t="shared" si="11"/>
        <v>0</v>
      </c>
      <c r="BA1192" s="6">
        <f t="shared" si="12"/>
        <v>5</v>
      </c>
      <c r="BB1192" s="6">
        <f t="shared" si="13"/>
        <v>0</v>
      </c>
      <c r="BC1192" s="2"/>
      <c r="BD1192" s="2"/>
    </row>
    <row r="1193" ht="15.75" customHeight="1">
      <c r="A1193" s="2">
        <v>285.0</v>
      </c>
      <c r="B1193" s="2">
        <v>2019.0</v>
      </c>
      <c r="C1193" s="6" t="s">
        <v>346</v>
      </c>
      <c r="D1193" s="2">
        <v>12823.0</v>
      </c>
      <c r="E1193" s="2">
        <v>6.1156931000178E13</v>
      </c>
      <c r="F1193" s="2" t="str">
        <f t="array" ref="F1193">IFERROR(INDEX(cnpj!$A:$B,MATCH(C1193,cnpj!$B:$B,0),1),IF(G1193=14,LEFT(E1193,2)&amp;"."&amp;MID(E1193,3,3)&amp;"."&amp;MID(E1193,6,3)&amp;"/"&amp;MID(E1193,9,4)&amp;"-"&amp;RIGHT(E1193,2),IF(G1193=13,0&amp;LEFT(E1193,1)&amp;"."&amp;MID(E1193,2,3)&amp;"."&amp;MID(E1193,5,3)&amp;"/"&amp;MID(E1193,8,4)&amp;"-"&amp;RIGHT(E1193,2),IF(G1193=12,"00"&amp;"."&amp;LEFT(E1193,3)&amp;"."&amp;MID(E1193,4,3)&amp;"/"&amp;MID(E1193,7,4)&amp;"-"&amp;RIGHT(E1193,2),IF(G1193=11,"00.0"&amp;LEFT(E1193,2)&amp;"."&amp;MID(E1193,3,3)&amp;"/"&amp;MID(E1193,6,4)&amp;"-"&amp;RIGHT(E1193,2),"erro")))))</f>
        <v>61.156.931/0001-78</v>
      </c>
      <c r="G1193" s="2">
        <f t="shared" si="2"/>
        <v>14</v>
      </c>
      <c r="H1193" s="6" t="s">
        <v>86</v>
      </c>
      <c r="I1193" s="2">
        <v>4.0</v>
      </c>
      <c r="J1193" s="6">
        <v>12.731126565306795</v>
      </c>
      <c r="K1193" s="6">
        <v>338110.0</v>
      </c>
      <c r="L1193" s="2">
        <v>0.0</v>
      </c>
      <c r="M1193" s="2">
        <v>0.0</v>
      </c>
      <c r="N1193" s="2"/>
      <c r="O1193" s="2">
        <v>1.0</v>
      </c>
      <c r="P1193" s="2">
        <v>3.0</v>
      </c>
      <c r="Q1193" s="2">
        <v>0.0</v>
      </c>
      <c r="R1193" s="2">
        <v>5.0</v>
      </c>
      <c r="S1193" s="2">
        <v>0.0</v>
      </c>
      <c r="T1193" s="6">
        <v>12.703475586801805</v>
      </c>
      <c r="U1193" s="6">
        <v>-0.0560219405331282</v>
      </c>
      <c r="V1193" s="6">
        <v>0.11401719121040838</v>
      </c>
      <c r="W1193" s="6">
        <v>29229.0</v>
      </c>
      <c r="X1193" s="6">
        <v>8270.0</v>
      </c>
      <c r="Y1193" s="6">
        <v>328889.0</v>
      </c>
      <c r="Z1193" s="6">
        <v>-18425.0</v>
      </c>
      <c r="AA1193" s="2">
        <f t="shared" si="3"/>
        <v>1</v>
      </c>
      <c r="AB1193" s="2">
        <v>0.0</v>
      </c>
      <c r="AC1193" s="2">
        <v>0.0</v>
      </c>
      <c r="AD1193" s="2">
        <v>0.0</v>
      </c>
      <c r="AE1193" s="2">
        <v>0.0</v>
      </c>
      <c r="AF1193" s="2">
        <v>0.0</v>
      </c>
      <c r="AG1193" s="2">
        <v>0.0</v>
      </c>
      <c r="AH1193" s="2">
        <v>0.0</v>
      </c>
      <c r="AI1193" s="2">
        <v>1.0</v>
      </c>
      <c r="AJ1193" s="2">
        <v>0.0</v>
      </c>
      <c r="AK1193" s="2">
        <v>0.0</v>
      </c>
      <c r="AL1193" s="2">
        <v>0.0</v>
      </c>
      <c r="AM1193" s="2">
        <v>0.0</v>
      </c>
      <c r="AN1193" s="2">
        <v>0.0</v>
      </c>
      <c r="AO1193" s="2">
        <v>0.0</v>
      </c>
      <c r="AP1193" s="2">
        <v>1.0</v>
      </c>
      <c r="AQ1193" s="2">
        <v>0.0</v>
      </c>
      <c r="AR1193" s="3">
        <v>0.0</v>
      </c>
      <c r="AS1193" s="6">
        <f t="shared" si="4"/>
        <v>12.66961167</v>
      </c>
      <c r="AT1193" s="6">
        <f t="shared" si="5"/>
        <v>-0.03637501651</v>
      </c>
      <c r="AU1193" s="6">
        <f t="shared" si="6"/>
        <v>0.2698136115</v>
      </c>
      <c r="AV1193" s="6">
        <f t="shared" si="7"/>
        <v>0</v>
      </c>
      <c r="AW1193" s="6">
        <f t="shared" si="8"/>
        <v>0</v>
      </c>
      <c r="AX1193" s="6">
        <f t="shared" si="9"/>
        <v>0</v>
      </c>
      <c r="AY1193" s="6">
        <f t="shared" si="10"/>
        <v>0</v>
      </c>
      <c r="AZ1193" s="6">
        <f t="shared" si="11"/>
        <v>0</v>
      </c>
      <c r="BA1193" s="6">
        <f t="shared" si="12"/>
        <v>5</v>
      </c>
      <c r="BB1193" s="6">
        <f t="shared" si="13"/>
        <v>0</v>
      </c>
      <c r="BC1193" s="2"/>
      <c r="BD1193" s="2"/>
    </row>
    <row r="1194" ht="15.75" customHeight="1">
      <c r="A1194" s="2">
        <v>285.0</v>
      </c>
      <c r="B1194" s="2">
        <v>2020.0</v>
      </c>
      <c r="C1194" s="6" t="s">
        <v>346</v>
      </c>
      <c r="D1194" s="2">
        <v>12823.0</v>
      </c>
      <c r="E1194" s="2">
        <v>6.1156931000178E13</v>
      </c>
      <c r="F1194" s="2" t="str">
        <f t="array" ref="F1194">IFERROR(INDEX(cnpj!$A:$B,MATCH(C1194,cnpj!$B:$B,0),1),IF(G1194=14,LEFT(E1194,2)&amp;"."&amp;MID(E1194,3,3)&amp;"."&amp;MID(E1194,6,3)&amp;"/"&amp;MID(E1194,9,4)&amp;"-"&amp;RIGHT(E1194,2),IF(G1194=13,0&amp;LEFT(E1194,1)&amp;"."&amp;MID(E1194,2,3)&amp;"."&amp;MID(E1194,5,3)&amp;"/"&amp;MID(E1194,8,4)&amp;"-"&amp;RIGHT(E1194,2),IF(G1194=12,"00"&amp;"."&amp;LEFT(E1194,3)&amp;"."&amp;MID(E1194,4,3)&amp;"/"&amp;MID(E1194,7,4)&amp;"-"&amp;RIGHT(E1194,2),IF(G1194=11,"00.0"&amp;LEFT(E1194,2)&amp;"."&amp;MID(E1194,3,3)&amp;"/"&amp;MID(E1194,6,4)&amp;"-"&amp;RIGHT(E1194,2),"erro")))))</f>
        <v>61.156.931/0001-78</v>
      </c>
      <c r="G1194" s="2">
        <f t="shared" si="2"/>
        <v>14</v>
      </c>
      <c r="H1194" s="6" t="s">
        <v>86</v>
      </c>
      <c r="I1194" s="2">
        <v>4.0</v>
      </c>
      <c r="J1194" s="6">
        <v>11.472103470449973</v>
      </c>
      <c r="K1194" s="6">
        <v>96000.0</v>
      </c>
      <c r="L1194" s="2">
        <v>0.0</v>
      </c>
      <c r="M1194" s="2">
        <v>0.0</v>
      </c>
      <c r="N1194" s="2"/>
      <c r="O1194" s="2">
        <v>1.0</v>
      </c>
      <c r="P1194" s="2">
        <v>3.0</v>
      </c>
      <c r="Q1194" s="2">
        <v>0.0</v>
      </c>
      <c r="R1194" s="2">
        <v>5.0</v>
      </c>
      <c r="S1194" s="2">
        <v>0.0</v>
      </c>
      <c r="T1194" s="6">
        <v>12.818099246054159</v>
      </c>
      <c r="U1194" s="6">
        <v>0.17731873232601203</v>
      </c>
      <c r="V1194" s="6">
        <v>0.290944682281683</v>
      </c>
      <c r="W1194" s="6">
        <v>35498.0</v>
      </c>
      <c r="X1194" s="6">
        <v>71812.0</v>
      </c>
      <c r="Y1194" s="6">
        <v>368833.0</v>
      </c>
      <c r="Z1194" s="6">
        <v>65401.0</v>
      </c>
      <c r="AA1194" s="2">
        <f t="shared" si="3"/>
        <v>1</v>
      </c>
      <c r="AB1194" s="2">
        <v>0.0</v>
      </c>
      <c r="AC1194" s="2">
        <v>0.0</v>
      </c>
      <c r="AD1194" s="2">
        <v>0.0</v>
      </c>
      <c r="AE1194" s="2">
        <v>0.0</v>
      </c>
      <c r="AF1194" s="2">
        <v>0.0</v>
      </c>
      <c r="AG1194" s="2">
        <v>0.0</v>
      </c>
      <c r="AH1194" s="2">
        <v>0.0</v>
      </c>
      <c r="AI1194" s="2">
        <v>1.0</v>
      </c>
      <c r="AJ1194" s="2">
        <v>0.0</v>
      </c>
      <c r="AK1194" s="2">
        <v>0.0</v>
      </c>
      <c r="AL1194" s="2">
        <v>0.0</v>
      </c>
      <c r="AM1194" s="2">
        <v>0.0</v>
      </c>
      <c r="AN1194" s="2">
        <v>0.0</v>
      </c>
      <c r="AO1194" s="2">
        <v>0.0</v>
      </c>
      <c r="AP1194" s="2">
        <v>0.0</v>
      </c>
      <c r="AQ1194" s="2">
        <v>1.0</v>
      </c>
      <c r="AR1194" s="3">
        <v>0.0</v>
      </c>
      <c r="AS1194" s="6">
        <f t="shared" si="4"/>
        <v>12.70347559</v>
      </c>
      <c r="AT1194" s="6">
        <f t="shared" si="5"/>
        <v>-0.05602194053</v>
      </c>
      <c r="AU1194" s="6">
        <f t="shared" si="6"/>
        <v>0.1140171912</v>
      </c>
      <c r="AV1194" s="6">
        <f t="shared" si="7"/>
        <v>0</v>
      </c>
      <c r="AW1194" s="6">
        <f t="shared" si="8"/>
        <v>0</v>
      </c>
      <c r="AX1194" s="6">
        <f t="shared" si="9"/>
        <v>1</v>
      </c>
      <c r="AY1194" s="6">
        <f t="shared" si="10"/>
        <v>3</v>
      </c>
      <c r="AZ1194" s="6">
        <f t="shared" si="11"/>
        <v>0</v>
      </c>
      <c r="BA1194" s="6">
        <f t="shared" si="12"/>
        <v>5</v>
      </c>
      <c r="BB1194" s="6">
        <f t="shared" si="13"/>
        <v>0</v>
      </c>
      <c r="BC1194" s="2"/>
      <c r="BD1194" s="2"/>
    </row>
    <row r="1195" ht="15.75" customHeight="1">
      <c r="A1195" s="2">
        <v>286.0</v>
      </c>
      <c r="B1195" s="2">
        <v>2016.0</v>
      </c>
      <c r="C1195" s="6" t="s">
        <v>347</v>
      </c>
      <c r="D1195" s="2">
        <v>20745.0</v>
      </c>
      <c r="E1195" s="2">
        <v>8.9096457000155E13</v>
      </c>
      <c r="F1195" s="2" t="str">
        <f t="array" ref="F1195">IFERROR(INDEX(cnpj!$A:$B,MATCH(C1195,cnpj!$B:$B,0),1),IF(G1195=14,LEFT(E1195,2)&amp;"."&amp;MID(E1195,3,3)&amp;"."&amp;MID(E1195,6,3)&amp;"/"&amp;MID(E1195,9,4)&amp;"-"&amp;RIGHT(E1195,2),IF(G1195=13,0&amp;LEFT(E1195,1)&amp;"."&amp;MID(E1195,2,3)&amp;"."&amp;MID(E1195,5,3)&amp;"/"&amp;MID(E1195,8,4)&amp;"-"&amp;RIGHT(E1195,2),IF(G1195=12,"00"&amp;"."&amp;LEFT(E1195,3)&amp;"."&amp;MID(E1195,4,3)&amp;"/"&amp;MID(E1195,7,4)&amp;"-"&amp;RIGHT(E1195,2),IF(G1195=11,"00.0"&amp;LEFT(E1195,2)&amp;"."&amp;MID(E1195,3,3)&amp;"/"&amp;MID(E1195,6,4)&amp;"-"&amp;RIGHT(E1195,2),"erro")))))</f>
        <v>89.096.457/0001-55</v>
      </c>
      <c r="G1195" s="2">
        <f t="shared" si="2"/>
        <v>14</v>
      </c>
      <c r="H1195" s="6" t="s">
        <v>86</v>
      </c>
      <c r="I1195" s="2">
        <v>4.0</v>
      </c>
      <c r="J1195" s="6">
        <v>13.34230179776959</v>
      </c>
      <c r="K1195" s="6">
        <v>623000.0</v>
      </c>
      <c r="L1195" s="2">
        <v>0.0</v>
      </c>
      <c r="M1195" s="2">
        <v>1.0</v>
      </c>
      <c r="N1195" s="2"/>
      <c r="O1195" s="2">
        <v>0.0</v>
      </c>
      <c r="P1195" s="2">
        <v>0.0</v>
      </c>
      <c r="Q1195" s="2">
        <v>0.0</v>
      </c>
      <c r="R1195" s="2">
        <v>15.0</v>
      </c>
      <c r="S1195" s="2">
        <v>0.0</v>
      </c>
      <c r="T1195" s="6">
        <v>15.378096456801114</v>
      </c>
      <c r="U1195" s="6">
        <v>0.00627627384046129</v>
      </c>
      <c r="V1195" s="6">
        <v>0.4862792836014347</v>
      </c>
      <c r="W1195" s="6">
        <v>1515635.0</v>
      </c>
      <c r="X1195" s="6">
        <v>804473.0</v>
      </c>
      <c r="Y1195" s="6">
        <v>4771143.0</v>
      </c>
      <c r="Z1195" s="6">
        <v>29945.0</v>
      </c>
      <c r="AA1195" s="2" t="str">
        <f t="shared" si="3"/>
        <v/>
      </c>
      <c r="AB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H1195" s="2">
        <v>0.0</v>
      </c>
      <c r="AI1195" s="2">
        <v>1.0</v>
      </c>
      <c r="AJ1195" s="2">
        <v>0.0</v>
      </c>
      <c r="AK1195" s="2">
        <v>0.0</v>
      </c>
      <c r="AL1195" s="2">
        <v>0.0</v>
      </c>
      <c r="AM1195" s="2">
        <v>1.0</v>
      </c>
      <c r="AN1195" s="2">
        <v>0.0</v>
      </c>
      <c r="AO1195" s="2">
        <v>0.0</v>
      </c>
      <c r="AP1195" s="2">
        <v>0.0</v>
      </c>
      <c r="AQ1195" s="2">
        <v>0.0</v>
      </c>
      <c r="AR1195" s="3">
        <v>0.0</v>
      </c>
      <c r="AS1195" s="6" t="str">
        <f t="shared" si="4"/>
        <v/>
      </c>
      <c r="AT1195" s="6" t="str">
        <f t="shared" si="5"/>
        <v/>
      </c>
      <c r="AU1195" s="6" t="str">
        <f t="shared" si="6"/>
        <v/>
      </c>
      <c r="AV1195" s="6" t="str">
        <f t="shared" si="7"/>
        <v/>
      </c>
      <c r="AW1195" s="6" t="str">
        <f t="shared" si="8"/>
        <v/>
      </c>
      <c r="AX1195" s="6" t="str">
        <f t="shared" si="9"/>
        <v/>
      </c>
      <c r="AY1195" s="6" t="str">
        <f t="shared" si="10"/>
        <v/>
      </c>
      <c r="AZ1195" s="6" t="str">
        <f t="shared" si="11"/>
        <v/>
      </c>
      <c r="BA1195" s="6" t="str">
        <f t="shared" si="12"/>
        <v/>
      </c>
      <c r="BB1195" s="6" t="str">
        <f t="shared" si="13"/>
        <v/>
      </c>
      <c r="BC1195" s="2"/>
      <c r="BD1195" s="2"/>
    </row>
    <row r="1196" ht="15.75" customHeight="1">
      <c r="A1196" s="2">
        <v>286.0</v>
      </c>
      <c r="B1196" s="2">
        <v>2017.0</v>
      </c>
      <c r="C1196" s="6" t="s">
        <v>347</v>
      </c>
      <c r="D1196" s="2">
        <v>20745.0</v>
      </c>
      <c r="E1196" s="2">
        <v>8.9096457000155E13</v>
      </c>
      <c r="F1196" s="2" t="str">
        <f t="array" ref="F1196">IFERROR(INDEX(cnpj!$A:$B,MATCH(C1196,cnpj!$B:$B,0),1),IF(G1196=14,LEFT(E1196,2)&amp;"."&amp;MID(E1196,3,3)&amp;"."&amp;MID(E1196,6,3)&amp;"/"&amp;MID(E1196,9,4)&amp;"-"&amp;RIGHT(E1196,2),IF(G1196=13,0&amp;LEFT(E1196,1)&amp;"."&amp;MID(E1196,2,3)&amp;"."&amp;MID(E1196,5,3)&amp;"/"&amp;MID(E1196,8,4)&amp;"-"&amp;RIGHT(E1196,2),IF(G1196=12,"00"&amp;"."&amp;LEFT(E1196,3)&amp;"."&amp;MID(E1196,4,3)&amp;"/"&amp;MID(E1196,7,4)&amp;"-"&amp;RIGHT(E1196,2),IF(G1196=11,"00.0"&amp;LEFT(E1196,2)&amp;"."&amp;MID(E1196,3,3)&amp;"/"&amp;MID(E1196,6,4)&amp;"-"&amp;RIGHT(E1196,2),"erro")))))</f>
        <v>89.096.457/0001-55</v>
      </c>
      <c r="G1196" s="2">
        <f t="shared" si="2"/>
        <v>14</v>
      </c>
      <c r="H1196" s="6" t="s">
        <v>86</v>
      </c>
      <c r="I1196" s="2">
        <v>4.0</v>
      </c>
      <c r="J1196" s="6">
        <v>12.9190224533863</v>
      </c>
      <c r="K1196" s="6">
        <v>408000.0</v>
      </c>
      <c r="L1196" s="2">
        <v>0.0</v>
      </c>
      <c r="M1196" s="2">
        <v>1.0</v>
      </c>
      <c r="N1196" s="2"/>
      <c r="O1196" s="2">
        <v>0.0</v>
      </c>
      <c r="P1196" s="2">
        <v>0.0</v>
      </c>
      <c r="Q1196" s="2">
        <v>0.0</v>
      </c>
      <c r="R1196" s="2">
        <v>15.0</v>
      </c>
      <c r="S1196" s="2">
        <v>0.0</v>
      </c>
      <c r="T1196" s="6">
        <v>15.366969084358836</v>
      </c>
      <c r="U1196" s="6">
        <v>0.07552242342498337</v>
      </c>
      <c r="V1196" s="6">
        <v>0.4673560465137473</v>
      </c>
      <c r="W1196" s="6">
        <v>1415075.0</v>
      </c>
      <c r="X1196" s="6">
        <v>790073.0</v>
      </c>
      <c r="Y1196" s="6">
        <v>4718347.0</v>
      </c>
      <c r="Z1196" s="6">
        <v>356341.0</v>
      </c>
      <c r="AA1196" s="2">
        <f t="shared" si="3"/>
        <v>0</v>
      </c>
      <c r="AB1196" s="2">
        <v>0.0</v>
      </c>
      <c r="AC1196" s="2">
        <v>0.0</v>
      </c>
      <c r="AD1196" s="2">
        <v>0.0</v>
      </c>
      <c r="AE1196" s="2">
        <v>0.0</v>
      </c>
      <c r="AF1196" s="2">
        <v>0.0</v>
      </c>
      <c r="AG1196" s="2">
        <v>0.0</v>
      </c>
      <c r="AH1196" s="2">
        <v>0.0</v>
      </c>
      <c r="AI1196" s="2">
        <v>1.0</v>
      </c>
      <c r="AJ1196" s="2">
        <v>0.0</v>
      </c>
      <c r="AK1196" s="2">
        <v>0.0</v>
      </c>
      <c r="AL1196" s="2">
        <v>0.0</v>
      </c>
      <c r="AM1196" s="2">
        <v>0.0</v>
      </c>
      <c r="AN1196" s="2">
        <v>1.0</v>
      </c>
      <c r="AO1196" s="2">
        <v>0.0</v>
      </c>
      <c r="AP1196" s="2">
        <v>0.0</v>
      </c>
      <c r="AQ1196" s="2">
        <v>0.0</v>
      </c>
      <c r="AR1196" s="3">
        <v>0.0</v>
      </c>
      <c r="AS1196" s="6">
        <f t="shared" si="4"/>
        <v>15.37809646</v>
      </c>
      <c r="AT1196" s="6">
        <f t="shared" si="5"/>
        <v>0.00627627384</v>
      </c>
      <c r="AU1196" s="6">
        <f t="shared" si="6"/>
        <v>0.4862792836</v>
      </c>
      <c r="AV1196" s="6">
        <f t="shared" si="7"/>
        <v>0</v>
      </c>
      <c r="AW1196" s="6">
        <f t="shared" si="8"/>
        <v>1</v>
      </c>
      <c r="AX1196" s="6">
        <f t="shared" si="9"/>
        <v>0</v>
      </c>
      <c r="AY1196" s="6">
        <f t="shared" si="10"/>
        <v>0</v>
      </c>
      <c r="AZ1196" s="6">
        <f t="shared" si="11"/>
        <v>0</v>
      </c>
      <c r="BA1196" s="6">
        <f t="shared" si="12"/>
        <v>15</v>
      </c>
      <c r="BB1196" s="6">
        <f t="shared" si="13"/>
        <v>0</v>
      </c>
      <c r="BC1196" s="2"/>
      <c r="BD1196" s="2"/>
    </row>
    <row r="1197" ht="15.75" customHeight="1">
      <c r="A1197" s="2">
        <v>286.0</v>
      </c>
      <c r="B1197" s="2">
        <v>2018.0</v>
      </c>
      <c r="C1197" s="6" t="s">
        <v>347</v>
      </c>
      <c r="D1197" s="2">
        <v>20745.0</v>
      </c>
      <c r="E1197" s="2">
        <v>8.9096457000155E13</v>
      </c>
      <c r="F1197" s="2" t="str">
        <f t="array" ref="F1197">IFERROR(INDEX(cnpj!$A:$B,MATCH(C1197,cnpj!$B:$B,0),1),IF(G1197=14,LEFT(E1197,2)&amp;"."&amp;MID(E1197,3,3)&amp;"."&amp;MID(E1197,6,3)&amp;"/"&amp;MID(E1197,9,4)&amp;"-"&amp;RIGHT(E1197,2),IF(G1197=13,0&amp;LEFT(E1197,1)&amp;"."&amp;MID(E1197,2,3)&amp;"."&amp;MID(E1197,5,3)&amp;"/"&amp;MID(E1197,8,4)&amp;"-"&amp;RIGHT(E1197,2),IF(G1197=12,"00"&amp;"."&amp;LEFT(E1197,3)&amp;"."&amp;MID(E1197,4,3)&amp;"/"&amp;MID(E1197,7,4)&amp;"-"&amp;RIGHT(E1197,2),IF(G1197=11,"00.0"&amp;LEFT(E1197,2)&amp;"."&amp;MID(E1197,3,3)&amp;"/"&amp;MID(E1197,6,4)&amp;"-"&amp;RIGHT(E1197,2),"erro")))))</f>
        <v>89.096.457/0001-55</v>
      </c>
      <c r="G1197" s="2">
        <f t="shared" si="2"/>
        <v>14</v>
      </c>
      <c r="H1197" s="6" t="s">
        <v>86</v>
      </c>
      <c r="I1197" s="2">
        <v>4.0</v>
      </c>
      <c r="J1197" s="6">
        <v>13.34230179776959</v>
      </c>
      <c r="K1197" s="6">
        <v>623000.0</v>
      </c>
      <c r="L1197" s="2">
        <v>0.0</v>
      </c>
      <c r="M1197" s="2">
        <v>1.0</v>
      </c>
      <c r="N1197" s="2"/>
      <c r="O1197" s="2">
        <v>0.0</v>
      </c>
      <c r="P1197" s="2">
        <v>0.0</v>
      </c>
      <c r="Q1197" s="2">
        <v>0.0</v>
      </c>
      <c r="R1197" s="2">
        <v>15.0</v>
      </c>
      <c r="S1197" s="2">
        <v>0.0</v>
      </c>
      <c r="T1197" s="6">
        <v>15.451761370175724</v>
      </c>
      <c r="U1197" s="6">
        <v>0.07423268231838841</v>
      </c>
      <c r="V1197" s="6">
        <v>0.49411025729193725</v>
      </c>
      <c r="W1197" s="6">
        <v>1695561.0</v>
      </c>
      <c r="X1197" s="6">
        <v>842129.0</v>
      </c>
      <c r="Y1197" s="6">
        <v>5135878.0</v>
      </c>
      <c r="Z1197" s="6">
        <v>381250.0</v>
      </c>
      <c r="AA1197" s="2">
        <f t="shared" si="3"/>
        <v>0</v>
      </c>
      <c r="AB1197" s="2">
        <v>0.0</v>
      </c>
      <c r="AC1197" s="2">
        <v>0.0</v>
      </c>
      <c r="AD1197" s="2">
        <v>0.0</v>
      </c>
      <c r="AE1197" s="2">
        <v>0.0</v>
      </c>
      <c r="AF1197" s="2">
        <v>0.0</v>
      </c>
      <c r="AG1197" s="2">
        <v>0.0</v>
      </c>
      <c r="AH1197" s="2">
        <v>0.0</v>
      </c>
      <c r="AI1197" s="2">
        <v>1.0</v>
      </c>
      <c r="AJ1197" s="2">
        <v>0.0</v>
      </c>
      <c r="AK1197" s="2">
        <v>0.0</v>
      </c>
      <c r="AL1197" s="2">
        <v>0.0</v>
      </c>
      <c r="AM1197" s="2">
        <v>0.0</v>
      </c>
      <c r="AN1197" s="2">
        <v>0.0</v>
      </c>
      <c r="AO1197" s="2">
        <v>1.0</v>
      </c>
      <c r="AP1197" s="2">
        <v>0.0</v>
      </c>
      <c r="AQ1197" s="2">
        <v>0.0</v>
      </c>
      <c r="AR1197" s="3">
        <v>0.0</v>
      </c>
      <c r="AS1197" s="6">
        <f t="shared" si="4"/>
        <v>15.36696908</v>
      </c>
      <c r="AT1197" s="6">
        <f t="shared" si="5"/>
        <v>0.07552242342</v>
      </c>
      <c r="AU1197" s="6">
        <f t="shared" si="6"/>
        <v>0.4673560465</v>
      </c>
      <c r="AV1197" s="6">
        <f t="shared" si="7"/>
        <v>0</v>
      </c>
      <c r="AW1197" s="6">
        <f t="shared" si="8"/>
        <v>1</v>
      </c>
      <c r="AX1197" s="6">
        <f t="shared" si="9"/>
        <v>0</v>
      </c>
      <c r="AY1197" s="6">
        <f t="shared" si="10"/>
        <v>0</v>
      </c>
      <c r="AZ1197" s="6">
        <f t="shared" si="11"/>
        <v>0</v>
      </c>
      <c r="BA1197" s="6">
        <f t="shared" si="12"/>
        <v>15</v>
      </c>
      <c r="BB1197" s="6">
        <f t="shared" si="13"/>
        <v>0</v>
      </c>
      <c r="BC1197" s="2"/>
      <c r="BD1197" s="2"/>
    </row>
    <row r="1198" ht="15.75" customHeight="1">
      <c r="A1198" s="2">
        <v>286.0</v>
      </c>
      <c r="B1198" s="2">
        <v>2019.0</v>
      </c>
      <c r="C1198" s="6" t="s">
        <v>347</v>
      </c>
      <c r="D1198" s="2">
        <v>20745.0</v>
      </c>
      <c r="E1198" s="2">
        <v>8.9096457000155E13</v>
      </c>
      <c r="F1198" s="2" t="str">
        <f t="array" ref="F1198">IFERROR(INDEX(cnpj!$A:$B,MATCH(C1198,cnpj!$B:$B,0),1),IF(G1198=14,LEFT(E1198,2)&amp;"."&amp;MID(E1198,3,3)&amp;"."&amp;MID(E1198,6,3)&amp;"/"&amp;MID(E1198,9,4)&amp;"-"&amp;RIGHT(E1198,2),IF(G1198=13,0&amp;LEFT(E1198,1)&amp;"."&amp;MID(E1198,2,3)&amp;"."&amp;MID(E1198,5,3)&amp;"/"&amp;MID(E1198,8,4)&amp;"-"&amp;RIGHT(E1198,2),IF(G1198=12,"00"&amp;"."&amp;LEFT(E1198,3)&amp;"."&amp;MID(E1198,4,3)&amp;"/"&amp;MID(E1198,7,4)&amp;"-"&amp;RIGHT(E1198,2),IF(G1198=11,"00.0"&amp;LEFT(E1198,2)&amp;"."&amp;MID(E1198,3,3)&amp;"/"&amp;MID(E1198,6,4)&amp;"-"&amp;RIGHT(E1198,2),"erro")))))</f>
        <v>89.096.457/0001-55</v>
      </c>
      <c r="G1198" s="2">
        <f t="shared" si="2"/>
        <v>14</v>
      </c>
      <c r="H1198" s="6" t="s">
        <v>86</v>
      </c>
      <c r="I1198" s="2">
        <v>4.0</v>
      </c>
      <c r="J1198" s="6">
        <v>13.34230179776959</v>
      </c>
      <c r="K1198" s="6">
        <v>623000.0</v>
      </c>
      <c r="L1198" s="2">
        <v>0.0</v>
      </c>
      <c r="M1198" s="2">
        <v>1.0</v>
      </c>
      <c r="N1198" s="2"/>
      <c r="O1198" s="2">
        <v>0.0</v>
      </c>
      <c r="P1198" s="2">
        <v>0.0</v>
      </c>
      <c r="Q1198" s="2">
        <v>0.0</v>
      </c>
      <c r="R1198" s="2">
        <v>15.0</v>
      </c>
      <c r="S1198" s="2">
        <v>0.0</v>
      </c>
      <c r="T1198" s="6">
        <v>15.770595348135776</v>
      </c>
      <c r="U1198" s="6">
        <v>0.04409557736281513</v>
      </c>
      <c r="V1198" s="6">
        <v>0.47890358549585405</v>
      </c>
      <c r="W1198" s="6">
        <v>1867588.0</v>
      </c>
      <c r="X1198" s="6">
        <v>1515635.0</v>
      </c>
      <c r="Y1198" s="6">
        <v>7064518.0</v>
      </c>
      <c r="Z1198" s="6">
        <v>311514.0</v>
      </c>
      <c r="AA1198" s="2">
        <f t="shared" si="3"/>
        <v>0</v>
      </c>
      <c r="AB1198" s="2">
        <v>0.0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0.0</v>
      </c>
      <c r="AI1198" s="2">
        <v>1.0</v>
      </c>
      <c r="AJ1198" s="2">
        <v>0.0</v>
      </c>
      <c r="AK1198" s="2">
        <v>0.0</v>
      </c>
      <c r="AL1198" s="2">
        <v>0.0</v>
      </c>
      <c r="AM1198" s="2">
        <v>0.0</v>
      </c>
      <c r="AN1198" s="2">
        <v>0.0</v>
      </c>
      <c r="AO1198" s="2">
        <v>0.0</v>
      </c>
      <c r="AP1198" s="2">
        <v>1.0</v>
      </c>
      <c r="AQ1198" s="2">
        <v>0.0</v>
      </c>
      <c r="AR1198" s="3">
        <v>0.0</v>
      </c>
      <c r="AS1198" s="6">
        <f t="shared" si="4"/>
        <v>15.45176137</v>
      </c>
      <c r="AT1198" s="6">
        <f t="shared" si="5"/>
        <v>0.07423268232</v>
      </c>
      <c r="AU1198" s="6">
        <f t="shared" si="6"/>
        <v>0.4941102573</v>
      </c>
      <c r="AV1198" s="6">
        <f t="shared" si="7"/>
        <v>0</v>
      </c>
      <c r="AW1198" s="6">
        <f t="shared" si="8"/>
        <v>1</v>
      </c>
      <c r="AX1198" s="6">
        <f t="shared" si="9"/>
        <v>0</v>
      </c>
      <c r="AY1198" s="6">
        <f t="shared" si="10"/>
        <v>0</v>
      </c>
      <c r="AZ1198" s="6">
        <f t="shared" si="11"/>
        <v>0</v>
      </c>
      <c r="BA1198" s="6">
        <f t="shared" si="12"/>
        <v>15</v>
      </c>
      <c r="BB1198" s="6">
        <f t="shared" si="13"/>
        <v>0</v>
      </c>
      <c r="BC1198" s="2"/>
      <c r="BD1198" s="2"/>
    </row>
    <row r="1199" ht="15.75" customHeight="1">
      <c r="A1199" s="2">
        <v>286.0</v>
      </c>
      <c r="B1199" s="2">
        <v>2020.0</v>
      </c>
      <c r="C1199" s="6" t="s">
        <v>347</v>
      </c>
      <c r="D1199" s="2">
        <v>20745.0</v>
      </c>
      <c r="E1199" s="2">
        <v>8.9096457000155E13</v>
      </c>
      <c r="F1199" s="2" t="str">
        <f t="array" ref="F1199">IFERROR(INDEX(cnpj!$A:$B,MATCH(C1199,cnpj!$B:$B,0),1),IF(G1199=14,LEFT(E1199,2)&amp;"."&amp;MID(E1199,3,3)&amp;"."&amp;MID(E1199,6,3)&amp;"/"&amp;MID(E1199,9,4)&amp;"-"&amp;RIGHT(E1199,2),IF(G1199=13,0&amp;LEFT(E1199,1)&amp;"."&amp;MID(E1199,2,3)&amp;"."&amp;MID(E1199,5,3)&amp;"/"&amp;MID(E1199,8,4)&amp;"-"&amp;RIGHT(E1199,2),IF(G1199=12,"00"&amp;"."&amp;LEFT(E1199,3)&amp;"."&amp;MID(E1199,4,3)&amp;"/"&amp;MID(E1199,7,4)&amp;"-"&amp;RIGHT(E1199,2),IF(G1199=11,"00.0"&amp;LEFT(E1199,2)&amp;"."&amp;MID(E1199,3,3)&amp;"/"&amp;MID(E1199,6,4)&amp;"-"&amp;RIGHT(E1199,2),"erro")))))</f>
        <v>89.096.457/0001-55</v>
      </c>
      <c r="G1199" s="2">
        <f t="shared" si="2"/>
        <v>14</v>
      </c>
      <c r="H1199" s="6" t="s">
        <v>86</v>
      </c>
      <c r="I1199" s="2">
        <v>4.0</v>
      </c>
      <c r="J1199" s="6">
        <v>11.544656663131683</v>
      </c>
      <c r="K1199" s="6">
        <v>103224.0</v>
      </c>
      <c r="L1199" s="2">
        <v>0.0</v>
      </c>
      <c r="M1199" s="2">
        <v>1.0</v>
      </c>
      <c r="N1199" s="2"/>
      <c r="O1199" s="2">
        <v>0.0</v>
      </c>
      <c r="P1199" s="2">
        <v>0.0</v>
      </c>
      <c r="Q1199" s="2">
        <v>0.0</v>
      </c>
      <c r="R1199" s="2">
        <v>15.0</v>
      </c>
      <c r="S1199" s="2">
        <v>0.0</v>
      </c>
      <c r="T1199" s="6">
        <v>16.04993189994169</v>
      </c>
      <c r="U1199" s="6">
        <v>0.052314535532580565</v>
      </c>
      <c r="V1199" s="6">
        <v>0.6852204912175526</v>
      </c>
      <c r="W1199" s="6">
        <v>2177039.0</v>
      </c>
      <c r="X1199" s="6">
        <v>4223657.0</v>
      </c>
      <c r="Y1199" s="6">
        <v>9341075.0</v>
      </c>
      <c r="Z1199" s="6">
        <v>488674.0</v>
      </c>
      <c r="AA1199" s="2">
        <f t="shared" si="3"/>
        <v>0</v>
      </c>
      <c r="AB1199" s="2">
        <v>0.0</v>
      </c>
      <c r="AC1199" s="2">
        <v>0.0</v>
      </c>
      <c r="AD1199" s="2">
        <v>0.0</v>
      </c>
      <c r="AE1199" s="2">
        <v>0.0</v>
      </c>
      <c r="AF1199" s="2">
        <v>0.0</v>
      </c>
      <c r="AG1199" s="2">
        <v>0.0</v>
      </c>
      <c r="AH1199" s="2">
        <v>0.0</v>
      </c>
      <c r="AI1199" s="2">
        <v>1.0</v>
      </c>
      <c r="AJ1199" s="2">
        <v>0.0</v>
      </c>
      <c r="AK1199" s="2">
        <v>0.0</v>
      </c>
      <c r="AL1199" s="2">
        <v>0.0</v>
      </c>
      <c r="AM1199" s="2">
        <v>0.0</v>
      </c>
      <c r="AN1199" s="2">
        <v>0.0</v>
      </c>
      <c r="AO1199" s="2">
        <v>0.0</v>
      </c>
      <c r="AP1199" s="2">
        <v>0.0</v>
      </c>
      <c r="AQ1199" s="2">
        <v>1.0</v>
      </c>
      <c r="AR1199" s="3">
        <v>0.0</v>
      </c>
      <c r="AS1199" s="6">
        <f t="shared" si="4"/>
        <v>15.77059535</v>
      </c>
      <c r="AT1199" s="6">
        <f t="shared" si="5"/>
        <v>0.04409557736</v>
      </c>
      <c r="AU1199" s="6">
        <f t="shared" si="6"/>
        <v>0.4789035855</v>
      </c>
      <c r="AV1199" s="6">
        <f t="shared" si="7"/>
        <v>0</v>
      </c>
      <c r="AW1199" s="6">
        <f t="shared" si="8"/>
        <v>1</v>
      </c>
      <c r="AX1199" s="6">
        <f t="shared" si="9"/>
        <v>0</v>
      </c>
      <c r="AY1199" s="6">
        <f t="shared" si="10"/>
        <v>0</v>
      </c>
      <c r="AZ1199" s="6">
        <f t="shared" si="11"/>
        <v>0</v>
      </c>
      <c r="BA1199" s="6">
        <f t="shared" si="12"/>
        <v>15</v>
      </c>
      <c r="BB1199" s="6">
        <f t="shared" si="13"/>
        <v>0</v>
      </c>
      <c r="BC1199" s="2"/>
      <c r="BD1199" s="2"/>
    </row>
    <row r="1200" ht="15.75" customHeight="1">
      <c r="A1200" s="2">
        <v>287.0</v>
      </c>
      <c r="B1200" s="2">
        <v>2016.0</v>
      </c>
      <c r="C1200" s="6" t="s">
        <v>348</v>
      </c>
      <c r="D1200" s="2">
        <v>14303.0</v>
      </c>
      <c r="E1200" s="2">
        <v>7.3903718000161E13</v>
      </c>
      <c r="F1200" s="2" t="str">
        <f t="array" ref="F1200">IFERROR(INDEX(cnpj!$A:$B,MATCH(C1200,cnpj!$B:$B,0),1),IF(G1200=14,LEFT(E1200,2)&amp;"."&amp;MID(E1200,3,3)&amp;"."&amp;MID(E1200,6,3)&amp;"/"&amp;MID(E1200,9,4)&amp;"-"&amp;RIGHT(E1200,2),IF(G1200=13,0&amp;LEFT(E1200,1)&amp;"."&amp;MID(E1200,2,3)&amp;"."&amp;MID(E1200,5,3)&amp;"/"&amp;MID(E1200,8,4)&amp;"-"&amp;RIGHT(E1200,2),IF(G1200=12,"00"&amp;"."&amp;LEFT(E1200,3)&amp;"."&amp;MID(E1200,4,3)&amp;"/"&amp;MID(E1200,7,4)&amp;"-"&amp;RIGHT(E1200,2),IF(G1200=11,"00.0"&amp;LEFT(E1200,2)&amp;"."&amp;MID(E1200,3,3)&amp;"/"&amp;MID(E1200,6,4)&amp;"-"&amp;RIGHT(E1200,2),"erro")))))</f>
        <v>73.903.718/0001-61</v>
      </c>
      <c r="G1200" s="2">
        <f t="shared" si="2"/>
        <v>14</v>
      </c>
      <c r="H1200" s="6" t="s">
        <v>50</v>
      </c>
      <c r="I1200" s="2">
        <v>6.0</v>
      </c>
      <c r="J1200" s="6">
        <v>10.125287802024292</v>
      </c>
      <c r="K1200" s="6">
        <v>24966.44</v>
      </c>
      <c r="L1200" s="2">
        <v>0.0</v>
      </c>
      <c r="M1200" s="2">
        <v>0.0</v>
      </c>
      <c r="N1200" s="2"/>
      <c r="O1200" s="2">
        <v>0.0</v>
      </c>
      <c r="P1200" s="2">
        <v>0.0</v>
      </c>
      <c r="Q1200" s="2">
        <v>0.0</v>
      </c>
      <c r="R1200" s="2">
        <v>4.0</v>
      </c>
      <c r="S1200" s="2">
        <v>1.0</v>
      </c>
      <c r="T1200" s="6">
        <v>9.470702633773001</v>
      </c>
      <c r="U1200" s="6">
        <v>0.02797903499306305</v>
      </c>
      <c r="V1200" s="6">
        <v>0.5291351934638507</v>
      </c>
      <c r="W1200" s="6">
        <v>247.0</v>
      </c>
      <c r="X1200" s="6">
        <v>6618.0</v>
      </c>
      <c r="Y1200" s="6">
        <v>12974.0</v>
      </c>
      <c r="Z1200" s="6">
        <v>363.0</v>
      </c>
      <c r="AA1200" s="2" t="str">
        <f t="shared" si="3"/>
        <v/>
      </c>
      <c r="AB1200" s="2">
        <v>0.0</v>
      </c>
      <c r="AC1200" s="2">
        <v>1.0</v>
      </c>
      <c r="AD1200" s="2">
        <v>0.0</v>
      </c>
      <c r="AE1200" s="2">
        <v>0.0</v>
      </c>
      <c r="AF1200" s="2">
        <v>0.0</v>
      </c>
      <c r="AG1200" s="2">
        <v>0.0</v>
      </c>
      <c r="AH1200" s="2">
        <v>0.0</v>
      </c>
      <c r="AI1200" s="2">
        <v>0.0</v>
      </c>
      <c r="AJ1200" s="2">
        <v>0.0</v>
      </c>
      <c r="AK1200" s="2">
        <v>0.0</v>
      </c>
      <c r="AL1200" s="2">
        <v>0.0</v>
      </c>
      <c r="AM1200" s="2">
        <v>1.0</v>
      </c>
      <c r="AN1200" s="2">
        <v>0.0</v>
      </c>
      <c r="AO1200" s="2">
        <v>0.0</v>
      </c>
      <c r="AP1200" s="2">
        <v>0.0</v>
      </c>
      <c r="AQ1200" s="2">
        <v>0.0</v>
      </c>
      <c r="AR1200" s="3">
        <v>0.0</v>
      </c>
      <c r="AS1200" s="6" t="str">
        <f t="shared" si="4"/>
        <v/>
      </c>
      <c r="AT1200" s="6" t="str">
        <f t="shared" si="5"/>
        <v/>
      </c>
      <c r="AU1200" s="6" t="str">
        <f t="shared" si="6"/>
        <v/>
      </c>
      <c r="AV1200" s="6" t="str">
        <f t="shared" si="7"/>
        <v/>
      </c>
      <c r="AW1200" s="6" t="str">
        <f t="shared" si="8"/>
        <v/>
      </c>
      <c r="AX1200" s="6" t="str">
        <f t="shared" si="9"/>
        <v/>
      </c>
      <c r="AY1200" s="6" t="str">
        <f t="shared" si="10"/>
        <v/>
      </c>
      <c r="AZ1200" s="6" t="str">
        <f t="shared" si="11"/>
        <v/>
      </c>
      <c r="BA1200" s="6" t="str">
        <f t="shared" si="12"/>
        <v/>
      </c>
      <c r="BB1200" s="6" t="str">
        <f t="shared" si="13"/>
        <v/>
      </c>
      <c r="BC1200" s="2"/>
      <c r="BD1200" s="2"/>
    </row>
    <row r="1201" ht="15.75" customHeight="1">
      <c r="A1201" s="2">
        <v>287.0</v>
      </c>
      <c r="B1201" s="2">
        <v>2017.0</v>
      </c>
      <c r="C1201" s="6" t="s">
        <v>348</v>
      </c>
      <c r="D1201" s="2">
        <v>14303.0</v>
      </c>
      <c r="E1201" s="2">
        <v>7.3903718000161E13</v>
      </c>
      <c r="F1201" s="2" t="str">
        <f t="array" ref="F1201">IFERROR(INDEX(cnpj!$A:$B,MATCH(C1201,cnpj!$B:$B,0),1),IF(G1201=14,LEFT(E1201,2)&amp;"."&amp;MID(E1201,3,3)&amp;"."&amp;MID(E1201,6,3)&amp;"/"&amp;MID(E1201,9,4)&amp;"-"&amp;RIGHT(E1201,2),IF(G1201=13,0&amp;LEFT(E1201,1)&amp;"."&amp;MID(E1201,2,3)&amp;"."&amp;MID(E1201,5,3)&amp;"/"&amp;MID(E1201,8,4)&amp;"-"&amp;RIGHT(E1201,2),IF(G1201=12,"00"&amp;"."&amp;LEFT(E1201,3)&amp;"."&amp;MID(E1201,4,3)&amp;"/"&amp;MID(E1201,7,4)&amp;"-"&amp;RIGHT(E1201,2),IF(G1201=11,"00.0"&amp;LEFT(E1201,2)&amp;"."&amp;MID(E1201,3,3)&amp;"/"&amp;MID(E1201,6,4)&amp;"-"&amp;RIGHT(E1201,2),"erro")))))</f>
        <v>73.903.718/0001-61</v>
      </c>
      <c r="G1201" s="2">
        <f t="shared" si="2"/>
        <v>14</v>
      </c>
      <c r="H1201" s="6" t="s">
        <v>50</v>
      </c>
      <c r="I1201" s="2">
        <v>6.0</v>
      </c>
      <c r="J1201" s="6">
        <v>10.125288603099335</v>
      </c>
      <c r="K1201" s="6">
        <v>24966.46</v>
      </c>
      <c r="L1201" s="2">
        <v>0.0</v>
      </c>
      <c r="M1201" s="2">
        <v>0.0</v>
      </c>
      <c r="N1201" s="2"/>
      <c r="O1201" s="2">
        <v>0.0</v>
      </c>
      <c r="P1201" s="2">
        <v>0.0</v>
      </c>
      <c r="Q1201" s="2">
        <v>0.0</v>
      </c>
      <c r="R1201" s="2">
        <v>4.0</v>
      </c>
      <c r="S1201" s="2">
        <v>1.0</v>
      </c>
      <c r="T1201" s="6">
        <v>9.299998243906717</v>
      </c>
      <c r="U1201" s="6">
        <v>-0.1388736514902176</v>
      </c>
      <c r="V1201" s="6">
        <v>0.5756079722069848</v>
      </c>
      <c r="W1201" s="6">
        <v>416.0</v>
      </c>
      <c r="X1201" s="6">
        <v>5880.0</v>
      </c>
      <c r="Y1201" s="6">
        <v>10938.0</v>
      </c>
      <c r="Z1201" s="6">
        <v>-1519.0</v>
      </c>
      <c r="AA1201" s="2">
        <f t="shared" si="3"/>
        <v>0</v>
      </c>
      <c r="AB1201" s="2">
        <v>0.0</v>
      </c>
      <c r="AC1201" s="2">
        <v>1.0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0.0</v>
      </c>
      <c r="AI1201" s="2">
        <v>0.0</v>
      </c>
      <c r="AJ1201" s="2">
        <v>0.0</v>
      </c>
      <c r="AK1201" s="2">
        <v>0.0</v>
      </c>
      <c r="AL1201" s="2">
        <v>0.0</v>
      </c>
      <c r="AM1201" s="2">
        <v>0.0</v>
      </c>
      <c r="AN1201" s="2">
        <v>1.0</v>
      </c>
      <c r="AO1201" s="2">
        <v>0.0</v>
      </c>
      <c r="AP1201" s="2">
        <v>0.0</v>
      </c>
      <c r="AQ1201" s="2">
        <v>0.0</v>
      </c>
      <c r="AR1201" s="3">
        <v>0.0</v>
      </c>
      <c r="AS1201" s="6">
        <f t="shared" si="4"/>
        <v>9.470702634</v>
      </c>
      <c r="AT1201" s="6">
        <f t="shared" si="5"/>
        <v>0.02797903499</v>
      </c>
      <c r="AU1201" s="6">
        <f t="shared" si="6"/>
        <v>0.5291351935</v>
      </c>
      <c r="AV1201" s="6">
        <f t="shared" si="7"/>
        <v>0</v>
      </c>
      <c r="AW1201" s="6">
        <f t="shared" si="8"/>
        <v>0</v>
      </c>
      <c r="AX1201" s="6">
        <f t="shared" si="9"/>
        <v>0</v>
      </c>
      <c r="AY1201" s="6">
        <f t="shared" si="10"/>
        <v>0</v>
      </c>
      <c r="AZ1201" s="6">
        <f t="shared" si="11"/>
        <v>0</v>
      </c>
      <c r="BA1201" s="6">
        <f t="shared" si="12"/>
        <v>4</v>
      </c>
      <c r="BB1201" s="6">
        <f t="shared" si="13"/>
        <v>1</v>
      </c>
      <c r="BC1201" s="2"/>
      <c r="BD1201" s="2"/>
    </row>
    <row r="1202" ht="15.75" customHeight="1">
      <c r="A1202" s="2">
        <v>287.0</v>
      </c>
      <c r="B1202" s="2">
        <v>2018.0</v>
      </c>
      <c r="C1202" s="6" t="s">
        <v>348</v>
      </c>
      <c r="D1202" s="2">
        <v>14303.0</v>
      </c>
      <c r="E1202" s="2">
        <v>7.3903718000161E13</v>
      </c>
      <c r="F1202" s="2" t="str">
        <f t="array" ref="F1202">IFERROR(INDEX(cnpj!$A:$B,MATCH(C1202,cnpj!$B:$B,0),1),IF(G1202=14,LEFT(E1202,2)&amp;"."&amp;MID(E1202,3,3)&amp;"."&amp;MID(E1202,6,3)&amp;"/"&amp;MID(E1202,9,4)&amp;"-"&amp;RIGHT(E1202,2),IF(G1202=13,0&amp;LEFT(E1202,1)&amp;"."&amp;MID(E1202,2,3)&amp;"."&amp;MID(E1202,5,3)&amp;"/"&amp;MID(E1202,8,4)&amp;"-"&amp;RIGHT(E1202,2),IF(G1202=12,"00"&amp;"."&amp;LEFT(E1202,3)&amp;"."&amp;MID(E1202,4,3)&amp;"/"&amp;MID(E1202,7,4)&amp;"-"&amp;RIGHT(E1202,2),IF(G1202=11,"00.0"&amp;LEFT(E1202,2)&amp;"."&amp;MID(E1202,3,3)&amp;"/"&amp;MID(E1202,6,4)&amp;"-"&amp;RIGHT(E1202,2),"erro")))))</f>
        <v>73.903.718/0001-61</v>
      </c>
      <c r="G1202" s="2">
        <f t="shared" si="2"/>
        <v>14</v>
      </c>
      <c r="H1202" s="6" t="s">
        <v>50</v>
      </c>
      <c r="I1202" s="2">
        <v>6.0</v>
      </c>
      <c r="J1202" s="6">
        <v>9.903487552536127</v>
      </c>
      <c r="K1202" s="6">
        <v>20000.0</v>
      </c>
      <c r="L1202" s="2">
        <v>0.0</v>
      </c>
      <c r="M1202" s="2">
        <v>0.0</v>
      </c>
      <c r="N1202" s="2"/>
      <c r="O1202" s="2">
        <v>0.0</v>
      </c>
      <c r="P1202" s="2">
        <v>0.0</v>
      </c>
      <c r="Q1202" s="2">
        <v>0.0</v>
      </c>
      <c r="R1202" s="2">
        <v>2.0</v>
      </c>
      <c r="S1202" s="2">
        <v>1.0</v>
      </c>
      <c r="T1202" s="6">
        <v>9.266815218904162</v>
      </c>
      <c r="U1202" s="6">
        <v>-0.05906814100746621</v>
      </c>
      <c r="V1202" s="6">
        <v>0.6203572441168131</v>
      </c>
      <c r="W1202" s="6">
        <v>360.0</v>
      </c>
      <c r="X1202" s="6">
        <v>6204.0</v>
      </c>
      <c r="Y1202" s="6">
        <v>10581.0</v>
      </c>
      <c r="Z1202" s="6">
        <v>-625.0</v>
      </c>
      <c r="AA1202" s="2">
        <f t="shared" si="3"/>
        <v>1</v>
      </c>
      <c r="AB1202" s="2">
        <v>0.0</v>
      </c>
      <c r="AC1202" s="2">
        <v>1.0</v>
      </c>
      <c r="AD1202" s="2">
        <v>0.0</v>
      </c>
      <c r="AE1202" s="2">
        <v>0.0</v>
      </c>
      <c r="AF1202" s="2">
        <v>0.0</v>
      </c>
      <c r="AG1202" s="2">
        <v>0.0</v>
      </c>
      <c r="AH1202" s="2">
        <v>0.0</v>
      </c>
      <c r="AI1202" s="2">
        <v>0.0</v>
      </c>
      <c r="AJ1202" s="2">
        <v>0.0</v>
      </c>
      <c r="AK1202" s="2">
        <v>0.0</v>
      </c>
      <c r="AL1202" s="2">
        <v>0.0</v>
      </c>
      <c r="AM1202" s="2">
        <v>0.0</v>
      </c>
      <c r="AN1202" s="2">
        <v>0.0</v>
      </c>
      <c r="AO1202" s="2">
        <v>1.0</v>
      </c>
      <c r="AP1202" s="2">
        <v>0.0</v>
      </c>
      <c r="AQ1202" s="2">
        <v>0.0</v>
      </c>
      <c r="AR1202" s="3">
        <v>0.0</v>
      </c>
      <c r="AS1202" s="6">
        <f t="shared" si="4"/>
        <v>9.299998244</v>
      </c>
      <c r="AT1202" s="6">
        <f t="shared" si="5"/>
        <v>-0.1388736515</v>
      </c>
      <c r="AU1202" s="6">
        <f t="shared" si="6"/>
        <v>0.5756079722</v>
      </c>
      <c r="AV1202" s="6">
        <f t="shared" si="7"/>
        <v>0</v>
      </c>
      <c r="AW1202" s="6">
        <f t="shared" si="8"/>
        <v>0</v>
      </c>
      <c r="AX1202" s="6">
        <f t="shared" si="9"/>
        <v>0</v>
      </c>
      <c r="AY1202" s="6">
        <f t="shared" si="10"/>
        <v>0</v>
      </c>
      <c r="AZ1202" s="6">
        <f t="shared" si="11"/>
        <v>0</v>
      </c>
      <c r="BA1202" s="6">
        <f t="shared" si="12"/>
        <v>4</v>
      </c>
      <c r="BB1202" s="6">
        <f t="shared" si="13"/>
        <v>1</v>
      </c>
      <c r="BC1202" s="2"/>
      <c r="BD1202" s="2"/>
    </row>
    <row r="1203" ht="15.75" customHeight="1">
      <c r="A1203" s="2">
        <v>287.0</v>
      </c>
      <c r="B1203" s="2">
        <v>2019.0</v>
      </c>
      <c r="C1203" s="6" t="s">
        <v>348</v>
      </c>
      <c r="D1203" s="2">
        <v>14303.0</v>
      </c>
      <c r="E1203" s="2">
        <v>7.3903718000161E13</v>
      </c>
      <c r="F1203" s="2" t="str">
        <f t="array" ref="F1203">IFERROR(INDEX(cnpj!$A:$B,MATCH(C1203,cnpj!$B:$B,0),1),IF(G1203=14,LEFT(E1203,2)&amp;"."&amp;MID(E1203,3,3)&amp;"."&amp;MID(E1203,6,3)&amp;"/"&amp;MID(E1203,9,4)&amp;"-"&amp;RIGHT(E1203,2),IF(G1203=13,0&amp;LEFT(E1203,1)&amp;"."&amp;MID(E1203,2,3)&amp;"."&amp;MID(E1203,5,3)&amp;"/"&amp;MID(E1203,8,4)&amp;"-"&amp;RIGHT(E1203,2),IF(G1203=12,"00"&amp;"."&amp;LEFT(E1203,3)&amp;"."&amp;MID(E1203,4,3)&amp;"/"&amp;MID(E1203,7,4)&amp;"-"&amp;RIGHT(E1203,2),IF(G1203=11,"00.0"&amp;LEFT(E1203,2)&amp;"."&amp;MID(E1203,3,3)&amp;"/"&amp;MID(E1203,6,4)&amp;"-"&amp;RIGHT(E1203,2),"erro")))))</f>
        <v>73.903.718/0001-61</v>
      </c>
      <c r="G1203" s="2">
        <f t="shared" si="2"/>
        <v>14</v>
      </c>
      <c r="H1203" s="6" t="s">
        <v>50</v>
      </c>
      <c r="I1203" s="2">
        <v>6.0</v>
      </c>
      <c r="J1203" s="6">
        <v>9.903487552536127</v>
      </c>
      <c r="K1203" s="6">
        <v>20000.0</v>
      </c>
      <c r="L1203" s="2">
        <v>0.0</v>
      </c>
      <c r="M1203" s="2">
        <v>0.0</v>
      </c>
      <c r="N1203" s="2"/>
      <c r="O1203" s="2">
        <v>0.0</v>
      </c>
      <c r="P1203" s="2">
        <v>0.0</v>
      </c>
      <c r="Q1203" s="2">
        <v>0.0</v>
      </c>
      <c r="R1203" s="2">
        <v>2.0</v>
      </c>
      <c r="S1203" s="2">
        <v>1.0</v>
      </c>
      <c r="T1203" s="6">
        <v>9.202509792860994</v>
      </c>
      <c r="U1203" s="6">
        <v>-0.0695424309614997</v>
      </c>
      <c r="V1203" s="6">
        <v>0.02519653295706511</v>
      </c>
      <c r="W1203" s="6">
        <v>3.0</v>
      </c>
      <c r="X1203" s="6">
        <v>247.0</v>
      </c>
      <c r="Y1203" s="6">
        <v>9922.0</v>
      </c>
      <c r="Z1203" s="6">
        <v>-690.0</v>
      </c>
      <c r="AA1203" s="2">
        <f t="shared" si="3"/>
        <v>1</v>
      </c>
      <c r="AB1203" s="2">
        <v>0.0</v>
      </c>
      <c r="AC1203" s="2">
        <v>1.0</v>
      </c>
      <c r="AD1203" s="2">
        <v>0.0</v>
      </c>
      <c r="AE1203" s="2">
        <v>0.0</v>
      </c>
      <c r="AF1203" s="2">
        <v>0.0</v>
      </c>
      <c r="AG1203" s="2">
        <v>0.0</v>
      </c>
      <c r="AH1203" s="2">
        <v>0.0</v>
      </c>
      <c r="AI1203" s="2">
        <v>0.0</v>
      </c>
      <c r="AJ1203" s="2">
        <v>0.0</v>
      </c>
      <c r="AK1203" s="2">
        <v>0.0</v>
      </c>
      <c r="AL1203" s="2">
        <v>0.0</v>
      </c>
      <c r="AM1203" s="2">
        <v>0.0</v>
      </c>
      <c r="AN1203" s="2">
        <v>0.0</v>
      </c>
      <c r="AO1203" s="2">
        <v>0.0</v>
      </c>
      <c r="AP1203" s="2">
        <v>1.0</v>
      </c>
      <c r="AQ1203" s="2">
        <v>0.0</v>
      </c>
      <c r="AR1203" s="3">
        <v>0.0</v>
      </c>
      <c r="AS1203" s="6">
        <f t="shared" si="4"/>
        <v>9.266815219</v>
      </c>
      <c r="AT1203" s="6">
        <f t="shared" si="5"/>
        <v>-0.05906814101</v>
      </c>
      <c r="AU1203" s="6">
        <f t="shared" si="6"/>
        <v>0.6203572441</v>
      </c>
      <c r="AV1203" s="6">
        <f t="shared" si="7"/>
        <v>0</v>
      </c>
      <c r="AW1203" s="6">
        <f t="shared" si="8"/>
        <v>0</v>
      </c>
      <c r="AX1203" s="6">
        <f t="shared" si="9"/>
        <v>0</v>
      </c>
      <c r="AY1203" s="6">
        <f t="shared" si="10"/>
        <v>0</v>
      </c>
      <c r="AZ1203" s="6">
        <f t="shared" si="11"/>
        <v>0</v>
      </c>
      <c r="BA1203" s="6">
        <f t="shared" si="12"/>
        <v>2</v>
      </c>
      <c r="BB1203" s="6">
        <f t="shared" si="13"/>
        <v>1</v>
      </c>
      <c r="BC1203" s="2"/>
      <c r="BD1203" s="2"/>
    </row>
    <row r="1204" ht="15.75" customHeight="1">
      <c r="A1204" s="2">
        <v>287.0</v>
      </c>
      <c r="B1204" s="2">
        <v>2020.0</v>
      </c>
      <c r="C1204" s="6" t="s">
        <v>348</v>
      </c>
      <c r="D1204" s="2">
        <v>14303.0</v>
      </c>
      <c r="E1204" s="2">
        <v>7.3903718000161E13</v>
      </c>
      <c r="F1204" s="2" t="str">
        <f t="array" ref="F1204">IFERROR(INDEX(cnpj!$A:$B,MATCH(C1204,cnpj!$B:$B,0),1),IF(G1204=14,LEFT(E1204,2)&amp;"."&amp;MID(E1204,3,3)&amp;"."&amp;MID(E1204,6,3)&amp;"/"&amp;MID(E1204,9,4)&amp;"-"&amp;RIGHT(E1204,2),IF(G1204=13,0&amp;LEFT(E1204,1)&amp;"."&amp;MID(E1204,2,3)&amp;"."&amp;MID(E1204,5,3)&amp;"/"&amp;MID(E1204,8,4)&amp;"-"&amp;RIGHT(E1204,2),IF(G1204=12,"00"&amp;"."&amp;LEFT(E1204,3)&amp;"."&amp;MID(E1204,4,3)&amp;"/"&amp;MID(E1204,7,4)&amp;"-"&amp;RIGHT(E1204,2),IF(G1204=11,"00.0"&amp;LEFT(E1204,2)&amp;"."&amp;MID(E1204,3,3)&amp;"/"&amp;MID(E1204,6,4)&amp;"-"&amp;RIGHT(E1204,2),"erro")))))</f>
        <v>73.903.718/0001-61</v>
      </c>
      <c r="G1204" s="2">
        <f t="shared" si="2"/>
        <v>14</v>
      </c>
      <c r="H1204" s="6" t="s">
        <v>50</v>
      </c>
      <c r="I1204" s="2">
        <v>6.0</v>
      </c>
      <c r="J1204" s="6">
        <v>10.596634733096073</v>
      </c>
      <c r="K1204" s="6">
        <v>40000.0</v>
      </c>
      <c r="L1204" s="2">
        <v>0.0</v>
      </c>
      <c r="M1204" s="2">
        <v>0.0</v>
      </c>
      <c r="N1204" s="2"/>
      <c r="O1204" s="2">
        <v>0.0</v>
      </c>
      <c r="P1204" s="2">
        <v>0.0</v>
      </c>
      <c r="Q1204" s="2">
        <v>0.0</v>
      </c>
      <c r="R1204" s="2">
        <v>2.0</v>
      </c>
      <c r="S1204" s="2">
        <v>1.0</v>
      </c>
      <c r="T1204" s="6">
        <v>9.043577154098081</v>
      </c>
      <c r="U1204" s="6">
        <v>-0.3231332703213611</v>
      </c>
      <c r="V1204" s="6">
        <v>0.8855151228733459</v>
      </c>
      <c r="W1204" s="6">
        <v>3.0</v>
      </c>
      <c r="X1204" s="6">
        <v>7492.0</v>
      </c>
      <c r="Y1204" s="6">
        <v>8464.0</v>
      </c>
      <c r="Z1204" s="6">
        <v>-2735.0</v>
      </c>
      <c r="AA1204" s="2">
        <f t="shared" si="3"/>
        <v>1</v>
      </c>
      <c r="AB1204" s="2">
        <v>0.0</v>
      </c>
      <c r="AC1204" s="2">
        <v>1.0</v>
      </c>
      <c r="AD1204" s="2">
        <v>0.0</v>
      </c>
      <c r="AE1204" s="2">
        <v>0.0</v>
      </c>
      <c r="AF1204" s="2">
        <v>0.0</v>
      </c>
      <c r="AG1204" s="2">
        <v>0.0</v>
      </c>
      <c r="AH1204" s="2">
        <v>0.0</v>
      </c>
      <c r="AI1204" s="2">
        <v>0.0</v>
      </c>
      <c r="AJ1204" s="2">
        <v>0.0</v>
      </c>
      <c r="AK1204" s="2">
        <v>0.0</v>
      </c>
      <c r="AL1204" s="2">
        <v>0.0</v>
      </c>
      <c r="AM1204" s="2">
        <v>0.0</v>
      </c>
      <c r="AN1204" s="2">
        <v>0.0</v>
      </c>
      <c r="AO1204" s="2">
        <v>0.0</v>
      </c>
      <c r="AP1204" s="2">
        <v>0.0</v>
      </c>
      <c r="AQ1204" s="2">
        <v>1.0</v>
      </c>
      <c r="AR1204" s="3">
        <v>0.0</v>
      </c>
      <c r="AS1204" s="6">
        <f t="shared" si="4"/>
        <v>9.202509793</v>
      </c>
      <c r="AT1204" s="6">
        <f t="shared" si="5"/>
        <v>-0.06954243096</v>
      </c>
      <c r="AU1204" s="6">
        <f t="shared" si="6"/>
        <v>0.02519653296</v>
      </c>
      <c r="AV1204" s="6">
        <f t="shared" si="7"/>
        <v>0</v>
      </c>
      <c r="AW1204" s="6">
        <f t="shared" si="8"/>
        <v>0</v>
      </c>
      <c r="AX1204" s="6">
        <f t="shared" si="9"/>
        <v>0</v>
      </c>
      <c r="AY1204" s="6">
        <f t="shared" si="10"/>
        <v>0</v>
      </c>
      <c r="AZ1204" s="6">
        <f t="shared" si="11"/>
        <v>0</v>
      </c>
      <c r="BA1204" s="6">
        <f t="shared" si="12"/>
        <v>2</v>
      </c>
      <c r="BB1204" s="6">
        <f t="shared" si="13"/>
        <v>1</v>
      </c>
      <c r="BC1204" s="2"/>
      <c r="BD1204" s="2"/>
    </row>
    <row r="1205" ht="15.75" customHeight="1">
      <c r="A1205" s="2">
        <v>288.0</v>
      </c>
      <c r="B1205" s="2">
        <v>2016.0</v>
      </c>
      <c r="C1205" s="6" t="s">
        <v>349</v>
      </c>
      <c r="D1205" s="2">
        <v>16241.0</v>
      </c>
      <c r="E1205" s="2">
        <v>4.6119855000137E13</v>
      </c>
      <c r="F1205" s="2" t="str">
        <f t="array" ref="F1205">IFERROR(INDEX(cnpj!$A:$B,MATCH(C1205,cnpj!$B:$B,0),1),IF(G1205=14,LEFT(E1205,2)&amp;"."&amp;MID(E1205,3,3)&amp;"."&amp;MID(E1205,6,3)&amp;"/"&amp;MID(E1205,9,4)&amp;"-"&amp;RIGHT(E1205,2),IF(G1205=13,0&amp;LEFT(E1205,1)&amp;"."&amp;MID(E1205,2,3)&amp;"."&amp;MID(E1205,5,3)&amp;"/"&amp;MID(E1205,8,4)&amp;"-"&amp;RIGHT(E1205,2),IF(G1205=12,"00"&amp;"."&amp;LEFT(E1205,3)&amp;"."&amp;MID(E1205,4,3)&amp;"/"&amp;MID(E1205,7,4)&amp;"-"&amp;RIGHT(E1205,2),IF(G1205=11,"00.0"&amp;LEFT(E1205,2)&amp;"."&amp;MID(E1205,3,3)&amp;"/"&amp;MID(E1205,6,4)&amp;"-"&amp;RIGHT(E1205,2),"erro")))))</f>
        <v>46.119.855/0001-37</v>
      </c>
      <c r="G1205" s="2">
        <f t="shared" si="2"/>
        <v>14</v>
      </c>
      <c r="H1205" s="6" t="s">
        <v>52</v>
      </c>
      <c r="I1205" s="2">
        <v>10.0</v>
      </c>
      <c r="J1205" s="6">
        <v>12.428162361755193</v>
      </c>
      <c r="K1205" s="6">
        <v>249736.68</v>
      </c>
      <c r="L1205" s="2">
        <v>0.0</v>
      </c>
      <c r="M1205" s="2">
        <v>0.0</v>
      </c>
      <c r="N1205" s="2"/>
      <c r="O1205" s="2">
        <v>0.0</v>
      </c>
      <c r="P1205" s="2">
        <v>0.0</v>
      </c>
      <c r="Q1205" s="2">
        <v>0.0</v>
      </c>
      <c r="R1205" s="2">
        <v>16.0</v>
      </c>
      <c r="S1205" s="2">
        <v>0.0</v>
      </c>
      <c r="T1205" s="6">
        <v>13.997054312348345</v>
      </c>
      <c r="U1205" s="6">
        <v>0.0657319399166185</v>
      </c>
      <c r="V1205" s="6">
        <v>0.6748371859120467</v>
      </c>
      <c r="W1205" s="6">
        <v>194489.0</v>
      </c>
      <c r="X1205" s="6">
        <v>614686.0</v>
      </c>
      <c r="Y1205" s="6">
        <v>1199067.0</v>
      </c>
      <c r="Z1205" s="6">
        <v>78817.0</v>
      </c>
      <c r="AA1205" s="2" t="str">
        <f t="shared" si="3"/>
        <v/>
      </c>
      <c r="AB1205" s="2">
        <v>0.0</v>
      </c>
      <c r="AC1205" s="2">
        <v>0.0</v>
      </c>
      <c r="AD1205" s="2">
        <v>1.0</v>
      </c>
      <c r="AE1205" s="2">
        <v>0.0</v>
      </c>
      <c r="AF1205" s="2">
        <v>0.0</v>
      </c>
      <c r="AG1205" s="2">
        <v>0.0</v>
      </c>
      <c r="AH1205" s="2">
        <v>0.0</v>
      </c>
      <c r="AI1205" s="2">
        <v>0.0</v>
      </c>
      <c r="AJ1205" s="2">
        <v>0.0</v>
      </c>
      <c r="AK1205" s="2">
        <v>0.0</v>
      </c>
      <c r="AL1205" s="2">
        <v>0.0</v>
      </c>
      <c r="AM1205" s="2">
        <v>1.0</v>
      </c>
      <c r="AN1205" s="2">
        <v>0.0</v>
      </c>
      <c r="AO1205" s="2">
        <v>0.0</v>
      </c>
      <c r="AP1205" s="2">
        <v>0.0</v>
      </c>
      <c r="AQ1205" s="2">
        <v>0.0</v>
      </c>
      <c r="AR1205" s="3">
        <v>0.0</v>
      </c>
      <c r="AS1205" s="6" t="str">
        <f t="shared" si="4"/>
        <v/>
      </c>
      <c r="AT1205" s="6" t="str">
        <f t="shared" si="5"/>
        <v/>
      </c>
      <c r="AU1205" s="6" t="str">
        <f t="shared" si="6"/>
        <v/>
      </c>
      <c r="AV1205" s="6" t="str">
        <f t="shared" si="7"/>
        <v/>
      </c>
      <c r="AW1205" s="6" t="str">
        <f t="shared" si="8"/>
        <v/>
      </c>
      <c r="AX1205" s="6" t="str">
        <f t="shared" si="9"/>
        <v/>
      </c>
      <c r="AY1205" s="6" t="str">
        <f t="shared" si="10"/>
        <v/>
      </c>
      <c r="AZ1205" s="6" t="str">
        <f t="shared" si="11"/>
        <v/>
      </c>
      <c r="BA1205" s="6" t="str">
        <f t="shared" si="12"/>
        <v/>
      </c>
      <c r="BB1205" s="6" t="str">
        <f t="shared" si="13"/>
        <v/>
      </c>
      <c r="BC1205" s="2"/>
      <c r="BD1205" s="2"/>
    </row>
    <row r="1206" ht="15.75" customHeight="1">
      <c r="A1206" s="2">
        <v>288.0</v>
      </c>
      <c r="B1206" s="2">
        <v>2017.0</v>
      </c>
      <c r="C1206" s="6" t="s">
        <v>349</v>
      </c>
      <c r="D1206" s="2">
        <v>16241.0</v>
      </c>
      <c r="E1206" s="2">
        <v>4.6119855000137E13</v>
      </c>
      <c r="F1206" s="2" t="str">
        <f t="array" ref="F1206">IFERROR(INDEX(cnpj!$A:$B,MATCH(C1206,cnpj!$B:$B,0),1),IF(G1206=14,LEFT(E1206,2)&amp;"."&amp;MID(E1206,3,3)&amp;"."&amp;MID(E1206,6,3)&amp;"/"&amp;MID(E1206,9,4)&amp;"-"&amp;RIGHT(E1206,2),IF(G1206=13,0&amp;LEFT(E1206,1)&amp;"."&amp;MID(E1206,2,3)&amp;"."&amp;MID(E1206,5,3)&amp;"/"&amp;MID(E1206,8,4)&amp;"-"&amp;RIGHT(E1206,2),IF(G1206=12,"00"&amp;"."&amp;LEFT(E1206,3)&amp;"."&amp;MID(E1206,4,3)&amp;"/"&amp;MID(E1206,7,4)&amp;"-"&amp;RIGHT(E1206,2),IF(G1206=11,"00.0"&amp;LEFT(E1206,2)&amp;"."&amp;MID(E1206,3,3)&amp;"/"&amp;MID(E1206,6,4)&amp;"-"&amp;RIGHT(E1206,2),"erro")))))</f>
        <v>46.119.855/0001-37</v>
      </c>
      <c r="G1206" s="2">
        <f t="shared" si="2"/>
        <v>14</v>
      </c>
      <c r="H1206" s="6" t="s">
        <v>52</v>
      </c>
      <c r="I1206" s="2">
        <v>10.0</v>
      </c>
      <c r="J1206" s="6">
        <v>12.466675051143156</v>
      </c>
      <c r="K1206" s="6">
        <v>259542.32</v>
      </c>
      <c r="L1206" s="2">
        <v>0.0</v>
      </c>
      <c r="M1206" s="2">
        <v>0.0</v>
      </c>
      <c r="N1206" s="2"/>
      <c r="O1206" s="2">
        <v>0.0</v>
      </c>
      <c r="P1206" s="2">
        <v>0.0</v>
      </c>
      <c r="Q1206" s="2">
        <v>0.0</v>
      </c>
      <c r="R1206" s="2">
        <v>21.0</v>
      </c>
      <c r="S1206" s="2">
        <v>0.0</v>
      </c>
      <c r="T1206" s="6">
        <v>14.032318078964968</v>
      </c>
      <c r="U1206" s="6">
        <v>0.0959467999887288</v>
      </c>
      <c r="V1206" s="6">
        <v>0.6988523514517694</v>
      </c>
      <c r="W1206" s="6">
        <v>206431.0</v>
      </c>
      <c r="X1206" s="6">
        <v>661617.0</v>
      </c>
      <c r="Y1206" s="6">
        <v>1242105.0</v>
      </c>
      <c r="Z1206" s="6">
        <v>119176.0</v>
      </c>
      <c r="AA1206" s="2">
        <f t="shared" si="3"/>
        <v>0</v>
      </c>
      <c r="AB1206" s="2">
        <v>0.0</v>
      </c>
      <c r="AC1206" s="2">
        <v>0.0</v>
      </c>
      <c r="AD1206" s="2">
        <v>1.0</v>
      </c>
      <c r="AE1206" s="2">
        <v>0.0</v>
      </c>
      <c r="AF1206" s="2">
        <v>0.0</v>
      </c>
      <c r="AG1206" s="2">
        <v>0.0</v>
      </c>
      <c r="AH1206" s="2">
        <v>0.0</v>
      </c>
      <c r="AI1206" s="2">
        <v>0.0</v>
      </c>
      <c r="AJ1206" s="2">
        <v>0.0</v>
      </c>
      <c r="AK1206" s="2">
        <v>0.0</v>
      </c>
      <c r="AL1206" s="2">
        <v>0.0</v>
      </c>
      <c r="AM1206" s="2">
        <v>0.0</v>
      </c>
      <c r="AN1206" s="2">
        <v>1.0</v>
      </c>
      <c r="AO1206" s="2">
        <v>0.0</v>
      </c>
      <c r="AP1206" s="2">
        <v>0.0</v>
      </c>
      <c r="AQ1206" s="2">
        <v>0.0</v>
      </c>
      <c r="AR1206" s="3">
        <v>0.0</v>
      </c>
      <c r="AS1206" s="6">
        <f t="shared" si="4"/>
        <v>13.99705431</v>
      </c>
      <c r="AT1206" s="6">
        <f t="shared" si="5"/>
        <v>0.06573193992</v>
      </c>
      <c r="AU1206" s="6">
        <f t="shared" si="6"/>
        <v>0.6748371859</v>
      </c>
      <c r="AV1206" s="6">
        <f t="shared" si="7"/>
        <v>0</v>
      </c>
      <c r="AW1206" s="6">
        <f t="shared" si="8"/>
        <v>0</v>
      </c>
      <c r="AX1206" s="6">
        <f t="shared" si="9"/>
        <v>0</v>
      </c>
      <c r="AY1206" s="6">
        <f t="shared" si="10"/>
        <v>0</v>
      </c>
      <c r="AZ1206" s="6">
        <f t="shared" si="11"/>
        <v>0</v>
      </c>
      <c r="BA1206" s="6">
        <f t="shared" si="12"/>
        <v>16</v>
      </c>
      <c r="BB1206" s="6">
        <f t="shared" si="13"/>
        <v>0</v>
      </c>
      <c r="BC1206" s="2"/>
      <c r="BD1206" s="2"/>
    </row>
    <row r="1207" ht="15.75" customHeight="1">
      <c r="A1207" s="2">
        <v>288.0</v>
      </c>
      <c r="B1207" s="2">
        <v>2018.0</v>
      </c>
      <c r="C1207" s="6" t="s">
        <v>349</v>
      </c>
      <c r="D1207" s="2">
        <v>16241.0</v>
      </c>
      <c r="E1207" s="2">
        <v>4.6119855000137E13</v>
      </c>
      <c r="F1207" s="2" t="str">
        <f t="array" ref="F1207">IFERROR(INDEX(cnpj!$A:$B,MATCH(C1207,cnpj!$B:$B,0),1),IF(G1207=14,LEFT(E1207,2)&amp;"."&amp;MID(E1207,3,3)&amp;"."&amp;MID(E1207,6,3)&amp;"/"&amp;MID(E1207,9,4)&amp;"-"&amp;RIGHT(E1207,2),IF(G1207=13,0&amp;LEFT(E1207,1)&amp;"."&amp;MID(E1207,2,3)&amp;"."&amp;MID(E1207,5,3)&amp;"/"&amp;MID(E1207,8,4)&amp;"-"&amp;RIGHT(E1207,2),IF(G1207=12,"00"&amp;"."&amp;LEFT(E1207,3)&amp;"."&amp;MID(E1207,4,3)&amp;"/"&amp;MID(E1207,7,4)&amp;"-"&amp;RIGHT(E1207,2),IF(G1207=11,"00.0"&amp;LEFT(E1207,2)&amp;"."&amp;MID(E1207,3,3)&amp;"/"&amp;MID(E1207,6,4)&amp;"-"&amp;RIGHT(E1207,2),"erro")))))</f>
        <v>46.119.855/0001-37</v>
      </c>
      <c r="G1207" s="2">
        <f t="shared" si="2"/>
        <v>14</v>
      </c>
      <c r="H1207" s="6" t="s">
        <v>52</v>
      </c>
      <c r="I1207" s="2">
        <v>10.0</v>
      </c>
      <c r="J1207" s="6">
        <v>11.113572042405773</v>
      </c>
      <c r="K1207" s="6">
        <v>67075.36</v>
      </c>
      <c r="L1207" s="2">
        <v>0.0</v>
      </c>
      <c r="M1207" s="2">
        <v>0.0</v>
      </c>
      <c r="N1207" s="2"/>
      <c r="O1207" s="2">
        <v>0.0</v>
      </c>
      <c r="P1207" s="2">
        <v>0.0</v>
      </c>
      <c r="Q1207" s="2">
        <v>0.0</v>
      </c>
      <c r="R1207" s="2">
        <v>18.0</v>
      </c>
      <c r="S1207" s="2">
        <v>0.0</v>
      </c>
      <c r="T1207" s="6">
        <v>14.093693657685483</v>
      </c>
      <c r="U1207" s="6">
        <v>0.12306394655069022</v>
      </c>
      <c r="V1207" s="6">
        <v>0.6542936925695525</v>
      </c>
      <c r="W1207" s="6">
        <v>249579.0</v>
      </c>
      <c r="X1207" s="6">
        <v>614565.0</v>
      </c>
      <c r="Y1207" s="6">
        <v>1320728.0</v>
      </c>
      <c r="Z1207" s="6">
        <v>162534.0</v>
      </c>
      <c r="AA1207" s="2">
        <f t="shared" si="3"/>
        <v>0</v>
      </c>
      <c r="AB1207" s="2">
        <v>0.0</v>
      </c>
      <c r="AC1207" s="2">
        <v>0.0</v>
      </c>
      <c r="AD1207" s="2">
        <v>1.0</v>
      </c>
      <c r="AE1207" s="2">
        <v>0.0</v>
      </c>
      <c r="AF1207" s="2">
        <v>0.0</v>
      </c>
      <c r="AG1207" s="2">
        <v>0.0</v>
      </c>
      <c r="AH1207" s="2">
        <v>0.0</v>
      </c>
      <c r="AI1207" s="2">
        <v>0.0</v>
      </c>
      <c r="AJ1207" s="2">
        <v>0.0</v>
      </c>
      <c r="AK1207" s="2">
        <v>0.0</v>
      </c>
      <c r="AL1207" s="2">
        <v>0.0</v>
      </c>
      <c r="AM1207" s="2">
        <v>0.0</v>
      </c>
      <c r="AN1207" s="2">
        <v>0.0</v>
      </c>
      <c r="AO1207" s="2">
        <v>1.0</v>
      </c>
      <c r="AP1207" s="2">
        <v>0.0</v>
      </c>
      <c r="AQ1207" s="2">
        <v>0.0</v>
      </c>
      <c r="AR1207" s="3">
        <v>0.0</v>
      </c>
      <c r="AS1207" s="6">
        <f t="shared" si="4"/>
        <v>14.03231808</v>
      </c>
      <c r="AT1207" s="6">
        <f t="shared" si="5"/>
        <v>0.09594679999</v>
      </c>
      <c r="AU1207" s="6">
        <f t="shared" si="6"/>
        <v>0.6988523515</v>
      </c>
      <c r="AV1207" s="6">
        <f t="shared" si="7"/>
        <v>0</v>
      </c>
      <c r="AW1207" s="6">
        <f t="shared" si="8"/>
        <v>0</v>
      </c>
      <c r="AX1207" s="6">
        <f t="shared" si="9"/>
        <v>0</v>
      </c>
      <c r="AY1207" s="6">
        <f t="shared" si="10"/>
        <v>0</v>
      </c>
      <c r="AZ1207" s="6">
        <f t="shared" si="11"/>
        <v>0</v>
      </c>
      <c r="BA1207" s="6">
        <f t="shared" si="12"/>
        <v>21</v>
      </c>
      <c r="BB1207" s="6">
        <f t="shared" si="13"/>
        <v>0</v>
      </c>
      <c r="BC1207" s="2"/>
      <c r="BD1207" s="2"/>
    </row>
    <row r="1208" ht="15.75" customHeight="1">
      <c r="A1208" s="2">
        <v>288.0</v>
      </c>
      <c r="B1208" s="2">
        <v>2019.0</v>
      </c>
      <c r="C1208" s="6" t="s">
        <v>349</v>
      </c>
      <c r="D1208" s="2">
        <v>16241.0</v>
      </c>
      <c r="E1208" s="2">
        <v>4.6119855000137E13</v>
      </c>
      <c r="F1208" s="2" t="str">
        <f t="array" ref="F1208">IFERROR(INDEX(cnpj!$A:$B,MATCH(C1208,cnpj!$B:$B,0),1),IF(G1208=14,LEFT(E1208,2)&amp;"."&amp;MID(E1208,3,3)&amp;"."&amp;MID(E1208,6,3)&amp;"/"&amp;MID(E1208,9,4)&amp;"-"&amp;RIGHT(E1208,2),IF(G1208=13,0&amp;LEFT(E1208,1)&amp;"."&amp;MID(E1208,2,3)&amp;"."&amp;MID(E1208,5,3)&amp;"/"&amp;MID(E1208,8,4)&amp;"-"&amp;RIGHT(E1208,2),IF(G1208=12,"00"&amp;"."&amp;LEFT(E1208,3)&amp;"."&amp;MID(E1208,4,3)&amp;"/"&amp;MID(E1208,7,4)&amp;"-"&amp;RIGHT(E1208,2),IF(G1208=11,"00.0"&amp;LEFT(E1208,2)&amp;"."&amp;MID(E1208,3,3)&amp;"/"&amp;MID(E1208,6,4)&amp;"-"&amp;RIGHT(E1208,2),"erro")))))</f>
        <v>46.119.855/0001-37</v>
      </c>
      <c r="G1208" s="2">
        <f t="shared" si="2"/>
        <v>14</v>
      </c>
      <c r="H1208" s="6" t="s">
        <v>52</v>
      </c>
      <c r="I1208" s="2">
        <v>10.0</v>
      </c>
      <c r="J1208" s="6">
        <v>10.855917331026156</v>
      </c>
      <c r="K1208" s="6">
        <v>51840.0</v>
      </c>
      <c r="L1208" s="2">
        <v>0.0</v>
      </c>
      <c r="M1208" s="2">
        <v>0.0</v>
      </c>
      <c r="N1208" s="2"/>
      <c r="O1208" s="2">
        <v>0.0</v>
      </c>
      <c r="P1208" s="2">
        <v>0.0</v>
      </c>
      <c r="Q1208" s="2">
        <v>0.0</v>
      </c>
      <c r="R1208" s="2">
        <v>22.0</v>
      </c>
      <c r="S1208" s="2">
        <v>0.0</v>
      </c>
      <c r="T1208" s="6">
        <v>14.202685414559248</v>
      </c>
      <c r="U1208" s="6">
        <v>0.12166166264036056</v>
      </c>
      <c r="V1208" s="6">
        <v>0.3032955960494672</v>
      </c>
      <c r="W1208" s="6">
        <v>252209.0</v>
      </c>
      <c r="X1208" s="6">
        <v>194489.0</v>
      </c>
      <c r="Y1208" s="6">
        <v>1472814.0</v>
      </c>
      <c r="Z1208" s="6">
        <v>179185.0</v>
      </c>
      <c r="AA1208" s="2">
        <f t="shared" si="3"/>
        <v>0</v>
      </c>
      <c r="AB1208" s="2">
        <v>0.0</v>
      </c>
      <c r="AC1208" s="2">
        <v>0.0</v>
      </c>
      <c r="AD1208" s="2">
        <v>1.0</v>
      </c>
      <c r="AE1208" s="2">
        <v>0.0</v>
      </c>
      <c r="AF1208" s="2">
        <v>0.0</v>
      </c>
      <c r="AG1208" s="2">
        <v>0.0</v>
      </c>
      <c r="AH1208" s="2">
        <v>0.0</v>
      </c>
      <c r="AI1208" s="2">
        <v>0.0</v>
      </c>
      <c r="AJ1208" s="2">
        <v>0.0</v>
      </c>
      <c r="AK1208" s="2">
        <v>0.0</v>
      </c>
      <c r="AL1208" s="2">
        <v>0.0</v>
      </c>
      <c r="AM1208" s="2">
        <v>0.0</v>
      </c>
      <c r="AN1208" s="2">
        <v>0.0</v>
      </c>
      <c r="AO1208" s="2">
        <v>0.0</v>
      </c>
      <c r="AP1208" s="2">
        <v>1.0</v>
      </c>
      <c r="AQ1208" s="2">
        <v>0.0</v>
      </c>
      <c r="AR1208" s="3">
        <v>0.0</v>
      </c>
      <c r="AS1208" s="6">
        <f t="shared" si="4"/>
        <v>14.09369366</v>
      </c>
      <c r="AT1208" s="6">
        <f t="shared" si="5"/>
        <v>0.1230639466</v>
      </c>
      <c r="AU1208" s="6">
        <f t="shared" si="6"/>
        <v>0.6542936926</v>
      </c>
      <c r="AV1208" s="6">
        <f t="shared" si="7"/>
        <v>0</v>
      </c>
      <c r="AW1208" s="6">
        <f t="shared" si="8"/>
        <v>0</v>
      </c>
      <c r="AX1208" s="6">
        <f t="shared" si="9"/>
        <v>0</v>
      </c>
      <c r="AY1208" s="6">
        <f t="shared" si="10"/>
        <v>0</v>
      </c>
      <c r="AZ1208" s="6">
        <f t="shared" si="11"/>
        <v>0</v>
      </c>
      <c r="BA1208" s="6">
        <f t="shared" si="12"/>
        <v>18</v>
      </c>
      <c r="BB1208" s="6">
        <f t="shared" si="13"/>
        <v>0</v>
      </c>
      <c r="BC1208" s="2"/>
      <c r="BD1208" s="2"/>
    </row>
    <row r="1209" ht="15.75" customHeight="1">
      <c r="A1209" s="2">
        <v>289.0</v>
      </c>
      <c r="B1209" s="2">
        <v>2016.0</v>
      </c>
      <c r="C1209" s="6" t="s">
        <v>350</v>
      </c>
      <c r="D1209" s="2">
        <v>10880.0</v>
      </c>
      <c r="E1209" s="2">
        <v>3.3386210000119E13</v>
      </c>
      <c r="F1209" s="2" t="str">
        <f t="array" ref="F1209">IFERROR(INDEX(cnpj!$A:$B,MATCH(C1209,cnpj!$B:$B,0),1),IF(G1209=14,LEFT(E1209,2)&amp;"."&amp;MID(E1209,3,3)&amp;"."&amp;MID(E1209,6,3)&amp;"/"&amp;MID(E1209,9,4)&amp;"-"&amp;RIGHT(E1209,2),IF(G1209=13,0&amp;LEFT(E1209,1)&amp;"."&amp;MID(E1209,2,3)&amp;"."&amp;MID(E1209,5,3)&amp;"/"&amp;MID(E1209,8,4)&amp;"-"&amp;RIGHT(E1209,2),IF(G1209=12,"00"&amp;"."&amp;LEFT(E1209,3)&amp;"."&amp;MID(E1209,4,3)&amp;"/"&amp;MID(E1209,7,4)&amp;"-"&amp;RIGHT(E1209,2),IF(G1209=11,"00.0"&amp;LEFT(E1209,2)&amp;"."&amp;MID(E1209,3,3)&amp;"/"&amp;MID(E1209,6,4)&amp;"-"&amp;RIGHT(E1209,2),"erro")))))</f>
        <v>33.386.210/0001-19</v>
      </c>
      <c r="G1209" s="2">
        <f t="shared" si="2"/>
        <v>14</v>
      </c>
      <c r="H1209" s="6" t="s">
        <v>60</v>
      </c>
      <c r="I1209" s="2">
        <v>1.0</v>
      </c>
      <c r="J1209" s="6">
        <v>11.350406535472453</v>
      </c>
      <c r="K1209" s="6">
        <v>85000.0</v>
      </c>
      <c r="L1209" s="2">
        <v>0.0</v>
      </c>
      <c r="M1209" s="2">
        <v>0.0</v>
      </c>
      <c r="N1209" s="2"/>
      <c r="O1209" s="2">
        <v>0.0</v>
      </c>
      <c r="P1209" s="2">
        <v>0.0</v>
      </c>
      <c r="Q1209" s="2">
        <v>0.0</v>
      </c>
      <c r="R1209" s="2">
        <v>7.0</v>
      </c>
      <c r="S1209" s="2">
        <v>1.0</v>
      </c>
      <c r="T1209" s="6">
        <v>11.278834711091312</v>
      </c>
      <c r="U1209" s="6">
        <v>-0.07002489605580761</v>
      </c>
      <c r="V1209" s="6">
        <v>0.2871892732120967</v>
      </c>
      <c r="W1209" s="6">
        <v>19279.0</v>
      </c>
      <c r="X1209" s="6">
        <v>3446.0</v>
      </c>
      <c r="Y1209" s="6">
        <v>79129.0</v>
      </c>
      <c r="Z1209" s="6">
        <v>-5541.0</v>
      </c>
      <c r="AA1209" s="2" t="str">
        <f t="shared" si="3"/>
        <v/>
      </c>
      <c r="AB1209" s="2">
        <v>0.0</v>
      </c>
      <c r="AC1209" s="2">
        <v>0.0</v>
      </c>
      <c r="AD1209" s="2">
        <v>0.0</v>
      </c>
      <c r="AE1209" s="2">
        <v>0.0</v>
      </c>
      <c r="AF1209" s="2">
        <v>0.0</v>
      </c>
      <c r="AG1209" s="2">
        <v>1.0</v>
      </c>
      <c r="AH1209" s="2">
        <v>0.0</v>
      </c>
      <c r="AI1209" s="2">
        <v>0.0</v>
      </c>
      <c r="AJ1209" s="2">
        <v>0.0</v>
      </c>
      <c r="AK1209" s="2">
        <v>0.0</v>
      </c>
      <c r="AL1209" s="2">
        <v>0.0</v>
      </c>
      <c r="AM1209" s="2">
        <v>1.0</v>
      </c>
      <c r="AN1209" s="2">
        <v>0.0</v>
      </c>
      <c r="AO1209" s="2">
        <v>0.0</v>
      </c>
      <c r="AP1209" s="2">
        <v>0.0</v>
      </c>
      <c r="AQ1209" s="2">
        <v>0.0</v>
      </c>
      <c r="AR1209" s="3">
        <v>0.0</v>
      </c>
      <c r="AS1209" s="6" t="str">
        <f t="shared" si="4"/>
        <v/>
      </c>
      <c r="AT1209" s="6" t="str">
        <f t="shared" si="5"/>
        <v/>
      </c>
      <c r="AU1209" s="6" t="str">
        <f t="shared" si="6"/>
        <v/>
      </c>
      <c r="AV1209" s="6" t="str">
        <f t="shared" si="7"/>
        <v/>
      </c>
      <c r="AW1209" s="6" t="str">
        <f t="shared" si="8"/>
        <v/>
      </c>
      <c r="AX1209" s="6" t="str">
        <f t="shared" si="9"/>
        <v/>
      </c>
      <c r="AY1209" s="6" t="str">
        <f t="shared" si="10"/>
        <v/>
      </c>
      <c r="AZ1209" s="6" t="str">
        <f t="shared" si="11"/>
        <v/>
      </c>
      <c r="BA1209" s="6" t="str">
        <f t="shared" si="12"/>
        <v/>
      </c>
      <c r="BB1209" s="6" t="str">
        <f t="shared" si="13"/>
        <v/>
      </c>
      <c r="BC1209" s="2"/>
      <c r="BD1209" s="2"/>
    </row>
    <row r="1210" ht="15.75" customHeight="1">
      <c r="A1210" s="2">
        <v>289.0</v>
      </c>
      <c r="B1210" s="2">
        <v>2017.0</v>
      </c>
      <c r="C1210" s="6" t="s">
        <v>350</v>
      </c>
      <c r="D1210" s="2">
        <v>10880.0</v>
      </c>
      <c r="E1210" s="2">
        <v>3.3386210000119E13</v>
      </c>
      <c r="F1210" s="2" t="str">
        <f t="array" ref="F1210">IFERROR(INDEX(cnpj!$A:$B,MATCH(C1210,cnpj!$B:$B,0),1),IF(G1210=14,LEFT(E1210,2)&amp;"."&amp;MID(E1210,3,3)&amp;"."&amp;MID(E1210,6,3)&amp;"/"&amp;MID(E1210,9,4)&amp;"-"&amp;RIGHT(E1210,2),IF(G1210=13,0&amp;LEFT(E1210,1)&amp;"."&amp;MID(E1210,2,3)&amp;"."&amp;MID(E1210,5,3)&amp;"/"&amp;MID(E1210,8,4)&amp;"-"&amp;RIGHT(E1210,2),IF(G1210=12,"00"&amp;"."&amp;LEFT(E1210,3)&amp;"."&amp;MID(E1210,4,3)&amp;"/"&amp;MID(E1210,7,4)&amp;"-"&amp;RIGHT(E1210,2),IF(G1210=11,"00.0"&amp;LEFT(E1210,2)&amp;"."&amp;MID(E1210,3,3)&amp;"/"&amp;MID(E1210,6,4)&amp;"-"&amp;RIGHT(E1210,2),"erro")))))</f>
        <v>33.386.210/0001-19</v>
      </c>
      <c r="G1210" s="2">
        <f t="shared" si="2"/>
        <v>14</v>
      </c>
      <c r="H1210" s="6" t="s">
        <v>60</v>
      </c>
      <c r="I1210" s="2">
        <v>1.0</v>
      </c>
      <c r="J1210" s="6">
        <v>11.156250521031495</v>
      </c>
      <c r="K1210" s="6">
        <v>70000.0</v>
      </c>
      <c r="L1210" s="2">
        <v>0.0</v>
      </c>
      <c r="M1210" s="2">
        <v>0.0</v>
      </c>
      <c r="N1210" s="2"/>
      <c r="O1210" s="2">
        <v>0.0</v>
      </c>
      <c r="P1210" s="2">
        <v>0.0</v>
      </c>
      <c r="Q1210" s="2">
        <v>0.0</v>
      </c>
      <c r="R1210" s="2">
        <v>7.0</v>
      </c>
      <c r="S1210" s="2">
        <v>1.0</v>
      </c>
      <c r="T1210" s="6">
        <v>11.291517905949068</v>
      </c>
      <c r="U1210" s="6">
        <v>0.03999301214140431</v>
      </c>
      <c r="V1210" s="6">
        <v>0.2912065286564594</v>
      </c>
      <c r="W1210" s="6">
        <v>14501.0</v>
      </c>
      <c r="X1210" s="6">
        <v>8836.0</v>
      </c>
      <c r="Y1210" s="6">
        <v>80139.0</v>
      </c>
      <c r="Z1210" s="6">
        <v>3205.0</v>
      </c>
      <c r="AA1210" s="2">
        <f t="shared" si="3"/>
        <v>1</v>
      </c>
      <c r="AB1210" s="2">
        <v>0.0</v>
      </c>
      <c r="AC1210" s="2">
        <v>0.0</v>
      </c>
      <c r="AD1210" s="2">
        <v>0.0</v>
      </c>
      <c r="AE1210" s="2">
        <v>0.0</v>
      </c>
      <c r="AF1210" s="2">
        <v>0.0</v>
      </c>
      <c r="AG1210" s="2">
        <v>1.0</v>
      </c>
      <c r="AH1210" s="2">
        <v>0.0</v>
      </c>
      <c r="AI1210" s="2">
        <v>0.0</v>
      </c>
      <c r="AJ1210" s="2">
        <v>0.0</v>
      </c>
      <c r="AK1210" s="2">
        <v>0.0</v>
      </c>
      <c r="AL1210" s="2">
        <v>0.0</v>
      </c>
      <c r="AM1210" s="2">
        <v>0.0</v>
      </c>
      <c r="AN1210" s="2">
        <v>1.0</v>
      </c>
      <c r="AO1210" s="2">
        <v>0.0</v>
      </c>
      <c r="AP1210" s="2">
        <v>0.0</v>
      </c>
      <c r="AQ1210" s="2">
        <v>0.0</v>
      </c>
      <c r="AR1210" s="3">
        <v>0.0</v>
      </c>
      <c r="AS1210" s="6">
        <f t="shared" si="4"/>
        <v>11.27883471</v>
      </c>
      <c r="AT1210" s="6">
        <f t="shared" si="5"/>
        <v>-0.07002489606</v>
      </c>
      <c r="AU1210" s="6">
        <f t="shared" si="6"/>
        <v>0.2871892732</v>
      </c>
      <c r="AV1210" s="6">
        <f t="shared" si="7"/>
        <v>0</v>
      </c>
      <c r="AW1210" s="6">
        <f t="shared" si="8"/>
        <v>0</v>
      </c>
      <c r="AX1210" s="6">
        <f t="shared" si="9"/>
        <v>0</v>
      </c>
      <c r="AY1210" s="6">
        <f t="shared" si="10"/>
        <v>0</v>
      </c>
      <c r="AZ1210" s="6">
        <f t="shared" si="11"/>
        <v>0</v>
      </c>
      <c r="BA1210" s="6">
        <f t="shared" si="12"/>
        <v>7</v>
      </c>
      <c r="BB1210" s="6">
        <f t="shared" si="13"/>
        <v>1</v>
      </c>
      <c r="BC1210" s="2"/>
      <c r="BD1210" s="2"/>
    </row>
    <row r="1211" ht="15.75" customHeight="1">
      <c r="A1211" s="2">
        <v>289.0</v>
      </c>
      <c r="B1211" s="2">
        <v>2018.0</v>
      </c>
      <c r="C1211" s="6" t="s">
        <v>350</v>
      </c>
      <c r="D1211" s="2">
        <v>10880.0</v>
      </c>
      <c r="E1211" s="2">
        <v>3.3386210000119E13</v>
      </c>
      <c r="F1211" s="2" t="str">
        <f t="array" ref="F1211">IFERROR(INDEX(cnpj!$A:$B,MATCH(C1211,cnpj!$B:$B,0),1),IF(G1211=14,LEFT(E1211,2)&amp;"."&amp;MID(E1211,3,3)&amp;"."&amp;MID(E1211,6,3)&amp;"/"&amp;MID(E1211,9,4)&amp;"-"&amp;RIGHT(E1211,2),IF(G1211=13,0&amp;LEFT(E1211,1)&amp;"."&amp;MID(E1211,2,3)&amp;"."&amp;MID(E1211,5,3)&amp;"/"&amp;MID(E1211,8,4)&amp;"-"&amp;RIGHT(E1211,2),IF(G1211=12,"00"&amp;"."&amp;LEFT(E1211,3)&amp;"."&amp;MID(E1211,4,3)&amp;"/"&amp;MID(E1211,7,4)&amp;"-"&amp;RIGHT(E1211,2),IF(G1211=11,"00.0"&amp;LEFT(E1211,2)&amp;"."&amp;MID(E1211,3,3)&amp;"/"&amp;MID(E1211,6,4)&amp;"-"&amp;RIGHT(E1211,2),"erro")))))</f>
        <v>33.386.210/0001-19</v>
      </c>
      <c r="G1211" s="2">
        <f t="shared" si="2"/>
        <v>14</v>
      </c>
      <c r="H1211" s="6" t="s">
        <v>60</v>
      </c>
      <c r="I1211" s="2">
        <v>1.0</v>
      </c>
      <c r="J1211" s="6">
        <v>11.580584113444043</v>
      </c>
      <c r="K1211" s="6">
        <v>107000.0</v>
      </c>
      <c r="L1211" s="2">
        <v>0.0</v>
      </c>
      <c r="M1211" s="2">
        <v>0.0</v>
      </c>
      <c r="N1211" s="2"/>
      <c r="O1211" s="2">
        <v>0.0</v>
      </c>
      <c r="P1211" s="2">
        <v>0.0</v>
      </c>
      <c r="Q1211" s="2">
        <v>0.0</v>
      </c>
      <c r="R1211" s="2">
        <v>7.0</v>
      </c>
      <c r="S1211" s="2">
        <v>1.0</v>
      </c>
      <c r="T1211" s="6">
        <v>11.293798835013952</v>
      </c>
      <c r="U1211" s="6">
        <v>0.08678817758521949</v>
      </c>
      <c r="V1211" s="6">
        <v>0.24527526705012326</v>
      </c>
      <c r="W1211" s="6">
        <v>11345.0</v>
      </c>
      <c r="X1211" s="6">
        <v>8356.0</v>
      </c>
      <c r="Y1211" s="6">
        <v>80322.0</v>
      </c>
      <c r="Z1211" s="6">
        <v>6971.0</v>
      </c>
      <c r="AA1211" s="2">
        <f t="shared" si="3"/>
        <v>0</v>
      </c>
      <c r="AB1211" s="2">
        <v>0.0</v>
      </c>
      <c r="AC1211" s="2">
        <v>0.0</v>
      </c>
      <c r="AD1211" s="2">
        <v>0.0</v>
      </c>
      <c r="AE1211" s="2">
        <v>0.0</v>
      </c>
      <c r="AF1211" s="2">
        <v>0.0</v>
      </c>
      <c r="AG1211" s="2">
        <v>1.0</v>
      </c>
      <c r="AH1211" s="2">
        <v>0.0</v>
      </c>
      <c r="AI1211" s="2">
        <v>0.0</v>
      </c>
      <c r="AJ1211" s="2">
        <v>0.0</v>
      </c>
      <c r="AK1211" s="2">
        <v>0.0</v>
      </c>
      <c r="AL1211" s="2">
        <v>0.0</v>
      </c>
      <c r="AM1211" s="2">
        <v>0.0</v>
      </c>
      <c r="AN1211" s="2">
        <v>0.0</v>
      </c>
      <c r="AO1211" s="2">
        <v>1.0</v>
      </c>
      <c r="AP1211" s="2">
        <v>0.0</v>
      </c>
      <c r="AQ1211" s="2">
        <v>0.0</v>
      </c>
      <c r="AR1211" s="3">
        <v>0.0</v>
      </c>
      <c r="AS1211" s="6">
        <f t="shared" si="4"/>
        <v>11.29151791</v>
      </c>
      <c r="AT1211" s="6">
        <f t="shared" si="5"/>
        <v>0.03999301214</v>
      </c>
      <c r="AU1211" s="6">
        <f t="shared" si="6"/>
        <v>0.2912065287</v>
      </c>
      <c r="AV1211" s="6">
        <f t="shared" si="7"/>
        <v>0</v>
      </c>
      <c r="AW1211" s="6">
        <f t="shared" si="8"/>
        <v>0</v>
      </c>
      <c r="AX1211" s="6">
        <f t="shared" si="9"/>
        <v>0</v>
      </c>
      <c r="AY1211" s="6">
        <f t="shared" si="10"/>
        <v>0</v>
      </c>
      <c r="AZ1211" s="6">
        <f t="shared" si="11"/>
        <v>0</v>
      </c>
      <c r="BA1211" s="6">
        <f t="shared" si="12"/>
        <v>7</v>
      </c>
      <c r="BB1211" s="6">
        <f t="shared" si="13"/>
        <v>1</v>
      </c>
      <c r="BC1211" s="2"/>
      <c r="BD1211" s="2"/>
    </row>
    <row r="1212" ht="15.75" customHeight="1">
      <c r="A1212" s="2">
        <v>289.0</v>
      </c>
      <c r="B1212" s="2">
        <v>2019.0</v>
      </c>
      <c r="C1212" s="6" t="s">
        <v>350</v>
      </c>
      <c r="D1212" s="2">
        <v>10880.0</v>
      </c>
      <c r="E1212" s="2">
        <v>3.3386210000119E13</v>
      </c>
      <c r="F1212" s="2" t="str">
        <f t="array" ref="F1212">IFERROR(INDEX(cnpj!$A:$B,MATCH(C1212,cnpj!$B:$B,0),1),IF(G1212=14,LEFT(E1212,2)&amp;"."&amp;MID(E1212,3,3)&amp;"."&amp;MID(E1212,6,3)&amp;"/"&amp;MID(E1212,9,4)&amp;"-"&amp;RIGHT(E1212,2),IF(G1212=13,0&amp;LEFT(E1212,1)&amp;"."&amp;MID(E1212,2,3)&amp;"."&amp;MID(E1212,5,3)&amp;"/"&amp;MID(E1212,8,4)&amp;"-"&amp;RIGHT(E1212,2),IF(G1212=12,"00"&amp;"."&amp;LEFT(E1212,3)&amp;"."&amp;MID(E1212,4,3)&amp;"/"&amp;MID(E1212,7,4)&amp;"-"&amp;RIGHT(E1212,2),IF(G1212=11,"00.0"&amp;LEFT(E1212,2)&amp;"."&amp;MID(E1212,3,3)&amp;"/"&amp;MID(E1212,6,4)&amp;"-"&amp;RIGHT(E1212,2),"erro")))))</f>
        <v>33.386.210/0001-19</v>
      </c>
      <c r="G1212" s="2">
        <f t="shared" si="2"/>
        <v>14</v>
      </c>
      <c r="H1212" s="6" t="s">
        <v>60</v>
      </c>
      <c r="I1212" s="2">
        <v>1.0</v>
      </c>
      <c r="J1212" s="6">
        <v>11.608235644774552</v>
      </c>
      <c r="K1212" s="6">
        <v>110000.0</v>
      </c>
      <c r="L1212" s="2">
        <v>0.0</v>
      </c>
      <c r="M1212" s="2">
        <v>0.0</v>
      </c>
      <c r="N1212" s="2"/>
      <c r="O1212" s="2">
        <v>0.0</v>
      </c>
      <c r="P1212" s="2">
        <v>0.0</v>
      </c>
      <c r="Q1212" s="2">
        <v>0.0</v>
      </c>
      <c r="R1212" s="2">
        <v>7.0</v>
      </c>
      <c r="S1212" s="2">
        <v>1.0</v>
      </c>
      <c r="T1212" s="6">
        <v>11.20695721483113</v>
      </c>
      <c r="U1212" s="6">
        <v>0.05957279233035945</v>
      </c>
      <c r="V1212" s="6">
        <v>0.4469249467008867</v>
      </c>
      <c r="W1212" s="6">
        <v>13633.0</v>
      </c>
      <c r="X1212" s="6">
        <v>19279.0</v>
      </c>
      <c r="Y1212" s="6">
        <v>73641.0</v>
      </c>
      <c r="Z1212" s="6">
        <v>4387.0</v>
      </c>
      <c r="AA1212" s="2">
        <f t="shared" si="3"/>
        <v>0</v>
      </c>
      <c r="AB1212" s="2">
        <v>0.0</v>
      </c>
      <c r="AC1212" s="2">
        <v>0.0</v>
      </c>
      <c r="AD1212" s="2">
        <v>0.0</v>
      </c>
      <c r="AE1212" s="2">
        <v>0.0</v>
      </c>
      <c r="AF1212" s="2">
        <v>0.0</v>
      </c>
      <c r="AG1212" s="2">
        <v>1.0</v>
      </c>
      <c r="AH1212" s="2">
        <v>0.0</v>
      </c>
      <c r="AI1212" s="2">
        <v>0.0</v>
      </c>
      <c r="AJ1212" s="2">
        <v>0.0</v>
      </c>
      <c r="AK1212" s="2">
        <v>0.0</v>
      </c>
      <c r="AL1212" s="2">
        <v>0.0</v>
      </c>
      <c r="AM1212" s="2">
        <v>0.0</v>
      </c>
      <c r="AN1212" s="2">
        <v>0.0</v>
      </c>
      <c r="AO1212" s="2">
        <v>0.0</v>
      </c>
      <c r="AP1212" s="2">
        <v>1.0</v>
      </c>
      <c r="AQ1212" s="2">
        <v>0.0</v>
      </c>
      <c r="AR1212" s="3">
        <v>0.0</v>
      </c>
      <c r="AS1212" s="6">
        <f t="shared" si="4"/>
        <v>11.29379884</v>
      </c>
      <c r="AT1212" s="6">
        <f t="shared" si="5"/>
        <v>0.08678817759</v>
      </c>
      <c r="AU1212" s="6">
        <f t="shared" si="6"/>
        <v>0.2452752671</v>
      </c>
      <c r="AV1212" s="6">
        <f t="shared" si="7"/>
        <v>0</v>
      </c>
      <c r="AW1212" s="6">
        <f t="shared" si="8"/>
        <v>0</v>
      </c>
      <c r="AX1212" s="6">
        <f t="shared" si="9"/>
        <v>0</v>
      </c>
      <c r="AY1212" s="6">
        <f t="shared" si="10"/>
        <v>0</v>
      </c>
      <c r="AZ1212" s="6">
        <f t="shared" si="11"/>
        <v>0</v>
      </c>
      <c r="BA1212" s="6">
        <f t="shared" si="12"/>
        <v>7</v>
      </c>
      <c r="BB1212" s="6">
        <f t="shared" si="13"/>
        <v>1</v>
      </c>
      <c r="BC1212" s="2"/>
      <c r="BD1212" s="2"/>
    </row>
    <row r="1213" ht="15.75" customHeight="1">
      <c r="A1213" s="2">
        <v>289.0</v>
      </c>
      <c r="B1213" s="2">
        <v>2020.0</v>
      </c>
      <c r="C1213" s="6" t="s">
        <v>350</v>
      </c>
      <c r="D1213" s="2">
        <v>10880.0</v>
      </c>
      <c r="E1213" s="2">
        <v>3.3386210000119E13</v>
      </c>
      <c r="F1213" s="2" t="str">
        <f t="array" ref="F1213">IFERROR(INDEX(cnpj!$A:$B,MATCH(C1213,cnpj!$B:$B,0),1),IF(G1213=14,LEFT(E1213,2)&amp;"."&amp;MID(E1213,3,3)&amp;"."&amp;MID(E1213,6,3)&amp;"/"&amp;MID(E1213,9,4)&amp;"-"&amp;RIGHT(E1213,2),IF(G1213=13,0&amp;LEFT(E1213,1)&amp;"."&amp;MID(E1213,2,3)&amp;"."&amp;MID(E1213,5,3)&amp;"/"&amp;MID(E1213,8,4)&amp;"-"&amp;RIGHT(E1213,2),IF(G1213=12,"00"&amp;"."&amp;LEFT(E1213,3)&amp;"."&amp;MID(E1213,4,3)&amp;"/"&amp;MID(E1213,7,4)&amp;"-"&amp;RIGHT(E1213,2),IF(G1213=11,"00.0"&amp;LEFT(E1213,2)&amp;"."&amp;MID(E1213,3,3)&amp;"/"&amp;MID(E1213,6,4)&amp;"-"&amp;RIGHT(E1213,2),"erro")))))</f>
        <v>33.386.210/0001-19</v>
      </c>
      <c r="G1213" s="2">
        <f t="shared" si="2"/>
        <v>14</v>
      </c>
      <c r="H1213" s="6" t="s">
        <v>60</v>
      </c>
      <c r="I1213" s="2">
        <v>1.0</v>
      </c>
      <c r="J1213" s="6">
        <v>11.472103470449973</v>
      </c>
      <c r="K1213" s="6">
        <v>96000.0</v>
      </c>
      <c r="L1213" s="2">
        <v>0.0</v>
      </c>
      <c r="M1213" s="2">
        <v>0.0</v>
      </c>
      <c r="N1213" s="2"/>
      <c r="O1213" s="2">
        <v>0.0</v>
      </c>
      <c r="P1213" s="2">
        <v>0.0</v>
      </c>
      <c r="Q1213" s="2">
        <v>0.0</v>
      </c>
      <c r="R1213" s="2">
        <v>7.0</v>
      </c>
      <c r="S1213" s="2">
        <v>1.0</v>
      </c>
      <c r="T1213" s="6">
        <v>11.492579890304798</v>
      </c>
      <c r="U1213" s="6">
        <v>0.2153368848611026</v>
      </c>
      <c r="V1213" s="6">
        <v>0.2857040801747188</v>
      </c>
      <c r="W1213" s="6">
        <v>18288.0</v>
      </c>
      <c r="X1213" s="6">
        <v>9707.0</v>
      </c>
      <c r="Y1213" s="6">
        <v>97986.0</v>
      </c>
      <c r="Z1213" s="6">
        <v>21100.0</v>
      </c>
      <c r="AA1213" s="2">
        <f t="shared" si="3"/>
        <v>0</v>
      </c>
      <c r="AB1213" s="2">
        <v>0.0</v>
      </c>
      <c r="AC1213" s="2">
        <v>0.0</v>
      </c>
      <c r="AD1213" s="2">
        <v>0.0</v>
      </c>
      <c r="AE1213" s="2">
        <v>0.0</v>
      </c>
      <c r="AF1213" s="2">
        <v>0.0</v>
      </c>
      <c r="AG1213" s="2">
        <v>1.0</v>
      </c>
      <c r="AH1213" s="2">
        <v>0.0</v>
      </c>
      <c r="AI1213" s="2">
        <v>0.0</v>
      </c>
      <c r="AJ1213" s="2">
        <v>0.0</v>
      </c>
      <c r="AK1213" s="2">
        <v>0.0</v>
      </c>
      <c r="AL1213" s="2">
        <v>0.0</v>
      </c>
      <c r="AM1213" s="2">
        <v>0.0</v>
      </c>
      <c r="AN1213" s="2">
        <v>0.0</v>
      </c>
      <c r="AO1213" s="2">
        <v>0.0</v>
      </c>
      <c r="AP1213" s="2">
        <v>0.0</v>
      </c>
      <c r="AQ1213" s="2">
        <v>1.0</v>
      </c>
      <c r="AR1213" s="3">
        <v>0.0</v>
      </c>
      <c r="AS1213" s="6">
        <f t="shared" si="4"/>
        <v>11.20695721</v>
      </c>
      <c r="AT1213" s="6">
        <f t="shared" si="5"/>
        <v>0.05957279233</v>
      </c>
      <c r="AU1213" s="6">
        <f t="shared" si="6"/>
        <v>0.4469249467</v>
      </c>
      <c r="AV1213" s="6">
        <f t="shared" si="7"/>
        <v>0</v>
      </c>
      <c r="AW1213" s="6">
        <f t="shared" si="8"/>
        <v>0</v>
      </c>
      <c r="AX1213" s="6">
        <f t="shared" si="9"/>
        <v>0</v>
      </c>
      <c r="AY1213" s="6">
        <f t="shared" si="10"/>
        <v>0</v>
      </c>
      <c r="AZ1213" s="6">
        <f t="shared" si="11"/>
        <v>0</v>
      </c>
      <c r="BA1213" s="6">
        <f t="shared" si="12"/>
        <v>7</v>
      </c>
      <c r="BB1213" s="6">
        <f t="shared" si="13"/>
        <v>1</v>
      </c>
      <c r="BC1213" s="2"/>
      <c r="BD1213" s="2"/>
    </row>
    <row r="1214" ht="15.75" customHeight="1">
      <c r="A1214" s="2">
        <v>290.0</v>
      </c>
      <c r="B1214" s="2">
        <v>2016.0</v>
      </c>
      <c r="C1214" s="6" t="s">
        <v>351</v>
      </c>
      <c r="D1214" s="2">
        <v>20966.0</v>
      </c>
      <c r="E1214" s="2">
        <v>7.718269000157E12</v>
      </c>
      <c r="F1214" s="2" t="str">
        <f t="array" ref="F1214">IFERROR(INDEX(cnpj!$A:$B,MATCH(C1214,cnpj!$B:$B,0),1),IF(G1214=14,LEFT(E1214,2)&amp;"."&amp;MID(E1214,3,3)&amp;"."&amp;MID(E1214,6,3)&amp;"/"&amp;MID(E1214,9,4)&amp;"-"&amp;RIGHT(E1214,2),IF(G1214=13,0&amp;LEFT(E1214,1)&amp;"."&amp;MID(E1214,2,3)&amp;"."&amp;MID(E1214,5,3)&amp;"/"&amp;MID(E1214,8,4)&amp;"-"&amp;RIGHT(E1214,2),IF(G1214=12,"00"&amp;"."&amp;LEFT(E1214,3)&amp;"."&amp;MID(E1214,4,3)&amp;"/"&amp;MID(E1214,7,4)&amp;"-"&amp;RIGHT(E1214,2),IF(G1214=11,"00.0"&amp;LEFT(E1214,2)&amp;"."&amp;MID(E1214,3,3)&amp;"/"&amp;MID(E1214,6,4)&amp;"-"&amp;RIGHT(E1214,2),"erro")))))</f>
        <v>07.718.269/0001-57</v>
      </c>
      <c r="G1214" s="2">
        <f t="shared" si="2"/>
        <v>13</v>
      </c>
      <c r="H1214" s="6" t="s">
        <v>62</v>
      </c>
      <c r="I1214" s="2">
        <v>3.0</v>
      </c>
      <c r="J1214" s="6">
        <v>11.436605818096815</v>
      </c>
      <c r="K1214" s="6">
        <v>92652.0</v>
      </c>
      <c r="L1214" s="2">
        <v>0.0</v>
      </c>
      <c r="M1214" s="2">
        <v>1.0</v>
      </c>
      <c r="N1214" s="2"/>
      <c r="O1214" s="2">
        <v>0.0</v>
      </c>
      <c r="P1214" s="2">
        <v>0.0</v>
      </c>
      <c r="Q1214" s="2">
        <v>0.0</v>
      </c>
      <c r="R1214" s="2">
        <v>17.0</v>
      </c>
      <c r="S1214" s="2">
        <v>0.0</v>
      </c>
      <c r="T1214" s="6">
        <v>13.900249605166985</v>
      </c>
      <c r="U1214" s="6">
        <v>-0.006874102494136065</v>
      </c>
      <c r="V1214" s="6">
        <v>0.05999174960700383</v>
      </c>
      <c r="W1214" s="6">
        <v>22177.0</v>
      </c>
      <c r="X1214" s="6">
        <v>43120.0</v>
      </c>
      <c r="Y1214" s="6">
        <v>1088433.0</v>
      </c>
      <c r="Z1214" s="6">
        <v>-7482.0</v>
      </c>
      <c r="AA1214" s="2" t="str">
        <f t="shared" si="3"/>
        <v/>
      </c>
      <c r="AB1214" s="2">
        <v>0.0</v>
      </c>
      <c r="AC1214" s="2">
        <v>0.0</v>
      </c>
      <c r="AD1214" s="2">
        <v>0.0</v>
      </c>
      <c r="AE1214" s="2">
        <v>0.0</v>
      </c>
      <c r="AF1214" s="2">
        <v>0.0</v>
      </c>
      <c r="AG1214" s="2">
        <v>0.0</v>
      </c>
      <c r="AH1214" s="2">
        <v>1.0</v>
      </c>
      <c r="AI1214" s="2">
        <v>0.0</v>
      </c>
      <c r="AJ1214" s="2">
        <v>0.0</v>
      </c>
      <c r="AK1214" s="2">
        <v>0.0</v>
      </c>
      <c r="AL1214" s="2">
        <v>0.0</v>
      </c>
      <c r="AM1214" s="2">
        <v>1.0</v>
      </c>
      <c r="AN1214" s="2">
        <v>0.0</v>
      </c>
      <c r="AO1214" s="2">
        <v>0.0</v>
      </c>
      <c r="AP1214" s="2">
        <v>0.0</v>
      </c>
      <c r="AQ1214" s="2">
        <v>0.0</v>
      </c>
      <c r="AR1214" s="3">
        <v>0.0</v>
      </c>
      <c r="AS1214" s="6" t="str">
        <f t="shared" si="4"/>
        <v/>
      </c>
      <c r="AT1214" s="6" t="str">
        <f t="shared" si="5"/>
        <v/>
      </c>
      <c r="AU1214" s="6" t="str">
        <f t="shared" si="6"/>
        <v/>
      </c>
      <c r="AV1214" s="6" t="str">
        <f t="shared" si="7"/>
        <v/>
      </c>
      <c r="AW1214" s="6" t="str">
        <f t="shared" si="8"/>
        <v/>
      </c>
      <c r="AX1214" s="6" t="str">
        <f t="shared" si="9"/>
        <v/>
      </c>
      <c r="AY1214" s="6" t="str">
        <f t="shared" si="10"/>
        <v/>
      </c>
      <c r="AZ1214" s="6" t="str">
        <f t="shared" si="11"/>
        <v/>
      </c>
      <c r="BA1214" s="6" t="str">
        <f t="shared" si="12"/>
        <v/>
      </c>
      <c r="BB1214" s="6" t="str">
        <f t="shared" si="13"/>
        <v/>
      </c>
      <c r="BC1214" s="2"/>
      <c r="BD1214" s="2"/>
    </row>
    <row r="1215" ht="15.75" customHeight="1">
      <c r="A1215" s="2">
        <v>290.0</v>
      </c>
      <c r="B1215" s="2">
        <v>2017.0</v>
      </c>
      <c r="C1215" s="6" t="s">
        <v>351</v>
      </c>
      <c r="D1215" s="2">
        <v>20966.0</v>
      </c>
      <c r="E1215" s="2">
        <v>7.718269000157E12</v>
      </c>
      <c r="F1215" s="2" t="str">
        <f t="array" ref="F1215">IFERROR(INDEX(cnpj!$A:$B,MATCH(C1215,cnpj!$B:$B,0),1),IF(G1215=14,LEFT(E1215,2)&amp;"."&amp;MID(E1215,3,3)&amp;"."&amp;MID(E1215,6,3)&amp;"/"&amp;MID(E1215,9,4)&amp;"-"&amp;RIGHT(E1215,2),IF(G1215=13,0&amp;LEFT(E1215,1)&amp;"."&amp;MID(E1215,2,3)&amp;"."&amp;MID(E1215,5,3)&amp;"/"&amp;MID(E1215,8,4)&amp;"-"&amp;RIGHT(E1215,2),IF(G1215=12,"00"&amp;"."&amp;LEFT(E1215,3)&amp;"."&amp;MID(E1215,4,3)&amp;"/"&amp;MID(E1215,7,4)&amp;"-"&amp;RIGHT(E1215,2),IF(G1215=11,"00.0"&amp;LEFT(E1215,2)&amp;"."&amp;MID(E1215,3,3)&amp;"/"&amp;MID(E1215,6,4)&amp;"-"&amp;RIGHT(E1215,2),"erro")))))</f>
        <v>07.718.269/0001-57</v>
      </c>
      <c r="G1215" s="2">
        <f t="shared" si="2"/>
        <v>13</v>
      </c>
      <c r="H1215" s="6" t="s">
        <v>62</v>
      </c>
      <c r="I1215" s="2">
        <v>3.0</v>
      </c>
      <c r="J1215" s="6">
        <v>11.310809280848094</v>
      </c>
      <c r="K1215" s="6">
        <v>81700.0</v>
      </c>
      <c r="L1215" s="2">
        <v>0.0</v>
      </c>
      <c r="M1215" s="2">
        <v>1.0</v>
      </c>
      <c r="N1215" s="2"/>
      <c r="O1215" s="2">
        <v>0.0</v>
      </c>
      <c r="P1215" s="2">
        <v>0.0</v>
      </c>
      <c r="Q1215" s="2">
        <v>0.0</v>
      </c>
      <c r="R1215" s="2">
        <v>15.0</v>
      </c>
      <c r="S1215" s="2">
        <v>0.0</v>
      </c>
      <c r="T1215" s="6">
        <v>14.01750238035381</v>
      </c>
      <c r="U1215" s="6">
        <v>0.01719426917614913</v>
      </c>
      <c r="V1215" s="6">
        <v>0.060735979762027326</v>
      </c>
      <c r="W1215" s="6">
        <v>22099.0</v>
      </c>
      <c r="X1215" s="6">
        <v>52232.0</v>
      </c>
      <c r="Y1215" s="6">
        <v>1223838.0</v>
      </c>
      <c r="Z1215" s="6">
        <v>21043.0</v>
      </c>
      <c r="AA1215" s="2">
        <f t="shared" si="3"/>
        <v>1</v>
      </c>
      <c r="AB1215" s="2">
        <v>0.0</v>
      </c>
      <c r="AC1215" s="2">
        <v>0.0</v>
      </c>
      <c r="AD1215" s="2">
        <v>0.0</v>
      </c>
      <c r="AE1215" s="2">
        <v>0.0</v>
      </c>
      <c r="AF1215" s="2">
        <v>0.0</v>
      </c>
      <c r="AG1215" s="2">
        <v>0.0</v>
      </c>
      <c r="AH1215" s="2">
        <v>1.0</v>
      </c>
      <c r="AI1215" s="2">
        <v>0.0</v>
      </c>
      <c r="AJ1215" s="2">
        <v>0.0</v>
      </c>
      <c r="AK1215" s="2">
        <v>0.0</v>
      </c>
      <c r="AL1215" s="2">
        <v>0.0</v>
      </c>
      <c r="AM1215" s="2">
        <v>0.0</v>
      </c>
      <c r="AN1215" s="2">
        <v>1.0</v>
      </c>
      <c r="AO1215" s="2">
        <v>0.0</v>
      </c>
      <c r="AP1215" s="2">
        <v>0.0</v>
      </c>
      <c r="AQ1215" s="2">
        <v>0.0</v>
      </c>
      <c r="AR1215" s="3">
        <v>0.0</v>
      </c>
      <c r="AS1215" s="6">
        <f t="shared" si="4"/>
        <v>13.90024961</v>
      </c>
      <c r="AT1215" s="6">
        <f t="shared" si="5"/>
        <v>-0.006874102494</v>
      </c>
      <c r="AU1215" s="6">
        <f t="shared" si="6"/>
        <v>0.05999174961</v>
      </c>
      <c r="AV1215" s="6">
        <f t="shared" si="7"/>
        <v>0</v>
      </c>
      <c r="AW1215" s="6">
        <f t="shared" si="8"/>
        <v>1</v>
      </c>
      <c r="AX1215" s="6">
        <f t="shared" si="9"/>
        <v>0</v>
      </c>
      <c r="AY1215" s="6">
        <f t="shared" si="10"/>
        <v>0</v>
      </c>
      <c r="AZ1215" s="6">
        <f t="shared" si="11"/>
        <v>0</v>
      </c>
      <c r="BA1215" s="6">
        <f t="shared" si="12"/>
        <v>17</v>
      </c>
      <c r="BB1215" s="6">
        <f t="shared" si="13"/>
        <v>0</v>
      </c>
      <c r="BC1215" s="2"/>
      <c r="BD1215" s="2"/>
    </row>
    <row r="1216" ht="15.75" customHeight="1">
      <c r="A1216" s="2">
        <v>290.0</v>
      </c>
      <c r="B1216" s="2">
        <v>2018.0</v>
      </c>
      <c r="C1216" s="6" t="s">
        <v>351</v>
      </c>
      <c r="D1216" s="2">
        <v>20966.0</v>
      </c>
      <c r="E1216" s="2">
        <v>7.718269000157E12</v>
      </c>
      <c r="F1216" s="2" t="str">
        <f t="array" ref="F1216">IFERROR(INDEX(cnpj!$A:$B,MATCH(C1216,cnpj!$B:$B,0),1),IF(G1216=14,LEFT(E1216,2)&amp;"."&amp;MID(E1216,3,3)&amp;"."&amp;MID(E1216,6,3)&amp;"/"&amp;MID(E1216,9,4)&amp;"-"&amp;RIGHT(E1216,2),IF(G1216=13,0&amp;LEFT(E1216,1)&amp;"."&amp;MID(E1216,2,3)&amp;"."&amp;MID(E1216,5,3)&amp;"/"&amp;MID(E1216,8,4)&amp;"-"&amp;RIGHT(E1216,2),IF(G1216=12,"00"&amp;"."&amp;LEFT(E1216,3)&amp;"."&amp;MID(E1216,4,3)&amp;"/"&amp;MID(E1216,7,4)&amp;"-"&amp;RIGHT(E1216,2),IF(G1216=11,"00.0"&amp;LEFT(E1216,2)&amp;"."&amp;MID(E1216,3,3)&amp;"/"&amp;MID(E1216,6,4)&amp;"-"&amp;RIGHT(E1216,2),"erro")))))</f>
        <v>07.718.269/0001-57</v>
      </c>
      <c r="G1216" s="2">
        <f t="shared" si="2"/>
        <v>13</v>
      </c>
      <c r="H1216" s="6" t="s">
        <v>62</v>
      </c>
      <c r="I1216" s="2">
        <v>3.0</v>
      </c>
      <c r="J1216" s="6">
        <v>11.464543717387388</v>
      </c>
      <c r="K1216" s="6">
        <v>95277.0</v>
      </c>
      <c r="L1216" s="2">
        <v>0.0</v>
      </c>
      <c r="M1216" s="2">
        <v>1.0</v>
      </c>
      <c r="N1216" s="2"/>
      <c r="O1216" s="2">
        <v>0.0</v>
      </c>
      <c r="P1216" s="2">
        <v>0.0</v>
      </c>
      <c r="Q1216" s="2">
        <v>0.0</v>
      </c>
      <c r="R1216" s="2">
        <v>15.0</v>
      </c>
      <c r="S1216" s="2">
        <v>0.0</v>
      </c>
      <c r="T1216" s="6">
        <v>14.161762672439949</v>
      </c>
      <c r="U1216" s="6">
        <v>0.07891585482391271</v>
      </c>
      <c r="V1216" s="6">
        <v>0.0627525624947392</v>
      </c>
      <c r="W1216" s="6">
        <v>5027.0</v>
      </c>
      <c r="X1216" s="6">
        <v>83690.0</v>
      </c>
      <c r="Y1216" s="6">
        <v>1413759.0</v>
      </c>
      <c r="Z1216" s="6">
        <v>111568.0</v>
      </c>
      <c r="AA1216" s="2">
        <f t="shared" si="3"/>
        <v>0</v>
      </c>
      <c r="AB1216" s="2">
        <v>0.0</v>
      </c>
      <c r="AC1216" s="2">
        <v>0.0</v>
      </c>
      <c r="AD1216" s="2">
        <v>0.0</v>
      </c>
      <c r="AE1216" s="2">
        <v>0.0</v>
      </c>
      <c r="AF1216" s="2">
        <v>0.0</v>
      </c>
      <c r="AG1216" s="2">
        <v>0.0</v>
      </c>
      <c r="AH1216" s="2">
        <v>1.0</v>
      </c>
      <c r="AI1216" s="2">
        <v>0.0</v>
      </c>
      <c r="AJ1216" s="2">
        <v>0.0</v>
      </c>
      <c r="AK1216" s="2">
        <v>0.0</v>
      </c>
      <c r="AL1216" s="2">
        <v>0.0</v>
      </c>
      <c r="AM1216" s="2">
        <v>0.0</v>
      </c>
      <c r="AN1216" s="2">
        <v>0.0</v>
      </c>
      <c r="AO1216" s="2">
        <v>1.0</v>
      </c>
      <c r="AP1216" s="2">
        <v>0.0</v>
      </c>
      <c r="AQ1216" s="2">
        <v>0.0</v>
      </c>
      <c r="AR1216" s="3">
        <v>0.0</v>
      </c>
      <c r="AS1216" s="6">
        <f t="shared" si="4"/>
        <v>14.01750238</v>
      </c>
      <c r="AT1216" s="6">
        <f t="shared" si="5"/>
        <v>0.01719426918</v>
      </c>
      <c r="AU1216" s="6">
        <f t="shared" si="6"/>
        <v>0.06073597976</v>
      </c>
      <c r="AV1216" s="6">
        <f t="shared" si="7"/>
        <v>0</v>
      </c>
      <c r="AW1216" s="6">
        <f t="shared" si="8"/>
        <v>1</v>
      </c>
      <c r="AX1216" s="6">
        <f t="shared" si="9"/>
        <v>0</v>
      </c>
      <c r="AY1216" s="6">
        <f t="shared" si="10"/>
        <v>0</v>
      </c>
      <c r="AZ1216" s="6">
        <f t="shared" si="11"/>
        <v>0</v>
      </c>
      <c r="BA1216" s="6">
        <f t="shared" si="12"/>
        <v>15</v>
      </c>
      <c r="BB1216" s="6">
        <f t="shared" si="13"/>
        <v>0</v>
      </c>
      <c r="BC1216" s="2"/>
      <c r="BD1216" s="2"/>
    </row>
    <row r="1217" ht="15.75" customHeight="1">
      <c r="A1217" s="2">
        <v>290.0</v>
      </c>
      <c r="B1217" s="2">
        <v>2019.0</v>
      </c>
      <c r="C1217" s="6" t="s">
        <v>351</v>
      </c>
      <c r="D1217" s="2">
        <v>20966.0</v>
      </c>
      <c r="E1217" s="2">
        <v>7.718269000157E12</v>
      </c>
      <c r="F1217" s="2" t="str">
        <f t="array" ref="F1217">IFERROR(INDEX(cnpj!$A:$B,MATCH(C1217,cnpj!$B:$B,0),1),IF(G1217=14,LEFT(E1217,2)&amp;"."&amp;MID(E1217,3,3)&amp;"."&amp;MID(E1217,6,3)&amp;"/"&amp;MID(E1217,9,4)&amp;"-"&amp;RIGHT(E1217,2),IF(G1217=13,0&amp;LEFT(E1217,1)&amp;"."&amp;MID(E1217,2,3)&amp;"."&amp;MID(E1217,5,3)&amp;"/"&amp;MID(E1217,8,4)&amp;"-"&amp;RIGHT(E1217,2),IF(G1217=12,"00"&amp;"."&amp;LEFT(E1217,3)&amp;"."&amp;MID(E1217,4,3)&amp;"/"&amp;MID(E1217,7,4)&amp;"-"&amp;RIGHT(E1217,2),IF(G1217=11,"00.0"&amp;LEFT(E1217,2)&amp;"."&amp;MID(E1217,3,3)&amp;"/"&amp;MID(E1217,6,4)&amp;"-"&amp;RIGHT(E1217,2),"erro")))))</f>
        <v>07.718.269/0001-57</v>
      </c>
      <c r="G1217" s="2">
        <f t="shared" si="2"/>
        <v>13</v>
      </c>
      <c r="H1217" s="6" t="s">
        <v>62</v>
      </c>
      <c r="I1217" s="2">
        <v>3.0</v>
      </c>
      <c r="J1217" s="6">
        <v>11.429543856031177</v>
      </c>
      <c r="K1217" s="6">
        <v>92000.0</v>
      </c>
      <c r="L1217" s="2">
        <v>0.0</v>
      </c>
      <c r="M1217" s="2">
        <v>0.0</v>
      </c>
      <c r="N1217" s="2"/>
      <c r="O1217" s="2">
        <v>0.0</v>
      </c>
      <c r="P1217" s="2">
        <v>0.0</v>
      </c>
      <c r="Q1217" s="2">
        <v>0.0</v>
      </c>
      <c r="R1217" s="2">
        <v>15.0</v>
      </c>
      <c r="S1217" s="2">
        <v>0.0</v>
      </c>
      <c r="T1217" s="6">
        <v>14.168936128402336</v>
      </c>
      <c r="U1217" s="6">
        <v>0.03211097120167535</v>
      </c>
      <c r="V1217" s="6">
        <v>0.02475811780998738</v>
      </c>
      <c r="W1217" s="6">
        <v>13077.0</v>
      </c>
      <c r="X1217" s="6">
        <v>22177.0</v>
      </c>
      <c r="Y1217" s="6">
        <v>1423937.0</v>
      </c>
      <c r="Z1217" s="6">
        <v>45724.0</v>
      </c>
      <c r="AA1217" s="2">
        <f t="shared" si="3"/>
        <v>0</v>
      </c>
      <c r="AB1217" s="2">
        <v>0.0</v>
      </c>
      <c r="AC1217" s="2">
        <v>0.0</v>
      </c>
      <c r="AD1217" s="2">
        <v>0.0</v>
      </c>
      <c r="AE1217" s="2">
        <v>0.0</v>
      </c>
      <c r="AF1217" s="2">
        <v>0.0</v>
      </c>
      <c r="AG1217" s="2">
        <v>0.0</v>
      </c>
      <c r="AH1217" s="2">
        <v>1.0</v>
      </c>
      <c r="AI1217" s="2">
        <v>0.0</v>
      </c>
      <c r="AJ1217" s="2">
        <v>0.0</v>
      </c>
      <c r="AK1217" s="2">
        <v>0.0</v>
      </c>
      <c r="AL1217" s="2">
        <v>0.0</v>
      </c>
      <c r="AM1217" s="2">
        <v>0.0</v>
      </c>
      <c r="AN1217" s="2">
        <v>0.0</v>
      </c>
      <c r="AO1217" s="2">
        <v>0.0</v>
      </c>
      <c r="AP1217" s="2">
        <v>1.0</v>
      </c>
      <c r="AQ1217" s="2">
        <v>0.0</v>
      </c>
      <c r="AR1217" s="3">
        <v>0.0</v>
      </c>
      <c r="AS1217" s="6">
        <f t="shared" si="4"/>
        <v>14.16176267</v>
      </c>
      <c r="AT1217" s="6">
        <f t="shared" si="5"/>
        <v>0.07891585482</v>
      </c>
      <c r="AU1217" s="6">
        <f t="shared" si="6"/>
        <v>0.06275256249</v>
      </c>
      <c r="AV1217" s="6">
        <f t="shared" si="7"/>
        <v>0</v>
      </c>
      <c r="AW1217" s="6">
        <f t="shared" si="8"/>
        <v>1</v>
      </c>
      <c r="AX1217" s="6">
        <f t="shared" si="9"/>
        <v>0</v>
      </c>
      <c r="AY1217" s="6">
        <f t="shared" si="10"/>
        <v>0</v>
      </c>
      <c r="AZ1217" s="6">
        <f t="shared" si="11"/>
        <v>0</v>
      </c>
      <c r="BA1217" s="6">
        <f t="shared" si="12"/>
        <v>15</v>
      </c>
      <c r="BB1217" s="6">
        <f t="shared" si="13"/>
        <v>0</v>
      </c>
      <c r="BC1217" s="2"/>
      <c r="BD1217" s="2"/>
    </row>
    <row r="1218" ht="15.75" customHeight="1">
      <c r="A1218" s="2">
        <v>290.0</v>
      </c>
      <c r="B1218" s="2">
        <v>2020.0</v>
      </c>
      <c r="C1218" s="6" t="s">
        <v>351</v>
      </c>
      <c r="D1218" s="2">
        <v>20966.0</v>
      </c>
      <c r="E1218" s="2">
        <v>7.718269000157E12</v>
      </c>
      <c r="F1218" s="2" t="str">
        <f t="array" ref="F1218">IFERROR(INDEX(cnpj!$A:$B,MATCH(C1218,cnpj!$B:$B,0),1),IF(G1218=14,LEFT(E1218,2)&amp;"."&amp;MID(E1218,3,3)&amp;"."&amp;MID(E1218,6,3)&amp;"/"&amp;MID(E1218,9,4)&amp;"-"&amp;RIGHT(E1218,2),IF(G1218=13,0&amp;LEFT(E1218,1)&amp;"."&amp;MID(E1218,2,3)&amp;"."&amp;MID(E1218,5,3)&amp;"/"&amp;MID(E1218,8,4)&amp;"-"&amp;RIGHT(E1218,2),IF(G1218=12,"00"&amp;"."&amp;LEFT(E1218,3)&amp;"."&amp;MID(E1218,4,3)&amp;"/"&amp;MID(E1218,7,4)&amp;"-"&amp;RIGHT(E1218,2),IF(G1218=11,"00.0"&amp;LEFT(E1218,2)&amp;"."&amp;MID(E1218,3,3)&amp;"/"&amp;MID(E1218,6,4)&amp;"-"&amp;RIGHT(E1218,2),"erro")))))</f>
        <v>07.718.269/0001-57</v>
      </c>
      <c r="G1218" s="2">
        <f t="shared" si="2"/>
        <v>13</v>
      </c>
      <c r="H1218" s="6" t="s">
        <v>62</v>
      </c>
      <c r="I1218" s="2">
        <v>3.0</v>
      </c>
      <c r="J1218" s="6">
        <v>10.896739325546411</v>
      </c>
      <c r="K1218" s="6">
        <v>54000.0</v>
      </c>
      <c r="L1218" s="2">
        <v>0.0</v>
      </c>
      <c r="M1218" s="2">
        <v>0.0</v>
      </c>
      <c r="N1218" s="2"/>
      <c r="O1218" s="2">
        <v>0.0</v>
      </c>
      <c r="P1218" s="2">
        <v>0.0</v>
      </c>
      <c r="Q1218" s="2">
        <v>0.0</v>
      </c>
      <c r="R1218" s="2">
        <v>15.0</v>
      </c>
      <c r="S1218" s="2">
        <v>0.0</v>
      </c>
      <c r="T1218" s="6">
        <v>13.956208583815686</v>
      </c>
      <c r="U1218" s="6">
        <v>-0.2788171425543209</v>
      </c>
      <c r="V1218" s="6">
        <v>0.039379641848460184</v>
      </c>
      <c r="W1218" s="6">
        <v>19556.0</v>
      </c>
      <c r="X1218" s="6">
        <v>25773.0</v>
      </c>
      <c r="Y1218" s="6">
        <v>1151077.0</v>
      </c>
      <c r="Z1218" s="6">
        <v>-320940.0</v>
      </c>
      <c r="AA1218" s="2">
        <f t="shared" si="3"/>
        <v>0</v>
      </c>
      <c r="AB1218" s="2">
        <v>0.0</v>
      </c>
      <c r="AC1218" s="2">
        <v>0.0</v>
      </c>
      <c r="AD1218" s="2">
        <v>0.0</v>
      </c>
      <c r="AE1218" s="2">
        <v>0.0</v>
      </c>
      <c r="AF1218" s="2">
        <v>0.0</v>
      </c>
      <c r="AG1218" s="2">
        <v>0.0</v>
      </c>
      <c r="AH1218" s="2">
        <v>1.0</v>
      </c>
      <c r="AI1218" s="2">
        <v>0.0</v>
      </c>
      <c r="AJ1218" s="2">
        <v>0.0</v>
      </c>
      <c r="AK1218" s="2">
        <v>0.0</v>
      </c>
      <c r="AL1218" s="2">
        <v>0.0</v>
      </c>
      <c r="AM1218" s="2">
        <v>0.0</v>
      </c>
      <c r="AN1218" s="2">
        <v>0.0</v>
      </c>
      <c r="AO1218" s="2">
        <v>0.0</v>
      </c>
      <c r="AP1218" s="2">
        <v>0.0</v>
      </c>
      <c r="AQ1218" s="2">
        <v>1.0</v>
      </c>
      <c r="AR1218" s="3">
        <v>0.0</v>
      </c>
      <c r="AS1218" s="6">
        <f t="shared" si="4"/>
        <v>14.16893613</v>
      </c>
      <c r="AT1218" s="6">
        <f t="shared" si="5"/>
        <v>0.0321109712</v>
      </c>
      <c r="AU1218" s="6">
        <f t="shared" si="6"/>
        <v>0.02475811781</v>
      </c>
      <c r="AV1218" s="6">
        <f t="shared" si="7"/>
        <v>0</v>
      </c>
      <c r="AW1218" s="6">
        <f t="shared" si="8"/>
        <v>0</v>
      </c>
      <c r="AX1218" s="6">
        <f t="shared" si="9"/>
        <v>0</v>
      </c>
      <c r="AY1218" s="6">
        <f t="shared" si="10"/>
        <v>0</v>
      </c>
      <c r="AZ1218" s="6">
        <f t="shared" si="11"/>
        <v>0</v>
      </c>
      <c r="BA1218" s="6">
        <f t="shared" si="12"/>
        <v>15</v>
      </c>
      <c r="BB1218" s="6">
        <f t="shared" si="13"/>
        <v>0</v>
      </c>
      <c r="BC1218" s="2"/>
      <c r="BD1218" s="2"/>
    </row>
    <row r="1219" ht="15.75" customHeight="1">
      <c r="A1219" s="2">
        <v>291.0</v>
      </c>
      <c r="B1219" s="2">
        <v>2016.0</v>
      </c>
      <c r="C1219" s="6" t="s">
        <v>352</v>
      </c>
      <c r="D1219" s="2">
        <v>16586.0</v>
      </c>
      <c r="E1219" s="2">
        <v>2.062747000108E12</v>
      </c>
      <c r="F1219" s="2" t="str">
        <f t="array" ref="F1219">IFERROR(INDEX(cnpj!$A:$B,MATCH(C1219,cnpj!$B:$B,0),1),IF(G1219=14,LEFT(E1219,2)&amp;"."&amp;MID(E1219,3,3)&amp;"."&amp;MID(E1219,6,3)&amp;"/"&amp;MID(E1219,9,4)&amp;"-"&amp;RIGHT(E1219,2),IF(G1219=13,0&amp;LEFT(E1219,1)&amp;"."&amp;MID(E1219,2,3)&amp;"."&amp;MID(E1219,5,3)&amp;"/"&amp;MID(E1219,8,4)&amp;"-"&amp;RIGHT(E1219,2),IF(G1219=12,"00"&amp;"."&amp;LEFT(E1219,3)&amp;"."&amp;MID(E1219,4,3)&amp;"/"&amp;MID(E1219,7,4)&amp;"-"&amp;RIGHT(E1219,2),IF(G1219=11,"00.0"&amp;LEFT(E1219,2)&amp;"."&amp;MID(E1219,3,3)&amp;"/"&amp;MID(E1219,6,4)&amp;"-"&amp;RIGHT(E1219,2),"erro")))))</f>
        <v>02.062.747/0001-08</v>
      </c>
      <c r="G1219" s="2">
        <f t="shared" si="2"/>
        <v>13</v>
      </c>
      <c r="H1219" s="6" t="s">
        <v>50</v>
      </c>
      <c r="I1219" s="2">
        <v>6.0</v>
      </c>
      <c r="J1219" s="6">
        <v>9.268609280100158</v>
      </c>
      <c r="K1219" s="6">
        <v>10600.0</v>
      </c>
      <c r="L1219" s="2">
        <v>0.0</v>
      </c>
      <c r="M1219" s="2">
        <v>0.0</v>
      </c>
      <c r="N1219" s="2"/>
      <c r="O1219" s="2">
        <v>0.0</v>
      </c>
      <c r="P1219" s="2">
        <v>0.0</v>
      </c>
      <c r="Q1219" s="2">
        <v>0.0</v>
      </c>
      <c r="R1219" s="2">
        <v>5.0</v>
      </c>
      <c r="S1219" s="2">
        <v>0.0</v>
      </c>
      <c r="T1219" s="6">
        <v>9.916946572220285</v>
      </c>
      <c r="U1219" s="6">
        <v>-0.004880124315524641</v>
      </c>
      <c r="V1219" s="6">
        <v>0.007991712298357259</v>
      </c>
      <c r="W1219" s="6">
        <v>162.0</v>
      </c>
      <c r="X1219" s="6">
        <v>0.0</v>
      </c>
      <c r="Y1219" s="6">
        <v>20271.0</v>
      </c>
      <c r="Z1219" s="6">
        <v>-98.925</v>
      </c>
      <c r="AA1219" s="2" t="str">
        <f t="shared" si="3"/>
        <v/>
      </c>
      <c r="AB1219" s="2">
        <v>0.0</v>
      </c>
      <c r="AC1219" s="2">
        <v>1.0</v>
      </c>
      <c r="AD1219" s="2">
        <v>0.0</v>
      </c>
      <c r="AE1219" s="2">
        <v>0.0</v>
      </c>
      <c r="AF1219" s="2">
        <v>0.0</v>
      </c>
      <c r="AG1219" s="2">
        <v>0.0</v>
      </c>
      <c r="AH1219" s="2">
        <v>0.0</v>
      </c>
      <c r="AI1219" s="2">
        <v>0.0</v>
      </c>
      <c r="AJ1219" s="2">
        <v>0.0</v>
      </c>
      <c r="AK1219" s="2">
        <v>0.0</v>
      </c>
      <c r="AL1219" s="2">
        <v>0.0</v>
      </c>
      <c r="AM1219" s="2">
        <v>1.0</v>
      </c>
      <c r="AN1219" s="2">
        <v>0.0</v>
      </c>
      <c r="AO1219" s="2">
        <v>0.0</v>
      </c>
      <c r="AP1219" s="2">
        <v>0.0</v>
      </c>
      <c r="AQ1219" s="2">
        <v>0.0</v>
      </c>
      <c r="AR1219" s="3">
        <v>0.0</v>
      </c>
      <c r="AS1219" s="6" t="str">
        <f t="shared" si="4"/>
        <v/>
      </c>
      <c r="AT1219" s="6" t="str">
        <f t="shared" si="5"/>
        <v/>
      </c>
      <c r="AU1219" s="6" t="str">
        <f t="shared" si="6"/>
        <v/>
      </c>
      <c r="AV1219" s="6" t="str">
        <f t="shared" si="7"/>
        <v/>
      </c>
      <c r="AW1219" s="6" t="str">
        <f t="shared" si="8"/>
        <v/>
      </c>
      <c r="AX1219" s="6" t="str">
        <f t="shared" si="9"/>
        <v/>
      </c>
      <c r="AY1219" s="6" t="str">
        <f t="shared" si="10"/>
        <v/>
      </c>
      <c r="AZ1219" s="6" t="str">
        <f t="shared" si="11"/>
        <v/>
      </c>
      <c r="BA1219" s="6" t="str">
        <f t="shared" si="12"/>
        <v/>
      </c>
      <c r="BB1219" s="6" t="str">
        <f t="shared" si="13"/>
        <v/>
      </c>
      <c r="BC1219" s="2"/>
      <c r="BD1219" s="2"/>
    </row>
    <row r="1220" ht="15.75" customHeight="1">
      <c r="A1220" s="2">
        <v>291.0</v>
      </c>
      <c r="B1220" s="2">
        <v>2017.0</v>
      </c>
      <c r="C1220" s="6" t="s">
        <v>352</v>
      </c>
      <c r="D1220" s="2">
        <v>16586.0</v>
      </c>
      <c r="E1220" s="2">
        <v>2.062747000108E12</v>
      </c>
      <c r="F1220" s="2" t="str">
        <f t="array" ref="F1220">IFERROR(INDEX(cnpj!$A:$B,MATCH(C1220,cnpj!$B:$B,0),1),IF(G1220=14,LEFT(E1220,2)&amp;"."&amp;MID(E1220,3,3)&amp;"."&amp;MID(E1220,6,3)&amp;"/"&amp;MID(E1220,9,4)&amp;"-"&amp;RIGHT(E1220,2),IF(G1220=13,0&amp;LEFT(E1220,1)&amp;"."&amp;MID(E1220,2,3)&amp;"."&amp;MID(E1220,5,3)&amp;"/"&amp;MID(E1220,8,4)&amp;"-"&amp;RIGHT(E1220,2),IF(G1220=12,"00"&amp;"."&amp;LEFT(E1220,3)&amp;"."&amp;MID(E1220,4,3)&amp;"/"&amp;MID(E1220,7,4)&amp;"-"&amp;RIGHT(E1220,2),IF(G1220=11,"00.0"&amp;LEFT(E1220,2)&amp;"."&amp;MID(E1220,3,3)&amp;"/"&amp;MID(E1220,6,4)&amp;"-"&amp;RIGHT(E1220,2),"erro")))))</f>
        <v>02.062.747/0001-08</v>
      </c>
      <c r="G1220" s="2">
        <f t="shared" si="2"/>
        <v>13</v>
      </c>
      <c r="H1220" s="6" t="s">
        <v>50</v>
      </c>
      <c r="I1220" s="2">
        <v>6.0</v>
      </c>
      <c r="J1220" s="6">
        <v>9.268609280100158</v>
      </c>
      <c r="K1220" s="6">
        <v>10600.0</v>
      </c>
      <c r="L1220" s="2">
        <v>0.0</v>
      </c>
      <c r="M1220" s="2">
        <v>0.0</v>
      </c>
      <c r="N1220" s="2"/>
      <c r="O1220" s="2">
        <v>0.0</v>
      </c>
      <c r="P1220" s="2">
        <v>0.0</v>
      </c>
      <c r="Q1220" s="2">
        <v>0.0</v>
      </c>
      <c r="R1220" s="2">
        <v>5.0</v>
      </c>
      <c r="S1220" s="2">
        <v>0.0</v>
      </c>
      <c r="T1220" s="6">
        <v>9.958874954615686</v>
      </c>
      <c r="U1220" s="6">
        <v>-0.005155399971616443</v>
      </c>
      <c r="V1220" s="6">
        <v>4.7305927432707317E-4</v>
      </c>
      <c r="W1220" s="6">
        <v>10.0</v>
      </c>
      <c r="X1220" s="6">
        <v>0.0</v>
      </c>
      <c r="Y1220" s="6">
        <v>21139.0</v>
      </c>
      <c r="Z1220" s="6">
        <v>-108.98</v>
      </c>
      <c r="AA1220" s="2">
        <f t="shared" si="3"/>
        <v>1</v>
      </c>
      <c r="AB1220" s="2">
        <v>0.0</v>
      </c>
      <c r="AC1220" s="2">
        <v>1.0</v>
      </c>
      <c r="AD1220" s="2">
        <v>0.0</v>
      </c>
      <c r="AE1220" s="2">
        <v>0.0</v>
      </c>
      <c r="AF1220" s="2">
        <v>0.0</v>
      </c>
      <c r="AG1220" s="2">
        <v>0.0</v>
      </c>
      <c r="AH1220" s="2">
        <v>0.0</v>
      </c>
      <c r="AI1220" s="2">
        <v>0.0</v>
      </c>
      <c r="AJ1220" s="2">
        <v>0.0</v>
      </c>
      <c r="AK1220" s="2">
        <v>0.0</v>
      </c>
      <c r="AL1220" s="2">
        <v>0.0</v>
      </c>
      <c r="AM1220" s="2">
        <v>0.0</v>
      </c>
      <c r="AN1220" s="2">
        <v>1.0</v>
      </c>
      <c r="AO1220" s="2">
        <v>0.0</v>
      </c>
      <c r="AP1220" s="2">
        <v>0.0</v>
      </c>
      <c r="AQ1220" s="2">
        <v>0.0</v>
      </c>
      <c r="AR1220" s="3">
        <v>0.0</v>
      </c>
      <c r="AS1220" s="6">
        <f t="shared" si="4"/>
        <v>9.916946572</v>
      </c>
      <c r="AT1220" s="6">
        <f t="shared" si="5"/>
        <v>-0.004880124316</v>
      </c>
      <c r="AU1220" s="6">
        <f t="shared" si="6"/>
        <v>0.007991712298</v>
      </c>
      <c r="AV1220" s="6">
        <f t="shared" si="7"/>
        <v>0</v>
      </c>
      <c r="AW1220" s="6">
        <f t="shared" si="8"/>
        <v>0</v>
      </c>
      <c r="AX1220" s="6">
        <f t="shared" si="9"/>
        <v>0</v>
      </c>
      <c r="AY1220" s="6">
        <f t="shared" si="10"/>
        <v>0</v>
      </c>
      <c r="AZ1220" s="6">
        <f t="shared" si="11"/>
        <v>0</v>
      </c>
      <c r="BA1220" s="6">
        <f t="shared" si="12"/>
        <v>5</v>
      </c>
      <c r="BB1220" s="6">
        <f t="shared" si="13"/>
        <v>0</v>
      </c>
      <c r="BC1220" s="2"/>
      <c r="BD1220" s="2"/>
    </row>
    <row r="1221" ht="15.75" customHeight="1">
      <c r="A1221" s="2">
        <v>291.0</v>
      </c>
      <c r="B1221" s="2">
        <v>2018.0</v>
      </c>
      <c r="C1221" s="6" t="s">
        <v>352</v>
      </c>
      <c r="D1221" s="2">
        <v>16586.0</v>
      </c>
      <c r="E1221" s="2">
        <v>2.062747000108E12</v>
      </c>
      <c r="F1221" s="2" t="str">
        <f t="array" ref="F1221">IFERROR(INDEX(cnpj!$A:$B,MATCH(C1221,cnpj!$B:$B,0),1),IF(G1221=14,LEFT(E1221,2)&amp;"."&amp;MID(E1221,3,3)&amp;"."&amp;MID(E1221,6,3)&amp;"/"&amp;MID(E1221,9,4)&amp;"-"&amp;RIGHT(E1221,2),IF(G1221=13,0&amp;LEFT(E1221,1)&amp;"."&amp;MID(E1221,2,3)&amp;"."&amp;MID(E1221,5,3)&amp;"/"&amp;MID(E1221,8,4)&amp;"-"&amp;RIGHT(E1221,2),IF(G1221=12,"00"&amp;"."&amp;LEFT(E1221,3)&amp;"."&amp;MID(E1221,4,3)&amp;"/"&amp;MID(E1221,7,4)&amp;"-"&amp;RIGHT(E1221,2),IF(G1221=11,"00.0"&amp;LEFT(E1221,2)&amp;"."&amp;MID(E1221,3,3)&amp;"/"&amp;MID(E1221,6,4)&amp;"-"&amp;RIGHT(E1221,2),"erro")))))</f>
        <v>02.062.747/0001-08</v>
      </c>
      <c r="G1221" s="2">
        <f t="shared" si="2"/>
        <v>13</v>
      </c>
      <c r="H1221" s="6" t="s">
        <v>50</v>
      </c>
      <c r="I1221" s="2">
        <v>6.0</v>
      </c>
      <c r="J1221" s="6">
        <v>9.268609280100158</v>
      </c>
      <c r="K1221" s="6">
        <v>10600.0</v>
      </c>
      <c r="L1221" s="2">
        <v>0.0</v>
      </c>
      <c r="M1221" s="2">
        <v>0.0</v>
      </c>
      <c r="N1221" s="2"/>
      <c r="O1221" s="2">
        <v>0.0</v>
      </c>
      <c r="P1221" s="2">
        <v>0.0</v>
      </c>
      <c r="Q1221" s="2">
        <v>0.0</v>
      </c>
      <c r="R1221" s="2">
        <v>6.0</v>
      </c>
      <c r="S1221" s="2">
        <v>0.0</v>
      </c>
      <c r="T1221" s="6">
        <v>9.518707035620796</v>
      </c>
      <c r="U1221" s="6">
        <v>-0.009382603585071994</v>
      </c>
      <c r="V1221" s="6">
        <v>0.014619453423449898</v>
      </c>
      <c r="W1221" s="6">
        <v>199.0</v>
      </c>
      <c r="X1221" s="6">
        <v>0.0</v>
      </c>
      <c r="Y1221" s="6">
        <v>13612.0</v>
      </c>
      <c r="Z1221" s="6">
        <v>-127.716</v>
      </c>
      <c r="AA1221" s="2">
        <f t="shared" si="3"/>
        <v>1</v>
      </c>
      <c r="AB1221" s="2">
        <v>0.0</v>
      </c>
      <c r="AC1221" s="2">
        <v>1.0</v>
      </c>
      <c r="AD1221" s="2">
        <v>0.0</v>
      </c>
      <c r="AE1221" s="2">
        <v>0.0</v>
      </c>
      <c r="AF1221" s="2">
        <v>0.0</v>
      </c>
      <c r="AG1221" s="2">
        <v>0.0</v>
      </c>
      <c r="AH1221" s="2">
        <v>0.0</v>
      </c>
      <c r="AI1221" s="2">
        <v>0.0</v>
      </c>
      <c r="AJ1221" s="2">
        <v>0.0</v>
      </c>
      <c r="AK1221" s="2">
        <v>0.0</v>
      </c>
      <c r="AL1221" s="2">
        <v>0.0</v>
      </c>
      <c r="AM1221" s="2">
        <v>0.0</v>
      </c>
      <c r="AN1221" s="2">
        <v>0.0</v>
      </c>
      <c r="AO1221" s="2">
        <v>1.0</v>
      </c>
      <c r="AP1221" s="2">
        <v>0.0</v>
      </c>
      <c r="AQ1221" s="2">
        <v>0.0</v>
      </c>
      <c r="AR1221" s="3">
        <v>0.0</v>
      </c>
      <c r="AS1221" s="6">
        <f t="shared" si="4"/>
        <v>9.958874955</v>
      </c>
      <c r="AT1221" s="6">
        <f t="shared" si="5"/>
        <v>-0.005155399972</v>
      </c>
      <c r="AU1221" s="6">
        <f t="shared" si="6"/>
        <v>0.0004730592743</v>
      </c>
      <c r="AV1221" s="6">
        <f t="shared" si="7"/>
        <v>0</v>
      </c>
      <c r="AW1221" s="6">
        <f t="shared" si="8"/>
        <v>0</v>
      </c>
      <c r="AX1221" s="6">
        <f t="shared" si="9"/>
        <v>0</v>
      </c>
      <c r="AY1221" s="6">
        <f t="shared" si="10"/>
        <v>0</v>
      </c>
      <c r="AZ1221" s="6">
        <f t="shared" si="11"/>
        <v>0</v>
      </c>
      <c r="BA1221" s="6">
        <f t="shared" si="12"/>
        <v>5</v>
      </c>
      <c r="BB1221" s="6">
        <f t="shared" si="13"/>
        <v>0</v>
      </c>
      <c r="BC1221" s="2"/>
      <c r="BD1221" s="2"/>
    </row>
    <row r="1222" ht="15.75" customHeight="1">
      <c r="A1222" s="2">
        <v>291.0</v>
      </c>
      <c r="B1222" s="2">
        <v>2019.0</v>
      </c>
      <c r="C1222" s="6" t="s">
        <v>352</v>
      </c>
      <c r="D1222" s="2">
        <v>16586.0</v>
      </c>
      <c r="E1222" s="2">
        <v>2.062747000108E12</v>
      </c>
      <c r="F1222" s="2" t="str">
        <f t="array" ref="F1222">IFERROR(INDEX(cnpj!$A:$B,MATCH(C1222,cnpj!$B:$B,0),1),IF(G1222=14,LEFT(E1222,2)&amp;"."&amp;MID(E1222,3,3)&amp;"."&amp;MID(E1222,6,3)&amp;"/"&amp;MID(E1222,9,4)&amp;"-"&amp;RIGHT(E1222,2),IF(G1222=13,0&amp;LEFT(E1222,1)&amp;"."&amp;MID(E1222,2,3)&amp;"."&amp;MID(E1222,5,3)&amp;"/"&amp;MID(E1222,8,4)&amp;"-"&amp;RIGHT(E1222,2),IF(G1222=12,"00"&amp;"."&amp;LEFT(E1222,3)&amp;"."&amp;MID(E1222,4,3)&amp;"/"&amp;MID(E1222,7,4)&amp;"-"&amp;RIGHT(E1222,2),IF(G1222=11,"00.0"&amp;LEFT(E1222,2)&amp;"."&amp;MID(E1222,3,3)&amp;"/"&amp;MID(E1222,6,4)&amp;"-"&amp;RIGHT(E1222,2),"erro")))))</f>
        <v>02.062.747/0001-08</v>
      </c>
      <c r="G1222" s="2">
        <f t="shared" si="2"/>
        <v>13</v>
      </c>
      <c r="H1222" s="6" t="s">
        <v>50</v>
      </c>
      <c r="I1222" s="2">
        <v>6.0</v>
      </c>
      <c r="J1222" s="6">
        <v>9.268609280100158</v>
      </c>
      <c r="K1222" s="6">
        <v>10600.0</v>
      </c>
      <c r="L1222" s="2">
        <v>0.0</v>
      </c>
      <c r="M1222" s="2">
        <v>0.0</v>
      </c>
      <c r="N1222" s="2"/>
      <c r="O1222" s="2">
        <v>0.0</v>
      </c>
      <c r="P1222" s="2">
        <v>0.0</v>
      </c>
      <c r="Q1222" s="2">
        <v>0.0</v>
      </c>
      <c r="R1222" s="2">
        <v>5.0</v>
      </c>
      <c r="S1222" s="2">
        <v>0.0</v>
      </c>
      <c r="T1222" s="6">
        <v>12.222664240623093</v>
      </c>
      <c r="U1222" s="6">
        <v>-6.889980624157839E-4</v>
      </c>
      <c r="V1222" s="6">
        <v>9.835452873427557E-4</v>
      </c>
      <c r="W1222" s="6">
        <v>38.0</v>
      </c>
      <c r="X1222" s="6">
        <v>162.0</v>
      </c>
      <c r="Y1222" s="6">
        <v>203346.0</v>
      </c>
      <c r="Z1222" s="6">
        <v>-140.105</v>
      </c>
      <c r="AA1222" s="2">
        <f t="shared" si="3"/>
        <v>1</v>
      </c>
      <c r="AB1222" s="2">
        <v>0.0</v>
      </c>
      <c r="AC1222" s="2">
        <v>1.0</v>
      </c>
      <c r="AD1222" s="2">
        <v>0.0</v>
      </c>
      <c r="AE1222" s="2">
        <v>0.0</v>
      </c>
      <c r="AF1222" s="2">
        <v>0.0</v>
      </c>
      <c r="AG1222" s="2">
        <v>0.0</v>
      </c>
      <c r="AH1222" s="2">
        <v>0.0</v>
      </c>
      <c r="AI1222" s="2">
        <v>0.0</v>
      </c>
      <c r="AJ1222" s="2">
        <v>0.0</v>
      </c>
      <c r="AK1222" s="2">
        <v>0.0</v>
      </c>
      <c r="AL1222" s="2">
        <v>0.0</v>
      </c>
      <c r="AM1222" s="2">
        <v>0.0</v>
      </c>
      <c r="AN1222" s="2">
        <v>0.0</v>
      </c>
      <c r="AO1222" s="2">
        <v>0.0</v>
      </c>
      <c r="AP1222" s="2">
        <v>1.0</v>
      </c>
      <c r="AQ1222" s="2">
        <v>0.0</v>
      </c>
      <c r="AR1222" s="3">
        <v>0.0</v>
      </c>
      <c r="AS1222" s="6">
        <f t="shared" si="4"/>
        <v>9.518707036</v>
      </c>
      <c r="AT1222" s="6">
        <f t="shared" si="5"/>
        <v>-0.009382603585</v>
      </c>
      <c r="AU1222" s="6">
        <f t="shared" si="6"/>
        <v>0.01461945342</v>
      </c>
      <c r="AV1222" s="6">
        <f t="shared" si="7"/>
        <v>0</v>
      </c>
      <c r="AW1222" s="6">
        <f t="shared" si="8"/>
        <v>0</v>
      </c>
      <c r="AX1222" s="6">
        <f t="shared" si="9"/>
        <v>0</v>
      </c>
      <c r="AY1222" s="6">
        <f t="shared" si="10"/>
        <v>0</v>
      </c>
      <c r="AZ1222" s="6">
        <f t="shared" si="11"/>
        <v>0</v>
      </c>
      <c r="BA1222" s="6">
        <f t="shared" si="12"/>
        <v>6</v>
      </c>
      <c r="BB1222" s="6">
        <f t="shared" si="13"/>
        <v>0</v>
      </c>
      <c r="BC1222" s="2"/>
      <c r="BD1222" s="2"/>
    </row>
    <row r="1223" ht="15.75" customHeight="1">
      <c r="A1223" s="2">
        <v>291.0</v>
      </c>
      <c r="B1223" s="2">
        <v>2020.0</v>
      </c>
      <c r="C1223" s="6" t="s">
        <v>352</v>
      </c>
      <c r="D1223" s="2">
        <v>16586.0</v>
      </c>
      <c r="E1223" s="2">
        <v>2.062747000108E12</v>
      </c>
      <c r="F1223" s="2" t="str">
        <f t="array" ref="F1223">IFERROR(INDEX(cnpj!$A:$B,MATCH(C1223,cnpj!$B:$B,0),1),IF(G1223=14,LEFT(E1223,2)&amp;"."&amp;MID(E1223,3,3)&amp;"."&amp;MID(E1223,6,3)&amp;"/"&amp;MID(E1223,9,4)&amp;"-"&amp;RIGHT(E1223,2),IF(G1223=13,0&amp;LEFT(E1223,1)&amp;"."&amp;MID(E1223,2,3)&amp;"."&amp;MID(E1223,5,3)&amp;"/"&amp;MID(E1223,8,4)&amp;"-"&amp;RIGHT(E1223,2),IF(G1223=12,"00"&amp;"."&amp;LEFT(E1223,3)&amp;"."&amp;MID(E1223,4,3)&amp;"/"&amp;MID(E1223,7,4)&amp;"-"&amp;RIGHT(E1223,2),IF(G1223=11,"00.0"&amp;LEFT(E1223,2)&amp;"."&amp;MID(E1223,3,3)&amp;"/"&amp;MID(E1223,6,4)&amp;"-"&amp;RIGHT(E1223,2),"erro")))))</f>
        <v>02.062.747/0001-08</v>
      </c>
      <c r="G1223" s="2">
        <f t="shared" si="2"/>
        <v>13</v>
      </c>
      <c r="H1223" s="6" t="s">
        <v>50</v>
      </c>
      <c r="I1223" s="2">
        <v>6.0</v>
      </c>
      <c r="J1223" s="6">
        <v>9.268609280100158</v>
      </c>
      <c r="K1223" s="6">
        <v>10600.0</v>
      </c>
      <c r="L1223" s="2">
        <v>0.0</v>
      </c>
      <c r="M1223" s="2">
        <v>0.0</v>
      </c>
      <c r="N1223" s="2"/>
      <c r="O1223" s="2">
        <v>0.0</v>
      </c>
      <c r="P1223" s="2">
        <v>0.0</v>
      </c>
      <c r="Q1223" s="2">
        <v>0.0</v>
      </c>
      <c r="R1223" s="2">
        <v>5.0</v>
      </c>
      <c r="S1223" s="2">
        <v>0.0</v>
      </c>
      <c r="T1223" s="6">
        <v>11.268890193513466</v>
      </c>
      <c r="U1223" s="6">
        <v>-0.0015969800627983562</v>
      </c>
      <c r="V1223" s="6">
        <v>0.001978403492201261</v>
      </c>
      <c r="W1223" s="6">
        <v>155.0</v>
      </c>
      <c r="X1223" s="6">
        <v>0.0</v>
      </c>
      <c r="Y1223" s="6">
        <v>78346.0</v>
      </c>
      <c r="Z1223" s="6">
        <v>-125.117</v>
      </c>
      <c r="AA1223" s="2">
        <f t="shared" si="3"/>
        <v>1</v>
      </c>
      <c r="AB1223" s="2">
        <v>0.0</v>
      </c>
      <c r="AC1223" s="2">
        <v>1.0</v>
      </c>
      <c r="AD1223" s="2">
        <v>0.0</v>
      </c>
      <c r="AE1223" s="2">
        <v>0.0</v>
      </c>
      <c r="AF1223" s="2">
        <v>0.0</v>
      </c>
      <c r="AG1223" s="2">
        <v>0.0</v>
      </c>
      <c r="AH1223" s="2">
        <v>0.0</v>
      </c>
      <c r="AI1223" s="2">
        <v>0.0</v>
      </c>
      <c r="AJ1223" s="2">
        <v>0.0</v>
      </c>
      <c r="AK1223" s="2">
        <v>0.0</v>
      </c>
      <c r="AL1223" s="2">
        <v>0.0</v>
      </c>
      <c r="AM1223" s="2">
        <v>0.0</v>
      </c>
      <c r="AN1223" s="2">
        <v>0.0</v>
      </c>
      <c r="AO1223" s="2">
        <v>0.0</v>
      </c>
      <c r="AP1223" s="2">
        <v>0.0</v>
      </c>
      <c r="AQ1223" s="2">
        <v>1.0</v>
      </c>
      <c r="AR1223" s="3">
        <v>0.0</v>
      </c>
      <c r="AS1223" s="6">
        <f t="shared" si="4"/>
        <v>12.22266424</v>
      </c>
      <c r="AT1223" s="6">
        <f t="shared" si="5"/>
        <v>-0.0006889980624</v>
      </c>
      <c r="AU1223" s="6">
        <f t="shared" si="6"/>
        <v>0.0009835452873</v>
      </c>
      <c r="AV1223" s="6">
        <f t="shared" si="7"/>
        <v>0</v>
      </c>
      <c r="AW1223" s="6">
        <f t="shared" si="8"/>
        <v>0</v>
      </c>
      <c r="AX1223" s="6">
        <f t="shared" si="9"/>
        <v>0</v>
      </c>
      <c r="AY1223" s="6">
        <f t="shared" si="10"/>
        <v>0</v>
      </c>
      <c r="AZ1223" s="6">
        <f t="shared" si="11"/>
        <v>0</v>
      </c>
      <c r="BA1223" s="6">
        <f t="shared" si="12"/>
        <v>5</v>
      </c>
      <c r="BB1223" s="6">
        <f t="shared" si="13"/>
        <v>0</v>
      </c>
      <c r="BC1223" s="2"/>
      <c r="BD1223" s="2"/>
    </row>
    <row r="1224" ht="15.75" customHeight="1">
      <c r="A1224" s="2">
        <v>292.0</v>
      </c>
      <c r="B1224" s="2">
        <v>2017.0</v>
      </c>
      <c r="C1224" s="6" t="s">
        <v>353</v>
      </c>
      <c r="D1224" s="2">
        <v>16438.0</v>
      </c>
      <c r="E1224" s="2">
        <v>1.957772000189E12</v>
      </c>
      <c r="F1224" s="2" t="str">
        <f t="array" ref="F1224">IFERROR(INDEX(cnpj!$A:$B,MATCH(C1224,cnpj!$B:$B,0),1),IF(G1224=14,LEFT(E1224,2)&amp;"."&amp;MID(E1224,3,3)&amp;"."&amp;MID(E1224,6,3)&amp;"/"&amp;MID(E1224,9,4)&amp;"-"&amp;RIGHT(E1224,2),IF(G1224=13,0&amp;LEFT(E1224,1)&amp;"."&amp;MID(E1224,2,3)&amp;"."&amp;MID(E1224,5,3)&amp;"/"&amp;MID(E1224,8,4)&amp;"-"&amp;RIGHT(E1224,2),IF(G1224=12,"00"&amp;"."&amp;LEFT(E1224,3)&amp;"."&amp;MID(E1224,4,3)&amp;"/"&amp;MID(E1224,7,4)&amp;"-"&amp;RIGHT(E1224,2),IF(G1224=11,"00.0"&amp;LEFT(E1224,2)&amp;"."&amp;MID(E1224,3,3)&amp;"/"&amp;MID(E1224,6,4)&amp;"-"&amp;RIGHT(E1224,2),"erro")))))</f>
        <v>01.957.772/0001-89</v>
      </c>
      <c r="G1224" s="2">
        <f t="shared" si="2"/>
        <v>13</v>
      </c>
      <c r="H1224" s="6" t="s">
        <v>50</v>
      </c>
      <c r="I1224" s="2">
        <v>6.0</v>
      </c>
      <c r="J1224" s="6">
        <v>9.680344001221918</v>
      </c>
      <c r="K1224" s="6">
        <v>16000.0</v>
      </c>
      <c r="L1224" s="2">
        <v>0.0</v>
      </c>
      <c r="M1224" s="2">
        <v>0.0</v>
      </c>
      <c r="N1224" s="2"/>
      <c r="O1224" s="2">
        <v>0.0</v>
      </c>
      <c r="P1224" s="2">
        <v>0.0</v>
      </c>
      <c r="Q1224" s="2">
        <v>0.0</v>
      </c>
      <c r="R1224" s="2">
        <v>4.0</v>
      </c>
      <c r="S1224" s="2">
        <v>0.0</v>
      </c>
      <c r="T1224" s="6">
        <v>9.383116515926606</v>
      </c>
      <c r="U1224" s="6">
        <v>0.0013461214874642437</v>
      </c>
      <c r="V1224" s="6">
        <v>0.0026922429749284874</v>
      </c>
      <c r="W1224" s="6">
        <v>32.0</v>
      </c>
      <c r="X1224" s="6">
        <v>0.0</v>
      </c>
      <c r="Y1224" s="6">
        <v>11886.0</v>
      </c>
      <c r="Z1224" s="6">
        <v>16.0</v>
      </c>
      <c r="AA1224" s="2" t="str">
        <f t="shared" si="3"/>
        <v/>
      </c>
      <c r="AB1224" s="2">
        <v>0.0</v>
      </c>
      <c r="AC1224" s="2">
        <v>1.0</v>
      </c>
      <c r="AD1224" s="2">
        <v>0.0</v>
      </c>
      <c r="AE1224" s="2">
        <v>0.0</v>
      </c>
      <c r="AF1224" s="2">
        <v>0.0</v>
      </c>
      <c r="AG1224" s="2">
        <v>0.0</v>
      </c>
      <c r="AH1224" s="2">
        <v>0.0</v>
      </c>
      <c r="AI1224" s="2">
        <v>0.0</v>
      </c>
      <c r="AJ1224" s="2">
        <v>0.0</v>
      </c>
      <c r="AK1224" s="2">
        <v>0.0</v>
      </c>
      <c r="AL1224" s="2">
        <v>0.0</v>
      </c>
      <c r="AM1224" s="2">
        <v>0.0</v>
      </c>
      <c r="AN1224" s="2">
        <v>1.0</v>
      </c>
      <c r="AO1224" s="2">
        <v>0.0</v>
      </c>
      <c r="AP1224" s="2">
        <v>0.0</v>
      </c>
      <c r="AQ1224" s="2">
        <v>0.0</v>
      </c>
      <c r="AR1224" s="3">
        <v>0.0</v>
      </c>
      <c r="AS1224" s="6" t="str">
        <f t="shared" si="4"/>
        <v/>
      </c>
      <c r="AT1224" s="6" t="str">
        <f t="shared" si="5"/>
        <v/>
      </c>
      <c r="AU1224" s="6" t="str">
        <f t="shared" si="6"/>
        <v/>
      </c>
      <c r="AV1224" s="6" t="str">
        <f t="shared" si="7"/>
        <v/>
      </c>
      <c r="AW1224" s="6" t="str">
        <f t="shared" si="8"/>
        <v/>
      </c>
      <c r="AX1224" s="6" t="str">
        <f t="shared" si="9"/>
        <v/>
      </c>
      <c r="AY1224" s="6" t="str">
        <f t="shared" si="10"/>
        <v/>
      </c>
      <c r="AZ1224" s="6" t="str">
        <f t="shared" si="11"/>
        <v/>
      </c>
      <c r="BA1224" s="6" t="str">
        <f t="shared" si="12"/>
        <v/>
      </c>
      <c r="BB1224" s="6" t="str">
        <f t="shared" si="13"/>
        <v/>
      </c>
      <c r="BC1224" s="2"/>
      <c r="BD1224" s="2"/>
    </row>
    <row r="1225" ht="15.75" customHeight="1">
      <c r="A1225" s="2">
        <v>292.0</v>
      </c>
      <c r="B1225" s="2">
        <v>2018.0</v>
      </c>
      <c r="C1225" s="6" t="s">
        <v>353</v>
      </c>
      <c r="D1225" s="2">
        <v>16438.0</v>
      </c>
      <c r="E1225" s="2">
        <v>1.957772000189E12</v>
      </c>
      <c r="F1225" s="2" t="str">
        <f t="array" ref="F1225">IFERROR(INDEX(cnpj!$A:$B,MATCH(C1225,cnpj!$B:$B,0),1),IF(G1225=14,LEFT(E1225,2)&amp;"."&amp;MID(E1225,3,3)&amp;"."&amp;MID(E1225,6,3)&amp;"/"&amp;MID(E1225,9,4)&amp;"-"&amp;RIGHT(E1225,2),IF(G1225=13,0&amp;LEFT(E1225,1)&amp;"."&amp;MID(E1225,2,3)&amp;"."&amp;MID(E1225,5,3)&amp;"/"&amp;MID(E1225,8,4)&amp;"-"&amp;RIGHT(E1225,2),IF(G1225=12,"00"&amp;"."&amp;LEFT(E1225,3)&amp;"."&amp;MID(E1225,4,3)&amp;"/"&amp;MID(E1225,7,4)&amp;"-"&amp;RIGHT(E1225,2),IF(G1225=11,"00.0"&amp;LEFT(E1225,2)&amp;"."&amp;MID(E1225,3,3)&amp;"/"&amp;MID(E1225,6,4)&amp;"-"&amp;RIGHT(E1225,2),"erro")))))</f>
        <v>01.957.772/0001-89</v>
      </c>
      <c r="G1225" s="2">
        <f t="shared" si="2"/>
        <v>13</v>
      </c>
      <c r="H1225" s="6" t="s">
        <v>50</v>
      </c>
      <c r="I1225" s="2">
        <v>6.0</v>
      </c>
      <c r="J1225" s="6">
        <v>9.680344001221918</v>
      </c>
      <c r="K1225" s="6">
        <v>16000.0</v>
      </c>
      <c r="L1225" s="2">
        <v>0.0</v>
      </c>
      <c r="M1225" s="2">
        <v>0.0</v>
      </c>
      <c r="N1225" s="2"/>
      <c r="O1225" s="2">
        <v>0.0</v>
      </c>
      <c r="P1225" s="2">
        <v>0.0</v>
      </c>
      <c r="Q1225" s="2">
        <v>0.0</v>
      </c>
      <c r="R1225" s="2">
        <v>4.0</v>
      </c>
      <c r="S1225" s="2">
        <v>0.0</v>
      </c>
      <c r="T1225" s="6">
        <v>9.305832353435404</v>
      </c>
      <c r="U1225" s="6">
        <v>-0.08171241592437739</v>
      </c>
      <c r="V1225" s="6">
        <v>0.004181057989456462</v>
      </c>
      <c r="W1225" s="6">
        <v>5.0</v>
      </c>
      <c r="X1225" s="6">
        <v>41.0</v>
      </c>
      <c r="Y1225" s="6">
        <v>11002.0</v>
      </c>
      <c r="Z1225" s="6">
        <v>-899.0</v>
      </c>
      <c r="AA1225" s="2">
        <f t="shared" si="3"/>
        <v>0</v>
      </c>
      <c r="AB1225" s="2">
        <v>0.0</v>
      </c>
      <c r="AC1225" s="2">
        <v>1.0</v>
      </c>
      <c r="AD1225" s="2">
        <v>0.0</v>
      </c>
      <c r="AE1225" s="2">
        <v>0.0</v>
      </c>
      <c r="AF1225" s="2">
        <v>0.0</v>
      </c>
      <c r="AG1225" s="2">
        <v>0.0</v>
      </c>
      <c r="AH1225" s="2">
        <v>0.0</v>
      </c>
      <c r="AI1225" s="2">
        <v>0.0</v>
      </c>
      <c r="AJ1225" s="2">
        <v>0.0</v>
      </c>
      <c r="AK1225" s="2">
        <v>0.0</v>
      </c>
      <c r="AL1225" s="2">
        <v>0.0</v>
      </c>
      <c r="AM1225" s="2">
        <v>0.0</v>
      </c>
      <c r="AN1225" s="2">
        <v>0.0</v>
      </c>
      <c r="AO1225" s="2">
        <v>1.0</v>
      </c>
      <c r="AP1225" s="2">
        <v>0.0</v>
      </c>
      <c r="AQ1225" s="2">
        <v>0.0</v>
      </c>
      <c r="AR1225" s="3">
        <v>0.0</v>
      </c>
      <c r="AS1225" s="6">
        <f t="shared" si="4"/>
        <v>9.383116516</v>
      </c>
      <c r="AT1225" s="6">
        <f t="shared" si="5"/>
        <v>0.001346121487</v>
      </c>
      <c r="AU1225" s="6">
        <f t="shared" si="6"/>
        <v>0.002692242975</v>
      </c>
      <c r="AV1225" s="6">
        <f t="shared" si="7"/>
        <v>0</v>
      </c>
      <c r="AW1225" s="6">
        <f t="shared" si="8"/>
        <v>0</v>
      </c>
      <c r="AX1225" s="6">
        <f t="shared" si="9"/>
        <v>0</v>
      </c>
      <c r="AY1225" s="6">
        <f t="shared" si="10"/>
        <v>0</v>
      </c>
      <c r="AZ1225" s="6">
        <f t="shared" si="11"/>
        <v>0</v>
      </c>
      <c r="BA1225" s="6">
        <f t="shared" si="12"/>
        <v>4</v>
      </c>
      <c r="BB1225" s="6">
        <f t="shared" si="13"/>
        <v>0</v>
      </c>
      <c r="BC1225" s="2"/>
      <c r="BD1225" s="2"/>
    </row>
    <row r="1226" ht="15.75" customHeight="1">
      <c r="A1226" s="2">
        <v>292.0</v>
      </c>
      <c r="B1226" s="2">
        <v>2019.0</v>
      </c>
      <c r="C1226" s="6" t="s">
        <v>353</v>
      </c>
      <c r="D1226" s="2">
        <v>16438.0</v>
      </c>
      <c r="E1226" s="2">
        <v>1.957772000189E12</v>
      </c>
      <c r="F1226" s="2" t="str">
        <f t="array" ref="F1226">IFERROR(INDEX(cnpj!$A:$B,MATCH(C1226,cnpj!$B:$B,0),1),IF(G1226=14,LEFT(E1226,2)&amp;"."&amp;MID(E1226,3,3)&amp;"."&amp;MID(E1226,6,3)&amp;"/"&amp;MID(E1226,9,4)&amp;"-"&amp;RIGHT(E1226,2),IF(G1226=13,0&amp;LEFT(E1226,1)&amp;"."&amp;MID(E1226,2,3)&amp;"."&amp;MID(E1226,5,3)&amp;"/"&amp;MID(E1226,8,4)&amp;"-"&amp;RIGHT(E1226,2),IF(G1226=12,"00"&amp;"."&amp;LEFT(E1226,3)&amp;"."&amp;MID(E1226,4,3)&amp;"/"&amp;MID(E1226,7,4)&amp;"-"&amp;RIGHT(E1226,2),IF(G1226=11,"00.0"&amp;LEFT(E1226,2)&amp;"."&amp;MID(E1226,3,3)&amp;"/"&amp;MID(E1226,6,4)&amp;"-"&amp;RIGHT(E1226,2),"erro")))))</f>
        <v>01.957.772/0001-89</v>
      </c>
      <c r="G1226" s="2">
        <f t="shared" si="2"/>
        <v>13</v>
      </c>
      <c r="H1226" s="6" t="s">
        <v>50</v>
      </c>
      <c r="I1226" s="2">
        <v>6.0</v>
      </c>
      <c r="J1226" s="6">
        <v>9.680344001221918</v>
      </c>
      <c r="K1226" s="6">
        <v>16000.0</v>
      </c>
      <c r="L1226" s="2">
        <v>0.0</v>
      </c>
      <c r="M1226" s="2">
        <v>0.0</v>
      </c>
      <c r="N1226" s="2"/>
      <c r="O1226" s="2">
        <v>0.0</v>
      </c>
      <c r="P1226" s="2">
        <v>0.0</v>
      </c>
      <c r="Q1226" s="2">
        <v>0.0</v>
      </c>
      <c r="R1226" s="2">
        <v>4.0</v>
      </c>
      <c r="S1226" s="2">
        <v>0.0</v>
      </c>
      <c r="T1226" s="6">
        <v>9.03097444300786</v>
      </c>
      <c r="U1226" s="6">
        <v>-0.31418999760708305</v>
      </c>
      <c r="V1226" s="6">
        <v>0.0041876046901172526</v>
      </c>
      <c r="W1226" s="6">
        <v>29.0</v>
      </c>
      <c r="X1226" s="6">
        <v>6.0</v>
      </c>
      <c r="Y1226" s="6">
        <v>8358.0</v>
      </c>
      <c r="Z1226" s="6">
        <v>-2626.0</v>
      </c>
      <c r="AA1226" s="2">
        <f t="shared" si="3"/>
        <v>1</v>
      </c>
      <c r="AB1226" s="2">
        <v>0.0</v>
      </c>
      <c r="AC1226" s="2">
        <v>1.0</v>
      </c>
      <c r="AD1226" s="2">
        <v>0.0</v>
      </c>
      <c r="AE1226" s="2">
        <v>0.0</v>
      </c>
      <c r="AF1226" s="2">
        <v>0.0</v>
      </c>
      <c r="AG1226" s="2">
        <v>0.0</v>
      </c>
      <c r="AH1226" s="2">
        <v>0.0</v>
      </c>
      <c r="AI1226" s="2">
        <v>0.0</v>
      </c>
      <c r="AJ1226" s="2">
        <v>0.0</v>
      </c>
      <c r="AK1226" s="2">
        <v>0.0</v>
      </c>
      <c r="AL1226" s="2">
        <v>0.0</v>
      </c>
      <c r="AM1226" s="2">
        <v>0.0</v>
      </c>
      <c r="AN1226" s="2">
        <v>0.0</v>
      </c>
      <c r="AO1226" s="2">
        <v>0.0</v>
      </c>
      <c r="AP1226" s="2">
        <v>1.0</v>
      </c>
      <c r="AQ1226" s="2">
        <v>0.0</v>
      </c>
      <c r="AR1226" s="3">
        <v>0.0</v>
      </c>
      <c r="AS1226" s="6">
        <f t="shared" si="4"/>
        <v>9.305832353</v>
      </c>
      <c r="AT1226" s="6">
        <f t="shared" si="5"/>
        <v>-0.08171241592</v>
      </c>
      <c r="AU1226" s="6">
        <f t="shared" si="6"/>
        <v>0.004181057989</v>
      </c>
      <c r="AV1226" s="6">
        <f t="shared" si="7"/>
        <v>0</v>
      </c>
      <c r="AW1226" s="6">
        <f t="shared" si="8"/>
        <v>0</v>
      </c>
      <c r="AX1226" s="6">
        <f t="shared" si="9"/>
        <v>0</v>
      </c>
      <c r="AY1226" s="6">
        <f t="shared" si="10"/>
        <v>0</v>
      </c>
      <c r="AZ1226" s="6">
        <f t="shared" si="11"/>
        <v>0</v>
      </c>
      <c r="BA1226" s="6">
        <f t="shared" si="12"/>
        <v>4</v>
      </c>
      <c r="BB1226" s="6">
        <f t="shared" si="13"/>
        <v>0</v>
      </c>
      <c r="BC1226" s="2"/>
      <c r="BD1226" s="2"/>
    </row>
    <row r="1227" ht="15.75" customHeight="1">
      <c r="A1227" s="2">
        <v>292.0</v>
      </c>
      <c r="B1227" s="2">
        <v>2020.0</v>
      </c>
      <c r="C1227" s="6" t="s">
        <v>353</v>
      </c>
      <c r="D1227" s="2">
        <v>16438.0</v>
      </c>
      <c r="E1227" s="2">
        <v>1.957772000189E12</v>
      </c>
      <c r="F1227" s="2" t="str">
        <f t="array" ref="F1227">IFERROR(INDEX(cnpj!$A:$B,MATCH(C1227,cnpj!$B:$B,0),1),IF(G1227=14,LEFT(E1227,2)&amp;"."&amp;MID(E1227,3,3)&amp;"."&amp;MID(E1227,6,3)&amp;"/"&amp;MID(E1227,9,4)&amp;"-"&amp;RIGHT(E1227,2),IF(G1227=13,0&amp;LEFT(E1227,1)&amp;"."&amp;MID(E1227,2,3)&amp;"."&amp;MID(E1227,5,3)&amp;"/"&amp;MID(E1227,8,4)&amp;"-"&amp;RIGHT(E1227,2),IF(G1227=12,"00"&amp;"."&amp;LEFT(E1227,3)&amp;"."&amp;MID(E1227,4,3)&amp;"/"&amp;MID(E1227,7,4)&amp;"-"&amp;RIGHT(E1227,2),IF(G1227=11,"00.0"&amp;LEFT(E1227,2)&amp;"."&amp;MID(E1227,3,3)&amp;"/"&amp;MID(E1227,6,4)&amp;"-"&amp;RIGHT(E1227,2),"erro")))))</f>
        <v>01.957.772/0001-89</v>
      </c>
      <c r="G1227" s="2">
        <f t="shared" si="2"/>
        <v>13</v>
      </c>
      <c r="H1227" s="6" t="s">
        <v>50</v>
      </c>
      <c r="I1227" s="2">
        <v>6.0</v>
      </c>
      <c r="J1227" s="6">
        <v>9.680344001221918</v>
      </c>
      <c r="K1227" s="6">
        <v>16000.0</v>
      </c>
      <c r="L1227" s="2">
        <v>0.0</v>
      </c>
      <c r="M1227" s="2">
        <v>0.0</v>
      </c>
      <c r="N1227" s="2"/>
      <c r="O1227" s="2">
        <v>0.0</v>
      </c>
      <c r="P1227" s="2">
        <v>0.0</v>
      </c>
      <c r="Q1227" s="2">
        <v>0.0</v>
      </c>
      <c r="R1227" s="2">
        <v>4.0</v>
      </c>
      <c r="S1227" s="2">
        <v>0.0</v>
      </c>
      <c r="T1227" s="6">
        <v>8.954286157204713</v>
      </c>
      <c r="U1227" s="6">
        <v>-0.07647590750549024</v>
      </c>
      <c r="V1227" s="6">
        <v>3.875468285751195E-4</v>
      </c>
      <c r="W1227" s="6">
        <v>3.0</v>
      </c>
      <c r="X1227" s="6">
        <v>0.0</v>
      </c>
      <c r="Y1227" s="6">
        <v>7741.0</v>
      </c>
      <c r="Z1227" s="6">
        <v>-592.0</v>
      </c>
      <c r="AA1227" s="2">
        <f t="shared" si="3"/>
        <v>1</v>
      </c>
      <c r="AB1227" s="2">
        <v>0.0</v>
      </c>
      <c r="AC1227" s="2">
        <v>1.0</v>
      </c>
      <c r="AD1227" s="2">
        <v>0.0</v>
      </c>
      <c r="AE1227" s="2">
        <v>0.0</v>
      </c>
      <c r="AF1227" s="2">
        <v>0.0</v>
      </c>
      <c r="AG1227" s="2">
        <v>0.0</v>
      </c>
      <c r="AH1227" s="2">
        <v>0.0</v>
      </c>
      <c r="AI1227" s="2">
        <v>0.0</v>
      </c>
      <c r="AJ1227" s="2">
        <v>0.0</v>
      </c>
      <c r="AK1227" s="2">
        <v>0.0</v>
      </c>
      <c r="AL1227" s="2">
        <v>0.0</v>
      </c>
      <c r="AM1227" s="2">
        <v>0.0</v>
      </c>
      <c r="AN1227" s="2">
        <v>0.0</v>
      </c>
      <c r="AO1227" s="2">
        <v>0.0</v>
      </c>
      <c r="AP1227" s="2">
        <v>0.0</v>
      </c>
      <c r="AQ1227" s="2">
        <v>1.0</v>
      </c>
      <c r="AR1227" s="3">
        <v>0.0</v>
      </c>
      <c r="AS1227" s="6">
        <f t="shared" si="4"/>
        <v>9.030974443</v>
      </c>
      <c r="AT1227" s="6">
        <f t="shared" si="5"/>
        <v>-0.3141899976</v>
      </c>
      <c r="AU1227" s="6">
        <f t="shared" si="6"/>
        <v>0.00418760469</v>
      </c>
      <c r="AV1227" s="6">
        <f t="shared" si="7"/>
        <v>0</v>
      </c>
      <c r="AW1227" s="6">
        <f t="shared" si="8"/>
        <v>0</v>
      </c>
      <c r="AX1227" s="6">
        <f t="shared" si="9"/>
        <v>0</v>
      </c>
      <c r="AY1227" s="6">
        <f t="shared" si="10"/>
        <v>0</v>
      </c>
      <c r="AZ1227" s="6">
        <f t="shared" si="11"/>
        <v>0</v>
      </c>
      <c r="BA1227" s="6">
        <f t="shared" si="12"/>
        <v>4</v>
      </c>
      <c r="BB1227" s="6">
        <f t="shared" si="13"/>
        <v>0</v>
      </c>
      <c r="BC1227" s="2"/>
      <c r="BD1227" s="2"/>
    </row>
    <row r="1228" ht="15.75" customHeight="1">
      <c r="A1228" s="2">
        <v>293.0</v>
      </c>
      <c r="B1228" s="2">
        <v>2016.0</v>
      </c>
      <c r="C1228" s="6" t="s">
        <v>354</v>
      </c>
      <c r="D1228" s="2">
        <v>13986.0</v>
      </c>
      <c r="E1228" s="2">
        <v>1.6404287000155E13</v>
      </c>
      <c r="F1228" s="2" t="str">
        <f t="array" ref="F1228">IFERROR(INDEX(cnpj!$A:$B,MATCH(C1228,cnpj!$B:$B,0),1),IF(G1228=14,LEFT(E1228,2)&amp;"."&amp;MID(E1228,3,3)&amp;"."&amp;MID(E1228,6,3)&amp;"/"&amp;MID(E1228,9,4)&amp;"-"&amp;RIGHT(E1228,2),IF(G1228=13,0&amp;LEFT(E1228,1)&amp;"."&amp;MID(E1228,2,3)&amp;"."&amp;MID(E1228,5,3)&amp;"/"&amp;MID(E1228,8,4)&amp;"-"&amp;RIGHT(E1228,2),IF(G1228=12,"00"&amp;"."&amp;LEFT(E1228,3)&amp;"."&amp;MID(E1228,4,3)&amp;"/"&amp;MID(E1228,7,4)&amp;"-"&amp;RIGHT(E1228,2),IF(G1228=11,"00.0"&amp;LEFT(E1228,2)&amp;"."&amp;MID(E1228,3,3)&amp;"/"&amp;MID(E1228,6,4)&amp;"-"&amp;RIGHT(E1228,2),"erro")))))</f>
        <v>16.404.287/0001-55</v>
      </c>
      <c r="G1228" s="2">
        <f t="shared" si="2"/>
        <v>14</v>
      </c>
      <c r="H1228" s="6" t="s">
        <v>88</v>
      </c>
      <c r="I1228" s="2">
        <v>5.0</v>
      </c>
      <c r="J1228" s="6">
        <v>14.806410649419322</v>
      </c>
      <c r="K1228" s="6">
        <v>2693657.92</v>
      </c>
      <c r="L1228" s="2">
        <v>0.0</v>
      </c>
      <c r="M1228" s="2">
        <v>1.0</v>
      </c>
      <c r="N1228" s="2"/>
      <c r="O1228" s="2">
        <v>1.0</v>
      </c>
      <c r="P1228" s="2">
        <v>3.0</v>
      </c>
      <c r="Q1228" s="2">
        <v>0.0</v>
      </c>
      <c r="R1228" s="2">
        <v>21.0</v>
      </c>
      <c r="S1228" s="2">
        <v>0.0</v>
      </c>
      <c r="T1228" s="6">
        <v>17.180871137250165</v>
      </c>
      <c r="U1228" s="6">
        <v>0.05845777968245641</v>
      </c>
      <c r="V1228" s="6">
        <v>0.649546785834074</v>
      </c>
      <c r="W1228" s="6">
        <v>3500671.0</v>
      </c>
      <c r="X1228" s="6">
        <v>1.5299767E7</v>
      </c>
      <c r="Y1228" s="6">
        <v>2.8943932E7</v>
      </c>
      <c r="Z1228" s="6">
        <v>1691998.0</v>
      </c>
      <c r="AA1228" s="2" t="str">
        <f t="shared" si="3"/>
        <v/>
      </c>
      <c r="AB1228" s="2">
        <v>0.0</v>
      </c>
      <c r="AC1228" s="2">
        <v>0.0</v>
      </c>
      <c r="AD1228" s="2">
        <v>0.0</v>
      </c>
      <c r="AE1228" s="2">
        <v>0.0</v>
      </c>
      <c r="AF1228" s="2">
        <v>0.0</v>
      </c>
      <c r="AG1228" s="2">
        <v>0.0</v>
      </c>
      <c r="AH1228" s="2">
        <v>0.0</v>
      </c>
      <c r="AI1228" s="2">
        <v>0.0</v>
      </c>
      <c r="AJ1228" s="2">
        <v>1.0</v>
      </c>
      <c r="AK1228" s="2">
        <v>0.0</v>
      </c>
      <c r="AL1228" s="2">
        <v>0.0</v>
      </c>
      <c r="AM1228" s="2">
        <v>1.0</v>
      </c>
      <c r="AN1228" s="2">
        <v>0.0</v>
      </c>
      <c r="AO1228" s="2">
        <v>0.0</v>
      </c>
      <c r="AP1228" s="2">
        <v>0.0</v>
      </c>
      <c r="AQ1228" s="2">
        <v>0.0</v>
      </c>
      <c r="AR1228" s="3">
        <v>0.0</v>
      </c>
      <c r="AS1228" s="6" t="str">
        <f t="shared" si="4"/>
        <v/>
      </c>
      <c r="AT1228" s="6" t="str">
        <f t="shared" si="5"/>
        <v/>
      </c>
      <c r="AU1228" s="6" t="str">
        <f t="shared" si="6"/>
        <v/>
      </c>
      <c r="AV1228" s="6" t="str">
        <f t="shared" si="7"/>
        <v/>
      </c>
      <c r="AW1228" s="6" t="str">
        <f t="shared" si="8"/>
        <v/>
      </c>
      <c r="AX1228" s="6" t="str">
        <f t="shared" si="9"/>
        <v/>
      </c>
      <c r="AY1228" s="6" t="str">
        <f t="shared" si="10"/>
        <v/>
      </c>
      <c r="AZ1228" s="6" t="str">
        <f t="shared" si="11"/>
        <v/>
      </c>
      <c r="BA1228" s="6" t="str">
        <f t="shared" si="12"/>
        <v/>
      </c>
      <c r="BB1228" s="6" t="str">
        <f t="shared" si="13"/>
        <v/>
      </c>
      <c r="BC1228" s="2"/>
      <c r="BD1228" s="2"/>
    </row>
    <row r="1229" ht="15.75" customHeight="1">
      <c r="A1229" s="2">
        <v>293.0</v>
      </c>
      <c r="B1229" s="2">
        <v>2017.0</v>
      </c>
      <c r="C1229" s="6" t="s">
        <v>354</v>
      </c>
      <c r="D1229" s="2">
        <v>13986.0</v>
      </c>
      <c r="E1229" s="2">
        <v>1.6404287000155E13</v>
      </c>
      <c r="F1229" s="2" t="str">
        <f t="array" ref="F1229">IFERROR(INDEX(cnpj!$A:$B,MATCH(C1229,cnpj!$B:$B,0),1),IF(G1229=14,LEFT(E1229,2)&amp;"."&amp;MID(E1229,3,3)&amp;"."&amp;MID(E1229,6,3)&amp;"/"&amp;MID(E1229,9,4)&amp;"-"&amp;RIGHT(E1229,2),IF(G1229=13,0&amp;LEFT(E1229,1)&amp;"."&amp;MID(E1229,2,3)&amp;"."&amp;MID(E1229,5,3)&amp;"/"&amp;MID(E1229,8,4)&amp;"-"&amp;RIGHT(E1229,2),IF(G1229=12,"00"&amp;"."&amp;LEFT(E1229,3)&amp;"."&amp;MID(E1229,4,3)&amp;"/"&amp;MID(E1229,7,4)&amp;"-"&amp;RIGHT(E1229,2),IF(G1229=11,"00.0"&amp;LEFT(E1229,2)&amp;"."&amp;MID(E1229,3,3)&amp;"/"&amp;MID(E1229,6,4)&amp;"-"&amp;RIGHT(E1229,2),"erro")))))</f>
        <v>16.404.287/0001-55</v>
      </c>
      <c r="G1229" s="2">
        <f t="shared" si="2"/>
        <v>14</v>
      </c>
      <c r="H1229" s="6" t="s">
        <v>88</v>
      </c>
      <c r="I1229" s="2">
        <v>5.0</v>
      </c>
      <c r="J1229" s="6">
        <v>14.81939404679397</v>
      </c>
      <c r="K1229" s="6">
        <v>2728858.77</v>
      </c>
      <c r="L1229" s="2">
        <v>0.0</v>
      </c>
      <c r="M1229" s="2">
        <v>1.0</v>
      </c>
      <c r="N1229" s="2"/>
      <c r="O1229" s="2">
        <v>1.0</v>
      </c>
      <c r="P1229" s="2">
        <v>4.0</v>
      </c>
      <c r="Q1229" s="2">
        <v>0.0</v>
      </c>
      <c r="R1229" s="2">
        <v>23.0</v>
      </c>
      <c r="S1229" s="2">
        <v>0.0</v>
      </c>
      <c r="T1229" s="6">
        <v>17.158013110811112</v>
      </c>
      <c r="U1229" s="6">
        <v>0.06388983887675556</v>
      </c>
      <c r="V1229" s="6">
        <v>0.5891968263512318</v>
      </c>
      <c r="W1229" s="6">
        <v>3495535.0</v>
      </c>
      <c r="X1229" s="6">
        <v>1.3172746E7</v>
      </c>
      <c r="Y1229" s="6">
        <v>2.8289835E7</v>
      </c>
      <c r="Z1229" s="6">
        <v>1807433.0</v>
      </c>
      <c r="AA1229" s="2">
        <f t="shared" si="3"/>
        <v>0</v>
      </c>
      <c r="AB1229" s="2">
        <v>0.0</v>
      </c>
      <c r="AC1229" s="2">
        <v>0.0</v>
      </c>
      <c r="AD1229" s="2">
        <v>0.0</v>
      </c>
      <c r="AE1229" s="2">
        <v>0.0</v>
      </c>
      <c r="AF1229" s="2">
        <v>0.0</v>
      </c>
      <c r="AG1229" s="2">
        <v>0.0</v>
      </c>
      <c r="AH1229" s="2">
        <v>0.0</v>
      </c>
      <c r="AI1229" s="2">
        <v>0.0</v>
      </c>
      <c r="AJ1229" s="2">
        <v>1.0</v>
      </c>
      <c r="AK1229" s="2">
        <v>0.0</v>
      </c>
      <c r="AL1229" s="2">
        <v>0.0</v>
      </c>
      <c r="AM1229" s="2">
        <v>0.0</v>
      </c>
      <c r="AN1229" s="2">
        <v>1.0</v>
      </c>
      <c r="AO1229" s="2">
        <v>0.0</v>
      </c>
      <c r="AP1229" s="2">
        <v>0.0</v>
      </c>
      <c r="AQ1229" s="2">
        <v>0.0</v>
      </c>
      <c r="AR1229" s="3">
        <v>0.0</v>
      </c>
      <c r="AS1229" s="6">
        <f t="shared" si="4"/>
        <v>17.18087114</v>
      </c>
      <c r="AT1229" s="6">
        <f t="shared" si="5"/>
        <v>0.05845777968</v>
      </c>
      <c r="AU1229" s="6">
        <f t="shared" si="6"/>
        <v>0.6495467858</v>
      </c>
      <c r="AV1229" s="6">
        <f t="shared" si="7"/>
        <v>0</v>
      </c>
      <c r="AW1229" s="6">
        <f t="shared" si="8"/>
        <v>1</v>
      </c>
      <c r="AX1229" s="6">
        <f t="shared" si="9"/>
        <v>1</v>
      </c>
      <c r="AY1229" s="6">
        <f t="shared" si="10"/>
        <v>3</v>
      </c>
      <c r="AZ1229" s="6">
        <f t="shared" si="11"/>
        <v>0</v>
      </c>
      <c r="BA1229" s="6">
        <f t="shared" si="12"/>
        <v>21</v>
      </c>
      <c r="BB1229" s="6">
        <f t="shared" si="13"/>
        <v>0</v>
      </c>
      <c r="BC1229" s="2"/>
      <c r="BD1229" s="2"/>
    </row>
    <row r="1230" ht="15.75" customHeight="1">
      <c r="A1230" s="2">
        <v>293.0</v>
      </c>
      <c r="B1230" s="2">
        <v>2018.0</v>
      </c>
      <c r="C1230" s="6" t="s">
        <v>354</v>
      </c>
      <c r="D1230" s="2">
        <v>13986.0</v>
      </c>
      <c r="E1230" s="2">
        <v>1.6404287000155E13</v>
      </c>
      <c r="F1230" s="2" t="str">
        <f t="array" ref="F1230">IFERROR(INDEX(cnpj!$A:$B,MATCH(C1230,cnpj!$B:$B,0),1),IF(G1230=14,LEFT(E1230,2)&amp;"."&amp;MID(E1230,3,3)&amp;"."&amp;MID(E1230,6,3)&amp;"/"&amp;MID(E1230,9,4)&amp;"-"&amp;RIGHT(E1230,2),IF(G1230=13,0&amp;LEFT(E1230,1)&amp;"."&amp;MID(E1230,2,3)&amp;"."&amp;MID(E1230,5,3)&amp;"/"&amp;MID(E1230,8,4)&amp;"-"&amp;RIGHT(E1230,2),IF(G1230=12,"00"&amp;"."&amp;LEFT(E1230,3)&amp;"."&amp;MID(E1230,4,3)&amp;"/"&amp;MID(E1230,7,4)&amp;"-"&amp;RIGHT(E1230,2),IF(G1230=11,"00.0"&amp;LEFT(E1230,2)&amp;"."&amp;MID(E1230,3,3)&amp;"/"&amp;MID(E1230,6,4)&amp;"-"&amp;RIGHT(E1230,2),"erro")))))</f>
        <v>16.404.287/0001-55</v>
      </c>
      <c r="G1230" s="2">
        <f t="shared" si="2"/>
        <v>14</v>
      </c>
      <c r="H1230" s="6" t="s">
        <v>88</v>
      </c>
      <c r="I1230" s="2">
        <v>5.0</v>
      </c>
      <c r="J1230" s="6">
        <v>16.699182141964755</v>
      </c>
      <c r="K1230" s="6">
        <v>1.78798E7</v>
      </c>
      <c r="L1230" s="2">
        <v>0.0</v>
      </c>
      <c r="M1230" s="2">
        <v>1.0</v>
      </c>
      <c r="N1230" s="2"/>
      <c r="O1230" s="2">
        <v>1.0</v>
      </c>
      <c r="P1230" s="2">
        <v>4.0</v>
      </c>
      <c r="Q1230" s="2">
        <v>0.0</v>
      </c>
      <c r="R1230" s="2">
        <v>23.0</v>
      </c>
      <c r="S1230" s="2">
        <v>0.0</v>
      </c>
      <c r="T1230" s="6">
        <v>17.80002414541847</v>
      </c>
      <c r="U1230" s="6">
        <v>0.005921579763543066</v>
      </c>
      <c r="V1230" s="6">
        <v>0.7765587704593605</v>
      </c>
      <c r="W1230" s="6">
        <v>5760957.0</v>
      </c>
      <c r="X1230" s="6">
        <v>3.598617E7</v>
      </c>
      <c r="Y1230" s="6">
        <v>5.3759134E7</v>
      </c>
      <c r="Z1230" s="6">
        <v>318339.0</v>
      </c>
      <c r="AA1230" s="2">
        <f t="shared" si="3"/>
        <v>0</v>
      </c>
      <c r="AB1230" s="2">
        <v>0.0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0.0</v>
      </c>
      <c r="AJ1230" s="2">
        <v>1.0</v>
      </c>
      <c r="AK1230" s="2">
        <v>0.0</v>
      </c>
      <c r="AL1230" s="2">
        <v>0.0</v>
      </c>
      <c r="AM1230" s="2">
        <v>0.0</v>
      </c>
      <c r="AN1230" s="2">
        <v>0.0</v>
      </c>
      <c r="AO1230" s="2">
        <v>1.0</v>
      </c>
      <c r="AP1230" s="2">
        <v>0.0</v>
      </c>
      <c r="AQ1230" s="2">
        <v>0.0</v>
      </c>
      <c r="AR1230" s="3">
        <v>0.0</v>
      </c>
      <c r="AS1230" s="6">
        <f t="shared" si="4"/>
        <v>17.15801311</v>
      </c>
      <c r="AT1230" s="6">
        <f t="shared" si="5"/>
        <v>0.06388983888</v>
      </c>
      <c r="AU1230" s="6">
        <f t="shared" si="6"/>
        <v>0.5891968264</v>
      </c>
      <c r="AV1230" s="6">
        <f t="shared" si="7"/>
        <v>0</v>
      </c>
      <c r="AW1230" s="6">
        <f t="shared" si="8"/>
        <v>1</v>
      </c>
      <c r="AX1230" s="6">
        <f t="shared" si="9"/>
        <v>1</v>
      </c>
      <c r="AY1230" s="6">
        <f t="shared" si="10"/>
        <v>4</v>
      </c>
      <c r="AZ1230" s="6">
        <f t="shared" si="11"/>
        <v>0</v>
      </c>
      <c r="BA1230" s="6">
        <f t="shared" si="12"/>
        <v>23</v>
      </c>
      <c r="BB1230" s="6">
        <f t="shared" si="13"/>
        <v>0</v>
      </c>
      <c r="BC1230" s="2"/>
      <c r="BD1230" s="2"/>
    </row>
    <row r="1231" ht="15.75" customHeight="1">
      <c r="A1231" s="2">
        <v>293.0</v>
      </c>
      <c r="B1231" s="2">
        <v>2019.0</v>
      </c>
      <c r="C1231" s="6" t="s">
        <v>354</v>
      </c>
      <c r="D1231" s="2">
        <v>13986.0</v>
      </c>
      <c r="E1231" s="2">
        <v>1.6404287000155E13</v>
      </c>
      <c r="F1231" s="2" t="str">
        <f t="array" ref="F1231">IFERROR(INDEX(cnpj!$A:$B,MATCH(C1231,cnpj!$B:$B,0),1),IF(G1231=14,LEFT(E1231,2)&amp;"."&amp;MID(E1231,3,3)&amp;"."&amp;MID(E1231,6,3)&amp;"/"&amp;MID(E1231,9,4)&amp;"-"&amp;RIGHT(E1231,2),IF(G1231=13,0&amp;LEFT(E1231,1)&amp;"."&amp;MID(E1231,2,3)&amp;"."&amp;MID(E1231,5,3)&amp;"/"&amp;MID(E1231,8,4)&amp;"-"&amp;RIGHT(E1231,2),IF(G1231=12,"00"&amp;"."&amp;LEFT(E1231,3)&amp;"."&amp;MID(E1231,4,3)&amp;"/"&amp;MID(E1231,7,4)&amp;"-"&amp;RIGHT(E1231,2),IF(G1231=11,"00.0"&amp;LEFT(E1231,2)&amp;"."&amp;MID(E1231,3,3)&amp;"/"&amp;MID(E1231,6,4)&amp;"-"&amp;RIGHT(E1231,2),"erro")))))</f>
        <v>16.404.287/0001-55</v>
      </c>
      <c r="G1231" s="2">
        <f t="shared" si="2"/>
        <v>14</v>
      </c>
      <c r="H1231" s="6" t="s">
        <v>88</v>
      </c>
      <c r="I1231" s="2">
        <v>5.0</v>
      </c>
      <c r="J1231" s="6">
        <v>16.876825916284243</v>
      </c>
      <c r="K1231" s="6">
        <v>2.1355629E7</v>
      </c>
      <c r="L1231" s="2">
        <v>0.0</v>
      </c>
      <c r="M1231" s="2">
        <v>1.0</v>
      </c>
      <c r="N1231" s="2"/>
      <c r="O1231" s="2">
        <v>1.0</v>
      </c>
      <c r="P1231" s="2">
        <v>4.0</v>
      </c>
      <c r="Q1231" s="2">
        <v>0.0</v>
      </c>
      <c r="R1231" s="2">
        <v>23.0</v>
      </c>
      <c r="S1231" s="2">
        <v>0.0</v>
      </c>
      <c r="T1231" s="6">
        <v>18.440134339755904</v>
      </c>
      <c r="U1231" s="6">
        <v>-0.027632368374041903</v>
      </c>
      <c r="V1231" s="6">
        <v>0.15423820695074913</v>
      </c>
      <c r="W1231" s="6">
        <v>1.2226136E7</v>
      </c>
      <c r="X1231" s="6">
        <v>3500671.0</v>
      </c>
      <c r="Y1231" s="6">
        <v>1.01964405E8</v>
      </c>
      <c r="Z1231" s="6">
        <v>-2817518.0</v>
      </c>
      <c r="AA1231" s="2">
        <f t="shared" si="3"/>
        <v>0</v>
      </c>
      <c r="AB1231" s="2">
        <v>0.0</v>
      </c>
      <c r="AC1231" s="2">
        <v>0.0</v>
      </c>
      <c r="AD1231" s="2">
        <v>0.0</v>
      </c>
      <c r="AE1231" s="2">
        <v>0.0</v>
      </c>
      <c r="AF1231" s="2">
        <v>0.0</v>
      </c>
      <c r="AG1231" s="2">
        <v>0.0</v>
      </c>
      <c r="AH1231" s="2">
        <v>0.0</v>
      </c>
      <c r="AI1231" s="2">
        <v>0.0</v>
      </c>
      <c r="AJ1231" s="2">
        <v>1.0</v>
      </c>
      <c r="AK1231" s="2">
        <v>0.0</v>
      </c>
      <c r="AL1231" s="2">
        <v>0.0</v>
      </c>
      <c r="AM1231" s="2">
        <v>0.0</v>
      </c>
      <c r="AN1231" s="2">
        <v>0.0</v>
      </c>
      <c r="AO1231" s="2">
        <v>0.0</v>
      </c>
      <c r="AP1231" s="2">
        <v>1.0</v>
      </c>
      <c r="AQ1231" s="2">
        <v>0.0</v>
      </c>
      <c r="AR1231" s="3">
        <v>0.0</v>
      </c>
      <c r="AS1231" s="6">
        <f t="shared" si="4"/>
        <v>17.80002415</v>
      </c>
      <c r="AT1231" s="6">
        <f t="shared" si="5"/>
        <v>0.005921579764</v>
      </c>
      <c r="AU1231" s="6">
        <f t="shared" si="6"/>
        <v>0.7765587705</v>
      </c>
      <c r="AV1231" s="6">
        <f t="shared" si="7"/>
        <v>0</v>
      </c>
      <c r="AW1231" s="6">
        <f t="shared" si="8"/>
        <v>1</v>
      </c>
      <c r="AX1231" s="6">
        <f t="shared" si="9"/>
        <v>1</v>
      </c>
      <c r="AY1231" s="6">
        <f t="shared" si="10"/>
        <v>4</v>
      </c>
      <c r="AZ1231" s="6">
        <f t="shared" si="11"/>
        <v>0</v>
      </c>
      <c r="BA1231" s="6">
        <f t="shared" si="12"/>
        <v>23</v>
      </c>
      <c r="BB1231" s="6">
        <f t="shared" si="13"/>
        <v>0</v>
      </c>
      <c r="BC1231" s="2"/>
      <c r="BD1231" s="2"/>
    </row>
    <row r="1232" ht="15.75" customHeight="1">
      <c r="A1232" s="2">
        <v>294.0</v>
      </c>
      <c r="B1232" s="2">
        <v>2016.0</v>
      </c>
      <c r="C1232" s="6" t="s">
        <v>355</v>
      </c>
      <c r="D1232" s="2">
        <v>6173.0</v>
      </c>
      <c r="E1232" s="2">
        <v>9.2781335000102E13</v>
      </c>
      <c r="F1232" s="2" t="str">
        <f t="array" ref="F1232">IFERROR(INDEX(cnpj!$A:$B,MATCH(C1232,cnpj!$B:$B,0),1),IF(G1232=14,LEFT(E1232,2)&amp;"."&amp;MID(E1232,3,3)&amp;"."&amp;MID(E1232,6,3)&amp;"/"&amp;MID(E1232,9,4)&amp;"-"&amp;RIGHT(E1232,2),IF(G1232=13,0&amp;LEFT(E1232,1)&amp;"."&amp;MID(E1232,2,3)&amp;"."&amp;MID(E1232,5,3)&amp;"/"&amp;MID(E1232,8,4)&amp;"-"&amp;RIGHT(E1232,2),IF(G1232=12,"00"&amp;"."&amp;LEFT(E1232,3)&amp;"."&amp;MID(E1232,4,3)&amp;"/"&amp;MID(E1232,7,4)&amp;"-"&amp;RIGHT(E1232,2),IF(G1232=11,"00.0"&amp;LEFT(E1232,2)&amp;"."&amp;MID(E1232,3,3)&amp;"/"&amp;MID(E1232,6,4)&amp;"-"&amp;RIGHT(E1232,2),"erro")))))</f>
        <v>92.781.335/0001-02</v>
      </c>
      <c r="G1232" s="2">
        <f t="shared" si="2"/>
        <v>14</v>
      </c>
      <c r="H1232" s="6" t="s">
        <v>60</v>
      </c>
      <c r="I1232" s="2">
        <v>1.0</v>
      </c>
      <c r="J1232" s="6">
        <v>11.951180395901384</v>
      </c>
      <c r="K1232" s="6">
        <v>155000.0</v>
      </c>
      <c r="L1232" s="2">
        <v>0.0</v>
      </c>
      <c r="M1232" s="2">
        <v>1.0</v>
      </c>
      <c r="N1232" s="2"/>
      <c r="O1232" s="2">
        <v>0.0</v>
      </c>
      <c r="P1232" s="2">
        <v>0.0</v>
      </c>
      <c r="Q1232" s="2">
        <v>0.0</v>
      </c>
      <c r="R1232" s="2">
        <v>14.0</v>
      </c>
      <c r="S1232" s="2">
        <v>0.0</v>
      </c>
      <c r="T1232" s="6">
        <v>13.604715449830927</v>
      </c>
      <c r="U1232" s="6">
        <v>-0.12720324962342888</v>
      </c>
      <c r="V1232" s="6">
        <v>1.2122391782107316</v>
      </c>
      <c r="W1232" s="6">
        <v>354038.0</v>
      </c>
      <c r="X1232" s="6">
        <v>627803.0</v>
      </c>
      <c r="Y1232" s="6">
        <v>809940.0</v>
      </c>
      <c r="Z1232" s="6">
        <v>-103027.0</v>
      </c>
      <c r="AA1232" s="2" t="str">
        <f t="shared" si="3"/>
        <v/>
      </c>
      <c r="AB1232" s="2">
        <v>0.0</v>
      </c>
      <c r="AC1232" s="2">
        <v>0.0</v>
      </c>
      <c r="AD1232" s="2">
        <v>0.0</v>
      </c>
      <c r="AE1232" s="2">
        <v>0.0</v>
      </c>
      <c r="AF1232" s="2">
        <v>0.0</v>
      </c>
      <c r="AG1232" s="2">
        <v>1.0</v>
      </c>
      <c r="AH1232" s="2">
        <v>0.0</v>
      </c>
      <c r="AI1232" s="2">
        <v>0.0</v>
      </c>
      <c r="AJ1232" s="2">
        <v>0.0</v>
      </c>
      <c r="AK1232" s="2">
        <v>0.0</v>
      </c>
      <c r="AL1232" s="2">
        <v>0.0</v>
      </c>
      <c r="AM1232" s="2">
        <v>1.0</v>
      </c>
      <c r="AN1232" s="2">
        <v>0.0</v>
      </c>
      <c r="AO1232" s="2">
        <v>0.0</v>
      </c>
      <c r="AP1232" s="2">
        <v>0.0</v>
      </c>
      <c r="AQ1232" s="2">
        <v>0.0</v>
      </c>
      <c r="AR1232" s="3">
        <v>0.0</v>
      </c>
      <c r="AS1232" s="6" t="str">
        <f t="shared" si="4"/>
        <v/>
      </c>
      <c r="AT1232" s="6" t="str">
        <f t="shared" si="5"/>
        <v/>
      </c>
      <c r="AU1232" s="6" t="str">
        <f t="shared" si="6"/>
        <v/>
      </c>
      <c r="AV1232" s="6" t="str">
        <f t="shared" si="7"/>
        <v/>
      </c>
      <c r="AW1232" s="6" t="str">
        <f t="shared" si="8"/>
        <v/>
      </c>
      <c r="AX1232" s="6" t="str">
        <f t="shared" si="9"/>
        <v/>
      </c>
      <c r="AY1232" s="6" t="str">
        <f t="shared" si="10"/>
        <v/>
      </c>
      <c r="AZ1232" s="6" t="str">
        <f t="shared" si="11"/>
        <v/>
      </c>
      <c r="BA1232" s="6" t="str">
        <f t="shared" si="12"/>
        <v/>
      </c>
      <c r="BB1232" s="6" t="str">
        <f t="shared" si="13"/>
        <v/>
      </c>
      <c r="BC1232" s="2"/>
      <c r="BD1232" s="2"/>
    </row>
    <row r="1233" ht="15.75" customHeight="1">
      <c r="A1233" s="2">
        <v>294.0</v>
      </c>
      <c r="B1233" s="2">
        <v>2017.0</v>
      </c>
      <c r="C1233" s="6" t="s">
        <v>355</v>
      </c>
      <c r="D1233" s="2">
        <v>6173.0</v>
      </c>
      <c r="E1233" s="2">
        <v>9.2781335000102E13</v>
      </c>
      <c r="F1233" s="2" t="str">
        <f t="array" ref="F1233">IFERROR(INDEX(cnpj!$A:$B,MATCH(C1233,cnpj!$B:$B,0),1),IF(G1233=14,LEFT(E1233,2)&amp;"."&amp;MID(E1233,3,3)&amp;"."&amp;MID(E1233,6,3)&amp;"/"&amp;MID(E1233,9,4)&amp;"-"&amp;RIGHT(E1233,2),IF(G1233=13,0&amp;LEFT(E1233,1)&amp;"."&amp;MID(E1233,2,3)&amp;"."&amp;MID(E1233,5,3)&amp;"/"&amp;MID(E1233,8,4)&amp;"-"&amp;RIGHT(E1233,2),IF(G1233=12,"00"&amp;"."&amp;LEFT(E1233,3)&amp;"."&amp;MID(E1233,4,3)&amp;"/"&amp;MID(E1233,7,4)&amp;"-"&amp;RIGHT(E1233,2),IF(G1233=11,"00.0"&amp;LEFT(E1233,2)&amp;"."&amp;MID(E1233,3,3)&amp;"/"&amp;MID(E1233,6,4)&amp;"-"&amp;RIGHT(E1233,2),"erro")))))</f>
        <v>92.781.335/0001-02</v>
      </c>
      <c r="G1233" s="2">
        <f t="shared" si="2"/>
        <v>14</v>
      </c>
      <c r="H1233" s="6" t="s">
        <v>60</v>
      </c>
      <c r="I1233" s="2">
        <v>1.0</v>
      </c>
      <c r="J1233" s="6">
        <v>13.216764052825813</v>
      </c>
      <c r="K1233" s="6">
        <v>549500.0</v>
      </c>
      <c r="L1233" s="2">
        <v>0.0</v>
      </c>
      <c r="M1233" s="2">
        <v>1.0</v>
      </c>
      <c r="N1233" s="2"/>
      <c r="O1233" s="2">
        <v>0.0</v>
      </c>
      <c r="P1233" s="2">
        <v>0.0</v>
      </c>
      <c r="Q1233" s="2">
        <v>0.0</v>
      </c>
      <c r="R1233" s="2">
        <v>15.0</v>
      </c>
      <c r="S1233" s="2">
        <v>0.0</v>
      </c>
      <c r="T1233" s="6">
        <v>13.462969913163997</v>
      </c>
      <c r="U1233" s="6">
        <v>-0.4069255939678475</v>
      </c>
      <c r="V1233" s="6">
        <v>1.6334229620145113</v>
      </c>
      <c r="W1233" s="6">
        <v>968986.0</v>
      </c>
      <c r="X1233" s="6">
        <v>179147.0</v>
      </c>
      <c r="Y1233" s="6">
        <v>702900.0</v>
      </c>
      <c r="Z1233" s="6">
        <v>-286028.0</v>
      </c>
      <c r="AA1233" s="2">
        <f t="shared" si="3"/>
        <v>1</v>
      </c>
      <c r="AB1233" s="2">
        <v>0.0</v>
      </c>
      <c r="AC1233" s="2">
        <v>0.0</v>
      </c>
      <c r="AD1233" s="2">
        <v>0.0</v>
      </c>
      <c r="AE1233" s="2">
        <v>0.0</v>
      </c>
      <c r="AF1233" s="2">
        <v>0.0</v>
      </c>
      <c r="AG1233" s="2">
        <v>1.0</v>
      </c>
      <c r="AH1233" s="2">
        <v>0.0</v>
      </c>
      <c r="AI1233" s="2">
        <v>0.0</v>
      </c>
      <c r="AJ1233" s="2">
        <v>0.0</v>
      </c>
      <c r="AK1233" s="2">
        <v>0.0</v>
      </c>
      <c r="AL1233" s="2">
        <v>0.0</v>
      </c>
      <c r="AM1233" s="2">
        <v>0.0</v>
      </c>
      <c r="AN1233" s="2">
        <v>1.0</v>
      </c>
      <c r="AO1233" s="2">
        <v>0.0</v>
      </c>
      <c r="AP1233" s="2">
        <v>0.0</v>
      </c>
      <c r="AQ1233" s="2">
        <v>0.0</v>
      </c>
      <c r="AR1233" s="3">
        <v>0.0</v>
      </c>
      <c r="AS1233" s="6">
        <f t="shared" si="4"/>
        <v>13.60471545</v>
      </c>
      <c r="AT1233" s="6">
        <f t="shared" si="5"/>
        <v>-0.1272032496</v>
      </c>
      <c r="AU1233" s="6">
        <f t="shared" si="6"/>
        <v>1.212239178</v>
      </c>
      <c r="AV1233" s="6">
        <f t="shared" si="7"/>
        <v>0</v>
      </c>
      <c r="AW1233" s="6">
        <f t="shared" si="8"/>
        <v>1</v>
      </c>
      <c r="AX1233" s="6">
        <f t="shared" si="9"/>
        <v>0</v>
      </c>
      <c r="AY1233" s="6">
        <f t="shared" si="10"/>
        <v>0</v>
      </c>
      <c r="AZ1233" s="6">
        <f t="shared" si="11"/>
        <v>0</v>
      </c>
      <c r="BA1233" s="6">
        <f t="shared" si="12"/>
        <v>14</v>
      </c>
      <c r="BB1233" s="6">
        <f t="shared" si="13"/>
        <v>0</v>
      </c>
      <c r="BC1233" s="2"/>
      <c r="BD1233" s="2"/>
    </row>
    <row r="1234" ht="15.75" customHeight="1">
      <c r="A1234" s="2">
        <v>294.0</v>
      </c>
      <c r="B1234" s="2">
        <v>2018.0</v>
      </c>
      <c r="C1234" s="6" t="s">
        <v>355</v>
      </c>
      <c r="D1234" s="2">
        <v>6173.0</v>
      </c>
      <c r="E1234" s="2">
        <v>9.2781335000102E13</v>
      </c>
      <c r="F1234" s="2" t="str">
        <f t="array" ref="F1234">IFERROR(INDEX(cnpj!$A:$B,MATCH(C1234,cnpj!$B:$B,0),1),IF(G1234=14,LEFT(E1234,2)&amp;"."&amp;MID(E1234,3,3)&amp;"."&amp;MID(E1234,6,3)&amp;"/"&amp;MID(E1234,9,4)&amp;"-"&amp;RIGHT(E1234,2),IF(G1234=13,0&amp;LEFT(E1234,1)&amp;"."&amp;MID(E1234,2,3)&amp;"."&amp;MID(E1234,5,3)&amp;"/"&amp;MID(E1234,8,4)&amp;"-"&amp;RIGHT(E1234,2),IF(G1234=12,"00"&amp;"."&amp;LEFT(E1234,3)&amp;"."&amp;MID(E1234,4,3)&amp;"/"&amp;MID(E1234,7,4)&amp;"-"&amp;RIGHT(E1234,2),IF(G1234=11,"00.0"&amp;LEFT(E1234,2)&amp;"."&amp;MID(E1234,3,3)&amp;"/"&amp;MID(E1234,6,4)&amp;"-"&amp;RIGHT(E1234,2),"erro")))))</f>
        <v>92.781.335/0001-02</v>
      </c>
      <c r="G1234" s="2">
        <f t="shared" si="2"/>
        <v>14</v>
      </c>
      <c r="H1234" s="6" t="s">
        <v>60</v>
      </c>
      <c r="I1234" s="2">
        <v>1.0</v>
      </c>
      <c r="J1234" s="6">
        <v>13.367127510376992</v>
      </c>
      <c r="K1234" s="6">
        <v>638660.0</v>
      </c>
      <c r="L1234" s="2">
        <v>0.0</v>
      </c>
      <c r="M1234" s="2">
        <v>1.0</v>
      </c>
      <c r="N1234" s="2"/>
      <c r="O1234" s="2">
        <v>0.0</v>
      </c>
      <c r="P1234" s="2">
        <v>0.0</v>
      </c>
      <c r="Q1234" s="2">
        <v>0.0</v>
      </c>
      <c r="R1234" s="2">
        <v>15.0</v>
      </c>
      <c r="S1234" s="2">
        <v>0.0</v>
      </c>
      <c r="T1234" s="6">
        <v>13.625541835993694</v>
      </c>
      <c r="U1234" s="6">
        <v>-0.07238583529326409</v>
      </c>
      <c r="V1234" s="6">
        <v>1.4921044517131508</v>
      </c>
      <c r="W1234" s="6">
        <v>546826.0</v>
      </c>
      <c r="X1234" s="6">
        <v>687122.0</v>
      </c>
      <c r="Y1234" s="6">
        <v>826985.0</v>
      </c>
      <c r="Z1234" s="6">
        <v>-59862.0</v>
      </c>
      <c r="AA1234" s="2">
        <f t="shared" si="3"/>
        <v>1</v>
      </c>
      <c r="AB1234" s="2">
        <v>0.0</v>
      </c>
      <c r="AC1234" s="2">
        <v>0.0</v>
      </c>
      <c r="AD1234" s="2">
        <v>0.0</v>
      </c>
      <c r="AE1234" s="2">
        <v>0.0</v>
      </c>
      <c r="AF1234" s="2">
        <v>0.0</v>
      </c>
      <c r="AG1234" s="2">
        <v>1.0</v>
      </c>
      <c r="AH1234" s="2">
        <v>0.0</v>
      </c>
      <c r="AI1234" s="2">
        <v>0.0</v>
      </c>
      <c r="AJ1234" s="2">
        <v>0.0</v>
      </c>
      <c r="AK1234" s="2">
        <v>0.0</v>
      </c>
      <c r="AL1234" s="2">
        <v>0.0</v>
      </c>
      <c r="AM1234" s="2">
        <v>0.0</v>
      </c>
      <c r="AN1234" s="2">
        <v>0.0</v>
      </c>
      <c r="AO1234" s="2">
        <v>1.0</v>
      </c>
      <c r="AP1234" s="2">
        <v>0.0</v>
      </c>
      <c r="AQ1234" s="2">
        <v>0.0</v>
      </c>
      <c r="AR1234" s="3">
        <v>0.0</v>
      </c>
      <c r="AS1234" s="6">
        <f t="shared" si="4"/>
        <v>13.46296991</v>
      </c>
      <c r="AT1234" s="6">
        <f t="shared" si="5"/>
        <v>-0.406925594</v>
      </c>
      <c r="AU1234" s="6">
        <f t="shared" si="6"/>
        <v>1.633422962</v>
      </c>
      <c r="AV1234" s="6">
        <f t="shared" si="7"/>
        <v>0</v>
      </c>
      <c r="AW1234" s="6">
        <f t="shared" si="8"/>
        <v>1</v>
      </c>
      <c r="AX1234" s="6">
        <f t="shared" si="9"/>
        <v>0</v>
      </c>
      <c r="AY1234" s="6">
        <f t="shared" si="10"/>
        <v>0</v>
      </c>
      <c r="AZ1234" s="6">
        <f t="shared" si="11"/>
        <v>0</v>
      </c>
      <c r="BA1234" s="6">
        <f t="shared" si="12"/>
        <v>15</v>
      </c>
      <c r="BB1234" s="6">
        <f t="shared" si="13"/>
        <v>0</v>
      </c>
      <c r="BC1234" s="2"/>
      <c r="BD1234" s="2"/>
    </row>
    <row r="1235" ht="15.75" customHeight="1">
      <c r="A1235" s="2">
        <v>294.0</v>
      </c>
      <c r="B1235" s="2">
        <v>2019.0</v>
      </c>
      <c r="C1235" s="6" t="s">
        <v>355</v>
      </c>
      <c r="D1235" s="2">
        <v>6173.0</v>
      </c>
      <c r="E1235" s="2">
        <v>9.2781335000102E13</v>
      </c>
      <c r="F1235" s="2" t="str">
        <f t="array" ref="F1235">IFERROR(INDEX(cnpj!$A:$B,MATCH(C1235,cnpj!$B:$B,0),1),IF(G1235=14,LEFT(E1235,2)&amp;"."&amp;MID(E1235,3,3)&amp;"."&amp;MID(E1235,6,3)&amp;"/"&amp;MID(E1235,9,4)&amp;"-"&amp;RIGHT(E1235,2),IF(G1235=13,0&amp;LEFT(E1235,1)&amp;"."&amp;MID(E1235,2,3)&amp;"."&amp;MID(E1235,5,3)&amp;"/"&amp;MID(E1235,8,4)&amp;"-"&amp;RIGHT(E1235,2),IF(G1235=12,"00"&amp;"."&amp;LEFT(E1235,3)&amp;"."&amp;MID(E1235,4,3)&amp;"/"&amp;MID(E1235,7,4)&amp;"-"&amp;RIGHT(E1235,2),IF(G1235=11,"00.0"&amp;LEFT(E1235,2)&amp;"."&amp;MID(E1235,3,3)&amp;"/"&amp;MID(E1235,6,4)&amp;"-"&amp;RIGHT(E1235,2),"erro")))))</f>
        <v>92.781.335/0001-02</v>
      </c>
      <c r="G1235" s="2">
        <f t="shared" si="2"/>
        <v>14</v>
      </c>
      <c r="H1235" s="6" t="s">
        <v>60</v>
      </c>
      <c r="I1235" s="2">
        <v>1.0</v>
      </c>
      <c r="J1235" s="6">
        <v>13.312983737012978</v>
      </c>
      <c r="K1235" s="6">
        <v>605000.0</v>
      </c>
      <c r="L1235" s="2">
        <v>0.0</v>
      </c>
      <c r="M1235" s="2">
        <v>1.0</v>
      </c>
      <c r="N1235" s="2"/>
      <c r="O1235" s="2">
        <v>0.0</v>
      </c>
      <c r="P1235" s="2">
        <v>0.0</v>
      </c>
      <c r="Q1235" s="2">
        <v>0.0</v>
      </c>
      <c r="R1235" s="2">
        <v>16.0</v>
      </c>
      <c r="S1235" s="2">
        <v>0.0</v>
      </c>
      <c r="T1235" s="6">
        <v>13.70294638034678</v>
      </c>
      <c r="U1235" s="6">
        <v>0.04859995075766054</v>
      </c>
      <c r="V1235" s="6">
        <v>1.012677664122479</v>
      </c>
      <c r="W1235" s="6">
        <v>550830.0</v>
      </c>
      <c r="X1235" s="6">
        <v>354038.0</v>
      </c>
      <c r="Y1235" s="6">
        <v>893540.0</v>
      </c>
      <c r="Z1235" s="6">
        <v>43426.0</v>
      </c>
      <c r="AA1235" s="2">
        <f t="shared" si="3"/>
        <v>1</v>
      </c>
      <c r="AB1235" s="2">
        <v>0.0</v>
      </c>
      <c r="AC1235" s="2">
        <v>0.0</v>
      </c>
      <c r="AD1235" s="2">
        <v>0.0</v>
      </c>
      <c r="AE1235" s="2">
        <v>0.0</v>
      </c>
      <c r="AF1235" s="2">
        <v>0.0</v>
      </c>
      <c r="AG1235" s="2">
        <v>1.0</v>
      </c>
      <c r="AH1235" s="2">
        <v>0.0</v>
      </c>
      <c r="AI1235" s="2">
        <v>0.0</v>
      </c>
      <c r="AJ1235" s="2">
        <v>0.0</v>
      </c>
      <c r="AK1235" s="2">
        <v>0.0</v>
      </c>
      <c r="AL1235" s="2">
        <v>0.0</v>
      </c>
      <c r="AM1235" s="2">
        <v>0.0</v>
      </c>
      <c r="AN1235" s="2">
        <v>0.0</v>
      </c>
      <c r="AO1235" s="2">
        <v>0.0</v>
      </c>
      <c r="AP1235" s="2">
        <v>1.0</v>
      </c>
      <c r="AQ1235" s="2">
        <v>0.0</v>
      </c>
      <c r="AR1235" s="3">
        <v>0.0</v>
      </c>
      <c r="AS1235" s="6">
        <f t="shared" si="4"/>
        <v>13.62554184</v>
      </c>
      <c r="AT1235" s="6">
        <f t="shared" si="5"/>
        <v>-0.07238583529</v>
      </c>
      <c r="AU1235" s="6">
        <f t="shared" si="6"/>
        <v>1.492104452</v>
      </c>
      <c r="AV1235" s="6">
        <f t="shared" si="7"/>
        <v>0</v>
      </c>
      <c r="AW1235" s="6">
        <f t="shared" si="8"/>
        <v>1</v>
      </c>
      <c r="AX1235" s="6">
        <f t="shared" si="9"/>
        <v>0</v>
      </c>
      <c r="AY1235" s="6">
        <f t="shared" si="10"/>
        <v>0</v>
      </c>
      <c r="AZ1235" s="6">
        <f t="shared" si="11"/>
        <v>0</v>
      </c>
      <c r="BA1235" s="6">
        <f t="shared" si="12"/>
        <v>15</v>
      </c>
      <c r="BB1235" s="6">
        <f t="shared" si="13"/>
        <v>0</v>
      </c>
      <c r="BC1235" s="2"/>
      <c r="BD1235" s="2"/>
    </row>
    <row r="1236" ht="15.75" customHeight="1">
      <c r="A1236" s="2">
        <v>294.0</v>
      </c>
      <c r="B1236" s="2">
        <v>2020.0</v>
      </c>
      <c r="C1236" s="6" t="s">
        <v>355</v>
      </c>
      <c r="D1236" s="2">
        <v>6173.0</v>
      </c>
      <c r="E1236" s="2">
        <v>9.2781335000102E13</v>
      </c>
      <c r="F1236" s="2" t="str">
        <f t="array" ref="F1236">IFERROR(INDEX(cnpj!$A:$B,MATCH(C1236,cnpj!$B:$B,0),1),IF(G1236=14,LEFT(E1236,2)&amp;"."&amp;MID(E1236,3,3)&amp;"."&amp;MID(E1236,6,3)&amp;"/"&amp;MID(E1236,9,4)&amp;"-"&amp;RIGHT(E1236,2),IF(G1236=13,0&amp;LEFT(E1236,1)&amp;"."&amp;MID(E1236,2,3)&amp;"."&amp;MID(E1236,5,3)&amp;"/"&amp;MID(E1236,8,4)&amp;"-"&amp;RIGHT(E1236,2),IF(G1236=12,"00"&amp;"."&amp;LEFT(E1236,3)&amp;"."&amp;MID(E1236,4,3)&amp;"/"&amp;MID(E1236,7,4)&amp;"-"&amp;RIGHT(E1236,2),IF(G1236=11,"00.0"&amp;LEFT(E1236,2)&amp;"."&amp;MID(E1236,3,3)&amp;"/"&amp;MID(E1236,6,4)&amp;"-"&amp;RIGHT(E1236,2),"erro")))))</f>
        <v>92.781.335/0001-02</v>
      </c>
      <c r="G1236" s="2">
        <f t="shared" si="2"/>
        <v>14</v>
      </c>
      <c r="H1236" s="6" t="s">
        <v>60</v>
      </c>
      <c r="I1236" s="2">
        <v>1.0</v>
      </c>
      <c r="J1236" s="6">
        <v>11.951180395901384</v>
      </c>
      <c r="K1236" s="6">
        <v>155000.0</v>
      </c>
      <c r="L1236" s="2">
        <v>0.0</v>
      </c>
      <c r="M1236" s="2">
        <v>1.0</v>
      </c>
      <c r="N1236" s="2"/>
      <c r="O1236" s="2">
        <v>0.0</v>
      </c>
      <c r="P1236" s="2">
        <v>0.0</v>
      </c>
      <c r="Q1236" s="2">
        <v>0.0</v>
      </c>
      <c r="R1236" s="2">
        <v>17.0</v>
      </c>
      <c r="S1236" s="2">
        <v>0.0</v>
      </c>
      <c r="T1236" s="6">
        <v>14.081960311597829</v>
      </c>
      <c r="U1236" s="6">
        <v>0.20194480748811405</v>
      </c>
      <c r="V1236" s="6">
        <v>0.9676179517391111</v>
      </c>
      <c r="W1236" s="6">
        <v>460921.0</v>
      </c>
      <c r="X1236" s="6">
        <v>802132.0</v>
      </c>
      <c r="Y1236" s="6">
        <v>1305322.0</v>
      </c>
      <c r="Z1236" s="6">
        <v>263603.0</v>
      </c>
      <c r="AA1236" s="2">
        <f t="shared" si="3"/>
        <v>0</v>
      </c>
      <c r="AB1236" s="2">
        <v>0.0</v>
      </c>
      <c r="AC1236" s="2">
        <v>0.0</v>
      </c>
      <c r="AD1236" s="2">
        <v>0.0</v>
      </c>
      <c r="AE1236" s="2">
        <v>0.0</v>
      </c>
      <c r="AF1236" s="2">
        <v>0.0</v>
      </c>
      <c r="AG1236" s="2">
        <v>1.0</v>
      </c>
      <c r="AH1236" s="2">
        <v>0.0</v>
      </c>
      <c r="AI1236" s="2">
        <v>0.0</v>
      </c>
      <c r="AJ1236" s="2">
        <v>0.0</v>
      </c>
      <c r="AK1236" s="2">
        <v>0.0</v>
      </c>
      <c r="AL1236" s="2">
        <v>0.0</v>
      </c>
      <c r="AM1236" s="2">
        <v>0.0</v>
      </c>
      <c r="AN1236" s="2">
        <v>0.0</v>
      </c>
      <c r="AO1236" s="2">
        <v>0.0</v>
      </c>
      <c r="AP1236" s="2">
        <v>0.0</v>
      </c>
      <c r="AQ1236" s="2">
        <v>1.0</v>
      </c>
      <c r="AR1236" s="3">
        <v>0.0</v>
      </c>
      <c r="AS1236" s="6">
        <f t="shared" si="4"/>
        <v>13.70294638</v>
      </c>
      <c r="AT1236" s="6">
        <f t="shared" si="5"/>
        <v>0.04859995076</v>
      </c>
      <c r="AU1236" s="6">
        <f t="shared" si="6"/>
        <v>1.012677664</v>
      </c>
      <c r="AV1236" s="6">
        <f t="shared" si="7"/>
        <v>0</v>
      </c>
      <c r="AW1236" s="6">
        <f t="shared" si="8"/>
        <v>1</v>
      </c>
      <c r="AX1236" s="6">
        <f t="shared" si="9"/>
        <v>0</v>
      </c>
      <c r="AY1236" s="6">
        <f t="shared" si="10"/>
        <v>0</v>
      </c>
      <c r="AZ1236" s="6">
        <f t="shared" si="11"/>
        <v>0</v>
      </c>
      <c r="BA1236" s="6">
        <f t="shared" si="12"/>
        <v>16</v>
      </c>
      <c r="BB1236" s="6">
        <f t="shared" si="13"/>
        <v>0</v>
      </c>
      <c r="BC1236" s="2"/>
      <c r="BD1236" s="2"/>
    </row>
    <row r="1237" ht="15.75" customHeight="1">
      <c r="A1237" s="2">
        <v>295.0</v>
      </c>
      <c r="B1237" s="2">
        <v>2016.0</v>
      </c>
      <c r="C1237" s="6" t="s">
        <v>356</v>
      </c>
      <c r="D1237" s="2">
        <v>14133.0</v>
      </c>
      <c r="E1237" s="2">
        <v>2.2770366000182E13</v>
      </c>
      <c r="F1237" s="2" t="str">
        <f t="array" ref="F1237">IFERROR(INDEX(cnpj!$A:$B,MATCH(C1237,cnpj!$B:$B,0),1),IF(G1237=14,LEFT(E1237,2)&amp;"."&amp;MID(E1237,3,3)&amp;"."&amp;MID(E1237,6,3)&amp;"/"&amp;MID(E1237,9,4)&amp;"-"&amp;RIGHT(E1237,2),IF(G1237=13,0&amp;LEFT(E1237,1)&amp;"."&amp;MID(E1237,2,3)&amp;"."&amp;MID(E1237,5,3)&amp;"/"&amp;MID(E1237,8,4)&amp;"-"&amp;RIGHT(E1237,2),IF(G1237=12,"00"&amp;"."&amp;LEFT(E1237,3)&amp;"."&amp;MID(E1237,4,3)&amp;"/"&amp;MID(E1237,7,4)&amp;"-"&amp;RIGHT(E1237,2),IF(G1237=11,"00.0"&amp;LEFT(E1237,2)&amp;"."&amp;MID(E1237,3,3)&amp;"/"&amp;MID(E1237,6,4)&amp;"-"&amp;RIGHT(E1237,2),"erro")))))</f>
        <v>22.770.366/0001-82</v>
      </c>
      <c r="G1237" s="2">
        <f t="shared" si="2"/>
        <v>14</v>
      </c>
      <c r="H1237" s="6" t="s">
        <v>60</v>
      </c>
      <c r="I1237" s="2">
        <v>1.0</v>
      </c>
      <c r="J1237" s="6">
        <v>10.973511734352114</v>
      </c>
      <c r="K1237" s="6">
        <v>58309.0</v>
      </c>
      <c r="L1237" s="2">
        <v>1.0</v>
      </c>
      <c r="M1237" s="2">
        <v>0.0</v>
      </c>
      <c r="N1237" s="2"/>
      <c r="O1237" s="2">
        <v>0.0</v>
      </c>
      <c r="P1237" s="2">
        <v>0.0</v>
      </c>
      <c r="Q1237" s="2">
        <v>0.0</v>
      </c>
      <c r="R1237" s="2">
        <v>4.0</v>
      </c>
      <c r="S1237" s="2">
        <v>0.0</v>
      </c>
      <c r="T1237" s="6">
        <v>10.251817775939296</v>
      </c>
      <c r="U1237" s="6">
        <v>2.0154937530881627</v>
      </c>
      <c r="V1237" s="6">
        <v>2.0154937530881627</v>
      </c>
      <c r="W1237" s="6">
        <v>43199.0</v>
      </c>
      <c r="X1237" s="6">
        <v>13908.0</v>
      </c>
      <c r="Y1237" s="6">
        <v>28334.0</v>
      </c>
      <c r="Z1237" s="6">
        <v>-8850.0</v>
      </c>
      <c r="AA1237" s="2" t="str">
        <f t="shared" si="3"/>
        <v/>
      </c>
      <c r="AB1237" s="2">
        <v>0.0</v>
      </c>
      <c r="AC1237" s="2">
        <v>0.0</v>
      </c>
      <c r="AD1237" s="2">
        <v>0.0</v>
      </c>
      <c r="AE1237" s="2">
        <v>0.0</v>
      </c>
      <c r="AF1237" s="2">
        <v>0.0</v>
      </c>
      <c r="AG1237" s="2">
        <v>0.0</v>
      </c>
      <c r="AH1237" s="2">
        <v>0.0</v>
      </c>
      <c r="AI1237" s="2">
        <v>0.0</v>
      </c>
      <c r="AJ1237" s="2">
        <v>0.0</v>
      </c>
      <c r="AK1237" s="2">
        <v>0.0</v>
      </c>
      <c r="AL1237" s="2">
        <v>0.0</v>
      </c>
      <c r="AM1237" s="2">
        <v>1.0</v>
      </c>
      <c r="AN1237" s="2">
        <v>0.0</v>
      </c>
      <c r="AO1237" s="2">
        <v>0.0</v>
      </c>
      <c r="AP1237" s="2">
        <v>0.0</v>
      </c>
      <c r="AQ1237" s="2">
        <v>0.0</v>
      </c>
      <c r="AR1237" s="3">
        <v>0.0</v>
      </c>
      <c r="AS1237" s="6" t="str">
        <f t="shared" si="4"/>
        <v/>
      </c>
      <c r="AT1237" s="6" t="str">
        <f t="shared" si="5"/>
        <v/>
      </c>
      <c r="AU1237" s="6" t="str">
        <f t="shared" si="6"/>
        <v/>
      </c>
      <c r="AV1237" s="6" t="str">
        <f t="shared" si="7"/>
        <v/>
      </c>
      <c r="AW1237" s="6" t="str">
        <f t="shared" si="8"/>
        <v/>
      </c>
      <c r="AX1237" s="6" t="str">
        <f t="shared" si="9"/>
        <v/>
      </c>
      <c r="AY1237" s="6" t="str">
        <f t="shared" si="10"/>
        <v/>
      </c>
      <c r="AZ1237" s="6" t="str">
        <f t="shared" si="11"/>
        <v/>
      </c>
      <c r="BA1237" s="6" t="str">
        <f t="shared" si="12"/>
        <v/>
      </c>
      <c r="BB1237" s="6" t="str">
        <f t="shared" si="13"/>
        <v/>
      </c>
      <c r="BC1237" s="2"/>
      <c r="BD1237" s="2"/>
    </row>
    <row r="1238" ht="15.75" customHeight="1">
      <c r="A1238" s="2">
        <v>295.0</v>
      </c>
      <c r="B1238" s="2">
        <v>2017.0</v>
      </c>
      <c r="C1238" s="6" t="s">
        <v>356</v>
      </c>
      <c r="D1238" s="2">
        <v>14133.0</v>
      </c>
      <c r="E1238" s="2">
        <v>2.2770366000182E13</v>
      </c>
      <c r="F1238" s="2" t="str">
        <f t="array" ref="F1238">IFERROR(INDEX(cnpj!$A:$B,MATCH(C1238,cnpj!$B:$B,0),1),IF(G1238=14,LEFT(E1238,2)&amp;"."&amp;MID(E1238,3,3)&amp;"."&amp;MID(E1238,6,3)&amp;"/"&amp;MID(E1238,9,4)&amp;"-"&amp;RIGHT(E1238,2),IF(G1238=13,0&amp;LEFT(E1238,1)&amp;"."&amp;MID(E1238,2,3)&amp;"."&amp;MID(E1238,5,3)&amp;"/"&amp;MID(E1238,8,4)&amp;"-"&amp;RIGHT(E1238,2),IF(G1238=12,"00"&amp;"."&amp;LEFT(E1238,3)&amp;"."&amp;MID(E1238,4,3)&amp;"/"&amp;MID(E1238,7,4)&amp;"-"&amp;RIGHT(E1238,2),IF(G1238=11,"00.0"&amp;LEFT(E1238,2)&amp;"."&amp;MID(E1238,3,3)&amp;"/"&amp;MID(E1238,6,4)&amp;"-"&amp;RIGHT(E1238,2),"erro")))))</f>
        <v>22.770.366/0001-82</v>
      </c>
      <c r="G1238" s="2">
        <f t="shared" si="2"/>
        <v>14</v>
      </c>
      <c r="H1238" s="6" t="s">
        <v>60</v>
      </c>
      <c r="I1238" s="2">
        <v>1.0</v>
      </c>
      <c r="J1238" s="6">
        <v>10.943039620074693</v>
      </c>
      <c r="K1238" s="6">
        <v>56559.0</v>
      </c>
      <c r="L1238" s="2">
        <v>0.0</v>
      </c>
      <c r="M1238" s="2">
        <v>0.0</v>
      </c>
      <c r="N1238" s="2"/>
      <c r="O1238" s="2">
        <v>0.0</v>
      </c>
      <c r="P1238" s="2">
        <v>0.0</v>
      </c>
      <c r="Q1238" s="2">
        <v>0.0</v>
      </c>
      <c r="R1238" s="2">
        <v>4.0</v>
      </c>
      <c r="S1238" s="2">
        <v>0.0</v>
      </c>
      <c r="T1238" s="6">
        <v>9.693321922512176</v>
      </c>
      <c r="U1238" s="6">
        <v>-0.7525419007381958</v>
      </c>
      <c r="V1238" s="6">
        <v>4.103954593127275</v>
      </c>
      <c r="W1238" s="6">
        <v>56431.0</v>
      </c>
      <c r="X1238" s="6">
        <v>10090.0</v>
      </c>
      <c r="Y1238" s="6">
        <v>16209.0</v>
      </c>
      <c r="Z1238" s="6">
        <v>-21539.0</v>
      </c>
      <c r="AA1238" s="2">
        <f t="shared" si="3"/>
        <v>1</v>
      </c>
      <c r="AB1238" s="2">
        <v>0.0</v>
      </c>
      <c r="AC1238" s="2">
        <v>0.0</v>
      </c>
      <c r="AD1238" s="2">
        <v>0.0</v>
      </c>
      <c r="AE1238" s="2">
        <v>0.0</v>
      </c>
      <c r="AF1238" s="2">
        <v>0.0</v>
      </c>
      <c r="AG1238" s="2">
        <v>0.0</v>
      </c>
      <c r="AH1238" s="2">
        <v>0.0</v>
      </c>
      <c r="AI1238" s="2">
        <v>0.0</v>
      </c>
      <c r="AJ1238" s="2">
        <v>0.0</v>
      </c>
      <c r="AK1238" s="2">
        <v>0.0</v>
      </c>
      <c r="AL1238" s="2">
        <v>0.0</v>
      </c>
      <c r="AM1238" s="2">
        <v>0.0</v>
      </c>
      <c r="AN1238" s="2">
        <v>1.0</v>
      </c>
      <c r="AO1238" s="2">
        <v>0.0</v>
      </c>
      <c r="AP1238" s="2">
        <v>0.0</v>
      </c>
      <c r="AQ1238" s="2">
        <v>0.0</v>
      </c>
      <c r="AR1238" s="3">
        <v>0.0</v>
      </c>
      <c r="AS1238" s="6">
        <f t="shared" si="4"/>
        <v>10.25181778</v>
      </c>
      <c r="AT1238" s="6">
        <f t="shared" si="5"/>
        <v>2.015493753</v>
      </c>
      <c r="AU1238" s="6">
        <f t="shared" si="6"/>
        <v>2.015493753</v>
      </c>
      <c r="AV1238" s="6">
        <f t="shared" si="7"/>
        <v>1</v>
      </c>
      <c r="AW1238" s="6">
        <f t="shared" si="8"/>
        <v>0</v>
      </c>
      <c r="AX1238" s="6">
        <f t="shared" si="9"/>
        <v>0</v>
      </c>
      <c r="AY1238" s="6">
        <f t="shared" si="10"/>
        <v>0</v>
      </c>
      <c r="AZ1238" s="6">
        <f t="shared" si="11"/>
        <v>0</v>
      </c>
      <c r="BA1238" s="6">
        <f t="shared" si="12"/>
        <v>4</v>
      </c>
      <c r="BB1238" s="6">
        <f t="shared" si="13"/>
        <v>0</v>
      </c>
      <c r="BC1238" s="2"/>
      <c r="BD1238" s="2"/>
    </row>
    <row r="1239" ht="15.75" customHeight="1">
      <c r="A1239" s="2">
        <v>295.0</v>
      </c>
      <c r="B1239" s="2">
        <v>2018.0</v>
      </c>
      <c r="C1239" s="6" t="s">
        <v>356</v>
      </c>
      <c r="D1239" s="2">
        <v>14133.0</v>
      </c>
      <c r="E1239" s="2">
        <v>2.2770366000182E13</v>
      </c>
      <c r="F1239" s="2" t="str">
        <f t="array" ref="F1239">IFERROR(INDEX(cnpj!$A:$B,MATCH(C1239,cnpj!$B:$B,0),1),IF(G1239=14,LEFT(E1239,2)&amp;"."&amp;MID(E1239,3,3)&amp;"."&amp;MID(E1239,6,3)&amp;"/"&amp;MID(E1239,9,4)&amp;"-"&amp;RIGHT(E1239,2),IF(G1239=13,0&amp;LEFT(E1239,1)&amp;"."&amp;MID(E1239,2,3)&amp;"."&amp;MID(E1239,5,3)&amp;"/"&amp;MID(E1239,8,4)&amp;"-"&amp;RIGHT(E1239,2),IF(G1239=12,"00"&amp;"."&amp;LEFT(E1239,3)&amp;"."&amp;MID(E1239,4,3)&amp;"/"&amp;MID(E1239,7,4)&amp;"-"&amp;RIGHT(E1239,2),IF(G1239=11,"00.0"&amp;LEFT(E1239,2)&amp;"."&amp;MID(E1239,3,3)&amp;"/"&amp;MID(E1239,6,4)&amp;"-"&amp;RIGHT(E1239,2),"erro")))))</f>
        <v>22.770.366/0001-82</v>
      </c>
      <c r="G1239" s="2">
        <f t="shared" si="2"/>
        <v>14</v>
      </c>
      <c r="H1239" s="6" t="s">
        <v>60</v>
      </c>
      <c r="I1239" s="2">
        <v>1.0</v>
      </c>
      <c r="J1239" s="6">
        <v>10.943039620074693</v>
      </c>
      <c r="K1239" s="6">
        <v>56559.0</v>
      </c>
      <c r="L1239" s="2">
        <v>0.0</v>
      </c>
      <c r="M1239" s="2">
        <v>0.0</v>
      </c>
      <c r="N1239" s="2"/>
      <c r="O1239" s="2">
        <v>0.0</v>
      </c>
      <c r="P1239" s="2">
        <v>0.0</v>
      </c>
      <c r="Q1239" s="2">
        <v>0.0</v>
      </c>
      <c r="R1239" s="2">
        <v>4.0</v>
      </c>
      <c r="S1239" s="2">
        <v>0.0</v>
      </c>
      <c r="T1239" s="6">
        <v>10.11480140809676</v>
      </c>
      <c r="U1239" s="6">
        <v>-11.07395786642761</v>
      </c>
      <c r="V1239" s="6">
        <v>1.4515097547154536</v>
      </c>
      <c r="W1239" s="6">
        <v>26709.0</v>
      </c>
      <c r="X1239" s="6">
        <v>9152.0</v>
      </c>
      <c r="Y1239" s="6">
        <v>24706.0</v>
      </c>
      <c r="Z1239" s="6">
        <v>-2231.0</v>
      </c>
      <c r="AA1239" s="2">
        <f t="shared" si="3"/>
        <v>1</v>
      </c>
      <c r="AB1239" s="2">
        <v>0.0</v>
      </c>
      <c r="AC1239" s="2">
        <v>0.0</v>
      </c>
      <c r="AD1239" s="2">
        <v>0.0</v>
      </c>
      <c r="AE1239" s="2">
        <v>0.0</v>
      </c>
      <c r="AF1239" s="2">
        <v>0.0</v>
      </c>
      <c r="AG1239" s="2">
        <v>0.0</v>
      </c>
      <c r="AH1239" s="2">
        <v>0.0</v>
      </c>
      <c r="AI1239" s="2">
        <v>0.0</v>
      </c>
      <c r="AJ1239" s="2">
        <v>0.0</v>
      </c>
      <c r="AK1239" s="2">
        <v>0.0</v>
      </c>
      <c r="AL1239" s="2">
        <v>0.0</v>
      </c>
      <c r="AM1239" s="2">
        <v>0.0</v>
      </c>
      <c r="AN1239" s="2">
        <v>0.0</v>
      </c>
      <c r="AO1239" s="2">
        <v>1.0</v>
      </c>
      <c r="AP1239" s="2">
        <v>0.0</v>
      </c>
      <c r="AQ1239" s="2">
        <v>0.0</v>
      </c>
      <c r="AR1239" s="3">
        <v>0.0</v>
      </c>
      <c r="AS1239" s="6">
        <f t="shared" si="4"/>
        <v>9.693321923</v>
      </c>
      <c r="AT1239" s="6">
        <f t="shared" si="5"/>
        <v>-0.7525419007</v>
      </c>
      <c r="AU1239" s="6">
        <f t="shared" si="6"/>
        <v>4.103954593</v>
      </c>
      <c r="AV1239" s="6">
        <f t="shared" si="7"/>
        <v>0</v>
      </c>
      <c r="AW1239" s="6">
        <f t="shared" si="8"/>
        <v>0</v>
      </c>
      <c r="AX1239" s="6">
        <f t="shared" si="9"/>
        <v>0</v>
      </c>
      <c r="AY1239" s="6">
        <f t="shared" si="10"/>
        <v>0</v>
      </c>
      <c r="AZ1239" s="6">
        <f t="shared" si="11"/>
        <v>0</v>
      </c>
      <c r="BA1239" s="6">
        <f t="shared" si="12"/>
        <v>4</v>
      </c>
      <c r="BB1239" s="6">
        <f t="shared" si="13"/>
        <v>0</v>
      </c>
      <c r="BC1239" s="2"/>
      <c r="BD1239" s="2"/>
    </row>
    <row r="1240" ht="15.75" customHeight="1">
      <c r="A1240" s="2">
        <v>296.0</v>
      </c>
      <c r="B1240" s="2">
        <v>2016.0</v>
      </c>
      <c r="C1240" s="6" t="s">
        <v>357</v>
      </c>
      <c r="D1240" s="2">
        <v>11215.0</v>
      </c>
      <c r="E1240" s="2">
        <v>8.424178000171E12</v>
      </c>
      <c r="F1240" s="2" t="str">
        <f t="array" ref="F1240">IFERROR(INDEX(cnpj!$A:$B,MATCH(C1240,cnpj!$B:$B,0),1),IF(G1240=14,LEFT(E1240,2)&amp;"."&amp;MID(E1240,3,3)&amp;"."&amp;MID(E1240,6,3)&amp;"/"&amp;MID(E1240,9,4)&amp;"-"&amp;RIGHT(E1240,2),IF(G1240=13,0&amp;LEFT(E1240,1)&amp;"."&amp;MID(E1240,2,3)&amp;"."&amp;MID(E1240,5,3)&amp;"/"&amp;MID(E1240,8,4)&amp;"-"&amp;RIGHT(E1240,2),IF(G1240=12,"00"&amp;"."&amp;LEFT(E1240,3)&amp;"."&amp;MID(E1240,4,3)&amp;"/"&amp;MID(E1240,7,4)&amp;"-"&amp;RIGHT(E1240,2),IF(G1240=11,"00.0"&amp;LEFT(E1240,2)&amp;"."&amp;MID(E1240,3,3)&amp;"/"&amp;MID(E1240,6,4)&amp;"-"&amp;RIGHT(E1240,2),"erro")))))</f>
        <v>08.424.178/0001-71</v>
      </c>
      <c r="G1240" s="2">
        <f t="shared" si="2"/>
        <v>13</v>
      </c>
      <c r="H1240" s="6" t="s">
        <v>62</v>
      </c>
      <c r="I1240" s="2">
        <v>3.0</v>
      </c>
      <c r="J1240" s="6">
        <v>9.615805480084347</v>
      </c>
      <c r="K1240" s="6">
        <v>15000.0</v>
      </c>
      <c r="L1240" s="2">
        <v>0.0</v>
      </c>
      <c r="M1240" s="2">
        <v>0.0</v>
      </c>
      <c r="N1240" s="2"/>
      <c r="O1240" s="2">
        <v>0.0</v>
      </c>
      <c r="P1240" s="2">
        <v>0.0</v>
      </c>
      <c r="Q1240" s="2">
        <v>0.0</v>
      </c>
      <c r="R1240" s="2">
        <v>4.0</v>
      </c>
      <c r="S1240" s="2">
        <v>0.0</v>
      </c>
      <c r="T1240" s="6">
        <v>8.923591197573002</v>
      </c>
      <c r="U1240" s="6">
        <v>-1.1899560410283736</v>
      </c>
      <c r="V1240" s="6">
        <v>9.171439989343279</v>
      </c>
      <c r="W1240" s="6">
        <v>610.0</v>
      </c>
      <c r="X1240" s="6">
        <v>68240.0</v>
      </c>
      <c r="Y1240" s="6">
        <v>7507.0</v>
      </c>
      <c r="Z1240" s="6">
        <v>-8933.0</v>
      </c>
      <c r="AA1240" s="2" t="str">
        <f t="shared" si="3"/>
        <v/>
      </c>
      <c r="AB1240" s="2">
        <v>0.0</v>
      </c>
      <c r="AC1240" s="2">
        <v>0.0</v>
      </c>
      <c r="AD1240" s="2">
        <v>0.0</v>
      </c>
      <c r="AE1240" s="2">
        <v>0.0</v>
      </c>
      <c r="AF1240" s="2">
        <v>0.0</v>
      </c>
      <c r="AG1240" s="2">
        <v>0.0</v>
      </c>
      <c r="AH1240" s="2">
        <v>1.0</v>
      </c>
      <c r="AI1240" s="2">
        <v>0.0</v>
      </c>
      <c r="AJ1240" s="2">
        <v>0.0</v>
      </c>
      <c r="AK1240" s="2">
        <v>0.0</v>
      </c>
      <c r="AL1240" s="2">
        <v>0.0</v>
      </c>
      <c r="AM1240" s="2">
        <v>1.0</v>
      </c>
      <c r="AN1240" s="2">
        <v>0.0</v>
      </c>
      <c r="AO1240" s="2">
        <v>0.0</v>
      </c>
      <c r="AP1240" s="2">
        <v>0.0</v>
      </c>
      <c r="AQ1240" s="2">
        <v>0.0</v>
      </c>
      <c r="AR1240" s="3">
        <v>0.0</v>
      </c>
      <c r="AS1240" s="6" t="str">
        <f t="shared" si="4"/>
        <v/>
      </c>
      <c r="AT1240" s="6" t="str">
        <f t="shared" si="5"/>
        <v/>
      </c>
      <c r="AU1240" s="6" t="str">
        <f t="shared" si="6"/>
        <v/>
      </c>
      <c r="AV1240" s="6" t="str">
        <f t="shared" si="7"/>
        <v/>
      </c>
      <c r="AW1240" s="6" t="str">
        <f t="shared" si="8"/>
        <v/>
      </c>
      <c r="AX1240" s="6" t="str">
        <f t="shared" si="9"/>
        <v/>
      </c>
      <c r="AY1240" s="6" t="str">
        <f t="shared" si="10"/>
        <v/>
      </c>
      <c r="AZ1240" s="6" t="str">
        <f t="shared" si="11"/>
        <v/>
      </c>
      <c r="BA1240" s="6" t="str">
        <f t="shared" si="12"/>
        <v/>
      </c>
      <c r="BB1240" s="6" t="str">
        <f t="shared" si="13"/>
        <v/>
      </c>
      <c r="BC1240" s="2"/>
      <c r="BD1240" s="2"/>
    </row>
    <row r="1241" ht="15.75" customHeight="1">
      <c r="A1241" s="2">
        <v>296.0</v>
      </c>
      <c r="B1241" s="2">
        <v>2017.0</v>
      </c>
      <c r="C1241" s="6" t="s">
        <v>357</v>
      </c>
      <c r="D1241" s="2">
        <v>11215.0</v>
      </c>
      <c r="E1241" s="2">
        <v>8.424178000171E12</v>
      </c>
      <c r="F1241" s="2" t="str">
        <f t="array" ref="F1241">IFERROR(INDEX(cnpj!$A:$B,MATCH(C1241,cnpj!$B:$B,0),1),IF(G1241=14,LEFT(E1241,2)&amp;"."&amp;MID(E1241,3,3)&amp;"."&amp;MID(E1241,6,3)&amp;"/"&amp;MID(E1241,9,4)&amp;"-"&amp;RIGHT(E1241,2),IF(G1241=13,0&amp;LEFT(E1241,1)&amp;"."&amp;MID(E1241,2,3)&amp;"."&amp;MID(E1241,5,3)&amp;"/"&amp;MID(E1241,8,4)&amp;"-"&amp;RIGHT(E1241,2),IF(G1241=12,"00"&amp;"."&amp;LEFT(E1241,3)&amp;"."&amp;MID(E1241,4,3)&amp;"/"&amp;MID(E1241,7,4)&amp;"-"&amp;RIGHT(E1241,2),IF(G1241=11,"00.0"&amp;LEFT(E1241,2)&amp;"."&amp;MID(E1241,3,3)&amp;"/"&amp;MID(E1241,6,4)&amp;"-"&amp;RIGHT(E1241,2),"erro")))))</f>
        <v>08.424.178/0001-71</v>
      </c>
      <c r="G1241" s="2">
        <f t="shared" si="2"/>
        <v>13</v>
      </c>
      <c r="H1241" s="6" t="s">
        <v>62</v>
      </c>
      <c r="I1241" s="2">
        <v>3.0</v>
      </c>
      <c r="J1241" s="6">
        <v>9.615805480084347</v>
      </c>
      <c r="K1241" s="6">
        <v>15000.0</v>
      </c>
      <c r="L1241" s="2">
        <v>0.0</v>
      </c>
      <c r="M1241" s="2">
        <v>0.0</v>
      </c>
      <c r="N1241" s="2"/>
      <c r="O1241" s="2">
        <v>0.0</v>
      </c>
      <c r="P1241" s="2">
        <v>0.0</v>
      </c>
      <c r="Q1241" s="2">
        <v>0.0</v>
      </c>
      <c r="R1241" s="2">
        <v>4.0</v>
      </c>
      <c r="S1241" s="2">
        <v>0.0</v>
      </c>
      <c r="T1241" s="6">
        <v>9.921867599817558</v>
      </c>
      <c r="U1241" s="6">
        <v>0.14535368906779245</v>
      </c>
      <c r="V1241" s="6">
        <v>3.8659368710421678</v>
      </c>
      <c r="W1241" s="6">
        <v>235.0</v>
      </c>
      <c r="X1241" s="6">
        <v>78518.0</v>
      </c>
      <c r="Y1241" s="6">
        <v>20371.0</v>
      </c>
      <c r="Z1241" s="6">
        <v>2961.0</v>
      </c>
      <c r="AA1241" s="2">
        <f t="shared" si="3"/>
        <v>1</v>
      </c>
      <c r="AB1241" s="2">
        <v>0.0</v>
      </c>
      <c r="AC1241" s="2">
        <v>0.0</v>
      </c>
      <c r="AD1241" s="2">
        <v>0.0</v>
      </c>
      <c r="AE1241" s="2">
        <v>0.0</v>
      </c>
      <c r="AF1241" s="2">
        <v>0.0</v>
      </c>
      <c r="AG1241" s="2">
        <v>0.0</v>
      </c>
      <c r="AH1241" s="2">
        <v>1.0</v>
      </c>
      <c r="AI1241" s="2">
        <v>0.0</v>
      </c>
      <c r="AJ1241" s="2">
        <v>0.0</v>
      </c>
      <c r="AK1241" s="2">
        <v>0.0</v>
      </c>
      <c r="AL1241" s="2">
        <v>0.0</v>
      </c>
      <c r="AM1241" s="2">
        <v>0.0</v>
      </c>
      <c r="AN1241" s="2">
        <v>1.0</v>
      </c>
      <c r="AO1241" s="2">
        <v>0.0</v>
      </c>
      <c r="AP1241" s="2">
        <v>0.0</v>
      </c>
      <c r="AQ1241" s="2">
        <v>0.0</v>
      </c>
      <c r="AR1241" s="3">
        <v>0.0</v>
      </c>
      <c r="AS1241" s="6">
        <f t="shared" si="4"/>
        <v>8.923591198</v>
      </c>
      <c r="AT1241" s="6">
        <f t="shared" si="5"/>
        <v>-1.189956041</v>
      </c>
      <c r="AU1241" s="6">
        <f t="shared" si="6"/>
        <v>9.171439989</v>
      </c>
      <c r="AV1241" s="6">
        <f t="shared" si="7"/>
        <v>0</v>
      </c>
      <c r="AW1241" s="6">
        <f t="shared" si="8"/>
        <v>0</v>
      </c>
      <c r="AX1241" s="6">
        <f t="shared" si="9"/>
        <v>0</v>
      </c>
      <c r="AY1241" s="6">
        <f t="shared" si="10"/>
        <v>0</v>
      </c>
      <c r="AZ1241" s="6">
        <f t="shared" si="11"/>
        <v>0</v>
      </c>
      <c r="BA1241" s="6">
        <f t="shared" si="12"/>
        <v>4</v>
      </c>
      <c r="BB1241" s="6">
        <f t="shared" si="13"/>
        <v>0</v>
      </c>
      <c r="BC1241" s="2"/>
      <c r="BD1241" s="2"/>
    </row>
    <row r="1242" ht="15.75" customHeight="1">
      <c r="A1242" s="2">
        <v>296.0</v>
      </c>
      <c r="B1242" s="2">
        <v>2018.0</v>
      </c>
      <c r="C1242" s="6" t="s">
        <v>357</v>
      </c>
      <c r="D1242" s="2">
        <v>11215.0</v>
      </c>
      <c r="E1242" s="2">
        <v>8.424178000171E12</v>
      </c>
      <c r="F1242" s="2" t="str">
        <f t="array" ref="F1242">IFERROR(INDEX(cnpj!$A:$B,MATCH(C1242,cnpj!$B:$B,0),1),IF(G1242=14,LEFT(E1242,2)&amp;"."&amp;MID(E1242,3,3)&amp;"."&amp;MID(E1242,6,3)&amp;"/"&amp;MID(E1242,9,4)&amp;"-"&amp;RIGHT(E1242,2),IF(G1242=13,0&amp;LEFT(E1242,1)&amp;"."&amp;MID(E1242,2,3)&amp;"."&amp;MID(E1242,5,3)&amp;"/"&amp;MID(E1242,8,4)&amp;"-"&amp;RIGHT(E1242,2),IF(G1242=12,"00"&amp;"."&amp;LEFT(E1242,3)&amp;"."&amp;MID(E1242,4,3)&amp;"/"&amp;MID(E1242,7,4)&amp;"-"&amp;RIGHT(E1242,2),IF(G1242=11,"00.0"&amp;LEFT(E1242,2)&amp;"."&amp;MID(E1242,3,3)&amp;"/"&amp;MID(E1242,6,4)&amp;"-"&amp;RIGHT(E1242,2),"erro")))))</f>
        <v>08.424.178/0001-71</v>
      </c>
      <c r="G1242" s="2">
        <f t="shared" si="2"/>
        <v>13</v>
      </c>
      <c r="H1242" s="6" t="s">
        <v>62</v>
      </c>
      <c r="I1242" s="2">
        <v>3.0</v>
      </c>
      <c r="J1242" s="6">
        <v>9.615805480084347</v>
      </c>
      <c r="K1242" s="6">
        <v>15000.0</v>
      </c>
      <c r="L1242" s="2">
        <v>1.0</v>
      </c>
      <c r="M1242" s="2">
        <v>0.0</v>
      </c>
      <c r="N1242" s="2"/>
      <c r="O1242" s="2">
        <v>0.0</v>
      </c>
      <c r="P1242" s="2">
        <v>0.0</v>
      </c>
      <c r="Q1242" s="2">
        <v>0.0</v>
      </c>
      <c r="R1242" s="2">
        <v>4.0</v>
      </c>
      <c r="S1242" s="2">
        <v>0.0</v>
      </c>
      <c r="T1242" s="6">
        <v>9.768812649209526</v>
      </c>
      <c r="U1242" s="6">
        <v>0.13026315789473683</v>
      </c>
      <c r="V1242" s="6">
        <v>4.520652173913043</v>
      </c>
      <c r="W1242" s="6">
        <v>272.0</v>
      </c>
      <c r="X1242" s="6">
        <v>78749.0</v>
      </c>
      <c r="Y1242" s="6">
        <v>17480.0</v>
      </c>
      <c r="Z1242" s="6">
        <v>2277.0</v>
      </c>
      <c r="AA1242" s="2">
        <f t="shared" si="3"/>
        <v>0</v>
      </c>
      <c r="AB1242" s="2">
        <v>0.0</v>
      </c>
      <c r="AC1242" s="2">
        <v>0.0</v>
      </c>
      <c r="AD1242" s="2">
        <v>0.0</v>
      </c>
      <c r="AE1242" s="2">
        <v>0.0</v>
      </c>
      <c r="AF1242" s="2">
        <v>0.0</v>
      </c>
      <c r="AG1242" s="2">
        <v>0.0</v>
      </c>
      <c r="AH1242" s="2">
        <v>1.0</v>
      </c>
      <c r="AI1242" s="2">
        <v>0.0</v>
      </c>
      <c r="AJ1242" s="2">
        <v>0.0</v>
      </c>
      <c r="AK1242" s="2">
        <v>0.0</v>
      </c>
      <c r="AL1242" s="2">
        <v>0.0</v>
      </c>
      <c r="AM1242" s="2">
        <v>0.0</v>
      </c>
      <c r="AN1242" s="2">
        <v>0.0</v>
      </c>
      <c r="AO1242" s="2">
        <v>1.0</v>
      </c>
      <c r="AP1242" s="2">
        <v>0.0</v>
      </c>
      <c r="AQ1242" s="2">
        <v>0.0</v>
      </c>
      <c r="AR1242" s="3">
        <v>0.0</v>
      </c>
      <c r="AS1242" s="6">
        <f t="shared" si="4"/>
        <v>9.9218676</v>
      </c>
      <c r="AT1242" s="6">
        <f t="shared" si="5"/>
        <v>0.1453536891</v>
      </c>
      <c r="AU1242" s="6">
        <f t="shared" si="6"/>
        <v>3.865936871</v>
      </c>
      <c r="AV1242" s="6">
        <f t="shared" si="7"/>
        <v>0</v>
      </c>
      <c r="AW1242" s="6">
        <f t="shared" si="8"/>
        <v>0</v>
      </c>
      <c r="AX1242" s="6">
        <f t="shared" si="9"/>
        <v>0</v>
      </c>
      <c r="AY1242" s="6">
        <f t="shared" si="10"/>
        <v>0</v>
      </c>
      <c r="AZ1242" s="6">
        <f t="shared" si="11"/>
        <v>0</v>
      </c>
      <c r="BA1242" s="6">
        <f t="shared" si="12"/>
        <v>4</v>
      </c>
      <c r="BB1242" s="6">
        <f t="shared" si="13"/>
        <v>0</v>
      </c>
      <c r="BC1242" s="2"/>
      <c r="BD1242" s="2"/>
    </row>
    <row r="1243" ht="15.75" customHeight="1">
      <c r="A1243" s="2">
        <v>296.0</v>
      </c>
      <c r="B1243" s="2">
        <v>2019.0</v>
      </c>
      <c r="C1243" s="6" t="s">
        <v>357</v>
      </c>
      <c r="D1243" s="2">
        <v>11215.0</v>
      </c>
      <c r="E1243" s="2">
        <v>8.424178000171E12</v>
      </c>
      <c r="F1243" s="2" t="str">
        <f t="array" ref="F1243">IFERROR(INDEX(cnpj!$A:$B,MATCH(C1243,cnpj!$B:$B,0),1),IF(G1243=14,LEFT(E1243,2)&amp;"."&amp;MID(E1243,3,3)&amp;"."&amp;MID(E1243,6,3)&amp;"/"&amp;MID(E1243,9,4)&amp;"-"&amp;RIGHT(E1243,2),IF(G1243=13,0&amp;LEFT(E1243,1)&amp;"."&amp;MID(E1243,2,3)&amp;"."&amp;MID(E1243,5,3)&amp;"/"&amp;MID(E1243,8,4)&amp;"-"&amp;RIGHT(E1243,2),IF(G1243=12,"00"&amp;"."&amp;LEFT(E1243,3)&amp;"."&amp;MID(E1243,4,3)&amp;"/"&amp;MID(E1243,7,4)&amp;"-"&amp;RIGHT(E1243,2),IF(G1243=11,"00.0"&amp;LEFT(E1243,2)&amp;"."&amp;MID(E1243,3,3)&amp;"/"&amp;MID(E1243,6,4)&amp;"-"&amp;RIGHT(E1243,2),"erro")))))</f>
        <v>08.424.178/0001-71</v>
      </c>
      <c r="G1243" s="2">
        <f t="shared" si="2"/>
        <v>13</v>
      </c>
      <c r="H1243" s="6" t="s">
        <v>62</v>
      </c>
      <c r="I1243" s="2">
        <v>3.0</v>
      </c>
      <c r="J1243" s="6">
        <v>9.615805480084347</v>
      </c>
      <c r="K1243" s="6">
        <v>15000.0</v>
      </c>
      <c r="L1243" s="2">
        <v>0.0</v>
      </c>
      <c r="M1243" s="2">
        <v>0.0</v>
      </c>
      <c r="N1243" s="2"/>
      <c r="O1243" s="2">
        <v>0.0</v>
      </c>
      <c r="P1243" s="2">
        <v>0.0</v>
      </c>
      <c r="Q1243" s="2">
        <v>0.0</v>
      </c>
      <c r="R1243" s="2">
        <v>4.0</v>
      </c>
      <c r="S1243" s="2">
        <v>0.0</v>
      </c>
      <c r="T1243" s="6">
        <v>9.755799279636523</v>
      </c>
      <c r="U1243" s="6">
        <v>-0.6031644835980062</v>
      </c>
      <c r="V1243" s="6">
        <v>0.054422162976701056</v>
      </c>
      <c r="W1243" s="6">
        <v>329.0</v>
      </c>
      <c r="X1243" s="6">
        <v>610.0</v>
      </c>
      <c r="Y1243" s="6">
        <v>17254.0</v>
      </c>
      <c r="Z1243" s="6">
        <v>-10407.0</v>
      </c>
      <c r="AA1243" s="2">
        <f t="shared" si="3"/>
        <v>0</v>
      </c>
      <c r="AB1243" s="2">
        <v>0.0</v>
      </c>
      <c r="AC1243" s="2">
        <v>0.0</v>
      </c>
      <c r="AD1243" s="2">
        <v>0.0</v>
      </c>
      <c r="AE1243" s="2">
        <v>0.0</v>
      </c>
      <c r="AF1243" s="2">
        <v>0.0</v>
      </c>
      <c r="AG1243" s="2">
        <v>0.0</v>
      </c>
      <c r="AH1243" s="2">
        <v>1.0</v>
      </c>
      <c r="AI1243" s="2">
        <v>0.0</v>
      </c>
      <c r="AJ1243" s="2">
        <v>0.0</v>
      </c>
      <c r="AK1243" s="2">
        <v>0.0</v>
      </c>
      <c r="AL1243" s="2">
        <v>0.0</v>
      </c>
      <c r="AM1243" s="2">
        <v>0.0</v>
      </c>
      <c r="AN1243" s="2">
        <v>0.0</v>
      </c>
      <c r="AO1243" s="2">
        <v>0.0</v>
      </c>
      <c r="AP1243" s="2">
        <v>1.0</v>
      </c>
      <c r="AQ1243" s="2">
        <v>0.0</v>
      </c>
      <c r="AR1243" s="3">
        <v>0.0</v>
      </c>
      <c r="AS1243" s="6">
        <f t="shared" si="4"/>
        <v>9.768812649</v>
      </c>
      <c r="AT1243" s="6">
        <f t="shared" si="5"/>
        <v>0.1302631579</v>
      </c>
      <c r="AU1243" s="6">
        <f t="shared" si="6"/>
        <v>4.520652174</v>
      </c>
      <c r="AV1243" s="6">
        <f t="shared" si="7"/>
        <v>1</v>
      </c>
      <c r="AW1243" s="6">
        <f t="shared" si="8"/>
        <v>0</v>
      </c>
      <c r="AX1243" s="6">
        <f t="shared" si="9"/>
        <v>0</v>
      </c>
      <c r="AY1243" s="6">
        <f t="shared" si="10"/>
        <v>0</v>
      </c>
      <c r="AZ1243" s="6">
        <f t="shared" si="11"/>
        <v>0</v>
      </c>
      <c r="BA1243" s="6">
        <f t="shared" si="12"/>
        <v>4</v>
      </c>
      <c r="BB1243" s="6">
        <f t="shared" si="13"/>
        <v>0</v>
      </c>
      <c r="BC1243" s="2"/>
      <c r="BD1243" s="2"/>
    </row>
    <row r="1244" ht="15.75" customHeight="1">
      <c r="A1244" s="2">
        <v>296.0</v>
      </c>
      <c r="B1244" s="2">
        <v>2020.0</v>
      </c>
      <c r="C1244" s="6" t="s">
        <v>357</v>
      </c>
      <c r="D1244" s="2">
        <v>11215.0</v>
      </c>
      <c r="E1244" s="2">
        <v>8.424178000171E12</v>
      </c>
      <c r="F1244" s="2" t="str">
        <f t="array" ref="F1244">IFERROR(INDEX(cnpj!$A:$B,MATCH(C1244,cnpj!$B:$B,0),1),IF(G1244=14,LEFT(E1244,2)&amp;"."&amp;MID(E1244,3,3)&amp;"."&amp;MID(E1244,6,3)&amp;"/"&amp;MID(E1244,9,4)&amp;"-"&amp;RIGHT(E1244,2),IF(G1244=13,0&amp;LEFT(E1244,1)&amp;"."&amp;MID(E1244,2,3)&amp;"."&amp;MID(E1244,5,3)&amp;"/"&amp;MID(E1244,8,4)&amp;"-"&amp;RIGHT(E1244,2),IF(G1244=12,"00"&amp;"."&amp;LEFT(E1244,3)&amp;"."&amp;MID(E1244,4,3)&amp;"/"&amp;MID(E1244,7,4)&amp;"-"&amp;RIGHT(E1244,2),IF(G1244=11,"00.0"&amp;LEFT(E1244,2)&amp;"."&amp;MID(E1244,3,3)&amp;"/"&amp;MID(E1244,6,4)&amp;"-"&amp;RIGHT(E1244,2),"erro")))))</f>
        <v>08.424.178/0001-71</v>
      </c>
      <c r="G1244" s="2">
        <f t="shared" si="2"/>
        <v>13</v>
      </c>
      <c r="H1244" s="6" t="s">
        <v>62</v>
      </c>
      <c r="I1244" s="2">
        <v>3.0</v>
      </c>
      <c r="J1244" s="6">
        <v>9.615805480084347</v>
      </c>
      <c r="K1244" s="6">
        <v>15000.0</v>
      </c>
      <c r="L1244" s="2">
        <v>0.0</v>
      </c>
      <c r="M1244" s="2">
        <v>0.0</v>
      </c>
      <c r="N1244" s="2"/>
      <c r="O1244" s="2">
        <v>0.0</v>
      </c>
      <c r="P1244" s="2">
        <v>0.0</v>
      </c>
      <c r="Q1244" s="2">
        <v>0.0</v>
      </c>
      <c r="R1244" s="2">
        <v>4.0</v>
      </c>
      <c r="S1244" s="2">
        <v>0.0</v>
      </c>
      <c r="T1244" s="6">
        <v>9.71655538318449</v>
      </c>
      <c r="U1244" s="6">
        <v>-0.5455696202531646</v>
      </c>
      <c r="V1244" s="6">
        <v>5.885955394816154</v>
      </c>
      <c r="W1244" s="6">
        <v>205.0</v>
      </c>
      <c r="X1244" s="6">
        <v>97443.0</v>
      </c>
      <c r="Y1244" s="6">
        <v>16590.0</v>
      </c>
      <c r="Z1244" s="6">
        <v>-9051.0</v>
      </c>
      <c r="AA1244" s="2">
        <f t="shared" si="3"/>
        <v>1</v>
      </c>
      <c r="AB1244" s="2">
        <v>0.0</v>
      </c>
      <c r="AC1244" s="2">
        <v>0.0</v>
      </c>
      <c r="AD1244" s="2">
        <v>0.0</v>
      </c>
      <c r="AE1244" s="2">
        <v>0.0</v>
      </c>
      <c r="AF1244" s="2">
        <v>0.0</v>
      </c>
      <c r="AG1244" s="2">
        <v>0.0</v>
      </c>
      <c r="AH1244" s="2">
        <v>1.0</v>
      </c>
      <c r="AI1244" s="2">
        <v>0.0</v>
      </c>
      <c r="AJ1244" s="2">
        <v>0.0</v>
      </c>
      <c r="AK1244" s="2">
        <v>0.0</v>
      </c>
      <c r="AL1244" s="2">
        <v>0.0</v>
      </c>
      <c r="AM1244" s="2">
        <v>0.0</v>
      </c>
      <c r="AN1244" s="2">
        <v>0.0</v>
      </c>
      <c r="AO1244" s="2">
        <v>0.0</v>
      </c>
      <c r="AP1244" s="2">
        <v>0.0</v>
      </c>
      <c r="AQ1244" s="2">
        <v>1.0</v>
      </c>
      <c r="AR1244" s="3">
        <v>0.0</v>
      </c>
      <c r="AS1244" s="6">
        <f t="shared" si="4"/>
        <v>9.75579928</v>
      </c>
      <c r="AT1244" s="6">
        <f t="shared" si="5"/>
        <v>-0.6031644836</v>
      </c>
      <c r="AU1244" s="6">
        <f t="shared" si="6"/>
        <v>0.05442216298</v>
      </c>
      <c r="AV1244" s="6">
        <f t="shared" si="7"/>
        <v>0</v>
      </c>
      <c r="AW1244" s="6">
        <f t="shared" si="8"/>
        <v>0</v>
      </c>
      <c r="AX1244" s="6">
        <f t="shared" si="9"/>
        <v>0</v>
      </c>
      <c r="AY1244" s="6">
        <f t="shared" si="10"/>
        <v>0</v>
      </c>
      <c r="AZ1244" s="6">
        <f t="shared" si="11"/>
        <v>0</v>
      </c>
      <c r="BA1244" s="6">
        <f t="shared" si="12"/>
        <v>4</v>
      </c>
      <c r="BB1244" s="6">
        <f t="shared" si="13"/>
        <v>0</v>
      </c>
      <c r="BC1244" s="2"/>
      <c r="BD1244" s="2"/>
    </row>
    <row r="1245" ht="15.75" customHeight="1">
      <c r="A1245" s="2">
        <v>297.0</v>
      </c>
      <c r="B1245" s="2">
        <v>2016.0</v>
      </c>
      <c r="C1245" s="6" t="s">
        <v>358</v>
      </c>
      <c r="D1245" s="2">
        <v>20435.0</v>
      </c>
      <c r="E1245" s="2">
        <v>8.065557000112E12</v>
      </c>
      <c r="F1245" s="2" t="str">
        <f t="array" ref="F1245">IFERROR(INDEX(cnpj!$A:$B,MATCH(C1245,cnpj!$B:$B,0),1),IF(G1245=14,LEFT(E1245,2)&amp;"."&amp;MID(E1245,3,3)&amp;"."&amp;MID(E1245,6,3)&amp;"/"&amp;MID(E1245,9,4)&amp;"-"&amp;RIGHT(E1245,2),IF(G1245=13,0&amp;LEFT(E1245,1)&amp;"."&amp;MID(E1245,2,3)&amp;"."&amp;MID(E1245,5,3)&amp;"/"&amp;MID(E1245,8,4)&amp;"-"&amp;RIGHT(E1245,2),IF(G1245=12,"00"&amp;"."&amp;LEFT(E1245,3)&amp;"."&amp;MID(E1245,4,3)&amp;"/"&amp;MID(E1245,7,4)&amp;"-"&amp;RIGHT(E1245,2),IF(G1245=11,"00.0"&amp;LEFT(E1245,2)&amp;"."&amp;MID(E1245,3,3)&amp;"/"&amp;MID(E1245,6,4)&amp;"-"&amp;RIGHT(E1245,2),"erro")))))</f>
        <v>08.065.557/0001-12</v>
      </c>
      <c r="G1245" s="2">
        <f t="shared" si="2"/>
        <v>13</v>
      </c>
      <c r="H1245" s="6" t="s">
        <v>62</v>
      </c>
      <c r="I1245" s="2">
        <v>3.0</v>
      </c>
      <c r="J1245" s="6">
        <v>13.040261384190362</v>
      </c>
      <c r="K1245" s="6">
        <v>460589.0</v>
      </c>
      <c r="L1245" s="2">
        <v>0.0</v>
      </c>
      <c r="M1245" s="2">
        <v>1.0</v>
      </c>
      <c r="N1245" s="2"/>
      <c r="O1245" s="2">
        <v>0.0</v>
      </c>
      <c r="P1245" s="2">
        <v>0.0</v>
      </c>
      <c r="Q1245" s="2">
        <v>0.0</v>
      </c>
      <c r="R1245" s="2">
        <v>20.0</v>
      </c>
      <c r="S1245" s="2">
        <v>0.0</v>
      </c>
      <c r="T1245" s="6">
        <v>14.58814660054587</v>
      </c>
      <c r="U1245" s="6">
        <v>-0.2073368007916999</v>
      </c>
      <c r="V1245" s="6">
        <v>0.3438015910655762</v>
      </c>
      <c r="W1245" s="6">
        <v>383546.0</v>
      </c>
      <c r="X1245" s="6">
        <v>360945.0</v>
      </c>
      <c r="Y1245" s="6">
        <v>2165467.0</v>
      </c>
      <c r="Z1245" s="6">
        <v>-448981.0</v>
      </c>
      <c r="AA1245" s="2" t="str">
        <f t="shared" si="3"/>
        <v/>
      </c>
      <c r="AB1245" s="2">
        <v>0.0</v>
      </c>
      <c r="AC1245" s="2">
        <v>0.0</v>
      </c>
      <c r="AD1245" s="2">
        <v>0.0</v>
      </c>
      <c r="AE1245" s="2">
        <v>0.0</v>
      </c>
      <c r="AF1245" s="2">
        <v>0.0</v>
      </c>
      <c r="AG1245" s="2">
        <v>0.0</v>
      </c>
      <c r="AH1245" s="2">
        <v>1.0</v>
      </c>
      <c r="AI1245" s="2">
        <v>0.0</v>
      </c>
      <c r="AJ1245" s="2">
        <v>0.0</v>
      </c>
      <c r="AK1245" s="2">
        <v>0.0</v>
      </c>
      <c r="AL1245" s="2">
        <v>0.0</v>
      </c>
      <c r="AM1245" s="2">
        <v>1.0</v>
      </c>
      <c r="AN1245" s="2">
        <v>0.0</v>
      </c>
      <c r="AO1245" s="2">
        <v>0.0</v>
      </c>
      <c r="AP1245" s="2">
        <v>0.0</v>
      </c>
      <c r="AQ1245" s="2">
        <v>0.0</v>
      </c>
      <c r="AR1245" s="3">
        <v>0.0</v>
      </c>
      <c r="AS1245" s="6" t="str">
        <f t="shared" si="4"/>
        <v/>
      </c>
      <c r="AT1245" s="6" t="str">
        <f t="shared" si="5"/>
        <v/>
      </c>
      <c r="AU1245" s="6" t="str">
        <f t="shared" si="6"/>
        <v/>
      </c>
      <c r="AV1245" s="6" t="str">
        <f t="shared" si="7"/>
        <v/>
      </c>
      <c r="AW1245" s="6" t="str">
        <f t="shared" si="8"/>
        <v/>
      </c>
      <c r="AX1245" s="6" t="str">
        <f t="shared" si="9"/>
        <v/>
      </c>
      <c r="AY1245" s="6" t="str">
        <f t="shared" si="10"/>
        <v/>
      </c>
      <c r="AZ1245" s="6" t="str">
        <f t="shared" si="11"/>
        <v/>
      </c>
      <c r="BA1245" s="6" t="str">
        <f t="shared" si="12"/>
        <v/>
      </c>
      <c r="BB1245" s="6" t="str">
        <f t="shared" si="13"/>
        <v/>
      </c>
      <c r="BC1245" s="2"/>
      <c r="BD1245" s="2"/>
    </row>
    <row r="1246" ht="15.75" customHeight="1">
      <c r="A1246" s="2">
        <v>297.0</v>
      </c>
      <c r="B1246" s="2">
        <v>2017.0</v>
      </c>
      <c r="C1246" s="6" t="s">
        <v>358</v>
      </c>
      <c r="D1246" s="2">
        <v>20435.0</v>
      </c>
      <c r="E1246" s="2">
        <v>8.065557000112E12</v>
      </c>
      <c r="F1246" s="2" t="str">
        <f t="array" ref="F1246">IFERROR(INDEX(cnpj!$A:$B,MATCH(C1246,cnpj!$B:$B,0),1),IF(G1246=14,LEFT(E1246,2)&amp;"."&amp;MID(E1246,3,3)&amp;"."&amp;MID(E1246,6,3)&amp;"/"&amp;MID(E1246,9,4)&amp;"-"&amp;RIGHT(E1246,2),IF(G1246=13,0&amp;LEFT(E1246,1)&amp;"."&amp;MID(E1246,2,3)&amp;"."&amp;MID(E1246,5,3)&amp;"/"&amp;MID(E1246,8,4)&amp;"-"&amp;RIGHT(E1246,2),IF(G1246=12,"00"&amp;"."&amp;LEFT(E1246,3)&amp;"."&amp;MID(E1246,4,3)&amp;"/"&amp;MID(E1246,7,4)&amp;"-"&amp;RIGHT(E1246,2),IF(G1246=11,"00.0"&amp;LEFT(E1246,2)&amp;"."&amp;MID(E1246,3,3)&amp;"/"&amp;MID(E1246,6,4)&amp;"-"&amp;RIGHT(E1246,2),"erro")))))</f>
        <v>08.065.557/0001-12</v>
      </c>
      <c r="G1246" s="2">
        <f t="shared" si="2"/>
        <v>13</v>
      </c>
      <c r="H1246" s="6" t="s">
        <v>62</v>
      </c>
      <c r="I1246" s="2">
        <v>3.0</v>
      </c>
      <c r="J1246" s="6">
        <v>12.807012345432785</v>
      </c>
      <c r="K1246" s="6">
        <v>364766.37</v>
      </c>
      <c r="L1246" s="2">
        <v>0.0</v>
      </c>
      <c r="M1246" s="2">
        <v>1.0</v>
      </c>
      <c r="N1246" s="2"/>
      <c r="O1246" s="2">
        <v>0.0</v>
      </c>
      <c r="P1246" s="2">
        <v>0.0</v>
      </c>
      <c r="Q1246" s="2">
        <v>0.0</v>
      </c>
      <c r="R1246" s="2">
        <v>20.0</v>
      </c>
      <c r="S1246" s="2">
        <v>0.0</v>
      </c>
      <c r="T1246" s="6">
        <v>14.473945168406798</v>
      </c>
      <c r="U1246" s="6">
        <v>-0.26952125671535787</v>
      </c>
      <c r="V1246" s="6">
        <v>0.4569419898683381</v>
      </c>
      <c r="W1246" s="6">
        <v>435182.0</v>
      </c>
      <c r="X1246" s="6">
        <v>447523.0</v>
      </c>
      <c r="Y1246" s="6">
        <v>1931766.0</v>
      </c>
      <c r="Z1246" s="6">
        <v>-520652.0</v>
      </c>
      <c r="AA1246" s="2">
        <f t="shared" si="3"/>
        <v>1</v>
      </c>
      <c r="AB1246" s="2">
        <v>0.0</v>
      </c>
      <c r="AC1246" s="2">
        <v>0.0</v>
      </c>
      <c r="AD1246" s="2">
        <v>0.0</v>
      </c>
      <c r="AE1246" s="2">
        <v>0.0</v>
      </c>
      <c r="AF1246" s="2">
        <v>0.0</v>
      </c>
      <c r="AG1246" s="2">
        <v>0.0</v>
      </c>
      <c r="AH1246" s="2">
        <v>1.0</v>
      </c>
      <c r="AI1246" s="2">
        <v>0.0</v>
      </c>
      <c r="AJ1246" s="2">
        <v>0.0</v>
      </c>
      <c r="AK1246" s="2">
        <v>0.0</v>
      </c>
      <c r="AL1246" s="2">
        <v>0.0</v>
      </c>
      <c r="AM1246" s="2">
        <v>0.0</v>
      </c>
      <c r="AN1246" s="2">
        <v>1.0</v>
      </c>
      <c r="AO1246" s="2">
        <v>0.0</v>
      </c>
      <c r="AP1246" s="2">
        <v>0.0</v>
      </c>
      <c r="AQ1246" s="2">
        <v>0.0</v>
      </c>
      <c r="AR1246" s="3">
        <v>0.0</v>
      </c>
      <c r="AS1246" s="6">
        <f t="shared" si="4"/>
        <v>14.5881466</v>
      </c>
      <c r="AT1246" s="6">
        <f t="shared" si="5"/>
        <v>-0.2073368008</v>
      </c>
      <c r="AU1246" s="6">
        <f t="shared" si="6"/>
        <v>0.3438015911</v>
      </c>
      <c r="AV1246" s="6">
        <f t="shared" si="7"/>
        <v>0</v>
      </c>
      <c r="AW1246" s="6">
        <f t="shared" si="8"/>
        <v>1</v>
      </c>
      <c r="AX1246" s="6">
        <f t="shared" si="9"/>
        <v>0</v>
      </c>
      <c r="AY1246" s="6">
        <f t="shared" si="10"/>
        <v>0</v>
      </c>
      <c r="AZ1246" s="6">
        <f t="shared" si="11"/>
        <v>0</v>
      </c>
      <c r="BA1246" s="6">
        <f t="shared" si="12"/>
        <v>20</v>
      </c>
      <c r="BB1246" s="6">
        <f t="shared" si="13"/>
        <v>0</v>
      </c>
      <c r="BC1246" s="2"/>
      <c r="BD1246" s="2"/>
    </row>
    <row r="1247" ht="15.75" customHeight="1">
      <c r="A1247" s="2">
        <v>297.0</v>
      </c>
      <c r="B1247" s="2">
        <v>2018.0</v>
      </c>
      <c r="C1247" s="6" t="s">
        <v>358</v>
      </c>
      <c r="D1247" s="2">
        <v>20435.0</v>
      </c>
      <c r="E1247" s="2">
        <v>8.065557000112E12</v>
      </c>
      <c r="F1247" s="2" t="str">
        <f t="array" ref="F1247">IFERROR(INDEX(cnpj!$A:$B,MATCH(C1247,cnpj!$B:$B,0),1),IF(G1247=14,LEFT(E1247,2)&amp;"."&amp;MID(E1247,3,3)&amp;"."&amp;MID(E1247,6,3)&amp;"/"&amp;MID(E1247,9,4)&amp;"-"&amp;RIGHT(E1247,2),IF(G1247=13,0&amp;LEFT(E1247,1)&amp;"."&amp;MID(E1247,2,3)&amp;"."&amp;MID(E1247,5,3)&amp;"/"&amp;MID(E1247,8,4)&amp;"-"&amp;RIGHT(E1247,2),IF(G1247=12,"00"&amp;"."&amp;LEFT(E1247,3)&amp;"."&amp;MID(E1247,4,3)&amp;"/"&amp;MID(E1247,7,4)&amp;"-"&amp;RIGHT(E1247,2),IF(G1247=11,"00.0"&amp;LEFT(E1247,2)&amp;"."&amp;MID(E1247,3,3)&amp;"/"&amp;MID(E1247,6,4)&amp;"-"&amp;RIGHT(E1247,2),"erro")))))</f>
        <v>08.065.557/0001-12</v>
      </c>
      <c r="G1247" s="2">
        <f t="shared" si="2"/>
        <v>13</v>
      </c>
      <c r="H1247" s="6" t="s">
        <v>62</v>
      </c>
      <c r="I1247" s="2">
        <v>3.0</v>
      </c>
      <c r="J1247" s="6">
        <v>12.611537753638338</v>
      </c>
      <c r="K1247" s="6">
        <v>300000.0</v>
      </c>
      <c r="L1247" s="2">
        <v>0.0</v>
      </c>
      <c r="M1247" s="2">
        <v>1.0</v>
      </c>
      <c r="N1247" s="2"/>
      <c r="O1247" s="2">
        <v>0.0</v>
      </c>
      <c r="P1247" s="2">
        <v>0.0</v>
      </c>
      <c r="Q1247" s="2">
        <v>0.0</v>
      </c>
      <c r="R1247" s="2">
        <v>19.0</v>
      </c>
      <c r="S1247" s="2">
        <v>0.0</v>
      </c>
      <c r="T1247" s="6">
        <v>14.361797915688364</v>
      </c>
      <c r="U1247" s="6">
        <v>-0.16043964953122195</v>
      </c>
      <c r="V1247" s="6">
        <v>0.5529328306781791</v>
      </c>
      <c r="W1247" s="6">
        <v>530769.0</v>
      </c>
      <c r="X1247" s="6">
        <v>424052.0</v>
      </c>
      <c r="Y1247" s="6">
        <v>1726830.0</v>
      </c>
      <c r="Z1247" s="6">
        <v>-277052.0</v>
      </c>
      <c r="AA1247" s="2">
        <f t="shared" si="3"/>
        <v>1</v>
      </c>
      <c r="AB1247" s="2">
        <v>0.0</v>
      </c>
      <c r="AC1247" s="2">
        <v>0.0</v>
      </c>
      <c r="AD1247" s="2">
        <v>0.0</v>
      </c>
      <c r="AE1247" s="2">
        <v>0.0</v>
      </c>
      <c r="AF1247" s="2">
        <v>0.0</v>
      </c>
      <c r="AG1247" s="2">
        <v>0.0</v>
      </c>
      <c r="AH1247" s="2">
        <v>1.0</v>
      </c>
      <c r="AI1247" s="2">
        <v>0.0</v>
      </c>
      <c r="AJ1247" s="2">
        <v>0.0</v>
      </c>
      <c r="AK1247" s="2">
        <v>0.0</v>
      </c>
      <c r="AL1247" s="2">
        <v>0.0</v>
      </c>
      <c r="AM1247" s="2">
        <v>0.0</v>
      </c>
      <c r="AN1247" s="2">
        <v>0.0</v>
      </c>
      <c r="AO1247" s="2">
        <v>1.0</v>
      </c>
      <c r="AP1247" s="2">
        <v>0.0</v>
      </c>
      <c r="AQ1247" s="2">
        <v>0.0</v>
      </c>
      <c r="AR1247" s="3">
        <v>0.0</v>
      </c>
      <c r="AS1247" s="6">
        <f t="shared" si="4"/>
        <v>14.47394517</v>
      </c>
      <c r="AT1247" s="6">
        <f t="shared" si="5"/>
        <v>-0.2695212567</v>
      </c>
      <c r="AU1247" s="6">
        <f t="shared" si="6"/>
        <v>0.4569419899</v>
      </c>
      <c r="AV1247" s="6">
        <f t="shared" si="7"/>
        <v>0</v>
      </c>
      <c r="AW1247" s="6">
        <f t="shared" si="8"/>
        <v>1</v>
      </c>
      <c r="AX1247" s="6">
        <f t="shared" si="9"/>
        <v>0</v>
      </c>
      <c r="AY1247" s="6">
        <f t="shared" si="10"/>
        <v>0</v>
      </c>
      <c r="AZ1247" s="6">
        <f t="shared" si="11"/>
        <v>0</v>
      </c>
      <c r="BA1247" s="6">
        <f t="shared" si="12"/>
        <v>20</v>
      </c>
      <c r="BB1247" s="6">
        <f t="shared" si="13"/>
        <v>0</v>
      </c>
      <c r="BC1247" s="2"/>
      <c r="BD1247" s="2"/>
    </row>
    <row r="1248" ht="15.75" customHeight="1">
      <c r="A1248" s="2">
        <v>297.0</v>
      </c>
      <c r="B1248" s="2">
        <v>2019.0</v>
      </c>
      <c r="C1248" s="6" t="s">
        <v>358</v>
      </c>
      <c r="D1248" s="2">
        <v>20435.0</v>
      </c>
      <c r="E1248" s="2">
        <v>8.065557000112E12</v>
      </c>
      <c r="F1248" s="2" t="str">
        <f t="array" ref="F1248">IFERROR(INDEX(cnpj!$A:$B,MATCH(C1248,cnpj!$B:$B,0),1),IF(G1248=14,LEFT(E1248,2)&amp;"."&amp;MID(E1248,3,3)&amp;"."&amp;MID(E1248,6,3)&amp;"/"&amp;MID(E1248,9,4)&amp;"-"&amp;RIGHT(E1248,2),IF(G1248=13,0&amp;LEFT(E1248,1)&amp;"."&amp;MID(E1248,2,3)&amp;"."&amp;MID(E1248,5,3)&amp;"/"&amp;MID(E1248,8,4)&amp;"-"&amp;RIGHT(E1248,2),IF(G1248=12,"00"&amp;"."&amp;LEFT(E1248,3)&amp;"."&amp;MID(E1248,4,3)&amp;"/"&amp;MID(E1248,7,4)&amp;"-"&amp;RIGHT(E1248,2),IF(G1248=11,"00.0"&amp;LEFT(E1248,2)&amp;"."&amp;MID(E1248,3,3)&amp;"/"&amp;MID(E1248,6,4)&amp;"-"&amp;RIGHT(E1248,2),"erro")))))</f>
        <v>08.065.557/0001-12</v>
      </c>
      <c r="G1248" s="2">
        <f t="shared" si="2"/>
        <v>13</v>
      </c>
      <c r="H1248" s="6" t="s">
        <v>62</v>
      </c>
      <c r="I1248" s="2">
        <v>3.0</v>
      </c>
      <c r="J1248" s="6">
        <v>12.649764511443163</v>
      </c>
      <c r="K1248" s="6">
        <v>311690.04</v>
      </c>
      <c r="L1248" s="2">
        <v>0.0</v>
      </c>
      <c r="M1248" s="2">
        <v>1.0</v>
      </c>
      <c r="N1248" s="2"/>
      <c r="O1248" s="2">
        <v>1.0</v>
      </c>
      <c r="P1248" s="2">
        <v>3.0</v>
      </c>
      <c r="Q1248" s="2">
        <v>0.0</v>
      </c>
      <c r="R1248" s="2">
        <v>17.0</v>
      </c>
      <c r="S1248" s="2">
        <v>0.0</v>
      </c>
      <c r="T1248" s="6">
        <v>14.429266526914361</v>
      </c>
      <c r="U1248" s="6">
        <v>-0.13961513665198444</v>
      </c>
      <c r="V1248" s="6">
        <v>0.4971946407759843</v>
      </c>
      <c r="W1248" s="6">
        <v>534950.0</v>
      </c>
      <c r="X1248" s="6">
        <v>383546.0</v>
      </c>
      <c r="Y1248" s="6">
        <v>1847357.0</v>
      </c>
      <c r="Z1248" s="6">
        <v>-257919.0</v>
      </c>
      <c r="AA1248" s="2">
        <f t="shared" si="3"/>
        <v>1</v>
      </c>
      <c r="AB1248" s="2">
        <v>0.0</v>
      </c>
      <c r="AC1248" s="2">
        <v>0.0</v>
      </c>
      <c r="AD1248" s="2">
        <v>0.0</v>
      </c>
      <c r="AE1248" s="2">
        <v>0.0</v>
      </c>
      <c r="AF1248" s="2">
        <v>0.0</v>
      </c>
      <c r="AG1248" s="2">
        <v>0.0</v>
      </c>
      <c r="AH1248" s="2">
        <v>1.0</v>
      </c>
      <c r="AI1248" s="2">
        <v>0.0</v>
      </c>
      <c r="AJ1248" s="2">
        <v>0.0</v>
      </c>
      <c r="AK1248" s="2">
        <v>0.0</v>
      </c>
      <c r="AL1248" s="2">
        <v>0.0</v>
      </c>
      <c r="AM1248" s="2">
        <v>0.0</v>
      </c>
      <c r="AN1248" s="2">
        <v>0.0</v>
      </c>
      <c r="AO1248" s="2">
        <v>0.0</v>
      </c>
      <c r="AP1248" s="2">
        <v>1.0</v>
      </c>
      <c r="AQ1248" s="2">
        <v>0.0</v>
      </c>
      <c r="AR1248" s="3">
        <v>0.0</v>
      </c>
      <c r="AS1248" s="6">
        <f t="shared" si="4"/>
        <v>14.36179792</v>
      </c>
      <c r="AT1248" s="6">
        <f t="shared" si="5"/>
        <v>-0.1604396495</v>
      </c>
      <c r="AU1248" s="6">
        <f t="shared" si="6"/>
        <v>0.5529328307</v>
      </c>
      <c r="AV1248" s="6">
        <f t="shared" si="7"/>
        <v>0</v>
      </c>
      <c r="AW1248" s="6">
        <f t="shared" si="8"/>
        <v>1</v>
      </c>
      <c r="AX1248" s="6">
        <f t="shared" si="9"/>
        <v>0</v>
      </c>
      <c r="AY1248" s="6">
        <f t="shared" si="10"/>
        <v>0</v>
      </c>
      <c r="AZ1248" s="6">
        <f t="shared" si="11"/>
        <v>0</v>
      </c>
      <c r="BA1248" s="6">
        <f t="shared" si="12"/>
        <v>19</v>
      </c>
      <c r="BB1248" s="6">
        <f t="shared" si="13"/>
        <v>0</v>
      </c>
      <c r="BC1248" s="2"/>
      <c r="BD1248" s="2"/>
    </row>
    <row r="1249" ht="15.75" customHeight="1">
      <c r="A1249" s="2">
        <v>298.0</v>
      </c>
      <c r="B1249" s="2">
        <v>2016.0</v>
      </c>
      <c r="C1249" s="6" t="s">
        <v>359</v>
      </c>
      <c r="D1249" s="2">
        <v>20800.0</v>
      </c>
      <c r="E1249" s="2">
        <v>2.351144000118E12</v>
      </c>
      <c r="F1249" s="2" t="str">
        <f t="array" ref="F1249">IFERROR(INDEX(cnpj!$A:$B,MATCH(C1249,cnpj!$B:$B,0),1),IF(G1249=14,LEFT(E1249,2)&amp;"."&amp;MID(E1249,3,3)&amp;"."&amp;MID(E1249,6,3)&amp;"/"&amp;MID(E1249,9,4)&amp;"-"&amp;RIGHT(E1249,2),IF(G1249=13,0&amp;LEFT(E1249,1)&amp;"."&amp;MID(E1249,2,3)&amp;"."&amp;MID(E1249,5,3)&amp;"/"&amp;MID(E1249,8,4)&amp;"-"&amp;RIGHT(E1249,2),IF(G1249=12,"00"&amp;"."&amp;LEFT(E1249,3)&amp;"."&amp;MID(E1249,4,3)&amp;"/"&amp;MID(E1249,7,4)&amp;"-"&amp;RIGHT(E1249,2),IF(G1249=11,"00.0"&amp;LEFT(E1249,2)&amp;"."&amp;MID(E1249,3,3)&amp;"/"&amp;MID(E1249,6,4)&amp;"-"&amp;RIGHT(E1249,2),"erro")))))</f>
        <v>02.351.144/0001-18</v>
      </c>
      <c r="G1249" s="2">
        <f t="shared" si="2"/>
        <v>13</v>
      </c>
      <c r="H1249" s="6" t="s">
        <v>60</v>
      </c>
      <c r="I1249" s="2">
        <v>1.0</v>
      </c>
      <c r="J1249" s="6">
        <v>13.403080742490209</v>
      </c>
      <c r="K1249" s="6">
        <v>662039.66</v>
      </c>
      <c r="L1249" s="2">
        <v>0.0</v>
      </c>
      <c r="M1249" s="2">
        <v>1.0</v>
      </c>
      <c r="N1249" s="2"/>
      <c r="O1249" s="2">
        <v>1.0</v>
      </c>
      <c r="P1249" s="2">
        <v>3.0</v>
      </c>
      <c r="Q1249" s="2">
        <v>0.0</v>
      </c>
      <c r="R1249" s="2">
        <v>21.0</v>
      </c>
      <c r="S1249" s="2">
        <v>0.0</v>
      </c>
      <c r="T1249" s="6">
        <v>13.593753544961398</v>
      </c>
      <c r="U1249" s="6">
        <v>0.01725855375666263</v>
      </c>
      <c r="V1249" s="6">
        <v>0.531803372820212</v>
      </c>
      <c r="W1249" s="6">
        <v>239621.0</v>
      </c>
      <c r="X1249" s="6">
        <v>186412.0</v>
      </c>
      <c r="Y1249" s="6">
        <v>801110.0</v>
      </c>
      <c r="Z1249" s="6">
        <v>13826.0</v>
      </c>
      <c r="AA1249" s="2" t="str">
        <f t="shared" si="3"/>
        <v/>
      </c>
      <c r="AB1249" s="2">
        <v>0.0</v>
      </c>
      <c r="AC1249" s="2">
        <v>0.0</v>
      </c>
      <c r="AD1249" s="2">
        <v>0.0</v>
      </c>
      <c r="AE1249" s="2">
        <v>0.0</v>
      </c>
      <c r="AF1249" s="2">
        <v>0.0</v>
      </c>
      <c r="AG1249" s="2">
        <v>1.0</v>
      </c>
      <c r="AH1249" s="2">
        <v>0.0</v>
      </c>
      <c r="AI1249" s="2">
        <v>0.0</v>
      </c>
      <c r="AJ1249" s="2">
        <v>0.0</v>
      </c>
      <c r="AK1249" s="2">
        <v>0.0</v>
      </c>
      <c r="AL1249" s="2">
        <v>0.0</v>
      </c>
      <c r="AM1249" s="2">
        <v>1.0</v>
      </c>
      <c r="AN1249" s="2">
        <v>0.0</v>
      </c>
      <c r="AO1249" s="2">
        <v>0.0</v>
      </c>
      <c r="AP1249" s="2">
        <v>0.0</v>
      </c>
      <c r="AQ1249" s="2">
        <v>0.0</v>
      </c>
      <c r="AR1249" s="3">
        <v>0.0</v>
      </c>
      <c r="AS1249" s="6" t="str">
        <f t="shared" si="4"/>
        <v/>
      </c>
      <c r="AT1249" s="6" t="str">
        <f t="shared" si="5"/>
        <v/>
      </c>
      <c r="AU1249" s="6" t="str">
        <f t="shared" si="6"/>
        <v/>
      </c>
      <c r="AV1249" s="6" t="str">
        <f t="shared" si="7"/>
        <v/>
      </c>
      <c r="AW1249" s="6" t="str">
        <f t="shared" si="8"/>
        <v/>
      </c>
      <c r="AX1249" s="6" t="str">
        <f t="shared" si="9"/>
        <v/>
      </c>
      <c r="AY1249" s="6" t="str">
        <f t="shared" si="10"/>
        <v/>
      </c>
      <c r="AZ1249" s="6" t="str">
        <f t="shared" si="11"/>
        <v/>
      </c>
      <c r="BA1249" s="6" t="str">
        <f t="shared" si="12"/>
        <v/>
      </c>
      <c r="BB1249" s="6" t="str">
        <f t="shared" si="13"/>
        <v/>
      </c>
      <c r="BC1249" s="2"/>
      <c r="BD1249" s="2"/>
    </row>
    <row r="1250" ht="15.75" customHeight="1">
      <c r="A1250" s="2">
        <v>298.0</v>
      </c>
      <c r="B1250" s="2">
        <v>2017.0</v>
      </c>
      <c r="C1250" s="6" t="s">
        <v>359</v>
      </c>
      <c r="D1250" s="2">
        <v>20800.0</v>
      </c>
      <c r="E1250" s="2">
        <v>2.351144000118E12</v>
      </c>
      <c r="F1250" s="2" t="str">
        <f t="array" ref="F1250">IFERROR(INDEX(cnpj!$A:$B,MATCH(C1250,cnpj!$B:$B,0),1),IF(G1250=14,LEFT(E1250,2)&amp;"."&amp;MID(E1250,3,3)&amp;"."&amp;MID(E1250,6,3)&amp;"/"&amp;MID(E1250,9,4)&amp;"-"&amp;RIGHT(E1250,2),IF(G1250=13,0&amp;LEFT(E1250,1)&amp;"."&amp;MID(E1250,2,3)&amp;"."&amp;MID(E1250,5,3)&amp;"/"&amp;MID(E1250,8,4)&amp;"-"&amp;RIGHT(E1250,2),IF(G1250=12,"00"&amp;"."&amp;LEFT(E1250,3)&amp;"."&amp;MID(E1250,4,3)&amp;"/"&amp;MID(E1250,7,4)&amp;"-"&amp;RIGHT(E1250,2),IF(G1250=11,"00.0"&amp;LEFT(E1250,2)&amp;"."&amp;MID(E1250,3,3)&amp;"/"&amp;MID(E1250,6,4)&amp;"-"&amp;RIGHT(E1250,2),"erro")))))</f>
        <v>02.351.144/0001-18</v>
      </c>
      <c r="G1250" s="2">
        <f t="shared" si="2"/>
        <v>13</v>
      </c>
      <c r="H1250" s="6" t="s">
        <v>60</v>
      </c>
      <c r="I1250" s="2">
        <v>1.0</v>
      </c>
      <c r="J1250" s="6">
        <v>13.362789331935822</v>
      </c>
      <c r="K1250" s="6">
        <v>635895.38</v>
      </c>
      <c r="L1250" s="2">
        <v>0.0</v>
      </c>
      <c r="M1250" s="2">
        <v>1.0</v>
      </c>
      <c r="N1250" s="2"/>
      <c r="O1250" s="2">
        <v>1.0</v>
      </c>
      <c r="P1250" s="2">
        <v>3.0</v>
      </c>
      <c r="Q1250" s="2">
        <v>0.0</v>
      </c>
      <c r="R1250" s="2">
        <v>21.0</v>
      </c>
      <c r="S1250" s="2">
        <v>0.0</v>
      </c>
      <c r="T1250" s="6">
        <v>13.60308436999126</v>
      </c>
      <c r="U1250" s="6">
        <v>0.128321090252529</v>
      </c>
      <c r="V1250" s="6">
        <v>0.444972916821251</v>
      </c>
      <c r="W1250" s="6">
        <v>175573.0</v>
      </c>
      <c r="X1250" s="6">
        <v>184241.0</v>
      </c>
      <c r="Y1250" s="6">
        <v>808620.0</v>
      </c>
      <c r="Z1250" s="6">
        <v>103763.0</v>
      </c>
      <c r="AA1250" s="2">
        <f t="shared" si="3"/>
        <v>0</v>
      </c>
      <c r="AB1250" s="2">
        <v>0.0</v>
      </c>
      <c r="AC1250" s="2">
        <v>0.0</v>
      </c>
      <c r="AD1250" s="2">
        <v>0.0</v>
      </c>
      <c r="AE1250" s="2">
        <v>0.0</v>
      </c>
      <c r="AF1250" s="2">
        <v>0.0</v>
      </c>
      <c r="AG1250" s="2">
        <v>1.0</v>
      </c>
      <c r="AH1250" s="2">
        <v>0.0</v>
      </c>
      <c r="AI1250" s="2">
        <v>0.0</v>
      </c>
      <c r="AJ1250" s="2">
        <v>0.0</v>
      </c>
      <c r="AK1250" s="2">
        <v>0.0</v>
      </c>
      <c r="AL1250" s="2">
        <v>0.0</v>
      </c>
      <c r="AM1250" s="2">
        <v>0.0</v>
      </c>
      <c r="AN1250" s="2">
        <v>1.0</v>
      </c>
      <c r="AO1250" s="2">
        <v>0.0</v>
      </c>
      <c r="AP1250" s="2">
        <v>0.0</v>
      </c>
      <c r="AQ1250" s="2">
        <v>0.0</v>
      </c>
      <c r="AR1250" s="3">
        <v>0.0</v>
      </c>
      <c r="AS1250" s="6">
        <f t="shared" si="4"/>
        <v>13.59375354</v>
      </c>
      <c r="AT1250" s="6">
        <f t="shared" si="5"/>
        <v>0.01725855376</v>
      </c>
      <c r="AU1250" s="6">
        <f t="shared" si="6"/>
        <v>0.5318033728</v>
      </c>
      <c r="AV1250" s="6">
        <f t="shared" si="7"/>
        <v>0</v>
      </c>
      <c r="AW1250" s="6">
        <f t="shared" si="8"/>
        <v>1</v>
      </c>
      <c r="AX1250" s="6">
        <f t="shared" si="9"/>
        <v>1</v>
      </c>
      <c r="AY1250" s="6">
        <f t="shared" si="10"/>
        <v>3</v>
      </c>
      <c r="AZ1250" s="6">
        <f t="shared" si="11"/>
        <v>0</v>
      </c>
      <c r="BA1250" s="6">
        <f t="shared" si="12"/>
        <v>21</v>
      </c>
      <c r="BB1250" s="6">
        <f t="shared" si="13"/>
        <v>0</v>
      </c>
      <c r="BC1250" s="2"/>
      <c r="BD1250" s="2"/>
    </row>
    <row r="1251" ht="15.75" customHeight="1">
      <c r="A1251" s="2">
        <v>298.0</v>
      </c>
      <c r="B1251" s="2">
        <v>2018.0</v>
      </c>
      <c r="C1251" s="6" t="s">
        <v>359</v>
      </c>
      <c r="D1251" s="2">
        <v>20800.0</v>
      </c>
      <c r="E1251" s="2">
        <v>2.351144000118E12</v>
      </c>
      <c r="F1251" s="2" t="str">
        <f t="array" ref="F1251">IFERROR(INDEX(cnpj!$A:$B,MATCH(C1251,cnpj!$B:$B,0),1),IF(G1251=14,LEFT(E1251,2)&amp;"."&amp;MID(E1251,3,3)&amp;"."&amp;MID(E1251,6,3)&amp;"/"&amp;MID(E1251,9,4)&amp;"-"&amp;RIGHT(E1251,2),IF(G1251=13,0&amp;LEFT(E1251,1)&amp;"."&amp;MID(E1251,2,3)&amp;"."&amp;MID(E1251,5,3)&amp;"/"&amp;MID(E1251,8,4)&amp;"-"&amp;RIGHT(E1251,2),IF(G1251=12,"00"&amp;"."&amp;LEFT(E1251,3)&amp;"."&amp;MID(E1251,4,3)&amp;"/"&amp;MID(E1251,7,4)&amp;"-"&amp;RIGHT(E1251,2),IF(G1251=11,"00.0"&amp;LEFT(E1251,2)&amp;"."&amp;MID(E1251,3,3)&amp;"/"&amp;MID(E1251,6,4)&amp;"-"&amp;RIGHT(E1251,2),"erro")))))</f>
        <v>02.351.144/0001-18</v>
      </c>
      <c r="G1251" s="2">
        <f t="shared" si="2"/>
        <v>13</v>
      </c>
      <c r="H1251" s="6" t="s">
        <v>60</v>
      </c>
      <c r="I1251" s="2">
        <v>1.0</v>
      </c>
      <c r="J1251" s="6">
        <v>13.451869952896732</v>
      </c>
      <c r="K1251" s="6">
        <v>695140.98</v>
      </c>
      <c r="L1251" s="2">
        <v>0.0</v>
      </c>
      <c r="M1251" s="2">
        <v>1.0</v>
      </c>
      <c r="N1251" s="2"/>
      <c r="O1251" s="2">
        <v>1.0</v>
      </c>
      <c r="P1251" s="2">
        <v>3.0</v>
      </c>
      <c r="Q1251" s="2">
        <v>0.0</v>
      </c>
      <c r="R1251" s="2">
        <v>21.0</v>
      </c>
      <c r="S1251" s="2">
        <v>0.0</v>
      </c>
      <c r="T1251" s="6">
        <v>13.575590820058682</v>
      </c>
      <c r="U1251" s="6">
        <v>0.13760040473324342</v>
      </c>
      <c r="V1251" s="6">
        <v>0.38429192656328853</v>
      </c>
      <c r="W1251" s="6">
        <v>157925.0</v>
      </c>
      <c r="X1251" s="6">
        <v>144394.0</v>
      </c>
      <c r="Y1251" s="6">
        <v>786691.0</v>
      </c>
      <c r="Z1251" s="6">
        <v>108249.0</v>
      </c>
      <c r="AA1251" s="2">
        <f t="shared" si="3"/>
        <v>0</v>
      </c>
      <c r="AB1251" s="2">
        <v>0.0</v>
      </c>
      <c r="AC1251" s="2">
        <v>0.0</v>
      </c>
      <c r="AD1251" s="2">
        <v>0.0</v>
      </c>
      <c r="AE1251" s="2">
        <v>0.0</v>
      </c>
      <c r="AF1251" s="2">
        <v>0.0</v>
      </c>
      <c r="AG1251" s="2">
        <v>1.0</v>
      </c>
      <c r="AH1251" s="2">
        <v>0.0</v>
      </c>
      <c r="AI1251" s="2">
        <v>0.0</v>
      </c>
      <c r="AJ1251" s="2">
        <v>0.0</v>
      </c>
      <c r="AK1251" s="2">
        <v>0.0</v>
      </c>
      <c r="AL1251" s="2">
        <v>0.0</v>
      </c>
      <c r="AM1251" s="2">
        <v>0.0</v>
      </c>
      <c r="AN1251" s="2">
        <v>0.0</v>
      </c>
      <c r="AO1251" s="2">
        <v>1.0</v>
      </c>
      <c r="AP1251" s="2">
        <v>0.0</v>
      </c>
      <c r="AQ1251" s="2">
        <v>0.0</v>
      </c>
      <c r="AR1251" s="3">
        <v>0.0</v>
      </c>
      <c r="AS1251" s="6">
        <f t="shared" si="4"/>
        <v>13.60308437</v>
      </c>
      <c r="AT1251" s="6">
        <f t="shared" si="5"/>
        <v>0.1283210903</v>
      </c>
      <c r="AU1251" s="6">
        <f t="shared" si="6"/>
        <v>0.4449729168</v>
      </c>
      <c r="AV1251" s="6">
        <f t="shared" si="7"/>
        <v>0</v>
      </c>
      <c r="AW1251" s="6">
        <f t="shared" si="8"/>
        <v>1</v>
      </c>
      <c r="AX1251" s="6">
        <f t="shared" si="9"/>
        <v>1</v>
      </c>
      <c r="AY1251" s="6">
        <f t="shared" si="10"/>
        <v>3</v>
      </c>
      <c r="AZ1251" s="6">
        <f t="shared" si="11"/>
        <v>0</v>
      </c>
      <c r="BA1251" s="6">
        <f t="shared" si="12"/>
        <v>21</v>
      </c>
      <c r="BB1251" s="6">
        <f t="shared" si="13"/>
        <v>0</v>
      </c>
      <c r="BC1251" s="2"/>
      <c r="BD1251" s="2"/>
    </row>
    <row r="1252" ht="15.75" customHeight="1">
      <c r="A1252" s="2">
        <v>298.0</v>
      </c>
      <c r="B1252" s="2">
        <v>2019.0</v>
      </c>
      <c r="C1252" s="6" t="s">
        <v>359</v>
      </c>
      <c r="D1252" s="2">
        <v>20800.0</v>
      </c>
      <c r="E1252" s="2">
        <v>2.351144000118E12</v>
      </c>
      <c r="F1252" s="2" t="str">
        <f t="array" ref="F1252">IFERROR(INDEX(cnpj!$A:$B,MATCH(C1252,cnpj!$B:$B,0),1),IF(G1252=14,LEFT(E1252,2)&amp;"."&amp;MID(E1252,3,3)&amp;"."&amp;MID(E1252,6,3)&amp;"/"&amp;MID(E1252,9,4)&amp;"-"&amp;RIGHT(E1252,2),IF(G1252=13,0&amp;LEFT(E1252,1)&amp;"."&amp;MID(E1252,2,3)&amp;"."&amp;MID(E1252,5,3)&amp;"/"&amp;MID(E1252,8,4)&amp;"-"&amp;RIGHT(E1252,2),IF(G1252=12,"00"&amp;"."&amp;LEFT(E1252,3)&amp;"."&amp;MID(E1252,4,3)&amp;"/"&amp;MID(E1252,7,4)&amp;"-"&amp;RIGHT(E1252,2),IF(G1252=11,"00.0"&amp;LEFT(E1252,2)&amp;"."&amp;MID(E1252,3,3)&amp;"/"&amp;MID(E1252,6,4)&amp;"-"&amp;RIGHT(E1252,2),"erro")))))</f>
        <v>02.351.144/0001-18</v>
      </c>
      <c r="G1252" s="2">
        <f t="shared" si="2"/>
        <v>13</v>
      </c>
      <c r="H1252" s="6" t="s">
        <v>60</v>
      </c>
      <c r="I1252" s="2">
        <v>1.0</v>
      </c>
      <c r="J1252" s="6">
        <v>13.52493002235693</v>
      </c>
      <c r="K1252" s="6">
        <v>747829.3</v>
      </c>
      <c r="L1252" s="2">
        <v>0.0</v>
      </c>
      <c r="M1252" s="2">
        <v>1.0</v>
      </c>
      <c r="N1252" s="2"/>
      <c r="O1252" s="2">
        <v>1.0</v>
      </c>
      <c r="P1252" s="2">
        <v>3.0</v>
      </c>
      <c r="Q1252" s="2">
        <v>0.0</v>
      </c>
      <c r="R1252" s="2">
        <v>20.0</v>
      </c>
      <c r="S1252" s="2">
        <v>0.0</v>
      </c>
      <c r="T1252" s="6">
        <v>13.760267367735688</v>
      </c>
      <c r="U1252" s="6">
        <v>0.20498914140480104</v>
      </c>
      <c r="V1252" s="6">
        <v>0.5062863604419527</v>
      </c>
      <c r="W1252" s="6">
        <v>239455.0</v>
      </c>
      <c r="X1252" s="6">
        <v>239621.0</v>
      </c>
      <c r="Y1252" s="6">
        <v>946255.0</v>
      </c>
      <c r="Z1252" s="6">
        <v>193972.0</v>
      </c>
      <c r="AA1252" s="2">
        <f t="shared" si="3"/>
        <v>0</v>
      </c>
      <c r="AB1252" s="2">
        <v>0.0</v>
      </c>
      <c r="AC1252" s="2">
        <v>0.0</v>
      </c>
      <c r="AD1252" s="2">
        <v>0.0</v>
      </c>
      <c r="AE1252" s="2">
        <v>0.0</v>
      </c>
      <c r="AF1252" s="2">
        <v>0.0</v>
      </c>
      <c r="AG1252" s="2">
        <v>1.0</v>
      </c>
      <c r="AH1252" s="2">
        <v>0.0</v>
      </c>
      <c r="AI1252" s="2">
        <v>0.0</v>
      </c>
      <c r="AJ1252" s="2">
        <v>0.0</v>
      </c>
      <c r="AK1252" s="2">
        <v>0.0</v>
      </c>
      <c r="AL1252" s="2">
        <v>0.0</v>
      </c>
      <c r="AM1252" s="2">
        <v>0.0</v>
      </c>
      <c r="AN1252" s="2">
        <v>0.0</v>
      </c>
      <c r="AO1252" s="2">
        <v>0.0</v>
      </c>
      <c r="AP1252" s="2">
        <v>1.0</v>
      </c>
      <c r="AQ1252" s="2">
        <v>0.0</v>
      </c>
      <c r="AR1252" s="3">
        <v>0.0</v>
      </c>
      <c r="AS1252" s="6">
        <f t="shared" si="4"/>
        <v>13.57559082</v>
      </c>
      <c r="AT1252" s="6">
        <f t="shared" si="5"/>
        <v>0.1376004047</v>
      </c>
      <c r="AU1252" s="6">
        <f t="shared" si="6"/>
        <v>0.3842919266</v>
      </c>
      <c r="AV1252" s="6">
        <f t="shared" si="7"/>
        <v>0</v>
      </c>
      <c r="AW1252" s="6">
        <f t="shared" si="8"/>
        <v>1</v>
      </c>
      <c r="AX1252" s="6">
        <f t="shared" si="9"/>
        <v>1</v>
      </c>
      <c r="AY1252" s="6">
        <f t="shared" si="10"/>
        <v>3</v>
      </c>
      <c r="AZ1252" s="6">
        <f t="shared" si="11"/>
        <v>0</v>
      </c>
      <c r="BA1252" s="6">
        <f t="shared" si="12"/>
        <v>21</v>
      </c>
      <c r="BB1252" s="6">
        <f t="shared" si="13"/>
        <v>0</v>
      </c>
      <c r="BC1252" s="2"/>
      <c r="BD1252" s="2"/>
    </row>
    <row r="1253" ht="15.75" customHeight="1">
      <c r="A1253" s="2">
        <v>299.0</v>
      </c>
      <c r="B1253" s="2">
        <v>2016.0</v>
      </c>
      <c r="C1253" s="6" t="s">
        <v>360</v>
      </c>
      <c r="D1253" s="2">
        <v>11223.0</v>
      </c>
      <c r="E1253" s="2">
        <v>8.2636986000155E13</v>
      </c>
      <c r="F1253" s="2" t="str">
        <f t="array" ref="F1253">IFERROR(INDEX(cnpj!$A:$B,MATCH(C1253,cnpj!$B:$B,0),1),IF(G1253=14,LEFT(E1253,2)&amp;"."&amp;MID(E1253,3,3)&amp;"."&amp;MID(E1253,6,3)&amp;"/"&amp;MID(E1253,9,4)&amp;"-"&amp;RIGHT(E1253,2),IF(G1253=13,0&amp;LEFT(E1253,1)&amp;"."&amp;MID(E1253,2,3)&amp;"."&amp;MID(E1253,5,3)&amp;"/"&amp;MID(E1253,8,4)&amp;"-"&amp;RIGHT(E1253,2),IF(G1253=12,"00"&amp;"."&amp;LEFT(E1253,3)&amp;"."&amp;MID(E1253,4,3)&amp;"/"&amp;MID(E1253,7,4)&amp;"-"&amp;RIGHT(E1253,2),IF(G1253=11,"00.0"&amp;LEFT(E1253,2)&amp;"."&amp;MID(E1253,3,3)&amp;"/"&amp;MID(E1253,6,4)&amp;"-"&amp;RIGHT(E1253,2),"erro")))))</f>
        <v>82.636.986/0001-55</v>
      </c>
      <c r="G1253" s="2">
        <f t="shared" si="2"/>
        <v>14</v>
      </c>
      <c r="H1253" s="6" t="s">
        <v>62</v>
      </c>
      <c r="I1253" s="2">
        <v>3.0</v>
      </c>
      <c r="J1253" s="6">
        <v>12.165250651009918</v>
      </c>
      <c r="K1253" s="6">
        <v>192000.0</v>
      </c>
      <c r="L1253" s="2">
        <v>1.0</v>
      </c>
      <c r="M1253" s="2">
        <v>0.0</v>
      </c>
      <c r="N1253" s="2"/>
      <c r="O1253" s="2">
        <v>0.0</v>
      </c>
      <c r="P1253" s="2">
        <v>0.0</v>
      </c>
      <c r="Q1253" s="2">
        <v>0.0</v>
      </c>
      <c r="R1253" s="2">
        <v>15.0</v>
      </c>
      <c r="S1253" s="2">
        <v>1.0</v>
      </c>
      <c r="T1253" s="6">
        <v>13.726235529939657</v>
      </c>
      <c r="U1253" s="6">
        <v>-0.14646061531127472</v>
      </c>
      <c r="V1253" s="6">
        <v>2.432041977095848</v>
      </c>
      <c r="W1253" s="6">
        <v>1883724.0</v>
      </c>
      <c r="X1253" s="6">
        <v>340607.0</v>
      </c>
      <c r="Y1253" s="6">
        <v>914594.0</v>
      </c>
      <c r="Z1253" s="6">
        <v>-133952.0</v>
      </c>
      <c r="AA1253" s="2" t="str">
        <f t="shared" si="3"/>
        <v/>
      </c>
      <c r="AB1253" s="2">
        <v>0.0</v>
      </c>
      <c r="AC1253" s="2">
        <v>0.0</v>
      </c>
      <c r="AD1253" s="2">
        <v>0.0</v>
      </c>
      <c r="AE1253" s="2">
        <v>0.0</v>
      </c>
      <c r="AF1253" s="2">
        <v>0.0</v>
      </c>
      <c r="AG1253" s="2">
        <v>0.0</v>
      </c>
      <c r="AH1253" s="2">
        <v>1.0</v>
      </c>
      <c r="AI1253" s="2">
        <v>0.0</v>
      </c>
      <c r="AJ1253" s="2">
        <v>0.0</v>
      </c>
      <c r="AK1253" s="2">
        <v>0.0</v>
      </c>
      <c r="AL1253" s="2">
        <v>0.0</v>
      </c>
      <c r="AM1253" s="2">
        <v>1.0</v>
      </c>
      <c r="AN1253" s="2">
        <v>0.0</v>
      </c>
      <c r="AO1253" s="2">
        <v>0.0</v>
      </c>
      <c r="AP1253" s="2">
        <v>0.0</v>
      </c>
      <c r="AQ1253" s="2">
        <v>0.0</v>
      </c>
      <c r="AR1253" s="3">
        <v>0.0</v>
      </c>
      <c r="AS1253" s="6" t="str">
        <f t="shared" si="4"/>
        <v/>
      </c>
      <c r="AT1253" s="6" t="str">
        <f t="shared" si="5"/>
        <v/>
      </c>
      <c r="AU1253" s="6" t="str">
        <f t="shared" si="6"/>
        <v/>
      </c>
      <c r="AV1253" s="6" t="str">
        <f t="shared" si="7"/>
        <v/>
      </c>
      <c r="AW1253" s="6" t="str">
        <f t="shared" si="8"/>
        <v/>
      </c>
      <c r="AX1253" s="6" t="str">
        <f t="shared" si="9"/>
        <v/>
      </c>
      <c r="AY1253" s="6" t="str">
        <f t="shared" si="10"/>
        <v/>
      </c>
      <c r="AZ1253" s="6" t="str">
        <f t="shared" si="11"/>
        <v/>
      </c>
      <c r="BA1253" s="6" t="str">
        <f t="shared" si="12"/>
        <v/>
      </c>
      <c r="BB1253" s="6" t="str">
        <f t="shared" si="13"/>
        <v/>
      </c>
      <c r="BC1253" s="2"/>
      <c r="BD1253" s="2"/>
    </row>
    <row r="1254" ht="15.75" customHeight="1">
      <c r="A1254" s="2">
        <v>299.0</v>
      </c>
      <c r="B1254" s="2">
        <v>2017.0</v>
      </c>
      <c r="C1254" s="6" t="s">
        <v>360</v>
      </c>
      <c r="D1254" s="2">
        <v>11223.0</v>
      </c>
      <c r="E1254" s="2">
        <v>8.2636986000155E13</v>
      </c>
      <c r="F1254" s="2" t="str">
        <f t="array" ref="F1254">IFERROR(INDEX(cnpj!$A:$B,MATCH(C1254,cnpj!$B:$B,0),1),IF(G1254=14,LEFT(E1254,2)&amp;"."&amp;MID(E1254,3,3)&amp;"."&amp;MID(E1254,6,3)&amp;"/"&amp;MID(E1254,9,4)&amp;"-"&amp;RIGHT(E1254,2),IF(G1254=13,0&amp;LEFT(E1254,1)&amp;"."&amp;MID(E1254,2,3)&amp;"."&amp;MID(E1254,5,3)&amp;"/"&amp;MID(E1254,8,4)&amp;"-"&amp;RIGHT(E1254,2),IF(G1254=12,"00"&amp;"."&amp;LEFT(E1254,3)&amp;"."&amp;MID(E1254,4,3)&amp;"/"&amp;MID(E1254,7,4)&amp;"-"&amp;RIGHT(E1254,2),IF(G1254=11,"00.0"&amp;LEFT(E1254,2)&amp;"."&amp;MID(E1254,3,3)&amp;"/"&amp;MID(E1254,6,4)&amp;"-"&amp;RIGHT(E1254,2),"erro")))))</f>
        <v>82.636.986/0001-55</v>
      </c>
      <c r="G1254" s="2">
        <f t="shared" si="2"/>
        <v>14</v>
      </c>
      <c r="H1254" s="6" t="s">
        <v>62</v>
      </c>
      <c r="I1254" s="2">
        <v>3.0</v>
      </c>
      <c r="J1254" s="6">
        <v>12.165250651009918</v>
      </c>
      <c r="K1254" s="6">
        <v>192000.0</v>
      </c>
      <c r="L1254" s="2">
        <v>1.0</v>
      </c>
      <c r="M1254" s="2">
        <v>0.0</v>
      </c>
      <c r="N1254" s="2"/>
      <c r="O1254" s="2">
        <v>0.0</v>
      </c>
      <c r="P1254" s="2">
        <v>0.0</v>
      </c>
      <c r="Q1254" s="2">
        <v>0.0</v>
      </c>
      <c r="R1254" s="2">
        <v>10.0</v>
      </c>
      <c r="S1254" s="2">
        <v>0.0</v>
      </c>
      <c r="T1254" s="6">
        <v>13.746601968639768</v>
      </c>
      <c r="U1254" s="6">
        <v>-0.18036944029003268</v>
      </c>
      <c r="V1254" s="6">
        <v>2.583499033652878</v>
      </c>
      <c r="W1254" s="6">
        <v>2052149.0</v>
      </c>
      <c r="X1254" s="6">
        <v>359320.0</v>
      </c>
      <c r="Y1254" s="6">
        <v>933412.0</v>
      </c>
      <c r="Z1254" s="6">
        <v>-168359.0</v>
      </c>
      <c r="AA1254" s="2">
        <f t="shared" si="3"/>
        <v>1</v>
      </c>
      <c r="AB1254" s="2">
        <v>0.0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1.0</v>
      </c>
      <c r="AI1254" s="2">
        <v>0.0</v>
      </c>
      <c r="AJ1254" s="2">
        <v>0.0</v>
      </c>
      <c r="AK1254" s="2">
        <v>0.0</v>
      </c>
      <c r="AL1254" s="2">
        <v>0.0</v>
      </c>
      <c r="AM1254" s="2">
        <v>0.0</v>
      </c>
      <c r="AN1254" s="2">
        <v>1.0</v>
      </c>
      <c r="AO1254" s="2">
        <v>0.0</v>
      </c>
      <c r="AP1254" s="2">
        <v>0.0</v>
      </c>
      <c r="AQ1254" s="2">
        <v>0.0</v>
      </c>
      <c r="AR1254" s="3">
        <v>0.0</v>
      </c>
      <c r="AS1254" s="6">
        <f t="shared" si="4"/>
        <v>13.72623553</v>
      </c>
      <c r="AT1254" s="6">
        <f t="shared" si="5"/>
        <v>-0.1464606153</v>
      </c>
      <c r="AU1254" s="6">
        <f t="shared" si="6"/>
        <v>2.432041977</v>
      </c>
      <c r="AV1254" s="6">
        <f t="shared" si="7"/>
        <v>1</v>
      </c>
      <c r="AW1254" s="6">
        <f t="shared" si="8"/>
        <v>0</v>
      </c>
      <c r="AX1254" s="6">
        <f t="shared" si="9"/>
        <v>0</v>
      </c>
      <c r="AY1254" s="6">
        <f t="shared" si="10"/>
        <v>0</v>
      </c>
      <c r="AZ1254" s="6">
        <f t="shared" si="11"/>
        <v>0</v>
      </c>
      <c r="BA1254" s="6">
        <f t="shared" si="12"/>
        <v>15</v>
      </c>
      <c r="BB1254" s="6">
        <f t="shared" si="13"/>
        <v>1</v>
      </c>
      <c r="BC1254" s="2"/>
      <c r="BD1254" s="2"/>
    </row>
    <row r="1255" ht="15.75" customHeight="1">
      <c r="A1255" s="2">
        <v>300.0</v>
      </c>
      <c r="B1255" s="2">
        <v>2016.0</v>
      </c>
      <c r="C1255" s="6" t="s">
        <v>361</v>
      </c>
      <c r="D1255" s="2">
        <v>11231.0</v>
      </c>
      <c r="E1255" s="2">
        <v>3.3467572000134E13</v>
      </c>
      <c r="F1255" s="2" t="str">
        <f t="array" ref="F1255">IFERROR(INDEX(cnpj!$A:$B,MATCH(C1255,cnpj!$B:$B,0),1),IF(G1255=14,LEFT(E1255,2)&amp;"."&amp;MID(E1255,3,3)&amp;"."&amp;MID(E1255,6,3)&amp;"/"&amp;MID(E1255,9,4)&amp;"-"&amp;RIGHT(E1255,2),IF(G1255=13,0&amp;LEFT(E1255,1)&amp;"."&amp;MID(E1255,2,3)&amp;"."&amp;MID(E1255,5,3)&amp;"/"&amp;MID(E1255,8,4)&amp;"-"&amp;RIGHT(E1255,2),IF(G1255=12,"00"&amp;"."&amp;LEFT(E1255,3)&amp;"."&amp;MID(E1255,4,3)&amp;"/"&amp;MID(E1255,7,4)&amp;"-"&amp;RIGHT(E1255,2),IF(G1255=11,"00.0"&amp;LEFT(E1255,2)&amp;"."&amp;MID(E1255,3,3)&amp;"/"&amp;MID(E1255,6,4)&amp;"-"&amp;RIGHT(E1255,2),"erro")))))</f>
        <v>33.467.572/0001-34</v>
      </c>
      <c r="G1255" s="2">
        <f t="shared" si="2"/>
        <v>14</v>
      </c>
      <c r="H1255" s="6" t="s">
        <v>88</v>
      </c>
      <c r="I1255" s="2">
        <v>5.0</v>
      </c>
      <c r="J1255" s="6">
        <v>12.384499293672341</v>
      </c>
      <c r="K1255" s="6">
        <v>239067.04</v>
      </c>
      <c r="L1255" s="2">
        <v>0.0</v>
      </c>
      <c r="M1255" s="2">
        <v>1.0</v>
      </c>
      <c r="N1255" s="2"/>
      <c r="O1255" s="2">
        <v>0.0</v>
      </c>
      <c r="P1255" s="2">
        <v>0.0</v>
      </c>
      <c r="Q1255" s="2">
        <v>0.0</v>
      </c>
      <c r="R1255" s="2">
        <v>18.0</v>
      </c>
      <c r="S1255" s="2">
        <v>0.0</v>
      </c>
      <c r="T1255" s="6">
        <v>12.28420429753027</v>
      </c>
      <c r="U1255" s="6">
        <v>-0.07777001937545375</v>
      </c>
      <c r="V1255" s="6">
        <v>0.13031957938155772</v>
      </c>
      <c r="W1255" s="6">
        <v>17481.0</v>
      </c>
      <c r="X1255" s="6">
        <v>10701.0</v>
      </c>
      <c r="Y1255" s="6">
        <v>216253.0</v>
      </c>
      <c r="Z1255" s="6">
        <v>-16818.0</v>
      </c>
      <c r="AA1255" s="2" t="str">
        <f t="shared" si="3"/>
        <v/>
      </c>
      <c r="AB1255" s="2">
        <v>0.0</v>
      </c>
      <c r="AC1255" s="2">
        <v>0.0</v>
      </c>
      <c r="AD1255" s="2">
        <v>0.0</v>
      </c>
      <c r="AE1255" s="2">
        <v>0.0</v>
      </c>
      <c r="AF1255" s="2">
        <v>0.0</v>
      </c>
      <c r="AG1255" s="2">
        <v>0.0</v>
      </c>
      <c r="AH1255" s="2">
        <v>0.0</v>
      </c>
      <c r="AI1255" s="2">
        <v>0.0</v>
      </c>
      <c r="AJ1255" s="2">
        <v>1.0</v>
      </c>
      <c r="AK1255" s="2">
        <v>0.0</v>
      </c>
      <c r="AL1255" s="2">
        <v>0.0</v>
      </c>
      <c r="AM1255" s="2">
        <v>1.0</v>
      </c>
      <c r="AN1255" s="2">
        <v>0.0</v>
      </c>
      <c r="AO1255" s="2">
        <v>0.0</v>
      </c>
      <c r="AP1255" s="2">
        <v>0.0</v>
      </c>
      <c r="AQ1255" s="2">
        <v>0.0</v>
      </c>
      <c r="AR1255" s="3">
        <v>0.0</v>
      </c>
      <c r="AS1255" s="6" t="str">
        <f t="shared" si="4"/>
        <v/>
      </c>
      <c r="AT1255" s="6" t="str">
        <f t="shared" si="5"/>
        <v/>
      </c>
      <c r="AU1255" s="6" t="str">
        <f t="shared" si="6"/>
        <v/>
      </c>
      <c r="AV1255" s="6" t="str">
        <f t="shared" si="7"/>
        <v/>
      </c>
      <c r="AW1255" s="6" t="str">
        <f t="shared" si="8"/>
        <v/>
      </c>
      <c r="AX1255" s="6" t="str">
        <f t="shared" si="9"/>
        <v/>
      </c>
      <c r="AY1255" s="6" t="str">
        <f t="shared" si="10"/>
        <v/>
      </c>
      <c r="AZ1255" s="6" t="str">
        <f t="shared" si="11"/>
        <v/>
      </c>
      <c r="BA1255" s="6" t="str">
        <f t="shared" si="12"/>
        <v/>
      </c>
      <c r="BB1255" s="6" t="str">
        <f t="shared" si="13"/>
        <v/>
      </c>
      <c r="BC1255" s="2"/>
      <c r="BD1255" s="2"/>
    </row>
    <row r="1256" ht="15.75" customHeight="1">
      <c r="A1256" s="2">
        <v>300.0</v>
      </c>
      <c r="B1256" s="2">
        <v>2017.0</v>
      </c>
      <c r="C1256" s="6" t="s">
        <v>361</v>
      </c>
      <c r="D1256" s="2">
        <v>11231.0</v>
      </c>
      <c r="E1256" s="2">
        <v>3.3467572000134E13</v>
      </c>
      <c r="F1256" s="2" t="str">
        <f t="array" ref="F1256">IFERROR(INDEX(cnpj!$A:$B,MATCH(C1256,cnpj!$B:$B,0),1),IF(G1256=14,LEFT(E1256,2)&amp;"."&amp;MID(E1256,3,3)&amp;"."&amp;MID(E1256,6,3)&amp;"/"&amp;MID(E1256,9,4)&amp;"-"&amp;RIGHT(E1256,2),IF(G1256=13,0&amp;LEFT(E1256,1)&amp;"."&amp;MID(E1256,2,3)&amp;"."&amp;MID(E1256,5,3)&amp;"/"&amp;MID(E1256,8,4)&amp;"-"&amp;RIGHT(E1256,2),IF(G1256=12,"00"&amp;"."&amp;LEFT(E1256,3)&amp;"."&amp;MID(E1256,4,3)&amp;"/"&amp;MID(E1256,7,4)&amp;"-"&amp;RIGHT(E1256,2),IF(G1256=11,"00.0"&amp;LEFT(E1256,2)&amp;"."&amp;MID(E1256,3,3)&amp;"/"&amp;MID(E1256,6,4)&amp;"-"&amp;RIGHT(E1256,2),"erro")))))</f>
        <v>33.467.572/0001-34</v>
      </c>
      <c r="G1256" s="2">
        <f t="shared" si="2"/>
        <v>14</v>
      </c>
      <c r="H1256" s="6" t="s">
        <v>88</v>
      </c>
      <c r="I1256" s="2">
        <v>5.0</v>
      </c>
      <c r="J1256" s="6">
        <v>12.443370904627962</v>
      </c>
      <c r="K1256" s="6">
        <v>253563.84</v>
      </c>
      <c r="L1256" s="2">
        <v>0.0</v>
      </c>
      <c r="M1256" s="2">
        <v>1.0</v>
      </c>
      <c r="N1256" s="2"/>
      <c r="O1256" s="2">
        <v>0.0</v>
      </c>
      <c r="P1256" s="2">
        <v>0.0</v>
      </c>
      <c r="Q1256" s="2">
        <v>0.0</v>
      </c>
      <c r="R1256" s="2">
        <v>18.0</v>
      </c>
      <c r="S1256" s="2">
        <v>0.0</v>
      </c>
      <c r="T1256" s="6">
        <v>12.217225223691369</v>
      </c>
      <c r="U1256" s="6">
        <v>-0.07764916461880016</v>
      </c>
      <c r="V1256" s="6">
        <v>0.144598329732055</v>
      </c>
      <c r="W1256" s="6">
        <v>20461.0</v>
      </c>
      <c r="X1256" s="6">
        <v>8783.0</v>
      </c>
      <c r="Y1256" s="6">
        <v>202243.0</v>
      </c>
      <c r="Z1256" s="6">
        <v>-15704.0</v>
      </c>
      <c r="AA1256" s="2">
        <f t="shared" si="3"/>
        <v>1</v>
      </c>
      <c r="AB1256" s="2">
        <v>0.0</v>
      </c>
      <c r="AC1256" s="2">
        <v>0.0</v>
      </c>
      <c r="AD1256" s="2">
        <v>0.0</v>
      </c>
      <c r="AE1256" s="2">
        <v>0.0</v>
      </c>
      <c r="AF1256" s="2">
        <v>0.0</v>
      </c>
      <c r="AG1256" s="2">
        <v>0.0</v>
      </c>
      <c r="AH1256" s="2">
        <v>0.0</v>
      </c>
      <c r="AI1256" s="2">
        <v>0.0</v>
      </c>
      <c r="AJ1256" s="2">
        <v>1.0</v>
      </c>
      <c r="AK1256" s="2">
        <v>0.0</v>
      </c>
      <c r="AL1256" s="2">
        <v>0.0</v>
      </c>
      <c r="AM1256" s="2">
        <v>0.0</v>
      </c>
      <c r="AN1256" s="2">
        <v>1.0</v>
      </c>
      <c r="AO1256" s="2">
        <v>0.0</v>
      </c>
      <c r="AP1256" s="2">
        <v>0.0</v>
      </c>
      <c r="AQ1256" s="2">
        <v>0.0</v>
      </c>
      <c r="AR1256" s="3">
        <v>0.0</v>
      </c>
      <c r="AS1256" s="6">
        <f t="shared" si="4"/>
        <v>12.2842043</v>
      </c>
      <c r="AT1256" s="6">
        <f t="shared" si="5"/>
        <v>-0.07777001938</v>
      </c>
      <c r="AU1256" s="6">
        <f t="shared" si="6"/>
        <v>0.1303195794</v>
      </c>
      <c r="AV1256" s="6">
        <f t="shared" si="7"/>
        <v>0</v>
      </c>
      <c r="AW1256" s="6">
        <f t="shared" si="8"/>
        <v>1</v>
      </c>
      <c r="AX1256" s="6">
        <f t="shared" si="9"/>
        <v>0</v>
      </c>
      <c r="AY1256" s="6">
        <f t="shared" si="10"/>
        <v>0</v>
      </c>
      <c r="AZ1256" s="6">
        <f t="shared" si="11"/>
        <v>0</v>
      </c>
      <c r="BA1256" s="6">
        <f t="shared" si="12"/>
        <v>18</v>
      </c>
      <c r="BB1256" s="6">
        <f t="shared" si="13"/>
        <v>0</v>
      </c>
      <c r="BC1256" s="2"/>
      <c r="BD1256" s="2"/>
    </row>
    <row r="1257" ht="15.75" customHeight="1">
      <c r="A1257" s="2">
        <v>300.0</v>
      </c>
      <c r="B1257" s="2">
        <v>2018.0</v>
      </c>
      <c r="C1257" s="6" t="s">
        <v>361</v>
      </c>
      <c r="D1257" s="2">
        <v>11231.0</v>
      </c>
      <c r="E1257" s="2">
        <v>3.3467572000134E13</v>
      </c>
      <c r="F1257" s="2" t="str">
        <f t="array" ref="F1257">IFERROR(INDEX(cnpj!$A:$B,MATCH(C1257,cnpj!$B:$B,0),1),IF(G1257=14,LEFT(E1257,2)&amp;"."&amp;MID(E1257,3,3)&amp;"."&amp;MID(E1257,6,3)&amp;"/"&amp;MID(E1257,9,4)&amp;"-"&amp;RIGHT(E1257,2),IF(G1257=13,0&amp;LEFT(E1257,1)&amp;"."&amp;MID(E1257,2,3)&amp;"."&amp;MID(E1257,5,3)&amp;"/"&amp;MID(E1257,8,4)&amp;"-"&amp;RIGHT(E1257,2),IF(G1257=12,"00"&amp;"."&amp;LEFT(E1257,3)&amp;"."&amp;MID(E1257,4,3)&amp;"/"&amp;MID(E1257,7,4)&amp;"-"&amp;RIGHT(E1257,2),IF(G1257=11,"00.0"&amp;LEFT(E1257,2)&amp;"."&amp;MID(E1257,3,3)&amp;"/"&amp;MID(E1257,6,4)&amp;"-"&amp;RIGHT(E1257,2),"erro")))))</f>
        <v>33.467.572/0001-34</v>
      </c>
      <c r="G1257" s="2">
        <f t="shared" si="2"/>
        <v>14</v>
      </c>
      <c r="H1257" s="6" t="s">
        <v>88</v>
      </c>
      <c r="I1257" s="2">
        <v>5.0</v>
      </c>
      <c r="J1257" s="6">
        <v>12.558657586799349</v>
      </c>
      <c r="K1257" s="6">
        <v>284548.1</v>
      </c>
      <c r="L1257" s="2">
        <v>0.0</v>
      </c>
      <c r="M1257" s="2">
        <v>1.0</v>
      </c>
      <c r="N1257" s="2"/>
      <c r="O1257" s="2">
        <v>0.0</v>
      </c>
      <c r="P1257" s="2">
        <v>0.0</v>
      </c>
      <c r="Q1257" s="2">
        <v>0.0</v>
      </c>
      <c r="R1257" s="2">
        <v>20.0</v>
      </c>
      <c r="S1257" s="2">
        <v>0.0</v>
      </c>
      <c r="T1257" s="6">
        <v>12.25530556881018</v>
      </c>
      <c r="U1257" s="6">
        <v>0.00341753413964292</v>
      </c>
      <c r="V1257" s="6">
        <v>0.17477022080697596</v>
      </c>
      <c r="W1257" s="6">
        <v>28871.0</v>
      </c>
      <c r="X1257" s="6">
        <v>7847.0</v>
      </c>
      <c r="Y1257" s="6">
        <v>210093.0</v>
      </c>
      <c r="Z1257" s="6">
        <v>718.0</v>
      </c>
      <c r="AA1257" s="2">
        <f t="shared" si="3"/>
        <v>1</v>
      </c>
      <c r="AB1257" s="2">
        <v>0.0</v>
      </c>
      <c r="AC1257" s="2">
        <v>0.0</v>
      </c>
      <c r="AD1257" s="2">
        <v>0.0</v>
      </c>
      <c r="AE1257" s="2">
        <v>0.0</v>
      </c>
      <c r="AF1257" s="2">
        <v>0.0</v>
      </c>
      <c r="AG1257" s="2">
        <v>0.0</v>
      </c>
      <c r="AH1257" s="2">
        <v>0.0</v>
      </c>
      <c r="AI1257" s="2">
        <v>0.0</v>
      </c>
      <c r="AJ1257" s="2">
        <v>1.0</v>
      </c>
      <c r="AK1257" s="2">
        <v>0.0</v>
      </c>
      <c r="AL1257" s="2">
        <v>0.0</v>
      </c>
      <c r="AM1257" s="2">
        <v>0.0</v>
      </c>
      <c r="AN1257" s="2">
        <v>0.0</v>
      </c>
      <c r="AO1257" s="2">
        <v>1.0</v>
      </c>
      <c r="AP1257" s="2">
        <v>0.0</v>
      </c>
      <c r="AQ1257" s="2">
        <v>0.0</v>
      </c>
      <c r="AR1257" s="3">
        <v>0.0</v>
      </c>
      <c r="AS1257" s="6">
        <f t="shared" si="4"/>
        <v>12.21722522</v>
      </c>
      <c r="AT1257" s="6">
        <f t="shared" si="5"/>
        <v>-0.07764916462</v>
      </c>
      <c r="AU1257" s="6">
        <f t="shared" si="6"/>
        <v>0.1445983297</v>
      </c>
      <c r="AV1257" s="6">
        <f t="shared" si="7"/>
        <v>0</v>
      </c>
      <c r="AW1257" s="6">
        <f t="shared" si="8"/>
        <v>1</v>
      </c>
      <c r="AX1257" s="6">
        <f t="shared" si="9"/>
        <v>0</v>
      </c>
      <c r="AY1257" s="6">
        <f t="shared" si="10"/>
        <v>0</v>
      </c>
      <c r="AZ1257" s="6">
        <f t="shared" si="11"/>
        <v>0</v>
      </c>
      <c r="BA1257" s="6">
        <f t="shared" si="12"/>
        <v>18</v>
      </c>
      <c r="BB1257" s="6">
        <f t="shared" si="13"/>
        <v>0</v>
      </c>
      <c r="BC1257" s="2"/>
      <c r="BD1257" s="2"/>
    </row>
    <row r="1258" ht="15.75" customHeight="1">
      <c r="A1258" s="2">
        <v>300.0</v>
      </c>
      <c r="B1258" s="2">
        <v>2020.0</v>
      </c>
      <c r="C1258" s="6" t="s">
        <v>361</v>
      </c>
      <c r="D1258" s="2">
        <v>11231.0</v>
      </c>
      <c r="E1258" s="2">
        <v>3.3467572000134E13</v>
      </c>
      <c r="F1258" s="2" t="str">
        <f t="array" ref="F1258">IFERROR(INDEX(cnpj!$A:$B,MATCH(C1258,cnpj!$B:$B,0),1),IF(G1258=14,LEFT(E1258,2)&amp;"."&amp;MID(E1258,3,3)&amp;"."&amp;MID(E1258,6,3)&amp;"/"&amp;MID(E1258,9,4)&amp;"-"&amp;RIGHT(E1258,2),IF(G1258=13,0&amp;LEFT(E1258,1)&amp;"."&amp;MID(E1258,2,3)&amp;"."&amp;MID(E1258,5,3)&amp;"/"&amp;MID(E1258,8,4)&amp;"-"&amp;RIGHT(E1258,2),IF(G1258=12,"00"&amp;"."&amp;LEFT(E1258,3)&amp;"."&amp;MID(E1258,4,3)&amp;"/"&amp;MID(E1258,7,4)&amp;"-"&amp;RIGHT(E1258,2),IF(G1258=11,"00.0"&amp;LEFT(E1258,2)&amp;"."&amp;MID(E1258,3,3)&amp;"/"&amp;MID(E1258,6,4)&amp;"-"&amp;RIGHT(E1258,2),"erro")))))</f>
        <v>33.467.572/0001-34</v>
      </c>
      <c r="G1258" s="2">
        <f t="shared" si="2"/>
        <v>14</v>
      </c>
      <c r="H1258" s="6" t="s">
        <v>88</v>
      </c>
      <c r="I1258" s="2">
        <v>5.0</v>
      </c>
      <c r="J1258" s="6">
        <v>12.117836227575085</v>
      </c>
      <c r="K1258" s="6">
        <v>183108.88</v>
      </c>
      <c r="L1258" s="2">
        <v>0.0</v>
      </c>
      <c r="M1258" s="2">
        <v>1.0</v>
      </c>
      <c r="N1258" s="2"/>
      <c r="O1258" s="2">
        <v>0.0</v>
      </c>
      <c r="P1258" s="2">
        <v>0.0</v>
      </c>
      <c r="Q1258" s="2">
        <v>0.0</v>
      </c>
      <c r="R1258" s="2">
        <v>20.0</v>
      </c>
      <c r="S1258" s="2">
        <v>0.0</v>
      </c>
      <c r="T1258" s="6">
        <v>12.387422897426884</v>
      </c>
      <c r="U1258" s="6">
        <v>0.053385161427552584</v>
      </c>
      <c r="V1258" s="6">
        <v>0.20582482159763438</v>
      </c>
      <c r="W1258" s="6">
        <v>37128.0</v>
      </c>
      <c r="X1258" s="6">
        <v>12222.0</v>
      </c>
      <c r="Y1258" s="6">
        <v>239767.0</v>
      </c>
      <c r="Z1258" s="6">
        <v>12800.0</v>
      </c>
      <c r="AA1258" s="2">
        <f t="shared" si="3"/>
        <v>0</v>
      </c>
      <c r="AB1258" s="2">
        <v>0.0</v>
      </c>
      <c r="AC1258" s="2">
        <v>0.0</v>
      </c>
      <c r="AD1258" s="2">
        <v>0.0</v>
      </c>
      <c r="AE1258" s="2">
        <v>0.0</v>
      </c>
      <c r="AF1258" s="2">
        <v>0.0</v>
      </c>
      <c r="AG1258" s="2">
        <v>0.0</v>
      </c>
      <c r="AH1258" s="2">
        <v>0.0</v>
      </c>
      <c r="AI1258" s="2">
        <v>0.0</v>
      </c>
      <c r="AJ1258" s="2">
        <v>1.0</v>
      </c>
      <c r="AK1258" s="2">
        <v>0.0</v>
      </c>
      <c r="AL1258" s="2">
        <v>0.0</v>
      </c>
      <c r="AM1258" s="2">
        <v>0.0</v>
      </c>
      <c r="AN1258" s="2">
        <v>0.0</v>
      </c>
      <c r="AO1258" s="2">
        <v>0.0</v>
      </c>
      <c r="AP1258" s="2">
        <v>0.0</v>
      </c>
      <c r="AQ1258" s="2">
        <v>1.0</v>
      </c>
      <c r="AR1258" s="3">
        <v>0.0</v>
      </c>
      <c r="AS1258" s="6">
        <f t="shared" si="4"/>
        <v>12.25530557</v>
      </c>
      <c r="AT1258" s="6">
        <f t="shared" si="5"/>
        <v>0.00341753414</v>
      </c>
      <c r="AU1258" s="6">
        <f t="shared" si="6"/>
        <v>0.1747702208</v>
      </c>
      <c r="AV1258" s="6">
        <f t="shared" si="7"/>
        <v>0</v>
      </c>
      <c r="AW1258" s="6">
        <f t="shared" si="8"/>
        <v>1</v>
      </c>
      <c r="AX1258" s="6">
        <f t="shared" si="9"/>
        <v>0</v>
      </c>
      <c r="AY1258" s="6">
        <f t="shared" si="10"/>
        <v>0</v>
      </c>
      <c r="AZ1258" s="6">
        <f t="shared" si="11"/>
        <v>0</v>
      </c>
      <c r="BA1258" s="6">
        <f t="shared" si="12"/>
        <v>20</v>
      </c>
      <c r="BB1258" s="6">
        <f t="shared" si="13"/>
        <v>0</v>
      </c>
      <c r="BC1258" s="2"/>
      <c r="BD1258" s="2"/>
    </row>
    <row r="1259" ht="15.75" customHeight="1">
      <c r="A1259" s="2">
        <v>301.0</v>
      </c>
      <c r="B1259" s="2">
        <v>2017.0</v>
      </c>
      <c r="C1259" s="6" t="s">
        <v>362</v>
      </c>
      <c r="D1259" s="2">
        <v>11258.0</v>
      </c>
      <c r="E1259" s="2">
        <v>3.36701000104E11</v>
      </c>
      <c r="F1259" s="2" t="str">
        <f t="array" ref="F1259">IFERROR(INDEX(cnpj!$A:$B,MATCH(C1259,cnpj!$B:$B,0),1),IF(G1259=14,LEFT(E1259,2)&amp;"."&amp;MID(E1259,3,3)&amp;"."&amp;MID(E1259,6,3)&amp;"/"&amp;MID(E1259,9,4)&amp;"-"&amp;RIGHT(E1259,2),IF(G1259=13,0&amp;LEFT(E1259,1)&amp;"."&amp;MID(E1259,2,3)&amp;"."&amp;MID(E1259,5,3)&amp;"/"&amp;MID(E1259,8,4)&amp;"-"&amp;RIGHT(E1259,2),IF(G1259=12,"00"&amp;"."&amp;LEFT(E1259,3)&amp;"."&amp;MID(E1259,4,3)&amp;"/"&amp;MID(E1259,7,4)&amp;"-"&amp;RIGHT(E1259,2),IF(G1259=11,"00.0"&amp;LEFT(E1259,2)&amp;"."&amp;MID(E1259,3,3)&amp;"/"&amp;MID(E1259,6,4)&amp;"-"&amp;RIGHT(E1259,2),"erro")))))</f>
        <v>00.336.701/0001-04</v>
      </c>
      <c r="G1259" s="2">
        <f t="shared" si="2"/>
        <v>12</v>
      </c>
      <c r="H1259" s="6" t="s">
        <v>57</v>
      </c>
      <c r="I1259" s="2">
        <v>2.0</v>
      </c>
      <c r="J1259" s="6">
        <v>7.772756926986193</v>
      </c>
      <c r="K1259" s="6">
        <v>2375.01</v>
      </c>
      <c r="L1259" s="2">
        <v>0.0</v>
      </c>
      <c r="M1259" s="2">
        <v>0.0</v>
      </c>
      <c r="N1259" s="2"/>
      <c r="O1259" s="2">
        <v>0.0</v>
      </c>
      <c r="P1259" s="2">
        <v>0.0</v>
      </c>
      <c r="Q1259" s="2">
        <v>0.0</v>
      </c>
      <c r="R1259" s="2">
        <v>22.0</v>
      </c>
      <c r="S1259" s="2">
        <v>0.0</v>
      </c>
      <c r="T1259" s="6">
        <v>15.046678012902982</v>
      </c>
      <c r="U1259" s="6">
        <v>-0.07118274823325527</v>
      </c>
      <c r="V1259" s="6">
        <v>0.8278008516810278</v>
      </c>
      <c r="W1259" s="6">
        <v>230354.0</v>
      </c>
      <c r="X1259" s="6">
        <v>2605051.0</v>
      </c>
      <c r="Y1259" s="6">
        <v>3425226.0</v>
      </c>
      <c r="Z1259" s="6">
        <v>-243817.0</v>
      </c>
      <c r="AA1259" s="2" t="str">
        <f t="shared" si="3"/>
        <v/>
      </c>
      <c r="AB1259" s="2">
        <v>0.0</v>
      </c>
      <c r="AC1259" s="2">
        <v>0.0</v>
      </c>
      <c r="AD1259" s="2">
        <v>0.0</v>
      </c>
      <c r="AE1259" s="2">
        <v>1.0</v>
      </c>
      <c r="AF1259" s="2">
        <v>0.0</v>
      </c>
      <c r="AG1259" s="2">
        <v>0.0</v>
      </c>
      <c r="AH1259" s="2">
        <v>0.0</v>
      </c>
      <c r="AI1259" s="2">
        <v>0.0</v>
      </c>
      <c r="AJ1259" s="2">
        <v>0.0</v>
      </c>
      <c r="AK1259" s="2">
        <v>0.0</v>
      </c>
      <c r="AL1259" s="2">
        <v>0.0</v>
      </c>
      <c r="AM1259" s="2">
        <v>0.0</v>
      </c>
      <c r="AN1259" s="2">
        <v>1.0</v>
      </c>
      <c r="AO1259" s="2">
        <v>0.0</v>
      </c>
      <c r="AP1259" s="2">
        <v>0.0</v>
      </c>
      <c r="AQ1259" s="2">
        <v>0.0</v>
      </c>
      <c r="AR1259" s="3">
        <v>0.0</v>
      </c>
      <c r="AS1259" s="6" t="str">
        <f t="shared" si="4"/>
        <v/>
      </c>
      <c r="AT1259" s="6" t="str">
        <f t="shared" si="5"/>
        <v/>
      </c>
      <c r="AU1259" s="6" t="str">
        <f t="shared" si="6"/>
        <v/>
      </c>
      <c r="AV1259" s="6" t="str">
        <f t="shared" si="7"/>
        <v/>
      </c>
      <c r="AW1259" s="6" t="str">
        <f t="shared" si="8"/>
        <v/>
      </c>
      <c r="AX1259" s="6" t="str">
        <f t="shared" si="9"/>
        <v/>
      </c>
      <c r="AY1259" s="6" t="str">
        <f t="shared" si="10"/>
        <v/>
      </c>
      <c r="AZ1259" s="6" t="str">
        <f t="shared" si="11"/>
        <v/>
      </c>
      <c r="BA1259" s="6" t="str">
        <f t="shared" si="12"/>
        <v/>
      </c>
      <c r="BB1259" s="6" t="str">
        <f t="shared" si="13"/>
        <v/>
      </c>
      <c r="BC1259" s="2"/>
      <c r="BD1259" s="2"/>
    </row>
    <row r="1260" ht="15.75" customHeight="1">
      <c r="A1260" s="2">
        <v>301.0</v>
      </c>
      <c r="B1260" s="2">
        <v>2018.0</v>
      </c>
      <c r="C1260" s="6" t="s">
        <v>362</v>
      </c>
      <c r="D1260" s="2">
        <v>11258.0</v>
      </c>
      <c r="E1260" s="2">
        <v>3.36701000104E11</v>
      </c>
      <c r="F1260" s="2" t="str">
        <f t="array" ref="F1260">IFERROR(INDEX(cnpj!$A:$B,MATCH(C1260,cnpj!$B:$B,0),1),IF(G1260=14,LEFT(E1260,2)&amp;"."&amp;MID(E1260,3,3)&amp;"."&amp;MID(E1260,6,3)&amp;"/"&amp;MID(E1260,9,4)&amp;"-"&amp;RIGHT(E1260,2),IF(G1260=13,0&amp;LEFT(E1260,1)&amp;"."&amp;MID(E1260,2,3)&amp;"."&amp;MID(E1260,5,3)&amp;"/"&amp;MID(E1260,8,4)&amp;"-"&amp;RIGHT(E1260,2),IF(G1260=12,"00"&amp;"."&amp;LEFT(E1260,3)&amp;"."&amp;MID(E1260,4,3)&amp;"/"&amp;MID(E1260,7,4)&amp;"-"&amp;RIGHT(E1260,2),IF(G1260=11,"00.0"&amp;LEFT(E1260,2)&amp;"."&amp;MID(E1260,3,3)&amp;"/"&amp;MID(E1260,6,4)&amp;"-"&amp;RIGHT(E1260,2),"erro")))))</f>
        <v>00.336.701/0001-04</v>
      </c>
      <c r="G1260" s="2">
        <f t="shared" si="2"/>
        <v>12</v>
      </c>
      <c r="H1260" s="6" t="s">
        <v>57</v>
      </c>
      <c r="I1260" s="2">
        <v>2.0</v>
      </c>
      <c r="J1260" s="6">
        <v>10.073106690788583</v>
      </c>
      <c r="K1260" s="6">
        <v>23697.07</v>
      </c>
      <c r="L1260" s="2">
        <v>0.0</v>
      </c>
      <c r="M1260" s="2">
        <v>0.0</v>
      </c>
      <c r="N1260" s="2"/>
      <c r="O1260" s="2">
        <v>1.0</v>
      </c>
      <c r="P1260" s="2">
        <v>3.0</v>
      </c>
      <c r="Q1260" s="2">
        <v>0.0</v>
      </c>
      <c r="R1260" s="2">
        <v>20.0</v>
      </c>
      <c r="S1260" s="2">
        <v>0.0</v>
      </c>
      <c r="T1260" s="6">
        <v>15.092344064068387</v>
      </c>
      <c r="U1260" s="6">
        <v>-0.06271523838239194</v>
      </c>
      <c r="V1260" s="6">
        <v>0.8966788823934829</v>
      </c>
      <c r="W1260" s="6">
        <v>191679.0</v>
      </c>
      <c r="X1260" s="6">
        <v>3023156.0</v>
      </c>
      <c r="Y1260" s="6">
        <v>3585269.0</v>
      </c>
      <c r="Z1260" s="6">
        <v>-224851.0</v>
      </c>
      <c r="AA1260" s="2">
        <f t="shared" si="3"/>
        <v>1</v>
      </c>
      <c r="AB1260" s="2">
        <v>0.0</v>
      </c>
      <c r="AC1260" s="2">
        <v>0.0</v>
      </c>
      <c r="AD1260" s="2">
        <v>0.0</v>
      </c>
      <c r="AE1260" s="2">
        <v>1.0</v>
      </c>
      <c r="AF1260" s="2">
        <v>0.0</v>
      </c>
      <c r="AG1260" s="2">
        <v>0.0</v>
      </c>
      <c r="AH1260" s="2">
        <v>0.0</v>
      </c>
      <c r="AI1260" s="2">
        <v>0.0</v>
      </c>
      <c r="AJ1260" s="2">
        <v>0.0</v>
      </c>
      <c r="AK1260" s="2">
        <v>0.0</v>
      </c>
      <c r="AL1260" s="2">
        <v>0.0</v>
      </c>
      <c r="AM1260" s="2">
        <v>0.0</v>
      </c>
      <c r="AN1260" s="2">
        <v>0.0</v>
      </c>
      <c r="AO1260" s="2">
        <v>1.0</v>
      </c>
      <c r="AP1260" s="2">
        <v>0.0</v>
      </c>
      <c r="AQ1260" s="2">
        <v>0.0</v>
      </c>
      <c r="AR1260" s="3">
        <v>0.0</v>
      </c>
      <c r="AS1260" s="6">
        <f t="shared" si="4"/>
        <v>15.04667801</v>
      </c>
      <c r="AT1260" s="6">
        <f t="shared" si="5"/>
        <v>-0.07118274823</v>
      </c>
      <c r="AU1260" s="6">
        <f t="shared" si="6"/>
        <v>0.8278008517</v>
      </c>
      <c r="AV1260" s="6">
        <f t="shared" si="7"/>
        <v>0</v>
      </c>
      <c r="AW1260" s="6">
        <f t="shared" si="8"/>
        <v>0</v>
      </c>
      <c r="AX1260" s="6">
        <f t="shared" si="9"/>
        <v>0</v>
      </c>
      <c r="AY1260" s="6">
        <f t="shared" si="10"/>
        <v>0</v>
      </c>
      <c r="AZ1260" s="6">
        <f t="shared" si="11"/>
        <v>0</v>
      </c>
      <c r="BA1260" s="6">
        <f t="shared" si="12"/>
        <v>22</v>
      </c>
      <c r="BB1260" s="6">
        <f t="shared" si="13"/>
        <v>0</v>
      </c>
      <c r="BC1260" s="2"/>
      <c r="BD1260" s="2"/>
    </row>
    <row r="1261" ht="15.75" customHeight="1">
      <c r="A1261" s="2">
        <v>301.0</v>
      </c>
      <c r="B1261" s="2">
        <v>2019.0</v>
      </c>
      <c r="C1261" s="6" t="s">
        <v>362</v>
      </c>
      <c r="D1261" s="2">
        <v>11258.0</v>
      </c>
      <c r="E1261" s="2">
        <v>3.36701000104E11</v>
      </c>
      <c r="F1261" s="2" t="str">
        <f t="array" ref="F1261">IFERROR(INDEX(cnpj!$A:$B,MATCH(C1261,cnpj!$B:$B,0),1),IF(G1261=14,LEFT(E1261,2)&amp;"."&amp;MID(E1261,3,3)&amp;"."&amp;MID(E1261,6,3)&amp;"/"&amp;MID(E1261,9,4)&amp;"-"&amp;RIGHT(E1261,2),IF(G1261=13,0&amp;LEFT(E1261,1)&amp;"."&amp;MID(E1261,2,3)&amp;"."&amp;MID(E1261,5,3)&amp;"/"&amp;MID(E1261,8,4)&amp;"-"&amp;RIGHT(E1261,2),IF(G1261=12,"00"&amp;"."&amp;LEFT(E1261,3)&amp;"."&amp;MID(E1261,4,3)&amp;"/"&amp;MID(E1261,7,4)&amp;"-"&amp;RIGHT(E1261,2),IF(G1261=11,"00.0"&amp;LEFT(E1261,2)&amp;"."&amp;MID(E1261,3,3)&amp;"/"&amp;MID(E1261,6,4)&amp;"-"&amp;RIGHT(E1261,2),"erro")))))</f>
        <v>00.336.701/0001-04</v>
      </c>
      <c r="G1261" s="2">
        <f t="shared" si="2"/>
        <v>12</v>
      </c>
      <c r="H1261" s="6" t="s">
        <v>57</v>
      </c>
      <c r="I1261" s="2">
        <v>2.0</v>
      </c>
      <c r="J1261" s="6">
        <v>12.097492675207475</v>
      </c>
      <c r="K1261" s="6">
        <v>179421.43</v>
      </c>
      <c r="L1261" s="2">
        <v>0.0</v>
      </c>
      <c r="M1261" s="2">
        <v>0.0</v>
      </c>
      <c r="N1261" s="2"/>
      <c r="O1261" s="2">
        <v>1.0</v>
      </c>
      <c r="P1261" s="2">
        <v>3.0</v>
      </c>
      <c r="Q1261" s="2">
        <v>0.0</v>
      </c>
      <c r="R1261" s="2">
        <v>22.0</v>
      </c>
      <c r="S1261" s="2">
        <v>0.0</v>
      </c>
      <c r="T1261" s="6">
        <v>15.273657098850297</v>
      </c>
      <c r="U1261" s="6">
        <v>-0.055264488995543495</v>
      </c>
      <c r="V1261" s="6">
        <v>0.07707703096287424</v>
      </c>
      <c r="W1261" s="6">
        <v>233786.0</v>
      </c>
      <c r="X1261" s="6">
        <v>97490.0</v>
      </c>
      <c r="Y1261" s="6">
        <v>4297986.0</v>
      </c>
      <c r="Z1261" s="6">
        <v>-237526.0</v>
      </c>
      <c r="AA1261" s="2">
        <f t="shared" si="3"/>
        <v>1</v>
      </c>
      <c r="AB1261" s="2">
        <v>0.0</v>
      </c>
      <c r="AC1261" s="2">
        <v>0.0</v>
      </c>
      <c r="AD1261" s="2">
        <v>0.0</v>
      </c>
      <c r="AE1261" s="2">
        <v>1.0</v>
      </c>
      <c r="AF1261" s="2">
        <v>0.0</v>
      </c>
      <c r="AG1261" s="2">
        <v>0.0</v>
      </c>
      <c r="AH1261" s="2">
        <v>0.0</v>
      </c>
      <c r="AI1261" s="2">
        <v>0.0</v>
      </c>
      <c r="AJ1261" s="2">
        <v>0.0</v>
      </c>
      <c r="AK1261" s="2">
        <v>0.0</v>
      </c>
      <c r="AL1261" s="2">
        <v>0.0</v>
      </c>
      <c r="AM1261" s="2">
        <v>0.0</v>
      </c>
      <c r="AN1261" s="2">
        <v>0.0</v>
      </c>
      <c r="AO1261" s="2">
        <v>0.0</v>
      </c>
      <c r="AP1261" s="2">
        <v>1.0</v>
      </c>
      <c r="AQ1261" s="2">
        <v>0.0</v>
      </c>
      <c r="AR1261" s="3">
        <v>0.0</v>
      </c>
      <c r="AS1261" s="6">
        <f t="shared" si="4"/>
        <v>15.09234406</v>
      </c>
      <c r="AT1261" s="6">
        <f t="shared" si="5"/>
        <v>-0.06271523838</v>
      </c>
      <c r="AU1261" s="6">
        <f t="shared" si="6"/>
        <v>0.8966788824</v>
      </c>
      <c r="AV1261" s="6">
        <f t="shared" si="7"/>
        <v>0</v>
      </c>
      <c r="AW1261" s="6">
        <f t="shared" si="8"/>
        <v>0</v>
      </c>
      <c r="AX1261" s="6">
        <f t="shared" si="9"/>
        <v>1</v>
      </c>
      <c r="AY1261" s="6">
        <f t="shared" si="10"/>
        <v>3</v>
      </c>
      <c r="AZ1261" s="6">
        <f t="shared" si="11"/>
        <v>0</v>
      </c>
      <c r="BA1261" s="6">
        <f t="shared" si="12"/>
        <v>20</v>
      </c>
      <c r="BB1261" s="6">
        <f t="shared" si="13"/>
        <v>0</v>
      </c>
      <c r="BC1261" s="2"/>
      <c r="BD1261" s="2"/>
    </row>
    <row r="1262" ht="15.75" customHeight="1">
      <c r="A1262" s="2">
        <v>301.0</v>
      </c>
      <c r="B1262" s="2">
        <v>2020.0</v>
      </c>
      <c r="C1262" s="6" t="s">
        <v>362</v>
      </c>
      <c r="D1262" s="2">
        <v>11258.0</v>
      </c>
      <c r="E1262" s="2">
        <v>3.36701000104E11</v>
      </c>
      <c r="F1262" s="2" t="str">
        <f t="array" ref="F1262">IFERROR(INDEX(cnpj!$A:$B,MATCH(C1262,cnpj!$B:$B,0),1),IF(G1262=14,LEFT(E1262,2)&amp;"."&amp;MID(E1262,3,3)&amp;"."&amp;MID(E1262,6,3)&amp;"/"&amp;MID(E1262,9,4)&amp;"-"&amp;RIGHT(E1262,2),IF(G1262=13,0&amp;LEFT(E1262,1)&amp;"."&amp;MID(E1262,2,3)&amp;"."&amp;MID(E1262,5,3)&amp;"/"&amp;MID(E1262,8,4)&amp;"-"&amp;RIGHT(E1262,2),IF(G1262=12,"00"&amp;"."&amp;LEFT(E1262,3)&amp;"."&amp;MID(E1262,4,3)&amp;"/"&amp;MID(E1262,7,4)&amp;"-"&amp;RIGHT(E1262,2),IF(G1262=11,"00.0"&amp;LEFT(E1262,2)&amp;"."&amp;MID(E1262,3,3)&amp;"/"&amp;MID(E1262,6,4)&amp;"-"&amp;RIGHT(E1262,2),"erro")))))</f>
        <v>00.336.701/0001-04</v>
      </c>
      <c r="G1262" s="2">
        <f t="shared" si="2"/>
        <v>12</v>
      </c>
      <c r="H1262" s="6" t="s">
        <v>57</v>
      </c>
      <c r="I1262" s="2">
        <v>2.0</v>
      </c>
      <c r="J1262" s="6">
        <v>10.868837555224417</v>
      </c>
      <c r="K1262" s="6">
        <v>52514.13</v>
      </c>
      <c r="L1262" s="2">
        <v>0.0</v>
      </c>
      <c r="M1262" s="2">
        <v>0.0</v>
      </c>
      <c r="N1262" s="2"/>
      <c r="O1262" s="2">
        <v>1.0</v>
      </c>
      <c r="P1262" s="2">
        <v>3.0</v>
      </c>
      <c r="Q1262" s="2">
        <v>0.0</v>
      </c>
      <c r="R1262" s="2">
        <v>19.0</v>
      </c>
      <c r="S1262" s="2">
        <v>0.0</v>
      </c>
      <c r="T1262" s="6">
        <v>15.261019841859293</v>
      </c>
      <c r="U1262" s="6">
        <v>-0.02502961230326109</v>
      </c>
      <c r="V1262" s="6">
        <v>0.6340164368016781</v>
      </c>
      <c r="W1262" s="6">
        <v>300964.0</v>
      </c>
      <c r="X1262" s="6">
        <v>2389810.0</v>
      </c>
      <c r="Y1262" s="6">
        <v>4244013.0</v>
      </c>
      <c r="Z1262" s="6">
        <v>-106226.0</v>
      </c>
      <c r="AA1262" s="2">
        <f t="shared" si="3"/>
        <v>1</v>
      </c>
      <c r="AB1262" s="2">
        <v>0.0</v>
      </c>
      <c r="AC1262" s="2">
        <v>0.0</v>
      </c>
      <c r="AD1262" s="2">
        <v>0.0</v>
      </c>
      <c r="AE1262" s="2">
        <v>1.0</v>
      </c>
      <c r="AF1262" s="2">
        <v>0.0</v>
      </c>
      <c r="AG1262" s="2">
        <v>0.0</v>
      </c>
      <c r="AH1262" s="2">
        <v>0.0</v>
      </c>
      <c r="AI1262" s="2">
        <v>0.0</v>
      </c>
      <c r="AJ1262" s="2">
        <v>0.0</v>
      </c>
      <c r="AK1262" s="2">
        <v>0.0</v>
      </c>
      <c r="AL1262" s="2">
        <v>0.0</v>
      </c>
      <c r="AM1262" s="2">
        <v>0.0</v>
      </c>
      <c r="AN1262" s="2">
        <v>0.0</v>
      </c>
      <c r="AO1262" s="2">
        <v>0.0</v>
      </c>
      <c r="AP1262" s="2">
        <v>0.0</v>
      </c>
      <c r="AQ1262" s="2">
        <v>1.0</v>
      </c>
      <c r="AR1262" s="3">
        <v>0.0</v>
      </c>
      <c r="AS1262" s="6">
        <f t="shared" si="4"/>
        <v>15.2736571</v>
      </c>
      <c r="AT1262" s="6">
        <f t="shared" si="5"/>
        <v>-0.055264489</v>
      </c>
      <c r="AU1262" s="6">
        <f t="shared" si="6"/>
        <v>0.07707703096</v>
      </c>
      <c r="AV1262" s="6">
        <f t="shared" si="7"/>
        <v>0</v>
      </c>
      <c r="AW1262" s="6">
        <f t="shared" si="8"/>
        <v>0</v>
      </c>
      <c r="AX1262" s="6">
        <f t="shared" si="9"/>
        <v>1</v>
      </c>
      <c r="AY1262" s="6">
        <f t="shared" si="10"/>
        <v>3</v>
      </c>
      <c r="AZ1262" s="6">
        <f t="shared" si="11"/>
        <v>0</v>
      </c>
      <c r="BA1262" s="6">
        <f t="shared" si="12"/>
        <v>22</v>
      </c>
      <c r="BB1262" s="6">
        <f t="shared" si="13"/>
        <v>0</v>
      </c>
      <c r="BC1262" s="2"/>
      <c r="BD1262" s="2"/>
    </row>
    <row r="1263" ht="15.75" customHeight="1">
      <c r="A1263" s="2">
        <v>302.0</v>
      </c>
      <c r="B1263" s="2">
        <v>2016.0</v>
      </c>
      <c r="C1263" s="6" t="s">
        <v>363</v>
      </c>
      <c r="D1263" s="2">
        <v>17671.0</v>
      </c>
      <c r="E1263" s="2">
        <v>2.558157000162E12</v>
      </c>
      <c r="F1263" s="2" t="str">
        <f t="array" ref="F1263">IFERROR(INDEX(cnpj!$A:$B,MATCH(C1263,cnpj!$B:$B,0),1),IF(G1263=14,LEFT(E1263,2)&amp;"."&amp;MID(E1263,3,3)&amp;"."&amp;MID(E1263,6,3)&amp;"/"&amp;MID(E1263,9,4)&amp;"-"&amp;RIGHT(E1263,2),IF(G1263=13,0&amp;LEFT(E1263,1)&amp;"."&amp;MID(E1263,2,3)&amp;"."&amp;MID(E1263,5,3)&amp;"/"&amp;MID(E1263,8,4)&amp;"-"&amp;RIGHT(E1263,2),IF(G1263=12,"00"&amp;"."&amp;LEFT(E1263,3)&amp;"."&amp;MID(E1263,4,3)&amp;"/"&amp;MID(E1263,7,4)&amp;"-"&amp;RIGHT(E1263,2),IF(G1263=11,"00.0"&amp;LEFT(E1263,2)&amp;"."&amp;MID(E1263,3,3)&amp;"/"&amp;MID(E1263,6,4)&amp;"-"&amp;RIGHT(E1263,2),"erro")))))</f>
        <v>02.558.157/0001-62</v>
      </c>
      <c r="G1263" s="2">
        <f t="shared" si="2"/>
        <v>13</v>
      </c>
      <c r="H1263" s="6" t="s">
        <v>57</v>
      </c>
      <c r="I1263" s="2">
        <v>2.0</v>
      </c>
      <c r="J1263" s="6">
        <v>14.304090572782945</v>
      </c>
      <c r="K1263" s="6">
        <v>1630000.0</v>
      </c>
      <c r="L1263" s="2">
        <v>0.0</v>
      </c>
      <c r="M1263" s="2">
        <v>1.0</v>
      </c>
      <c r="N1263" s="2"/>
      <c r="O1263" s="2">
        <v>0.0</v>
      </c>
      <c r="P1263" s="2">
        <v>0.0</v>
      </c>
      <c r="Q1263" s="2">
        <v>0.0</v>
      </c>
      <c r="R1263" s="2">
        <v>20.0</v>
      </c>
      <c r="S1263" s="2">
        <v>1.0</v>
      </c>
      <c r="T1263" s="6">
        <v>18.440066666792244</v>
      </c>
      <c r="U1263" s="6">
        <v>0.04006808522825269</v>
      </c>
      <c r="V1263" s="6">
        <v>0.3208502012676752</v>
      </c>
      <c r="W1263" s="6">
        <v>2.0280286E7</v>
      </c>
      <c r="X1263" s="6">
        <v>1.24328E7</v>
      </c>
      <c r="Y1263" s="6">
        <v>1.01957505E8</v>
      </c>
      <c r="Z1263" s="6">
        <v>4085242.0</v>
      </c>
      <c r="AA1263" s="2" t="str">
        <f t="shared" si="3"/>
        <v/>
      </c>
      <c r="AB1263" s="2">
        <v>0.0</v>
      </c>
      <c r="AC1263" s="2">
        <v>0.0</v>
      </c>
      <c r="AD1263" s="2">
        <v>0.0</v>
      </c>
      <c r="AE1263" s="2">
        <v>1.0</v>
      </c>
      <c r="AF1263" s="2">
        <v>0.0</v>
      </c>
      <c r="AG1263" s="2">
        <v>0.0</v>
      </c>
      <c r="AH1263" s="2">
        <v>0.0</v>
      </c>
      <c r="AI1263" s="2">
        <v>0.0</v>
      </c>
      <c r="AJ1263" s="2">
        <v>0.0</v>
      </c>
      <c r="AK1263" s="2">
        <v>0.0</v>
      </c>
      <c r="AL1263" s="2">
        <v>0.0</v>
      </c>
      <c r="AM1263" s="2">
        <v>1.0</v>
      </c>
      <c r="AN1263" s="2">
        <v>0.0</v>
      </c>
      <c r="AO1263" s="2">
        <v>0.0</v>
      </c>
      <c r="AP1263" s="2">
        <v>0.0</v>
      </c>
      <c r="AQ1263" s="2">
        <v>0.0</v>
      </c>
      <c r="AR1263" s="3">
        <v>0.0</v>
      </c>
      <c r="AS1263" s="6" t="str">
        <f t="shared" si="4"/>
        <v/>
      </c>
      <c r="AT1263" s="6" t="str">
        <f t="shared" si="5"/>
        <v/>
      </c>
      <c r="AU1263" s="6" t="str">
        <f t="shared" si="6"/>
        <v/>
      </c>
      <c r="AV1263" s="6" t="str">
        <f t="shared" si="7"/>
        <v/>
      </c>
      <c r="AW1263" s="6" t="str">
        <f t="shared" si="8"/>
        <v/>
      </c>
      <c r="AX1263" s="6" t="str">
        <f t="shared" si="9"/>
        <v/>
      </c>
      <c r="AY1263" s="6" t="str">
        <f t="shared" si="10"/>
        <v/>
      </c>
      <c r="AZ1263" s="6" t="str">
        <f t="shared" si="11"/>
        <v/>
      </c>
      <c r="BA1263" s="6" t="str">
        <f t="shared" si="12"/>
        <v/>
      </c>
      <c r="BB1263" s="6" t="str">
        <f t="shared" si="13"/>
        <v/>
      </c>
      <c r="BC1263" s="2"/>
      <c r="BD1263" s="2"/>
    </row>
    <row r="1264" ht="15.75" customHeight="1">
      <c r="A1264" s="2">
        <v>302.0</v>
      </c>
      <c r="B1264" s="2">
        <v>2017.0</v>
      </c>
      <c r="C1264" s="6" t="s">
        <v>363</v>
      </c>
      <c r="D1264" s="2">
        <v>17671.0</v>
      </c>
      <c r="E1264" s="2">
        <v>2.558157000162E12</v>
      </c>
      <c r="F1264" s="2" t="str">
        <f t="array" ref="F1264">IFERROR(INDEX(cnpj!$A:$B,MATCH(C1264,cnpj!$B:$B,0),1),IF(G1264=14,LEFT(E1264,2)&amp;"."&amp;MID(E1264,3,3)&amp;"."&amp;MID(E1264,6,3)&amp;"/"&amp;MID(E1264,9,4)&amp;"-"&amp;RIGHT(E1264,2),IF(G1264=13,0&amp;LEFT(E1264,1)&amp;"."&amp;MID(E1264,2,3)&amp;"."&amp;MID(E1264,5,3)&amp;"/"&amp;MID(E1264,8,4)&amp;"-"&amp;RIGHT(E1264,2),IF(G1264=12,"00"&amp;"."&amp;LEFT(E1264,3)&amp;"."&amp;MID(E1264,4,3)&amp;"/"&amp;MID(E1264,7,4)&amp;"-"&amp;RIGHT(E1264,2),IF(G1264=11,"00.0"&amp;LEFT(E1264,2)&amp;"."&amp;MID(E1264,3,3)&amp;"/"&amp;MID(E1264,6,4)&amp;"-"&amp;RIGHT(E1264,2),"erro")))))</f>
        <v>02.558.157/0001-62</v>
      </c>
      <c r="G1264" s="2">
        <f t="shared" si="2"/>
        <v>13</v>
      </c>
      <c r="H1264" s="6" t="s">
        <v>57</v>
      </c>
      <c r="I1264" s="2">
        <v>2.0</v>
      </c>
      <c r="J1264" s="6">
        <v>13.527828485512494</v>
      </c>
      <c r="K1264" s="6">
        <v>750000.0</v>
      </c>
      <c r="L1264" s="2">
        <v>0.0</v>
      </c>
      <c r="M1264" s="2">
        <v>1.0</v>
      </c>
      <c r="N1264" s="2"/>
      <c r="O1264" s="2">
        <v>0.0</v>
      </c>
      <c r="P1264" s="2">
        <v>0.0</v>
      </c>
      <c r="Q1264" s="2">
        <v>0.0</v>
      </c>
      <c r="R1264" s="2">
        <v>20.0</v>
      </c>
      <c r="S1264" s="2">
        <v>1.0</v>
      </c>
      <c r="T1264" s="6">
        <v>18.442081632563898</v>
      </c>
      <c r="U1264" s="6">
        <v>0.04511205718171208</v>
      </c>
      <c r="V1264" s="6">
        <v>0.32009383069843195</v>
      </c>
      <c r="W1264" s="6">
        <v>1.8819861E7</v>
      </c>
      <c r="X1264" s="6">
        <v>1.3881934E7</v>
      </c>
      <c r="Y1264" s="6">
        <v>1.02163153E8</v>
      </c>
      <c r="Z1264" s="6">
        <v>4608790.0</v>
      </c>
      <c r="AA1264" s="2">
        <f t="shared" si="3"/>
        <v>0</v>
      </c>
      <c r="AB1264" s="2">
        <v>0.0</v>
      </c>
      <c r="AC1264" s="2">
        <v>0.0</v>
      </c>
      <c r="AD1264" s="2">
        <v>0.0</v>
      </c>
      <c r="AE1264" s="2">
        <v>1.0</v>
      </c>
      <c r="AF1264" s="2">
        <v>0.0</v>
      </c>
      <c r="AG1264" s="2">
        <v>0.0</v>
      </c>
      <c r="AH1264" s="2">
        <v>0.0</v>
      </c>
      <c r="AI1264" s="2">
        <v>0.0</v>
      </c>
      <c r="AJ1264" s="2">
        <v>0.0</v>
      </c>
      <c r="AK1264" s="2">
        <v>0.0</v>
      </c>
      <c r="AL1264" s="2">
        <v>0.0</v>
      </c>
      <c r="AM1264" s="2">
        <v>0.0</v>
      </c>
      <c r="AN1264" s="2">
        <v>1.0</v>
      </c>
      <c r="AO1264" s="2">
        <v>0.0</v>
      </c>
      <c r="AP1264" s="2">
        <v>0.0</v>
      </c>
      <c r="AQ1264" s="2">
        <v>0.0</v>
      </c>
      <c r="AR1264" s="3">
        <v>0.0</v>
      </c>
      <c r="AS1264" s="6">
        <f t="shared" si="4"/>
        <v>18.44006667</v>
      </c>
      <c r="AT1264" s="6">
        <f t="shared" si="5"/>
        <v>0.04006808523</v>
      </c>
      <c r="AU1264" s="6">
        <f t="shared" si="6"/>
        <v>0.3208502013</v>
      </c>
      <c r="AV1264" s="6">
        <f t="shared" si="7"/>
        <v>0</v>
      </c>
      <c r="AW1264" s="6">
        <f t="shared" si="8"/>
        <v>1</v>
      </c>
      <c r="AX1264" s="6">
        <f t="shared" si="9"/>
        <v>0</v>
      </c>
      <c r="AY1264" s="6">
        <f t="shared" si="10"/>
        <v>0</v>
      </c>
      <c r="AZ1264" s="6">
        <f t="shared" si="11"/>
        <v>0</v>
      </c>
      <c r="BA1264" s="6">
        <f t="shared" si="12"/>
        <v>20</v>
      </c>
      <c r="BB1264" s="6">
        <f t="shared" si="13"/>
        <v>1</v>
      </c>
      <c r="BC1264" s="2"/>
      <c r="BD1264" s="2"/>
    </row>
    <row r="1265" ht="15.75" customHeight="1">
      <c r="A1265" s="2">
        <v>302.0</v>
      </c>
      <c r="B1265" s="2">
        <v>2018.0</v>
      </c>
      <c r="C1265" s="6" t="s">
        <v>363</v>
      </c>
      <c r="D1265" s="2">
        <v>17671.0</v>
      </c>
      <c r="E1265" s="2">
        <v>2.558157000162E12</v>
      </c>
      <c r="F1265" s="2" t="str">
        <f t="array" ref="F1265">IFERROR(INDEX(cnpj!$A:$B,MATCH(C1265,cnpj!$B:$B,0),1),IF(G1265=14,LEFT(E1265,2)&amp;"."&amp;MID(E1265,3,3)&amp;"."&amp;MID(E1265,6,3)&amp;"/"&amp;MID(E1265,9,4)&amp;"-"&amp;RIGHT(E1265,2),IF(G1265=13,0&amp;LEFT(E1265,1)&amp;"."&amp;MID(E1265,2,3)&amp;"."&amp;MID(E1265,5,3)&amp;"/"&amp;MID(E1265,8,4)&amp;"-"&amp;RIGHT(E1265,2),IF(G1265=12,"00"&amp;"."&amp;LEFT(E1265,3)&amp;"."&amp;MID(E1265,4,3)&amp;"/"&amp;MID(E1265,7,4)&amp;"-"&amp;RIGHT(E1265,2),IF(G1265=11,"00.0"&amp;LEFT(E1265,2)&amp;"."&amp;MID(E1265,3,3)&amp;"/"&amp;MID(E1265,6,4)&amp;"-"&amp;RIGHT(E1265,2),"erro")))))</f>
        <v>02.558.157/0001-62</v>
      </c>
      <c r="G1265" s="2">
        <f t="shared" si="2"/>
        <v>13</v>
      </c>
      <c r="H1265" s="6" t="s">
        <v>57</v>
      </c>
      <c r="I1265" s="2">
        <v>2.0</v>
      </c>
      <c r="J1265" s="6">
        <v>13.527828485512494</v>
      </c>
      <c r="K1265" s="6">
        <v>750000.0</v>
      </c>
      <c r="L1265" s="2">
        <v>0.0</v>
      </c>
      <c r="M1265" s="2">
        <v>1.0</v>
      </c>
      <c r="N1265" s="2"/>
      <c r="O1265" s="2">
        <v>0.0</v>
      </c>
      <c r="P1265" s="2">
        <v>0.0</v>
      </c>
      <c r="Q1265" s="2">
        <v>0.0</v>
      </c>
      <c r="R1265" s="2">
        <v>19.0</v>
      </c>
      <c r="S1265" s="2">
        <v>0.0</v>
      </c>
      <c r="T1265" s="6">
        <v>18.444731941123745</v>
      </c>
      <c r="U1265" s="6">
        <v>0.08716084448139215</v>
      </c>
      <c r="V1265" s="6">
        <v>0.3009466186884554</v>
      </c>
      <c r="W1265" s="6">
        <v>1.7164957E7</v>
      </c>
      <c r="X1265" s="6">
        <v>1.3662292E7</v>
      </c>
      <c r="Y1265" s="6">
        <v>1.02434276E8</v>
      </c>
      <c r="Z1265" s="6">
        <v>8928258.0</v>
      </c>
      <c r="AA1265" s="2">
        <f t="shared" si="3"/>
        <v>0</v>
      </c>
      <c r="AB1265" s="2">
        <v>0.0</v>
      </c>
      <c r="AC1265" s="2">
        <v>0.0</v>
      </c>
      <c r="AD1265" s="2">
        <v>0.0</v>
      </c>
      <c r="AE1265" s="2">
        <v>1.0</v>
      </c>
      <c r="AF1265" s="2">
        <v>0.0</v>
      </c>
      <c r="AG1265" s="2">
        <v>0.0</v>
      </c>
      <c r="AH1265" s="2">
        <v>0.0</v>
      </c>
      <c r="AI1265" s="2">
        <v>0.0</v>
      </c>
      <c r="AJ1265" s="2">
        <v>0.0</v>
      </c>
      <c r="AK1265" s="2">
        <v>0.0</v>
      </c>
      <c r="AL1265" s="2">
        <v>0.0</v>
      </c>
      <c r="AM1265" s="2">
        <v>0.0</v>
      </c>
      <c r="AN1265" s="2">
        <v>0.0</v>
      </c>
      <c r="AO1265" s="2">
        <v>1.0</v>
      </c>
      <c r="AP1265" s="2">
        <v>0.0</v>
      </c>
      <c r="AQ1265" s="2">
        <v>0.0</v>
      </c>
      <c r="AR1265" s="3">
        <v>0.0</v>
      </c>
      <c r="AS1265" s="6">
        <f t="shared" si="4"/>
        <v>18.44208163</v>
      </c>
      <c r="AT1265" s="6">
        <f t="shared" si="5"/>
        <v>0.04511205718</v>
      </c>
      <c r="AU1265" s="6">
        <f t="shared" si="6"/>
        <v>0.3200938307</v>
      </c>
      <c r="AV1265" s="6">
        <f t="shared" si="7"/>
        <v>0</v>
      </c>
      <c r="AW1265" s="6">
        <f t="shared" si="8"/>
        <v>1</v>
      </c>
      <c r="AX1265" s="6">
        <f t="shared" si="9"/>
        <v>0</v>
      </c>
      <c r="AY1265" s="6">
        <f t="shared" si="10"/>
        <v>0</v>
      </c>
      <c r="AZ1265" s="6">
        <f t="shared" si="11"/>
        <v>0</v>
      </c>
      <c r="BA1265" s="6">
        <f t="shared" si="12"/>
        <v>20</v>
      </c>
      <c r="BB1265" s="6">
        <f t="shared" si="13"/>
        <v>1</v>
      </c>
      <c r="BC1265" s="2"/>
      <c r="BD1265" s="2"/>
    </row>
    <row r="1266" ht="15.75" customHeight="1">
      <c r="A1266" s="2">
        <v>303.0</v>
      </c>
      <c r="B1266" s="2">
        <v>2016.0</v>
      </c>
      <c r="C1266" s="6" t="s">
        <v>364</v>
      </c>
      <c r="D1266" s="2">
        <v>15407.0</v>
      </c>
      <c r="E1266" s="2">
        <v>8.5041333000111E13</v>
      </c>
      <c r="F1266" s="2" t="str">
        <f t="array" ref="F1266">IFERROR(INDEX(cnpj!$A:$B,MATCH(C1266,cnpj!$B:$B,0),1),IF(G1266=14,LEFT(E1266,2)&amp;"."&amp;MID(E1266,3,3)&amp;"."&amp;MID(E1266,6,3)&amp;"/"&amp;MID(E1266,9,4)&amp;"-"&amp;RIGHT(E1266,2),IF(G1266=13,0&amp;LEFT(E1266,1)&amp;"."&amp;MID(E1266,2,3)&amp;"."&amp;MID(E1266,5,3)&amp;"/"&amp;MID(E1266,8,4)&amp;"-"&amp;RIGHT(E1266,2),IF(G1266=12,"00"&amp;"."&amp;LEFT(E1266,3)&amp;"."&amp;MID(E1266,4,3)&amp;"/"&amp;MID(E1266,7,4)&amp;"-"&amp;RIGHT(E1266,2),IF(G1266=11,"00.0"&amp;LEFT(E1266,2)&amp;"."&amp;MID(E1266,3,3)&amp;"/"&amp;MID(E1266,6,4)&amp;"-"&amp;RIGHT(E1266,2),"erro")))))</f>
        <v>85.041.333/0001-11</v>
      </c>
      <c r="G1266" s="2">
        <f t="shared" si="2"/>
        <v>14</v>
      </c>
      <c r="H1266" s="6" t="s">
        <v>60</v>
      </c>
      <c r="I1266" s="2">
        <v>1.0</v>
      </c>
      <c r="J1266" s="6">
        <v>12.134082429347453</v>
      </c>
      <c r="K1266" s="6">
        <v>186108.0</v>
      </c>
      <c r="L1266" s="2">
        <v>0.0</v>
      </c>
      <c r="M1266" s="2">
        <v>0.0</v>
      </c>
      <c r="N1266" s="2"/>
      <c r="O1266" s="2">
        <v>0.0</v>
      </c>
      <c r="P1266" s="2">
        <v>0.0</v>
      </c>
      <c r="Q1266" s="2">
        <v>0.0</v>
      </c>
      <c r="R1266" s="2">
        <v>26.0</v>
      </c>
      <c r="S1266" s="2">
        <v>1.0</v>
      </c>
      <c r="T1266" s="6">
        <v>12.157895543399801</v>
      </c>
      <c r="U1266" s="6">
        <v>0.07801965444691043</v>
      </c>
      <c r="V1266" s="6">
        <v>0.1542658964390088</v>
      </c>
      <c r="W1266" s="6">
        <v>17582.0</v>
      </c>
      <c r="X1266" s="6">
        <v>11820.0</v>
      </c>
      <c r="Y1266" s="6">
        <v>190593.0</v>
      </c>
      <c r="Z1266" s="6">
        <v>14870.0</v>
      </c>
      <c r="AA1266" s="2" t="str">
        <f t="shared" si="3"/>
        <v/>
      </c>
      <c r="AB1266" s="2">
        <v>0.0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0.0</v>
      </c>
      <c r="AH1266" s="2">
        <v>0.0</v>
      </c>
      <c r="AI1266" s="2">
        <v>0.0</v>
      </c>
      <c r="AJ1266" s="2">
        <v>0.0</v>
      </c>
      <c r="AK1266" s="2">
        <v>0.0</v>
      </c>
      <c r="AL1266" s="2">
        <v>0.0</v>
      </c>
      <c r="AM1266" s="2">
        <v>1.0</v>
      </c>
      <c r="AN1266" s="2">
        <v>0.0</v>
      </c>
      <c r="AO1266" s="2">
        <v>0.0</v>
      </c>
      <c r="AP1266" s="2">
        <v>0.0</v>
      </c>
      <c r="AQ1266" s="2">
        <v>0.0</v>
      </c>
      <c r="AR1266" s="3">
        <v>0.0</v>
      </c>
      <c r="AS1266" s="6" t="str">
        <f t="shared" si="4"/>
        <v/>
      </c>
      <c r="AT1266" s="6" t="str">
        <f t="shared" si="5"/>
        <v/>
      </c>
      <c r="AU1266" s="6" t="str">
        <f t="shared" si="6"/>
        <v/>
      </c>
      <c r="AV1266" s="6" t="str">
        <f t="shared" si="7"/>
        <v/>
      </c>
      <c r="AW1266" s="6" t="str">
        <f t="shared" si="8"/>
        <v/>
      </c>
      <c r="AX1266" s="6" t="str">
        <f t="shared" si="9"/>
        <v/>
      </c>
      <c r="AY1266" s="6" t="str">
        <f t="shared" si="10"/>
        <v/>
      </c>
      <c r="AZ1266" s="6" t="str">
        <f t="shared" si="11"/>
        <v/>
      </c>
      <c r="BA1266" s="6" t="str">
        <f t="shared" si="12"/>
        <v/>
      </c>
      <c r="BB1266" s="6" t="str">
        <f t="shared" si="13"/>
        <v/>
      </c>
      <c r="BC1266" s="2"/>
      <c r="BD1266" s="2"/>
    </row>
    <row r="1267" ht="15.75" customHeight="1">
      <c r="A1267" s="2">
        <v>303.0</v>
      </c>
      <c r="B1267" s="2">
        <v>2017.0</v>
      </c>
      <c r="C1267" s="6" t="s">
        <v>364</v>
      </c>
      <c r="D1267" s="2">
        <v>15407.0</v>
      </c>
      <c r="E1267" s="2">
        <v>8.5041333000111E13</v>
      </c>
      <c r="F1267" s="2" t="str">
        <f t="array" ref="F1267">IFERROR(INDEX(cnpj!$A:$B,MATCH(C1267,cnpj!$B:$B,0),1),IF(G1267=14,LEFT(E1267,2)&amp;"."&amp;MID(E1267,3,3)&amp;"."&amp;MID(E1267,6,3)&amp;"/"&amp;MID(E1267,9,4)&amp;"-"&amp;RIGHT(E1267,2),IF(G1267=13,0&amp;LEFT(E1267,1)&amp;"."&amp;MID(E1267,2,3)&amp;"."&amp;MID(E1267,5,3)&amp;"/"&amp;MID(E1267,8,4)&amp;"-"&amp;RIGHT(E1267,2),IF(G1267=12,"00"&amp;"."&amp;LEFT(E1267,3)&amp;"."&amp;MID(E1267,4,3)&amp;"/"&amp;MID(E1267,7,4)&amp;"-"&amp;RIGHT(E1267,2),IF(G1267=11,"00.0"&amp;LEFT(E1267,2)&amp;"."&amp;MID(E1267,3,3)&amp;"/"&amp;MID(E1267,6,4)&amp;"-"&amp;RIGHT(E1267,2),"erro")))))</f>
        <v>85.041.333/0001-11</v>
      </c>
      <c r="G1267" s="2">
        <f t="shared" si="2"/>
        <v>14</v>
      </c>
      <c r="H1267" s="6" t="s">
        <v>60</v>
      </c>
      <c r="I1267" s="2">
        <v>1.0</v>
      </c>
      <c r="J1267" s="6">
        <v>11.556942350387002</v>
      </c>
      <c r="K1267" s="6">
        <v>104500.0</v>
      </c>
      <c r="L1267" s="2">
        <v>0.0</v>
      </c>
      <c r="M1267" s="2">
        <v>0.0</v>
      </c>
      <c r="N1267" s="2"/>
      <c r="O1267" s="2">
        <v>0.0</v>
      </c>
      <c r="P1267" s="2">
        <v>0.0</v>
      </c>
      <c r="Q1267" s="2">
        <v>0.0</v>
      </c>
      <c r="R1267" s="2">
        <v>15.0</v>
      </c>
      <c r="S1267" s="2">
        <v>0.0</v>
      </c>
      <c r="T1267" s="6">
        <v>12.168090365202296</v>
      </c>
      <c r="U1267" s="6">
        <v>-0.13729706148141224</v>
      </c>
      <c r="V1267" s="6">
        <v>0.33583663124655927</v>
      </c>
      <c r="W1267" s="6">
        <v>49781.0</v>
      </c>
      <c r="X1267" s="6">
        <v>14883.0</v>
      </c>
      <c r="Y1267" s="6">
        <v>192546.0</v>
      </c>
      <c r="Z1267" s="6">
        <v>-26436.0</v>
      </c>
      <c r="AA1267" s="2">
        <f t="shared" si="3"/>
        <v>0</v>
      </c>
      <c r="AB1267" s="2">
        <v>0.0</v>
      </c>
      <c r="AC1267" s="2">
        <v>0.0</v>
      </c>
      <c r="AD1267" s="2">
        <v>0.0</v>
      </c>
      <c r="AE1267" s="2">
        <v>0.0</v>
      </c>
      <c r="AF1267" s="2">
        <v>0.0</v>
      </c>
      <c r="AG1267" s="2">
        <v>0.0</v>
      </c>
      <c r="AH1267" s="2">
        <v>0.0</v>
      </c>
      <c r="AI1267" s="2">
        <v>0.0</v>
      </c>
      <c r="AJ1267" s="2">
        <v>0.0</v>
      </c>
      <c r="AK1267" s="2">
        <v>0.0</v>
      </c>
      <c r="AL1267" s="2">
        <v>0.0</v>
      </c>
      <c r="AM1267" s="2">
        <v>0.0</v>
      </c>
      <c r="AN1267" s="2">
        <v>1.0</v>
      </c>
      <c r="AO1267" s="2">
        <v>0.0</v>
      </c>
      <c r="AP1267" s="2">
        <v>0.0</v>
      </c>
      <c r="AQ1267" s="2">
        <v>0.0</v>
      </c>
      <c r="AR1267" s="3">
        <v>0.0</v>
      </c>
      <c r="AS1267" s="6">
        <f t="shared" si="4"/>
        <v>12.15789554</v>
      </c>
      <c r="AT1267" s="6">
        <f t="shared" si="5"/>
        <v>0.07801965445</v>
      </c>
      <c r="AU1267" s="6">
        <f t="shared" si="6"/>
        <v>0.1542658964</v>
      </c>
      <c r="AV1267" s="6">
        <f t="shared" si="7"/>
        <v>0</v>
      </c>
      <c r="AW1267" s="6">
        <f t="shared" si="8"/>
        <v>0</v>
      </c>
      <c r="AX1267" s="6">
        <f t="shared" si="9"/>
        <v>0</v>
      </c>
      <c r="AY1267" s="6">
        <f t="shared" si="10"/>
        <v>0</v>
      </c>
      <c r="AZ1267" s="6">
        <f t="shared" si="11"/>
        <v>0</v>
      </c>
      <c r="BA1267" s="6">
        <f t="shared" si="12"/>
        <v>26</v>
      </c>
      <c r="BB1267" s="6">
        <f t="shared" si="13"/>
        <v>1</v>
      </c>
      <c r="BC1267" s="2"/>
      <c r="BD1267" s="2"/>
    </row>
    <row r="1268" ht="15.75" customHeight="1">
      <c r="A1268" s="2">
        <v>303.0</v>
      </c>
      <c r="B1268" s="2">
        <v>2018.0</v>
      </c>
      <c r="C1268" s="6" t="s">
        <v>364</v>
      </c>
      <c r="D1268" s="2">
        <v>15407.0</v>
      </c>
      <c r="E1268" s="2">
        <v>8.5041333000111E13</v>
      </c>
      <c r="F1268" s="2" t="str">
        <f t="array" ref="F1268">IFERROR(INDEX(cnpj!$A:$B,MATCH(C1268,cnpj!$B:$B,0),1),IF(G1268=14,LEFT(E1268,2)&amp;"."&amp;MID(E1268,3,3)&amp;"."&amp;MID(E1268,6,3)&amp;"/"&amp;MID(E1268,9,4)&amp;"-"&amp;RIGHT(E1268,2),IF(G1268=13,0&amp;LEFT(E1268,1)&amp;"."&amp;MID(E1268,2,3)&amp;"."&amp;MID(E1268,5,3)&amp;"/"&amp;MID(E1268,8,4)&amp;"-"&amp;RIGHT(E1268,2),IF(G1268=12,"00"&amp;"."&amp;LEFT(E1268,3)&amp;"."&amp;MID(E1268,4,3)&amp;"/"&amp;MID(E1268,7,4)&amp;"-"&amp;RIGHT(E1268,2),IF(G1268=11,"00.0"&amp;LEFT(E1268,2)&amp;"."&amp;MID(E1268,3,3)&amp;"/"&amp;MID(E1268,6,4)&amp;"-"&amp;RIGHT(E1268,2),"erro")))))</f>
        <v>85.041.333/0001-11</v>
      </c>
      <c r="G1268" s="2">
        <f t="shared" si="2"/>
        <v>14</v>
      </c>
      <c r="H1268" s="6" t="s">
        <v>60</v>
      </c>
      <c r="I1268" s="2">
        <v>1.0</v>
      </c>
      <c r="J1268" s="6">
        <v>11.556942350387002</v>
      </c>
      <c r="K1268" s="6">
        <v>104500.0</v>
      </c>
      <c r="L1268" s="2">
        <v>0.0</v>
      </c>
      <c r="M1268" s="2">
        <v>0.0</v>
      </c>
      <c r="N1268" s="2"/>
      <c r="O1268" s="2">
        <v>0.0</v>
      </c>
      <c r="P1268" s="2">
        <v>0.0</v>
      </c>
      <c r="Q1268" s="2">
        <v>0.0</v>
      </c>
      <c r="R1268" s="2">
        <v>21.0</v>
      </c>
      <c r="S1268" s="2">
        <v>0.0</v>
      </c>
      <c r="T1268" s="6">
        <v>12.046214877880509</v>
      </c>
      <c r="U1268" s="6">
        <v>-0.06593606448698468</v>
      </c>
      <c r="V1268" s="6">
        <v>0.3273219010519029</v>
      </c>
      <c r="W1268" s="6">
        <v>39802.0</v>
      </c>
      <c r="X1268" s="6">
        <v>15991.0</v>
      </c>
      <c r="Y1268" s="6">
        <v>170453.0</v>
      </c>
      <c r="Z1268" s="6">
        <v>-11239.0</v>
      </c>
      <c r="AA1268" s="2">
        <f t="shared" si="3"/>
        <v>1</v>
      </c>
      <c r="AB1268" s="2">
        <v>0.0</v>
      </c>
      <c r="AC1268" s="2">
        <v>0.0</v>
      </c>
      <c r="AD1268" s="2">
        <v>0.0</v>
      </c>
      <c r="AE1268" s="2">
        <v>0.0</v>
      </c>
      <c r="AF1268" s="2">
        <v>0.0</v>
      </c>
      <c r="AG1268" s="2">
        <v>0.0</v>
      </c>
      <c r="AH1268" s="2">
        <v>0.0</v>
      </c>
      <c r="AI1268" s="2">
        <v>0.0</v>
      </c>
      <c r="AJ1268" s="2">
        <v>0.0</v>
      </c>
      <c r="AK1268" s="2">
        <v>0.0</v>
      </c>
      <c r="AL1268" s="2">
        <v>0.0</v>
      </c>
      <c r="AM1268" s="2">
        <v>0.0</v>
      </c>
      <c r="AN1268" s="2">
        <v>0.0</v>
      </c>
      <c r="AO1268" s="2">
        <v>1.0</v>
      </c>
      <c r="AP1268" s="2">
        <v>0.0</v>
      </c>
      <c r="AQ1268" s="2">
        <v>0.0</v>
      </c>
      <c r="AR1268" s="3">
        <v>0.0</v>
      </c>
      <c r="AS1268" s="6">
        <f t="shared" si="4"/>
        <v>12.16809037</v>
      </c>
      <c r="AT1268" s="6">
        <f t="shared" si="5"/>
        <v>-0.1372970615</v>
      </c>
      <c r="AU1268" s="6">
        <f t="shared" si="6"/>
        <v>0.3358366312</v>
      </c>
      <c r="AV1268" s="6">
        <f t="shared" si="7"/>
        <v>0</v>
      </c>
      <c r="AW1268" s="6">
        <f t="shared" si="8"/>
        <v>0</v>
      </c>
      <c r="AX1268" s="6">
        <f t="shared" si="9"/>
        <v>0</v>
      </c>
      <c r="AY1268" s="6">
        <f t="shared" si="10"/>
        <v>0</v>
      </c>
      <c r="AZ1268" s="6">
        <f t="shared" si="11"/>
        <v>0</v>
      </c>
      <c r="BA1268" s="6">
        <f t="shared" si="12"/>
        <v>15</v>
      </c>
      <c r="BB1268" s="6">
        <f t="shared" si="13"/>
        <v>0</v>
      </c>
      <c r="BC1268" s="2"/>
      <c r="BD1268" s="2"/>
    </row>
    <row r="1269" ht="15.75" customHeight="1">
      <c r="A1269" s="2">
        <v>303.0</v>
      </c>
      <c r="B1269" s="2">
        <v>2019.0</v>
      </c>
      <c r="C1269" s="6" t="s">
        <v>364</v>
      </c>
      <c r="D1269" s="2">
        <v>15407.0</v>
      </c>
      <c r="E1269" s="2">
        <v>8.5041333000111E13</v>
      </c>
      <c r="F1269" s="2" t="str">
        <f t="array" ref="F1269">IFERROR(INDEX(cnpj!$A:$B,MATCH(C1269,cnpj!$B:$B,0),1),IF(G1269=14,LEFT(E1269,2)&amp;"."&amp;MID(E1269,3,3)&amp;"."&amp;MID(E1269,6,3)&amp;"/"&amp;MID(E1269,9,4)&amp;"-"&amp;RIGHT(E1269,2),IF(G1269=13,0&amp;LEFT(E1269,1)&amp;"."&amp;MID(E1269,2,3)&amp;"."&amp;MID(E1269,5,3)&amp;"/"&amp;MID(E1269,8,4)&amp;"-"&amp;RIGHT(E1269,2),IF(G1269=12,"00"&amp;"."&amp;LEFT(E1269,3)&amp;"."&amp;MID(E1269,4,3)&amp;"/"&amp;MID(E1269,7,4)&amp;"-"&amp;RIGHT(E1269,2),IF(G1269=11,"00.0"&amp;LEFT(E1269,2)&amp;"."&amp;MID(E1269,3,3)&amp;"/"&amp;MID(E1269,6,4)&amp;"-"&amp;RIGHT(E1269,2),"erro")))))</f>
        <v>85.041.333/0001-11</v>
      </c>
      <c r="G1269" s="2">
        <f t="shared" si="2"/>
        <v>14</v>
      </c>
      <c r="H1269" s="6" t="s">
        <v>60</v>
      </c>
      <c r="I1269" s="2">
        <v>1.0</v>
      </c>
      <c r="J1269" s="6">
        <v>11.556942350387002</v>
      </c>
      <c r="K1269" s="6">
        <v>104500.0</v>
      </c>
      <c r="L1269" s="2">
        <v>0.0</v>
      </c>
      <c r="M1269" s="2">
        <v>0.0</v>
      </c>
      <c r="N1269" s="2"/>
      <c r="O1269" s="2">
        <v>0.0</v>
      </c>
      <c r="P1269" s="2">
        <v>0.0</v>
      </c>
      <c r="Q1269" s="2">
        <v>0.0</v>
      </c>
      <c r="R1269" s="2">
        <v>17.0</v>
      </c>
      <c r="S1269" s="2">
        <v>0.0</v>
      </c>
      <c r="T1269" s="6">
        <v>12.145568641439128</v>
      </c>
      <c r="U1269" s="6">
        <v>0.0284025114470567</v>
      </c>
      <c r="V1269" s="6">
        <v>0.2902931083938</v>
      </c>
      <c r="W1269" s="6">
        <v>37068.0</v>
      </c>
      <c r="X1269" s="6">
        <v>17582.0</v>
      </c>
      <c r="Y1269" s="6">
        <v>188258.0</v>
      </c>
      <c r="Z1269" s="6">
        <v>5347.0</v>
      </c>
      <c r="AA1269" s="2">
        <f t="shared" si="3"/>
        <v>1</v>
      </c>
      <c r="AB1269" s="2">
        <v>0.0</v>
      </c>
      <c r="AC1269" s="2">
        <v>0.0</v>
      </c>
      <c r="AD1269" s="2">
        <v>0.0</v>
      </c>
      <c r="AE1269" s="2">
        <v>0.0</v>
      </c>
      <c r="AF1269" s="2">
        <v>0.0</v>
      </c>
      <c r="AG1269" s="2">
        <v>0.0</v>
      </c>
      <c r="AH1269" s="2">
        <v>0.0</v>
      </c>
      <c r="AI1269" s="2">
        <v>0.0</v>
      </c>
      <c r="AJ1269" s="2">
        <v>0.0</v>
      </c>
      <c r="AK1269" s="2">
        <v>0.0</v>
      </c>
      <c r="AL1269" s="2">
        <v>0.0</v>
      </c>
      <c r="AM1269" s="2">
        <v>0.0</v>
      </c>
      <c r="AN1269" s="2">
        <v>0.0</v>
      </c>
      <c r="AO1269" s="2">
        <v>0.0</v>
      </c>
      <c r="AP1269" s="2">
        <v>1.0</v>
      </c>
      <c r="AQ1269" s="2">
        <v>0.0</v>
      </c>
      <c r="AR1269" s="3">
        <v>0.0</v>
      </c>
      <c r="AS1269" s="6">
        <f t="shared" si="4"/>
        <v>12.04621488</v>
      </c>
      <c r="AT1269" s="6">
        <f t="shared" si="5"/>
        <v>-0.06593606449</v>
      </c>
      <c r="AU1269" s="6">
        <f t="shared" si="6"/>
        <v>0.3273219011</v>
      </c>
      <c r="AV1269" s="6">
        <f t="shared" si="7"/>
        <v>0</v>
      </c>
      <c r="AW1269" s="6">
        <f t="shared" si="8"/>
        <v>0</v>
      </c>
      <c r="AX1269" s="6">
        <f t="shared" si="9"/>
        <v>0</v>
      </c>
      <c r="AY1269" s="6">
        <f t="shared" si="10"/>
        <v>0</v>
      </c>
      <c r="AZ1269" s="6">
        <f t="shared" si="11"/>
        <v>0</v>
      </c>
      <c r="BA1269" s="6">
        <f t="shared" si="12"/>
        <v>21</v>
      </c>
      <c r="BB1269" s="6">
        <f t="shared" si="13"/>
        <v>0</v>
      </c>
      <c r="BC1269" s="2"/>
      <c r="BD1269" s="2"/>
    </row>
    <row r="1270" ht="15.75" customHeight="1">
      <c r="A1270" s="2">
        <v>303.0</v>
      </c>
      <c r="B1270" s="2">
        <v>2020.0</v>
      </c>
      <c r="C1270" s="6" t="s">
        <v>364</v>
      </c>
      <c r="D1270" s="2">
        <v>15407.0</v>
      </c>
      <c r="E1270" s="2">
        <v>8.5041333000111E13</v>
      </c>
      <c r="F1270" s="2" t="str">
        <f t="array" ref="F1270">IFERROR(INDEX(cnpj!$A:$B,MATCH(C1270,cnpj!$B:$B,0),1),IF(G1270=14,LEFT(E1270,2)&amp;"."&amp;MID(E1270,3,3)&amp;"."&amp;MID(E1270,6,3)&amp;"/"&amp;MID(E1270,9,4)&amp;"-"&amp;RIGHT(E1270,2),IF(G1270=13,0&amp;LEFT(E1270,1)&amp;"."&amp;MID(E1270,2,3)&amp;"."&amp;MID(E1270,5,3)&amp;"/"&amp;MID(E1270,8,4)&amp;"-"&amp;RIGHT(E1270,2),IF(G1270=12,"00"&amp;"."&amp;LEFT(E1270,3)&amp;"."&amp;MID(E1270,4,3)&amp;"/"&amp;MID(E1270,7,4)&amp;"-"&amp;RIGHT(E1270,2),IF(G1270=11,"00.0"&amp;LEFT(E1270,2)&amp;"."&amp;MID(E1270,3,3)&amp;"/"&amp;MID(E1270,6,4)&amp;"-"&amp;RIGHT(E1270,2),"erro")))))</f>
        <v>85.041.333/0001-11</v>
      </c>
      <c r="G1270" s="2">
        <f t="shared" si="2"/>
        <v>14</v>
      </c>
      <c r="H1270" s="6" t="s">
        <v>60</v>
      </c>
      <c r="I1270" s="2">
        <v>1.0</v>
      </c>
      <c r="J1270" s="6">
        <v>11.600936342292941</v>
      </c>
      <c r="K1270" s="6">
        <v>109200.0</v>
      </c>
      <c r="L1270" s="2">
        <v>0.0</v>
      </c>
      <c r="M1270" s="2">
        <v>0.0</v>
      </c>
      <c r="N1270" s="2"/>
      <c r="O1270" s="2">
        <v>0.0</v>
      </c>
      <c r="P1270" s="2">
        <v>0.0</v>
      </c>
      <c r="Q1270" s="2">
        <v>0.0</v>
      </c>
      <c r="R1270" s="2">
        <v>17.0</v>
      </c>
      <c r="S1270" s="2">
        <v>0.0</v>
      </c>
      <c r="T1270" s="6">
        <v>12.27233780017781</v>
      </c>
      <c r="U1270" s="6">
        <v>0.06790764709735987</v>
      </c>
      <c r="V1270" s="6">
        <v>0.3705299903604084</v>
      </c>
      <c r="W1270" s="6">
        <v>44085.0</v>
      </c>
      <c r="X1270" s="6">
        <v>35098.0</v>
      </c>
      <c r="Y1270" s="6">
        <v>213702.0</v>
      </c>
      <c r="Z1270" s="6">
        <v>14512.0</v>
      </c>
      <c r="AA1270" s="2">
        <f t="shared" si="3"/>
        <v>0</v>
      </c>
      <c r="AB1270" s="2">
        <v>0.0</v>
      </c>
      <c r="AC1270" s="2">
        <v>0.0</v>
      </c>
      <c r="AD1270" s="2">
        <v>0.0</v>
      </c>
      <c r="AE1270" s="2">
        <v>0.0</v>
      </c>
      <c r="AF1270" s="2">
        <v>0.0</v>
      </c>
      <c r="AG1270" s="2">
        <v>0.0</v>
      </c>
      <c r="AH1270" s="2">
        <v>0.0</v>
      </c>
      <c r="AI1270" s="2">
        <v>0.0</v>
      </c>
      <c r="AJ1270" s="2">
        <v>0.0</v>
      </c>
      <c r="AK1270" s="2">
        <v>0.0</v>
      </c>
      <c r="AL1270" s="2">
        <v>0.0</v>
      </c>
      <c r="AM1270" s="2">
        <v>0.0</v>
      </c>
      <c r="AN1270" s="2">
        <v>0.0</v>
      </c>
      <c r="AO1270" s="2">
        <v>0.0</v>
      </c>
      <c r="AP1270" s="2">
        <v>0.0</v>
      </c>
      <c r="AQ1270" s="2">
        <v>1.0</v>
      </c>
      <c r="AR1270" s="3">
        <v>0.0</v>
      </c>
      <c r="AS1270" s="6">
        <f t="shared" si="4"/>
        <v>12.14556864</v>
      </c>
      <c r="AT1270" s="6">
        <f t="shared" si="5"/>
        <v>0.02840251145</v>
      </c>
      <c r="AU1270" s="6">
        <f t="shared" si="6"/>
        <v>0.2902931084</v>
      </c>
      <c r="AV1270" s="6">
        <f t="shared" si="7"/>
        <v>0</v>
      </c>
      <c r="AW1270" s="6">
        <f t="shared" si="8"/>
        <v>0</v>
      </c>
      <c r="AX1270" s="6">
        <f t="shared" si="9"/>
        <v>0</v>
      </c>
      <c r="AY1270" s="6">
        <f t="shared" si="10"/>
        <v>0</v>
      </c>
      <c r="AZ1270" s="6">
        <f t="shared" si="11"/>
        <v>0</v>
      </c>
      <c r="BA1270" s="6">
        <f t="shared" si="12"/>
        <v>17</v>
      </c>
      <c r="BB1270" s="6">
        <f t="shared" si="13"/>
        <v>0</v>
      </c>
      <c r="BC1270" s="2"/>
      <c r="BD1270" s="2"/>
    </row>
    <row r="1271" ht="15.75" customHeight="1">
      <c r="A1271" s="2">
        <v>304.0</v>
      </c>
      <c r="B1271" s="2">
        <v>2016.0</v>
      </c>
      <c r="C1271" s="6" t="s">
        <v>365</v>
      </c>
      <c r="D1271" s="2">
        <v>19852.0</v>
      </c>
      <c r="E1271" s="2">
        <v>3.795050000109E12</v>
      </c>
      <c r="F1271" s="2" t="str">
        <f t="array" ref="F1271">IFERROR(INDEX(cnpj!$A:$B,MATCH(C1271,cnpj!$B:$B,0),1),IF(G1271=14,LEFT(E1271,2)&amp;"."&amp;MID(E1271,3,3)&amp;"."&amp;MID(E1271,6,3)&amp;"/"&amp;MID(E1271,9,4)&amp;"-"&amp;RIGHT(E1271,2),IF(G1271=13,0&amp;LEFT(E1271,1)&amp;"."&amp;MID(E1271,2,3)&amp;"."&amp;MID(E1271,5,3)&amp;"/"&amp;MID(E1271,8,4)&amp;"-"&amp;RIGHT(E1271,2),IF(G1271=12,"00"&amp;"."&amp;LEFT(E1271,3)&amp;"."&amp;MID(E1271,4,3)&amp;"/"&amp;MID(E1271,7,4)&amp;"-"&amp;RIGHT(E1271,2),IF(G1271=11,"00.0"&amp;LEFT(E1271,2)&amp;"."&amp;MID(E1271,3,3)&amp;"/"&amp;MID(E1271,6,4)&amp;"-"&amp;RIGHT(E1271,2),"erro")))))</f>
        <v>03.795.050/0001-09</v>
      </c>
      <c r="G1271" s="2">
        <f t="shared" si="2"/>
        <v>13</v>
      </c>
      <c r="H1271" s="6" t="s">
        <v>52</v>
      </c>
      <c r="I1271" s="2">
        <v>10.0</v>
      </c>
      <c r="J1271" s="6">
        <v>12.972823919532567</v>
      </c>
      <c r="K1271" s="6">
        <v>430552.23</v>
      </c>
      <c r="L1271" s="2">
        <v>0.0</v>
      </c>
      <c r="M1271" s="2">
        <v>1.0</v>
      </c>
      <c r="N1271" s="2"/>
      <c r="O1271" s="2">
        <v>0.0</v>
      </c>
      <c r="P1271" s="2">
        <v>0.0</v>
      </c>
      <c r="Q1271" s="2">
        <v>0.0</v>
      </c>
      <c r="R1271" s="2">
        <v>11.0</v>
      </c>
      <c r="S1271" s="2">
        <v>0.0</v>
      </c>
      <c r="T1271" s="6">
        <v>14.593272287080751</v>
      </c>
      <c r="U1271" s="6">
        <v>0.03358640445282655</v>
      </c>
      <c r="V1271" s="6">
        <v>0.7075638784431647</v>
      </c>
      <c r="W1271" s="6">
        <v>725830.0</v>
      </c>
      <c r="X1271" s="6">
        <v>814250.0</v>
      </c>
      <c r="Y1271" s="6">
        <v>2176595.0</v>
      </c>
      <c r="Z1271" s="6">
        <v>73104.0</v>
      </c>
      <c r="AA1271" s="2" t="str">
        <f t="shared" si="3"/>
        <v/>
      </c>
      <c r="AB1271" s="2">
        <v>0.0</v>
      </c>
      <c r="AC1271" s="2">
        <v>0.0</v>
      </c>
      <c r="AD1271" s="2">
        <v>1.0</v>
      </c>
      <c r="AE1271" s="2">
        <v>0.0</v>
      </c>
      <c r="AF1271" s="2">
        <v>0.0</v>
      </c>
      <c r="AG1271" s="2">
        <v>0.0</v>
      </c>
      <c r="AH1271" s="2">
        <v>0.0</v>
      </c>
      <c r="AI1271" s="2">
        <v>0.0</v>
      </c>
      <c r="AJ1271" s="2">
        <v>0.0</v>
      </c>
      <c r="AK1271" s="2">
        <v>0.0</v>
      </c>
      <c r="AL1271" s="2">
        <v>0.0</v>
      </c>
      <c r="AM1271" s="2">
        <v>1.0</v>
      </c>
      <c r="AN1271" s="2">
        <v>0.0</v>
      </c>
      <c r="AO1271" s="2">
        <v>0.0</v>
      </c>
      <c r="AP1271" s="2">
        <v>0.0</v>
      </c>
      <c r="AQ1271" s="2">
        <v>0.0</v>
      </c>
      <c r="AR1271" s="3">
        <v>0.0</v>
      </c>
      <c r="AS1271" s="6" t="str">
        <f t="shared" si="4"/>
        <v/>
      </c>
      <c r="AT1271" s="6" t="str">
        <f t="shared" si="5"/>
        <v/>
      </c>
      <c r="AU1271" s="6" t="str">
        <f t="shared" si="6"/>
        <v/>
      </c>
      <c r="AV1271" s="6" t="str">
        <f t="shared" si="7"/>
        <v/>
      </c>
      <c r="AW1271" s="6" t="str">
        <f t="shared" si="8"/>
        <v/>
      </c>
      <c r="AX1271" s="6" t="str">
        <f t="shared" si="9"/>
        <v/>
      </c>
      <c r="AY1271" s="6" t="str">
        <f t="shared" si="10"/>
        <v/>
      </c>
      <c r="AZ1271" s="6" t="str">
        <f t="shared" si="11"/>
        <v/>
      </c>
      <c r="BA1271" s="6" t="str">
        <f t="shared" si="12"/>
        <v/>
      </c>
      <c r="BB1271" s="6" t="str">
        <f t="shared" si="13"/>
        <v/>
      </c>
      <c r="BC1271" s="2"/>
      <c r="BD1271" s="2"/>
    </row>
    <row r="1272" ht="15.75" customHeight="1">
      <c r="A1272" s="2">
        <v>304.0</v>
      </c>
      <c r="B1272" s="2">
        <v>2017.0</v>
      </c>
      <c r="C1272" s="6" t="s">
        <v>365</v>
      </c>
      <c r="D1272" s="2">
        <v>19852.0</v>
      </c>
      <c r="E1272" s="2">
        <v>3.795050000109E12</v>
      </c>
      <c r="F1272" s="2" t="str">
        <f t="array" ref="F1272">IFERROR(INDEX(cnpj!$A:$B,MATCH(C1272,cnpj!$B:$B,0),1),IF(G1272=14,LEFT(E1272,2)&amp;"."&amp;MID(E1272,3,3)&amp;"."&amp;MID(E1272,6,3)&amp;"/"&amp;MID(E1272,9,4)&amp;"-"&amp;RIGHT(E1272,2),IF(G1272=13,0&amp;LEFT(E1272,1)&amp;"."&amp;MID(E1272,2,3)&amp;"."&amp;MID(E1272,5,3)&amp;"/"&amp;MID(E1272,8,4)&amp;"-"&amp;RIGHT(E1272,2),IF(G1272=12,"00"&amp;"."&amp;LEFT(E1272,3)&amp;"."&amp;MID(E1272,4,3)&amp;"/"&amp;MID(E1272,7,4)&amp;"-"&amp;RIGHT(E1272,2),IF(G1272=11,"00.0"&amp;LEFT(E1272,2)&amp;"."&amp;MID(E1272,3,3)&amp;"/"&amp;MID(E1272,6,4)&amp;"-"&amp;RIGHT(E1272,2),"erro")))))</f>
        <v>03.795.050/0001-09</v>
      </c>
      <c r="G1272" s="2">
        <f t="shared" si="2"/>
        <v>13</v>
      </c>
      <c r="H1272" s="6" t="s">
        <v>52</v>
      </c>
      <c r="I1272" s="2">
        <v>10.0</v>
      </c>
      <c r="J1272" s="6">
        <v>12.83781322204276</v>
      </c>
      <c r="K1272" s="6">
        <v>376176.31</v>
      </c>
      <c r="L1272" s="2">
        <v>0.0</v>
      </c>
      <c r="M1272" s="2">
        <v>1.0</v>
      </c>
      <c r="N1272" s="2"/>
      <c r="O1272" s="2">
        <v>0.0</v>
      </c>
      <c r="P1272" s="2">
        <v>0.0</v>
      </c>
      <c r="Q1272" s="2">
        <v>0.0</v>
      </c>
      <c r="R1272" s="2">
        <v>13.0</v>
      </c>
      <c r="S1272" s="2">
        <v>0.0</v>
      </c>
      <c r="T1272" s="6">
        <v>14.71262295563076</v>
      </c>
      <c r="U1272" s="6">
        <v>0.038281173866294586</v>
      </c>
      <c r="V1272" s="6">
        <v>0.7046891940545832</v>
      </c>
      <c r="W1272" s="6">
        <v>581720.0</v>
      </c>
      <c r="X1272" s="6">
        <v>1146538.0</v>
      </c>
      <c r="Y1272" s="6">
        <v>2452511.0</v>
      </c>
      <c r="Z1272" s="6">
        <v>93885.0</v>
      </c>
      <c r="AA1272" s="2">
        <f t="shared" si="3"/>
        <v>0</v>
      </c>
      <c r="AB1272" s="2">
        <v>0.0</v>
      </c>
      <c r="AC1272" s="2">
        <v>0.0</v>
      </c>
      <c r="AD1272" s="2">
        <v>1.0</v>
      </c>
      <c r="AE1272" s="2">
        <v>0.0</v>
      </c>
      <c r="AF1272" s="2">
        <v>0.0</v>
      </c>
      <c r="AG1272" s="2">
        <v>0.0</v>
      </c>
      <c r="AH1272" s="2">
        <v>0.0</v>
      </c>
      <c r="AI1272" s="2">
        <v>0.0</v>
      </c>
      <c r="AJ1272" s="2">
        <v>0.0</v>
      </c>
      <c r="AK1272" s="2">
        <v>0.0</v>
      </c>
      <c r="AL1272" s="2">
        <v>0.0</v>
      </c>
      <c r="AM1272" s="2">
        <v>0.0</v>
      </c>
      <c r="AN1272" s="2">
        <v>1.0</v>
      </c>
      <c r="AO1272" s="2">
        <v>0.0</v>
      </c>
      <c r="AP1272" s="2">
        <v>0.0</v>
      </c>
      <c r="AQ1272" s="2">
        <v>0.0</v>
      </c>
      <c r="AR1272" s="3">
        <v>0.0</v>
      </c>
      <c r="AS1272" s="6">
        <f t="shared" si="4"/>
        <v>14.59327229</v>
      </c>
      <c r="AT1272" s="6">
        <f t="shared" si="5"/>
        <v>0.03358640445</v>
      </c>
      <c r="AU1272" s="6">
        <f t="shared" si="6"/>
        <v>0.7075638784</v>
      </c>
      <c r="AV1272" s="6">
        <f t="shared" si="7"/>
        <v>0</v>
      </c>
      <c r="AW1272" s="6">
        <f t="shared" si="8"/>
        <v>1</v>
      </c>
      <c r="AX1272" s="6">
        <f t="shared" si="9"/>
        <v>0</v>
      </c>
      <c r="AY1272" s="6">
        <f t="shared" si="10"/>
        <v>0</v>
      </c>
      <c r="AZ1272" s="6">
        <f t="shared" si="11"/>
        <v>0</v>
      </c>
      <c r="BA1272" s="6">
        <f t="shared" si="12"/>
        <v>11</v>
      </c>
      <c r="BB1272" s="6">
        <f t="shared" si="13"/>
        <v>0</v>
      </c>
      <c r="BC1272" s="2"/>
      <c r="BD1272" s="2"/>
    </row>
    <row r="1273" ht="15.75" customHeight="1">
      <c r="A1273" s="2">
        <v>304.0</v>
      </c>
      <c r="B1273" s="2">
        <v>2018.0</v>
      </c>
      <c r="C1273" s="6" t="s">
        <v>365</v>
      </c>
      <c r="D1273" s="2">
        <v>19852.0</v>
      </c>
      <c r="E1273" s="2">
        <v>3.795050000109E12</v>
      </c>
      <c r="F1273" s="2" t="str">
        <f t="array" ref="F1273">IFERROR(INDEX(cnpj!$A:$B,MATCH(C1273,cnpj!$B:$B,0),1),IF(G1273=14,LEFT(E1273,2)&amp;"."&amp;MID(E1273,3,3)&amp;"."&amp;MID(E1273,6,3)&amp;"/"&amp;MID(E1273,9,4)&amp;"-"&amp;RIGHT(E1273,2),IF(G1273=13,0&amp;LEFT(E1273,1)&amp;"."&amp;MID(E1273,2,3)&amp;"."&amp;MID(E1273,5,3)&amp;"/"&amp;MID(E1273,8,4)&amp;"-"&amp;RIGHT(E1273,2),IF(G1273=12,"00"&amp;"."&amp;LEFT(E1273,3)&amp;"."&amp;MID(E1273,4,3)&amp;"/"&amp;MID(E1273,7,4)&amp;"-"&amp;RIGHT(E1273,2),IF(G1273=11,"00.0"&amp;LEFT(E1273,2)&amp;"."&amp;MID(E1273,3,3)&amp;"/"&amp;MID(E1273,6,4)&amp;"-"&amp;RIGHT(E1273,2),"erro")))))</f>
        <v>03.795.050/0001-09</v>
      </c>
      <c r="G1273" s="2">
        <f t="shared" si="2"/>
        <v>13</v>
      </c>
      <c r="H1273" s="6" t="s">
        <v>52</v>
      </c>
      <c r="I1273" s="2">
        <v>10.0</v>
      </c>
      <c r="J1273" s="6">
        <v>12.835151354461965</v>
      </c>
      <c r="K1273" s="6">
        <v>375176.31</v>
      </c>
      <c r="L1273" s="2">
        <v>0.0</v>
      </c>
      <c r="M1273" s="2">
        <v>1.0</v>
      </c>
      <c r="N1273" s="2"/>
      <c r="O1273" s="2">
        <v>0.0</v>
      </c>
      <c r="P1273" s="2">
        <v>0.0</v>
      </c>
      <c r="Q1273" s="2">
        <v>0.0</v>
      </c>
      <c r="R1273" s="2">
        <v>9.0</v>
      </c>
      <c r="S1273" s="2">
        <v>0.0</v>
      </c>
      <c r="T1273" s="6">
        <v>14.633230560214086</v>
      </c>
      <c r="U1273" s="6">
        <v>0.032012568593789245</v>
      </c>
      <c r="V1273" s="6">
        <v>0.6540634936470596</v>
      </c>
      <c r="W1273" s="6">
        <v>355094.0</v>
      </c>
      <c r="X1273" s="6">
        <v>1126575.0</v>
      </c>
      <c r="Y1273" s="6">
        <v>2265329.0</v>
      </c>
      <c r="Z1273" s="6">
        <v>72519.0</v>
      </c>
      <c r="AA1273" s="2">
        <f t="shared" si="3"/>
        <v>0</v>
      </c>
      <c r="AB1273" s="2">
        <v>0.0</v>
      </c>
      <c r="AC1273" s="2">
        <v>0.0</v>
      </c>
      <c r="AD1273" s="2">
        <v>1.0</v>
      </c>
      <c r="AE1273" s="2">
        <v>0.0</v>
      </c>
      <c r="AF1273" s="2">
        <v>0.0</v>
      </c>
      <c r="AG1273" s="2">
        <v>0.0</v>
      </c>
      <c r="AH1273" s="2">
        <v>0.0</v>
      </c>
      <c r="AI1273" s="2">
        <v>0.0</v>
      </c>
      <c r="AJ1273" s="2">
        <v>0.0</v>
      </c>
      <c r="AK1273" s="2">
        <v>0.0</v>
      </c>
      <c r="AL1273" s="2">
        <v>0.0</v>
      </c>
      <c r="AM1273" s="2">
        <v>0.0</v>
      </c>
      <c r="AN1273" s="2">
        <v>0.0</v>
      </c>
      <c r="AO1273" s="2">
        <v>1.0</v>
      </c>
      <c r="AP1273" s="2">
        <v>0.0</v>
      </c>
      <c r="AQ1273" s="2">
        <v>0.0</v>
      </c>
      <c r="AR1273" s="3">
        <v>0.0</v>
      </c>
      <c r="AS1273" s="6">
        <f t="shared" si="4"/>
        <v>14.71262296</v>
      </c>
      <c r="AT1273" s="6">
        <f t="shared" si="5"/>
        <v>0.03828117387</v>
      </c>
      <c r="AU1273" s="6">
        <f t="shared" si="6"/>
        <v>0.7046891941</v>
      </c>
      <c r="AV1273" s="6">
        <f t="shared" si="7"/>
        <v>0</v>
      </c>
      <c r="AW1273" s="6">
        <f t="shared" si="8"/>
        <v>1</v>
      </c>
      <c r="AX1273" s="6">
        <f t="shared" si="9"/>
        <v>0</v>
      </c>
      <c r="AY1273" s="6">
        <f t="shared" si="10"/>
        <v>0</v>
      </c>
      <c r="AZ1273" s="6">
        <f t="shared" si="11"/>
        <v>0</v>
      </c>
      <c r="BA1273" s="6">
        <f t="shared" si="12"/>
        <v>13</v>
      </c>
      <c r="BB1273" s="6">
        <f t="shared" si="13"/>
        <v>0</v>
      </c>
      <c r="BC1273" s="2"/>
      <c r="BD1273" s="2"/>
    </row>
    <row r="1274" ht="15.75" customHeight="1">
      <c r="A1274" s="2">
        <v>304.0</v>
      </c>
      <c r="B1274" s="2">
        <v>2019.0</v>
      </c>
      <c r="C1274" s="6" t="s">
        <v>365</v>
      </c>
      <c r="D1274" s="2">
        <v>19852.0</v>
      </c>
      <c r="E1274" s="2">
        <v>3.795050000109E12</v>
      </c>
      <c r="F1274" s="2" t="str">
        <f t="array" ref="F1274">IFERROR(INDEX(cnpj!$A:$B,MATCH(C1274,cnpj!$B:$B,0),1),IF(G1274=14,LEFT(E1274,2)&amp;"."&amp;MID(E1274,3,3)&amp;"."&amp;MID(E1274,6,3)&amp;"/"&amp;MID(E1274,9,4)&amp;"-"&amp;RIGHT(E1274,2),IF(G1274=13,0&amp;LEFT(E1274,1)&amp;"."&amp;MID(E1274,2,3)&amp;"."&amp;MID(E1274,5,3)&amp;"/"&amp;MID(E1274,8,4)&amp;"-"&amp;RIGHT(E1274,2),IF(G1274=12,"00"&amp;"."&amp;LEFT(E1274,3)&amp;"."&amp;MID(E1274,4,3)&amp;"/"&amp;MID(E1274,7,4)&amp;"-"&amp;RIGHT(E1274,2),IF(G1274=11,"00.0"&amp;LEFT(E1274,2)&amp;"."&amp;MID(E1274,3,3)&amp;"/"&amp;MID(E1274,6,4)&amp;"-"&amp;RIGHT(E1274,2),"erro")))))</f>
        <v>03.795.050/0001-09</v>
      </c>
      <c r="G1274" s="2">
        <f t="shared" si="2"/>
        <v>13</v>
      </c>
      <c r="H1274" s="6" t="s">
        <v>52</v>
      </c>
      <c r="I1274" s="2">
        <v>10.0</v>
      </c>
      <c r="J1274" s="6">
        <v>12.848897113167535</v>
      </c>
      <c r="K1274" s="6">
        <v>380369.0</v>
      </c>
      <c r="L1274" s="2">
        <v>0.0</v>
      </c>
      <c r="M1274" s="2">
        <v>1.0</v>
      </c>
      <c r="N1274" s="2"/>
      <c r="O1274" s="2">
        <v>0.0</v>
      </c>
      <c r="P1274" s="2">
        <v>0.0</v>
      </c>
      <c r="Q1274" s="2">
        <v>0.0</v>
      </c>
      <c r="R1274" s="2">
        <v>7.0</v>
      </c>
      <c r="S1274" s="2">
        <v>0.0</v>
      </c>
      <c r="T1274" s="6">
        <v>14.630887760552252</v>
      </c>
      <c r="U1274" s="6">
        <v>0.07766496698270994</v>
      </c>
      <c r="V1274" s="6">
        <v>0.43107828752564126</v>
      </c>
      <c r="W1274" s="6">
        <v>248419.0</v>
      </c>
      <c r="X1274" s="6">
        <v>725830.0</v>
      </c>
      <c r="Y1274" s="6">
        <v>2260028.0</v>
      </c>
      <c r="Z1274" s="6">
        <v>175525.0</v>
      </c>
      <c r="AA1274" s="2">
        <f t="shared" si="3"/>
        <v>0</v>
      </c>
      <c r="AB1274" s="2">
        <v>0.0</v>
      </c>
      <c r="AC1274" s="2">
        <v>0.0</v>
      </c>
      <c r="AD1274" s="2">
        <v>1.0</v>
      </c>
      <c r="AE1274" s="2">
        <v>0.0</v>
      </c>
      <c r="AF1274" s="2">
        <v>0.0</v>
      </c>
      <c r="AG1274" s="2">
        <v>0.0</v>
      </c>
      <c r="AH1274" s="2">
        <v>0.0</v>
      </c>
      <c r="AI1274" s="2">
        <v>0.0</v>
      </c>
      <c r="AJ1274" s="2">
        <v>0.0</v>
      </c>
      <c r="AK1274" s="2">
        <v>0.0</v>
      </c>
      <c r="AL1274" s="2">
        <v>0.0</v>
      </c>
      <c r="AM1274" s="2">
        <v>0.0</v>
      </c>
      <c r="AN1274" s="2">
        <v>0.0</v>
      </c>
      <c r="AO1274" s="2">
        <v>0.0</v>
      </c>
      <c r="AP1274" s="2">
        <v>1.0</v>
      </c>
      <c r="AQ1274" s="2">
        <v>0.0</v>
      </c>
      <c r="AR1274" s="3">
        <v>0.0</v>
      </c>
      <c r="AS1274" s="6">
        <f t="shared" si="4"/>
        <v>14.63323056</v>
      </c>
      <c r="AT1274" s="6">
        <f t="shared" si="5"/>
        <v>0.03201256859</v>
      </c>
      <c r="AU1274" s="6">
        <f t="shared" si="6"/>
        <v>0.6540634936</v>
      </c>
      <c r="AV1274" s="6">
        <f t="shared" si="7"/>
        <v>0</v>
      </c>
      <c r="AW1274" s="6">
        <f t="shared" si="8"/>
        <v>1</v>
      </c>
      <c r="AX1274" s="6">
        <f t="shared" si="9"/>
        <v>0</v>
      </c>
      <c r="AY1274" s="6">
        <f t="shared" si="10"/>
        <v>0</v>
      </c>
      <c r="AZ1274" s="6">
        <f t="shared" si="11"/>
        <v>0</v>
      </c>
      <c r="BA1274" s="6">
        <f t="shared" si="12"/>
        <v>9</v>
      </c>
      <c r="BB1274" s="6">
        <f t="shared" si="13"/>
        <v>0</v>
      </c>
      <c r="BC1274" s="2"/>
      <c r="BD1274" s="2"/>
    </row>
    <row r="1275" ht="15.75" customHeight="1">
      <c r="A1275" s="2">
        <v>304.0</v>
      </c>
      <c r="B1275" s="2">
        <v>2020.0</v>
      </c>
      <c r="C1275" s="6" t="s">
        <v>365</v>
      </c>
      <c r="D1275" s="2">
        <v>19852.0</v>
      </c>
      <c r="E1275" s="2">
        <v>3.795050000109E12</v>
      </c>
      <c r="F1275" s="2" t="str">
        <f t="array" ref="F1275">IFERROR(INDEX(cnpj!$A:$B,MATCH(C1275,cnpj!$B:$B,0),1),IF(G1275=14,LEFT(E1275,2)&amp;"."&amp;MID(E1275,3,3)&amp;"."&amp;MID(E1275,6,3)&amp;"/"&amp;MID(E1275,9,4)&amp;"-"&amp;RIGHT(E1275,2),IF(G1275=13,0&amp;LEFT(E1275,1)&amp;"."&amp;MID(E1275,2,3)&amp;"."&amp;MID(E1275,5,3)&amp;"/"&amp;MID(E1275,8,4)&amp;"-"&amp;RIGHT(E1275,2),IF(G1275=12,"00"&amp;"."&amp;LEFT(E1275,3)&amp;"."&amp;MID(E1275,4,3)&amp;"/"&amp;MID(E1275,7,4)&amp;"-"&amp;RIGHT(E1275,2),IF(G1275=11,"00.0"&amp;LEFT(E1275,2)&amp;"."&amp;MID(E1275,3,3)&amp;"/"&amp;MID(E1275,6,4)&amp;"-"&amp;RIGHT(E1275,2),"erro")))))</f>
        <v>03.795.050/0001-09</v>
      </c>
      <c r="G1275" s="2">
        <f t="shared" si="2"/>
        <v>13</v>
      </c>
      <c r="H1275" s="6" t="s">
        <v>52</v>
      </c>
      <c r="I1275" s="2">
        <v>10.0</v>
      </c>
      <c r="J1275" s="6">
        <v>13.284186264720937</v>
      </c>
      <c r="K1275" s="6">
        <v>587826.0</v>
      </c>
      <c r="L1275" s="2">
        <v>0.0</v>
      </c>
      <c r="M1275" s="2">
        <v>1.0</v>
      </c>
      <c r="N1275" s="2"/>
      <c r="O1275" s="2">
        <v>0.0</v>
      </c>
      <c r="P1275" s="2">
        <v>0.0</v>
      </c>
      <c r="Q1275" s="2">
        <v>0.0</v>
      </c>
      <c r="R1275" s="2">
        <v>7.0</v>
      </c>
      <c r="S1275" s="2">
        <v>0.0</v>
      </c>
      <c r="T1275" s="6">
        <v>14.671202517687888</v>
      </c>
      <c r="U1275" s="6">
        <v>0.09282525046727542</v>
      </c>
      <c r="V1275" s="6">
        <v>0.58905517292378</v>
      </c>
      <c r="W1275" s="6">
        <v>452638.0</v>
      </c>
      <c r="X1275" s="6">
        <v>933410.0</v>
      </c>
      <c r="Y1275" s="6">
        <v>2353002.0</v>
      </c>
      <c r="Z1275" s="6">
        <v>218418.0</v>
      </c>
      <c r="AA1275" s="2">
        <f t="shared" si="3"/>
        <v>0</v>
      </c>
      <c r="AB1275" s="2">
        <v>0.0</v>
      </c>
      <c r="AC1275" s="2">
        <v>0.0</v>
      </c>
      <c r="AD1275" s="2">
        <v>1.0</v>
      </c>
      <c r="AE1275" s="2">
        <v>0.0</v>
      </c>
      <c r="AF1275" s="2">
        <v>0.0</v>
      </c>
      <c r="AG1275" s="2">
        <v>0.0</v>
      </c>
      <c r="AH1275" s="2">
        <v>0.0</v>
      </c>
      <c r="AI1275" s="2">
        <v>0.0</v>
      </c>
      <c r="AJ1275" s="2">
        <v>0.0</v>
      </c>
      <c r="AK1275" s="2">
        <v>0.0</v>
      </c>
      <c r="AL1275" s="2">
        <v>0.0</v>
      </c>
      <c r="AM1275" s="2">
        <v>0.0</v>
      </c>
      <c r="AN1275" s="2">
        <v>0.0</v>
      </c>
      <c r="AO1275" s="2">
        <v>0.0</v>
      </c>
      <c r="AP1275" s="2">
        <v>0.0</v>
      </c>
      <c r="AQ1275" s="2">
        <v>1.0</v>
      </c>
      <c r="AR1275" s="3">
        <v>0.0</v>
      </c>
      <c r="AS1275" s="6">
        <f t="shared" si="4"/>
        <v>14.63088776</v>
      </c>
      <c r="AT1275" s="6">
        <f t="shared" si="5"/>
        <v>0.07766496698</v>
      </c>
      <c r="AU1275" s="6">
        <f t="shared" si="6"/>
        <v>0.4310782875</v>
      </c>
      <c r="AV1275" s="6">
        <f t="shared" si="7"/>
        <v>0</v>
      </c>
      <c r="AW1275" s="6">
        <f t="shared" si="8"/>
        <v>1</v>
      </c>
      <c r="AX1275" s="6">
        <f t="shared" si="9"/>
        <v>0</v>
      </c>
      <c r="AY1275" s="6">
        <f t="shared" si="10"/>
        <v>0</v>
      </c>
      <c r="AZ1275" s="6">
        <f t="shared" si="11"/>
        <v>0</v>
      </c>
      <c r="BA1275" s="6">
        <f t="shared" si="12"/>
        <v>7</v>
      </c>
      <c r="BB1275" s="6">
        <f t="shared" si="13"/>
        <v>0</v>
      </c>
      <c r="BC1275" s="2"/>
      <c r="BD1275" s="2"/>
    </row>
    <row r="1276" ht="15.75" customHeight="1">
      <c r="A1276" s="2">
        <v>305.0</v>
      </c>
      <c r="B1276" s="2">
        <v>2016.0</v>
      </c>
      <c r="C1276" s="6" t="s">
        <v>366</v>
      </c>
      <c r="D1276" s="2">
        <v>20354.0</v>
      </c>
      <c r="E1276" s="2">
        <v>5.79931200012E12</v>
      </c>
      <c r="F1276" s="2" t="str">
        <f t="array" ref="F1276">IFERROR(INDEX(cnpj!$A:$B,MATCH(C1276,cnpj!$B:$B,0),1),IF(G1276=14,LEFT(E1276,2)&amp;"."&amp;MID(E1276,3,3)&amp;"."&amp;MID(E1276,6,3)&amp;"/"&amp;MID(E1276,9,4)&amp;"-"&amp;RIGHT(E1276,2),IF(G1276=13,0&amp;LEFT(E1276,1)&amp;"."&amp;MID(E1276,2,3)&amp;"."&amp;MID(E1276,5,3)&amp;"/"&amp;MID(E1276,8,4)&amp;"-"&amp;RIGHT(E1276,2),IF(G1276=12,"00"&amp;"."&amp;LEFT(E1276,3)&amp;"."&amp;MID(E1276,4,3)&amp;"/"&amp;MID(E1276,7,4)&amp;"-"&amp;RIGHT(E1276,2),IF(G1276=11,"00.0"&amp;LEFT(E1276,2)&amp;"."&amp;MID(E1276,3,3)&amp;"/"&amp;MID(E1276,6,4)&amp;"-"&amp;RIGHT(E1276,2),"erro")))))</f>
        <v>05.799.312/0001-20</v>
      </c>
      <c r="G1276" s="2">
        <f t="shared" si="2"/>
        <v>13</v>
      </c>
      <c r="H1276" s="6" t="s">
        <v>241</v>
      </c>
      <c r="I1276" s="2">
        <v>4.0</v>
      </c>
      <c r="J1276" s="6">
        <v>13.886691649550357</v>
      </c>
      <c r="K1276" s="6">
        <v>1073775.66</v>
      </c>
      <c r="L1276" s="2">
        <v>0.0</v>
      </c>
      <c r="M1276" s="2">
        <v>1.0</v>
      </c>
      <c r="N1276" s="2"/>
      <c r="O1276" s="2">
        <v>0.0</v>
      </c>
      <c r="P1276" s="2">
        <v>0.0</v>
      </c>
      <c r="Q1276" s="2">
        <v>0.0</v>
      </c>
      <c r="R1276" s="2">
        <v>19.0</v>
      </c>
      <c r="S1276" s="2">
        <v>0.0</v>
      </c>
      <c r="T1276" s="6">
        <v>14.533676151694355</v>
      </c>
      <c r="U1276" s="6">
        <v>-0.07220964095602019</v>
      </c>
      <c r="V1276" s="6">
        <v>0.5232597378025112</v>
      </c>
      <c r="W1276" s="6">
        <v>422130.0</v>
      </c>
      <c r="X1276" s="6">
        <v>650902.0</v>
      </c>
      <c r="Y1276" s="6">
        <v>2050668.0</v>
      </c>
      <c r="Z1276" s="6">
        <v>-148078.0</v>
      </c>
      <c r="AA1276" s="2" t="str">
        <f t="shared" si="3"/>
        <v/>
      </c>
      <c r="AB1276" s="2">
        <v>0.0</v>
      </c>
      <c r="AC1276" s="2">
        <v>0.0</v>
      </c>
      <c r="AD1276" s="2">
        <v>0.0</v>
      </c>
      <c r="AE1276" s="2">
        <v>0.0</v>
      </c>
      <c r="AF1276" s="2">
        <v>0.0</v>
      </c>
      <c r="AG1276" s="2">
        <v>0.0</v>
      </c>
      <c r="AH1276" s="2">
        <v>0.0</v>
      </c>
      <c r="AI1276" s="2">
        <v>1.0</v>
      </c>
      <c r="AJ1276" s="2">
        <v>0.0</v>
      </c>
      <c r="AK1276" s="2">
        <v>0.0</v>
      </c>
      <c r="AL1276" s="2">
        <v>0.0</v>
      </c>
      <c r="AM1276" s="2">
        <v>1.0</v>
      </c>
      <c r="AN1276" s="2">
        <v>0.0</v>
      </c>
      <c r="AO1276" s="2">
        <v>0.0</v>
      </c>
      <c r="AP1276" s="2">
        <v>0.0</v>
      </c>
      <c r="AQ1276" s="2">
        <v>0.0</v>
      </c>
      <c r="AR1276" s="3">
        <v>0.0</v>
      </c>
      <c r="AS1276" s="6" t="str">
        <f t="shared" si="4"/>
        <v/>
      </c>
      <c r="AT1276" s="6" t="str">
        <f t="shared" si="5"/>
        <v/>
      </c>
      <c r="AU1276" s="6" t="str">
        <f t="shared" si="6"/>
        <v/>
      </c>
      <c r="AV1276" s="6" t="str">
        <f t="shared" si="7"/>
        <v/>
      </c>
      <c r="AW1276" s="6" t="str">
        <f t="shared" si="8"/>
        <v/>
      </c>
      <c r="AX1276" s="6" t="str">
        <f t="shared" si="9"/>
        <v/>
      </c>
      <c r="AY1276" s="6" t="str">
        <f t="shared" si="10"/>
        <v/>
      </c>
      <c r="AZ1276" s="6" t="str">
        <f t="shared" si="11"/>
        <v/>
      </c>
      <c r="BA1276" s="6" t="str">
        <f t="shared" si="12"/>
        <v/>
      </c>
      <c r="BB1276" s="6" t="str">
        <f t="shared" si="13"/>
        <v/>
      </c>
      <c r="BC1276" s="2"/>
      <c r="BD1276" s="2"/>
    </row>
    <row r="1277" ht="15.75" customHeight="1">
      <c r="A1277" s="2">
        <v>305.0</v>
      </c>
      <c r="B1277" s="2">
        <v>2017.0</v>
      </c>
      <c r="C1277" s="6" t="s">
        <v>366</v>
      </c>
      <c r="D1277" s="2">
        <v>20354.0</v>
      </c>
      <c r="E1277" s="2">
        <v>5.79931200012E12</v>
      </c>
      <c r="F1277" s="2" t="str">
        <f t="array" ref="F1277">IFERROR(INDEX(cnpj!$A:$B,MATCH(C1277,cnpj!$B:$B,0),1),IF(G1277=14,LEFT(E1277,2)&amp;"."&amp;MID(E1277,3,3)&amp;"."&amp;MID(E1277,6,3)&amp;"/"&amp;MID(E1277,9,4)&amp;"-"&amp;RIGHT(E1277,2),IF(G1277=13,0&amp;LEFT(E1277,1)&amp;"."&amp;MID(E1277,2,3)&amp;"."&amp;MID(E1277,5,3)&amp;"/"&amp;MID(E1277,8,4)&amp;"-"&amp;RIGHT(E1277,2),IF(G1277=12,"00"&amp;"."&amp;LEFT(E1277,3)&amp;"."&amp;MID(E1277,4,3)&amp;"/"&amp;MID(E1277,7,4)&amp;"-"&amp;RIGHT(E1277,2),IF(G1277=11,"00.0"&amp;LEFT(E1277,2)&amp;"."&amp;MID(E1277,3,3)&amp;"/"&amp;MID(E1277,6,4)&amp;"-"&amp;RIGHT(E1277,2),"erro")))))</f>
        <v>05.799.312/0001-20</v>
      </c>
      <c r="G1277" s="2">
        <f t="shared" si="2"/>
        <v>13</v>
      </c>
      <c r="H1277" s="6" t="s">
        <v>241</v>
      </c>
      <c r="I1277" s="2">
        <v>4.0</v>
      </c>
      <c r="J1277" s="6">
        <v>13.829413463133266</v>
      </c>
      <c r="K1277" s="6">
        <v>1014000.0</v>
      </c>
      <c r="L1277" s="2">
        <v>0.0</v>
      </c>
      <c r="M1277" s="2">
        <v>1.0</v>
      </c>
      <c r="N1277" s="2"/>
      <c r="O1277" s="2">
        <v>0.0</v>
      </c>
      <c r="P1277" s="2">
        <v>0.0</v>
      </c>
      <c r="Q1277" s="2">
        <v>0.0</v>
      </c>
      <c r="R1277" s="2">
        <v>16.0</v>
      </c>
      <c r="S1277" s="2">
        <v>0.0</v>
      </c>
      <c r="T1277" s="6">
        <v>14.608955912123516</v>
      </c>
      <c r="U1277" s="6">
        <v>0.0033242861491243106</v>
      </c>
      <c r="V1277" s="6">
        <v>0.5513706235320563</v>
      </c>
      <c r="W1277" s="6">
        <v>628217.0</v>
      </c>
      <c r="X1277" s="6">
        <v>590864.0</v>
      </c>
      <c r="Y1277" s="6">
        <v>2211001.0</v>
      </c>
      <c r="Z1277" s="6">
        <v>7350.0</v>
      </c>
      <c r="AA1277" s="2">
        <f t="shared" si="3"/>
        <v>1</v>
      </c>
      <c r="AB1277" s="2">
        <v>0.0</v>
      </c>
      <c r="AC1277" s="2">
        <v>0.0</v>
      </c>
      <c r="AD1277" s="2">
        <v>0.0</v>
      </c>
      <c r="AE1277" s="2">
        <v>0.0</v>
      </c>
      <c r="AF1277" s="2">
        <v>0.0</v>
      </c>
      <c r="AG1277" s="2">
        <v>0.0</v>
      </c>
      <c r="AH1277" s="2">
        <v>0.0</v>
      </c>
      <c r="AI1277" s="2">
        <v>1.0</v>
      </c>
      <c r="AJ1277" s="2">
        <v>0.0</v>
      </c>
      <c r="AK1277" s="2">
        <v>0.0</v>
      </c>
      <c r="AL1277" s="2">
        <v>0.0</v>
      </c>
      <c r="AM1277" s="2">
        <v>0.0</v>
      </c>
      <c r="AN1277" s="2">
        <v>1.0</v>
      </c>
      <c r="AO1277" s="2">
        <v>0.0</v>
      </c>
      <c r="AP1277" s="2">
        <v>0.0</v>
      </c>
      <c r="AQ1277" s="2">
        <v>0.0</v>
      </c>
      <c r="AR1277" s="3">
        <v>0.0</v>
      </c>
      <c r="AS1277" s="6">
        <f t="shared" si="4"/>
        <v>14.53367615</v>
      </c>
      <c r="AT1277" s="6">
        <f t="shared" si="5"/>
        <v>-0.07220964096</v>
      </c>
      <c r="AU1277" s="6">
        <f t="shared" si="6"/>
        <v>0.5232597378</v>
      </c>
      <c r="AV1277" s="6">
        <f t="shared" si="7"/>
        <v>0</v>
      </c>
      <c r="AW1277" s="6">
        <f t="shared" si="8"/>
        <v>1</v>
      </c>
      <c r="AX1277" s="6">
        <f t="shared" si="9"/>
        <v>0</v>
      </c>
      <c r="AY1277" s="6">
        <f t="shared" si="10"/>
        <v>0</v>
      </c>
      <c r="AZ1277" s="6">
        <f t="shared" si="11"/>
        <v>0</v>
      </c>
      <c r="BA1277" s="6">
        <f t="shared" si="12"/>
        <v>19</v>
      </c>
      <c r="BB1277" s="6">
        <f t="shared" si="13"/>
        <v>0</v>
      </c>
      <c r="BC1277" s="2"/>
      <c r="BD1277" s="2"/>
    </row>
    <row r="1278" ht="15.75" customHeight="1">
      <c r="A1278" s="2">
        <v>305.0</v>
      </c>
      <c r="B1278" s="2">
        <v>2018.0</v>
      </c>
      <c r="C1278" s="6" t="s">
        <v>366</v>
      </c>
      <c r="D1278" s="2">
        <v>20354.0</v>
      </c>
      <c r="E1278" s="2">
        <v>5.79931200012E12</v>
      </c>
      <c r="F1278" s="2" t="str">
        <f t="array" ref="F1278">IFERROR(INDEX(cnpj!$A:$B,MATCH(C1278,cnpj!$B:$B,0),1),IF(G1278=14,LEFT(E1278,2)&amp;"."&amp;MID(E1278,3,3)&amp;"."&amp;MID(E1278,6,3)&amp;"/"&amp;MID(E1278,9,4)&amp;"-"&amp;RIGHT(E1278,2),IF(G1278=13,0&amp;LEFT(E1278,1)&amp;"."&amp;MID(E1278,2,3)&amp;"."&amp;MID(E1278,5,3)&amp;"/"&amp;MID(E1278,8,4)&amp;"-"&amp;RIGHT(E1278,2),IF(G1278=12,"00"&amp;"."&amp;LEFT(E1278,3)&amp;"."&amp;MID(E1278,4,3)&amp;"/"&amp;MID(E1278,7,4)&amp;"-"&amp;RIGHT(E1278,2),IF(G1278=11,"00.0"&amp;LEFT(E1278,2)&amp;"."&amp;MID(E1278,3,3)&amp;"/"&amp;MID(E1278,6,4)&amp;"-"&amp;RIGHT(E1278,2),"erro")))))</f>
        <v>05.799.312/0001-20</v>
      </c>
      <c r="G1278" s="2">
        <f t="shared" si="2"/>
        <v>13</v>
      </c>
      <c r="H1278" s="6" t="s">
        <v>241</v>
      </c>
      <c r="I1278" s="2">
        <v>4.0</v>
      </c>
      <c r="J1278" s="6">
        <v>13.732922101787697</v>
      </c>
      <c r="K1278" s="6">
        <v>920729.99</v>
      </c>
      <c r="L1278" s="2">
        <v>0.0</v>
      </c>
      <c r="M1278" s="2">
        <v>1.0</v>
      </c>
      <c r="N1278" s="2"/>
      <c r="O1278" s="2">
        <v>0.0</v>
      </c>
      <c r="P1278" s="2">
        <v>0.0</v>
      </c>
      <c r="Q1278" s="2">
        <v>0.0</v>
      </c>
      <c r="R1278" s="2">
        <v>17.0</v>
      </c>
      <c r="S1278" s="2">
        <v>0.0</v>
      </c>
      <c r="T1278" s="6">
        <v>14.66429602560065</v>
      </c>
      <c r="U1278" s="6">
        <v>0.018085361777844727</v>
      </c>
      <c r="V1278" s="6">
        <v>0.5977395651416655</v>
      </c>
      <c r="W1278" s="6">
        <v>703485.0</v>
      </c>
      <c r="X1278" s="6">
        <v>693317.0</v>
      </c>
      <c r="Y1278" s="6">
        <v>2336807.0</v>
      </c>
      <c r="Z1278" s="6">
        <v>42262.0</v>
      </c>
      <c r="AA1278" s="2">
        <f t="shared" si="3"/>
        <v>0</v>
      </c>
      <c r="AB1278" s="2">
        <v>0.0</v>
      </c>
      <c r="AC1278" s="2">
        <v>0.0</v>
      </c>
      <c r="AD1278" s="2">
        <v>0.0</v>
      </c>
      <c r="AE1278" s="2">
        <v>0.0</v>
      </c>
      <c r="AF1278" s="2">
        <v>0.0</v>
      </c>
      <c r="AG1278" s="2">
        <v>0.0</v>
      </c>
      <c r="AH1278" s="2">
        <v>0.0</v>
      </c>
      <c r="AI1278" s="2">
        <v>1.0</v>
      </c>
      <c r="AJ1278" s="2">
        <v>0.0</v>
      </c>
      <c r="AK1278" s="2">
        <v>0.0</v>
      </c>
      <c r="AL1278" s="2">
        <v>0.0</v>
      </c>
      <c r="AM1278" s="2">
        <v>0.0</v>
      </c>
      <c r="AN1278" s="2">
        <v>0.0</v>
      </c>
      <c r="AO1278" s="2">
        <v>1.0</v>
      </c>
      <c r="AP1278" s="2">
        <v>0.0</v>
      </c>
      <c r="AQ1278" s="2">
        <v>0.0</v>
      </c>
      <c r="AR1278" s="3">
        <v>0.0</v>
      </c>
      <c r="AS1278" s="6">
        <f t="shared" si="4"/>
        <v>14.60895591</v>
      </c>
      <c r="AT1278" s="6">
        <f t="shared" si="5"/>
        <v>0.003324286149</v>
      </c>
      <c r="AU1278" s="6">
        <f t="shared" si="6"/>
        <v>0.5513706235</v>
      </c>
      <c r="AV1278" s="6">
        <f t="shared" si="7"/>
        <v>0</v>
      </c>
      <c r="AW1278" s="6">
        <f t="shared" si="8"/>
        <v>1</v>
      </c>
      <c r="AX1278" s="6">
        <f t="shared" si="9"/>
        <v>0</v>
      </c>
      <c r="AY1278" s="6">
        <f t="shared" si="10"/>
        <v>0</v>
      </c>
      <c r="AZ1278" s="6">
        <f t="shared" si="11"/>
        <v>0</v>
      </c>
      <c r="BA1278" s="6">
        <f t="shared" si="12"/>
        <v>16</v>
      </c>
      <c r="BB1278" s="6">
        <f t="shared" si="13"/>
        <v>0</v>
      </c>
      <c r="BC1278" s="2"/>
      <c r="BD1278" s="2"/>
    </row>
    <row r="1279" ht="15.75" customHeight="1">
      <c r="A1279" s="2">
        <v>305.0</v>
      </c>
      <c r="B1279" s="2">
        <v>2019.0</v>
      </c>
      <c r="C1279" s="6" t="s">
        <v>366</v>
      </c>
      <c r="D1279" s="2">
        <v>20354.0</v>
      </c>
      <c r="E1279" s="2">
        <v>5.79931200012E12</v>
      </c>
      <c r="F1279" s="2" t="str">
        <f t="array" ref="F1279">IFERROR(INDEX(cnpj!$A:$B,MATCH(C1279,cnpj!$B:$B,0),1),IF(G1279=14,LEFT(E1279,2)&amp;"."&amp;MID(E1279,3,3)&amp;"."&amp;MID(E1279,6,3)&amp;"/"&amp;MID(E1279,9,4)&amp;"-"&amp;RIGHT(E1279,2),IF(G1279=13,0&amp;LEFT(E1279,1)&amp;"."&amp;MID(E1279,2,3)&amp;"."&amp;MID(E1279,5,3)&amp;"/"&amp;MID(E1279,8,4)&amp;"-"&amp;RIGHT(E1279,2),IF(G1279=12,"00"&amp;"."&amp;LEFT(E1279,3)&amp;"."&amp;MID(E1279,4,3)&amp;"/"&amp;MID(E1279,7,4)&amp;"-"&amp;RIGHT(E1279,2),IF(G1279=11,"00.0"&amp;LEFT(E1279,2)&amp;"."&amp;MID(E1279,3,3)&amp;"/"&amp;MID(E1279,6,4)&amp;"-"&amp;RIGHT(E1279,2),"erro")))))</f>
        <v>05.799.312/0001-20</v>
      </c>
      <c r="G1279" s="2">
        <f t="shared" si="2"/>
        <v>13</v>
      </c>
      <c r="H1279" s="6" t="s">
        <v>241</v>
      </c>
      <c r="I1279" s="2">
        <v>4.0</v>
      </c>
      <c r="J1279" s="6">
        <v>14.032974008003285</v>
      </c>
      <c r="K1279" s="6">
        <v>1242920.0</v>
      </c>
      <c r="L1279" s="2">
        <v>0.0</v>
      </c>
      <c r="M1279" s="2">
        <v>1.0</v>
      </c>
      <c r="N1279" s="2"/>
      <c r="O1279" s="2">
        <v>1.0</v>
      </c>
      <c r="P1279" s="2">
        <v>3.0</v>
      </c>
      <c r="Q1279" s="2">
        <v>0.0</v>
      </c>
      <c r="R1279" s="2">
        <v>11.0</v>
      </c>
      <c r="S1279" s="2">
        <v>0.0</v>
      </c>
      <c r="T1279" s="6">
        <v>14.764373024365767</v>
      </c>
      <c r="U1279" s="6">
        <v>-0.052160664712692185</v>
      </c>
      <c r="V1279" s="6">
        <v>0.4669324020334757</v>
      </c>
      <c r="W1279" s="6">
        <v>783849.0</v>
      </c>
      <c r="X1279" s="6">
        <v>422130.0</v>
      </c>
      <c r="Y1279" s="6">
        <v>2582770.0</v>
      </c>
      <c r="Z1279" s="6">
        <v>-134719.0</v>
      </c>
      <c r="AA1279" s="2">
        <f t="shared" si="3"/>
        <v>0</v>
      </c>
      <c r="AB1279" s="2">
        <v>0.0</v>
      </c>
      <c r="AC1279" s="2">
        <v>0.0</v>
      </c>
      <c r="AD1279" s="2">
        <v>0.0</v>
      </c>
      <c r="AE1279" s="2">
        <v>0.0</v>
      </c>
      <c r="AF1279" s="2">
        <v>0.0</v>
      </c>
      <c r="AG1279" s="2">
        <v>0.0</v>
      </c>
      <c r="AH1279" s="2">
        <v>0.0</v>
      </c>
      <c r="AI1279" s="2">
        <v>1.0</v>
      </c>
      <c r="AJ1279" s="2">
        <v>0.0</v>
      </c>
      <c r="AK1279" s="2">
        <v>0.0</v>
      </c>
      <c r="AL1279" s="2">
        <v>0.0</v>
      </c>
      <c r="AM1279" s="2">
        <v>0.0</v>
      </c>
      <c r="AN1279" s="2">
        <v>0.0</v>
      </c>
      <c r="AO1279" s="2">
        <v>0.0</v>
      </c>
      <c r="AP1279" s="2">
        <v>1.0</v>
      </c>
      <c r="AQ1279" s="2">
        <v>0.0</v>
      </c>
      <c r="AR1279" s="3">
        <v>0.0</v>
      </c>
      <c r="AS1279" s="6">
        <f t="shared" si="4"/>
        <v>14.66429603</v>
      </c>
      <c r="AT1279" s="6">
        <f t="shared" si="5"/>
        <v>0.01808536178</v>
      </c>
      <c r="AU1279" s="6">
        <f t="shared" si="6"/>
        <v>0.5977395651</v>
      </c>
      <c r="AV1279" s="6">
        <f t="shared" si="7"/>
        <v>0</v>
      </c>
      <c r="AW1279" s="6">
        <f t="shared" si="8"/>
        <v>1</v>
      </c>
      <c r="AX1279" s="6">
        <f t="shared" si="9"/>
        <v>0</v>
      </c>
      <c r="AY1279" s="6">
        <f t="shared" si="10"/>
        <v>0</v>
      </c>
      <c r="AZ1279" s="6">
        <f t="shared" si="11"/>
        <v>0</v>
      </c>
      <c r="BA1279" s="6">
        <f t="shared" si="12"/>
        <v>17</v>
      </c>
      <c r="BB1279" s="6">
        <f t="shared" si="13"/>
        <v>0</v>
      </c>
      <c r="BC1279" s="2"/>
      <c r="BD1279" s="2"/>
    </row>
    <row r="1280" ht="15.75" customHeight="1">
      <c r="A1280" s="2">
        <v>305.0</v>
      </c>
      <c r="B1280" s="2">
        <v>2020.0</v>
      </c>
      <c r="C1280" s="6" t="s">
        <v>366</v>
      </c>
      <c r="D1280" s="2">
        <v>20354.0</v>
      </c>
      <c r="E1280" s="2">
        <v>5.79931200012E12</v>
      </c>
      <c r="F1280" s="2" t="str">
        <f t="array" ref="F1280">IFERROR(INDEX(cnpj!$A:$B,MATCH(C1280,cnpj!$B:$B,0),1),IF(G1280=14,LEFT(E1280,2)&amp;"."&amp;MID(E1280,3,3)&amp;"."&amp;MID(E1280,6,3)&amp;"/"&amp;MID(E1280,9,4)&amp;"-"&amp;RIGHT(E1280,2),IF(G1280=13,0&amp;LEFT(E1280,1)&amp;"."&amp;MID(E1280,2,3)&amp;"."&amp;MID(E1280,5,3)&amp;"/"&amp;MID(E1280,8,4)&amp;"-"&amp;RIGHT(E1280,2),IF(G1280=12,"00"&amp;"."&amp;LEFT(E1280,3)&amp;"."&amp;MID(E1280,4,3)&amp;"/"&amp;MID(E1280,7,4)&amp;"-"&amp;RIGHT(E1280,2),IF(G1280=11,"00.0"&amp;LEFT(E1280,2)&amp;"."&amp;MID(E1280,3,3)&amp;"/"&amp;MID(E1280,6,4)&amp;"-"&amp;RIGHT(E1280,2),"erro")))))</f>
        <v>05.799.312/0001-20</v>
      </c>
      <c r="G1280" s="2">
        <f t="shared" si="2"/>
        <v>13</v>
      </c>
      <c r="H1280" s="6" t="s">
        <v>241</v>
      </c>
      <c r="I1280" s="2">
        <v>4.0</v>
      </c>
      <c r="J1280" s="6">
        <v>13.840710358986016</v>
      </c>
      <c r="K1280" s="6">
        <v>1025520.0</v>
      </c>
      <c r="L1280" s="2">
        <v>0.0</v>
      </c>
      <c r="M1280" s="2">
        <v>1.0</v>
      </c>
      <c r="N1280" s="2"/>
      <c r="O1280" s="2">
        <v>1.0</v>
      </c>
      <c r="P1280" s="2">
        <v>3.0</v>
      </c>
      <c r="Q1280" s="2">
        <v>0.0</v>
      </c>
      <c r="R1280" s="2">
        <v>11.0</v>
      </c>
      <c r="S1280" s="2">
        <v>0.0</v>
      </c>
      <c r="T1280" s="6">
        <v>14.86958004961501</v>
      </c>
      <c r="U1280" s="6">
        <v>-0.019812470201832917</v>
      </c>
      <c r="V1280" s="6">
        <v>0.7265099829087472</v>
      </c>
      <c r="W1280" s="6">
        <v>1098688.0</v>
      </c>
      <c r="X1280" s="6">
        <v>985890.0</v>
      </c>
      <c r="Y1280" s="6">
        <v>2869304.0</v>
      </c>
      <c r="Z1280" s="6">
        <v>-56848.0</v>
      </c>
      <c r="AA1280" s="2">
        <f t="shared" si="3"/>
        <v>1</v>
      </c>
      <c r="AB1280" s="2">
        <v>0.0</v>
      </c>
      <c r="AC1280" s="2">
        <v>0.0</v>
      </c>
      <c r="AD1280" s="2">
        <v>0.0</v>
      </c>
      <c r="AE1280" s="2">
        <v>0.0</v>
      </c>
      <c r="AF1280" s="2">
        <v>0.0</v>
      </c>
      <c r="AG1280" s="2">
        <v>0.0</v>
      </c>
      <c r="AH1280" s="2">
        <v>0.0</v>
      </c>
      <c r="AI1280" s="2">
        <v>1.0</v>
      </c>
      <c r="AJ1280" s="2">
        <v>0.0</v>
      </c>
      <c r="AK1280" s="2">
        <v>0.0</v>
      </c>
      <c r="AL1280" s="2">
        <v>0.0</v>
      </c>
      <c r="AM1280" s="2">
        <v>0.0</v>
      </c>
      <c r="AN1280" s="2">
        <v>0.0</v>
      </c>
      <c r="AO1280" s="2">
        <v>0.0</v>
      </c>
      <c r="AP1280" s="2">
        <v>0.0</v>
      </c>
      <c r="AQ1280" s="2">
        <v>1.0</v>
      </c>
      <c r="AR1280" s="3">
        <v>0.0</v>
      </c>
      <c r="AS1280" s="6">
        <f t="shared" si="4"/>
        <v>14.76437302</v>
      </c>
      <c r="AT1280" s="6">
        <f t="shared" si="5"/>
        <v>-0.05216066471</v>
      </c>
      <c r="AU1280" s="6">
        <f t="shared" si="6"/>
        <v>0.466932402</v>
      </c>
      <c r="AV1280" s="6">
        <f t="shared" si="7"/>
        <v>0</v>
      </c>
      <c r="AW1280" s="6">
        <f t="shared" si="8"/>
        <v>1</v>
      </c>
      <c r="AX1280" s="6">
        <f t="shared" si="9"/>
        <v>1</v>
      </c>
      <c r="AY1280" s="6">
        <f t="shared" si="10"/>
        <v>3</v>
      </c>
      <c r="AZ1280" s="6">
        <f t="shared" si="11"/>
        <v>0</v>
      </c>
      <c r="BA1280" s="6">
        <f t="shared" si="12"/>
        <v>11</v>
      </c>
      <c r="BB1280" s="6">
        <f t="shared" si="13"/>
        <v>0</v>
      </c>
      <c r="BC1280" s="2"/>
      <c r="BD1280" s="2"/>
    </row>
    <row r="1281" ht="15.75" customHeight="1">
      <c r="A1281" s="2">
        <v>306.0</v>
      </c>
      <c r="B1281" s="2">
        <v>2016.0</v>
      </c>
      <c r="C1281" s="6" t="s">
        <v>367</v>
      </c>
      <c r="D1281" s="2">
        <v>7544.0</v>
      </c>
      <c r="E1281" s="2">
        <v>8.298207500018E13</v>
      </c>
      <c r="F1281" s="2" t="str">
        <f t="array" ref="F1281">IFERROR(INDEX(cnpj!$A:$B,MATCH(C1281,cnpj!$B:$B,0),1),IF(G1281=14,LEFT(E1281,2)&amp;"."&amp;MID(E1281,3,3)&amp;"."&amp;MID(E1281,6,3)&amp;"/"&amp;MID(E1281,9,4)&amp;"-"&amp;RIGHT(E1281,2),IF(G1281=13,0&amp;LEFT(E1281,1)&amp;"."&amp;MID(E1281,2,3)&amp;"."&amp;MID(E1281,5,3)&amp;"/"&amp;MID(E1281,8,4)&amp;"-"&amp;RIGHT(E1281,2),IF(G1281=12,"00"&amp;"."&amp;LEFT(E1281,3)&amp;"."&amp;MID(E1281,4,3)&amp;"/"&amp;MID(E1281,7,4)&amp;"-"&amp;RIGHT(E1281,2),IF(G1281=11,"00.0"&amp;LEFT(E1281,2)&amp;"."&amp;MID(E1281,3,3)&amp;"/"&amp;MID(E1281,6,4)&amp;"-"&amp;RIGHT(E1281,2),"erro")))))</f>
        <v>82.982.075/0001-80</v>
      </c>
      <c r="G1281" s="2">
        <f t="shared" si="2"/>
        <v>14</v>
      </c>
      <c r="H1281" s="6" t="s">
        <v>62</v>
      </c>
      <c r="I1281" s="2">
        <v>3.0</v>
      </c>
      <c r="J1281" s="6">
        <v>11.738386329239598</v>
      </c>
      <c r="K1281" s="6">
        <v>125290.0</v>
      </c>
      <c r="L1281" s="2">
        <v>0.0</v>
      </c>
      <c r="M1281" s="2">
        <v>0.0</v>
      </c>
      <c r="N1281" s="2"/>
      <c r="O1281" s="2">
        <v>0.0</v>
      </c>
      <c r="P1281" s="2">
        <v>0.0</v>
      </c>
      <c r="Q1281" s="2">
        <v>0.0</v>
      </c>
      <c r="R1281" s="2">
        <v>14.0</v>
      </c>
      <c r="S1281" s="2">
        <v>1.0</v>
      </c>
      <c r="T1281" s="6">
        <v>12.120133420852518</v>
      </c>
      <c r="U1281" s="6">
        <v>-0.4616683920884869</v>
      </c>
      <c r="V1281" s="6">
        <v>3.532605023701847</v>
      </c>
      <c r="W1281" s="6">
        <v>562083.0</v>
      </c>
      <c r="X1281" s="6">
        <v>86256.0</v>
      </c>
      <c r="Y1281" s="6">
        <v>183530.0</v>
      </c>
      <c r="Z1281" s="6">
        <v>-84730.0</v>
      </c>
      <c r="AA1281" s="2" t="str">
        <f t="shared" si="3"/>
        <v/>
      </c>
      <c r="AB1281" s="2">
        <v>0.0</v>
      </c>
      <c r="AC1281" s="2">
        <v>0.0</v>
      </c>
      <c r="AD1281" s="2">
        <v>0.0</v>
      </c>
      <c r="AE1281" s="2">
        <v>0.0</v>
      </c>
      <c r="AF1281" s="2">
        <v>0.0</v>
      </c>
      <c r="AG1281" s="2">
        <v>0.0</v>
      </c>
      <c r="AH1281" s="2">
        <v>1.0</v>
      </c>
      <c r="AI1281" s="2">
        <v>0.0</v>
      </c>
      <c r="AJ1281" s="2">
        <v>0.0</v>
      </c>
      <c r="AK1281" s="2">
        <v>0.0</v>
      </c>
      <c r="AL1281" s="2">
        <v>0.0</v>
      </c>
      <c r="AM1281" s="2">
        <v>1.0</v>
      </c>
      <c r="AN1281" s="2">
        <v>0.0</v>
      </c>
      <c r="AO1281" s="2">
        <v>0.0</v>
      </c>
      <c r="AP1281" s="2">
        <v>0.0</v>
      </c>
      <c r="AQ1281" s="2">
        <v>0.0</v>
      </c>
      <c r="AR1281" s="3">
        <v>0.0</v>
      </c>
      <c r="AS1281" s="6" t="str">
        <f t="shared" si="4"/>
        <v/>
      </c>
      <c r="AT1281" s="6" t="str">
        <f t="shared" si="5"/>
        <v/>
      </c>
      <c r="AU1281" s="6" t="str">
        <f t="shared" si="6"/>
        <v/>
      </c>
      <c r="AV1281" s="6" t="str">
        <f t="shared" si="7"/>
        <v/>
      </c>
      <c r="AW1281" s="6" t="str">
        <f t="shared" si="8"/>
        <v/>
      </c>
      <c r="AX1281" s="6" t="str">
        <f t="shared" si="9"/>
        <v/>
      </c>
      <c r="AY1281" s="6" t="str">
        <f t="shared" si="10"/>
        <v/>
      </c>
      <c r="AZ1281" s="6" t="str">
        <f t="shared" si="11"/>
        <v/>
      </c>
      <c r="BA1281" s="6" t="str">
        <f t="shared" si="12"/>
        <v/>
      </c>
      <c r="BB1281" s="6" t="str">
        <f t="shared" si="13"/>
        <v/>
      </c>
      <c r="BC1281" s="2"/>
      <c r="BD1281" s="2"/>
    </row>
    <row r="1282" ht="15.75" customHeight="1">
      <c r="A1282" s="2">
        <v>306.0</v>
      </c>
      <c r="B1282" s="2">
        <v>2017.0</v>
      </c>
      <c r="C1282" s="6" t="s">
        <v>367</v>
      </c>
      <c r="D1282" s="2">
        <v>7544.0</v>
      </c>
      <c r="E1282" s="2">
        <v>8.298207500018E13</v>
      </c>
      <c r="F1282" s="2" t="str">
        <f t="array" ref="F1282">IFERROR(INDEX(cnpj!$A:$B,MATCH(C1282,cnpj!$B:$B,0),1),IF(G1282=14,LEFT(E1282,2)&amp;"."&amp;MID(E1282,3,3)&amp;"."&amp;MID(E1282,6,3)&amp;"/"&amp;MID(E1282,9,4)&amp;"-"&amp;RIGHT(E1282,2),IF(G1282=13,0&amp;LEFT(E1282,1)&amp;"."&amp;MID(E1282,2,3)&amp;"."&amp;MID(E1282,5,3)&amp;"/"&amp;MID(E1282,8,4)&amp;"-"&amp;RIGHT(E1282,2),IF(G1282=12,"00"&amp;"."&amp;LEFT(E1282,3)&amp;"."&amp;MID(E1282,4,3)&amp;"/"&amp;MID(E1282,7,4)&amp;"-"&amp;RIGHT(E1282,2),IF(G1282=11,"00.0"&amp;LEFT(E1282,2)&amp;"."&amp;MID(E1282,3,3)&amp;"/"&amp;MID(E1282,6,4)&amp;"-"&amp;RIGHT(E1282,2),"erro")))))</f>
        <v>82.982.075/0001-80</v>
      </c>
      <c r="G1282" s="2">
        <f t="shared" si="2"/>
        <v>14</v>
      </c>
      <c r="H1282" s="6" t="s">
        <v>62</v>
      </c>
      <c r="I1282" s="2">
        <v>3.0</v>
      </c>
      <c r="J1282" s="6">
        <v>11.823156390386215</v>
      </c>
      <c r="K1282" s="6">
        <v>136374.0</v>
      </c>
      <c r="L1282" s="2">
        <v>0.0</v>
      </c>
      <c r="M1282" s="2">
        <v>0.0</v>
      </c>
      <c r="N1282" s="2"/>
      <c r="O1282" s="2">
        <v>0.0</v>
      </c>
      <c r="P1282" s="2">
        <v>0.0</v>
      </c>
      <c r="Q1282" s="2">
        <v>0.0</v>
      </c>
      <c r="R1282" s="2">
        <v>28.0</v>
      </c>
      <c r="S1282" s="2">
        <v>1.0</v>
      </c>
      <c r="T1282" s="6">
        <v>12.087711317695096</v>
      </c>
      <c r="U1282" s="6">
        <v>0.5443478260869565</v>
      </c>
      <c r="V1282" s="6">
        <v>2.708158153932742</v>
      </c>
      <c r="W1282" s="6">
        <v>332507.0</v>
      </c>
      <c r="X1282" s="6">
        <v>148665.0</v>
      </c>
      <c r="Y1282" s="6">
        <v>177675.0</v>
      </c>
      <c r="Z1282" s="6">
        <v>96717.0</v>
      </c>
      <c r="AA1282" s="2">
        <f t="shared" si="3"/>
        <v>1</v>
      </c>
      <c r="AB1282" s="2">
        <v>0.0</v>
      </c>
      <c r="AC1282" s="2">
        <v>0.0</v>
      </c>
      <c r="AD1282" s="2">
        <v>0.0</v>
      </c>
      <c r="AE1282" s="2">
        <v>0.0</v>
      </c>
      <c r="AF1282" s="2">
        <v>0.0</v>
      </c>
      <c r="AG1282" s="2">
        <v>0.0</v>
      </c>
      <c r="AH1282" s="2">
        <v>1.0</v>
      </c>
      <c r="AI1282" s="2">
        <v>0.0</v>
      </c>
      <c r="AJ1282" s="2">
        <v>0.0</v>
      </c>
      <c r="AK1282" s="2">
        <v>0.0</v>
      </c>
      <c r="AL1282" s="2">
        <v>0.0</v>
      </c>
      <c r="AM1282" s="2">
        <v>0.0</v>
      </c>
      <c r="AN1282" s="2">
        <v>1.0</v>
      </c>
      <c r="AO1282" s="2">
        <v>0.0</v>
      </c>
      <c r="AP1282" s="2">
        <v>0.0</v>
      </c>
      <c r="AQ1282" s="2">
        <v>0.0</v>
      </c>
      <c r="AR1282" s="3">
        <v>0.0</v>
      </c>
      <c r="AS1282" s="6">
        <f t="shared" si="4"/>
        <v>12.12013342</v>
      </c>
      <c r="AT1282" s="6">
        <f t="shared" si="5"/>
        <v>-0.4616683921</v>
      </c>
      <c r="AU1282" s="6">
        <f t="shared" si="6"/>
        <v>3.532605024</v>
      </c>
      <c r="AV1282" s="6">
        <f t="shared" si="7"/>
        <v>0</v>
      </c>
      <c r="AW1282" s="6">
        <f t="shared" si="8"/>
        <v>0</v>
      </c>
      <c r="AX1282" s="6">
        <f t="shared" si="9"/>
        <v>0</v>
      </c>
      <c r="AY1282" s="6">
        <f t="shared" si="10"/>
        <v>0</v>
      </c>
      <c r="AZ1282" s="6">
        <f t="shared" si="11"/>
        <v>0</v>
      </c>
      <c r="BA1282" s="6">
        <f t="shared" si="12"/>
        <v>14</v>
      </c>
      <c r="BB1282" s="6">
        <f t="shared" si="13"/>
        <v>1</v>
      </c>
      <c r="BC1282" s="2"/>
      <c r="BD1282" s="2"/>
    </row>
    <row r="1283" ht="15.75" customHeight="1">
      <c r="A1283" s="2">
        <v>306.0</v>
      </c>
      <c r="B1283" s="2">
        <v>2018.0</v>
      </c>
      <c r="C1283" s="6" t="s">
        <v>367</v>
      </c>
      <c r="D1283" s="2">
        <v>7544.0</v>
      </c>
      <c r="E1283" s="2">
        <v>8.298207500018E13</v>
      </c>
      <c r="F1283" s="2" t="str">
        <f t="array" ref="F1283">IFERROR(INDEX(cnpj!$A:$B,MATCH(C1283,cnpj!$B:$B,0),1),IF(G1283=14,LEFT(E1283,2)&amp;"."&amp;MID(E1283,3,3)&amp;"."&amp;MID(E1283,6,3)&amp;"/"&amp;MID(E1283,9,4)&amp;"-"&amp;RIGHT(E1283,2),IF(G1283=13,0&amp;LEFT(E1283,1)&amp;"."&amp;MID(E1283,2,3)&amp;"."&amp;MID(E1283,5,3)&amp;"/"&amp;MID(E1283,8,4)&amp;"-"&amp;RIGHT(E1283,2),IF(G1283=12,"00"&amp;"."&amp;LEFT(E1283,3)&amp;"."&amp;MID(E1283,4,3)&amp;"/"&amp;MID(E1283,7,4)&amp;"-"&amp;RIGHT(E1283,2),IF(G1283=11,"00.0"&amp;LEFT(E1283,2)&amp;"."&amp;MID(E1283,3,3)&amp;"/"&amp;MID(E1283,6,4)&amp;"-"&amp;RIGHT(E1283,2),"erro")))))</f>
        <v>82.982.075/0001-80</v>
      </c>
      <c r="G1283" s="2">
        <f t="shared" si="2"/>
        <v>14</v>
      </c>
      <c r="H1283" s="6" t="s">
        <v>62</v>
      </c>
      <c r="I1283" s="2">
        <v>3.0</v>
      </c>
      <c r="J1283" s="6">
        <v>11.904967552746252</v>
      </c>
      <c r="K1283" s="6">
        <v>148000.0</v>
      </c>
      <c r="L1283" s="2">
        <v>0.0</v>
      </c>
      <c r="M1283" s="2">
        <v>0.0</v>
      </c>
      <c r="N1283" s="2"/>
      <c r="O1283" s="2">
        <v>0.0</v>
      </c>
      <c r="P1283" s="2">
        <v>0.0</v>
      </c>
      <c r="Q1283" s="2">
        <v>0.0</v>
      </c>
      <c r="R1283" s="2">
        <v>14.0</v>
      </c>
      <c r="S1283" s="2">
        <v>1.0</v>
      </c>
      <c r="T1283" s="6">
        <v>12.071054433852085</v>
      </c>
      <c r="U1283" s="6">
        <v>-0.06548014192514594</v>
      </c>
      <c r="V1283" s="6">
        <v>2.790122467666247</v>
      </c>
      <c r="W1283" s="6">
        <v>340061.0</v>
      </c>
      <c r="X1283" s="6">
        <v>147485.0</v>
      </c>
      <c r="Y1283" s="6">
        <v>174740.0</v>
      </c>
      <c r="Z1283" s="6">
        <v>-11442.0</v>
      </c>
      <c r="AA1283" s="2">
        <f t="shared" si="3"/>
        <v>0</v>
      </c>
      <c r="AB1283" s="2">
        <v>0.0</v>
      </c>
      <c r="AC1283" s="2">
        <v>0.0</v>
      </c>
      <c r="AD1283" s="2">
        <v>0.0</v>
      </c>
      <c r="AE1283" s="2">
        <v>0.0</v>
      </c>
      <c r="AF1283" s="2">
        <v>0.0</v>
      </c>
      <c r="AG1283" s="2">
        <v>0.0</v>
      </c>
      <c r="AH1283" s="2">
        <v>1.0</v>
      </c>
      <c r="AI1283" s="2">
        <v>0.0</v>
      </c>
      <c r="AJ1283" s="2">
        <v>0.0</v>
      </c>
      <c r="AK1283" s="2">
        <v>0.0</v>
      </c>
      <c r="AL1283" s="2">
        <v>0.0</v>
      </c>
      <c r="AM1283" s="2">
        <v>0.0</v>
      </c>
      <c r="AN1283" s="2">
        <v>0.0</v>
      </c>
      <c r="AO1283" s="2">
        <v>1.0</v>
      </c>
      <c r="AP1283" s="2">
        <v>0.0</v>
      </c>
      <c r="AQ1283" s="2">
        <v>0.0</v>
      </c>
      <c r="AR1283" s="3">
        <v>0.0</v>
      </c>
      <c r="AS1283" s="6">
        <f t="shared" si="4"/>
        <v>12.08771132</v>
      </c>
      <c r="AT1283" s="6">
        <f t="shared" si="5"/>
        <v>0.5443478261</v>
      </c>
      <c r="AU1283" s="6">
        <f t="shared" si="6"/>
        <v>2.708158154</v>
      </c>
      <c r="AV1283" s="6">
        <f t="shared" si="7"/>
        <v>0</v>
      </c>
      <c r="AW1283" s="6">
        <f t="shared" si="8"/>
        <v>0</v>
      </c>
      <c r="AX1283" s="6">
        <f t="shared" si="9"/>
        <v>0</v>
      </c>
      <c r="AY1283" s="6">
        <f t="shared" si="10"/>
        <v>0</v>
      </c>
      <c r="AZ1283" s="6">
        <f t="shared" si="11"/>
        <v>0</v>
      </c>
      <c r="BA1283" s="6">
        <f t="shared" si="12"/>
        <v>28</v>
      </c>
      <c r="BB1283" s="6">
        <f t="shared" si="13"/>
        <v>1</v>
      </c>
      <c r="BC1283" s="2"/>
      <c r="BD1283" s="2"/>
    </row>
    <row r="1284" ht="15.75" customHeight="1">
      <c r="A1284" s="2">
        <v>306.0</v>
      </c>
      <c r="B1284" s="2">
        <v>2019.0</v>
      </c>
      <c r="C1284" s="6" t="s">
        <v>367</v>
      </c>
      <c r="D1284" s="2">
        <v>7544.0</v>
      </c>
      <c r="E1284" s="2">
        <v>8.298207500018E13</v>
      </c>
      <c r="F1284" s="2" t="str">
        <f t="array" ref="F1284">IFERROR(INDEX(cnpj!$A:$B,MATCH(C1284,cnpj!$B:$B,0),1),IF(G1284=14,LEFT(E1284,2)&amp;"."&amp;MID(E1284,3,3)&amp;"."&amp;MID(E1284,6,3)&amp;"/"&amp;MID(E1284,9,4)&amp;"-"&amp;RIGHT(E1284,2),IF(G1284=13,0&amp;LEFT(E1284,1)&amp;"."&amp;MID(E1284,2,3)&amp;"."&amp;MID(E1284,5,3)&amp;"/"&amp;MID(E1284,8,4)&amp;"-"&amp;RIGHT(E1284,2),IF(G1284=12,"00"&amp;"."&amp;LEFT(E1284,3)&amp;"."&amp;MID(E1284,4,3)&amp;"/"&amp;MID(E1284,7,4)&amp;"-"&amp;RIGHT(E1284,2),IF(G1284=11,"00.0"&amp;LEFT(E1284,2)&amp;"."&amp;MID(E1284,3,3)&amp;"/"&amp;MID(E1284,6,4)&amp;"-"&amp;RIGHT(E1284,2),"erro")))))</f>
        <v>82.982.075/0001-80</v>
      </c>
      <c r="G1284" s="2">
        <f t="shared" si="2"/>
        <v>14</v>
      </c>
      <c r="H1284" s="6" t="s">
        <v>62</v>
      </c>
      <c r="I1284" s="2">
        <v>3.0</v>
      </c>
      <c r="J1284" s="6">
        <v>11.953757716915684</v>
      </c>
      <c r="K1284" s="6">
        <v>155400.0</v>
      </c>
      <c r="L1284" s="2">
        <v>0.0</v>
      </c>
      <c r="M1284" s="2">
        <v>0.0</v>
      </c>
      <c r="N1284" s="2"/>
      <c r="O1284" s="2">
        <v>0.0</v>
      </c>
      <c r="P1284" s="2">
        <v>0.0</v>
      </c>
      <c r="Q1284" s="2">
        <v>0.0</v>
      </c>
      <c r="R1284" s="2">
        <v>14.0</v>
      </c>
      <c r="S1284" s="2">
        <v>1.0</v>
      </c>
      <c r="T1284" s="6">
        <v>12.122343149998642</v>
      </c>
      <c r="U1284" s="6">
        <v>0.11638830897703549</v>
      </c>
      <c r="V1284" s="6">
        <v>4.794145789839944</v>
      </c>
      <c r="W1284" s="6">
        <v>319733.0</v>
      </c>
      <c r="X1284" s="6">
        <v>562083.0</v>
      </c>
      <c r="Y1284" s="6">
        <v>183936.0</v>
      </c>
      <c r="Z1284" s="6">
        <v>21408.0</v>
      </c>
      <c r="AA1284" s="2">
        <f t="shared" si="3"/>
        <v>1</v>
      </c>
      <c r="AB1284" s="2">
        <v>0.0</v>
      </c>
      <c r="AC1284" s="2">
        <v>0.0</v>
      </c>
      <c r="AD1284" s="2">
        <v>0.0</v>
      </c>
      <c r="AE1284" s="2">
        <v>0.0</v>
      </c>
      <c r="AF1284" s="2">
        <v>0.0</v>
      </c>
      <c r="AG1284" s="2">
        <v>0.0</v>
      </c>
      <c r="AH1284" s="2">
        <v>1.0</v>
      </c>
      <c r="AI1284" s="2">
        <v>0.0</v>
      </c>
      <c r="AJ1284" s="2">
        <v>0.0</v>
      </c>
      <c r="AK1284" s="2">
        <v>0.0</v>
      </c>
      <c r="AL1284" s="2">
        <v>0.0</v>
      </c>
      <c r="AM1284" s="2">
        <v>0.0</v>
      </c>
      <c r="AN1284" s="2">
        <v>0.0</v>
      </c>
      <c r="AO1284" s="2">
        <v>0.0</v>
      </c>
      <c r="AP1284" s="2">
        <v>1.0</v>
      </c>
      <c r="AQ1284" s="2">
        <v>0.0</v>
      </c>
      <c r="AR1284" s="3">
        <v>0.0</v>
      </c>
      <c r="AS1284" s="6">
        <f t="shared" si="4"/>
        <v>12.07105443</v>
      </c>
      <c r="AT1284" s="6">
        <f t="shared" si="5"/>
        <v>-0.06548014193</v>
      </c>
      <c r="AU1284" s="6">
        <f t="shared" si="6"/>
        <v>2.790122468</v>
      </c>
      <c r="AV1284" s="6">
        <f t="shared" si="7"/>
        <v>0</v>
      </c>
      <c r="AW1284" s="6">
        <f t="shared" si="8"/>
        <v>0</v>
      </c>
      <c r="AX1284" s="6">
        <f t="shared" si="9"/>
        <v>0</v>
      </c>
      <c r="AY1284" s="6">
        <f t="shared" si="10"/>
        <v>0</v>
      </c>
      <c r="AZ1284" s="6">
        <f t="shared" si="11"/>
        <v>0</v>
      </c>
      <c r="BA1284" s="6">
        <f t="shared" si="12"/>
        <v>14</v>
      </c>
      <c r="BB1284" s="6">
        <f t="shared" si="13"/>
        <v>1</v>
      </c>
      <c r="BC1284" s="2"/>
      <c r="BD1284" s="2"/>
    </row>
    <row r="1285" ht="15.75" customHeight="1">
      <c r="A1285" s="2">
        <v>306.0</v>
      </c>
      <c r="B1285" s="2">
        <v>2020.0</v>
      </c>
      <c r="C1285" s="6" t="s">
        <v>367</v>
      </c>
      <c r="D1285" s="2">
        <v>7544.0</v>
      </c>
      <c r="E1285" s="2">
        <v>8.298207500018E13</v>
      </c>
      <c r="F1285" s="2" t="str">
        <f t="array" ref="F1285">IFERROR(INDEX(cnpj!$A:$B,MATCH(C1285,cnpj!$B:$B,0),1),IF(G1285=14,LEFT(E1285,2)&amp;"."&amp;MID(E1285,3,3)&amp;"."&amp;MID(E1285,6,3)&amp;"/"&amp;MID(E1285,9,4)&amp;"-"&amp;RIGHT(E1285,2),IF(G1285=13,0&amp;LEFT(E1285,1)&amp;"."&amp;MID(E1285,2,3)&amp;"."&amp;MID(E1285,5,3)&amp;"/"&amp;MID(E1285,8,4)&amp;"-"&amp;RIGHT(E1285,2),IF(G1285=12,"00"&amp;"."&amp;LEFT(E1285,3)&amp;"."&amp;MID(E1285,4,3)&amp;"/"&amp;MID(E1285,7,4)&amp;"-"&amp;RIGHT(E1285,2),IF(G1285=11,"00.0"&amp;LEFT(E1285,2)&amp;"."&amp;MID(E1285,3,3)&amp;"/"&amp;MID(E1285,6,4)&amp;"-"&amp;RIGHT(E1285,2),"erro")))))</f>
        <v>82.982.075/0001-80</v>
      </c>
      <c r="G1285" s="2">
        <f t="shared" si="2"/>
        <v>14</v>
      </c>
      <c r="H1285" s="6" t="s">
        <v>62</v>
      </c>
      <c r="I1285" s="2">
        <v>3.0</v>
      </c>
      <c r="J1285" s="6">
        <v>11.953757716915684</v>
      </c>
      <c r="K1285" s="6">
        <v>155400.0</v>
      </c>
      <c r="L1285" s="2">
        <v>0.0</v>
      </c>
      <c r="M1285" s="2">
        <v>0.0</v>
      </c>
      <c r="N1285" s="2"/>
      <c r="O1285" s="2">
        <v>0.0</v>
      </c>
      <c r="P1285" s="2">
        <v>0.0</v>
      </c>
      <c r="Q1285" s="2">
        <v>0.0</v>
      </c>
      <c r="R1285" s="2">
        <v>14.0</v>
      </c>
      <c r="S1285" s="2">
        <v>1.0</v>
      </c>
      <c r="T1285" s="6">
        <v>12.160541664448846</v>
      </c>
      <c r="U1285" s="6">
        <v>-0.09369538142733048</v>
      </c>
      <c r="V1285" s="6">
        <v>2.6207861934714125</v>
      </c>
      <c r="W1285" s="6">
        <v>341903.0</v>
      </c>
      <c r="X1285" s="6">
        <v>158924.0</v>
      </c>
      <c r="Y1285" s="6">
        <v>191098.0</v>
      </c>
      <c r="Z1285" s="6">
        <v>-17905.0</v>
      </c>
      <c r="AA1285" s="2">
        <f t="shared" si="3"/>
        <v>0</v>
      </c>
      <c r="AB1285" s="2">
        <v>0.0</v>
      </c>
      <c r="AC1285" s="2">
        <v>0.0</v>
      </c>
      <c r="AD1285" s="2">
        <v>0.0</v>
      </c>
      <c r="AE1285" s="2">
        <v>0.0</v>
      </c>
      <c r="AF1285" s="2">
        <v>0.0</v>
      </c>
      <c r="AG1285" s="2">
        <v>0.0</v>
      </c>
      <c r="AH1285" s="2">
        <v>1.0</v>
      </c>
      <c r="AI1285" s="2">
        <v>0.0</v>
      </c>
      <c r="AJ1285" s="2">
        <v>0.0</v>
      </c>
      <c r="AK1285" s="2">
        <v>0.0</v>
      </c>
      <c r="AL1285" s="2">
        <v>0.0</v>
      </c>
      <c r="AM1285" s="2">
        <v>0.0</v>
      </c>
      <c r="AN1285" s="2">
        <v>0.0</v>
      </c>
      <c r="AO1285" s="2">
        <v>0.0</v>
      </c>
      <c r="AP1285" s="2">
        <v>0.0</v>
      </c>
      <c r="AQ1285" s="2">
        <v>1.0</v>
      </c>
      <c r="AR1285" s="3">
        <v>0.0</v>
      </c>
      <c r="AS1285" s="6">
        <f t="shared" si="4"/>
        <v>12.12234315</v>
      </c>
      <c r="AT1285" s="6">
        <f t="shared" si="5"/>
        <v>0.116388309</v>
      </c>
      <c r="AU1285" s="6">
        <f t="shared" si="6"/>
        <v>4.79414579</v>
      </c>
      <c r="AV1285" s="6">
        <f t="shared" si="7"/>
        <v>0</v>
      </c>
      <c r="AW1285" s="6">
        <f t="shared" si="8"/>
        <v>0</v>
      </c>
      <c r="AX1285" s="6">
        <f t="shared" si="9"/>
        <v>0</v>
      </c>
      <c r="AY1285" s="6">
        <f t="shared" si="10"/>
        <v>0</v>
      </c>
      <c r="AZ1285" s="6">
        <f t="shared" si="11"/>
        <v>0</v>
      </c>
      <c r="BA1285" s="6">
        <f t="shared" si="12"/>
        <v>14</v>
      </c>
      <c r="BB1285" s="6">
        <f t="shared" si="13"/>
        <v>1</v>
      </c>
      <c r="BC1285" s="2"/>
      <c r="BD1285" s="2"/>
    </row>
    <row r="1286" ht="15.75" customHeight="1">
      <c r="A1286" s="2">
        <v>307.0</v>
      </c>
      <c r="B1286" s="2">
        <v>2016.0</v>
      </c>
      <c r="C1286" s="6" t="s">
        <v>368</v>
      </c>
      <c r="D1286" s="2">
        <v>17639.0</v>
      </c>
      <c r="E1286" s="2">
        <v>2.558115000121E12</v>
      </c>
      <c r="F1286" s="2" t="str">
        <f t="array" ref="F1286">IFERROR(INDEX(cnpj!$A:$B,MATCH(C1286,cnpj!$B:$B,0),1),IF(G1286=14,LEFT(E1286,2)&amp;"."&amp;MID(E1286,3,3)&amp;"."&amp;MID(E1286,6,3)&amp;"/"&amp;MID(E1286,9,4)&amp;"-"&amp;RIGHT(E1286,2),IF(G1286=13,0&amp;LEFT(E1286,1)&amp;"."&amp;MID(E1286,2,3)&amp;"."&amp;MID(E1286,5,3)&amp;"/"&amp;MID(E1286,8,4)&amp;"-"&amp;RIGHT(E1286,2),IF(G1286=12,"00"&amp;"."&amp;LEFT(E1286,3)&amp;"."&amp;MID(E1286,4,3)&amp;"/"&amp;MID(E1286,7,4)&amp;"-"&amp;RIGHT(E1286,2),IF(G1286=11,"00.0"&amp;LEFT(E1286,2)&amp;"."&amp;MID(E1286,3,3)&amp;"/"&amp;MID(E1286,6,4)&amp;"-"&amp;RIGHT(E1286,2),"erro")))))</f>
        <v>02.558.115/0001-21</v>
      </c>
      <c r="G1286" s="2">
        <f t="shared" si="2"/>
        <v>13</v>
      </c>
      <c r="H1286" s="6" t="s">
        <v>57</v>
      </c>
      <c r="I1286" s="2">
        <v>2.0</v>
      </c>
      <c r="J1286" s="6">
        <v>12.967901315769453</v>
      </c>
      <c r="K1286" s="6">
        <v>428438.0</v>
      </c>
      <c r="L1286" s="2">
        <v>0.0</v>
      </c>
      <c r="M1286" s="2">
        <v>1.0</v>
      </c>
      <c r="N1286" s="2"/>
      <c r="O1286" s="2">
        <v>1.0</v>
      </c>
      <c r="P1286" s="2">
        <v>3.0</v>
      </c>
      <c r="Q1286" s="2">
        <v>0.0</v>
      </c>
      <c r="R1286" s="2">
        <v>23.0</v>
      </c>
      <c r="S1286" s="2">
        <v>0.0</v>
      </c>
      <c r="T1286" s="6">
        <v>16.674236895366644</v>
      </c>
      <c r="U1286" s="6">
        <v>0.04303079578705592</v>
      </c>
      <c r="V1286" s="6">
        <v>0.014437963998671735</v>
      </c>
      <c r="W1286" s="6">
        <v>220048.0</v>
      </c>
      <c r="X1286" s="6">
        <v>31740.0</v>
      </c>
      <c r="Y1286" s="6">
        <v>1.7439301E7</v>
      </c>
      <c r="Z1286" s="6">
        <v>750427.0</v>
      </c>
      <c r="AA1286" s="2" t="str">
        <f t="shared" si="3"/>
        <v/>
      </c>
      <c r="AB1286" s="2">
        <v>0.0</v>
      </c>
      <c r="AC1286" s="2">
        <v>0.0</v>
      </c>
      <c r="AD1286" s="2">
        <v>0.0</v>
      </c>
      <c r="AE1286" s="2">
        <v>1.0</v>
      </c>
      <c r="AF1286" s="2">
        <v>0.0</v>
      </c>
      <c r="AG1286" s="2">
        <v>0.0</v>
      </c>
      <c r="AH1286" s="2">
        <v>0.0</v>
      </c>
      <c r="AI1286" s="2">
        <v>0.0</v>
      </c>
      <c r="AJ1286" s="2">
        <v>0.0</v>
      </c>
      <c r="AK1286" s="2">
        <v>0.0</v>
      </c>
      <c r="AL1286" s="2">
        <v>0.0</v>
      </c>
      <c r="AM1286" s="2">
        <v>1.0</v>
      </c>
      <c r="AN1286" s="2">
        <v>0.0</v>
      </c>
      <c r="AO1286" s="2">
        <v>0.0</v>
      </c>
      <c r="AP1286" s="2">
        <v>0.0</v>
      </c>
      <c r="AQ1286" s="2">
        <v>0.0</v>
      </c>
      <c r="AR1286" s="3">
        <v>0.0</v>
      </c>
      <c r="AS1286" s="6" t="str">
        <f t="shared" si="4"/>
        <v/>
      </c>
      <c r="AT1286" s="6" t="str">
        <f t="shared" si="5"/>
        <v/>
      </c>
      <c r="AU1286" s="6" t="str">
        <f t="shared" si="6"/>
        <v/>
      </c>
      <c r="AV1286" s="6" t="str">
        <f t="shared" si="7"/>
        <v/>
      </c>
      <c r="AW1286" s="6" t="str">
        <f t="shared" si="8"/>
        <v/>
      </c>
      <c r="AX1286" s="6" t="str">
        <f t="shared" si="9"/>
        <v/>
      </c>
      <c r="AY1286" s="6" t="str">
        <f t="shared" si="10"/>
        <v/>
      </c>
      <c r="AZ1286" s="6" t="str">
        <f t="shared" si="11"/>
        <v/>
      </c>
      <c r="BA1286" s="6" t="str">
        <f t="shared" si="12"/>
        <v/>
      </c>
      <c r="BB1286" s="6" t="str">
        <f t="shared" si="13"/>
        <v/>
      </c>
      <c r="BC1286" s="2"/>
      <c r="BD1286" s="2"/>
    </row>
    <row r="1287" ht="15.75" customHeight="1">
      <c r="A1287" s="2">
        <v>307.0</v>
      </c>
      <c r="B1287" s="2">
        <v>2017.0</v>
      </c>
      <c r="C1287" s="6" t="s">
        <v>368</v>
      </c>
      <c r="D1287" s="2">
        <v>17639.0</v>
      </c>
      <c r="E1287" s="2">
        <v>2.558115000121E12</v>
      </c>
      <c r="F1287" s="2" t="str">
        <f t="array" ref="F1287">IFERROR(INDEX(cnpj!$A:$B,MATCH(C1287,cnpj!$B:$B,0),1),IF(G1287=14,LEFT(E1287,2)&amp;"."&amp;MID(E1287,3,3)&amp;"."&amp;MID(E1287,6,3)&amp;"/"&amp;MID(E1287,9,4)&amp;"-"&amp;RIGHT(E1287,2),IF(G1287=13,0&amp;LEFT(E1287,1)&amp;"."&amp;MID(E1287,2,3)&amp;"."&amp;MID(E1287,5,3)&amp;"/"&amp;MID(E1287,8,4)&amp;"-"&amp;RIGHT(E1287,2),IF(G1287=12,"00"&amp;"."&amp;LEFT(E1287,3)&amp;"."&amp;MID(E1287,4,3)&amp;"/"&amp;MID(E1287,7,4)&amp;"-"&amp;RIGHT(E1287,2),IF(G1287=11,"00.0"&amp;LEFT(E1287,2)&amp;"."&amp;MID(E1287,3,3)&amp;"/"&amp;MID(E1287,6,4)&amp;"-"&amp;RIGHT(E1287,2),"erro")))))</f>
        <v>02.558.115/0001-21</v>
      </c>
      <c r="G1287" s="2">
        <f t="shared" si="2"/>
        <v>13</v>
      </c>
      <c r="H1287" s="6" t="s">
        <v>57</v>
      </c>
      <c r="I1287" s="2">
        <v>2.0</v>
      </c>
      <c r="J1287" s="6">
        <v>13.033111485060928</v>
      </c>
      <c r="K1287" s="6">
        <v>457307.58</v>
      </c>
      <c r="L1287" s="2">
        <v>0.0</v>
      </c>
      <c r="M1287" s="2">
        <v>1.0</v>
      </c>
      <c r="N1287" s="2"/>
      <c r="O1287" s="2">
        <v>1.0</v>
      </c>
      <c r="P1287" s="2">
        <v>3.0</v>
      </c>
      <c r="Q1287" s="2">
        <v>0.0</v>
      </c>
      <c r="R1287" s="2">
        <v>22.0</v>
      </c>
      <c r="S1287" s="2">
        <v>0.0</v>
      </c>
      <c r="T1287" s="6">
        <v>16.724954502157594</v>
      </c>
      <c r="U1287" s="6">
        <v>0.06728807537791483</v>
      </c>
      <c r="V1287" s="6">
        <v>0.010651023290753587</v>
      </c>
      <c r="W1287" s="6">
        <v>162983.0</v>
      </c>
      <c r="X1287" s="6">
        <v>32427.0</v>
      </c>
      <c r="Y1287" s="6">
        <v>1.8346594E7</v>
      </c>
      <c r="Z1287" s="6">
        <v>1234507.0</v>
      </c>
      <c r="AA1287" s="2">
        <f t="shared" si="3"/>
        <v>0</v>
      </c>
      <c r="AB1287" s="2">
        <v>0.0</v>
      </c>
      <c r="AC1287" s="2">
        <v>0.0</v>
      </c>
      <c r="AD1287" s="2">
        <v>0.0</v>
      </c>
      <c r="AE1287" s="2">
        <v>1.0</v>
      </c>
      <c r="AF1287" s="2">
        <v>0.0</v>
      </c>
      <c r="AG1287" s="2">
        <v>0.0</v>
      </c>
      <c r="AH1287" s="2">
        <v>0.0</v>
      </c>
      <c r="AI1287" s="2">
        <v>0.0</v>
      </c>
      <c r="AJ1287" s="2">
        <v>0.0</v>
      </c>
      <c r="AK1287" s="2">
        <v>0.0</v>
      </c>
      <c r="AL1287" s="2">
        <v>0.0</v>
      </c>
      <c r="AM1287" s="2">
        <v>0.0</v>
      </c>
      <c r="AN1287" s="2">
        <v>1.0</v>
      </c>
      <c r="AO1287" s="2">
        <v>0.0</v>
      </c>
      <c r="AP1287" s="2">
        <v>0.0</v>
      </c>
      <c r="AQ1287" s="2">
        <v>0.0</v>
      </c>
      <c r="AR1287" s="3">
        <v>0.0</v>
      </c>
      <c r="AS1287" s="6">
        <f t="shared" si="4"/>
        <v>16.6742369</v>
      </c>
      <c r="AT1287" s="6">
        <f t="shared" si="5"/>
        <v>0.04303079579</v>
      </c>
      <c r="AU1287" s="6">
        <f t="shared" si="6"/>
        <v>0.014437964</v>
      </c>
      <c r="AV1287" s="6">
        <f t="shared" si="7"/>
        <v>0</v>
      </c>
      <c r="AW1287" s="6">
        <f t="shared" si="8"/>
        <v>1</v>
      </c>
      <c r="AX1287" s="6">
        <f t="shared" si="9"/>
        <v>1</v>
      </c>
      <c r="AY1287" s="6">
        <f t="shared" si="10"/>
        <v>3</v>
      </c>
      <c r="AZ1287" s="6">
        <f t="shared" si="11"/>
        <v>0</v>
      </c>
      <c r="BA1287" s="6">
        <f t="shared" si="12"/>
        <v>23</v>
      </c>
      <c r="BB1287" s="6">
        <f t="shared" si="13"/>
        <v>0</v>
      </c>
      <c r="BC1287" s="2"/>
      <c r="BD1287" s="2"/>
    </row>
    <row r="1288" ht="15.75" customHeight="1">
      <c r="A1288" s="2">
        <v>307.0</v>
      </c>
      <c r="B1288" s="2">
        <v>2018.0</v>
      </c>
      <c r="C1288" s="6" t="s">
        <v>368</v>
      </c>
      <c r="D1288" s="2">
        <v>17639.0</v>
      </c>
      <c r="E1288" s="2">
        <v>2.558115000121E12</v>
      </c>
      <c r="F1288" s="2" t="str">
        <f t="array" ref="F1288">IFERROR(INDEX(cnpj!$A:$B,MATCH(C1288,cnpj!$B:$B,0),1),IF(G1288=14,LEFT(E1288,2)&amp;"."&amp;MID(E1288,3,3)&amp;"."&amp;MID(E1288,6,3)&amp;"/"&amp;MID(E1288,9,4)&amp;"-"&amp;RIGHT(E1288,2),IF(G1288=13,0&amp;LEFT(E1288,1)&amp;"."&amp;MID(E1288,2,3)&amp;"."&amp;MID(E1288,5,3)&amp;"/"&amp;MID(E1288,8,4)&amp;"-"&amp;RIGHT(E1288,2),IF(G1288=12,"00"&amp;"."&amp;LEFT(E1288,3)&amp;"."&amp;MID(E1288,4,3)&amp;"/"&amp;MID(E1288,7,4)&amp;"-"&amp;RIGHT(E1288,2),IF(G1288=11,"00.0"&amp;LEFT(E1288,2)&amp;"."&amp;MID(E1288,3,3)&amp;"/"&amp;MID(E1288,6,4)&amp;"-"&amp;RIGHT(E1288,2),"erro")))))</f>
        <v>02.558.115/0001-21</v>
      </c>
      <c r="G1288" s="2">
        <f t="shared" si="2"/>
        <v>13</v>
      </c>
      <c r="H1288" s="6" t="s">
        <v>57</v>
      </c>
      <c r="I1288" s="2">
        <v>2.0</v>
      </c>
      <c r="J1288" s="6">
        <v>13.648093771169005</v>
      </c>
      <c r="K1288" s="6">
        <v>845847.0</v>
      </c>
      <c r="L1288" s="2">
        <v>0.0</v>
      </c>
      <c r="M1288" s="2">
        <v>1.0</v>
      </c>
      <c r="N1288" s="2"/>
      <c r="O1288" s="2">
        <v>1.0</v>
      </c>
      <c r="P1288" s="2">
        <v>3.0</v>
      </c>
      <c r="Q1288" s="2">
        <v>0.0</v>
      </c>
      <c r="R1288" s="2">
        <v>21.0</v>
      </c>
      <c r="S1288" s="2">
        <v>0.0</v>
      </c>
      <c r="T1288" s="6">
        <v>16.82492150050284</v>
      </c>
      <c r="U1288" s="6">
        <v>0.12552622128837268</v>
      </c>
      <c r="V1288" s="6">
        <v>0.023704328578996483</v>
      </c>
      <c r="W1288" s="6">
        <v>441024.0</v>
      </c>
      <c r="X1288" s="6">
        <v>39592.0</v>
      </c>
      <c r="Y1288" s="6">
        <v>2.0275453E7</v>
      </c>
      <c r="Z1288" s="6">
        <v>2545101.0</v>
      </c>
      <c r="AA1288" s="2">
        <f t="shared" si="3"/>
        <v>0</v>
      </c>
      <c r="AB1288" s="2">
        <v>0.0</v>
      </c>
      <c r="AC1288" s="2">
        <v>0.0</v>
      </c>
      <c r="AD1288" s="2">
        <v>0.0</v>
      </c>
      <c r="AE1288" s="2">
        <v>1.0</v>
      </c>
      <c r="AF1288" s="2">
        <v>0.0</v>
      </c>
      <c r="AG1288" s="2">
        <v>0.0</v>
      </c>
      <c r="AH1288" s="2">
        <v>0.0</v>
      </c>
      <c r="AI1288" s="2">
        <v>0.0</v>
      </c>
      <c r="AJ1288" s="2">
        <v>0.0</v>
      </c>
      <c r="AK1288" s="2">
        <v>0.0</v>
      </c>
      <c r="AL1288" s="2">
        <v>0.0</v>
      </c>
      <c r="AM1288" s="2">
        <v>0.0</v>
      </c>
      <c r="AN1288" s="2">
        <v>0.0</v>
      </c>
      <c r="AO1288" s="2">
        <v>1.0</v>
      </c>
      <c r="AP1288" s="2">
        <v>0.0</v>
      </c>
      <c r="AQ1288" s="2">
        <v>0.0</v>
      </c>
      <c r="AR1288" s="3">
        <v>0.0</v>
      </c>
      <c r="AS1288" s="6">
        <f t="shared" si="4"/>
        <v>16.7249545</v>
      </c>
      <c r="AT1288" s="6">
        <f t="shared" si="5"/>
        <v>0.06728807538</v>
      </c>
      <c r="AU1288" s="6">
        <f t="shared" si="6"/>
        <v>0.01065102329</v>
      </c>
      <c r="AV1288" s="6">
        <f t="shared" si="7"/>
        <v>0</v>
      </c>
      <c r="AW1288" s="6">
        <f t="shared" si="8"/>
        <v>1</v>
      </c>
      <c r="AX1288" s="6">
        <f t="shared" si="9"/>
        <v>1</v>
      </c>
      <c r="AY1288" s="6">
        <f t="shared" si="10"/>
        <v>3</v>
      </c>
      <c r="AZ1288" s="6">
        <f t="shared" si="11"/>
        <v>0</v>
      </c>
      <c r="BA1288" s="6">
        <f t="shared" si="12"/>
        <v>22</v>
      </c>
      <c r="BB1288" s="6">
        <f t="shared" si="13"/>
        <v>0</v>
      </c>
      <c r="BC1288" s="2"/>
      <c r="BD1288" s="2"/>
    </row>
    <row r="1289" ht="15.75" customHeight="1">
      <c r="A1289" s="2">
        <v>307.0</v>
      </c>
      <c r="B1289" s="2">
        <v>2019.0</v>
      </c>
      <c r="C1289" s="6" t="s">
        <v>368</v>
      </c>
      <c r="D1289" s="2">
        <v>17639.0</v>
      </c>
      <c r="E1289" s="2">
        <v>2.558115000121E12</v>
      </c>
      <c r="F1289" s="2" t="str">
        <f t="array" ref="F1289">IFERROR(INDEX(cnpj!$A:$B,MATCH(C1289,cnpj!$B:$B,0),1),IF(G1289=14,LEFT(E1289,2)&amp;"."&amp;MID(E1289,3,3)&amp;"."&amp;MID(E1289,6,3)&amp;"/"&amp;MID(E1289,9,4)&amp;"-"&amp;RIGHT(E1289,2),IF(G1289=13,0&amp;LEFT(E1289,1)&amp;"."&amp;MID(E1289,2,3)&amp;"."&amp;MID(E1289,5,3)&amp;"/"&amp;MID(E1289,8,4)&amp;"-"&amp;RIGHT(E1289,2),IF(G1289=12,"00"&amp;"."&amp;LEFT(E1289,3)&amp;"."&amp;MID(E1289,4,3)&amp;"/"&amp;MID(E1289,7,4)&amp;"-"&amp;RIGHT(E1289,2),IF(G1289=11,"00.0"&amp;LEFT(E1289,2)&amp;"."&amp;MID(E1289,3,3)&amp;"/"&amp;MID(E1289,6,4)&amp;"-"&amp;RIGHT(E1289,2),"erro")))))</f>
        <v>02.558.115/0001-21</v>
      </c>
      <c r="G1289" s="2">
        <f t="shared" si="2"/>
        <v>13</v>
      </c>
      <c r="H1289" s="6" t="s">
        <v>57</v>
      </c>
      <c r="I1289" s="2">
        <v>2.0</v>
      </c>
      <c r="J1289" s="6">
        <v>13.237410246502094</v>
      </c>
      <c r="K1289" s="6">
        <v>560963.01</v>
      </c>
      <c r="L1289" s="2">
        <v>0.0</v>
      </c>
      <c r="M1289" s="2">
        <v>1.0</v>
      </c>
      <c r="N1289" s="2"/>
      <c r="O1289" s="2">
        <v>1.0</v>
      </c>
      <c r="P1289" s="2">
        <v>3.0</v>
      </c>
      <c r="Q1289" s="2">
        <v>0.0</v>
      </c>
      <c r="R1289" s="2">
        <v>22.0</v>
      </c>
      <c r="S1289" s="2">
        <v>0.0</v>
      </c>
      <c r="T1289" s="6">
        <v>16.95677885436844</v>
      </c>
      <c r="U1289" s="6">
        <v>0.036494840226950126</v>
      </c>
      <c r="V1289" s="6">
        <v>0.036494840226950126</v>
      </c>
      <c r="W1289" s="6">
        <v>624194.0</v>
      </c>
      <c r="X1289" s="6">
        <v>220048.0</v>
      </c>
      <c r="Y1289" s="6">
        <v>2.3133188E7</v>
      </c>
      <c r="Z1289" s="6">
        <v>3622127.0</v>
      </c>
      <c r="AA1289" s="2">
        <f t="shared" si="3"/>
        <v>0</v>
      </c>
      <c r="AB1289" s="2">
        <v>0.0</v>
      </c>
      <c r="AC1289" s="2">
        <v>0.0</v>
      </c>
      <c r="AD1289" s="2">
        <v>0.0</v>
      </c>
      <c r="AE1289" s="2">
        <v>1.0</v>
      </c>
      <c r="AF1289" s="2">
        <v>0.0</v>
      </c>
      <c r="AG1289" s="2">
        <v>0.0</v>
      </c>
      <c r="AH1289" s="2">
        <v>0.0</v>
      </c>
      <c r="AI1289" s="2">
        <v>0.0</v>
      </c>
      <c r="AJ1289" s="2">
        <v>0.0</v>
      </c>
      <c r="AK1289" s="2">
        <v>0.0</v>
      </c>
      <c r="AL1289" s="2">
        <v>0.0</v>
      </c>
      <c r="AM1289" s="2">
        <v>0.0</v>
      </c>
      <c r="AN1289" s="2">
        <v>0.0</v>
      </c>
      <c r="AO1289" s="2">
        <v>0.0</v>
      </c>
      <c r="AP1289" s="2">
        <v>1.0</v>
      </c>
      <c r="AQ1289" s="2">
        <v>0.0</v>
      </c>
      <c r="AR1289" s="3">
        <v>0.0</v>
      </c>
      <c r="AS1289" s="6">
        <f t="shared" si="4"/>
        <v>16.8249215</v>
      </c>
      <c r="AT1289" s="6">
        <f t="shared" si="5"/>
        <v>0.1255262213</v>
      </c>
      <c r="AU1289" s="6">
        <f t="shared" si="6"/>
        <v>0.02370432858</v>
      </c>
      <c r="AV1289" s="6">
        <f t="shared" si="7"/>
        <v>0</v>
      </c>
      <c r="AW1289" s="6">
        <f t="shared" si="8"/>
        <v>1</v>
      </c>
      <c r="AX1289" s="6">
        <f t="shared" si="9"/>
        <v>1</v>
      </c>
      <c r="AY1289" s="6">
        <f t="shared" si="10"/>
        <v>3</v>
      </c>
      <c r="AZ1289" s="6">
        <f t="shared" si="11"/>
        <v>0</v>
      </c>
      <c r="BA1289" s="6">
        <f t="shared" si="12"/>
        <v>21</v>
      </c>
      <c r="BB1289" s="6">
        <f t="shared" si="13"/>
        <v>0</v>
      </c>
      <c r="BC1289" s="2"/>
      <c r="BD1289" s="2"/>
    </row>
    <row r="1290" ht="15.75" customHeight="1">
      <c r="A1290" s="2">
        <v>308.0</v>
      </c>
      <c r="B1290" s="2">
        <v>2016.0</v>
      </c>
      <c r="C1290" s="6" t="s">
        <v>369</v>
      </c>
      <c r="D1290" s="2">
        <v>19992.0</v>
      </c>
      <c r="E1290" s="2">
        <v>5.3113791000122E13</v>
      </c>
      <c r="F1290" s="2" t="str">
        <f t="array" ref="F1290">IFERROR(INDEX(cnpj!$A:$B,MATCH(C1290,cnpj!$B:$B,0),1),IF(G1290=14,LEFT(E1290,2)&amp;"."&amp;MID(E1290,3,3)&amp;"."&amp;MID(E1290,6,3)&amp;"/"&amp;MID(E1290,9,4)&amp;"-"&amp;RIGHT(E1290,2),IF(G1290=13,0&amp;LEFT(E1290,1)&amp;"."&amp;MID(E1290,2,3)&amp;"."&amp;MID(E1290,5,3)&amp;"/"&amp;MID(E1290,8,4)&amp;"-"&amp;RIGHT(E1290,2),IF(G1290=12,"00"&amp;"."&amp;LEFT(E1290,3)&amp;"."&amp;MID(E1290,4,3)&amp;"/"&amp;MID(E1290,7,4)&amp;"-"&amp;RIGHT(E1290,2),IF(G1290=11,"00.0"&amp;LEFT(E1290,2)&amp;"."&amp;MID(E1290,3,3)&amp;"/"&amp;MID(E1290,6,4)&amp;"-"&amp;RIGHT(E1290,2),"erro")))))</f>
        <v>53.113.791/0001-22</v>
      </c>
      <c r="G1290" s="2">
        <f t="shared" si="2"/>
        <v>14</v>
      </c>
      <c r="H1290" s="6" t="s">
        <v>314</v>
      </c>
      <c r="I1290" s="2">
        <v>9.0</v>
      </c>
      <c r="J1290" s="6">
        <v>13.996075080410359</v>
      </c>
      <c r="K1290" s="6">
        <v>1197893.41</v>
      </c>
      <c r="L1290" s="2">
        <v>0.0</v>
      </c>
      <c r="M1290" s="2">
        <v>1.0</v>
      </c>
      <c r="N1290" s="2"/>
      <c r="O1290" s="2">
        <v>1.0</v>
      </c>
      <c r="P1290" s="2">
        <v>3.0</v>
      </c>
      <c r="Q1290" s="2">
        <v>0.0</v>
      </c>
      <c r="R1290" s="2">
        <v>19.0</v>
      </c>
      <c r="S1290" s="2">
        <v>0.0</v>
      </c>
      <c r="T1290" s="6">
        <v>14.60773671656905</v>
      </c>
      <c r="U1290" s="6">
        <v>0.06912897527381837</v>
      </c>
      <c r="V1290" s="6">
        <v>0.4470026133141814</v>
      </c>
      <c r="W1290" s="6">
        <v>465130.0</v>
      </c>
      <c r="X1290" s="6">
        <v>521989.0</v>
      </c>
      <c r="Y1290" s="6">
        <v>2208307.0</v>
      </c>
      <c r="Z1290" s="6">
        <v>152658.0</v>
      </c>
      <c r="AA1290" s="2" t="str">
        <f t="shared" si="3"/>
        <v/>
      </c>
      <c r="AB1290" s="2">
        <v>0.0</v>
      </c>
      <c r="AC1290" s="2">
        <v>0.0</v>
      </c>
      <c r="AD1290" s="2">
        <v>0.0</v>
      </c>
      <c r="AE1290" s="2">
        <v>0.0</v>
      </c>
      <c r="AF1290" s="2">
        <v>0.0</v>
      </c>
      <c r="AG1290" s="2">
        <v>0.0</v>
      </c>
      <c r="AH1290" s="2">
        <v>0.0</v>
      </c>
      <c r="AI1290" s="2">
        <v>0.0</v>
      </c>
      <c r="AJ1290" s="2">
        <v>0.0</v>
      </c>
      <c r="AK1290" s="2">
        <v>0.0</v>
      </c>
      <c r="AL1290" s="2">
        <v>1.0</v>
      </c>
      <c r="AM1290" s="2">
        <v>1.0</v>
      </c>
      <c r="AN1290" s="2">
        <v>0.0</v>
      </c>
      <c r="AO1290" s="2">
        <v>0.0</v>
      </c>
      <c r="AP1290" s="2">
        <v>0.0</v>
      </c>
      <c r="AQ1290" s="2">
        <v>0.0</v>
      </c>
      <c r="AR1290" s="3">
        <v>0.0</v>
      </c>
      <c r="AS1290" s="6" t="str">
        <f t="shared" si="4"/>
        <v/>
      </c>
      <c r="AT1290" s="6" t="str">
        <f t="shared" si="5"/>
        <v/>
      </c>
      <c r="AU1290" s="6" t="str">
        <f t="shared" si="6"/>
        <v/>
      </c>
      <c r="AV1290" s="6" t="str">
        <f t="shared" si="7"/>
        <v/>
      </c>
      <c r="AW1290" s="6" t="str">
        <f t="shared" si="8"/>
        <v/>
      </c>
      <c r="AX1290" s="6" t="str">
        <f t="shared" si="9"/>
        <v/>
      </c>
      <c r="AY1290" s="6" t="str">
        <f t="shared" si="10"/>
        <v/>
      </c>
      <c r="AZ1290" s="6" t="str">
        <f t="shared" si="11"/>
        <v/>
      </c>
      <c r="BA1290" s="6" t="str">
        <f t="shared" si="12"/>
        <v/>
      </c>
      <c r="BB1290" s="6" t="str">
        <f t="shared" si="13"/>
        <v/>
      </c>
      <c r="BC1290" s="2"/>
      <c r="BD1290" s="2"/>
    </row>
    <row r="1291" ht="15.75" customHeight="1">
      <c r="A1291" s="2">
        <v>308.0</v>
      </c>
      <c r="B1291" s="2">
        <v>2017.0</v>
      </c>
      <c r="C1291" s="6" t="s">
        <v>369</v>
      </c>
      <c r="D1291" s="2">
        <v>19992.0</v>
      </c>
      <c r="E1291" s="2">
        <v>5.3113791000122E13</v>
      </c>
      <c r="F1291" s="2" t="str">
        <f t="array" ref="F1291">IFERROR(INDEX(cnpj!$A:$B,MATCH(C1291,cnpj!$B:$B,0),1),IF(G1291=14,LEFT(E1291,2)&amp;"."&amp;MID(E1291,3,3)&amp;"."&amp;MID(E1291,6,3)&amp;"/"&amp;MID(E1291,9,4)&amp;"-"&amp;RIGHT(E1291,2),IF(G1291=13,0&amp;LEFT(E1291,1)&amp;"."&amp;MID(E1291,2,3)&amp;"."&amp;MID(E1291,5,3)&amp;"/"&amp;MID(E1291,8,4)&amp;"-"&amp;RIGHT(E1291,2),IF(G1291=12,"00"&amp;"."&amp;LEFT(E1291,3)&amp;"."&amp;MID(E1291,4,3)&amp;"/"&amp;MID(E1291,7,4)&amp;"-"&amp;RIGHT(E1291,2),IF(G1291=11,"00.0"&amp;LEFT(E1291,2)&amp;"."&amp;MID(E1291,3,3)&amp;"/"&amp;MID(E1291,6,4)&amp;"-"&amp;RIGHT(E1291,2),"erro")))))</f>
        <v>53.113.791/0001-22</v>
      </c>
      <c r="G1291" s="2">
        <f t="shared" si="2"/>
        <v>14</v>
      </c>
      <c r="H1291" s="6" t="s">
        <v>314</v>
      </c>
      <c r="I1291" s="2">
        <v>9.0</v>
      </c>
      <c r="J1291" s="6">
        <v>13.864300722133706</v>
      </c>
      <c r="K1291" s="6">
        <v>1050000.0</v>
      </c>
      <c r="L1291" s="2">
        <v>0.0</v>
      </c>
      <c r="M1291" s="2">
        <v>1.0</v>
      </c>
      <c r="N1291" s="2"/>
      <c r="O1291" s="2">
        <v>1.0</v>
      </c>
      <c r="P1291" s="2">
        <v>3.0</v>
      </c>
      <c r="Q1291" s="2">
        <v>0.0</v>
      </c>
      <c r="R1291" s="2">
        <v>18.0</v>
      </c>
      <c r="S1291" s="2">
        <v>0.0</v>
      </c>
      <c r="T1291" s="6">
        <v>14.665571312328069</v>
      </c>
      <c r="U1291" s="6">
        <v>0.03973905339327606</v>
      </c>
      <c r="V1291" s="6">
        <v>0.46089412335898666</v>
      </c>
      <c r="W1291" s="6">
        <v>486735.0</v>
      </c>
      <c r="X1291" s="6">
        <v>591660.0</v>
      </c>
      <c r="Y1291" s="6">
        <v>2339789.0</v>
      </c>
      <c r="Z1291" s="6">
        <v>92981.0</v>
      </c>
      <c r="AA1291" s="2">
        <f t="shared" si="3"/>
        <v>0</v>
      </c>
      <c r="AB1291" s="2">
        <v>0.0</v>
      </c>
      <c r="AC1291" s="2">
        <v>0.0</v>
      </c>
      <c r="AD1291" s="2">
        <v>0.0</v>
      </c>
      <c r="AE1291" s="2">
        <v>0.0</v>
      </c>
      <c r="AF1291" s="2">
        <v>0.0</v>
      </c>
      <c r="AG1291" s="2">
        <v>0.0</v>
      </c>
      <c r="AH1291" s="2">
        <v>0.0</v>
      </c>
      <c r="AI1291" s="2">
        <v>0.0</v>
      </c>
      <c r="AJ1291" s="2">
        <v>0.0</v>
      </c>
      <c r="AK1291" s="2">
        <v>0.0</v>
      </c>
      <c r="AL1291" s="2">
        <v>1.0</v>
      </c>
      <c r="AM1291" s="2">
        <v>0.0</v>
      </c>
      <c r="AN1291" s="2">
        <v>1.0</v>
      </c>
      <c r="AO1291" s="2">
        <v>0.0</v>
      </c>
      <c r="AP1291" s="2">
        <v>0.0</v>
      </c>
      <c r="AQ1291" s="2">
        <v>0.0</v>
      </c>
      <c r="AR1291" s="3">
        <v>0.0</v>
      </c>
      <c r="AS1291" s="6">
        <f t="shared" si="4"/>
        <v>14.60773672</v>
      </c>
      <c r="AT1291" s="6">
        <f t="shared" si="5"/>
        <v>0.06912897527</v>
      </c>
      <c r="AU1291" s="6">
        <f t="shared" si="6"/>
        <v>0.4470026133</v>
      </c>
      <c r="AV1291" s="6">
        <f t="shared" si="7"/>
        <v>0</v>
      </c>
      <c r="AW1291" s="6">
        <f t="shared" si="8"/>
        <v>1</v>
      </c>
      <c r="AX1291" s="6">
        <f t="shared" si="9"/>
        <v>1</v>
      </c>
      <c r="AY1291" s="6">
        <f t="shared" si="10"/>
        <v>3</v>
      </c>
      <c r="AZ1291" s="6">
        <f t="shared" si="11"/>
        <v>0</v>
      </c>
      <c r="BA1291" s="6">
        <f t="shared" si="12"/>
        <v>19</v>
      </c>
      <c r="BB1291" s="6">
        <f t="shared" si="13"/>
        <v>0</v>
      </c>
      <c r="BC1291" s="2"/>
      <c r="BD1291" s="2"/>
    </row>
    <row r="1292" ht="15.75" customHeight="1">
      <c r="A1292" s="2">
        <v>308.0</v>
      </c>
      <c r="B1292" s="2">
        <v>2018.0</v>
      </c>
      <c r="C1292" s="6" t="s">
        <v>369</v>
      </c>
      <c r="D1292" s="2">
        <v>19992.0</v>
      </c>
      <c r="E1292" s="2">
        <v>5.3113791000122E13</v>
      </c>
      <c r="F1292" s="2" t="str">
        <f t="array" ref="F1292">IFERROR(INDEX(cnpj!$A:$B,MATCH(C1292,cnpj!$B:$B,0),1),IF(G1292=14,LEFT(E1292,2)&amp;"."&amp;MID(E1292,3,3)&amp;"."&amp;MID(E1292,6,3)&amp;"/"&amp;MID(E1292,9,4)&amp;"-"&amp;RIGHT(E1292,2),IF(G1292=13,0&amp;LEFT(E1292,1)&amp;"."&amp;MID(E1292,2,3)&amp;"."&amp;MID(E1292,5,3)&amp;"/"&amp;MID(E1292,8,4)&amp;"-"&amp;RIGHT(E1292,2),IF(G1292=12,"00"&amp;"."&amp;LEFT(E1292,3)&amp;"."&amp;MID(E1292,4,3)&amp;"/"&amp;MID(E1292,7,4)&amp;"-"&amp;RIGHT(E1292,2),IF(G1292=11,"00.0"&amp;LEFT(E1292,2)&amp;"."&amp;MID(E1292,3,3)&amp;"/"&amp;MID(E1292,6,4)&amp;"-"&amp;RIGHT(E1292,2),"erro")))))</f>
        <v>53.113.791/0001-22</v>
      </c>
      <c r="G1292" s="2">
        <f t="shared" si="2"/>
        <v>14</v>
      </c>
      <c r="H1292" s="6" t="s">
        <v>314</v>
      </c>
      <c r="I1292" s="2">
        <v>9.0</v>
      </c>
      <c r="J1292" s="6">
        <v>14.003499358884108</v>
      </c>
      <c r="K1292" s="6">
        <v>1206820.0</v>
      </c>
      <c r="L1292" s="2">
        <v>0.0</v>
      </c>
      <c r="M1292" s="2">
        <v>1.0</v>
      </c>
      <c r="N1292" s="2"/>
      <c r="O1292" s="2">
        <v>1.0</v>
      </c>
      <c r="P1292" s="2">
        <v>3.0</v>
      </c>
      <c r="Q1292" s="2">
        <v>0.0</v>
      </c>
      <c r="R1292" s="2">
        <v>15.0</v>
      </c>
      <c r="S1292" s="2">
        <v>0.0</v>
      </c>
      <c r="T1292" s="6">
        <v>14.602947852783998</v>
      </c>
      <c r="U1292" s="6">
        <v>0.027094897206561053</v>
      </c>
      <c r="V1292" s="6">
        <v>0.4143838468038095</v>
      </c>
      <c r="W1292" s="6">
        <v>549151.0</v>
      </c>
      <c r="X1292" s="6">
        <v>361564.0</v>
      </c>
      <c r="Y1292" s="6">
        <v>2197757.0</v>
      </c>
      <c r="Z1292" s="6">
        <v>59548.0</v>
      </c>
      <c r="AA1292" s="2">
        <f t="shared" si="3"/>
        <v>0</v>
      </c>
      <c r="AB1292" s="2">
        <v>0.0</v>
      </c>
      <c r="AC1292" s="2">
        <v>0.0</v>
      </c>
      <c r="AD1292" s="2">
        <v>0.0</v>
      </c>
      <c r="AE1292" s="2">
        <v>0.0</v>
      </c>
      <c r="AF1292" s="2">
        <v>0.0</v>
      </c>
      <c r="AG1292" s="2">
        <v>0.0</v>
      </c>
      <c r="AH1292" s="2">
        <v>0.0</v>
      </c>
      <c r="AI1292" s="2">
        <v>0.0</v>
      </c>
      <c r="AJ1292" s="2">
        <v>0.0</v>
      </c>
      <c r="AK1292" s="2">
        <v>0.0</v>
      </c>
      <c r="AL1292" s="2">
        <v>1.0</v>
      </c>
      <c r="AM1292" s="2">
        <v>0.0</v>
      </c>
      <c r="AN1292" s="2">
        <v>0.0</v>
      </c>
      <c r="AO1292" s="2">
        <v>1.0</v>
      </c>
      <c r="AP1292" s="2">
        <v>0.0</v>
      </c>
      <c r="AQ1292" s="2">
        <v>0.0</v>
      </c>
      <c r="AR1292" s="3">
        <v>0.0</v>
      </c>
      <c r="AS1292" s="6">
        <f t="shared" si="4"/>
        <v>14.66557131</v>
      </c>
      <c r="AT1292" s="6">
        <f t="shared" si="5"/>
        <v>0.03973905339</v>
      </c>
      <c r="AU1292" s="6">
        <f t="shared" si="6"/>
        <v>0.4608941234</v>
      </c>
      <c r="AV1292" s="6">
        <f t="shared" si="7"/>
        <v>0</v>
      </c>
      <c r="AW1292" s="6">
        <f t="shared" si="8"/>
        <v>1</v>
      </c>
      <c r="AX1292" s="6">
        <f t="shared" si="9"/>
        <v>1</v>
      </c>
      <c r="AY1292" s="6">
        <f t="shared" si="10"/>
        <v>3</v>
      </c>
      <c r="AZ1292" s="6">
        <f t="shared" si="11"/>
        <v>0</v>
      </c>
      <c r="BA1292" s="6">
        <f t="shared" si="12"/>
        <v>18</v>
      </c>
      <c r="BB1292" s="6">
        <f t="shared" si="13"/>
        <v>0</v>
      </c>
      <c r="BC1292" s="2"/>
      <c r="BD1292" s="2"/>
    </row>
    <row r="1293" ht="15.75" customHeight="1">
      <c r="A1293" s="2">
        <v>308.0</v>
      </c>
      <c r="B1293" s="2">
        <v>2019.0</v>
      </c>
      <c r="C1293" s="6" t="s">
        <v>369</v>
      </c>
      <c r="D1293" s="2">
        <v>19992.0</v>
      </c>
      <c r="E1293" s="2">
        <v>5.3113791000122E13</v>
      </c>
      <c r="F1293" s="2" t="str">
        <f t="array" ref="F1293">IFERROR(INDEX(cnpj!$A:$B,MATCH(C1293,cnpj!$B:$B,0),1),IF(G1293=14,LEFT(E1293,2)&amp;"."&amp;MID(E1293,3,3)&amp;"."&amp;MID(E1293,6,3)&amp;"/"&amp;MID(E1293,9,4)&amp;"-"&amp;RIGHT(E1293,2),IF(G1293=13,0&amp;LEFT(E1293,1)&amp;"."&amp;MID(E1293,2,3)&amp;"."&amp;MID(E1293,5,3)&amp;"/"&amp;MID(E1293,8,4)&amp;"-"&amp;RIGHT(E1293,2),IF(G1293=12,"00"&amp;"."&amp;LEFT(E1293,3)&amp;"."&amp;MID(E1293,4,3)&amp;"/"&amp;MID(E1293,7,4)&amp;"-"&amp;RIGHT(E1293,2),IF(G1293=11,"00.0"&amp;LEFT(E1293,2)&amp;"."&amp;MID(E1293,3,3)&amp;"/"&amp;MID(E1293,6,4)&amp;"-"&amp;RIGHT(E1293,2),"erro")))))</f>
        <v>53.113.791/0001-22</v>
      </c>
      <c r="G1293" s="2">
        <f t="shared" si="2"/>
        <v>14</v>
      </c>
      <c r="H1293" s="6" t="s">
        <v>314</v>
      </c>
      <c r="I1293" s="2">
        <v>9.0</v>
      </c>
      <c r="J1293" s="6">
        <v>14.243322765869388</v>
      </c>
      <c r="K1293" s="6">
        <v>1533898.0</v>
      </c>
      <c r="L1293" s="2">
        <v>0.0</v>
      </c>
      <c r="M1293" s="2">
        <v>1.0</v>
      </c>
      <c r="N1293" s="2"/>
      <c r="O1293" s="2">
        <v>1.0</v>
      </c>
      <c r="P1293" s="2">
        <v>3.0</v>
      </c>
      <c r="Q1293" s="2">
        <v>0.0</v>
      </c>
      <c r="R1293" s="2">
        <v>14.0</v>
      </c>
      <c r="S1293" s="2">
        <v>0.0</v>
      </c>
      <c r="T1293" s="6">
        <v>15.040148264779084</v>
      </c>
      <c r="U1293" s="6">
        <v>0.061651522377901655</v>
      </c>
      <c r="V1293" s="6">
        <v>0.315429072508921</v>
      </c>
      <c r="W1293" s="6">
        <v>608254.0</v>
      </c>
      <c r="X1293" s="6">
        <v>465130.0</v>
      </c>
      <c r="Y1293" s="6">
        <v>3402933.0</v>
      </c>
      <c r="Z1293" s="6">
        <v>209796.0</v>
      </c>
      <c r="AA1293" s="2">
        <f t="shared" si="3"/>
        <v>0</v>
      </c>
      <c r="AB1293" s="2">
        <v>0.0</v>
      </c>
      <c r="AC1293" s="2">
        <v>0.0</v>
      </c>
      <c r="AD1293" s="2">
        <v>0.0</v>
      </c>
      <c r="AE1293" s="2">
        <v>0.0</v>
      </c>
      <c r="AF1293" s="2">
        <v>0.0</v>
      </c>
      <c r="AG1293" s="2">
        <v>0.0</v>
      </c>
      <c r="AH1293" s="2">
        <v>0.0</v>
      </c>
      <c r="AI1293" s="2">
        <v>0.0</v>
      </c>
      <c r="AJ1293" s="2">
        <v>0.0</v>
      </c>
      <c r="AK1293" s="2">
        <v>0.0</v>
      </c>
      <c r="AL1293" s="2">
        <v>1.0</v>
      </c>
      <c r="AM1293" s="2">
        <v>0.0</v>
      </c>
      <c r="AN1293" s="2">
        <v>0.0</v>
      </c>
      <c r="AO1293" s="2">
        <v>0.0</v>
      </c>
      <c r="AP1293" s="2">
        <v>1.0</v>
      </c>
      <c r="AQ1293" s="2">
        <v>0.0</v>
      </c>
      <c r="AR1293" s="3">
        <v>0.0</v>
      </c>
      <c r="AS1293" s="6">
        <f t="shared" si="4"/>
        <v>14.60294785</v>
      </c>
      <c r="AT1293" s="6">
        <f t="shared" si="5"/>
        <v>0.02709489721</v>
      </c>
      <c r="AU1293" s="6">
        <f t="shared" si="6"/>
        <v>0.4143838468</v>
      </c>
      <c r="AV1293" s="6">
        <f t="shared" si="7"/>
        <v>0</v>
      </c>
      <c r="AW1293" s="6">
        <f t="shared" si="8"/>
        <v>1</v>
      </c>
      <c r="AX1293" s="6">
        <f t="shared" si="9"/>
        <v>1</v>
      </c>
      <c r="AY1293" s="6">
        <f t="shared" si="10"/>
        <v>3</v>
      </c>
      <c r="AZ1293" s="6">
        <f t="shared" si="11"/>
        <v>0</v>
      </c>
      <c r="BA1293" s="6">
        <f t="shared" si="12"/>
        <v>15</v>
      </c>
      <c r="BB1293" s="6">
        <f t="shared" si="13"/>
        <v>0</v>
      </c>
      <c r="BC1293" s="2"/>
      <c r="BD1293" s="2"/>
    </row>
    <row r="1294" ht="15.75" customHeight="1">
      <c r="A1294" s="2">
        <v>309.0</v>
      </c>
      <c r="B1294" s="2">
        <v>2016.0</v>
      </c>
      <c r="C1294" s="6" t="s">
        <v>370</v>
      </c>
      <c r="D1294" s="2">
        <v>19330.0</v>
      </c>
      <c r="E1294" s="2">
        <v>3.014553000191E12</v>
      </c>
      <c r="F1294" s="2" t="str">
        <f t="array" ref="F1294">IFERROR(INDEX(cnpj!$A:$B,MATCH(C1294,cnpj!$B:$B,0),1),IF(G1294=14,LEFT(E1294,2)&amp;"."&amp;MID(E1294,3,3)&amp;"."&amp;MID(E1294,6,3)&amp;"/"&amp;MID(E1294,9,4)&amp;"-"&amp;RIGHT(E1294,2),IF(G1294=13,0&amp;LEFT(E1294,1)&amp;"."&amp;MID(E1294,2,3)&amp;"."&amp;MID(E1294,5,3)&amp;"/"&amp;MID(E1294,8,4)&amp;"-"&amp;RIGHT(E1294,2),IF(G1294=12,"00"&amp;"."&amp;LEFT(E1294,3)&amp;"."&amp;MID(E1294,4,3)&amp;"/"&amp;MID(E1294,7,4)&amp;"-"&amp;RIGHT(E1294,2),IF(G1294=11,"00.0"&amp;LEFT(E1294,2)&amp;"."&amp;MID(E1294,3,3)&amp;"/"&amp;MID(E1294,6,4)&amp;"-"&amp;RIGHT(E1294,2),"erro")))))</f>
        <v>03.014.553/0001-91</v>
      </c>
      <c r="G1294" s="2">
        <f t="shared" si="2"/>
        <v>13</v>
      </c>
      <c r="H1294" s="6" t="s">
        <v>60</v>
      </c>
      <c r="I1294" s="2">
        <v>1.0</v>
      </c>
      <c r="J1294" s="6">
        <v>9.998797732340453</v>
      </c>
      <c r="K1294" s="6">
        <v>22000.0</v>
      </c>
      <c r="L1294" s="2">
        <v>0.0</v>
      </c>
      <c r="M1294" s="2">
        <v>1.0</v>
      </c>
      <c r="N1294" s="2"/>
      <c r="O1294" s="2">
        <v>0.0</v>
      </c>
      <c r="P1294" s="2">
        <v>0.0</v>
      </c>
      <c r="Q1294" s="2">
        <v>0.0</v>
      </c>
      <c r="R1294" s="2">
        <v>17.0</v>
      </c>
      <c r="S1294" s="2">
        <v>0.0</v>
      </c>
      <c r="T1294" s="6">
        <v>14.544408013590571</v>
      </c>
      <c r="U1294" s="6">
        <v>-0.15370943759968428</v>
      </c>
      <c r="V1294" s="6">
        <v>0.5293352836799026</v>
      </c>
      <c r="W1294" s="6">
        <v>235827.0</v>
      </c>
      <c r="X1294" s="6">
        <v>861376.0</v>
      </c>
      <c r="Y1294" s="6">
        <v>2072794.0</v>
      </c>
      <c r="Z1294" s="6">
        <v>-318608.0</v>
      </c>
      <c r="AA1294" s="2" t="str">
        <f t="shared" si="3"/>
        <v/>
      </c>
      <c r="AB1294" s="2">
        <v>0.0</v>
      </c>
      <c r="AC1294" s="2">
        <v>0.0</v>
      </c>
      <c r="AD1294" s="2">
        <v>0.0</v>
      </c>
      <c r="AE1294" s="2">
        <v>0.0</v>
      </c>
      <c r="AF1294" s="2">
        <v>0.0</v>
      </c>
      <c r="AG1294" s="2">
        <v>1.0</v>
      </c>
      <c r="AH1294" s="2">
        <v>0.0</v>
      </c>
      <c r="AI1294" s="2">
        <v>0.0</v>
      </c>
      <c r="AJ1294" s="2">
        <v>0.0</v>
      </c>
      <c r="AK1294" s="2">
        <v>0.0</v>
      </c>
      <c r="AL1294" s="2">
        <v>0.0</v>
      </c>
      <c r="AM1294" s="2">
        <v>1.0</v>
      </c>
      <c r="AN1294" s="2">
        <v>0.0</v>
      </c>
      <c r="AO1294" s="2">
        <v>0.0</v>
      </c>
      <c r="AP1294" s="2">
        <v>0.0</v>
      </c>
      <c r="AQ1294" s="2">
        <v>0.0</v>
      </c>
      <c r="AR1294" s="3">
        <v>0.0</v>
      </c>
      <c r="AS1294" s="6" t="str">
        <f t="shared" si="4"/>
        <v/>
      </c>
      <c r="AT1294" s="6" t="str">
        <f t="shared" si="5"/>
        <v/>
      </c>
      <c r="AU1294" s="6" t="str">
        <f t="shared" si="6"/>
        <v/>
      </c>
      <c r="AV1294" s="6" t="str">
        <f t="shared" si="7"/>
        <v/>
      </c>
      <c r="AW1294" s="6" t="str">
        <f t="shared" si="8"/>
        <v/>
      </c>
      <c r="AX1294" s="6" t="str">
        <f t="shared" si="9"/>
        <v/>
      </c>
      <c r="AY1294" s="6" t="str">
        <f t="shared" si="10"/>
        <v/>
      </c>
      <c r="AZ1294" s="6" t="str">
        <f t="shared" si="11"/>
        <v/>
      </c>
      <c r="BA1294" s="6" t="str">
        <f t="shared" si="12"/>
        <v/>
      </c>
      <c r="BB1294" s="6" t="str">
        <f t="shared" si="13"/>
        <v/>
      </c>
      <c r="BC1294" s="2"/>
      <c r="BD1294" s="2"/>
    </row>
    <row r="1295" ht="15.75" customHeight="1">
      <c r="A1295" s="2">
        <v>309.0</v>
      </c>
      <c r="B1295" s="2">
        <v>2017.0</v>
      </c>
      <c r="C1295" s="6" t="s">
        <v>370</v>
      </c>
      <c r="D1295" s="2">
        <v>19330.0</v>
      </c>
      <c r="E1295" s="2">
        <v>3.014553000191E12</v>
      </c>
      <c r="F1295" s="2" t="str">
        <f t="array" ref="F1295">IFERROR(INDEX(cnpj!$A:$B,MATCH(C1295,cnpj!$B:$B,0),1),IF(G1295=14,LEFT(E1295,2)&amp;"."&amp;MID(E1295,3,3)&amp;"."&amp;MID(E1295,6,3)&amp;"/"&amp;MID(E1295,9,4)&amp;"-"&amp;RIGHT(E1295,2),IF(G1295=13,0&amp;LEFT(E1295,1)&amp;"."&amp;MID(E1295,2,3)&amp;"."&amp;MID(E1295,5,3)&amp;"/"&amp;MID(E1295,8,4)&amp;"-"&amp;RIGHT(E1295,2),IF(G1295=12,"00"&amp;"."&amp;LEFT(E1295,3)&amp;"."&amp;MID(E1295,4,3)&amp;"/"&amp;MID(E1295,7,4)&amp;"-"&amp;RIGHT(E1295,2),IF(G1295=11,"00.0"&amp;LEFT(E1295,2)&amp;"."&amp;MID(E1295,3,3)&amp;"/"&amp;MID(E1295,6,4)&amp;"-"&amp;RIGHT(E1295,2),"erro")))))</f>
        <v>03.014.553/0001-91</v>
      </c>
      <c r="G1295" s="2">
        <f t="shared" si="2"/>
        <v>13</v>
      </c>
      <c r="H1295" s="6" t="s">
        <v>60</v>
      </c>
      <c r="I1295" s="2">
        <v>1.0</v>
      </c>
      <c r="J1295" s="6">
        <v>14.479228927833407</v>
      </c>
      <c r="K1295" s="6">
        <v>1942000.0</v>
      </c>
      <c r="L1295" s="2">
        <v>0.0</v>
      </c>
      <c r="M1295" s="2">
        <v>1.0</v>
      </c>
      <c r="N1295" s="2"/>
      <c r="O1295" s="2">
        <v>0.0</v>
      </c>
      <c r="P1295" s="2">
        <v>0.0</v>
      </c>
      <c r="Q1295" s="2">
        <v>0.0</v>
      </c>
      <c r="R1295" s="2">
        <v>17.0</v>
      </c>
      <c r="S1295" s="2">
        <v>0.0</v>
      </c>
      <c r="T1295" s="6">
        <v>14.43601177403934</v>
      </c>
      <c r="U1295" s="6">
        <v>-0.0035680104954136332</v>
      </c>
      <c r="V1295" s="6">
        <v>0.35191896164227415</v>
      </c>
      <c r="W1295" s="6">
        <v>302413.0</v>
      </c>
      <c r="X1295" s="6">
        <v>352107.0</v>
      </c>
      <c r="Y1295" s="6">
        <v>1859860.0</v>
      </c>
      <c r="Z1295" s="6">
        <v>-6636.0</v>
      </c>
      <c r="AA1295" s="2">
        <f t="shared" si="3"/>
        <v>1</v>
      </c>
      <c r="AB1295" s="2">
        <v>0.0</v>
      </c>
      <c r="AC1295" s="2">
        <v>0.0</v>
      </c>
      <c r="AD1295" s="2">
        <v>0.0</v>
      </c>
      <c r="AE1295" s="2">
        <v>0.0</v>
      </c>
      <c r="AF1295" s="2">
        <v>0.0</v>
      </c>
      <c r="AG1295" s="2">
        <v>1.0</v>
      </c>
      <c r="AH1295" s="2">
        <v>0.0</v>
      </c>
      <c r="AI1295" s="2">
        <v>0.0</v>
      </c>
      <c r="AJ1295" s="2">
        <v>0.0</v>
      </c>
      <c r="AK1295" s="2">
        <v>0.0</v>
      </c>
      <c r="AL1295" s="2">
        <v>0.0</v>
      </c>
      <c r="AM1295" s="2">
        <v>0.0</v>
      </c>
      <c r="AN1295" s="2">
        <v>1.0</v>
      </c>
      <c r="AO1295" s="2">
        <v>0.0</v>
      </c>
      <c r="AP1295" s="2">
        <v>0.0</v>
      </c>
      <c r="AQ1295" s="2">
        <v>0.0</v>
      </c>
      <c r="AR1295" s="3">
        <v>0.0</v>
      </c>
      <c r="AS1295" s="6">
        <f t="shared" si="4"/>
        <v>14.54440801</v>
      </c>
      <c r="AT1295" s="6">
        <f t="shared" si="5"/>
        <v>-0.1537094376</v>
      </c>
      <c r="AU1295" s="6">
        <f t="shared" si="6"/>
        <v>0.5293352837</v>
      </c>
      <c r="AV1295" s="6">
        <f t="shared" si="7"/>
        <v>0</v>
      </c>
      <c r="AW1295" s="6">
        <f t="shared" si="8"/>
        <v>1</v>
      </c>
      <c r="AX1295" s="6">
        <f t="shared" si="9"/>
        <v>0</v>
      </c>
      <c r="AY1295" s="6">
        <f t="shared" si="10"/>
        <v>0</v>
      </c>
      <c r="AZ1295" s="6">
        <f t="shared" si="11"/>
        <v>0</v>
      </c>
      <c r="BA1295" s="6">
        <f t="shared" si="12"/>
        <v>17</v>
      </c>
      <c r="BB1295" s="6">
        <f t="shared" si="13"/>
        <v>0</v>
      </c>
      <c r="BC1295" s="2"/>
      <c r="BD1295" s="2"/>
    </row>
    <row r="1296" ht="15.75" customHeight="1">
      <c r="A1296" s="2">
        <v>309.0</v>
      </c>
      <c r="B1296" s="2">
        <v>2018.0</v>
      </c>
      <c r="C1296" s="6" t="s">
        <v>370</v>
      </c>
      <c r="D1296" s="2">
        <v>19330.0</v>
      </c>
      <c r="E1296" s="2">
        <v>3.014553000191E12</v>
      </c>
      <c r="F1296" s="2" t="str">
        <f t="array" ref="F1296">IFERROR(INDEX(cnpj!$A:$B,MATCH(C1296,cnpj!$B:$B,0),1),IF(G1296=14,LEFT(E1296,2)&amp;"."&amp;MID(E1296,3,3)&amp;"."&amp;MID(E1296,6,3)&amp;"/"&amp;MID(E1296,9,4)&amp;"-"&amp;RIGHT(E1296,2),IF(G1296=13,0&amp;LEFT(E1296,1)&amp;"."&amp;MID(E1296,2,3)&amp;"."&amp;MID(E1296,5,3)&amp;"/"&amp;MID(E1296,8,4)&amp;"-"&amp;RIGHT(E1296,2),IF(G1296=12,"00"&amp;"."&amp;LEFT(E1296,3)&amp;"."&amp;MID(E1296,4,3)&amp;"/"&amp;MID(E1296,7,4)&amp;"-"&amp;RIGHT(E1296,2),IF(G1296=11,"00.0"&amp;LEFT(E1296,2)&amp;"."&amp;MID(E1296,3,3)&amp;"/"&amp;MID(E1296,6,4)&amp;"-"&amp;RIGHT(E1296,2),"erro")))))</f>
        <v>03.014.553/0001-91</v>
      </c>
      <c r="G1296" s="2">
        <f t="shared" si="2"/>
        <v>13</v>
      </c>
      <c r="H1296" s="6" t="s">
        <v>60</v>
      </c>
      <c r="I1296" s="2">
        <v>1.0</v>
      </c>
      <c r="J1296" s="6">
        <v>14.37968735722726</v>
      </c>
      <c r="K1296" s="6">
        <v>1758000.0</v>
      </c>
      <c r="L1296" s="2">
        <v>0.0</v>
      </c>
      <c r="M1296" s="2">
        <v>1.0</v>
      </c>
      <c r="N1296" s="2"/>
      <c r="O1296" s="2">
        <v>0.0</v>
      </c>
      <c r="P1296" s="2">
        <v>0.0</v>
      </c>
      <c r="Q1296" s="2">
        <v>0.0</v>
      </c>
      <c r="R1296" s="2">
        <v>17.0</v>
      </c>
      <c r="S1296" s="2">
        <v>0.0</v>
      </c>
      <c r="T1296" s="6">
        <v>14.159259114984831</v>
      </c>
      <c r="U1296" s="6">
        <v>-0.25848234039415013</v>
      </c>
      <c r="V1296" s="6">
        <v>0.37306484643574356</v>
      </c>
      <c r="W1296" s="6">
        <v>163125.0</v>
      </c>
      <c r="X1296" s="6">
        <v>362980.0</v>
      </c>
      <c r="Y1296" s="6">
        <v>1410224.0</v>
      </c>
      <c r="Z1296" s="6">
        <v>-364518.0</v>
      </c>
      <c r="AA1296" s="2">
        <f t="shared" si="3"/>
        <v>1</v>
      </c>
      <c r="AB1296" s="2">
        <v>0.0</v>
      </c>
      <c r="AC1296" s="2">
        <v>0.0</v>
      </c>
      <c r="AD1296" s="2">
        <v>0.0</v>
      </c>
      <c r="AE1296" s="2">
        <v>0.0</v>
      </c>
      <c r="AF1296" s="2">
        <v>0.0</v>
      </c>
      <c r="AG1296" s="2">
        <v>1.0</v>
      </c>
      <c r="AH1296" s="2">
        <v>0.0</v>
      </c>
      <c r="AI1296" s="2">
        <v>0.0</v>
      </c>
      <c r="AJ1296" s="2">
        <v>0.0</v>
      </c>
      <c r="AK1296" s="2">
        <v>0.0</v>
      </c>
      <c r="AL1296" s="2">
        <v>0.0</v>
      </c>
      <c r="AM1296" s="2">
        <v>0.0</v>
      </c>
      <c r="AN1296" s="2">
        <v>0.0</v>
      </c>
      <c r="AO1296" s="2">
        <v>1.0</v>
      </c>
      <c r="AP1296" s="2">
        <v>0.0</v>
      </c>
      <c r="AQ1296" s="2">
        <v>0.0</v>
      </c>
      <c r="AR1296" s="3">
        <v>0.0</v>
      </c>
      <c r="AS1296" s="6">
        <f t="shared" si="4"/>
        <v>14.43601177</v>
      </c>
      <c r="AT1296" s="6">
        <f t="shared" si="5"/>
        <v>-0.003568010495</v>
      </c>
      <c r="AU1296" s="6">
        <f t="shared" si="6"/>
        <v>0.3519189616</v>
      </c>
      <c r="AV1296" s="6">
        <f t="shared" si="7"/>
        <v>0</v>
      </c>
      <c r="AW1296" s="6">
        <f t="shared" si="8"/>
        <v>1</v>
      </c>
      <c r="AX1296" s="6">
        <f t="shared" si="9"/>
        <v>0</v>
      </c>
      <c r="AY1296" s="6">
        <f t="shared" si="10"/>
        <v>0</v>
      </c>
      <c r="AZ1296" s="6">
        <f t="shared" si="11"/>
        <v>0</v>
      </c>
      <c r="BA1296" s="6">
        <f t="shared" si="12"/>
        <v>17</v>
      </c>
      <c r="BB1296" s="6">
        <f t="shared" si="13"/>
        <v>0</v>
      </c>
      <c r="BC1296" s="2"/>
      <c r="BD1296" s="2"/>
    </row>
    <row r="1297" ht="15.75" customHeight="1">
      <c r="A1297" s="2">
        <v>309.0</v>
      </c>
      <c r="B1297" s="2">
        <v>2019.0</v>
      </c>
      <c r="C1297" s="6" t="s">
        <v>370</v>
      </c>
      <c r="D1297" s="2">
        <v>19330.0</v>
      </c>
      <c r="E1297" s="2">
        <v>3.014553000191E12</v>
      </c>
      <c r="F1297" s="2" t="str">
        <f t="array" ref="F1297">IFERROR(INDEX(cnpj!$A:$B,MATCH(C1297,cnpj!$B:$B,0),1),IF(G1297=14,LEFT(E1297,2)&amp;"."&amp;MID(E1297,3,3)&amp;"."&amp;MID(E1297,6,3)&amp;"/"&amp;MID(E1297,9,4)&amp;"-"&amp;RIGHT(E1297,2),IF(G1297=13,0&amp;LEFT(E1297,1)&amp;"."&amp;MID(E1297,2,3)&amp;"."&amp;MID(E1297,5,3)&amp;"/"&amp;MID(E1297,8,4)&amp;"-"&amp;RIGHT(E1297,2),IF(G1297=12,"00"&amp;"."&amp;LEFT(E1297,3)&amp;"."&amp;MID(E1297,4,3)&amp;"/"&amp;MID(E1297,7,4)&amp;"-"&amp;RIGHT(E1297,2),IF(G1297=11,"00.0"&amp;LEFT(E1297,2)&amp;"."&amp;MID(E1297,3,3)&amp;"/"&amp;MID(E1297,6,4)&amp;"-"&amp;RIGHT(E1297,2),"erro")))))</f>
        <v>03.014.553/0001-91</v>
      </c>
      <c r="G1297" s="2">
        <f t="shared" si="2"/>
        <v>13</v>
      </c>
      <c r="H1297" s="6" t="s">
        <v>60</v>
      </c>
      <c r="I1297" s="2">
        <v>1.0</v>
      </c>
      <c r="J1297" s="6">
        <v>13.473020249017498</v>
      </c>
      <c r="K1297" s="6">
        <v>710000.0</v>
      </c>
      <c r="L1297" s="2">
        <v>0.0</v>
      </c>
      <c r="M1297" s="2">
        <v>1.0</v>
      </c>
      <c r="N1297" s="2"/>
      <c r="O1297" s="2">
        <v>0.0</v>
      </c>
      <c r="P1297" s="2">
        <v>0.0</v>
      </c>
      <c r="Q1297" s="2">
        <v>0.0</v>
      </c>
      <c r="R1297" s="2">
        <v>16.0</v>
      </c>
      <c r="S1297" s="2">
        <v>0.0</v>
      </c>
      <c r="T1297" s="6">
        <v>13.79634608700302</v>
      </c>
      <c r="U1297" s="6">
        <v>-0.19635215663728903</v>
      </c>
      <c r="V1297" s="6">
        <v>0.39277362902617485</v>
      </c>
      <c r="W1297" s="6">
        <v>149491.0</v>
      </c>
      <c r="X1297" s="6">
        <v>235827.0</v>
      </c>
      <c r="Y1297" s="6">
        <v>981018.0</v>
      </c>
      <c r="Z1297" s="6">
        <v>-192625.0</v>
      </c>
      <c r="AA1297" s="2">
        <f t="shared" si="3"/>
        <v>1</v>
      </c>
      <c r="AB1297" s="2">
        <v>0.0</v>
      </c>
      <c r="AC1297" s="2">
        <v>0.0</v>
      </c>
      <c r="AD1297" s="2">
        <v>0.0</v>
      </c>
      <c r="AE1297" s="2">
        <v>0.0</v>
      </c>
      <c r="AF1297" s="2">
        <v>0.0</v>
      </c>
      <c r="AG1297" s="2">
        <v>1.0</v>
      </c>
      <c r="AH1297" s="2">
        <v>0.0</v>
      </c>
      <c r="AI1297" s="2">
        <v>0.0</v>
      </c>
      <c r="AJ1297" s="2">
        <v>0.0</v>
      </c>
      <c r="AK1297" s="2">
        <v>0.0</v>
      </c>
      <c r="AL1297" s="2">
        <v>0.0</v>
      </c>
      <c r="AM1297" s="2">
        <v>0.0</v>
      </c>
      <c r="AN1297" s="2">
        <v>0.0</v>
      </c>
      <c r="AO1297" s="2">
        <v>0.0</v>
      </c>
      <c r="AP1297" s="2">
        <v>1.0</v>
      </c>
      <c r="AQ1297" s="2">
        <v>0.0</v>
      </c>
      <c r="AR1297" s="3">
        <v>0.0</v>
      </c>
      <c r="AS1297" s="6">
        <f t="shared" si="4"/>
        <v>14.15925911</v>
      </c>
      <c r="AT1297" s="6">
        <f t="shared" si="5"/>
        <v>-0.2584823404</v>
      </c>
      <c r="AU1297" s="6">
        <f t="shared" si="6"/>
        <v>0.3730648464</v>
      </c>
      <c r="AV1297" s="6">
        <f t="shared" si="7"/>
        <v>0</v>
      </c>
      <c r="AW1297" s="6">
        <f t="shared" si="8"/>
        <v>1</v>
      </c>
      <c r="AX1297" s="6">
        <f t="shared" si="9"/>
        <v>0</v>
      </c>
      <c r="AY1297" s="6">
        <f t="shared" si="10"/>
        <v>0</v>
      </c>
      <c r="AZ1297" s="6">
        <f t="shared" si="11"/>
        <v>0</v>
      </c>
      <c r="BA1297" s="6">
        <f t="shared" si="12"/>
        <v>17</v>
      </c>
      <c r="BB1297" s="6">
        <f t="shared" si="13"/>
        <v>0</v>
      </c>
      <c r="BC1297" s="2"/>
      <c r="BD1297" s="2"/>
    </row>
    <row r="1298" ht="15.75" customHeight="1">
      <c r="A1298" s="2">
        <v>310.0</v>
      </c>
      <c r="B1298" s="2">
        <v>2016.0</v>
      </c>
      <c r="C1298" s="6" t="s">
        <v>371</v>
      </c>
      <c r="D1298" s="2">
        <v>22225.0</v>
      </c>
      <c r="E1298" s="2">
        <v>9.074183000164E12</v>
      </c>
      <c r="F1298" s="2" t="str">
        <f t="array" ref="F1298">IFERROR(INDEX(cnpj!$A:$B,MATCH(C1298,cnpj!$B:$B,0),1),IF(G1298=14,LEFT(E1298,2)&amp;"."&amp;MID(E1298,3,3)&amp;"."&amp;MID(E1298,6,3)&amp;"/"&amp;MID(E1298,9,4)&amp;"-"&amp;RIGHT(E1298,2),IF(G1298=13,0&amp;LEFT(E1298,1)&amp;"."&amp;MID(E1298,2,3)&amp;"."&amp;MID(E1298,5,3)&amp;"/"&amp;MID(E1298,8,4)&amp;"-"&amp;RIGHT(E1298,2),IF(G1298=12,"00"&amp;"."&amp;LEFT(E1298,3)&amp;"."&amp;MID(E1298,4,3)&amp;"/"&amp;MID(E1298,7,4)&amp;"-"&amp;RIGHT(E1298,2),IF(G1298=11,"00.0"&amp;LEFT(E1298,2)&amp;"."&amp;MID(E1298,3,3)&amp;"/"&amp;MID(E1298,6,4)&amp;"-"&amp;RIGHT(E1298,2),"erro")))))</f>
        <v>09.074.183/0001-64</v>
      </c>
      <c r="G1298" s="2">
        <f t="shared" si="2"/>
        <v>13</v>
      </c>
      <c r="H1298" s="6" t="s">
        <v>60</v>
      </c>
      <c r="I1298" s="2">
        <v>1.0</v>
      </c>
      <c r="J1298" s="6">
        <v>12.206072645530174</v>
      </c>
      <c r="K1298" s="6">
        <v>200000.0</v>
      </c>
      <c r="L1298" s="2">
        <v>0.0</v>
      </c>
      <c r="M1298" s="2">
        <v>1.0</v>
      </c>
      <c r="N1298" s="2"/>
      <c r="O1298" s="2">
        <v>0.0</v>
      </c>
      <c r="P1298" s="2">
        <v>0.0</v>
      </c>
      <c r="Q1298" s="2">
        <v>0.0</v>
      </c>
      <c r="R1298" s="2">
        <v>3.0</v>
      </c>
      <c r="S1298" s="2">
        <v>0.0</v>
      </c>
      <c r="T1298" s="6">
        <v>13.286397059085536</v>
      </c>
      <c r="U1298" s="6">
        <v>-0.02945375105877001</v>
      </c>
      <c r="V1298" s="6">
        <v>0.7942990221123798</v>
      </c>
      <c r="W1298" s="6">
        <v>239867.0</v>
      </c>
      <c r="X1298" s="6">
        <v>228076.0</v>
      </c>
      <c r="Y1298" s="6">
        <v>589127.0</v>
      </c>
      <c r="Z1298" s="6">
        <v>-17352.0</v>
      </c>
      <c r="AA1298" s="2" t="str">
        <f t="shared" si="3"/>
        <v/>
      </c>
      <c r="AB1298" s="2">
        <v>0.0</v>
      </c>
      <c r="AC1298" s="2">
        <v>0.0</v>
      </c>
      <c r="AD1298" s="2">
        <v>0.0</v>
      </c>
      <c r="AE1298" s="2">
        <v>0.0</v>
      </c>
      <c r="AF1298" s="2">
        <v>0.0</v>
      </c>
      <c r="AG1298" s="2">
        <v>1.0</v>
      </c>
      <c r="AH1298" s="2">
        <v>0.0</v>
      </c>
      <c r="AI1298" s="2">
        <v>0.0</v>
      </c>
      <c r="AJ1298" s="2">
        <v>0.0</v>
      </c>
      <c r="AK1298" s="2">
        <v>0.0</v>
      </c>
      <c r="AL1298" s="2">
        <v>0.0</v>
      </c>
      <c r="AM1298" s="2">
        <v>1.0</v>
      </c>
      <c r="AN1298" s="2">
        <v>0.0</v>
      </c>
      <c r="AO1298" s="2">
        <v>0.0</v>
      </c>
      <c r="AP1298" s="2">
        <v>0.0</v>
      </c>
      <c r="AQ1298" s="2">
        <v>0.0</v>
      </c>
      <c r="AR1298" s="3">
        <v>0.0</v>
      </c>
      <c r="AS1298" s="6" t="str">
        <f t="shared" si="4"/>
        <v/>
      </c>
      <c r="AT1298" s="6" t="str">
        <f t="shared" si="5"/>
        <v/>
      </c>
      <c r="AU1298" s="6" t="str">
        <f t="shared" si="6"/>
        <v/>
      </c>
      <c r="AV1298" s="6" t="str">
        <f t="shared" si="7"/>
        <v/>
      </c>
      <c r="AW1298" s="6" t="str">
        <f t="shared" si="8"/>
        <v/>
      </c>
      <c r="AX1298" s="6" t="str">
        <f t="shared" si="9"/>
        <v/>
      </c>
      <c r="AY1298" s="6" t="str">
        <f t="shared" si="10"/>
        <v/>
      </c>
      <c r="AZ1298" s="6" t="str">
        <f t="shared" si="11"/>
        <v/>
      </c>
      <c r="BA1298" s="6" t="str">
        <f t="shared" si="12"/>
        <v/>
      </c>
      <c r="BB1298" s="6" t="str">
        <f t="shared" si="13"/>
        <v/>
      </c>
      <c r="BC1298" s="2"/>
      <c r="BD1298" s="2"/>
    </row>
    <row r="1299" ht="15.75" customHeight="1">
      <c r="A1299" s="2">
        <v>310.0</v>
      </c>
      <c r="B1299" s="2">
        <v>2017.0</v>
      </c>
      <c r="C1299" s="6" t="s">
        <v>371</v>
      </c>
      <c r="D1299" s="2">
        <v>22225.0</v>
      </c>
      <c r="E1299" s="2">
        <v>9.074183000164E12</v>
      </c>
      <c r="F1299" s="2" t="str">
        <f t="array" ref="F1299">IFERROR(INDEX(cnpj!$A:$B,MATCH(C1299,cnpj!$B:$B,0),1),IF(G1299=14,LEFT(E1299,2)&amp;"."&amp;MID(E1299,3,3)&amp;"."&amp;MID(E1299,6,3)&amp;"/"&amp;MID(E1299,9,4)&amp;"-"&amp;RIGHT(E1299,2),IF(G1299=13,0&amp;LEFT(E1299,1)&amp;"."&amp;MID(E1299,2,3)&amp;"."&amp;MID(E1299,5,3)&amp;"/"&amp;MID(E1299,8,4)&amp;"-"&amp;RIGHT(E1299,2),IF(G1299=12,"00"&amp;"."&amp;LEFT(E1299,3)&amp;"."&amp;MID(E1299,4,3)&amp;"/"&amp;MID(E1299,7,4)&amp;"-"&amp;RIGHT(E1299,2),IF(G1299=11,"00.0"&amp;LEFT(E1299,2)&amp;"."&amp;MID(E1299,3,3)&amp;"/"&amp;MID(E1299,6,4)&amp;"-"&amp;RIGHT(E1299,2),"erro")))))</f>
        <v>09.074.183/0001-64</v>
      </c>
      <c r="G1299" s="2">
        <f t="shared" si="2"/>
        <v>13</v>
      </c>
      <c r="H1299" s="6" t="s">
        <v>60</v>
      </c>
      <c r="I1299" s="2">
        <v>1.0</v>
      </c>
      <c r="J1299" s="6">
        <v>12.109010932687042</v>
      </c>
      <c r="K1299" s="6">
        <v>181500.0</v>
      </c>
      <c r="L1299" s="2">
        <v>0.0</v>
      </c>
      <c r="M1299" s="2">
        <v>1.0</v>
      </c>
      <c r="N1299" s="2"/>
      <c r="O1299" s="2">
        <v>0.0</v>
      </c>
      <c r="P1299" s="2">
        <v>0.0</v>
      </c>
      <c r="Q1299" s="2">
        <v>0.0</v>
      </c>
      <c r="R1299" s="2">
        <v>3.0</v>
      </c>
      <c r="S1299" s="2">
        <v>0.0</v>
      </c>
      <c r="T1299" s="6">
        <v>13.312795289505797</v>
      </c>
      <c r="U1299" s="6">
        <v>-0.009029800656652659</v>
      </c>
      <c r="V1299" s="6">
        <v>0.5070393429505725</v>
      </c>
      <c r="W1299" s="6">
        <v>111461.0</v>
      </c>
      <c r="X1299" s="6">
        <v>195240.0</v>
      </c>
      <c r="Y1299" s="6">
        <v>604886.0</v>
      </c>
      <c r="Z1299" s="6">
        <v>-5462.0</v>
      </c>
      <c r="AA1299" s="2">
        <f t="shared" si="3"/>
        <v>1</v>
      </c>
      <c r="AB1299" s="2">
        <v>0.0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1.0</v>
      </c>
      <c r="AH1299" s="2">
        <v>0.0</v>
      </c>
      <c r="AI1299" s="2">
        <v>0.0</v>
      </c>
      <c r="AJ1299" s="2">
        <v>0.0</v>
      </c>
      <c r="AK1299" s="2">
        <v>0.0</v>
      </c>
      <c r="AL1299" s="2">
        <v>0.0</v>
      </c>
      <c r="AM1299" s="2">
        <v>0.0</v>
      </c>
      <c r="AN1299" s="2">
        <v>1.0</v>
      </c>
      <c r="AO1299" s="2">
        <v>0.0</v>
      </c>
      <c r="AP1299" s="2">
        <v>0.0</v>
      </c>
      <c r="AQ1299" s="2">
        <v>0.0</v>
      </c>
      <c r="AR1299" s="3">
        <v>0.0</v>
      </c>
      <c r="AS1299" s="6">
        <f t="shared" si="4"/>
        <v>13.28639706</v>
      </c>
      <c r="AT1299" s="6">
        <f t="shared" si="5"/>
        <v>-0.02945375106</v>
      </c>
      <c r="AU1299" s="6">
        <f t="shared" si="6"/>
        <v>0.7942990221</v>
      </c>
      <c r="AV1299" s="6">
        <f t="shared" si="7"/>
        <v>0</v>
      </c>
      <c r="AW1299" s="6">
        <f t="shared" si="8"/>
        <v>1</v>
      </c>
      <c r="AX1299" s="6">
        <f t="shared" si="9"/>
        <v>0</v>
      </c>
      <c r="AY1299" s="6">
        <f t="shared" si="10"/>
        <v>0</v>
      </c>
      <c r="AZ1299" s="6">
        <f t="shared" si="11"/>
        <v>0</v>
      </c>
      <c r="BA1299" s="6">
        <f t="shared" si="12"/>
        <v>3</v>
      </c>
      <c r="BB1299" s="6">
        <f t="shared" si="13"/>
        <v>0</v>
      </c>
      <c r="BC1299" s="2"/>
      <c r="BD1299" s="2"/>
    </row>
    <row r="1300" ht="15.75" customHeight="1">
      <c r="A1300" s="2">
        <v>310.0</v>
      </c>
      <c r="B1300" s="2">
        <v>2018.0</v>
      </c>
      <c r="C1300" s="6" t="s">
        <v>371</v>
      </c>
      <c r="D1300" s="2">
        <v>22225.0</v>
      </c>
      <c r="E1300" s="2">
        <v>9.074183000164E12</v>
      </c>
      <c r="F1300" s="2" t="str">
        <f t="array" ref="F1300">IFERROR(INDEX(cnpj!$A:$B,MATCH(C1300,cnpj!$B:$B,0),1),IF(G1300=14,LEFT(E1300,2)&amp;"."&amp;MID(E1300,3,3)&amp;"."&amp;MID(E1300,6,3)&amp;"/"&amp;MID(E1300,9,4)&amp;"-"&amp;RIGHT(E1300,2),IF(G1300=13,0&amp;LEFT(E1300,1)&amp;"."&amp;MID(E1300,2,3)&amp;"."&amp;MID(E1300,5,3)&amp;"/"&amp;MID(E1300,8,4)&amp;"-"&amp;RIGHT(E1300,2),IF(G1300=12,"00"&amp;"."&amp;LEFT(E1300,3)&amp;"."&amp;MID(E1300,4,3)&amp;"/"&amp;MID(E1300,7,4)&amp;"-"&amp;RIGHT(E1300,2),IF(G1300=11,"00.0"&amp;LEFT(E1300,2)&amp;"."&amp;MID(E1300,3,3)&amp;"/"&amp;MID(E1300,6,4)&amp;"-"&amp;RIGHT(E1300,2),"erro")))))</f>
        <v>09.074.183/0001-64</v>
      </c>
      <c r="G1300" s="2">
        <f t="shared" si="2"/>
        <v>13</v>
      </c>
      <c r="H1300" s="6" t="s">
        <v>60</v>
      </c>
      <c r="I1300" s="2">
        <v>1.0</v>
      </c>
      <c r="J1300" s="6">
        <v>12.109010932687042</v>
      </c>
      <c r="K1300" s="6">
        <v>181500.0</v>
      </c>
      <c r="L1300" s="2">
        <v>0.0</v>
      </c>
      <c r="M1300" s="2">
        <v>1.0</v>
      </c>
      <c r="N1300" s="2"/>
      <c r="O1300" s="2">
        <v>0.0</v>
      </c>
      <c r="P1300" s="2">
        <v>0.0</v>
      </c>
      <c r="Q1300" s="2">
        <v>0.0</v>
      </c>
      <c r="R1300" s="2">
        <v>3.0</v>
      </c>
      <c r="S1300" s="2">
        <v>0.0</v>
      </c>
      <c r="T1300" s="6">
        <v>13.346340181467024</v>
      </c>
      <c r="U1300" s="6">
        <v>0.007670405949600413</v>
      </c>
      <c r="V1300" s="6">
        <v>0.4572444410339541</v>
      </c>
      <c r="W1300" s="6">
        <v>103065.0</v>
      </c>
      <c r="X1300" s="6">
        <v>182951.0</v>
      </c>
      <c r="Y1300" s="6">
        <v>625521.0</v>
      </c>
      <c r="Z1300" s="6">
        <v>4798.0</v>
      </c>
      <c r="AA1300" s="2">
        <f t="shared" si="3"/>
        <v>1</v>
      </c>
      <c r="AB1300" s="2">
        <v>0.0</v>
      </c>
      <c r="AC1300" s="2">
        <v>0.0</v>
      </c>
      <c r="AD1300" s="2">
        <v>0.0</v>
      </c>
      <c r="AE1300" s="2">
        <v>0.0</v>
      </c>
      <c r="AF1300" s="2">
        <v>0.0</v>
      </c>
      <c r="AG1300" s="2">
        <v>1.0</v>
      </c>
      <c r="AH1300" s="2">
        <v>0.0</v>
      </c>
      <c r="AI1300" s="2">
        <v>0.0</v>
      </c>
      <c r="AJ1300" s="2">
        <v>0.0</v>
      </c>
      <c r="AK1300" s="2">
        <v>0.0</v>
      </c>
      <c r="AL1300" s="2">
        <v>0.0</v>
      </c>
      <c r="AM1300" s="2">
        <v>0.0</v>
      </c>
      <c r="AN1300" s="2">
        <v>0.0</v>
      </c>
      <c r="AO1300" s="2">
        <v>1.0</v>
      </c>
      <c r="AP1300" s="2">
        <v>0.0</v>
      </c>
      <c r="AQ1300" s="2">
        <v>0.0</v>
      </c>
      <c r="AR1300" s="3">
        <v>0.0</v>
      </c>
      <c r="AS1300" s="6">
        <f t="shared" si="4"/>
        <v>13.31279529</v>
      </c>
      <c r="AT1300" s="6">
        <f t="shared" si="5"/>
        <v>-0.009029800657</v>
      </c>
      <c r="AU1300" s="6">
        <f t="shared" si="6"/>
        <v>0.507039343</v>
      </c>
      <c r="AV1300" s="6">
        <f t="shared" si="7"/>
        <v>0</v>
      </c>
      <c r="AW1300" s="6">
        <f t="shared" si="8"/>
        <v>1</v>
      </c>
      <c r="AX1300" s="6">
        <f t="shared" si="9"/>
        <v>0</v>
      </c>
      <c r="AY1300" s="6">
        <f t="shared" si="10"/>
        <v>0</v>
      </c>
      <c r="AZ1300" s="6">
        <f t="shared" si="11"/>
        <v>0</v>
      </c>
      <c r="BA1300" s="6">
        <f t="shared" si="12"/>
        <v>3</v>
      </c>
      <c r="BB1300" s="6">
        <f t="shared" si="13"/>
        <v>0</v>
      </c>
      <c r="BC1300" s="2"/>
      <c r="BD1300" s="2"/>
    </row>
    <row r="1301" ht="15.75" customHeight="1">
      <c r="A1301" s="2">
        <v>310.0</v>
      </c>
      <c r="B1301" s="2">
        <v>2019.0</v>
      </c>
      <c r="C1301" s="6" t="s">
        <v>371</v>
      </c>
      <c r="D1301" s="2">
        <v>22225.0</v>
      </c>
      <c r="E1301" s="2">
        <v>9.074183000164E12</v>
      </c>
      <c r="F1301" s="2" t="str">
        <f t="array" ref="F1301">IFERROR(INDEX(cnpj!$A:$B,MATCH(C1301,cnpj!$B:$B,0),1),IF(G1301=14,LEFT(E1301,2)&amp;"."&amp;MID(E1301,3,3)&amp;"."&amp;MID(E1301,6,3)&amp;"/"&amp;MID(E1301,9,4)&amp;"-"&amp;RIGHT(E1301,2),IF(G1301=13,0&amp;LEFT(E1301,1)&amp;"."&amp;MID(E1301,2,3)&amp;"."&amp;MID(E1301,5,3)&amp;"/"&amp;MID(E1301,8,4)&amp;"-"&amp;RIGHT(E1301,2),IF(G1301=12,"00"&amp;"."&amp;LEFT(E1301,3)&amp;"."&amp;MID(E1301,4,3)&amp;"/"&amp;MID(E1301,7,4)&amp;"-"&amp;RIGHT(E1301,2),IF(G1301=11,"00.0"&amp;LEFT(E1301,2)&amp;"."&amp;MID(E1301,3,3)&amp;"/"&amp;MID(E1301,6,4)&amp;"-"&amp;RIGHT(E1301,2),"erro")))))</f>
        <v>09.074.183/0001-64</v>
      </c>
      <c r="G1301" s="2">
        <f t="shared" si="2"/>
        <v>13</v>
      </c>
      <c r="H1301" s="6" t="s">
        <v>60</v>
      </c>
      <c r="I1301" s="2">
        <v>1.0</v>
      </c>
      <c r="J1301" s="6">
        <v>11.669929213779893</v>
      </c>
      <c r="K1301" s="6">
        <v>117000.0</v>
      </c>
      <c r="L1301" s="2">
        <v>0.0</v>
      </c>
      <c r="M1301" s="2">
        <v>1.0</v>
      </c>
      <c r="N1301" s="2"/>
      <c r="O1301" s="2">
        <v>0.0</v>
      </c>
      <c r="P1301" s="2">
        <v>0.0</v>
      </c>
      <c r="Q1301" s="2">
        <v>0.0</v>
      </c>
      <c r="R1301" s="2">
        <v>2.0</v>
      </c>
      <c r="S1301" s="2">
        <v>0.0</v>
      </c>
      <c r="T1301" s="6">
        <v>13.322881697621598</v>
      </c>
      <c r="U1301" s="6">
        <v>-0.008765699210170569</v>
      </c>
      <c r="V1301" s="6">
        <v>0.5738668909917547</v>
      </c>
      <c r="W1301" s="6">
        <v>110776.0</v>
      </c>
      <c r="X1301" s="6">
        <v>239867.0</v>
      </c>
      <c r="Y1301" s="6">
        <v>611018.0</v>
      </c>
      <c r="Z1301" s="6">
        <v>-5356.0</v>
      </c>
      <c r="AA1301" s="2">
        <f t="shared" si="3"/>
        <v>0</v>
      </c>
      <c r="AB1301" s="2">
        <v>0.0</v>
      </c>
      <c r="AC1301" s="2">
        <v>0.0</v>
      </c>
      <c r="AD1301" s="2">
        <v>0.0</v>
      </c>
      <c r="AE1301" s="2">
        <v>0.0</v>
      </c>
      <c r="AF1301" s="2">
        <v>0.0</v>
      </c>
      <c r="AG1301" s="2">
        <v>1.0</v>
      </c>
      <c r="AH1301" s="2">
        <v>0.0</v>
      </c>
      <c r="AI1301" s="2">
        <v>0.0</v>
      </c>
      <c r="AJ1301" s="2">
        <v>0.0</v>
      </c>
      <c r="AK1301" s="2">
        <v>0.0</v>
      </c>
      <c r="AL1301" s="2">
        <v>0.0</v>
      </c>
      <c r="AM1301" s="2">
        <v>0.0</v>
      </c>
      <c r="AN1301" s="2">
        <v>0.0</v>
      </c>
      <c r="AO1301" s="2">
        <v>0.0</v>
      </c>
      <c r="AP1301" s="2">
        <v>1.0</v>
      </c>
      <c r="AQ1301" s="2">
        <v>0.0</v>
      </c>
      <c r="AR1301" s="3">
        <v>0.0</v>
      </c>
      <c r="AS1301" s="6">
        <f t="shared" si="4"/>
        <v>13.34634018</v>
      </c>
      <c r="AT1301" s="6">
        <f t="shared" si="5"/>
        <v>0.00767040595</v>
      </c>
      <c r="AU1301" s="6">
        <f t="shared" si="6"/>
        <v>0.457244441</v>
      </c>
      <c r="AV1301" s="6">
        <f t="shared" si="7"/>
        <v>0</v>
      </c>
      <c r="AW1301" s="6">
        <f t="shared" si="8"/>
        <v>1</v>
      </c>
      <c r="AX1301" s="6">
        <f t="shared" si="9"/>
        <v>0</v>
      </c>
      <c r="AY1301" s="6">
        <f t="shared" si="10"/>
        <v>0</v>
      </c>
      <c r="AZ1301" s="6">
        <f t="shared" si="11"/>
        <v>0</v>
      </c>
      <c r="BA1301" s="6">
        <f t="shared" si="12"/>
        <v>3</v>
      </c>
      <c r="BB1301" s="6">
        <f t="shared" si="13"/>
        <v>0</v>
      </c>
      <c r="BC1301" s="2"/>
      <c r="BD1301" s="2"/>
    </row>
    <row r="1302" ht="15.75" customHeight="1">
      <c r="A1302" s="2">
        <v>310.0</v>
      </c>
      <c r="B1302" s="2">
        <v>2020.0</v>
      </c>
      <c r="C1302" s="6" t="s">
        <v>371</v>
      </c>
      <c r="D1302" s="2">
        <v>22225.0</v>
      </c>
      <c r="E1302" s="2">
        <v>9.074183000164E12</v>
      </c>
      <c r="F1302" s="2" t="str">
        <f t="array" ref="F1302">IFERROR(INDEX(cnpj!$A:$B,MATCH(C1302,cnpj!$B:$B,0),1),IF(G1302=14,LEFT(E1302,2)&amp;"."&amp;MID(E1302,3,3)&amp;"."&amp;MID(E1302,6,3)&amp;"/"&amp;MID(E1302,9,4)&amp;"-"&amp;RIGHT(E1302,2),IF(G1302=13,0&amp;LEFT(E1302,1)&amp;"."&amp;MID(E1302,2,3)&amp;"."&amp;MID(E1302,5,3)&amp;"/"&amp;MID(E1302,8,4)&amp;"-"&amp;RIGHT(E1302,2),IF(G1302=12,"00"&amp;"."&amp;LEFT(E1302,3)&amp;"."&amp;MID(E1302,4,3)&amp;"/"&amp;MID(E1302,7,4)&amp;"-"&amp;RIGHT(E1302,2),IF(G1302=11,"00.0"&amp;LEFT(E1302,2)&amp;"."&amp;MID(E1302,3,3)&amp;"/"&amp;MID(E1302,6,4)&amp;"-"&amp;RIGHT(E1302,2),"erro")))))</f>
        <v>09.074.183/0001-64</v>
      </c>
      <c r="G1302" s="2">
        <f t="shared" si="2"/>
        <v>13</v>
      </c>
      <c r="H1302" s="6" t="s">
        <v>60</v>
      </c>
      <c r="I1302" s="2">
        <v>1.0</v>
      </c>
      <c r="J1302" s="6">
        <v>11.564568698122066</v>
      </c>
      <c r="K1302" s="6">
        <v>105300.0</v>
      </c>
      <c r="L1302" s="2">
        <v>0.0</v>
      </c>
      <c r="M1302" s="2">
        <v>0.0</v>
      </c>
      <c r="N1302" s="2"/>
      <c r="O1302" s="2">
        <v>0.0</v>
      </c>
      <c r="P1302" s="2">
        <v>0.0</v>
      </c>
      <c r="Q1302" s="2">
        <v>0.0</v>
      </c>
      <c r="R1302" s="2">
        <v>1.0</v>
      </c>
      <c r="S1302" s="2">
        <v>0.0</v>
      </c>
      <c r="T1302" s="6">
        <v>13.313758643307098</v>
      </c>
      <c r="U1302" s="6">
        <v>-0.001663173506818681</v>
      </c>
      <c r="V1302" s="6">
        <v>0.414377945031042</v>
      </c>
      <c r="W1302" s="6">
        <v>84572.0</v>
      </c>
      <c r="X1302" s="6">
        <v>166321.0</v>
      </c>
      <c r="Y1302" s="6">
        <v>605469.0</v>
      </c>
      <c r="Z1302" s="6">
        <v>-1007.0</v>
      </c>
      <c r="AA1302" s="2">
        <f t="shared" si="3"/>
        <v>1</v>
      </c>
      <c r="AB1302" s="2">
        <v>0.0</v>
      </c>
      <c r="AC1302" s="2">
        <v>0.0</v>
      </c>
      <c r="AD1302" s="2">
        <v>0.0</v>
      </c>
      <c r="AE1302" s="2">
        <v>0.0</v>
      </c>
      <c r="AF1302" s="2">
        <v>0.0</v>
      </c>
      <c r="AG1302" s="2">
        <v>1.0</v>
      </c>
      <c r="AH1302" s="2">
        <v>0.0</v>
      </c>
      <c r="AI1302" s="2">
        <v>0.0</v>
      </c>
      <c r="AJ1302" s="2">
        <v>0.0</v>
      </c>
      <c r="AK1302" s="2">
        <v>0.0</v>
      </c>
      <c r="AL1302" s="2">
        <v>0.0</v>
      </c>
      <c r="AM1302" s="2">
        <v>0.0</v>
      </c>
      <c r="AN1302" s="2">
        <v>0.0</v>
      </c>
      <c r="AO1302" s="2">
        <v>0.0</v>
      </c>
      <c r="AP1302" s="2">
        <v>0.0</v>
      </c>
      <c r="AQ1302" s="2">
        <v>1.0</v>
      </c>
      <c r="AR1302" s="3">
        <v>0.0</v>
      </c>
      <c r="AS1302" s="6">
        <f t="shared" si="4"/>
        <v>13.3228817</v>
      </c>
      <c r="AT1302" s="6">
        <f t="shared" si="5"/>
        <v>-0.00876569921</v>
      </c>
      <c r="AU1302" s="6">
        <f t="shared" si="6"/>
        <v>0.573866891</v>
      </c>
      <c r="AV1302" s="6">
        <f t="shared" si="7"/>
        <v>0</v>
      </c>
      <c r="AW1302" s="6">
        <f t="shared" si="8"/>
        <v>1</v>
      </c>
      <c r="AX1302" s="6">
        <f t="shared" si="9"/>
        <v>0</v>
      </c>
      <c r="AY1302" s="6">
        <f t="shared" si="10"/>
        <v>0</v>
      </c>
      <c r="AZ1302" s="6">
        <f t="shared" si="11"/>
        <v>0</v>
      </c>
      <c r="BA1302" s="6">
        <f t="shared" si="12"/>
        <v>2</v>
      </c>
      <c r="BB1302" s="6">
        <f t="shared" si="13"/>
        <v>0</v>
      </c>
      <c r="BC1302" s="2"/>
      <c r="BD1302" s="2"/>
    </row>
    <row r="1303" ht="15.75" customHeight="1">
      <c r="A1303" s="2">
        <v>311.0</v>
      </c>
      <c r="B1303" s="2">
        <v>2016.0</v>
      </c>
      <c r="C1303" s="6" t="s">
        <v>372</v>
      </c>
      <c r="D1303" s="2">
        <v>20257.0</v>
      </c>
      <c r="E1303" s="2">
        <v>7.85997100013E12</v>
      </c>
      <c r="F1303" s="2" t="str">
        <f t="array" ref="F1303">IFERROR(INDEX(cnpj!$A:$B,MATCH(C1303,cnpj!$B:$B,0),1),IF(G1303=14,LEFT(E1303,2)&amp;"."&amp;MID(E1303,3,3)&amp;"."&amp;MID(E1303,6,3)&amp;"/"&amp;MID(E1303,9,4)&amp;"-"&amp;RIGHT(E1303,2),IF(G1303=13,0&amp;LEFT(E1303,1)&amp;"."&amp;MID(E1303,2,3)&amp;"."&amp;MID(E1303,5,3)&amp;"/"&amp;MID(E1303,8,4)&amp;"-"&amp;RIGHT(E1303,2),IF(G1303=12,"00"&amp;"."&amp;LEFT(E1303,3)&amp;"."&amp;MID(E1303,4,3)&amp;"/"&amp;MID(E1303,7,4)&amp;"-"&amp;RIGHT(E1303,2),IF(G1303=11,"00.0"&amp;LEFT(E1303,2)&amp;"."&amp;MID(E1303,3,3)&amp;"/"&amp;MID(E1303,6,4)&amp;"-"&amp;RIGHT(E1303,2),"erro")))))</f>
        <v>07.859.971/0001-30</v>
      </c>
      <c r="G1303" s="2">
        <f t="shared" si="2"/>
        <v>13</v>
      </c>
      <c r="H1303" s="6" t="s">
        <v>55</v>
      </c>
      <c r="I1303" s="2">
        <v>10.0</v>
      </c>
      <c r="J1303" s="6">
        <v>14.596668615846932</v>
      </c>
      <c r="K1303" s="6">
        <v>2184000.0</v>
      </c>
      <c r="L1303" s="2">
        <v>0.0</v>
      </c>
      <c r="M1303" s="2">
        <v>1.0</v>
      </c>
      <c r="N1303" s="2"/>
      <c r="O1303" s="2">
        <v>1.0</v>
      </c>
      <c r="P1303" s="2">
        <v>7.0</v>
      </c>
      <c r="Q1303" s="2">
        <v>0.0</v>
      </c>
      <c r="R1303" s="2">
        <v>34.0</v>
      </c>
      <c r="S1303" s="2">
        <v>0.0</v>
      </c>
      <c r="T1303" s="6">
        <v>15.930278460796517</v>
      </c>
      <c r="U1303" s="6">
        <v>0.10401799687294197</v>
      </c>
      <c r="V1303" s="6">
        <v>0.4802408688964391</v>
      </c>
      <c r="W1303" s="6">
        <v>1053274.0</v>
      </c>
      <c r="X1303" s="6">
        <v>2926800.0</v>
      </c>
      <c r="Y1303" s="6">
        <v>8287662.0</v>
      </c>
      <c r="Z1303" s="6">
        <v>862066.0</v>
      </c>
      <c r="AA1303" s="2" t="str">
        <f t="shared" si="3"/>
        <v/>
      </c>
      <c r="AB1303" s="2">
        <v>0.0</v>
      </c>
      <c r="AC1303" s="2">
        <v>0.0</v>
      </c>
      <c r="AD1303" s="2">
        <v>1.0</v>
      </c>
      <c r="AE1303" s="2">
        <v>0.0</v>
      </c>
      <c r="AF1303" s="2">
        <v>0.0</v>
      </c>
      <c r="AG1303" s="2">
        <v>0.0</v>
      </c>
      <c r="AH1303" s="2">
        <v>0.0</v>
      </c>
      <c r="AI1303" s="2">
        <v>0.0</v>
      </c>
      <c r="AJ1303" s="2">
        <v>0.0</v>
      </c>
      <c r="AK1303" s="2">
        <v>0.0</v>
      </c>
      <c r="AL1303" s="2">
        <v>0.0</v>
      </c>
      <c r="AM1303" s="2">
        <v>1.0</v>
      </c>
      <c r="AN1303" s="2">
        <v>0.0</v>
      </c>
      <c r="AO1303" s="2">
        <v>0.0</v>
      </c>
      <c r="AP1303" s="2">
        <v>0.0</v>
      </c>
      <c r="AQ1303" s="2">
        <v>0.0</v>
      </c>
      <c r="AR1303" s="3">
        <v>0.0</v>
      </c>
      <c r="AS1303" s="6" t="str">
        <f t="shared" si="4"/>
        <v/>
      </c>
      <c r="AT1303" s="6" t="str">
        <f t="shared" si="5"/>
        <v/>
      </c>
      <c r="AU1303" s="6" t="str">
        <f t="shared" si="6"/>
        <v/>
      </c>
      <c r="AV1303" s="6" t="str">
        <f t="shared" si="7"/>
        <v/>
      </c>
      <c r="AW1303" s="6" t="str">
        <f t="shared" si="8"/>
        <v/>
      </c>
      <c r="AX1303" s="6" t="str">
        <f t="shared" si="9"/>
        <v/>
      </c>
      <c r="AY1303" s="6" t="str">
        <f t="shared" si="10"/>
        <v/>
      </c>
      <c r="AZ1303" s="6" t="str">
        <f t="shared" si="11"/>
        <v/>
      </c>
      <c r="BA1303" s="6" t="str">
        <f t="shared" si="12"/>
        <v/>
      </c>
      <c r="BB1303" s="6" t="str">
        <f t="shared" si="13"/>
        <v/>
      </c>
      <c r="BC1303" s="2"/>
      <c r="BD1303" s="2"/>
    </row>
    <row r="1304" ht="15.75" customHeight="1">
      <c r="A1304" s="2">
        <v>311.0</v>
      </c>
      <c r="B1304" s="2">
        <v>2017.0</v>
      </c>
      <c r="C1304" s="6" t="s">
        <v>372</v>
      </c>
      <c r="D1304" s="2">
        <v>20257.0</v>
      </c>
      <c r="E1304" s="2">
        <v>7.85997100013E12</v>
      </c>
      <c r="F1304" s="2" t="str">
        <f t="array" ref="F1304">IFERROR(INDEX(cnpj!$A:$B,MATCH(C1304,cnpj!$B:$B,0),1),IF(G1304=14,LEFT(E1304,2)&amp;"."&amp;MID(E1304,3,3)&amp;"."&amp;MID(E1304,6,3)&amp;"/"&amp;MID(E1304,9,4)&amp;"-"&amp;RIGHT(E1304,2),IF(G1304=13,0&amp;LEFT(E1304,1)&amp;"."&amp;MID(E1304,2,3)&amp;"."&amp;MID(E1304,5,3)&amp;"/"&amp;MID(E1304,8,4)&amp;"-"&amp;RIGHT(E1304,2),IF(G1304=12,"00"&amp;"."&amp;LEFT(E1304,3)&amp;"."&amp;MID(E1304,4,3)&amp;"/"&amp;MID(E1304,7,4)&amp;"-"&amp;RIGHT(E1304,2),IF(G1304=11,"00.0"&amp;LEFT(E1304,2)&amp;"."&amp;MID(E1304,3,3)&amp;"/"&amp;MID(E1304,6,4)&amp;"-"&amp;RIGHT(E1304,2),"erro")))))</f>
        <v>07.859.971/0001-30</v>
      </c>
      <c r="G1304" s="2">
        <f t="shared" si="2"/>
        <v>13</v>
      </c>
      <c r="H1304" s="6" t="s">
        <v>55</v>
      </c>
      <c r="I1304" s="2">
        <v>10.0</v>
      </c>
      <c r="J1304" s="6">
        <v>14.088586478026693</v>
      </c>
      <c r="K1304" s="6">
        <v>1314000.0</v>
      </c>
      <c r="L1304" s="2">
        <v>0.0</v>
      </c>
      <c r="M1304" s="2">
        <v>1.0</v>
      </c>
      <c r="N1304" s="2"/>
      <c r="O1304" s="2">
        <v>1.0</v>
      </c>
      <c r="P1304" s="2">
        <v>6.0</v>
      </c>
      <c r="Q1304" s="2">
        <v>0.0</v>
      </c>
      <c r="R1304" s="2">
        <v>33.0</v>
      </c>
      <c r="S1304" s="2">
        <v>0.0</v>
      </c>
      <c r="T1304" s="6">
        <v>15.885348759832587</v>
      </c>
      <c r="U1304" s="6">
        <v>0.08181758635438373</v>
      </c>
      <c r="V1304" s="6">
        <v>0.4513119828622077</v>
      </c>
      <c r="W1304" s="6">
        <v>616295.0</v>
      </c>
      <c r="X1304" s="6">
        <v>2959694.0</v>
      </c>
      <c r="Y1304" s="6">
        <v>7923541.0</v>
      </c>
      <c r="Z1304" s="6">
        <v>648285.0</v>
      </c>
      <c r="AA1304" s="2">
        <f t="shared" si="3"/>
        <v>0</v>
      </c>
      <c r="AB1304" s="2">
        <v>0.0</v>
      </c>
      <c r="AC1304" s="2">
        <v>0.0</v>
      </c>
      <c r="AD1304" s="2">
        <v>1.0</v>
      </c>
      <c r="AE1304" s="2">
        <v>0.0</v>
      </c>
      <c r="AF1304" s="2">
        <v>0.0</v>
      </c>
      <c r="AG1304" s="2">
        <v>0.0</v>
      </c>
      <c r="AH1304" s="2">
        <v>0.0</v>
      </c>
      <c r="AI1304" s="2">
        <v>0.0</v>
      </c>
      <c r="AJ1304" s="2">
        <v>0.0</v>
      </c>
      <c r="AK1304" s="2">
        <v>0.0</v>
      </c>
      <c r="AL1304" s="2">
        <v>0.0</v>
      </c>
      <c r="AM1304" s="2">
        <v>0.0</v>
      </c>
      <c r="AN1304" s="2">
        <v>1.0</v>
      </c>
      <c r="AO1304" s="2">
        <v>0.0</v>
      </c>
      <c r="AP1304" s="2">
        <v>0.0</v>
      </c>
      <c r="AQ1304" s="2">
        <v>0.0</v>
      </c>
      <c r="AR1304" s="3">
        <v>0.0</v>
      </c>
      <c r="AS1304" s="6">
        <f t="shared" si="4"/>
        <v>15.93027846</v>
      </c>
      <c r="AT1304" s="6">
        <f t="shared" si="5"/>
        <v>0.1040179969</v>
      </c>
      <c r="AU1304" s="6">
        <f t="shared" si="6"/>
        <v>0.4802408689</v>
      </c>
      <c r="AV1304" s="6">
        <f t="shared" si="7"/>
        <v>0</v>
      </c>
      <c r="AW1304" s="6">
        <f t="shared" si="8"/>
        <v>1</v>
      </c>
      <c r="AX1304" s="6">
        <f t="shared" si="9"/>
        <v>1</v>
      </c>
      <c r="AY1304" s="6">
        <f t="shared" si="10"/>
        <v>7</v>
      </c>
      <c r="AZ1304" s="6">
        <f t="shared" si="11"/>
        <v>0</v>
      </c>
      <c r="BA1304" s="6">
        <f t="shared" si="12"/>
        <v>34</v>
      </c>
      <c r="BB1304" s="6">
        <f t="shared" si="13"/>
        <v>0</v>
      </c>
      <c r="BC1304" s="2"/>
      <c r="BD1304" s="2"/>
    </row>
    <row r="1305" ht="15.75" customHeight="1">
      <c r="A1305" s="2">
        <v>311.0</v>
      </c>
      <c r="B1305" s="2">
        <v>2018.0</v>
      </c>
      <c r="C1305" s="6" t="s">
        <v>372</v>
      </c>
      <c r="D1305" s="2">
        <v>20257.0</v>
      </c>
      <c r="E1305" s="2">
        <v>7.85997100013E12</v>
      </c>
      <c r="F1305" s="2" t="str">
        <f t="array" ref="F1305">IFERROR(INDEX(cnpj!$A:$B,MATCH(C1305,cnpj!$B:$B,0),1),IF(G1305=14,LEFT(E1305,2)&amp;"."&amp;MID(E1305,3,3)&amp;"."&amp;MID(E1305,6,3)&amp;"/"&amp;MID(E1305,9,4)&amp;"-"&amp;RIGHT(E1305,2),IF(G1305=13,0&amp;LEFT(E1305,1)&amp;"."&amp;MID(E1305,2,3)&amp;"."&amp;MID(E1305,5,3)&amp;"/"&amp;MID(E1305,8,4)&amp;"-"&amp;RIGHT(E1305,2),IF(G1305=12,"00"&amp;"."&amp;LEFT(E1305,3)&amp;"."&amp;MID(E1305,4,3)&amp;"/"&amp;MID(E1305,7,4)&amp;"-"&amp;RIGHT(E1305,2),IF(G1305=11,"00.0"&amp;LEFT(E1305,2)&amp;"."&amp;MID(E1305,3,3)&amp;"/"&amp;MID(E1305,6,4)&amp;"-"&amp;RIGHT(E1305,2),"erro")))))</f>
        <v>07.859.971/0001-30</v>
      </c>
      <c r="G1305" s="2">
        <f t="shared" si="2"/>
        <v>13</v>
      </c>
      <c r="H1305" s="6" t="s">
        <v>55</v>
      </c>
      <c r="I1305" s="2">
        <v>10.0</v>
      </c>
      <c r="J1305" s="6">
        <v>14.117095535585046</v>
      </c>
      <c r="K1305" s="6">
        <v>1352000.0</v>
      </c>
      <c r="L1305" s="2">
        <v>0.0</v>
      </c>
      <c r="M1305" s="2">
        <v>1.0</v>
      </c>
      <c r="N1305" s="2"/>
      <c r="O1305" s="2">
        <v>1.0</v>
      </c>
      <c r="P1305" s="2">
        <v>7.0</v>
      </c>
      <c r="Q1305" s="2">
        <v>0.0</v>
      </c>
      <c r="R1305" s="2">
        <v>31.0</v>
      </c>
      <c r="S1305" s="2">
        <v>0.0</v>
      </c>
      <c r="T1305" s="6">
        <v>15.947257625302687</v>
      </c>
      <c r="U1305" s="6">
        <v>0.12708876040220743</v>
      </c>
      <c r="V1305" s="6">
        <v>0.4576181188602375</v>
      </c>
      <c r="W1305" s="6">
        <v>606003.0</v>
      </c>
      <c r="X1305" s="6">
        <v>3251526.0</v>
      </c>
      <c r="Y1305" s="6">
        <v>8429581.0</v>
      </c>
      <c r="Z1305" s="6">
        <v>1071305.0</v>
      </c>
      <c r="AA1305" s="2">
        <f t="shared" si="3"/>
        <v>0</v>
      </c>
      <c r="AB1305" s="2">
        <v>0.0</v>
      </c>
      <c r="AC1305" s="2">
        <v>0.0</v>
      </c>
      <c r="AD1305" s="2">
        <v>1.0</v>
      </c>
      <c r="AE1305" s="2">
        <v>0.0</v>
      </c>
      <c r="AF1305" s="2">
        <v>0.0</v>
      </c>
      <c r="AG1305" s="2">
        <v>0.0</v>
      </c>
      <c r="AH1305" s="2">
        <v>0.0</v>
      </c>
      <c r="AI1305" s="2">
        <v>0.0</v>
      </c>
      <c r="AJ1305" s="2">
        <v>0.0</v>
      </c>
      <c r="AK1305" s="2">
        <v>0.0</v>
      </c>
      <c r="AL1305" s="2">
        <v>0.0</v>
      </c>
      <c r="AM1305" s="2">
        <v>0.0</v>
      </c>
      <c r="AN1305" s="2">
        <v>0.0</v>
      </c>
      <c r="AO1305" s="2">
        <v>1.0</v>
      </c>
      <c r="AP1305" s="2">
        <v>0.0</v>
      </c>
      <c r="AQ1305" s="2">
        <v>0.0</v>
      </c>
      <c r="AR1305" s="3">
        <v>0.0</v>
      </c>
      <c r="AS1305" s="6">
        <f t="shared" si="4"/>
        <v>15.88534876</v>
      </c>
      <c r="AT1305" s="6">
        <f t="shared" si="5"/>
        <v>0.08181758635</v>
      </c>
      <c r="AU1305" s="6">
        <f t="shared" si="6"/>
        <v>0.4513119829</v>
      </c>
      <c r="AV1305" s="6">
        <f t="shared" si="7"/>
        <v>0</v>
      </c>
      <c r="AW1305" s="6">
        <f t="shared" si="8"/>
        <v>1</v>
      </c>
      <c r="AX1305" s="6">
        <f t="shared" si="9"/>
        <v>1</v>
      </c>
      <c r="AY1305" s="6">
        <f t="shared" si="10"/>
        <v>6</v>
      </c>
      <c r="AZ1305" s="6">
        <f t="shared" si="11"/>
        <v>0</v>
      </c>
      <c r="BA1305" s="6">
        <f t="shared" si="12"/>
        <v>33</v>
      </c>
      <c r="BB1305" s="6">
        <f t="shared" si="13"/>
        <v>0</v>
      </c>
      <c r="BC1305" s="2"/>
      <c r="BD1305" s="2"/>
    </row>
    <row r="1306" ht="15.75" customHeight="1">
      <c r="A1306" s="2">
        <v>311.0</v>
      </c>
      <c r="B1306" s="2">
        <v>2019.0</v>
      </c>
      <c r="C1306" s="6" t="s">
        <v>372</v>
      </c>
      <c r="D1306" s="2">
        <v>20257.0</v>
      </c>
      <c r="E1306" s="2">
        <v>7.85997100013E12</v>
      </c>
      <c r="F1306" s="2" t="str">
        <f t="array" ref="F1306">IFERROR(INDEX(cnpj!$A:$B,MATCH(C1306,cnpj!$B:$B,0),1),IF(G1306=14,LEFT(E1306,2)&amp;"."&amp;MID(E1306,3,3)&amp;"."&amp;MID(E1306,6,3)&amp;"/"&amp;MID(E1306,9,4)&amp;"-"&amp;RIGHT(E1306,2),IF(G1306=13,0&amp;LEFT(E1306,1)&amp;"."&amp;MID(E1306,2,3)&amp;"."&amp;MID(E1306,5,3)&amp;"/"&amp;MID(E1306,8,4)&amp;"-"&amp;RIGHT(E1306,2),IF(G1306=12,"00"&amp;"."&amp;LEFT(E1306,3)&amp;"."&amp;MID(E1306,4,3)&amp;"/"&amp;MID(E1306,7,4)&amp;"-"&amp;RIGHT(E1306,2),IF(G1306=11,"00.0"&amp;LEFT(E1306,2)&amp;"."&amp;MID(E1306,3,3)&amp;"/"&amp;MID(E1306,6,4)&amp;"-"&amp;RIGHT(E1306,2),"erro")))))</f>
        <v>07.859.971/0001-30</v>
      </c>
      <c r="G1306" s="2">
        <f t="shared" si="2"/>
        <v>13</v>
      </c>
      <c r="H1306" s="6" t="s">
        <v>55</v>
      </c>
      <c r="I1306" s="2">
        <v>10.0</v>
      </c>
      <c r="J1306" s="6">
        <v>14.134691297475426</v>
      </c>
      <c r="K1306" s="6">
        <v>1376000.0</v>
      </c>
      <c r="L1306" s="2">
        <v>0.0</v>
      </c>
      <c r="M1306" s="2">
        <v>1.0</v>
      </c>
      <c r="N1306" s="2"/>
      <c r="O1306" s="2">
        <v>1.0</v>
      </c>
      <c r="P1306" s="2">
        <v>6.0</v>
      </c>
      <c r="Q1306" s="2">
        <v>0.0</v>
      </c>
      <c r="R1306" s="2">
        <v>26.0</v>
      </c>
      <c r="S1306" s="2">
        <v>0.0</v>
      </c>
      <c r="T1306" s="6">
        <v>16.1335403649566</v>
      </c>
      <c r="U1306" s="6">
        <v>0.09865044527940418</v>
      </c>
      <c r="V1306" s="6">
        <v>0.19489198422237247</v>
      </c>
      <c r="W1306" s="6">
        <v>925980.0</v>
      </c>
      <c r="X1306" s="6">
        <v>1053274.0</v>
      </c>
      <c r="Y1306" s="6">
        <v>1.0155646E7</v>
      </c>
      <c r="Z1306" s="6">
        <v>1001859.0</v>
      </c>
      <c r="AA1306" s="2">
        <f t="shared" si="3"/>
        <v>0</v>
      </c>
      <c r="AB1306" s="2">
        <v>0.0</v>
      </c>
      <c r="AC1306" s="2">
        <v>0.0</v>
      </c>
      <c r="AD1306" s="2">
        <v>1.0</v>
      </c>
      <c r="AE1306" s="2">
        <v>0.0</v>
      </c>
      <c r="AF1306" s="2">
        <v>0.0</v>
      </c>
      <c r="AG1306" s="2">
        <v>0.0</v>
      </c>
      <c r="AH1306" s="2">
        <v>0.0</v>
      </c>
      <c r="AI1306" s="2">
        <v>0.0</v>
      </c>
      <c r="AJ1306" s="2">
        <v>0.0</v>
      </c>
      <c r="AK1306" s="2">
        <v>0.0</v>
      </c>
      <c r="AL1306" s="2">
        <v>0.0</v>
      </c>
      <c r="AM1306" s="2">
        <v>0.0</v>
      </c>
      <c r="AN1306" s="2">
        <v>0.0</v>
      </c>
      <c r="AO1306" s="2">
        <v>0.0</v>
      </c>
      <c r="AP1306" s="2">
        <v>1.0</v>
      </c>
      <c r="AQ1306" s="2">
        <v>0.0</v>
      </c>
      <c r="AR1306" s="3">
        <v>0.0</v>
      </c>
      <c r="AS1306" s="6">
        <f t="shared" si="4"/>
        <v>15.94725763</v>
      </c>
      <c r="AT1306" s="6">
        <f t="shared" si="5"/>
        <v>0.1270887604</v>
      </c>
      <c r="AU1306" s="6">
        <f t="shared" si="6"/>
        <v>0.4576181189</v>
      </c>
      <c r="AV1306" s="6">
        <f t="shared" si="7"/>
        <v>0</v>
      </c>
      <c r="AW1306" s="6">
        <f t="shared" si="8"/>
        <v>1</v>
      </c>
      <c r="AX1306" s="6">
        <f t="shared" si="9"/>
        <v>1</v>
      </c>
      <c r="AY1306" s="6">
        <f t="shared" si="10"/>
        <v>7</v>
      </c>
      <c r="AZ1306" s="6">
        <f t="shared" si="11"/>
        <v>0</v>
      </c>
      <c r="BA1306" s="6">
        <f t="shared" si="12"/>
        <v>31</v>
      </c>
      <c r="BB1306" s="6">
        <f t="shared" si="13"/>
        <v>0</v>
      </c>
      <c r="BC1306" s="2"/>
      <c r="BD1306" s="2"/>
    </row>
    <row r="1307" ht="15.75" customHeight="1">
      <c r="A1307" s="2">
        <v>311.0</v>
      </c>
      <c r="B1307" s="2">
        <v>2020.0</v>
      </c>
      <c r="C1307" s="6" t="s">
        <v>372</v>
      </c>
      <c r="D1307" s="2">
        <v>20257.0</v>
      </c>
      <c r="E1307" s="2">
        <v>7.85997100013E12</v>
      </c>
      <c r="F1307" s="2" t="str">
        <f t="array" ref="F1307">IFERROR(INDEX(cnpj!$A:$B,MATCH(C1307,cnpj!$B:$B,0),1),IF(G1307=14,LEFT(E1307,2)&amp;"."&amp;MID(E1307,3,3)&amp;"."&amp;MID(E1307,6,3)&amp;"/"&amp;MID(E1307,9,4)&amp;"-"&amp;RIGHT(E1307,2),IF(G1307=13,0&amp;LEFT(E1307,1)&amp;"."&amp;MID(E1307,2,3)&amp;"."&amp;MID(E1307,5,3)&amp;"/"&amp;MID(E1307,8,4)&amp;"-"&amp;RIGHT(E1307,2),IF(G1307=12,"00"&amp;"."&amp;LEFT(E1307,3)&amp;"."&amp;MID(E1307,4,3)&amp;"/"&amp;MID(E1307,7,4)&amp;"-"&amp;RIGHT(E1307,2),IF(G1307=11,"00.0"&amp;LEFT(E1307,2)&amp;"."&amp;MID(E1307,3,3)&amp;"/"&amp;MID(E1307,6,4)&amp;"-"&amp;RIGHT(E1307,2),"erro")))))</f>
        <v>07.859.971/0001-30</v>
      </c>
      <c r="G1307" s="2">
        <f t="shared" si="2"/>
        <v>13</v>
      </c>
      <c r="H1307" s="6" t="s">
        <v>55</v>
      </c>
      <c r="I1307" s="2">
        <v>10.0</v>
      </c>
      <c r="J1307" s="6">
        <v>14.480258264002522</v>
      </c>
      <c r="K1307" s="6">
        <v>1944000.0</v>
      </c>
      <c r="L1307" s="2">
        <v>0.0</v>
      </c>
      <c r="M1307" s="2">
        <v>1.0</v>
      </c>
      <c r="N1307" s="2"/>
      <c r="O1307" s="2">
        <v>1.0</v>
      </c>
      <c r="P1307" s="2">
        <v>5.0</v>
      </c>
      <c r="Q1307" s="2">
        <v>0.0</v>
      </c>
      <c r="R1307" s="2">
        <v>27.0</v>
      </c>
      <c r="S1307" s="2">
        <v>0.0</v>
      </c>
      <c r="T1307" s="6">
        <v>16.336546528883613</v>
      </c>
      <c r="U1307" s="6">
        <v>0.18188569059996806</v>
      </c>
      <c r="V1307" s="6">
        <v>0.5156601558383854</v>
      </c>
      <c r="W1307" s="6">
        <v>719643.0</v>
      </c>
      <c r="X1307" s="6">
        <v>5695932.0</v>
      </c>
      <c r="Y1307" s="6">
        <v>1.2441479E7</v>
      </c>
      <c r="Z1307" s="6">
        <v>2262927.0</v>
      </c>
      <c r="AA1307" s="2">
        <f t="shared" si="3"/>
        <v>0</v>
      </c>
      <c r="AB1307" s="2">
        <v>0.0</v>
      </c>
      <c r="AC1307" s="2">
        <v>0.0</v>
      </c>
      <c r="AD1307" s="2">
        <v>1.0</v>
      </c>
      <c r="AE1307" s="2">
        <v>0.0</v>
      </c>
      <c r="AF1307" s="2">
        <v>0.0</v>
      </c>
      <c r="AG1307" s="2">
        <v>0.0</v>
      </c>
      <c r="AH1307" s="2">
        <v>0.0</v>
      </c>
      <c r="AI1307" s="2">
        <v>0.0</v>
      </c>
      <c r="AJ1307" s="2">
        <v>0.0</v>
      </c>
      <c r="AK1307" s="2">
        <v>0.0</v>
      </c>
      <c r="AL1307" s="2">
        <v>0.0</v>
      </c>
      <c r="AM1307" s="2">
        <v>0.0</v>
      </c>
      <c r="AN1307" s="2">
        <v>0.0</v>
      </c>
      <c r="AO1307" s="2">
        <v>0.0</v>
      </c>
      <c r="AP1307" s="2">
        <v>0.0</v>
      </c>
      <c r="AQ1307" s="2">
        <v>1.0</v>
      </c>
      <c r="AR1307" s="3">
        <v>0.0</v>
      </c>
      <c r="AS1307" s="6">
        <f t="shared" si="4"/>
        <v>16.13354036</v>
      </c>
      <c r="AT1307" s="6">
        <f t="shared" si="5"/>
        <v>0.09865044528</v>
      </c>
      <c r="AU1307" s="6">
        <f t="shared" si="6"/>
        <v>0.1948919842</v>
      </c>
      <c r="AV1307" s="6">
        <f t="shared" si="7"/>
        <v>0</v>
      </c>
      <c r="AW1307" s="6">
        <f t="shared" si="8"/>
        <v>1</v>
      </c>
      <c r="AX1307" s="6">
        <f t="shared" si="9"/>
        <v>1</v>
      </c>
      <c r="AY1307" s="6">
        <f t="shared" si="10"/>
        <v>6</v>
      </c>
      <c r="AZ1307" s="6">
        <f t="shared" si="11"/>
        <v>0</v>
      </c>
      <c r="BA1307" s="6">
        <f t="shared" si="12"/>
        <v>26</v>
      </c>
      <c r="BB1307" s="6">
        <f t="shared" si="13"/>
        <v>0</v>
      </c>
      <c r="BC1307" s="2"/>
      <c r="BD1307" s="2"/>
    </row>
    <row r="1308" ht="15.75" customHeight="1">
      <c r="A1308" s="2">
        <v>312.0</v>
      </c>
      <c r="B1308" s="2">
        <v>2016.0</v>
      </c>
      <c r="C1308" s="6" t="s">
        <v>373</v>
      </c>
      <c r="D1308" s="2">
        <v>20443.0</v>
      </c>
      <c r="E1308" s="2">
        <v>2.281836000137E12</v>
      </c>
      <c r="F1308" s="2" t="str">
        <f t="array" ref="F1308">IFERROR(INDEX(cnpj!$A:$B,MATCH(C1308,cnpj!$B:$B,0),1),IF(G1308=14,LEFT(E1308,2)&amp;"."&amp;MID(E1308,3,3)&amp;"."&amp;MID(E1308,6,3)&amp;"/"&amp;MID(E1308,9,4)&amp;"-"&amp;RIGHT(E1308,2),IF(G1308=13,0&amp;LEFT(E1308,1)&amp;"."&amp;MID(E1308,2,3)&amp;"."&amp;MID(E1308,5,3)&amp;"/"&amp;MID(E1308,8,4)&amp;"-"&amp;RIGHT(E1308,2),IF(G1308=12,"00"&amp;"."&amp;LEFT(E1308,3)&amp;"."&amp;MID(E1308,4,3)&amp;"/"&amp;MID(E1308,7,4)&amp;"-"&amp;RIGHT(E1308,2),IF(G1308=11,"00.0"&amp;LEFT(E1308,2)&amp;"."&amp;MID(E1308,3,3)&amp;"/"&amp;MID(E1308,6,4)&amp;"-"&amp;RIGHT(E1308,2),"erro")))))</f>
        <v>02.281.836/0001-37</v>
      </c>
      <c r="G1308" s="2">
        <f t="shared" si="2"/>
        <v>13</v>
      </c>
      <c r="H1308" s="6" t="s">
        <v>60</v>
      </c>
      <c r="I1308" s="2">
        <v>1.0</v>
      </c>
      <c r="J1308" s="6">
        <v>11.7469052912069</v>
      </c>
      <c r="K1308" s="6">
        <v>126361.9</v>
      </c>
      <c r="L1308" s="2">
        <v>0.0</v>
      </c>
      <c r="M1308" s="2">
        <v>1.0</v>
      </c>
      <c r="N1308" s="2"/>
      <c r="O1308" s="2">
        <v>0.0</v>
      </c>
      <c r="P1308" s="2">
        <v>0.0</v>
      </c>
      <c r="Q1308" s="2">
        <v>0.0</v>
      </c>
      <c r="R1308" s="2">
        <v>23.0</v>
      </c>
      <c r="S1308" s="2">
        <v>0.0</v>
      </c>
      <c r="T1308" s="6">
        <v>15.859976782032897</v>
      </c>
      <c r="U1308" s="6">
        <v>-0.013414698239515839</v>
      </c>
      <c r="V1308" s="6">
        <v>0.6777438131663887</v>
      </c>
      <c r="W1308" s="6">
        <v>211190.0</v>
      </c>
      <c r="X1308" s="6">
        <v>5024404.0</v>
      </c>
      <c r="Y1308" s="6">
        <v>7725034.0</v>
      </c>
      <c r="Z1308" s="6">
        <v>-103629.0</v>
      </c>
      <c r="AA1308" s="2" t="str">
        <f t="shared" si="3"/>
        <v/>
      </c>
      <c r="AB1308" s="2">
        <v>0.0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1.0</v>
      </c>
      <c r="AH1308" s="2">
        <v>0.0</v>
      </c>
      <c r="AI1308" s="2">
        <v>0.0</v>
      </c>
      <c r="AJ1308" s="2">
        <v>0.0</v>
      </c>
      <c r="AK1308" s="2">
        <v>0.0</v>
      </c>
      <c r="AL1308" s="2">
        <v>0.0</v>
      </c>
      <c r="AM1308" s="2">
        <v>1.0</v>
      </c>
      <c r="AN1308" s="2">
        <v>0.0</v>
      </c>
      <c r="AO1308" s="2">
        <v>0.0</v>
      </c>
      <c r="AP1308" s="2">
        <v>0.0</v>
      </c>
      <c r="AQ1308" s="2">
        <v>0.0</v>
      </c>
      <c r="AR1308" s="3">
        <v>0.0</v>
      </c>
      <c r="AS1308" s="6" t="str">
        <f t="shared" si="4"/>
        <v/>
      </c>
      <c r="AT1308" s="6" t="str">
        <f t="shared" si="5"/>
        <v/>
      </c>
      <c r="AU1308" s="6" t="str">
        <f t="shared" si="6"/>
        <v/>
      </c>
      <c r="AV1308" s="6" t="str">
        <f t="shared" si="7"/>
        <v/>
      </c>
      <c r="AW1308" s="6" t="str">
        <f t="shared" si="8"/>
        <v/>
      </c>
      <c r="AX1308" s="6" t="str">
        <f t="shared" si="9"/>
        <v/>
      </c>
      <c r="AY1308" s="6" t="str">
        <f t="shared" si="10"/>
        <v/>
      </c>
      <c r="AZ1308" s="6" t="str">
        <f t="shared" si="11"/>
        <v/>
      </c>
      <c r="BA1308" s="6" t="str">
        <f t="shared" si="12"/>
        <v/>
      </c>
      <c r="BB1308" s="6" t="str">
        <f t="shared" si="13"/>
        <v/>
      </c>
      <c r="BC1308" s="2"/>
      <c r="BD1308" s="2"/>
    </row>
    <row r="1309" ht="15.75" customHeight="1">
      <c r="A1309" s="2">
        <v>312.0</v>
      </c>
      <c r="B1309" s="2">
        <v>2017.0</v>
      </c>
      <c r="C1309" s="6" t="s">
        <v>373</v>
      </c>
      <c r="D1309" s="2">
        <v>20443.0</v>
      </c>
      <c r="E1309" s="2">
        <v>2.281836000137E12</v>
      </c>
      <c r="F1309" s="2" t="str">
        <f t="array" ref="F1309">IFERROR(INDEX(cnpj!$A:$B,MATCH(C1309,cnpj!$B:$B,0),1),IF(G1309=14,LEFT(E1309,2)&amp;"."&amp;MID(E1309,3,3)&amp;"."&amp;MID(E1309,6,3)&amp;"/"&amp;MID(E1309,9,4)&amp;"-"&amp;RIGHT(E1309,2),IF(G1309=13,0&amp;LEFT(E1309,1)&amp;"."&amp;MID(E1309,2,3)&amp;"."&amp;MID(E1309,5,3)&amp;"/"&amp;MID(E1309,8,4)&amp;"-"&amp;RIGHT(E1309,2),IF(G1309=12,"00"&amp;"."&amp;LEFT(E1309,3)&amp;"."&amp;MID(E1309,4,3)&amp;"/"&amp;MID(E1309,7,4)&amp;"-"&amp;RIGHT(E1309,2),IF(G1309=11,"00.0"&amp;LEFT(E1309,2)&amp;"."&amp;MID(E1309,3,3)&amp;"/"&amp;MID(E1309,6,4)&amp;"-"&amp;RIGHT(E1309,2),"erro")))))</f>
        <v>02.281.836/0001-37</v>
      </c>
      <c r="G1309" s="2">
        <f t="shared" si="2"/>
        <v>13</v>
      </c>
      <c r="H1309" s="6" t="s">
        <v>60</v>
      </c>
      <c r="I1309" s="2">
        <v>1.0</v>
      </c>
      <c r="J1309" s="6">
        <v>11.794337924408413</v>
      </c>
      <c r="K1309" s="6">
        <v>132500.0</v>
      </c>
      <c r="L1309" s="2">
        <v>0.0</v>
      </c>
      <c r="M1309" s="2">
        <v>1.0</v>
      </c>
      <c r="N1309" s="2"/>
      <c r="O1309" s="2">
        <v>0.0</v>
      </c>
      <c r="P1309" s="2">
        <v>0.0</v>
      </c>
      <c r="Q1309" s="2">
        <v>0.0</v>
      </c>
      <c r="R1309" s="2">
        <v>21.0</v>
      </c>
      <c r="S1309" s="2">
        <v>0.0</v>
      </c>
      <c r="T1309" s="6">
        <v>15.922464999774851</v>
      </c>
      <c r="U1309" s="6">
        <v>-0.0056162114827160705</v>
      </c>
      <c r="V1309" s="6">
        <v>0.6842442180675334</v>
      </c>
      <c r="W1309" s="6">
        <v>168448.0</v>
      </c>
      <c r="X1309" s="6">
        <v>5458201.0</v>
      </c>
      <c r="Y1309" s="6">
        <v>8223159.0</v>
      </c>
      <c r="Z1309" s="6">
        <v>-46183.0</v>
      </c>
      <c r="AA1309" s="2">
        <f t="shared" si="3"/>
        <v>1</v>
      </c>
      <c r="AB1309" s="2">
        <v>0.0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1.0</v>
      </c>
      <c r="AH1309" s="2">
        <v>0.0</v>
      </c>
      <c r="AI1309" s="2">
        <v>0.0</v>
      </c>
      <c r="AJ1309" s="2">
        <v>0.0</v>
      </c>
      <c r="AK1309" s="2">
        <v>0.0</v>
      </c>
      <c r="AL1309" s="2">
        <v>0.0</v>
      </c>
      <c r="AM1309" s="2">
        <v>0.0</v>
      </c>
      <c r="AN1309" s="2">
        <v>1.0</v>
      </c>
      <c r="AO1309" s="2">
        <v>0.0</v>
      </c>
      <c r="AP1309" s="2">
        <v>0.0</v>
      </c>
      <c r="AQ1309" s="2">
        <v>0.0</v>
      </c>
      <c r="AR1309" s="3">
        <v>0.0</v>
      </c>
      <c r="AS1309" s="6">
        <f t="shared" si="4"/>
        <v>15.85997678</v>
      </c>
      <c r="AT1309" s="6">
        <f t="shared" si="5"/>
        <v>-0.01341469824</v>
      </c>
      <c r="AU1309" s="6">
        <f t="shared" si="6"/>
        <v>0.6777438132</v>
      </c>
      <c r="AV1309" s="6">
        <f t="shared" si="7"/>
        <v>0</v>
      </c>
      <c r="AW1309" s="6">
        <f t="shared" si="8"/>
        <v>1</v>
      </c>
      <c r="AX1309" s="6">
        <f t="shared" si="9"/>
        <v>0</v>
      </c>
      <c r="AY1309" s="6">
        <f t="shared" si="10"/>
        <v>0</v>
      </c>
      <c r="AZ1309" s="6">
        <f t="shared" si="11"/>
        <v>0</v>
      </c>
      <c r="BA1309" s="6">
        <f t="shared" si="12"/>
        <v>23</v>
      </c>
      <c r="BB1309" s="6">
        <f t="shared" si="13"/>
        <v>0</v>
      </c>
      <c r="BC1309" s="2"/>
      <c r="BD1309" s="2"/>
    </row>
    <row r="1310" ht="15.75" customHeight="1">
      <c r="A1310" s="2">
        <v>312.0</v>
      </c>
      <c r="B1310" s="2">
        <v>2018.0</v>
      </c>
      <c r="C1310" s="6" t="s">
        <v>373</v>
      </c>
      <c r="D1310" s="2">
        <v>20443.0</v>
      </c>
      <c r="E1310" s="2">
        <v>2.281836000137E12</v>
      </c>
      <c r="F1310" s="2" t="str">
        <f t="array" ref="F1310">IFERROR(INDEX(cnpj!$A:$B,MATCH(C1310,cnpj!$B:$B,0),1),IF(G1310=14,LEFT(E1310,2)&amp;"."&amp;MID(E1310,3,3)&amp;"."&amp;MID(E1310,6,3)&amp;"/"&amp;MID(E1310,9,4)&amp;"-"&amp;RIGHT(E1310,2),IF(G1310=13,0&amp;LEFT(E1310,1)&amp;"."&amp;MID(E1310,2,3)&amp;"."&amp;MID(E1310,5,3)&amp;"/"&amp;MID(E1310,8,4)&amp;"-"&amp;RIGHT(E1310,2),IF(G1310=12,"00"&amp;"."&amp;LEFT(E1310,3)&amp;"."&amp;MID(E1310,4,3)&amp;"/"&amp;MID(E1310,7,4)&amp;"-"&amp;RIGHT(E1310,2),IF(G1310=11,"00.0"&amp;LEFT(E1310,2)&amp;"."&amp;MID(E1310,3,3)&amp;"/"&amp;MID(E1310,6,4)&amp;"-"&amp;RIGHT(E1310,2),"erro")))))</f>
        <v>02.281.836/0001-37</v>
      </c>
      <c r="G1310" s="2">
        <f t="shared" si="2"/>
        <v>13</v>
      </c>
      <c r="H1310" s="6" t="s">
        <v>60</v>
      </c>
      <c r="I1310" s="2">
        <v>1.0</v>
      </c>
      <c r="J1310" s="6">
        <v>11.794337924408413</v>
      </c>
      <c r="K1310" s="6">
        <v>132500.0</v>
      </c>
      <c r="L1310" s="2">
        <v>0.0</v>
      </c>
      <c r="M1310" s="2">
        <v>1.0</v>
      </c>
      <c r="N1310" s="2"/>
      <c r="O1310" s="2">
        <v>0.0</v>
      </c>
      <c r="P1310" s="2">
        <v>0.0</v>
      </c>
      <c r="Q1310" s="2">
        <v>0.0</v>
      </c>
      <c r="R1310" s="2">
        <v>21.0</v>
      </c>
      <c r="S1310" s="2">
        <v>0.0</v>
      </c>
      <c r="T1310" s="6">
        <v>15.988332805573975</v>
      </c>
      <c r="U1310" s="6">
        <v>-0.005023660950079113</v>
      </c>
      <c r="V1310" s="6">
        <v>0.7093958502053447</v>
      </c>
      <c r="W1310" s="6">
        <v>257737.0</v>
      </c>
      <c r="X1310" s="6">
        <v>5972913.0</v>
      </c>
      <c r="Y1310" s="6">
        <v>8783037.0</v>
      </c>
      <c r="Z1310" s="6">
        <v>-44123.0</v>
      </c>
      <c r="AA1310" s="2">
        <f t="shared" si="3"/>
        <v>1</v>
      </c>
      <c r="AB1310" s="2">
        <v>0.0</v>
      </c>
      <c r="AC1310" s="2">
        <v>0.0</v>
      </c>
      <c r="AD1310" s="2">
        <v>0.0</v>
      </c>
      <c r="AE1310" s="2">
        <v>0.0</v>
      </c>
      <c r="AF1310" s="2">
        <v>0.0</v>
      </c>
      <c r="AG1310" s="2">
        <v>1.0</v>
      </c>
      <c r="AH1310" s="2">
        <v>0.0</v>
      </c>
      <c r="AI1310" s="2">
        <v>0.0</v>
      </c>
      <c r="AJ1310" s="2">
        <v>0.0</v>
      </c>
      <c r="AK1310" s="2">
        <v>0.0</v>
      </c>
      <c r="AL1310" s="2">
        <v>0.0</v>
      </c>
      <c r="AM1310" s="2">
        <v>0.0</v>
      </c>
      <c r="AN1310" s="2">
        <v>0.0</v>
      </c>
      <c r="AO1310" s="2">
        <v>1.0</v>
      </c>
      <c r="AP1310" s="2">
        <v>0.0</v>
      </c>
      <c r="AQ1310" s="2">
        <v>0.0</v>
      </c>
      <c r="AR1310" s="3">
        <v>0.0</v>
      </c>
      <c r="AS1310" s="6">
        <f t="shared" si="4"/>
        <v>15.922465</v>
      </c>
      <c r="AT1310" s="6">
        <f t="shared" si="5"/>
        <v>-0.005616211483</v>
      </c>
      <c r="AU1310" s="6">
        <f t="shared" si="6"/>
        <v>0.6842442181</v>
      </c>
      <c r="AV1310" s="6">
        <f t="shared" si="7"/>
        <v>0</v>
      </c>
      <c r="AW1310" s="6">
        <f t="shared" si="8"/>
        <v>1</v>
      </c>
      <c r="AX1310" s="6">
        <f t="shared" si="9"/>
        <v>0</v>
      </c>
      <c r="AY1310" s="6">
        <f t="shared" si="10"/>
        <v>0</v>
      </c>
      <c r="AZ1310" s="6">
        <f t="shared" si="11"/>
        <v>0</v>
      </c>
      <c r="BA1310" s="6">
        <f t="shared" si="12"/>
        <v>21</v>
      </c>
      <c r="BB1310" s="6">
        <f t="shared" si="13"/>
        <v>0</v>
      </c>
      <c r="BC1310" s="2"/>
      <c r="BD1310" s="2"/>
    </row>
    <row r="1311" ht="15.75" customHeight="1">
      <c r="A1311" s="2">
        <v>312.0</v>
      </c>
      <c r="B1311" s="2">
        <v>2019.0</v>
      </c>
      <c r="C1311" s="6" t="s">
        <v>373</v>
      </c>
      <c r="D1311" s="2">
        <v>20443.0</v>
      </c>
      <c r="E1311" s="2">
        <v>2.281836000137E12</v>
      </c>
      <c r="F1311" s="2" t="str">
        <f t="array" ref="F1311">IFERROR(INDEX(cnpj!$A:$B,MATCH(C1311,cnpj!$B:$B,0),1),IF(G1311=14,LEFT(E1311,2)&amp;"."&amp;MID(E1311,3,3)&amp;"."&amp;MID(E1311,6,3)&amp;"/"&amp;MID(E1311,9,4)&amp;"-"&amp;RIGHT(E1311,2),IF(G1311=13,0&amp;LEFT(E1311,1)&amp;"."&amp;MID(E1311,2,3)&amp;"."&amp;MID(E1311,5,3)&amp;"/"&amp;MID(E1311,8,4)&amp;"-"&amp;RIGHT(E1311,2),IF(G1311=12,"00"&amp;"."&amp;LEFT(E1311,3)&amp;"."&amp;MID(E1311,4,3)&amp;"/"&amp;MID(E1311,7,4)&amp;"-"&amp;RIGHT(E1311,2),IF(G1311=11,"00.0"&amp;LEFT(E1311,2)&amp;"."&amp;MID(E1311,3,3)&amp;"/"&amp;MID(E1311,6,4)&amp;"-"&amp;RIGHT(E1311,2),"erro")))))</f>
        <v>02.281.836/0001-37</v>
      </c>
      <c r="G1311" s="2">
        <f t="shared" si="2"/>
        <v>13</v>
      </c>
      <c r="H1311" s="6" t="s">
        <v>60</v>
      </c>
      <c r="I1311" s="2">
        <v>1.0</v>
      </c>
      <c r="J1311" s="6">
        <v>11.794337924408413</v>
      </c>
      <c r="K1311" s="6">
        <v>132500.0</v>
      </c>
      <c r="L1311" s="2">
        <v>0.0</v>
      </c>
      <c r="M1311" s="2">
        <v>1.0</v>
      </c>
      <c r="N1311" s="2"/>
      <c r="O1311" s="2">
        <v>0.0</v>
      </c>
      <c r="P1311" s="2">
        <v>0.0</v>
      </c>
      <c r="Q1311" s="2">
        <v>0.0</v>
      </c>
      <c r="R1311" s="2">
        <v>21.0</v>
      </c>
      <c r="S1311" s="2">
        <v>0.0</v>
      </c>
      <c r="T1311" s="6">
        <v>16.04641090963854</v>
      </c>
      <c r="U1311" s="6">
        <v>-0.003917280629652664</v>
      </c>
      <c r="V1311" s="6">
        <v>0.05268588282450297</v>
      </c>
      <c r="W1311" s="6">
        <v>279223.0</v>
      </c>
      <c r="X1311" s="6">
        <v>211190.0</v>
      </c>
      <c r="Y1311" s="6">
        <v>9308243.0</v>
      </c>
      <c r="Z1311" s="6">
        <v>-36463.0</v>
      </c>
      <c r="AA1311" s="2">
        <f t="shared" si="3"/>
        <v>1</v>
      </c>
      <c r="AB1311" s="2">
        <v>0.0</v>
      </c>
      <c r="AC1311" s="2">
        <v>0.0</v>
      </c>
      <c r="AD1311" s="2">
        <v>0.0</v>
      </c>
      <c r="AE1311" s="2">
        <v>0.0</v>
      </c>
      <c r="AF1311" s="2">
        <v>0.0</v>
      </c>
      <c r="AG1311" s="2">
        <v>1.0</v>
      </c>
      <c r="AH1311" s="2">
        <v>0.0</v>
      </c>
      <c r="AI1311" s="2">
        <v>0.0</v>
      </c>
      <c r="AJ1311" s="2">
        <v>0.0</v>
      </c>
      <c r="AK1311" s="2">
        <v>0.0</v>
      </c>
      <c r="AL1311" s="2">
        <v>0.0</v>
      </c>
      <c r="AM1311" s="2">
        <v>0.0</v>
      </c>
      <c r="AN1311" s="2">
        <v>0.0</v>
      </c>
      <c r="AO1311" s="2">
        <v>0.0</v>
      </c>
      <c r="AP1311" s="2">
        <v>1.0</v>
      </c>
      <c r="AQ1311" s="2">
        <v>0.0</v>
      </c>
      <c r="AR1311" s="3">
        <v>0.0</v>
      </c>
      <c r="AS1311" s="6">
        <f t="shared" si="4"/>
        <v>15.98833281</v>
      </c>
      <c r="AT1311" s="6">
        <f t="shared" si="5"/>
        <v>-0.00502366095</v>
      </c>
      <c r="AU1311" s="6">
        <f t="shared" si="6"/>
        <v>0.7093958502</v>
      </c>
      <c r="AV1311" s="6">
        <f t="shared" si="7"/>
        <v>0</v>
      </c>
      <c r="AW1311" s="6">
        <f t="shared" si="8"/>
        <v>1</v>
      </c>
      <c r="AX1311" s="6">
        <f t="shared" si="9"/>
        <v>0</v>
      </c>
      <c r="AY1311" s="6">
        <f t="shared" si="10"/>
        <v>0</v>
      </c>
      <c r="AZ1311" s="6">
        <f t="shared" si="11"/>
        <v>0</v>
      </c>
      <c r="BA1311" s="6">
        <f t="shared" si="12"/>
        <v>21</v>
      </c>
      <c r="BB1311" s="6">
        <f t="shared" si="13"/>
        <v>0</v>
      </c>
      <c r="BC1311" s="2"/>
      <c r="BD1311" s="2"/>
    </row>
    <row r="1312" ht="15.75" customHeight="1">
      <c r="A1312" s="2">
        <v>313.0</v>
      </c>
      <c r="B1312" s="2">
        <v>2016.0</v>
      </c>
      <c r="C1312" s="6" t="s">
        <v>374</v>
      </c>
      <c r="D1312" s="2">
        <v>8192.0</v>
      </c>
      <c r="E1312" s="2">
        <v>9.2660570000126E13</v>
      </c>
      <c r="F1312" s="2" t="str">
        <f t="array" ref="F1312">IFERROR(INDEX(cnpj!$A:$B,MATCH(C1312,cnpj!$B:$B,0),1),IF(G1312=14,LEFT(E1312,2)&amp;"."&amp;MID(E1312,3,3)&amp;"."&amp;MID(E1312,6,3)&amp;"/"&amp;MID(E1312,9,4)&amp;"-"&amp;RIGHT(E1312,2),IF(G1312=13,0&amp;LEFT(E1312,1)&amp;"."&amp;MID(E1312,2,3)&amp;"."&amp;MID(E1312,5,3)&amp;"/"&amp;MID(E1312,8,4)&amp;"-"&amp;RIGHT(E1312,2),IF(G1312=12,"00"&amp;"."&amp;LEFT(E1312,3)&amp;"."&amp;MID(E1312,4,3)&amp;"/"&amp;MID(E1312,7,4)&amp;"-"&amp;RIGHT(E1312,2),IF(G1312=11,"00.0"&amp;LEFT(E1312,2)&amp;"."&amp;MID(E1312,3,3)&amp;"/"&amp;MID(E1312,6,4)&amp;"-"&amp;RIGHT(E1312,2),"erro")))))</f>
        <v>92.660.570/0001-26</v>
      </c>
      <c r="G1312" s="2">
        <f t="shared" si="2"/>
        <v>14</v>
      </c>
      <c r="H1312" s="6" t="s">
        <v>60</v>
      </c>
      <c r="I1312" s="2">
        <v>1.0</v>
      </c>
      <c r="J1312" s="6">
        <v>11.18738921190079</v>
      </c>
      <c r="K1312" s="6">
        <v>72214.0</v>
      </c>
      <c r="L1312" s="2">
        <v>0.0</v>
      </c>
      <c r="M1312" s="2">
        <v>0.0</v>
      </c>
      <c r="N1312" s="2"/>
      <c r="O1312" s="2">
        <v>0.0</v>
      </c>
      <c r="P1312" s="2">
        <v>0.0</v>
      </c>
      <c r="Q1312" s="2">
        <v>0.0</v>
      </c>
      <c r="R1312" s="2">
        <v>11.0</v>
      </c>
      <c r="S1312" s="2">
        <v>0.0</v>
      </c>
      <c r="T1312" s="6">
        <v>11.646809295481223</v>
      </c>
      <c r="U1312" s="6">
        <v>0.0786435281563249</v>
      </c>
      <c r="V1312" s="6">
        <v>0.13255077585151234</v>
      </c>
      <c r="W1312" s="6">
        <v>3292.0</v>
      </c>
      <c r="X1312" s="6">
        <v>11862.0</v>
      </c>
      <c r="Y1312" s="6">
        <v>114326.0</v>
      </c>
      <c r="Z1312" s="6">
        <v>8991.0</v>
      </c>
      <c r="AA1312" s="2" t="str">
        <f t="shared" si="3"/>
        <v/>
      </c>
      <c r="AB1312" s="2">
        <v>0.0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1.0</v>
      </c>
      <c r="AH1312" s="2">
        <v>0.0</v>
      </c>
      <c r="AI1312" s="2">
        <v>0.0</v>
      </c>
      <c r="AJ1312" s="2">
        <v>0.0</v>
      </c>
      <c r="AK1312" s="2">
        <v>0.0</v>
      </c>
      <c r="AL1312" s="2">
        <v>0.0</v>
      </c>
      <c r="AM1312" s="2">
        <v>1.0</v>
      </c>
      <c r="AN1312" s="2">
        <v>0.0</v>
      </c>
      <c r="AO1312" s="2">
        <v>0.0</v>
      </c>
      <c r="AP1312" s="2">
        <v>0.0</v>
      </c>
      <c r="AQ1312" s="2">
        <v>0.0</v>
      </c>
      <c r="AR1312" s="3">
        <v>0.0</v>
      </c>
      <c r="AS1312" s="6" t="str">
        <f t="shared" si="4"/>
        <v/>
      </c>
      <c r="AT1312" s="6" t="str">
        <f t="shared" si="5"/>
        <v/>
      </c>
      <c r="AU1312" s="6" t="str">
        <f t="shared" si="6"/>
        <v/>
      </c>
      <c r="AV1312" s="6" t="str">
        <f t="shared" si="7"/>
        <v/>
      </c>
      <c r="AW1312" s="6" t="str">
        <f t="shared" si="8"/>
        <v/>
      </c>
      <c r="AX1312" s="6" t="str">
        <f t="shared" si="9"/>
        <v/>
      </c>
      <c r="AY1312" s="6" t="str">
        <f t="shared" si="10"/>
        <v/>
      </c>
      <c r="AZ1312" s="6" t="str">
        <f t="shared" si="11"/>
        <v/>
      </c>
      <c r="BA1312" s="6" t="str">
        <f t="shared" si="12"/>
        <v/>
      </c>
      <c r="BB1312" s="6" t="str">
        <f t="shared" si="13"/>
        <v/>
      </c>
      <c r="BC1312" s="2"/>
      <c r="BD1312" s="2"/>
    </row>
    <row r="1313" ht="15.75" customHeight="1">
      <c r="A1313" s="2">
        <v>313.0</v>
      </c>
      <c r="B1313" s="2">
        <v>2017.0</v>
      </c>
      <c r="C1313" s="6" t="s">
        <v>374</v>
      </c>
      <c r="D1313" s="2">
        <v>8192.0</v>
      </c>
      <c r="E1313" s="2">
        <v>9.2660570000126E13</v>
      </c>
      <c r="F1313" s="2" t="str">
        <f t="array" ref="F1313">IFERROR(INDEX(cnpj!$A:$B,MATCH(C1313,cnpj!$B:$B,0),1),IF(G1313=14,LEFT(E1313,2)&amp;"."&amp;MID(E1313,3,3)&amp;"."&amp;MID(E1313,6,3)&amp;"/"&amp;MID(E1313,9,4)&amp;"-"&amp;RIGHT(E1313,2),IF(G1313=13,0&amp;LEFT(E1313,1)&amp;"."&amp;MID(E1313,2,3)&amp;"."&amp;MID(E1313,5,3)&amp;"/"&amp;MID(E1313,8,4)&amp;"-"&amp;RIGHT(E1313,2),IF(G1313=12,"00"&amp;"."&amp;LEFT(E1313,3)&amp;"."&amp;MID(E1313,4,3)&amp;"/"&amp;MID(E1313,7,4)&amp;"-"&amp;RIGHT(E1313,2),IF(G1313=11,"00.0"&amp;LEFT(E1313,2)&amp;"."&amp;MID(E1313,3,3)&amp;"/"&amp;MID(E1313,6,4)&amp;"-"&amp;RIGHT(E1313,2),"erro")))))</f>
        <v>92.660.570/0001-26</v>
      </c>
      <c r="G1313" s="2">
        <f t="shared" si="2"/>
        <v>14</v>
      </c>
      <c r="H1313" s="6" t="s">
        <v>60</v>
      </c>
      <c r="I1313" s="2">
        <v>1.0</v>
      </c>
      <c r="J1313" s="6">
        <v>11.366742954792146</v>
      </c>
      <c r="K1313" s="6">
        <v>86400.0</v>
      </c>
      <c r="L1313" s="2">
        <v>0.0</v>
      </c>
      <c r="M1313" s="2">
        <v>0.0</v>
      </c>
      <c r="N1313" s="2"/>
      <c r="O1313" s="2">
        <v>0.0</v>
      </c>
      <c r="P1313" s="2">
        <v>0.0</v>
      </c>
      <c r="Q1313" s="2">
        <v>0.0</v>
      </c>
      <c r="R1313" s="2">
        <v>11.0</v>
      </c>
      <c r="S1313" s="2">
        <v>0.0</v>
      </c>
      <c r="T1313" s="6">
        <v>11.656826654915005</v>
      </c>
      <c r="U1313" s="6">
        <v>0.03364306312079462</v>
      </c>
      <c r="V1313" s="6">
        <v>0.12417191302164067</v>
      </c>
      <c r="W1313" s="6">
        <v>2993.0</v>
      </c>
      <c r="X1313" s="6">
        <v>11346.0</v>
      </c>
      <c r="Y1313" s="6">
        <v>115477.0</v>
      </c>
      <c r="Z1313" s="6">
        <v>3885.0</v>
      </c>
      <c r="AA1313" s="2">
        <f t="shared" si="3"/>
        <v>0</v>
      </c>
      <c r="AB1313" s="2">
        <v>0.0</v>
      </c>
      <c r="AC1313" s="2">
        <v>0.0</v>
      </c>
      <c r="AD1313" s="2">
        <v>0.0</v>
      </c>
      <c r="AE1313" s="2">
        <v>0.0</v>
      </c>
      <c r="AF1313" s="2">
        <v>0.0</v>
      </c>
      <c r="AG1313" s="2">
        <v>1.0</v>
      </c>
      <c r="AH1313" s="2">
        <v>0.0</v>
      </c>
      <c r="AI1313" s="2">
        <v>0.0</v>
      </c>
      <c r="AJ1313" s="2">
        <v>0.0</v>
      </c>
      <c r="AK1313" s="2">
        <v>0.0</v>
      </c>
      <c r="AL1313" s="2">
        <v>0.0</v>
      </c>
      <c r="AM1313" s="2">
        <v>0.0</v>
      </c>
      <c r="AN1313" s="2">
        <v>1.0</v>
      </c>
      <c r="AO1313" s="2">
        <v>0.0</v>
      </c>
      <c r="AP1313" s="2">
        <v>0.0</v>
      </c>
      <c r="AQ1313" s="2">
        <v>0.0</v>
      </c>
      <c r="AR1313" s="3">
        <v>0.0</v>
      </c>
      <c r="AS1313" s="6">
        <f t="shared" si="4"/>
        <v>11.6468093</v>
      </c>
      <c r="AT1313" s="6">
        <f t="shared" si="5"/>
        <v>0.07864352816</v>
      </c>
      <c r="AU1313" s="6">
        <f t="shared" si="6"/>
        <v>0.1325507759</v>
      </c>
      <c r="AV1313" s="6">
        <f t="shared" si="7"/>
        <v>0</v>
      </c>
      <c r="AW1313" s="6">
        <f t="shared" si="8"/>
        <v>0</v>
      </c>
      <c r="AX1313" s="6">
        <f t="shared" si="9"/>
        <v>0</v>
      </c>
      <c r="AY1313" s="6">
        <f t="shared" si="10"/>
        <v>0</v>
      </c>
      <c r="AZ1313" s="6">
        <f t="shared" si="11"/>
        <v>0</v>
      </c>
      <c r="BA1313" s="6">
        <f t="shared" si="12"/>
        <v>11</v>
      </c>
      <c r="BB1313" s="6">
        <f t="shared" si="13"/>
        <v>0</v>
      </c>
      <c r="BC1313" s="2"/>
      <c r="BD1313" s="2"/>
    </row>
    <row r="1314" ht="15.75" customHeight="1">
      <c r="A1314" s="2">
        <v>313.0</v>
      </c>
      <c r="B1314" s="2">
        <v>2018.0</v>
      </c>
      <c r="C1314" s="6" t="s">
        <v>374</v>
      </c>
      <c r="D1314" s="2">
        <v>8192.0</v>
      </c>
      <c r="E1314" s="2">
        <v>9.2660570000126E13</v>
      </c>
      <c r="F1314" s="2" t="str">
        <f t="array" ref="F1314">IFERROR(INDEX(cnpj!$A:$B,MATCH(C1314,cnpj!$B:$B,0),1),IF(G1314=14,LEFT(E1314,2)&amp;"."&amp;MID(E1314,3,3)&amp;"."&amp;MID(E1314,6,3)&amp;"/"&amp;MID(E1314,9,4)&amp;"-"&amp;RIGHT(E1314,2),IF(G1314=13,0&amp;LEFT(E1314,1)&amp;"."&amp;MID(E1314,2,3)&amp;"."&amp;MID(E1314,5,3)&amp;"/"&amp;MID(E1314,8,4)&amp;"-"&amp;RIGHT(E1314,2),IF(G1314=12,"00"&amp;"."&amp;LEFT(E1314,3)&amp;"."&amp;MID(E1314,4,3)&amp;"/"&amp;MID(E1314,7,4)&amp;"-"&amp;RIGHT(E1314,2),IF(G1314=11,"00.0"&amp;LEFT(E1314,2)&amp;"."&amp;MID(E1314,3,3)&amp;"/"&amp;MID(E1314,6,4)&amp;"-"&amp;RIGHT(E1314,2),"erro")))))</f>
        <v>92.660.570/0001-26</v>
      </c>
      <c r="G1314" s="2">
        <f t="shared" si="2"/>
        <v>14</v>
      </c>
      <c r="H1314" s="6" t="s">
        <v>60</v>
      </c>
      <c r="I1314" s="2">
        <v>1.0</v>
      </c>
      <c r="J1314" s="6">
        <v>11.415665385346271</v>
      </c>
      <c r="K1314" s="6">
        <v>90732.0</v>
      </c>
      <c r="L1314" s="2">
        <v>0.0</v>
      </c>
      <c r="M1314" s="2">
        <v>0.0</v>
      </c>
      <c r="N1314" s="2"/>
      <c r="O1314" s="2">
        <v>0.0</v>
      </c>
      <c r="P1314" s="2">
        <v>0.0</v>
      </c>
      <c r="Q1314" s="2">
        <v>0.0</v>
      </c>
      <c r="R1314" s="2">
        <v>11.0</v>
      </c>
      <c r="S1314" s="2">
        <v>0.0</v>
      </c>
      <c r="T1314" s="6">
        <v>11.72540435035471</v>
      </c>
      <c r="U1314" s="6">
        <v>0.050390542878858934</v>
      </c>
      <c r="V1314" s="6">
        <v>0.15008004916150525</v>
      </c>
      <c r="W1314" s="6">
        <v>4442.0</v>
      </c>
      <c r="X1314" s="6">
        <v>14119.0</v>
      </c>
      <c r="Y1314" s="6">
        <v>123674.0</v>
      </c>
      <c r="Z1314" s="6">
        <v>6232.0</v>
      </c>
      <c r="AA1314" s="2">
        <f t="shared" si="3"/>
        <v>0</v>
      </c>
      <c r="AB1314" s="2">
        <v>0.0</v>
      </c>
      <c r="AC1314" s="2">
        <v>0.0</v>
      </c>
      <c r="AD1314" s="2">
        <v>0.0</v>
      </c>
      <c r="AE1314" s="2">
        <v>0.0</v>
      </c>
      <c r="AF1314" s="2">
        <v>0.0</v>
      </c>
      <c r="AG1314" s="2">
        <v>1.0</v>
      </c>
      <c r="AH1314" s="2">
        <v>0.0</v>
      </c>
      <c r="AI1314" s="2">
        <v>0.0</v>
      </c>
      <c r="AJ1314" s="2">
        <v>0.0</v>
      </c>
      <c r="AK1314" s="2">
        <v>0.0</v>
      </c>
      <c r="AL1314" s="2">
        <v>0.0</v>
      </c>
      <c r="AM1314" s="2">
        <v>0.0</v>
      </c>
      <c r="AN1314" s="2">
        <v>0.0</v>
      </c>
      <c r="AO1314" s="2">
        <v>1.0</v>
      </c>
      <c r="AP1314" s="2">
        <v>0.0</v>
      </c>
      <c r="AQ1314" s="2">
        <v>0.0</v>
      </c>
      <c r="AR1314" s="3">
        <v>0.0</v>
      </c>
      <c r="AS1314" s="6">
        <f t="shared" si="4"/>
        <v>11.65682665</v>
      </c>
      <c r="AT1314" s="6">
        <f t="shared" si="5"/>
        <v>0.03364306312</v>
      </c>
      <c r="AU1314" s="6">
        <f t="shared" si="6"/>
        <v>0.124171913</v>
      </c>
      <c r="AV1314" s="6">
        <f t="shared" si="7"/>
        <v>0</v>
      </c>
      <c r="AW1314" s="6">
        <f t="shared" si="8"/>
        <v>0</v>
      </c>
      <c r="AX1314" s="6">
        <f t="shared" si="9"/>
        <v>0</v>
      </c>
      <c r="AY1314" s="6">
        <f t="shared" si="10"/>
        <v>0</v>
      </c>
      <c r="AZ1314" s="6">
        <f t="shared" si="11"/>
        <v>0</v>
      </c>
      <c r="BA1314" s="6">
        <f t="shared" si="12"/>
        <v>11</v>
      </c>
      <c r="BB1314" s="6">
        <f t="shared" si="13"/>
        <v>0</v>
      </c>
      <c r="BC1314" s="2"/>
      <c r="BD1314" s="2"/>
    </row>
    <row r="1315" ht="15.75" customHeight="1">
      <c r="A1315" s="2">
        <v>313.0</v>
      </c>
      <c r="B1315" s="2">
        <v>2019.0</v>
      </c>
      <c r="C1315" s="6" t="s">
        <v>374</v>
      </c>
      <c r="D1315" s="2">
        <v>8192.0</v>
      </c>
      <c r="E1315" s="2">
        <v>9.2660570000126E13</v>
      </c>
      <c r="F1315" s="2" t="str">
        <f t="array" ref="F1315">IFERROR(INDEX(cnpj!$A:$B,MATCH(C1315,cnpj!$B:$B,0),1),IF(G1315=14,LEFT(E1315,2)&amp;"."&amp;MID(E1315,3,3)&amp;"."&amp;MID(E1315,6,3)&amp;"/"&amp;MID(E1315,9,4)&amp;"-"&amp;RIGHT(E1315,2),IF(G1315=13,0&amp;LEFT(E1315,1)&amp;"."&amp;MID(E1315,2,3)&amp;"."&amp;MID(E1315,5,3)&amp;"/"&amp;MID(E1315,8,4)&amp;"-"&amp;RIGHT(E1315,2),IF(G1315=12,"00"&amp;"."&amp;LEFT(E1315,3)&amp;"."&amp;MID(E1315,4,3)&amp;"/"&amp;MID(E1315,7,4)&amp;"-"&amp;RIGHT(E1315,2),IF(G1315=11,"00.0"&amp;LEFT(E1315,2)&amp;"."&amp;MID(E1315,3,3)&amp;"/"&amp;MID(E1315,6,4)&amp;"-"&amp;RIGHT(E1315,2),"erro")))))</f>
        <v>92.660.570/0001-26</v>
      </c>
      <c r="G1315" s="2">
        <f t="shared" si="2"/>
        <v>14</v>
      </c>
      <c r="H1315" s="6" t="s">
        <v>60</v>
      </c>
      <c r="I1315" s="2">
        <v>1.0</v>
      </c>
      <c r="J1315" s="6">
        <v>11.510963541656688</v>
      </c>
      <c r="K1315" s="6">
        <v>99804.0</v>
      </c>
      <c r="L1315" s="2">
        <v>0.0</v>
      </c>
      <c r="M1315" s="2">
        <v>0.0</v>
      </c>
      <c r="N1315" s="2"/>
      <c r="O1315" s="2">
        <v>0.0</v>
      </c>
      <c r="P1315" s="2">
        <v>0.0</v>
      </c>
      <c r="Q1315" s="2">
        <v>0.0</v>
      </c>
      <c r="R1315" s="2">
        <v>11.0</v>
      </c>
      <c r="S1315" s="2">
        <v>0.0</v>
      </c>
      <c r="T1315" s="6">
        <v>11.747973871453476</v>
      </c>
      <c r="U1315" s="6">
        <v>0.10261112911768659</v>
      </c>
      <c r="V1315" s="6">
        <v>0.11313311778144937</v>
      </c>
      <c r="W1315" s="6">
        <v>11019.0</v>
      </c>
      <c r="X1315" s="6">
        <v>3292.0</v>
      </c>
      <c r="Y1315" s="6">
        <v>126497.0</v>
      </c>
      <c r="Z1315" s="6">
        <v>12980.0</v>
      </c>
      <c r="AA1315" s="2">
        <f t="shared" si="3"/>
        <v>0</v>
      </c>
      <c r="AB1315" s="2">
        <v>0.0</v>
      </c>
      <c r="AC1315" s="2">
        <v>0.0</v>
      </c>
      <c r="AD1315" s="2">
        <v>0.0</v>
      </c>
      <c r="AE1315" s="2">
        <v>0.0</v>
      </c>
      <c r="AF1315" s="2">
        <v>0.0</v>
      </c>
      <c r="AG1315" s="2">
        <v>1.0</v>
      </c>
      <c r="AH1315" s="2">
        <v>0.0</v>
      </c>
      <c r="AI1315" s="2">
        <v>0.0</v>
      </c>
      <c r="AJ1315" s="2">
        <v>0.0</v>
      </c>
      <c r="AK1315" s="2">
        <v>0.0</v>
      </c>
      <c r="AL1315" s="2">
        <v>0.0</v>
      </c>
      <c r="AM1315" s="2">
        <v>0.0</v>
      </c>
      <c r="AN1315" s="2">
        <v>0.0</v>
      </c>
      <c r="AO1315" s="2">
        <v>0.0</v>
      </c>
      <c r="AP1315" s="2">
        <v>1.0</v>
      </c>
      <c r="AQ1315" s="2">
        <v>0.0</v>
      </c>
      <c r="AR1315" s="3">
        <v>0.0</v>
      </c>
      <c r="AS1315" s="6">
        <f t="shared" si="4"/>
        <v>11.72540435</v>
      </c>
      <c r="AT1315" s="6">
        <f t="shared" si="5"/>
        <v>0.05039054288</v>
      </c>
      <c r="AU1315" s="6">
        <f t="shared" si="6"/>
        <v>0.1500800492</v>
      </c>
      <c r="AV1315" s="6">
        <f t="shared" si="7"/>
        <v>0</v>
      </c>
      <c r="AW1315" s="6">
        <f t="shared" si="8"/>
        <v>0</v>
      </c>
      <c r="AX1315" s="6">
        <f t="shared" si="9"/>
        <v>0</v>
      </c>
      <c r="AY1315" s="6">
        <f t="shared" si="10"/>
        <v>0</v>
      </c>
      <c r="AZ1315" s="6">
        <f t="shared" si="11"/>
        <v>0</v>
      </c>
      <c r="BA1315" s="6">
        <f t="shared" si="12"/>
        <v>11</v>
      </c>
      <c r="BB1315" s="6">
        <f t="shared" si="13"/>
        <v>0</v>
      </c>
      <c r="BC1315" s="2"/>
      <c r="BD1315" s="2"/>
    </row>
    <row r="1316" ht="15.75" customHeight="1">
      <c r="A1316" s="2">
        <v>313.0</v>
      </c>
      <c r="B1316" s="2">
        <v>2020.0</v>
      </c>
      <c r="C1316" s="6" t="s">
        <v>374</v>
      </c>
      <c r="D1316" s="2">
        <v>8192.0</v>
      </c>
      <c r="E1316" s="2">
        <v>9.2660570000126E13</v>
      </c>
      <c r="F1316" s="2" t="str">
        <f t="array" ref="F1316">IFERROR(INDEX(cnpj!$A:$B,MATCH(C1316,cnpj!$B:$B,0),1),IF(G1316=14,LEFT(E1316,2)&amp;"."&amp;MID(E1316,3,3)&amp;"."&amp;MID(E1316,6,3)&amp;"/"&amp;MID(E1316,9,4)&amp;"-"&amp;RIGHT(E1316,2),IF(G1316=13,0&amp;LEFT(E1316,1)&amp;"."&amp;MID(E1316,2,3)&amp;"."&amp;MID(E1316,5,3)&amp;"/"&amp;MID(E1316,8,4)&amp;"-"&amp;RIGHT(E1316,2),IF(G1316=12,"00"&amp;"."&amp;LEFT(E1316,3)&amp;"."&amp;MID(E1316,4,3)&amp;"/"&amp;MID(E1316,7,4)&amp;"-"&amp;RIGHT(E1316,2),IF(G1316=11,"00.0"&amp;LEFT(E1316,2)&amp;"."&amp;MID(E1316,3,3)&amp;"/"&amp;MID(E1316,6,4)&amp;"-"&amp;RIGHT(E1316,2),"erro")))))</f>
        <v>92.660.570/0001-26</v>
      </c>
      <c r="G1316" s="2">
        <f t="shared" si="2"/>
        <v>14</v>
      </c>
      <c r="H1316" s="6" t="s">
        <v>60</v>
      </c>
      <c r="I1316" s="2">
        <v>1.0</v>
      </c>
      <c r="J1316" s="6">
        <v>11.559770882201732</v>
      </c>
      <c r="K1316" s="6">
        <v>104796.0</v>
      </c>
      <c r="L1316" s="2">
        <v>0.0</v>
      </c>
      <c r="M1316" s="2">
        <v>0.0</v>
      </c>
      <c r="N1316" s="2"/>
      <c r="O1316" s="2">
        <v>0.0</v>
      </c>
      <c r="P1316" s="2">
        <v>0.0</v>
      </c>
      <c r="Q1316" s="2">
        <v>0.0</v>
      </c>
      <c r="R1316" s="2">
        <v>10.0</v>
      </c>
      <c r="S1316" s="2">
        <v>0.0</v>
      </c>
      <c r="T1316" s="6">
        <v>11.625173209127935</v>
      </c>
      <c r="U1316" s="6">
        <v>0.0752509407484872</v>
      </c>
      <c r="V1316" s="6">
        <v>0.1575094521760116</v>
      </c>
      <c r="W1316" s="6">
        <v>3400.0</v>
      </c>
      <c r="X1316" s="6">
        <v>14222.0</v>
      </c>
      <c r="Y1316" s="6">
        <v>111879.0</v>
      </c>
      <c r="Z1316" s="6">
        <v>8419.0</v>
      </c>
      <c r="AA1316" s="2">
        <f t="shared" si="3"/>
        <v>0</v>
      </c>
      <c r="AB1316" s="2">
        <v>0.0</v>
      </c>
      <c r="AC1316" s="2">
        <v>0.0</v>
      </c>
      <c r="AD1316" s="2">
        <v>0.0</v>
      </c>
      <c r="AE1316" s="2">
        <v>0.0</v>
      </c>
      <c r="AF1316" s="2">
        <v>0.0</v>
      </c>
      <c r="AG1316" s="2">
        <v>1.0</v>
      </c>
      <c r="AH1316" s="2">
        <v>0.0</v>
      </c>
      <c r="AI1316" s="2">
        <v>0.0</v>
      </c>
      <c r="AJ1316" s="2">
        <v>0.0</v>
      </c>
      <c r="AK1316" s="2">
        <v>0.0</v>
      </c>
      <c r="AL1316" s="2">
        <v>0.0</v>
      </c>
      <c r="AM1316" s="2">
        <v>0.0</v>
      </c>
      <c r="AN1316" s="2">
        <v>0.0</v>
      </c>
      <c r="AO1316" s="2">
        <v>0.0</v>
      </c>
      <c r="AP1316" s="2">
        <v>0.0</v>
      </c>
      <c r="AQ1316" s="2">
        <v>1.0</v>
      </c>
      <c r="AR1316" s="3">
        <v>0.0</v>
      </c>
      <c r="AS1316" s="6">
        <f t="shared" si="4"/>
        <v>11.74797387</v>
      </c>
      <c r="AT1316" s="6">
        <f t="shared" si="5"/>
        <v>0.1026111291</v>
      </c>
      <c r="AU1316" s="6">
        <f t="shared" si="6"/>
        <v>0.1131331178</v>
      </c>
      <c r="AV1316" s="6">
        <f t="shared" si="7"/>
        <v>0</v>
      </c>
      <c r="AW1316" s="6">
        <f t="shared" si="8"/>
        <v>0</v>
      </c>
      <c r="AX1316" s="6">
        <f t="shared" si="9"/>
        <v>0</v>
      </c>
      <c r="AY1316" s="6">
        <f t="shared" si="10"/>
        <v>0</v>
      </c>
      <c r="AZ1316" s="6">
        <f t="shared" si="11"/>
        <v>0</v>
      </c>
      <c r="BA1316" s="6">
        <f t="shared" si="12"/>
        <v>11</v>
      </c>
      <c r="BB1316" s="6">
        <f t="shared" si="13"/>
        <v>0</v>
      </c>
      <c r="BC1316" s="2"/>
      <c r="BD1316" s="2"/>
    </row>
    <row r="1317" ht="15.75" customHeight="1">
      <c r="A1317" s="2">
        <v>314.0</v>
      </c>
      <c r="B1317" s="2">
        <v>2016.0</v>
      </c>
      <c r="C1317" s="6" t="s">
        <v>375</v>
      </c>
      <c r="D1317" s="2">
        <v>21130.0</v>
      </c>
      <c r="E1317" s="2">
        <v>8.811643000127E12</v>
      </c>
      <c r="F1317" s="2" t="str">
        <f t="array" ref="F1317">IFERROR(INDEX(cnpj!$A:$B,MATCH(C1317,cnpj!$B:$B,0),1),IF(G1317=14,LEFT(E1317,2)&amp;"."&amp;MID(E1317,3,3)&amp;"."&amp;MID(E1317,6,3)&amp;"/"&amp;MID(E1317,9,4)&amp;"-"&amp;RIGHT(E1317,2),IF(G1317=13,0&amp;LEFT(E1317,1)&amp;"."&amp;MID(E1317,2,3)&amp;"."&amp;MID(E1317,5,3)&amp;"/"&amp;MID(E1317,8,4)&amp;"-"&amp;RIGHT(E1317,2),IF(G1317=12,"00"&amp;"."&amp;LEFT(E1317,3)&amp;"."&amp;MID(E1317,4,3)&amp;"/"&amp;MID(E1317,7,4)&amp;"-"&amp;RIGHT(E1317,2),IF(G1317=11,"00.0"&amp;LEFT(E1317,2)&amp;"."&amp;MID(E1317,3,3)&amp;"/"&amp;MID(E1317,6,4)&amp;"-"&amp;RIGHT(E1317,2),"erro")))))</f>
        <v>08.811.643/0001-27</v>
      </c>
      <c r="G1317" s="2">
        <f t="shared" si="2"/>
        <v>13</v>
      </c>
      <c r="H1317" s="6" t="s">
        <v>62</v>
      </c>
      <c r="I1317" s="2">
        <v>3.0</v>
      </c>
      <c r="J1317" s="6">
        <v>13.361380246378765</v>
      </c>
      <c r="K1317" s="6">
        <v>634999.98</v>
      </c>
      <c r="L1317" s="2">
        <v>0.0</v>
      </c>
      <c r="M1317" s="2">
        <v>0.0</v>
      </c>
      <c r="N1317" s="2"/>
      <c r="O1317" s="2">
        <v>0.0</v>
      </c>
      <c r="P1317" s="2">
        <v>0.0</v>
      </c>
      <c r="Q1317" s="2">
        <v>0.0</v>
      </c>
      <c r="R1317" s="2">
        <v>6.0</v>
      </c>
      <c r="S1317" s="2">
        <v>0.0</v>
      </c>
      <c r="T1317" s="6">
        <v>13.583434732401368</v>
      </c>
      <c r="U1317" s="6">
        <v>0.003271592637529229</v>
      </c>
      <c r="V1317" s="6">
        <v>0.36412800831393166</v>
      </c>
      <c r="W1317" s="6">
        <v>264556.0</v>
      </c>
      <c r="X1317" s="6">
        <v>24156.0</v>
      </c>
      <c r="Y1317" s="6">
        <v>792886.0</v>
      </c>
      <c r="Z1317" s="6">
        <v>2594.0</v>
      </c>
      <c r="AA1317" s="2" t="str">
        <f t="shared" si="3"/>
        <v/>
      </c>
      <c r="AB1317" s="2">
        <v>0.0</v>
      </c>
      <c r="AC1317" s="2">
        <v>0.0</v>
      </c>
      <c r="AD1317" s="2">
        <v>0.0</v>
      </c>
      <c r="AE1317" s="2">
        <v>0.0</v>
      </c>
      <c r="AF1317" s="2">
        <v>0.0</v>
      </c>
      <c r="AG1317" s="2">
        <v>0.0</v>
      </c>
      <c r="AH1317" s="2">
        <v>1.0</v>
      </c>
      <c r="AI1317" s="2">
        <v>0.0</v>
      </c>
      <c r="AJ1317" s="2">
        <v>0.0</v>
      </c>
      <c r="AK1317" s="2">
        <v>0.0</v>
      </c>
      <c r="AL1317" s="2">
        <v>0.0</v>
      </c>
      <c r="AM1317" s="2">
        <v>1.0</v>
      </c>
      <c r="AN1317" s="2">
        <v>0.0</v>
      </c>
      <c r="AO1317" s="2">
        <v>0.0</v>
      </c>
      <c r="AP1317" s="2">
        <v>0.0</v>
      </c>
      <c r="AQ1317" s="2">
        <v>0.0</v>
      </c>
      <c r="AR1317" s="3">
        <v>0.0</v>
      </c>
      <c r="AS1317" s="6" t="str">
        <f t="shared" si="4"/>
        <v/>
      </c>
      <c r="AT1317" s="6" t="str">
        <f t="shared" si="5"/>
        <v/>
      </c>
      <c r="AU1317" s="6" t="str">
        <f t="shared" si="6"/>
        <v/>
      </c>
      <c r="AV1317" s="6" t="str">
        <f t="shared" si="7"/>
        <v/>
      </c>
      <c r="AW1317" s="6" t="str">
        <f t="shared" si="8"/>
        <v/>
      </c>
      <c r="AX1317" s="6" t="str">
        <f t="shared" si="9"/>
        <v/>
      </c>
      <c r="AY1317" s="6" t="str">
        <f t="shared" si="10"/>
        <v/>
      </c>
      <c r="AZ1317" s="6" t="str">
        <f t="shared" si="11"/>
        <v/>
      </c>
      <c r="BA1317" s="6" t="str">
        <f t="shared" si="12"/>
        <v/>
      </c>
      <c r="BB1317" s="6" t="str">
        <f t="shared" si="13"/>
        <v/>
      </c>
      <c r="BC1317" s="2"/>
      <c r="BD1317" s="2"/>
    </row>
    <row r="1318" ht="15.75" customHeight="1">
      <c r="A1318" s="2">
        <v>314.0</v>
      </c>
      <c r="B1318" s="2">
        <v>2017.0</v>
      </c>
      <c r="C1318" s="6" t="s">
        <v>375</v>
      </c>
      <c r="D1318" s="2">
        <v>21130.0</v>
      </c>
      <c r="E1318" s="2">
        <v>8.811643000127E12</v>
      </c>
      <c r="F1318" s="2" t="str">
        <f t="array" ref="F1318">IFERROR(INDEX(cnpj!$A:$B,MATCH(C1318,cnpj!$B:$B,0),1),IF(G1318=14,LEFT(E1318,2)&amp;"."&amp;MID(E1318,3,3)&amp;"."&amp;MID(E1318,6,3)&amp;"/"&amp;MID(E1318,9,4)&amp;"-"&amp;RIGHT(E1318,2),IF(G1318=13,0&amp;LEFT(E1318,1)&amp;"."&amp;MID(E1318,2,3)&amp;"."&amp;MID(E1318,5,3)&amp;"/"&amp;MID(E1318,8,4)&amp;"-"&amp;RIGHT(E1318,2),IF(G1318=12,"00"&amp;"."&amp;LEFT(E1318,3)&amp;"."&amp;MID(E1318,4,3)&amp;"/"&amp;MID(E1318,7,4)&amp;"-"&amp;RIGHT(E1318,2),IF(G1318=11,"00.0"&amp;LEFT(E1318,2)&amp;"."&amp;MID(E1318,3,3)&amp;"/"&amp;MID(E1318,6,4)&amp;"-"&amp;RIGHT(E1318,2),"erro")))))</f>
        <v>08.811.643/0001-27</v>
      </c>
      <c r="G1318" s="2">
        <f t="shared" si="2"/>
        <v>13</v>
      </c>
      <c r="H1318" s="6" t="s">
        <v>62</v>
      </c>
      <c r="I1318" s="2">
        <v>3.0</v>
      </c>
      <c r="J1318" s="6">
        <v>12.920247193282195</v>
      </c>
      <c r="K1318" s="6">
        <v>408500.0</v>
      </c>
      <c r="L1318" s="2">
        <v>0.0</v>
      </c>
      <c r="M1318" s="2">
        <v>0.0</v>
      </c>
      <c r="N1318" s="2"/>
      <c r="O1318" s="2">
        <v>0.0</v>
      </c>
      <c r="P1318" s="2">
        <v>0.0</v>
      </c>
      <c r="Q1318" s="2">
        <v>0.0</v>
      </c>
      <c r="R1318" s="2">
        <v>6.0</v>
      </c>
      <c r="S1318" s="2">
        <v>0.0</v>
      </c>
      <c r="T1318" s="6">
        <v>13.462184286671887</v>
      </c>
      <c r="U1318" s="6">
        <v>0.04982145603034393</v>
      </c>
      <c r="V1318" s="6">
        <v>0.2568199809780906</v>
      </c>
      <c r="W1318" s="6">
        <v>130799.0</v>
      </c>
      <c r="X1318" s="6">
        <v>49578.0</v>
      </c>
      <c r="Y1318" s="6">
        <v>702348.0</v>
      </c>
      <c r="Z1318" s="6">
        <v>34992.0</v>
      </c>
      <c r="AA1318" s="2">
        <f t="shared" si="3"/>
        <v>0</v>
      </c>
      <c r="AB1318" s="2">
        <v>0.0</v>
      </c>
      <c r="AC1318" s="2">
        <v>0.0</v>
      </c>
      <c r="AD1318" s="2">
        <v>0.0</v>
      </c>
      <c r="AE1318" s="2">
        <v>0.0</v>
      </c>
      <c r="AF1318" s="2">
        <v>0.0</v>
      </c>
      <c r="AG1318" s="2">
        <v>0.0</v>
      </c>
      <c r="AH1318" s="2">
        <v>1.0</v>
      </c>
      <c r="AI1318" s="2">
        <v>0.0</v>
      </c>
      <c r="AJ1318" s="2">
        <v>0.0</v>
      </c>
      <c r="AK1318" s="2">
        <v>0.0</v>
      </c>
      <c r="AL1318" s="2">
        <v>0.0</v>
      </c>
      <c r="AM1318" s="2">
        <v>0.0</v>
      </c>
      <c r="AN1318" s="2">
        <v>1.0</v>
      </c>
      <c r="AO1318" s="2">
        <v>0.0</v>
      </c>
      <c r="AP1318" s="2">
        <v>0.0</v>
      </c>
      <c r="AQ1318" s="2">
        <v>0.0</v>
      </c>
      <c r="AR1318" s="3">
        <v>0.0</v>
      </c>
      <c r="AS1318" s="6">
        <f t="shared" si="4"/>
        <v>13.58343473</v>
      </c>
      <c r="AT1318" s="6">
        <f t="shared" si="5"/>
        <v>0.003271592638</v>
      </c>
      <c r="AU1318" s="6">
        <f t="shared" si="6"/>
        <v>0.3641280083</v>
      </c>
      <c r="AV1318" s="6">
        <f t="shared" si="7"/>
        <v>0</v>
      </c>
      <c r="AW1318" s="6">
        <f t="shared" si="8"/>
        <v>0</v>
      </c>
      <c r="AX1318" s="6">
        <f t="shared" si="9"/>
        <v>0</v>
      </c>
      <c r="AY1318" s="6">
        <f t="shared" si="10"/>
        <v>0</v>
      </c>
      <c r="AZ1318" s="6">
        <f t="shared" si="11"/>
        <v>0</v>
      </c>
      <c r="BA1318" s="6">
        <f t="shared" si="12"/>
        <v>6</v>
      </c>
      <c r="BB1318" s="6">
        <f t="shared" si="13"/>
        <v>0</v>
      </c>
      <c r="BC1318" s="2"/>
      <c r="BD1318" s="2"/>
    </row>
    <row r="1319" ht="15.75" customHeight="1">
      <c r="A1319" s="2">
        <v>314.0</v>
      </c>
      <c r="B1319" s="2">
        <v>2018.0</v>
      </c>
      <c r="C1319" s="6" t="s">
        <v>375</v>
      </c>
      <c r="D1319" s="2">
        <v>21130.0</v>
      </c>
      <c r="E1319" s="2">
        <v>8.811643000127E12</v>
      </c>
      <c r="F1319" s="2" t="str">
        <f t="array" ref="F1319">IFERROR(INDEX(cnpj!$A:$B,MATCH(C1319,cnpj!$B:$B,0),1),IF(G1319=14,LEFT(E1319,2)&amp;"."&amp;MID(E1319,3,3)&amp;"."&amp;MID(E1319,6,3)&amp;"/"&amp;MID(E1319,9,4)&amp;"-"&amp;RIGHT(E1319,2),IF(G1319=13,0&amp;LEFT(E1319,1)&amp;"."&amp;MID(E1319,2,3)&amp;"."&amp;MID(E1319,5,3)&amp;"/"&amp;MID(E1319,8,4)&amp;"-"&amp;RIGHT(E1319,2),IF(G1319=12,"00"&amp;"."&amp;LEFT(E1319,3)&amp;"."&amp;MID(E1319,4,3)&amp;"/"&amp;MID(E1319,7,4)&amp;"-"&amp;RIGHT(E1319,2),IF(G1319=11,"00.0"&amp;LEFT(E1319,2)&amp;"."&amp;MID(E1319,3,3)&amp;"/"&amp;MID(E1319,6,4)&amp;"-"&amp;RIGHT(E1319,2),"erro")))))</f>
        <v>08.811.643/0001-27</v>
      </c>
      <c r="G1319" s="2">
        <f t="shared" si="2"/>
        <v>13</v>
      </c>
      <c r="H1319" s="6" t="s">
        <v>62</v>
      </c>
      <c r="I1319" s="2">
        <v>3.0</v>
      </c>
      <c r="J1319" s="6">
        <v>12.65075846679162</v>
      </c>
      <c r="K1319" s="6">
        <v>312000.0</v>
      </c>
      <c r="L1319" s="2">
        <v>0.0</v>
      </c>
      <c r="M1319" s="2">
        <v>0.0</v>
      </c>
      <c r="N1319" s="2"/>
      <c r="O1319" s="2">
        <v>0.0</v>
      </c>
      <c r="P1319" s="2">
        <v>0.0</v>
      </c>
      <c r="Q1319" s="2">
        <v>0.0</v>
      </c>
      <c r="R1319" s="2">
        <v>6.0</v>
      </c>
      <c r="S1319" s="2">
        <v>0.0</v>
      </c>
      <c r="T1319" s="6">
        <v>13.640455734394285</v>
      </c>
      <c r="U1319" s="6">
        <v>0.08570890779367914</v>
      </c>
      <c r="V1319" s="6">
        <v>0.3319589569352796</v>
      </c>
      <c r="W1319" s="6">
        <v>255392.0</v>
      </c>
      <c r="X1319" s="6">
        <v>23258.0</v>
      </c>
      <c r="Y1319" s="6">
        <v>839411.0</v>
      </c>
      <c r="Z1319" s="6">
        <v>71945.0</v>
      </c>
      <c r="AA1319" s="2">
        <f t="shared" si="3"/>
        <v>0</v>
      </c>
      <c r="AB1319" s="2">
        <v>0.0</v>
      </c>
      <c r="AC1319" s="2">
        <v>0.0</v>
      </c>
      <c r="AD1319" s="2">
        <v>0.0</v>
      </c>
      <c r="AE1319" s="2">
        <v>0.0</v>
      </c>
      <c r="AF1319" s="2">
        <v>0.0</v>
      </c>
      <c r="AG1319" s="2">
        <v>0.0</v>
      </c>
      <c r="AH1319" s="2">
        <v>1.0</v>
      </c>
      <c r="AI1319" s="2">
        <v>0.0</v>
      </c>
      <c r="AJ1319" s="2">
        <v>0.0</v>
      </c>
      <c r="AK1319" s="2">
        <v>0.0</v>
      </c>
      <c r="AL1319" s="2">
        <v>0.0</v>
      </c>
      <c r="AM1319" s="2">
        <v>0.0</v>
      </c>
      <c r="AN1319" s="2">
        <v>0.0</v>
      </c>
      <c r="AO1319" s="2">
        <v>1.0</v>
      </c>
      <c r="AP1319" s="2">
        <v>0.0</v>
      </c>
      <c r="AQ1319" s="2">
        <v>0.0</v>
      </c>
      <c r="AR1319" s="3">
        <v>0.0</v>
      </c>
      <c r="AS1319" s="6">
        <f t="shared" si="4"/>
        <v>13.46218429</v>
      </c>
      <c r="AT1319" s="6">
        <f t="shared" si="5"/>
        <v>0.04982145603</v>
      </c>
      <c r="AU1319" s="6">
        <f t="shared" si="6"/>
        <v>0.256819981</v>
      </c>
      <c r="AV1319" s="6">
        <f t="shared" si="7"/>
        <v>0</v>
      </c>
      <c r="AW1319" s="6">
        <f t="shared" si="8"/>
        <v>0</v>
      </c>
      <c r="AX1319" s="6">
        <f t="shared" si="9"/>
        <v>0</v>
      </c>
      <c r="AY1319" s="6">
        <f t="shared" si="10"/>
        <v>0</v>
      </c>
      <c r="AZ1319" s="6">
        <f t="shared" si="11"/>
        <v>0</v>
      </c>
      <c r="BA1319" s="6">
        <f t="shared" si="12"/>
        <v>6</v>
      </c>
      <c r="BB1319" s="6">
        <f t="shared" si="13"/>
        <v>0</v>
      </c>
      <c r="BC1319" s="2"/>
      <c r="BD1319" s="2"/>
    </row>
    <row r="1320" ht="15.75" customHeight="1">
      <c r="A1320" s="2">
        <v>315.0</v>
      </c>
      <c r="B1320" s="2">
        <v>2016.0</v>
      </c>
      <c r="C1320" s="6" t="s">
        <v>376</v>
      </c>
      <c r="D1320" s="2">
        <v>11398.0</v>
      </c>
      <c r="E1320" s="2">
        <v>1.5115504000124E13</v>
      </c>
      <c r="F1320" s="2" t="str">
        <f t="array" ref="F1320">IFERROR(INDEX(cnpj!$A:$B,MATCH(C1320,cnpj!$B:$B,0),1),IF(G1320=14,LEFT(E1320,2)&amp;"."&amp;MID(E1320,3,3)&amp;"."&amp;MID(E1320,6,3)&amp;"/"&amp;MID(E1320,9,4)&amp;"-"&amp;RIGHT(E1320,2),IF(G1320=13,0&amp;LEFT(E1320,1)&amp;"."&amp;MID(E1320,2,3)&amp;"."&amp;MID(E1320,5,3)&amp;"/"&amp;MID(E1320,8,4)&amp;"-"&amp;RIGHT(E1320,2),IF(G1320=12,"00"&amp;"."&amp;LEFT(E1320,3)&amp;"."&amp;MID(E1320,4,3)&amp;"/"&amp;MID(E1320,7,4)&amp;"-"&amp;RIGHT(E1320,2),IF(G1320=11,"00.0"&amp;LEFT(E1320,2)&amp;"."&amp;MID(E1320,3,3)&amp;"/"&amp;MID(E1320,6,4)&amp;"-"&amp;RIGHT(E1320,2),"erro")))))</f>
        <v>15.115.504/0001-24</v>
      </c>
      <c r="G1320" s="2">
        <f t="shared" si="2"/>
        <v>14</v>
      </c>
      <c r="H1320" s="6" t="s">
        <v>88</v>
      </c>
      <c r="I1320" s="2">
        <v>5.0</v>
      </c>
      <c r="J1320" s="6">
        <v>12.429216196844383</v>
      </c>
      <c r="K1320" s="6">
        <v>250000.0</v>
      </c>
      <c r="L1320" s="2">
        <v>0.0</v>
      </c>
      <c r="M1320" s="2">
        <v>1.0</v>
      </c>
      <c r="N1320" s="2"/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6">
        <v>13.375994231808562</v>
      </c>
      <c r="U1320" s="6">
        <v>0.13036278532718346</v>
      </c>
      <c r="V1320" s="6">
        <v>0.3454173831532029</v>
      </c>
      <c r="W1320" s="6">
        <v>124703.0</v>
      </c>
      <c r="X1320" s="6">
        <v>97866.0</v>
      </c>
      <c r="Y1320" s="6">
        <v>644348.0</v>
      </c>
      <c r="Z1320" s="6">
        <v>83999.0</v>
      </c>
      <c r="AA1320" s="2" t="str">
        <f t="shared" si="3"/>
        <v/>
      </c>
      <c r="AB1320" s="2">
        <v>0.0</v>
      </c>
      <c r="AC1320" s="2">
        <v>0.0</v>
      </c>
      <c r="AD1320" s="2">
        <v>0.0</v>
      </c>
      <c r="AE1320" s="2">
        <v>0.0</v>
      </c>
      <c r="AF1320" s="2">
        <v>0.0</v>
      </c>
      <c r="AG1320" s="2">
        <v>0.0</v>
      </c>
      <c r="AH1320" s="2">
        <v>0.0</v>
      </c>
      <c r="AI1320" s="2">
        <v>0.0</v>
      </c>
      <c r="AJ1320" s="2">
        <v>1.0</v>
      </c>
      <c r="AK1320" s="2">
        <v>0.0</v>
      </c>
      <c r="AL1320" s="2">
        <v>0.0</v>
      </c>
      <c r="AM1320" s="2">
        <v>1.0</v>
      </c>
      <c r="AN1320" s="2">
        <v>0.0</v>
      </c>
      <c r="AO1320" s="2">
        <v>0.0</v>
      </c>
      <c r="AP1320" s="2">
        <v>0.0</v>
      </c>
      <c r="AQ1320" s="2">
        <v>0.0</v>
      </c>
      <c r="AR1320" s="3">
        <v>0.0</v>
      </c>
      <c r="AS1320" s="6" t="str">
        <f t="shared" si="4"/>
        <v/>
      </c>
      <c r="AT1320" s="6" t="str">
        <f t="shared" si="5"/>
        <v/>
      </c>
      <c r="AU1320" s="6" t="str">
        <f t="shared" si="6"/>
        <v/>
      </c>
      <c r="AV1320" s="6" t="str">
        <f t="shared" si="7"/>
        <v/>
      </c>
      <c r="AW1320" s="6" t="str">
        <f t="shared" si="8"/>
        <v/>
      </c>
      <c r="AX1320" s="6" t="str">
        <f t="shared" si="9"/>
        <v/>
      </c>
      <c r="AY1320" s="6" t="str">
        <f t="shared" si="10"/>
        <v/>
      </c>
      <c r="AZ1320" s="6" t="str">
        <f t="shared" si="11"/>
        <v/>
      </c>
      <c r="BA1320" s="6" t="str">
        <f t="shared" si="12"/>
        <v/>
      </c>
      <c r="BB1320" s="6" t="str">
        <f t="shared" si="13"/>
        <v/>
      </c>
      <c r="BC1320" s="2"/>
      <c r="BD1320" s="2"/>
    </row>
    <row r="1321" ht="15.75" customHeight="1">
      <c r="A1321" s="2">
        <v>315.0</v>
      </c>
      <c r="B1321" s="2">
        <v>2017.0</v>
      </c>
      <c r="C1321" s="6" t="s">
        <v>376</v>
      </c>
      <c r="D1321" s="2">
        <v>11398.0</v>
      </c>
      <c r="E1321" s="2">
        <v>1.5115504000124E13</v>
      </c>
      <c r="F1321" s="2" t="str">
        <f t="array" ref="F1321">IFERROR(INDEX(cnpj!$A:$B,MATCH(C1321,cnpj!$B:$B,0),1),IF(G1321=14,LEFT(E1321,2)&amp;"."&amp;MID(E1321,3,3)&amp;"."&amp;MID(E1321,6,3)&amp;"/"&amp;MID(E1321,9,4)&amp;"-"&amp;RIGHT(E1321,2),IF(G1321=13,0&amp;LEFT(E1321,1)&amp;"."&amp;MID(E1321,2,3)&amp;"."&amp;MID(E1321,5,3)&amp;"/"&amp;MID(E1321,8,4)&amp;"-"&amp;RIGHT(E1321,2),IF(G1321=12,"00"&amp;"."&amp;LEFT(E1321,3)&amp;"."&amp;MID(E1321,4,3)&amp;"/"&amp;MID(E1321,7,4)&amp;"-"&amp;RIGHT(E1321,2),IF(G1321=11,"00.0"&amp;LEFT(E1321,2)&amp;"."&amp;MID(E1321,3,3)&amp;"/"&amp;MID(E1321,6,4)&amp;"-"&amp;RIGHT(E1321,2),"erro")))))</f>
        <v>15.115.504/0001-24</v>
      </c>
      <c r="G1321" s="2">
        <f t="shared" si="2"/>
        <v>14</v>
      </c>
      <c r="H1321" s="6" t="s">
        <v>88</v>
      </c>
      <c r="I1321" s="2">
        <v>5.0</v>
      </c>
      <c r="J1321" s="6">
        <v>12.429216196844383</v>
      </c>
      <c r="K1321" s="6">
        <v>250000.0</v>
      </c>
      <c r="L1321" s="2">
        <v>0.0</v>
      </c>
      <c r="M1321" s="2">
        <v>1.0</v>
      </c>
      <c r="N1321" s="2"/>
      <c r="O1321" s="2">
        <v>0.0</v>
      </c>
      <c r="P1321" s="2">
        <v>0.0</v>
      </c>
      <c r="Q1321" s="2">
        <v>0.0</v>
      </c>
      <c r="R1321" s="2">
        <v>11.0</v>
      </c>
      <c r="S1321" s="2">
        <v>1.0</v>
      </c>
      <c r="T1321" s="6">
        <v>13.346191494350009</v>
      </c>
      <c r="U1321" s="6">
        <v>0.1263071048945682</v>
      </c>
      <c r="V1321" s="6">
        <v>0.2796341065638251</v>
      </c>
      <c r="W1321" s="6">
        <v>77661.0</v>
      </c>
      <c r="X1321" s="6">
        <v>97230.0</v>
      </c>
      <c r="Y1321" s="6">
        <v>625428.0</v>
      </c>
      <c r="Z1321" s="6">
        <v>78996.0</v>
      </c>
      <c r="AA1321" s="2">
        <f t="shared" si="3"/>
        <v>0</v>
      </c>
      <c r="AB1321" s="2">
        <v>0.0</v>
      </c>
      <c r="AC1321" s="2">
        <v>0.0</v>
      </c>
      <c r="AD1321" s="2">
        <v>0.0</v>
      </c>
      <c r="AE1321" s="2">
        <v>0.0</v>
      </c>
      <c r="AF1321" s="2">
        <v>0.0</v>
      </c>
      <c r="AG1321" s="2">
        <v>0.0</v>
      </c>
      <c r="AH1321" s="2">
        <v>0.0</v>
      </c>
      <c r="AI1321" s="2">
        <v>0.0</v>
      </c>
      <c r="AJ1321" s="2">
        <v>1.0</v>
      </c>
      <c r="AK1321" s="2">
        <v>0.0</v>
      </c>
      <c r="AL1321" s="2">
        <v>0.0</v>
      </c>
      <c r="AM1321" s="2">
        <v>0.0</v>
      </c>
      <c r="AN1321" s="2">
        <v>1.0</v>
      </c>
      <c r="AO1321" s="2">
        <v>0.0</v>
      </c>
      <c r="AP1321" s="2">
        <v>0.0</v>
      </c>
      <c r="AQ1321" s="2">
        <v>0.0</v>
      </c>
      <c r="AR1321" s="3">
        <v>0.0</v>
      </c>
      <c r="AS1321" s="6">
        <f t="shared" si="4"/>
        <v>13.37599423</v>
      </c>
      <c r="AT1321" s="6">
        <f t="shared" si="5"/>
        <v>0.1303627853</v>
      </c>
      <c r="AU1321" s="6">
        <f t="shared" si="6"/>
        <v>0.3454173832</v>
      </c>
      <c r="AV1321" s="6">
        <f t="shared" si="7"/>
        <v>0</v>
      </c>
      <c r="AW1321" s="6">
        <f t="shared" si="8"/>
        <v>1</v>
      </c>
      <c r="AX1321" s="6">
        <f t="shared" si="9"/>
        <v>0</v>
      </c>
      <c r="AY1321" s="6">
        <f t="shared" si="10"/>
        <v>0</v>
      </c>
      <c r="AZ1321" s="6">
        <f t="shared" si="11"/>
        <v>0</v>
      </c>
      <c r="BA1321" s="6">
        <f t="shared" si="12"/>
        <v>0</v>
      </c>
      <c r="BB1321" s="6">
        <f t="shared" si="13"/>
        <v>0</v>
      </c>
      <c r="BC1321" s="2"/>
      <c r="BD1321" s="2"/>
    </row>
    <row r="1322" ht="15.75" customHeight="1">
      <c r="A1322" s="2">
        <v>315.0</v>
      </c>
      <c r="B1322" s="2">
        <v>2018.0</v>
      </c>
      <c r="C1322" s="6" t="s">
        <v>376</v>
      </c>
      <c r="D1322" s="2">
        <v>11398.0</v>
      </c>
      <c r="E1322" s="2">
        <v>1.5115504000124E13</v>
      </c>
      <c r="F1322" s="2" t="str">
        <f t="array" ref="F1322">IFERROR(INDEX(cnpj!$A:$B,MATCH(C1322,cnpj!$B:$B,0),1),IF(G1322=14,LEFT(E1322,2)&amp;"."&amp;MID(E1322,3,3)&amp;"."&amp;MID(E1322,6,3)&amp;"/"&amp;MID(E1322,9,4)&amp;"-"&amp;RIGHT(E1322,2),IF(G1322=13,0&amp;LEFT(E1322,1)&amp;"."&amp;MID(E1322,2,3)&amp;"."&amp;MID(E1322,5,3)&amp;"/"&amp;MID(E1322,8,4)&amp;"-"&amp;RIGHT(E1322,2),IF(G1322=12,"00"&amp;"."&amp;LEFT(E1322,3)&amp;"."&amp;MID(E1322,4,3)&amp;"/"&amp;MID(E1322,7,4)&amp;"-"&amp;RIGHT(E1322,2),IF(G1322=11,"00.0"&amp;LEFT(E1322,2)&amp;"."&amp;MID(E1322,3,3)&amp;"/"&amp;MID(E1322,6,4)&amp;"-"&amp;RIGHT(E1322,2),"erro")))))</f>
        <v>15.115.504/0001-24</v>
      </c>
      <c r="G1322" s="2">
        <f t="shared" si="2"/>
        <v>14</v>
      </c>
      <c r="H1322" s="6" t="s">
        <v>88</v>
      </c>
      <c r="I1322" s="2">
        <v>5.0</v>
      </c>
      <c r="J1322" s="6">
        <v>12.429216196844383</v>
      </c>
      <c r="K1322" s="6">
        <v>250000.0</v>
      </c>
      <c r="L1322" s="2">
        <v>0.0</v>
      </c>
      <c r="M1322" s="2">
        <v>1.0</v>
      </c>
      <c r="N1322" s="2"/>
      <c r="O1322" s="2">
        <v>0.0</v>
      </c>
      <c r="P1322" s="2">
        <v>0.0</v>
      </c>
      <c r="Q1322" s="2">
        <v>0.0</v>
      </c>
      <c r="R1322" s="2">
        <v>11.0</v>
      </c>
      <c r="S1322" s="2">
        <v>1.0</v>
      </c>
      <c r="T1322" s="6">
        <v>13.414734439342242</v>
      </c>
      <c r="U1322" s="6">
        <v>0.23241564646163035</v>
      </c>
      <c r="V1322" s="6">
        <v>0.23999104210212002</v>
      </c>
      <c r="W1322" s="6">
        <v>55525.0</v>
      </c>
      <c r="X1322" s="6">
        <v>105221.0</v>
      </c>
      <c r="Y1322" s="6">
        <v>669800.0</v>
      </c>
      <c r="Z1322" s="6">
        <v>155672.0</v>
      </c>
      <c r="AA1322" s="2">
        <f t="shared" si="3"/>
        <v>0</v>
      </c>
      <c r="AB1322" s="2">
        <v>0.0</v>
      </c>
      <c r="AC1322" s="2">
        <v>0.0</v>
      </c>
      <c r="AD1322" s="2">
        <v>0.0</v>
      </c>
      <c r="AE1322" s="2">
        <v>0.0</v>
      </c>
      <c r="AF1322" s="2">
        <v>0.0</v>
      </c>
      <c r="AG1322" s="2">
        <v>0.0</v>
      </c>
      <c r="AH1322" s="2">
        <v>0.0</v>
      </c>
      <c r="AI1322" s="2">
        <v>0.0</v>
      </c>
      <c r="AJ1322" s="2">
        <v>1.0</v>
      </c>
      <c r="AK1322" s="2">
        <v>0.0</v>
      </c>
      <c r="AL1322" s="2">
        <v>0.0</v>
      </c>
      <c r="AM1322" s="2">
        <v>0.0</v>
      </c>
      <c r="AN1322" s="2">
        <v>0.0</v>
      </c>
      <c r="AO1322" s="2">
        <v>1.0</v>
      </c>
      <c r="AP1322" s="2">
        <v>0.0</v>
      </c>
      <c r="AQ1322" s="2">
        <v>0.0</v>
      </c>
      <c r="AR1322" s="3">
        <v>0.0</v>
      </c>
      <c r="AS1322" s="6">
        <f t="shared" si="4"/>
        <v>13.34619149</v>
      </c>
      <c r="AT1322" s="6">
        <f t="shared" si="5"/>
        <v>0.1263071049</v>
      </c>
      <c r="AU1322" s="6">
        <f t="shared" si="6"/>
        <v>0.2796341066</v>
      </c>
      <c r="AV1322" s="6">
        <f t="shared" si="7"/>
        <v>0</v>
      </c>
      <c r="AW1322" s="6">
        <f t="shared" si="8"/>
        <v>1</v>
      </c>
      <c r="AX1322" s="6">
        <f t="shared" si="9"/>
        <v>0</v>
      </c>
      <c r="AY1322" s="6">
        <f t="shared" si="10"/>
        <v>0</v>
      </c>
      <c r="AZ1322" s="6">
        <f t="shared" si="11"/>
        <v>0</v>
      </c>
      <c r="BA1322" s="6">
        <f t="shared" si="12"/>
        <v>11</v>
      </c>
      <c r="BB1322" s="6">
        <f t="shared" si="13"/>
        <v>1</v>
      </c>
      <c r="BC1322" s="2"/>
      <c r="BD1322" s="2"/>
    </row>
    <row r="1323" ht="15.75" customHeight="1">
      <c r="A1323" s="2">
        <v>315.0</v>
      </c>
      <c r="B1323" s="2">
        <v>2019.0</v>
      </c>
      <c r="C1323" s="6" t="s">
        <v>376</v>
      </c>
      <c r="D1323" s="2">
        <v>11398.0</v>
      </c>
      <c r="E1323" s="2">
        <v>1.5115504000124E13</v>
      </c>
      <c r="F1323" s="2" t="str">
        <f t="array" ref="F1323">IFERROR(INDEX(cnpj!$A:$B,MATCH(C1323,cnpj!$B:$B,0),1),IF(G1323=14,LEFT(E1323,2)&amp;"."&amp;MID(E1323,3,3)&amp;"."&amp;MID(E1323,6,3)&amp;"/"&amp;MID(E1323,9,4)&amp;"-"&amp;RIGHT(E1323,2),IF(G1323=13,0&amp;LEFT(E1323,1)&amp;"."&amp;MID(E1323,2,3)&amp;"."&amp;MID(E1323,5,3)&amp;"/"&amp;MID(E1323,8,4)&amp;"-"&amp;RIGHT(E1323,2),IF(G1323=12,"00"&amp;"."&amp;LEFT(E1323,3)&amp;"."&amp;MID(E1323,4,3)&amp;"/"&amp;MID(E1323,7,4)&amp;"-"&amp;RIGHT(E1323,2),IF(G1323=11,"00.0"&amp;LEFT(E1323,2)&amp;"."&amp;MID(E1323,3,3)&amp;"/"&amp;MID(E1323,6,4)&amp;"-"&amp;RIGHT(E1323,2),"erro")))))</f>
        <v>15.115.504/0001-24</v>
      </c>
      <c r="G1323" s="2">
        <f t="shared" si="2"/>
        <v>14</v>
      </c>
      <c r="H1323" s="6" t="s">
        <v>88</v>
      </c>
      <c r="I1323" s="2">
        <v>5.0</v>
      </c>
      <c r="J1323" s="6">
        <v>12.568441647507509</v>
      </c>
      <c r="K1323" s="6">
        <v>287345.8</v>
      </c>
      <c r="L1323" s="2">
        <v>0.0</v>
      </c>
      <c r="M1323" s="2">
        <v>1.0</v>
      </c>
      <c r="N1323" s="2"/>
      <c r="O1323" s="2">
        <v>0.0</v>
      </c>
      <c r="P1323" s="2">
        <v>0.0</v>
      </c>
      <c r="Q1323" s="2">
        <v>0.0</v>
      </c>
      <c r="R1323" s="2">
        <v>11.0</v>
      </c>
      <c r="S1323" s="2">
        <v>1.0</v>
      </c>
      <c r="T1323" s="6">
        <v>13.579036042891397</v>
      </c>
      <c r="U1323" s="6">
        <v>0.13923127009422273</v>
      </c>
      <c r="V1323" s="6">
        <v>0.28349417156697565</v>
      </c>
      <c r="W1323" s="6">
        <v>99089.0</v>
      </c>
      <c r="X1323" s="6">
        <v>124703.0</v>
      </c>
      <c r="Y1323" s="6">
        <v>789406.0</v>
      </c>
      <c r="Z1323" s="6">
        <v>109910.0</v>
      </c>
      <c r="AA1323" s="2">
        <f t="shared" si="3"/>
        <v>0</v>
      </c>
      <c r="AB1323" s="2">
        <v>0.0</v>
      </c>
      <c r="AC1323" s="2">
        <v>0.0</v>
      </c>
      <c r="AD1323" s="2">
        <v>0.0</v>
      </c>
      <c r="AE1323" s="2">
        <v>0.0</v>
      </c>
      <c r="AF1323" s="2">
        <v>0.0</v>
      </c>
      <c r="AG1323" s="2">
        <v>0.0</v>
      </c>
      <c r="AH1323" s="2">
        <v>0.0</v>
      </c>
      <c r="AI1323" s="2">
        <v>0.0</v>
      </c>
      <c r="AJ1323" s="2">
        <v>1.0</v>
      </c>
      <c r="AK1323" s="2">
        <v>0.0</v>
      </c>
      <c r="AL1323" s="2">
        <v>0.0</v>
      </c>
      <c r="AM1323" s="2">
        <v>0.0</v>
      </c>
      <c r="AN1323" s="2">
        <v>0.0</v>
      </c>
      <c r="AO1323" s="2">
        <v>0.0</v>
      </c>
      <c r="AP1323" s="2">
        <v>1.0</v>
      </c>
      <c r="AQ1323" s="2">
        <v>0.0</v>
      </c>
      <c r="AR1323" s="3">
        <v>0.0</v>
      </c>
      <c r="AS1323" s="6">
        <f t="shared" si="4"/>
        <v>13.41473444</v>
      </c>
      <c r="AT1323" s="6">
        <f t="shared" si="5"/>
        <v>0.2324156465</v>
      </c>
      <c r="AU1323" s="6">
        <f t="shared" si="6"/>
        <v>0.2399910421</v>
      </c>
      <c r="AV1323" s="6">
        <f t="shared" si="7"/>
        <v>0</v>
      </c>
      <c r="AW1323" s="6">
        <f t="shared" si="8"/>
        <v>1</v>
      </c>
      <c r="AX1323" s="6">
        <f t="shared" si="9"/>
        <v>0</v>
      </c>
      <c r="AY1323" s="6">
        <f t="shared" si="10"/>
        <v>0</v>
      </c>
      <c r="AZ1323" s="6">
        <f t="shared" si="11"/>
        <v>0</v>
      </c>
      <c r="BA1323" s="6">
        <f t="shared" si="12"/>
        <v>11</v>
      </c>
      <c r="BB1323" s="6">
        <f t="shared" si="13"/>
        <v>1</v>
      </c>
      <c r="BC1323" s="2"/>
      <c r="BD1323" s="2"/>
    </row>
    <row r="1324" ht="15.75" customHeight="1">
      <c r="A1324" s="2">
        <v>315.0</v>
      </c>
      <c r="B1324" s="2">
        <v>2020.0</v>
      </c>
      <c r="C1324" s="6" t="s">
        <v>376</v>
      </c>
      <c r="D1324" s="2">
        <v>11398.0</v>
      </c>
      <c r="E1324" s="2">
        <v>1.5115504000124E13</v>
      </c>
      <c r="F1324" s="2" t="str">
        <f t="array" ref="F1324">IFERROR(INDEX(cnpj!$A:$B,MATCH(C1324,cnpj!$B:$B,0),1),IF(G1324=14,LEFT(E1324,2)&amp;"."&amp;MID(E1324,3,3)&amp;"."&amp;MID(E1324,6,3)&amp;"/"&amp;MID(E1324,9,4)&amp;"-"&amp;RIGHT(E1324,2),IF(G1324=13,0&amp;LEFT(E1324,1)&amp;"."&amp;MID(E1324,2,3)&amp;"."&amp;MID(E1324,5,3)&amp;"/"&amp;MID(E1324,8,4)&amp;"-"&amp;RIGHT(E1324,2),IF(G1324=12,"00"&amp;"."&amp;LEFT(E1324,3)&amp;"."&amp;MID(E1324,4,3)&amp;"/"&amp;MID(E1324,7,4)&amp;"-"&amp;RIGHT(E1324,2),IF(G1324=11,"00.0"&amp;LEFT(E1324,2)&amp;"."&amp;MID(E1324,3,3)&amp;"/"&amp;MID(E1324,6,4)&amp;"-"&amp;RIGHT(E1324,2),"erro")))))</f>
        <v>15.115.504/0001-24</v>
      </c>
      <c r="G1324" s="2">
        <f t="shared" si="2"/>
        <v>14</v>
      </c>
      <c r="H1324" s="6" t="s">
        <v>88</v>
      </c>
      <c r="I1324" s="2">
        <v>5.0</v>
      </c>
      <c r="J1324" s="6">
        <v>12.751168672937595</v>
      </c>
      <c r="K1324" s="6">
        <v>344954.8</v>
      </c>
      <c r="L1324" s="2">
        <v>0.0</v>
      </c>
      <c r="M1324" s="2">
        <v>1.0</v>
      </c>
      <c r="N1324" s="2"/>
      <c r="O1324" s="2">
        <v>0.0</v>
      </c>
      <c r="P1324" s="2">
        <v>0.0</v>
      </c>
      <c r="Q1324" s="2">
        <v>0.0</v>
      </c>
      <c r="R1324" s="2">
        <v>11.0</v>
      </c>
      <c r="S1324" s="2">
        <v>1.0</v>
      </c>
      <c r="T1324" s="6">
        <v>13.876981880052375</v>
      </c>
      <c r="U1324" s="6">
        <v>0.1734267444047395</v>
      </c>
      <c r="V1324" s="6">
        <v>0.31567613315779575</v>
      </c>
      <c r="W1324" s="6">
        <v>157871.0</v>
      </c>
      <c r="X1324" s="6">
        <v>177819.0</v>
      </c>
      <c r="Y1324" s="6">
        <v>1063400.0</v>
      </c>
      <c r="Z1324" s="6">
        <v>184422.0</v>
      </c>
      <c r="AA1324" s="2">
        <f t="shared" si="3"/>
        <v>0</v>
      </c>
      <c r="AB1324" s="2">
        <v>0.0</v>
      </c>
      <c r="AC1324" s="2">
        <v>0.0</v>
      </c>
      <c r="AD1324" s="2">
        <v>0.0</v>
      </c>
      <c r="AE1324" s="2">
        <v>0.0</v>
      </c>
      <c r="AF1324" s="2">
        <v>0.0</v>
      </c>
      <c r="AG1324" s="2">
        <v>0.0</v>
      </c>
      <c r="AH1324" s="2">
        <v>0.0</v>
      </c>
      <c r="AI1324" s="2">
        <v>0.0</v>
      </c>
      <c r="AJ1324" s="2">
        <v>1.0</v>
      </c>
      <c r="AK1324" s="2">
        <v>0.0</v>
      </c>
      <c r="AL1324" s="2">
        <v>0.0</v>
      </c>
      <c r="AM1324" s="2">
        <v>0.0</v>
      </c>
      <c r="AN1324" s="2">
        <v>0.0</v>
      </c>
      <c r="AO1324" s="2">
        <v>0.0</v>
      </c>
      <c r="AP1324" s="2">
        <v>0.0</v>
      </c>
      <c r="AQ1324" s="2">
        <v>1.0</v>
      </c>
      <c r="AR1324" s="3">
        <v>0.0</v>
      </c>
      <c r="AS1324" s="6">
        <f t="shared" si="4"/>
        <v>13.57903604</v>
      </c>
      <c r="AT1324" s="6">
        <f t="shared" si="5"/>
        <v>0.1392312701</v>
      </c>
      <c r="AU1324" s="6">
        <f t="shared" si="6"/>
        <v>0.2834941716</v>
      </c>
      <c r="AV1324" s="6">
        <f t="shared" si="7"/>
        <v>0</v>
      </c>
      <c r="AW1324" s="6">
        <f t="shared" si="8"/>
        <v>1</v>
      </c>
      <c r="AX1324" s="6">
        <f t="shared" si="9"/>
        <v>0</v>
      </c>
      <c r="AY1324" s="6">
        <f t="shared" si="10"/>
        <v>0</v>
      </c>
      <c r="AZ1324" s="6">
        <f t="shared" si="11"/>
        <v>0</v>
      </c>
      <c r="BA1324" s="6">
        <f t="shared" si="12"/>
        <v>11</v>
      </c>
      <c r="BB1324" s="6">
        <f t="shared" si="13"/>
        <v>1</v>
      </c>
      <c r="BC1324" s="2"/>
      <c r="BD1324" s="2"/>
    </row>
    <row r="1325" ht="15.75" customHeight="1">
      <c r="A1325" s="2">
        <v>316.0</v>
      </c>
      <c r="B1325" s="2">
        <v>2016.0</v>
      </c>
      <c r="C1325" s="6" t="s">
        <v>377</v>
      </c>
      <c r="D1325" s="2">
        <v>6343.0</v>
      </c>
      <c r="E1325" s="2">
        <v>8.4683374000149E13</v>
      </c>
      <c r="F1325" s="2" t="str">
        <f t="array" ref="F1325">IFERROR(INDEX(cnpj!$A:$B,MATCH(C1325,cnpj!$B:$B,0),1),IF(G1325=14,LEFT(E1325,2)&amp;"."&amp;MID(E1325,3,3)&amp;"."&amp;MID(E1325,6,3)&amp;"/"&amp;MID(E1325,9,4)&amp;"-"&amp;RIGHT(E1325,2),IF(G1325=13,0&amp;LEFT(E1325,1)&amp;"."&amp;MID(E1325,2,3)&amp;"."&amp;MID(E1325,5,3)&amp;"/"&amp;MID(E1325,8,4)&amp;"-"&amp;RIGHT(E1325,2),IF(G1325=12,"00"&amp;"."&amp;LEFT(E1325,3)&amp;"."&amp;MID(E1325,4,3)&amp;"/"&amp;MID(E1325,7,4)&amp;"-"&amp;RIGHT(E1325,2),IF(G1325=11,"00.0"&amp;LEFT(E1325,2)&amp;"."&amp;MID(E1325,3,3)&amp;"/"&amp;MID(E1325,6,4)&amp;"-"&amp;RIGHT(E1325,2),"erro")))))</f>
        <v>84.683.374/0001-49</v>
      </c>
      <c r="G1325" s="2">
        <f t="shared" si="2"/>
        <v>14</v>
      </c>
      <c r="H1325" s="6" t="s">
        <v>60</v>
      </c>
      <c r="I1325" s="2">
        <v>1.0</v>
      </c>
      <c r="J1325" s="6">
        <v>14.920066981871335</v>
      </c>
      <c r="K1325" s="6">
        <v>3017885.51</v>
      </c>
      <c r="L1325" s="2">
        <v>0.0</v>
      </c>
      <c r="M1325" s="2">
        <v>1.0</v>
      </c>
      <c r="N1325" s="2"/>
      <c r="O1325" s="2">
        <v>1.0</v>
      </c>
      <c r="P1325" s="2">
        <v>3.0</v>
      </c>
      <c r="Q1325" s="2">
        <v>0.0</v>
      </c>
      <c r="R1325" s="2">
        <v>23.0</v>
      </c>
      <c r="S1325" s="2">
        <v>0.0</v>
      </c>
      <c r="T1325" s="6">
        <v>15.31819565260427</v>
      </c>
      <c r="U1325" s="6">
        <v>-0.040379514698116646</v>
      </c>
      <c r="V1325" s="6">
        <v>0.5533492265572166</v>
      </c>
      <c r="W1325" s="6">
        <v>788640.0</v>
      </c>
      <c r="X1325" s="6">
        <v>1697967.0</v>
      </c>
      <c r="Y1325" s="6">
        <v>4493739.0</v>
      </c>
      <c r="Z1325" s="6">
        <v>-181455.0</v>
      </c>
      <c r="AA1325" s="2" t="str">
        <f t="shared" si="3"/>
        <v/>
      </c>
      <c r="AB1325" s="2">
        <v>0.0</v>
      </c>
      <c r="AC1325" s="2">
        <v>0.0</v>
      </c>
      <c r="AD1325" s="2">
        <v>0.0</v>
      </c>
      <c r="AE1325" s="2">
        <v>0.0</v>
      </c>
      <c r="AF1325" s="2">
        <v>0.0</v>
      </c>
      <c r="AG1325" s="2">
        <v>1.0</v>
      </c>
      <c r="AH1325" s="2">
        <v>0.0</v>
      </c>
      <c r="AI1325" s="2">
        <v>0.0</v>
      </c>
      <c r="AJ1325" s="2">
        <v>0.0</v>
      </c>
      <c r="AK1325" s="2">
        <v>0.0</v>
      </c>
      <c r="AL1325" s="2">
        <v>0.0</v>
      </c>
      <c r="AM1325" s="2">
        <v>1.0</v>
      </c>
      <c r="AN1325" s="2">
        <v>0.0</v>
      </c>
      <c r="AO1325" s="2">
        <v>0.0</v>
      </c>
      <c r="AP1325" s="2">
        <v>0.0</v>
      </c>
      <c r="AQ1325" s="2">
        <v>0.0</v>
      </c>
      <c r="AR1325" s="3">
        <v>0.0</v>
      </c>
      <c r="AS1325" s="6" t="str">
        <f t="shared" si="4"/>
        <v/>
      </c>
      <c r="AT1325" s="6" t="str">
        <f t="shared" si="5"/>
        <v/>
      </c>
      <c r="AU1325" s="6" t="str">
        <f t="shared" si="6"/>
        <v/>
      </c>
      <c r="AV1325" s="6" t="str">
        <f t="shared" si="7"/>
        <v/>
      </c>
      <c r="AW1325" s="6" t="str">
        <f t="shared" si="8"/>
        <v/>
      </c>
      <c r="AX1325" s="6" t="str">
        <f t="shared" si="9"/>
        <v/>
      </c>
      <c r="AY1325" s="6" t="str">
        <f t="shared" si="10"/>
        <v/>
      </c>
      <c r="AZ1325" s="6" t="str">
        <f t="shared" si="11"/>
        <v/>
      </c>
      <c r="BA1325" s="6" t="str">
        <f t="shared" si="12"/>
        <v/>
      </c>
      <c r="BB1325" s="6" t="str">
        <f t="shared" si="13"/>
        <v/>
      </c>
      <c r="BC1325" s="2"/>
      <c r="BD1325" s="2"/>
    </row>
    <row r="1326" ht="15.75" customHeight="1">
      <c r="A1326" s="2">
        <v>316.0</v>
      </c>
      <c r="B1326" s="2">
        <v>2017.0</v>
      </c>
      <c r="C1326" s="6" t="s">
        <v>377</v>
      </c>
      <c r="D1326" s="2">
        <v>6343.0</v>
      </c>
      <c r="E1326" s="2">
        <v>8.4683374000149E13</v>
      </c>
      <c r="F1326" s="2" t="str">
        <f t="array" ref="F1326">IFERROR(INDEX(cnpj!$A:$B,MATCH(C1326,cnpj!$B:$B,0),1),IF(G1326=14,LEFT(E1326,2)&amp;"."&amp;MID(E1326,3,3)&amp;"."&amp;MID(E1326,6,3)&amp;"/"&amp;MID(E1326,9,4)&amp;"-"&amp;RIGHT(E1326,2),IF(G1326=13,0&amp;LEFT(E1326,1)&amp;"."&amp;MID(E1326,2,3)&amp;"."&amp;MID(E1326,5,3)&amp;"/"&amp;MID(E1326,8,4)&amp;"-"&amp;RIGHT(E1326,2),IF(G1326=12,"00"&amp;"."&amp;LEFT(E1326,3)&amp;"."&amp;MID(E1326,4,3)&amp;"/"&amp;MID(E1326,7,4)&amp;"-"&amp;RIGHT(E1326,2),IF(G1326=11,"00.0"&amp;LEFT(E1326,2)&amp;"."&amp;MID(E1326,3,3)&amp;"/"&amp;MID(E1326,6,4)&amp;"-"&amp;RIGHT(E1326,2),"erro")))))</f>
        <v>84.683.374/0001-49</v>
      </c>
      <c r="G1326" s="2">
        <f t="shared" si="2"/>
        <v>14</v>
      </c>
      <c r="H1326" s="6" t="s">
        <v>60</v>
      </c>
      <c r="I1326" s="2">
        <v>1.0</v>
      </c>
      <c r="J1326" s="6">
        <v>13.720124575286984</v>
      </c>
      <c r="K1326" s="6">
        <v>909022.0</v>
      </c>
      <c r="L1326" s="2">
        <v>0.0</v>
      </c>
      <c r="M1326" s="2">
        <v>1.0</v>
      </c>
      <c r="N1326" s="2"/>
      <c r="O1326" s="2">
        <v>1.0</v>
      </c>
      <c r="P1326" s="2">
        <v>2.0</v>
      </c>
      <c r="Q1326" s="2">
        <v>0.0</v>
      </c>
      <c r="R1326" s="2">
        <v>22.0</v>
      </c>
      <c r="S1326" s="2">
        <v>0.0</v>
      </c>
      <c r="T1326" s="6">
        <v>15.27594972984505</v>
      </c>
      <c r="U1326" s="6">
        <v>0.0356096345950684</v>
      </c>
      <c r="V1326" s="6">
        <v>0.5396038535223247</v>
      </c>
      <c r="W1326" s="6">
        <v>1012837.0</v>
      </c>
      <c r="X1326" s="6">
        <v>1311696.0</v>
      </c>
      <c r="Y1326" s="6">
        <v>4307851.0</v>
      </c>
      <c r="Z1326" s="6">
        <v>153401.0</v>
      </c>
      <c r="AA1326" s="2">
        <f t="shared" si="3"/>
        <v>1</v>
      </c>
      <c r="AB1326" s="2">
        <v>0.0</v>
      </c>
      <c r="AC1326" s="2">
        <v>0.0</v>
      </c>
      <c r="AD1326" s="2">
        <v>0.0</v>
      </c>
      <c r="AE1326" s="2">
        <v>0.0</v>
      </c>
      <c r="AF1326" s="2">
        <v>0.0</v>
      </c>
      <c r="AG1326" s="2">
        <v>1.0</v>
      </c>
      <c r="AH1326" s="2">
        <v>0.0</v>
      </c>
      <c r="AI1326" s="2">
        <v>0.0</v>
      </c>
      <c r="AJ1326" s="2">
        <v>0.0</v>
      </c>
      <c r="AK1326" s="2">
        <v>0.0</v>
      </c>
      <c r="AL1326" s="2">
        <v>0.0</v>
      </c>
      <c r="AM1326" s="2">
        <v>0.0</v>
      </c>
      <c r="AN1326" s="2">
        <v>1.0</v>
      </c>
      <c r="AO1326" s="2">
        <v>0.0</v>
      </c>
      <c r="AP1326" s="2">
        <v>0.0</v>
      </c>
      <c r="AQ1326" s="2">
        <v>0.0</v>
      </c>
      <c r="AR1326" s="3">
        <v>0.0</v>
      </c>
      <c r="AS1326" s="6">
        <f t="shared" si="4"/>
        <v>15.31819565</v>
      </c>
      <c r="AT1326" s="6">
        <f t="shared" si="5"/>
        <v>-0.0403795147</v>
      </c>
      <c r="AU1326" s="6">
        <f t="shared" si="6"/>
        <v>0.5533492266</v>
      </c>
      <c r="AV1326" s="6">
        <f t="shared" si="7"/>
        <v>0</v>
      </c>
      <c r="AW1326" s="6">
        <f t="shared" si="8"/>
        <v>1</v>
      </c>
      <c r="AX1326" s="6">
        <f t="shared" si="9"/>
        <v>1</v>
      </c>
      <c r="AY1326" s="6">
        <f t="shared" si="10"/>
        <v>3</v>
      </c>
      <c r="AZ1326" s="6">
        <f t="shared" si="11"/>
        <v>0</v>
      </c>
      <c r="BA1326" s="6">
        <f t="shared" si="12"/>
        <v>23</v>
      </c>
      <c r="BB1326" s="6">
        <f t="shared" si="13"/>
        <v>0</v>
      </c>
      <c r="BC1326" s="2"/>
      <c r="BD1326" s="2"/>
    </row>
    <row r="1327" ht="15.75" customHeight="1">
      <c r="A1327" s="2">
        <v>316.0</v>
      </c>
      <c r="B1327" s="2">
        <v>2018.0</v>
      </c>
      <c r="C1327" s="6" t="s">
        <v>377</v>
      </c>
      <c r="D1327" s="2">
        <v>6343.0</v>
      </c>
      <c r="E1327" s="2">
        <v>8.4683374000149E13</v>
      </c>
      <c r="F1327" s="2" t="str">
        <f t="array" ref="F1327">IFERROR(INDEX(cnpj!$A:$B,MATCH(C1327,cnpj!$B:$B,0),1),IF(G1327=14,LEFT(E1327,2)&amp;"."&amp;MID(E1327,3,3)&amp;"."&amp;MID(E1327,6,3)&amp;"/"&amp;MID(E1327,9,4)&amp;"-"&amp;RIGHT(E1327,2),IF(G1327=13,0&amp;LEFT(E1327,1)&amp;"."&amp;MID(E1327,2,3)&amp;"."&amp;MID(E1327,5,3)&amp;"/"&amp;MID(E1327,8,4)&amp;"-"&amp;RIGHT(E1327,2),IF(G1327=12,"00"&amp;"."&amp;LEFT(E1327,3)&amp;"."&amp;MID(E1327,4,3)&amp;"/"&amp;MID(E1327,7,4)&amp;"-"&amp;RIGHT(E1327,2),IF(G1327=11,"00.0"&amp;LEFT(E1327,2)&amp;"."&amp;MID(E1327,3,3)&amp;"/"&amp;MID(E1327,6,4)&amp;"-"&amp;RIGHT(E1327,2),"erro")))))</f>
        <v>84.683.374/0001-49</v>
      </c>
      <c r="G1327" s="2">
        <f t="shared" si="2"/>
        <v>14</v>
      </c>
      <c r="H1327" s="6" t="s">
        <v>60</v>
      </c>
      <c r="I1327" s="2">
        <v>1.0</v>
      </c>
      <c r="J1327" s="6">
        <v>13.825262849406952</v>
      </c>
      <c r="K1327" s="6">
        <v>1009800.0</v>
      </c>
      <c r="L1327" s="2">
        <v>0.0</v>
      </c>
      <c r="M1327" s="2">
        <v>1.0</v>
      </c>
      <c r="N1327" s="2"/>
      <c r="O1327" s="2">
        <v>1.0</v>
      </c>
      <c r="P1327" s="2">
        <v>2.0</v>
      </c>
      <c r="Q1327" s="2">
        <v>0.0</v>
      </c>
      <c r="R1327" s="2">
        <v>22.0</v>
      </c>
      <c r="S1327" s="2">
        <v>0.0</v>
      </c>
      <c r="T1327" s="6">
        <v>15.296237668604554</v>
      </c>
      <c r="U1327" s="6">
        <v>0.06180898201399818</v>
      </c>
      <c r="V1327" s="6">
        <v>0.49956950880328904</v>
      </c>
      <c r="W1327" s="6">
        <v>691767.0</v>
      </c>
      <c r="X1327" s="6">
        <v>1504411.0</v>
      </c>
      <c r="Y1327" s="6">
        <v>4396141.0</v>
      </c>
      <c r="Z1327" s="6">
        <v>271721.0</v>
      </c>
      <c r="AA1327" s="2">
        <f t="shared" si="3"/>
        <v>0</v>
      </c>
      <c r="AB1327" s="2">
        <v>0.0</v>
      </c>
      <c r="AC1327" s="2">
        <v>0.0</v>
      </c>
      <c r="AD1327" s="2">
        <v>0.0</v>
      </c>
      <c r="AE1327" s="2">
        <v>0.0</v>
      </c>
      <c r="AF1327" s="2">
        <v>0.0</v>
      </c>
      <c r="AG1327" s="2">
        <v>1.0</v>
      </c>
      <c r="AH1327" s="2">
        <v>0.0</v>
      </c>
      <c r="AI1327" s="2">
        <v>0.0</v>
      </c>
      <c r="AJ1327" s="2">
        <v>0.0</v>
      </c>
      <c r="AK1327" s="2">
        <v>0.0</v>
      </c>
      <c r="AL1327" s="2">
        <v>0.0</v>
      </c>
      <c r="AM1327" s="2">
        <v>0.0</v>
      </c>
      <c r="AN1327" s="2">
        <v>0.0</v>
      </c>
      <c r="AO1327" s="2">
        <v>1.0</v>
      </c>
      <c r="AP1327" s="2">
        <v>0.0</v>
      </c>
      <c r="AQ1327" s="2">
        <v>0.0</v>
      </c>
      <c r="AR1327" s="3">
        <v>0.0</v>
      </c>
      <c r="AS1327" s="6">
        <f t="shared" si="4"/>
        <v>15.27594973</v>
      </c>
      <c r="AT1327" s="6">
        <f t="shared" si="5"/>
        <v>0.0356096346</v>
      </c>
      <c r="AU1327" s="6">
        <f t="shared" si="6"/>
        <v>0.5396038535</v>
      </c>
      <c r="AV1327" s="6">
        <f t="shared" si="7"/>
        <v>0</v>
      </c>
      <c r="AW1327" s="6">
        <f t="shared" si="8"/>
        <v>1</v>
      </c>
      <c r="AX1327" s="6">
        <f t="shared" si="9"/>
        <v>1</v>
      </c>
      <c r="AY1327" s="6">
        <f t="shared" si="10"/>
        <v>2</v>
      </c>
      <c r="AZ1327" s="6">
        <f t="shared" si="11"/>
        <v>0</v>
      </c>
      <c r="BA1327" s="6">
        <f t="shared" si="12"/>
        <v>22</v>
      </c>
      <c r="BB1327" s="6">
        <f t="shared" si="13"/>
        <v>0</v>
      </c>
      <c r="BC1327" s="2"/>
      <c r="BD1327" s="2"/>
    </row>
    <row r="1328" ht="15.75" customHeight="1">
      <c r="A1328" s="2">
        <v>317.0</v>
      </c>
      <c r="B1328" s="2">
        <v>2016.0</v>
      </c>
      <c r="C1328" s="6" t="s">
        <v>378</v>
      </c>
      <c r="D1328" s="2">
        <v>18465.0</v>
      </c>
      <c r="E1328" s="2">
        <v>3.3256439000139E13</v>
      </c>
      <c r="F1328" s="2" t="str">
        <f t="array" ref="F1328">IFERROR(INDEX(cnpj!$A:$B,MATCH(C1328,cnpj!$B:$B,0),1),IF(G1328=14,LEFT(E1328,2)&amp;"."&amp;MID(E1328,3,3)&amp;"."&amp;MID(E1328,6,3)&amp;"/"&amp;MID(E1328,9,4)&amp;"-"&amp;RIGHT(E1328,2),IF(G1328=13,0&amp;LEFT(E1328,1)&amp;"."&amp;MID(E1328,2,3)&amp;"."&amp;MID(E1328,5,3)&amp;"/"&amp;MID(E1328,8,4)&amp;"-"&amp;RIGHT(E1328,2),IF(G1328=12,"00"&amp;"."&amp;LEFT(E1328,3)&amp;"."&amp;MID(E1328,4,3)&amp;"/"&amp;MID(E1328,7,4)&amp;"-"&amp;RIGHT(E1328,2),IF(G1328=11,"00.0"&amp;LEFT(E1328,2)&amp;"."&amp;MID(E1328,3,3)&amp;"/"&amp;MID(E1328,6,4)&amp;"-"&amp;RIGHT(E1328,2),"erro")))))</f>
        <v>33.256.439/0001-39</v>
      </c>
      <c r="G1328" s="2">
        <f t="shared" si="2"/>
        <v>14</v>
      </c>
      <c r="H1328" s="6" t="s">
        <v>191</v>
      </c>
      <c r="I1328" s="2">
        <v>7.0</v>
      </c>
      <c r="J1328" s="6">
        <v>15.689602419229114</v>
      </c>
      <c r="K1328" s="6">
        <v>6514900.0</v>
      </c>
      <c r="L1328" s="2">
        <v>0.0</v>
      </c>
      <c r="M1328" s="2">
        <v>1.0</v>
      </c>
      <c r="N1328" s="2"/>
      <c r="O1328" s="2">
        <v>0.0</v>
      </c>
      <c r="P1328" s="2">
        <v>0.0</v>
      </c>
      <c r="Q1328" s="2">
        <v>0.0</v>
      </c>
      <c r="R1328" s="2">
        <v>22.0</v>
      </c>
      <c r="S1328" s="2">
        <v>0.0</v>
      </c>
      <c r="T1328" s="6">
        <v>16.101606956515948</v>
      </c>
      <c r="U1328" s="6">
        <v>0.15875469490309782</v>
      </c>
      <c r="V1328" s="6">
        <v>0.13306019998037913</v>
      </c>
      <c r="W1328" s="6">
        <v>352946.0</v>
      </c>
      <c r="X1328" s="6">
        <v>955896.0</v>
      </c>
      <c r="Y1328" s="6">
        <v>9836465.0</v>
      </c>
      <c r="Z1328" s="6">
        <v>1561585.0</v>
      </c>
      <c r="AA1328" s="2" t="str">
        <f t="shared" si="3"/>
        <v/>
      </c>
      <c r="AB1328" s="2">
        <v>0.0</v>
      </c>
      <c r="AC1328" s="2">
        <v>0.0</v>
      </c>
      <c r="AD1328" s="2">
        <v>0.0</v>
      </c>
      <c r="AE1328" s="2">
        <v>0.0</v>
      </c>
      <c r="AF1328" s="2">
        <v>0.0</v>
      </c>
      <c r="AG1328" s="2">
        <v>0.0</v>
      </c>
      <c r="AH1328" s="2">
        <v>0.0</v>
      </c>
      <c r="AI1328" s="2">
        <v>0.0</v>
      </c>
      <c r="AJ1328" s="2">
        <v>0.0</v>
      </c>
      <c r="AK1328" s="2">
        <v>1.0</v>
      </c>
      <c r="AL1328" s="2">
        <v>0.0</v>
      </c>
      <c r="AM1328" s="2">
        <v>1.0</v>
      </c>
      <c r="AN1328" s="2">
        <v>0.0</v>
      </c>
      <c r="AO1328" s="2">
        <v>0.0</v>
      </c>
      <c r="AP1328" s="2">
        <v>0.0</v>
      </c>
      <c r="AQ1328" s="2">
        <v>0.0</v>
      </c>
      <c r="AR1328" s="3">
        <v>0.0</v>
      </c>
      <c r="AS1328" s="6" t="str">
        <f t="shared" si="4"/>
        <v/>
      </c>
      <c r="AT1328" s="6" t="str">
        <f t="shared" si="5"/>
        <v/>
      </c>
      <c r="AU1328" s="6" t="str">
        <f t="shared" si="6"/>
        <v/>
      </c>
      <c r="AV1328" s="6" t="str">
        <f t="shared" si="7"/>
        <v/>
      </c>
      <c r="AW1328" s="6" t="str">
        <f t="shared" si="8"/>
        <v/>
      </c>
      <c r="AX1328" s="6" t="str">
        <f t="shared" si="9"/>
        <v/>
      </c>
      <c r="AY1328" s="6" t="str">
        <f t="shared" si="10"/>
        <v/>
      </c>
      <c r="AZ1328" s="6" t="str">
        <f t="shared" si="11"/>
        <v/>
      </c>
      <c r="BA1328" s="6" t="str">
        <f t="shared" si="12"/>
        <v/>
      </c>
      <c r="BB1328" s="6" t="str">
        <f t="shared" si="13"/>
        <v/>
      </c>
      <c r="BC1328" s="2"/>
      <c r="BD1328" s="2"/>
    </row>
    <row r="1329" ht="15.75" customHeight="1">
      <c r="A1329" s="2">
        <v>317.0</v>
      </c>
      <c r="B1329" s="2">
        <v>2017.0</v>
      </c>
      <c r="C1329" s="6" t="s">
        <v>378</v>
      </c>
      <c r="D1329" s="2">
        <v>18465.0</v>
      </c>
      <c r="E1329" s="2">
        <v>3.3256439000139E13</v>
      </c>
      <c r="F1329" s="2" t="str">
        <f t="array" ref="F1329">IFERROR(INDEX(cnpj!$A:$B,MATCH(C1329,cnpj!$B:$B,0),1),IF(G1329=14,LEFT(E1329,2)&amp;"."&amp;MID(E1329,3,3)&amp;"."&amp;MID(E1329,6,3)&amp;"/"&amp;MID(E1329,9,4)&amp;"-"&amp;RIGHT(E1329,2),IF(G1329=13,0&amp;LEFT(E1329,1)&amp;"."&amp;MID(E1329,2,3)&amp;"."&amp;MID(E1329,5,3)&amp;"/"&amp;MID(E1329,8,4)&amp;"-"&amp;RIGHT(E1329,2),IF(G1329=12,"00"&amp;"."&amp;LEFT(E1329,3)&amp;"."&amp;MID(E1329,4,3)&amp;"/"&amp;MID(E1329,7,4)&amp;"-"&amp;RIGHT(E1329,2),IF(G1329=11,"00.0"&amp;LEFT(E1329,2)&amp;"."&amp;MID(E1329,3,3)&amp;"/"&amp;MID(E1329,6,4)&amp;"-"&amp;RIGHT(E1329,2),"erro")))))</f>
        <v>33.256.439/0001-39</v>
      </c>
      <c r="G1329" s="2">
        <f t="shared" si="2"/>
        <v>14</v>
      </c>
      <c r="H1329" s="6" t="s">
        <v>191</v>
      </c>
      <c r="I1329" s="2">
        <v>7.0</v>
      </c>
      <c r="J1329" s="6">
        <v>15.590462908875947</v>
      </c>
      <c r="K1329" s="6">
        <v>5900000.0</v>
      </c>
      <c r="L1329" s="2">
        <v>0.0</v>
      </c>
      <c r="M1329" s="2">
        <v>1.0</v>
      </c>
      <c r="N1329" s="2"/>
      <c r="O1329" s="2">
        <v>0.0</v>
      </c>
      <c r="P1329" s="2">
        <v>0.0</v>
      </c>
      <c r="Q1329" s="2">
        <v>0.0</v>
      </c>
      <c r="R1329" s="2">
        <v>22.0</v>
      </c>
      <c r="S1329" s="2">
        <v>0.0</v>
      </c>
      <c r="T1329" s="6">
        <v>16.187600817866226</v>
      </c>
      <c r="U1329" s="6">
        <v>0.1468599717009012</v>
      </c>
      <c r="V1329" s="6">
        <v>0.12486408298083841</v>
      </c>
      <c r="W1329" s="6">
        <v>1162071.0</v>
      </c>
      <c r="X1329" s="6">
        <v>176444.0</v>
      </c>
      <c r="Y1329" s="6">
        <v>1.0719776E7</v>
      </c>
      <c r="Z1329" s="6">
        <v>1574306.0</v>
      </c>
      <c r="AA1329" s="2">
        <f t="shared" si="3"/>
        <v>0</v>
      </c>
      <c r="AB1329" s="2">
        <v>0.0</v>
      </c>
      <c r="AC1329" s="2">
        <v>0.0</v>
      </c>
      <c r="AD1329" s="2">
        <v>0.0</v>
      </c>
      <c r="AE1329" s="2">
        <v>0.0</v>
      </c>
      <c r="AF1329" s="2">
        <v>0.0</v>
      </c>
      <c r="AG1329" s="2">
        <v>0.0</v>
      </c>
      <c r="AH1329" s="2">
        <v>0.0</v>
      </c>
      <c r="AI1329" s="2">
        <v>0.0</v>
      </c>
      <c r="AJ1329" s="2">
        <v>0.0</v>
      </c>
      <c r="AK1329" s="2">
        <v>1.0</v>
      </c>
      <c r="AL1329" s="2">
        <v>0.0</v>
      </c>
      <c r="AM1329" s="2">
        <v>0.0</v>
      </c>
      <c r="AN1329" s="2">
        <v>1.0</v>
      </c>
      <c r="AO1329" s="2">
        <v>0.0</v>
      </c>
      <c r="AP1329" s="2">
        <v>0.0</v>
      </c>
      <c r="AQ1329" s="2">
        <v>0.0</v>
      </c>
      <c r="AR1329" s="3">
        <v>0.0</v>
      </c>
      <c r="AS1329" s="6">
        <f t="shared" si="4"/>
        <v>16.10160696</v>
      </c>
      <c r="AT1329" s="6">
        <f t="shared" si="5"/>
        <v>0.1587546949</v>
      </c>
      <c r="AU1329" s="6">
        <f t="shared" si="6"/>
        <v>0.1330602</v>
      </c>
      <c r="AV1329" s="6">
        <f t="shared" si="7"/>
        <v>0</v>
      </c>
      <c r="AW1329" s="6">
        <f t="shared" si="8"/>
        <v>1</v>
      </c>
      <c r="AX1329" s="6">
        <f t="shared" si="9"/>
        <v>0</v>
      </c>
      <c r="AY1329" s="6">
        <f t="shared" si="10"/>
        <v>0</v>
      </c>
      <c r="AZ1329" s="6">
        <f t="shared" si="11"/>
        <v>0</v>
      </c>
      <c r="BA1329" s="6">
        <f t="shared" si="12"/>
        <v>22</v>
      </c>
      <c r="BB1329" s="6">
        <f t="shared" si="13"/>
        <v>0</v>
      </c>
      <c r="BC1329" s="2"/>
      <c r="BD1329" s="2"/>
    </row>
    <row r="1330" ht="15.75" customHeight="1">
      <c r="A1330" s="2">
        <v>317.0</v>
      </c>
      <c r="B1330" s="2">
        <v>2018.0</v>
      </c>
      <c r="C1330" s="6" t="s">
        <v>378</v>
      </c>
      <c r="D1330" s="2">
        <v>18465.0</v>
      </c>
      <c r="E1330" s="2">
        <v>3.3256439000139E13</v>
      </c>
      <c r="F1330" s="2" t="str">
        <f t="array" ref="F1330">IFERROR(INDEX(cnpj!$A:$B,MATCH(C1330,cnpj!$B:$B,0),1),IF(G1330=14,LEFT(E1330,2)&amp;"."&amp;MID(E1330,3,3)&amp;"."&amp;MID(E1330,6,3)&amp;"/"&amp;MID(E1330,9,4)&amp;"-"&amp;RIGHT(E1330,2),IF(G1330=13,0&amp;LEFT(E1330,1)&amp;"."&amp;MID(E1330,2,3)&amp;"."&amp;MID(E1330,5,3)&amp;"/"&amp;MID(E1330,8,4)&amp;"-"&amp;RIGHT(E1330,2),IF(G1330=12,"00"&amp;"."&amp;LEFT(E1330,3)&amp;"."&amp;MID(E1330,4,3)&amp;"/"&amp;MID(E1330,7,4)&amp;"-"&amp;RIGHT(E1330,2),IF(G1330=11,"00.0"&amp;LEFT(E1330,2)&amp;"."&amp;MID(E1330,3,3)&amp;"/"&amp;MID(E1330,6,4)&amp;"-"&amp;RIGHT(E1330,2),"erro")))))</f>
        <v>33.256.439/0001-39</v>
      </c>
      <c r="G1330" s="2">
        <f t="shared" si="2"/>
        <v>14</v>
      </c>
      <c r="H1330" s="6" t="s">
        <v>191</v>
      </c>
      <c r="I1330" s="2">
        <v>7.0</v>
      </c>
      <c r="J1330" s="6">
        <v>15.856730886823913</v>
      </c>
      <c r="K1330" s="6">
        <v>7700000.0</v>
      </c>
      <c r="L1330" s="2">
        <v>0.0</v>
      </c>
      <c r="M1330" s="2">
        <v>1.0</v>
      </c>
      <c r="N1330" s="2"/>
      <c r="O1330" s="2">
        <v>0.0</v>
      </c>
      <c r="P1330" s="2">
        <v>0.0</v>
      </c>
      <c r="Q1330" s="2">
        <v>0.0</v>
      </c>
      <c r="R1330" s="2">
        <v>23.0</v>
      </c>
      <c r="S1330" s="2">
        <v>0.0</v>
      </c>
      <c r="T1330" s="6">
        <v>16.270105755674223</v>
      </c>
      <c r="U1330" s="6">
        <v>0.0988188171507303</v>
      </c>
      <c r="V1330" s="6">
        <v>0.18842705373432792</v>
      </c>
      <c r="W1330" s="6">
        <v>342114.0</v>
      </c>
      <c r="X1330" s="6">
        <v>1851501.0</v>
      </c>
      <c r="Y1330" s="6">
        <v>1.164172E7</v>
      </c>
      <c r="Z1330" s="6">
        <v>1150421.0</v>
      </c>
      <c r="AA1330" s="2">
        <f t="shared" si="3"/>
        <v>0</v>
      </c>
      <c r="AB1330" s="2">
        <v>0.0</v>
      </c>
      <c r="AC1330" s="2">
        <v>0.0</v>
      </c>
      <c r="AD1330" s="2">
        <v>0.0</v>
      </c>
      <c r="AE1330" s="2">
        <v>0.0</v>
      </c>
      <c r="AF1330" s="2">
        <v>0.0</v>
      </c>
      <c r="AG1330" s="2">
        <v>0.0</v>
      </c>
      <c r="AH1330" s="2">
        <v>0.0</v>
      </c>
      <c r="AI1330" s="2">
        <v>0.0</v>
      </c>
      <c r="AJ1330" s="2">
        <v>0.0</v>
      </c>
      <c r="AK1330" s="2">
        <v>1.0</v>
      </c>
      <c r="AL1330" s="2">
        <v>0.0</v>
      </c>
      <c r="AM1330" s="2">
        <v>0.0</v>
      </c>
      <c r="AN1330" s="2">
        <v>0.0</v>
      </c>
      <c r="AO1330" s="2">
        <v>1.0</v>
      </c>
      <c r="AP1330" s="2">
        <v>0.0</v>
      </c>
      <c r="AQ1330" s="2">
        <v>0.0</v>
      </c>
      <c r="AR1330" s="3">
        <v>0.0</v>
      </c>
      <c r="AS1330" s="6">
        <f t="shared" si="4"/>
        <v>16.18760082</v>
      </c>
      <c r="AT1330" s="6">
        <f t="shared" si="5"/>
        <v>0.1468599717</v>
      </c>
      <c r="AU1330" s="6">
        <f t="shared" si="6"/>
        <v>0.124864083</v>
      </c>
      <c r="AV1330" s="6">
        <f t="shared" si="7"/>
        <v>0</v>
      </c>
      <c r="AW1330" s="6">
        <f t="shared" si="8"/>
        <v>1</v>
      </c>
      <c r="AX1330" s="6">
        <f t="shared" si="9"/>
        <v>0</v>
      </c>
      <c r="AY1330" s="6">
        <f t="shared" si="10"/>
        <v>0</v>
      </c>
      <c r="AZ1330" s="6">
        <f t="shared" si="11"/>
        <v>0</v>
      </c>
      <c r="BA1330" s="6">
        <f t="shared" si="12"/>
        <v>22</v>
      </c>
      <c r="BB1330" s="6">
        <f t="shared" si="13"/>
        <v>0</v>
      </c>
      <c r="BC1330" s="2"/>
      <c r="BD1330" s="2"/>
    </row>
    <row r="1331" ht="15.75" customHeight="1">
      <c r="A1331" s="2">
        <v>317.0</v>
      </c>
      <c r="B1331" s="2">
        <v>2019.0</v>
      </c>
      <c r="C1331" s="6" t="s">
        <v>378</v>
      </c>
      <c r="D1331" s="2">
        <v>18465.0</v>
      </c>
      <c r="E1331" s="2">
        <v>3.3256439000139E13</v>
      </c>
      <c r="F1331" s="2" t="str">
        <f t="array" ref="F1331">IFERROR(INDEX(cnpj!$A:$B,MATCH(C1331,cnpj!$B:$B,0),1),IF(G1331=14,LEFT(E1331,2)&amp;"."&amp;MID(E1331,3,3)&amp;"."&amp;MID(E1331,6,3)&amp;"/"&amp;MID(E1331,9,4)&amp;"-"&amp;RIGHT(E1331,2),IF(G1331=13,0&amp;LEFT(E1331,1)&amp;"."&amp;MID(E1331,2,3)&amp;"."&amp;MID(E1331,5,3)&amp;"/"&amp;MID(E1331,8,4)&amp;"-"&amp;RIGHT(E1331,2),IF(G1331=12,"00"&amp;"."&amp;LEFT(E1331,3)&amp;"."&amp;MID(E1331,4,3)&amp;"/"&amp;MID(E1331,7,4)&amp;"-"&amp;RIGHT(E1331,2),IF(G1331=11,"00.0"&amp;LEFT(E1331,2)&amp;"."&amp;MID(E1331,3,3)&amp;"/"&amp;MID(E1331,6,4)&amp;"-"&amp;RIGHT(E1331,2),"erro")))))</f>
        <v>33.256.439/0001-39</v>
      </c>
      <c r="G1331" s="2">
        <f t="shared" si="2"/>
        <v>14</v>
      </c>
      <c r="H1331" s="6" t="s">
        <v>191</v>
      </c>
      <c r="I1331" s="2">
        <v>7.0</v>
      </c>
      <c r="J1331" s="6">
        <v>16.25785759333348</v>
      </c>
      <c r="K1331" s="6">
        <v>1.15E7</v>
      </c>
      <c r="L1331" s="2">
        <v>0.0</v>
      </c>
      <c r="M1331" s="2">
        <v>1.0</v>
      </c>
      <c r="N1331" s="2"/>
      <c r="O1331" s="2">
        <v>0.0</v>
      </c>
      <c r="P1331" s="2">
        <v>0.0</v>
      </c>
      <c r="Q1331" s="2">
        <v>0.0</v>
      </c>
      <c r="R1331" s="2">
        <v>23.0</v>
      </c>
      <c r="S1331" s="2">
        <v>0.0</v>
      </c>
      <c r="T1331" s="6">
        <v>16.246473298323224</v>
      </c>
      <c r="U1331" s="6">
        <v>0.03285240236369555</v>
      </c>
      <c r="V1331" s="6">
        <v>0.03518216598446607</v>
      </c>
      <c r="W1331" s="6">
        <v>47069.0</v>
      </c>
      <c r="X1331" s="6">
        <v>352946.0</v>
      </c>
      <c r="Y1331" s="6">
        <v>1.1369823E7</v>
      </c>
      <c r="Z1331" s="6">
        <v>373526.0</v>
      </c>
      <c r="AA1331" s="2">
        <f t="shared" si="3"/>
        <v>0</v>
      </c>
      <c r="AB1331" s="2">
        <v>0.0</v>
      </c>
      <c r="AC1331" s="2">
        <v>0.0</v>
      </c>
      <c r="AD1331" s="2">
        <v>0.0</v>
      </c>
      <c r="AE1331" s="2">
        <v>0.0</v>
      </c>
      <c r="AF1331" s="2">
        <v>0.0</v>
      </c>
      <c r="AG1331" s="2">
        <v>0.0</v>
      </c>
      <c r="AH1331" s="2">
        <v>0.0</v>
      </c>
      <c r="AI1331" s="2">
        <v>0.0</v>
      </c>
      <c r="AJ1331" s="2">
        <v>0.0</v>
      </c>
      <c r="AK1331" s="2">
        <v>1.0</v>
      </c>
      <c r="AL1331" s="2">
        <v>0.0</v>
      </c>
      <c r="AM1331" s="2">
        <v>0.0</v>
      </c>
      <c r="AN1331" s="2">
        <v>0.0</v>
      </c>
      <c r="AO1331" s="2">
        <v>0.0</v>
      </c>
      <c r="AP1331" s="2">
        <v>1.0</v>
      </c>
      <c r="AQ1331" s="2">
        <v>0.0</v>
      </c>
      <c r="AR1331" s="3">
        <v>0.0</v>
      </c>
      <c r="AS1331" s="6">
        <f t="shared" si="4"/>
        <v>16.27010576</v>
      </c>
      <c r="AT1331" s="6">
        <f t="shared" si="5"/>
        <v>0.09881881715</v>
      </c>
      <c r="AU1331" s="6">
        <f t="shared" si="6"/>
        <v>0.1884270537</v>
      </c>
      <c r="AV1331" s="6">
        <f t="shared" si="7"/>
        <v>0</v>
      </c>
      <c r="AW1331" s="6">
        <f t="shared" si="8"/>
        <v>1</v>
      </c>
      <c r="AX1331" s="6">
        <f t="shared" si="9"/>
        <v>0</v>
      </c>
      <c r="AY1331" s="6">
        <f t="shared" si="10"/>
        <v>0</v>
      </c>
      <c r="AZ1331" s="6">
        <f t="shared" si="11"/>
        <v>0</v>
      </c>
      <c r="BA1331" s="6">
        <f t="shared" si="12"/>
        <v>23</v>
      </c>
      <c r="BB1331" s="6">
        <f t="shared" si="13"/>
        <v>0</v>
      </c>
      <c r="BC1331" s="2"/>
      <c r="BD1331" s="2"/>
    </row>
    <row r="1332" ht="15.75" customHeight="1">
      <c r="A1332" s="2">
        <v>317.0</v>
      </c>
      <c r="B1332" s="2">
        <v>2020.0</v>
      </c>
      <c r="C1332" s="6" t="s">
        <v>378</v>
      </c>
      <c r="D1332" s="2">
        <v>18465.0</v>
      </c>
      <c r="E1332" s="2">
        <v>3.3256439000139E13</v>
      </c>
      <c r="F1332" s="2" t="str">
        <f t="array" ref="F1332">IFERROR(INDEX(cnpj!$A:$B,MATCH(C1332,cnpj!$B:$B,0),1),IF(G1332=14,LEFT(E1332,2)&amp;"."&amp;MID(E1332,3,3)&amp;"."&amp;MID(E1332,6,3)&amp;"/"&amp;MID(E1332,9,4)&amp;"-"&amp;RIGHT(E1332,2),IF(G1332=13,0&amp;LEFT(E1332,1)&amp;"."&amp;MID(E1332,2,3)&amp;"."&amp;MID(E1332,5,3)&amp;"/"&amp;MID(E1332,8,4)&amp;"-"&amp;RIGHT(E1332,2),IF(G1332=12,"00"&amp;"."&amp;LEFT(E1332,3)&amp;"."&amp;MID(E1332,4,3)&amp;"/"&amp;MID(E1332,7,4)&amp;"-"&amp;RIGHT(E1332,2),IF(G1332=11,"00.0"&amp;LEFT(E1332,2)&amp;"."&amp;MID(E1332,3,3)&amp;"/"&amp;MID(E1332,6,4)&amp;"-"&amp;RIGHT(E1332,2),"erro")))))</f>
        <v>33.256.439/0001-39</v>
      </c>
      <c r="G1332" s="2">
        <f t="shared" si="2"/>
        <v>14</v>
      </c>
      <c r="H1332" s="6" t="s">
        <v>191</v>
      </c>
      <c r="I1332" s="2">
        <v>7.0</v>
      </c>
      <c r="J1332" s="6">
        <v>15.955576721460545</v>
      </c>
      <c r="K1332" s="6">
        <v>8500000.0</v>
      </c>
      <c r="L1332" s="2">
        <v>0.0</v>
      </c>
      <c r="M1332" s="2">
        <v>1.0</v>
      </c>
      <c r="N1332" s="2"/>
      <c r="O1332" s="2">
        <v>0.0</v>
      </c>
      <c r="P1332" s="2">
        <v>0.0</v>
      </c>
      <c r="Q1332" s="2">
        <v>0.0</v>
      </c>
      <c r="R1332" s="2">
        <v>23.0</v>
      </c>
      <c r="S1332" s="2">
        <v>0.0</v>
      </c>
      <c r="T1332" s="6">
        <v>16.3798980653099</v>
      </c>
      <c r="U1332" s="6">
        <v>0.06876039141370022</v>
      </c>
      <c r="V1332" s="6">
        <v>0.2662227660490531</v>
      </c>
      <c r="W1332" s="6">
        <v>1566780.0</v>
      </c>
      <c r="X1332" s="6">
        <v>1892172.0</v>
      </c>
      <c r="Y1332" s="6">
        <v>1.2992698E7</v>
      </c>
      <c r="Z1332" s="6">
        <v>893383.0</v>
      </c>
      <c r="AA1332" s="2">
        <f t="shared" si="3"/>
        <v>0</v>
      </c>
      <c r="AB1332" s="2">
        <v>0.0</v>
      </c>
      <c r="AC1332" s="2">
        <v>0.0</v>
      </c>
      <c r="AD1332" s="2">
        <v>0.0</v>
      </c>
      <c r="AE1332" s="2">
        <v>0.0</v>
      </c>
      <c r="AF1332" s="2">
        <v>0.0</v>
      </c>
      <c r="AG1332" s="2">
        <v>0.0</v>
      </c>
      <c r="AH1332" s="2">
        <v>0.0</v>
      </c>
      <c r="AI1332" s="2">
        <v>0.0</v>
      </c>
      <c r="AJ1332" s="2">
        <v>0.0</v>
      </c>
      <c r="AK1332" s="2">
        <v>1.0</v>
      </c>
      <c r="AL1332" s="2">
        <v>0.0</v>
      </c>
      <c r="AM1332" s="2">
        <v>0.0</v>
      </c>
      <c r="AN1332" s="2">
        <v>0.0</v>
      </c>
      <c r="AO1332" s="2">
        <v>0.0</v>
      </c>
      <c r="AP1332" s="2">
        <v>0.0</v>
      </c>
      <c r="AQ1332" s="2">
        <v>1.0</v>
      </c>
      <c r="AR1332" s="3">
        <v>0.0</v>
      </c>
      <c r="AS1332" s="6">
        <f t="shared" si="4"/>
        <v>16.2464733</v>
      </c>
      <c r="AT1332" s="6">
        <f t="shared" si="5"/>
        <v>0.03285240236</v>
      </c>
      <c r="AU1332" s="6">
        <f t="shared" si="6"/>
        <v>0.03518216598</v>
      </c>
      <c r="AV1332" s="6">
        <f t="shared" si="7"/>
        <v>0</v>
      </c>
      <c r="AW1332" s="6">
        <f t="shared" si="8"/>
        <v>1</v>
      </c>
      <c r="AX1332" s="6">
        <f t="shared" si="9"/>
        <v>0</v>
      </c>
      <c r="AY1332" s="6">
        <f t="shared" si="10"/>
        <v>0</v>
      </c>
      <c r="AZ1332" s="6">
        <f t="shared" si="11"/>
        <v>0</v>
      </c>
      <c r="BA1332" s="6">
        <f t="shared" si="12"/>
        <v>23</v>
      </c>
      <c r="BB1332" s="6">
        <f t="shared" si="13"/>
        <v>0</v>
      </c>
      <c r="BC1332" s="2"/>
      <c r="BD1332" s="2"/>
    </row>
    <row r="1333" ht="15.75" customHeight="1">
      <c r="A1333" s="2">
        <v>318.0</v>
      </c>
      <c r="B1333" s="2">
        <v>2016.0</v>
      </c>
      <c r="C1333" s="6" t="s">
        <v>379</v>
      </c>
      <c r="D1333" s="2">
        <v>21555.0</v>
      </c>
      <c r="E1333" s="2">
        <v>4.43753400013E12</v>
      </c>
      <c r="F1333" s="2" t="str">
        <f t="array" ref="F1333">IFERROR(INDEX(cnpj!$A:$B,MATCH(C1333,cnpj!$B:$B,0),1),IF(G1333=14,LEFT(E1333,2)&amp;"."&amp;MID(E1333,3,3)&amp;"."&amp;MID(E1333,6,3)&amp;"/"&amp;MID(E1333,9,4)&amp;"-"&amp;RIGHT(E1333,2),IF(G1333=13,0&amp;LEFT(E1333,1)&amp;"."&amp;MID(E1333,2,3)&amp;"."&amp;MID(E1333,5,3)&amp;"/"&amp;MID(E1333,8,4)&amp;"-"&amp;RIGHT(E1333,2),IF(G1333=12,"00"&amp;"."&amp;LEFT(E1333,3)&amp;"."&amp;MID(E1333,4,3)&amp;"/"&amp;MID(E1333,7,4)&amp;"-"&amp;RIGHT(E1333,2),IF(G1333=11,"00.0"&amp;LEFT(E1333,2)&amp;"."&amp;MID(E1333,3,3)&amp;"/"&amp;MID(E1333,6,4)&amp;"-"&amp;RIGHT(E1333,2),"erro")))))</f>
        <v>04.437.534/0001-30</v>
      </c>
      <c r="G1333" s="2">
        <f t="shared" si="2"/>
        <v>13</v>
      </c>
      <c r="H1333" s="6" t="s">
        <v>290</v>
      </c>
      <c r="I1333" s="2">
        <v>3.0</v>
      </c>
      <c r="J1333" s="6">
        <v>13.4008281003065</v>
      </c>
      <c r="K1333" s="6">
        <v>660550.0</v>
      </c>
      <c r="L1333" s="2">
        <v>0.0</v>
      </c>
      <c r="M1333" s="2">
        <v>1.0</v>
      </c>
      <c r="N1333" s="2"/>
      <c r="O1333" s="2">
        <v>0.0</v>
      </c>
      <c r="P1333" s="2">
        <v>0.0</v>
      </c>
      <c r="Q1333" s="2">
        <v>0.0</v>
      </c>
      <c r="R1333" s="2">
        <v>13.0</v>
      </c>
      <c r="S1333" s="2">
        <v>0.0</v>
      </c>
      <c r="T1333" s="6">
        <v>14.605797153348474</v>
      </c>
      <c r="U1333" s="6">
        <v>0.02126515634102652</v>
      </c>
      <c r="V1333" s="6">
        <v>0.647607925126178</v>
      </c>
      <c r="W1333" s="6">
        <v>900226.0</v>
      </c>
      <c r="X1333" s="6">
        <v>527120.0</v>
      </c>
      <c r="Y1333" s="6">
        <v>2204028.0</v>
      </c>
      <c r="Z1333" s="6">
        <v>46869.0</v>
      </c>
      <c r="AA1333" s="2" t="str">
        <f t="shared" si="3"/>
        <v/>
      </c>
      <c r="AB1333" s="2">
        <v>0.0</v>
      </c>
      <c r="AC1333" s="2">
        <v>0.0</v>
      </c>
      <c r="AD1333" s="2">
        <v>0.0</v>
      </c>
      <c r="AE1333" s="2">
        <v>0.0</v>
      </c>
      <c r="AF1333" s="2">
        <v>0.0</v>
      </c>
      <c r="AG1333" s="2">
        <v>0.0</v>
      </c>
      <c r="AH1333" s="2">
        <v>1.0</v>
      </c>
      <c r="AI1333" s="2">
        <v>0.0</v>
      </c>
      <c r="AJ1333" s="2">
        <v>0.0</v>
      </c>
      <c r="AK1333" s="2">
        <v>0.0</v>
      </c>
      <c r="AL1333" s="2">
        <v>0.0</v>
      </c>
      <c r="AM1333" s="2">
        <v>1.0</v>
      </c>
      <c r="AN1333" s="2">
        <v>0.0</v>
      </c>
      <c r="AO1333" s="2">
        <v>0.0</v>
      </c>
      <c r="AP1333" s="2">
        <v>0.0</v>
      </c>
      <c r="AQ1333" s="2">
        <v>0.0</v>
      </c>
      <c r="AR1333" s="3">
        <v>0.0</v>
      </c>
      <c r="AS1333" s="6" t="str">
        <f t="shared" si="4"/>
        <v/>
      </c>
      <c r="AT1333" s="6" t="str">
        <f t="shared" si="5"/>
        <v/>
      </c>
      <c r="AU1333" s="6" t="str">
        <f t="shared" si="6"/>
        <v/>
      </c>
      <c r="AV1333" s="6" t="str">
        <f t="shared" si="7"/>
        <v/>
      </c>
      <c r="AW1333" s="6" t="str">
        <f t="shared" si="8"/>
        <v/>
      </c>
      <c r="AX1333" s="6" t="str">
        <f t="shared" si="9"/>
        <v/>
      </c>
      <c r="AY1333" s="6" t="str">
        <f t="shared" si="10"/>
        <v/>
      </c>
      <c r="AZ1333" s="6" t="str">
        <f t="shared" si="11"/>
        <v/>
      </c>
      <c r="BA1333" s="6" t="str">
        <f t="shared" si="12"/>
        <v/>
      </c>
      <c r="BB1333" s="6" t="str">
        <f t="shared" si="13"/>
        <v/>
      </c>
      <c r="BC1333" s="2"/>
      <c r="BD1333" s="2"/>
    </row>
    <row r="1334" ht="15.75" customHeight="1">
      <c r="A1334" s="2">
        <v>318.0</v>
      </c>
      <c r="B1334" s="2">
        <v>2017.0</v>
      </c>
      <c r="C1334" s="6" t="s">
        <v>379</v>
      </c>
      <c r="D1334" s="2">
        <v>21555.0</v>
      </c>
      <c r="E1334" s="2">
        <v>4.43753400013E12</v>
      </c>
      <c r="F1334" s="2" t="str">
        <f t="array" ref="F1334">IFERROR(INDEX(cnpj!$A:$B,MATCH(C1334,cnpj!$B:$B,0),1),IF(G1334=14,LEFT(E1334,2)&amp;"."&amp;MID(E1334,3,3)&amp;"."&amp;MID(E1334,6,3)&amp;"/"&amp;MID(E1334,9,4)&amp;"-"&amp;RIGHT(E1334,2),IF(G1334=13,0&amp;LEFT(E1334,1)&amp;"."&amp;MID(E1334,2,3)&amp;"."&amp;MID(E1334,5,3)&amp;"/"&amp;MID(E1334,8,4)&amp;"-"&amp;RIGHT(E1334,2),IF(G1334=12,"00"&amp;"."&amp;LEFT(E1334,3)&amp;"."&amp;MID(E1334,4,3)&amp;"/"&amp;MID(E1334,7,4)&amp;"-"&amp;RIGHT(E1334,2),IF(G1334=11,"00.0"&amp;LEFT(E1334,2)&amp;"."&amp;MID(E1334,3,3)&amp;"/"&amp;MID(E1334,6,4)&amp;"-"&amp;RIGHT(E1334,2),"erro")))))</f>
        <v>04.437.534/0001-30</v>
      </c>
      <c r="G1334" s="2">
        <f t="shared" si="2"/>
        <v>13</v>
      </c>
      <c r="H1334" s="6" t="s">
        <v>290</v>
      </c>
      <c r="I1334" s="2">
        <v>3.0</v>
      </c>
      <c r="J1334" s="6">
        <v>13.491208801681056</v>
      </c>
      <c r="K1334" s="6">
        <v>723032.03</v>
      </c>
      <c r="L1334" s="2">
        <v>0.0</v>
      </c>
      <c r="M1334" s="2">
        <v>1.0</v>
      </c>
      <c r="N1334" s="2"/>
      <c r="O1334" s="2">
        <v>0.0</v>
      </c>
      <c r="P1334" s="2">
        <v>0.0</v>
      </c>
      <c r="Q1334" s="2">
        <v>0.0</v>
      </c>
      <c r="R1334" s="2">
        <v>12.0</v>
      </c>
      <c r="S1334" s="2">
        <v>0.0</v>
      </c>
      <c r="T1334" s="6">
        <v>14.892227891945094</v>
      </c>
      <c r="U1334" s="6">
        <v>0.020751754071254493</v>
      </c>
      <c r="V1334" s="6">
        <v>0.7244548520644941</v>
      </c>
      <c r="W1334" s="6">
        <v>1069329.0</v>
      </c>
      <c r="X1334" s="6">
        <v>1056967.0</v>
      </c>
      <c r="Y1334" s="6">
        <v>2935029.0</v>
      </c>
      <c r="Z1334" s="6">
        <v>60907.0</v>
      </c>
      <c r="AA1334" s="2">
        <f t="shared" si="3"/>
        <v>0</v>
      </c>
      <c r="AB1334" s="2">
        <v>0.0</v>
      </c>
      <c r="AC1334" s="2">
        <v>0.0</v>
      </c>
      <c r="AD1334" s="2">
        <v>0.0</v>
      </c>
      <c r="AE1334" s="2">
        <v>0.0</v>
      </c>
      <c r="AF1334" s="2">
        <v>0.0</v>
      </c>
      <c r="AG1334" s="2">
        <v>0.0</v>
      </c>
      <c r="AH1334" s="2">
        <v>1.0</v>
      </c>
      <c r="AI1334" s="2">
        <v>0.0</v>
      </c>
      <c r="AJ1334" s="2">
        <v>0.0</v>
      </c>
      <c r="AK1334" s="2">
        <v>0.0</v>
      </c>
      <c r="AL1334" s="2">
        <v>0.0</v>
      </c>
      <c r="AM1334" s="2">
        <v>0.0</v>
      </c>
      <c r="AN1334" s="2">
        <v>1.0</v>
      </c>
      <c r="AO1334" s="2">
        <v>0.0</v>
      </c>
      <c r="AP1334" s="2">
        <v>0.0</v>
      </c>
      <c r="AQ1334" s="2">
        <v>0.0</v>
      </c>
      <c r="AR1334" s="3">
        <v>0.0</v>
      </c>
      <c r="AS1334" s="6">
        <f t="shared" si="4"/>
        <v>14.60579715</v>
      </c>
      <c r="AT1334" s="6">
        <f t="shared" si="5"/>
        <v>0.02126515634</v>
      </c>
      <c r="AU1334" s="6">
        <f t="shared" si="6"/>
        <v>0.6476079251</v>
      </c>
      <c r="AV1334" s="6">
        <f t="shared" si="7"/>
        <v>0</v>
      </c>
      <c r="AW1334" s="6">
        <f t="shared" si="8"/>
        <v>1</v>
      </c>
      <c r="AX1334" s="6">
        <f t="shared" si="9"/>
        <v>0</v>
      </c>
      <c r="AY1334" s="6">
        <f t="shared" si="10"/>
        <v>0</v>
      </c>
      <c r="AZ1334" s="6">
        <f t="shared" si="11"/>
        <v>0</v>
      </c>
      <c r="BA1334" s="6">
        <f t="shared" si="12"/>
        <v>13</v>
      </c>
      <c r="BB1334" s="6">
        <f t="shared" si="13"/>
        <v>0</v>
      </c>
      <c r="BC1334" s="2"/>
      <c r="BD1334" s="2"/>
    </row>
    <row r="1335" ht="15.75" customHeight="1">
      <c r="A1335" s="2">
        <v>318.0</v>
      </c>
      <c r="B1335" s="2">
        <v>2018.0</v>
      </c>
      <c r="C1335" s="6" t="s">
        <v>379</v>
      </c>
      <c r="D1335" s="2">
        <v>21555.0</v>
      </c>
      <c r="E1335" s="2">
        <v>4.43753400013E12</v>
      </c>
      <c r="F1335" s="2" t="str">
        <f t="array" ref="F1335">IFERROR(INDEX(cnpj!$A:$B,MATCH(C1335,cnpj!$B:$B,0),1),IF(G1335=14,LEFT(E1335,2)&amp;"."&amp;MID(E1335,3,3)&amp;"."&amp;MID(E1335,6,3)&amp;"/"&amp;MID(E1335,9,4)&amp;"-"&amp;RIGHT(E1335,2),IF(G1335=13,0&amp;LEFT(E1335,1)&amp;"."&amp;MID(E1335,2,3)&amp;"."&amp;MID(E1335,5,3)&amp;"/"&amp;MID(E1335,8,4)&amp;"-"&amp;RIGHT(E1335,2),IF(G1335=12,"00"&amp;"."&amp;LEFT(E1335,3)&amp;"."&amp;MID(E1335,4,3)&amp;"/"&amp;MID(E1335,7,4)&amp;"-"&amp;RIGHT(E1335,2),IF(G1335=11,"00.0"&amp;LEFT(E1335,2)&amp;"."&amp;MID(E1335,3,3)&amp;"/"&amp;MID(E1335,6,4)&amp;"-"&amp;RIGHT(E1335,2),"erro")))))</f>
        <v>04.437.534/0001-30</v>
      </c>
      <c r="G1335" s="2">
        <f t="shared" si="2"/>
        <v>13</v>
      </c>
      <c r="H1335" s="6" t="s">
        <v>290</v>
      </c>
      <c r="I1335" s="2">
        <v>3.0</v>
      </c>
      <c r="J1335" s="6">
        <v>12.919422544907638</v>
      </c>
      <c r="K1335" s="6">
        <v>408163.27</v>
      </c>
      <c r="L1335" s="2">
        <v>0.0</v>
      </c>
      <c r="M1335" s="2">
        <v>1.0</v>
      </c>
      <c r="N1335" s="2"/>
      <c r="O1335" s="2">
        <v>0.0</v>
      </c>
      <c r="P1335" s="2">
        <v>0.0</v>
      </c>
      <c r="Q1335" s="2">
        <v>0.0</v>
      </c>
      <c r="R1335" s="2">
        <v>11.0</v>
      </c>
      <c r="S1335" s="2">
        <v>0.0</v>
      </c>
      <c r="T1335" s="6">
        <v>15.186433380000137</v>
      </c>
      <c r="U1335" s="6">
        <v>0.027900087941459015</v>
      </c>
      <c r="V1335" s="6">
        <v>0.785075796195161</v>
      </c>
      <c r="W1335" s="6">
        <v>1567914.0</v>
      </c>
      <c r="X1335" s="6">
        <v>1524487.0</v>
      </c>
      <c r="Y1335" s="6">
        <v>3938984.0</v>
      </c>
      <c r="Z1335" s="6">
        <v>109898.0</v>
      </c>
      <c r="AA1335" s="2">
        <f t="shared" si="3"/>
        <v>0</v>
      </c>
      <c r="AB1335" s="2">
        <v>0.0</v>
      </c>
      <c r="AC1335" s="2">
        <v>0.0</v>
      </c>
      <c r="AD1335" s="2">
        <v>0.0</v>
      </c>
      <c r="AE1335" s="2">
        <v>0.0</v>
      </c>
      <c r="AF1335" s="2">
        <v>0.0</v>
      </c>
      <c r="AG1335" s="2">
        <v>0.0</v>
      </c>
      <c r="AH1335" s="2">
        <v>1.0</v>
      </c>
      <c r="AI1335" s="2">
        <v>0.0</v>
      </c>
      <c r="AJ1335" s="2">
        <v>0.0</v>
      </c>
      <c r="AK1335" s="2">
        <v>0.0</v>
      </c>
      <c r="AL1335" s="2">
        <v>0.0</v>
      </c>
      <c r="AM1335" s="2">
        <v>0.0</v>
      </c>
      <c r="AN1335" s="2">
        <v>0.0</v>
      </c>
      <c r="AO1335" s="2">
        <v>1.0</v>
      </c>
      <c r="AP1335" s="2">
        <v>0.0</v>
      </c>
      <c r="AQ1335" s="2">
        <v>0.0</v>
      </c>
      <c r="AR1335" s="3">
        <v>0.0</v>
      </c>
      <c r="AS1335" s="6">
        <f t="shared" si="4"/>
        <v>14.89222789</v>
      </c>
      <c r="AT1335" s="6">
        <f t="shared" si="5"/>
        <v>0.02075175407</v>
      </c>
      <c r="AU1335" s="6">
        <f t="shared" si="6"/>
        <v>0.7244548521</v>
      </c>
      <c r="AV1335" s="6">
        <f t="shared" si="7"/>
        <v>0</v>
      </c>
      <c r="AW1335" s="6">
        <f t="shared" si="8"/>
        <v>1</v>
      </c>
      <c r="AX1335" s="6">
        <f t="shared" si="9"/>
        <v>0</v>
      </c>
      <c r="AY1335" s="6">
        <f t="shared" si="10"/>
        <v>0</v>
      </c>
      <c r="AZ1335" s="6">
        <f t="shared" si="11"/>
        <v>0</v>
      </c>
      <c r="BA1335" s="6">
        <f t="shared" si="12"/>
        <v>12</v>
      </c>
      <c r="BB1335" s="6">
        <f t="shared" si="13"/>
        <v>0</v>
      </c>
      <c r="BC1335" s="2"/>
      <c r="BD1335" s="2"/>
    </row>
    <row r="1336" ht="15.75" customHeight="1">
      <c r="A1336" s="2">
        <v>318.0</v>
      </c>
      <c r="B1336" s="2">
        <v>2019.0</v>
      </c>
      <c r="C1336" s="6" t="s">
        <v>379</v>
      </c>
      <c r="D1336" s="2">
        <v>21555.0</v>
      </c>
      <c r="E1336" s="2">
        <v>4.43753400013E12</v>
      </c>
      <c r="F1336" s="2" t="str">
        <f t="array" ref="F1336">IFERROR(INDEX(cnpj!$A:$B,MATCH(C1336,cnpj!$B:$B,0),1),IF(G1336=14,LEFT(E1336,2)&amp;"."&amp;MID(E1336,3,3)&amp;"."&amp;MID(E1336,6,3)&amp;"/"&amp;MID(E1336,9,4)&amp;"-"&amp;RIGHT(E1336,2),IF(G1336=13,0&amp;LEFT(E1336,1)&amp;"."&amp;MID(E1336,2,3)&amp;"."&amp;MID(E1336,5,3)&amp;"/"&amp;MID(E1336,8,4)&amp;"-"&amp;RIGHT(E1336,2),IF(G1336=12,"00"&amp;"."&amp;LEFT(E1336,3)&amp;"."&amp;MID(E1336,4,3)&amp;"/"&amp;MID(E1336,7,4)&amp;"-"&amp;RIGHT(E1336,2),IF(G1336=11,"00.0"&amp;LEFT(E1336,2)&amp;"."&amp;MID(E1336,3,3)&amp;"/"&amp;MID(E1336,6,4)&amp;"-"&amp;RIGHT(E1336,2),"erro")))))</f>
        <v>04.437.534/0001-30</v>
      </c>
      <c r="G1336" s="2">
        <f t="shared" si="2"/>
        <v>13</v>
      </c>
      <c r="H1336" s="6" t="s">
        <v>290</v>
      </c>
      <c r="I1336" s="2">
        <v>3.0</v>
      </c>
      <c r="J1336" s="6">
        <v>13.324487561494463</v>
      </c>
      <c r="K1336" s="6">
        <v>612000.0</v>
      </c>
      <c r="L1336" s="2">
        <v>0.0</v>
      </c>
      <c r="M1336" s="2">
        <v>1.0</v>
      </c>
      <c r="N1336" s="2"/>
      <c r="O1336" s="2">
        <v>0.0</v>
      </c>
      <c r="P1336" s="2">
        <v>0.0</v>
      </c>
      <c r="Q1336" s="2">
        <v>0.0</v>
      </c>
      <c r="R1336" s="2">
        <v>10.0</v>
      </c>
      <c r="S1336" s="2">
        <v>0.0</v>
      </c>
      <c r="T1336" s="6">
        <v>15.546360468952033</v>
      </c>
      <c r="U1336" s="6">
        <v>0.03134559689661586</v>
      </c>
      <c r="V1336" s="6">
        <v>0.4361716072235163</v>
      </c>
      <c r="W1336" s="6">
        <v>1562159.0</v>
      </c>
      <c r="X1336" s="6">
        <v>900226.0</v>
      </c>
      <c r="Y1336" s="6">
        <v>5645450.0</v>
      </c>
      <c r="Z1336" s="6">
        <v>176960.0</v>
      </c>
      <c r="AA1336" s="2">
        <f t="shared" si="3"/>
        <v>0</v>
      </c>
      <c r="AB1336" s="2">
        <v>0.0</v>
      </c>
      <c r="AC1336" s="2">
        <v>0.0</v>
      </c>
      <c r="AD1336" s="2">
        <v>0.0</v>
      </c>
      <c r="AE1336" s="2">
        <v>0.0</v>
      </c>
      <c r="AF1336" s="2">
        <v>0.0</v>
      </c>
      <c r="AG1336" s="2">
        <v>0.0</v>
      </c>
      <c r="AH1336" s="2">
        <v>1.0</v>
      </c>
      <c r="AI1336" s="2">
        <v>0.0</v>
      </c>
      <c r="AJ1336" s="2">
        <v>0.0</v>
      </c>
      <c r="AK1336" s="2">
        <v>0.0</v>
      </c>
      <c r="AL1336" s="2">
        <v>0.0</v>
      </c>
      <c r="AM1336" s="2">
        <v>0.0</v>
      </c>
      <c r="AN1336" s="2">
        <v>0.0</v>
      </c>
      <c r="AO1336" s="2">
        <v>0.0</v>
      </c>
      <c r="AP1336" s="2">
        <v>1.0</v>
      </c>
      <c r="AQ1336" s="2">
        <v>0.0</v>
      </c>
      <c r="AR1336" s="3">
        <v>0.0</v>
      </c>
      <c r="AS1336" s="6">
        <f t="shared" si="4"/>
        <v>15.18643338</v>
      </c>
      <c r="AT1336" s="6">
        <f t="shared" si="5"/>
        <v>0.02790008794</v>
      </c>
      <c r="AU1336" s="6">
        <f t="shared" si="6"/>
        <v>0.7850757962</v>
      </c>
      <c r="AV1336" s="6">
        <f t="shared" si="7"/>
        <v>0</v>
      </c>
      <c r="AW1336" s="6">
        <f t="shared" si="8"/>
        <v>1</v>
      </c>
      <c r="AX1336" s="6">
        <f t="shared" si="9"/>
        <v>0</v>
      </c>
      <c r="AY1336" s="6">
        <f t="shared" si="10"/>
        <v>0</v>
      </c>
      <c r="AZ1336" s="6">
        <f t="shared" si="11"/>
        <v>0</v>
      </c>
      <c r="BA1336" s="6">
        <f t="shared" si="12"/>
        <v>11</v>
      </c>
      <c r="BB1336" s="6">
        <f t="shared" si="13"/>
        <v>0</v>
      </c>
      <c r="BC1336" s="2"/>
      <c r="BD1336" s="2"/>
    </row>
    <row r="1337" ht="15.75" customHeight="1">
      <c r="A1337" s="2">
        <v>318.0</v>
      </c>
      <c r="B1337" s="2">
        <v>2020.0</v>
      </c>
      <c r="C1337" s="6" t="s">
        <v>379</v>
      </c>
      <c r="D1337" s="2">
        <v>21555.0</v>
      </c>
      <c r="E1337" s="2">
        <v>4.43753400013E12</v>
      </c>
      <c r="F1337" s="2" t="str">
        <f t="array" ref="F1337">IFERROR(INDEX(cnpj!$A:$B,MATCH(C1337,cnpj!$B:$B,0),1),IF(G1337=14,LEFT(E1337,2)&amp;"."&amp;MID(E1337,3,3)&amp;"."&amp;MID(E1337,6,3)&amp;"/"&amp;MID(E1337,9,4)&amp;"-"&amp;RIGHT(E1337,2),IF(G1337=13,0&amp;LEFT(E1337,1)&amp;"."&amp;MID(E1337,2,3)&amp;"."&amp;MID(E1337,5,3)&amp;"/"&amp;MID(E1337,8,4)&amp;"-"&amp;RIGHT(E1337,2),IF(G1337=12,"00"&amp;"."&amp;LEFT(E1337,3)&amp;"."&amp;MID(E1337,4,3)&amp;"/"&amp;MID(E1337,7,4)&amp;"-"&amp;RIGHT(E1337,2),IF(G1337=11,"00.0"&amp;LEFT(E1337,2)&amp;"."&amp;MID(E1337,3,3)&amp;"/"&amp;MID(E1337,6,4)&amp;"-"&amp;RIGHT(E1337,2),"erro")))))</f>
        <v>04.437.534/0001-30</v>
      </c>
      <c r="G1337" s="2">
        <f t="shared" si="2"/>
        <v>13</v>
      </c>
      <c r="H1337" s="6" t="s">
        <v>290</v>
      </c>
      <c r="I1337" s="2">
        <v>3.0</v>
      </c>
      <c r="J1337" s="6">
        <v>13.324487561494463</v>
      </c>
      <c r="K1337" s="6">
        <v>612000.0</v>
      </c>
      <c r="L1337" s="2">
        <v>0.0</v>
      </c>
      <c r="M1337" s="2">
        <v>1.0</v>
      </c>
      <c r="N1337" s="2"/>
      <c r="O1337" s="2">
        <v>0.0</v>
      </c>
      <c r="P1337" s="2">
        <v>0.0</v>
      </c>
      <c r="Q1337" s="2">
        <v>0.0</v>
      </c>
      <c r="R1337" s="2">
        <v>11.0</v>
      </c>
      <c r="S1337" s="2">
        <v>0.0</v>
      </c>
      <c r="T1337" s="6">
        <v>15.73622391735331</v>
      </c>
      <c r="U1337" s="6">
        <v>0.019440577594565113</v>
      </c>
      <c r="V1337" s="6">
        <v>0.674387832329743</v>
      </c>
      <c r="W1337" s="6">
        <v>1750065.0</v>
      </c>
      <c r="X1337" s="6">
        <v>2853189.0</v>
      </c>
      <c r="Y1337" s="6">
        <v>6825826.0</v>
      </c>
      <c r="Z1337" s="6">
        <v>132698.0</v>
      </c>
      <c r="AA1337" s="2">
        <f t="shared" si="3"/>
        <v>0</v>
      </c>
      <c r="AB1337" s="2">
        <v>0.0</v>
      </c>
      <c r="AC1337" s="2">
        <v>0.0</v>
      </c>
      <c r="AD1337" s="2">
        <v>0.0</v>
      </c>
      <c r="AE1337" s="2">
        <v>0.0</v>
      </c>
      <c r="AF1337" s="2">
        <v>0.0</v>
      </c>
      <c r="AG1337" s="2">
        <v>0.0</v>
      </c>
      <c r="AH1337" s="2">
        <v>1.0</v>
      </c>
      <c r="AI1337" s="2">
        <v>0.0</v>
      </c>
      <c r="AJ1337" s="2">
        <v>0.0</v>
      </c>
      <c r="AK1337" s="2">
        <v>0.0</v>
      </c>
      <c r="AL1337" s="2">
        <v>0.0</v>
      </c>
      <c r="AM1337" s="2">
        <v>0.0</v>
      </c>
      <c r="AN1337" s="2">
        <v>0.0</v>
      </c>
      <c r="AO1337" s="2">
        <v>0.0</v>
      </c>
      <c r="AP1337" s="2">
        <v>0.0</v>
      </c>
      <c r="AQ1337" s="2">
        <v>1.0</v>
      </c>
      <c r="AR1337" s="3">
        <v>0.0</v>
      </c>
      <c r="AS1337" s="6">
        <f t="shared" si="4"/>
        <v>15.54636047</v>
      </c>
      <c r="AT1337" s="6">
        <f t="shared" si="5"/>
        <v>0.0313455969</v>
      </c>
      <c r="AU1337" s="6">
        <f t="shared" si="6"/>
        <v>0.4361716072</v>
      </c>
      <c r="AV1337" s="6">
        <f t="shared" si="7"/>
        <v>0</v>
      </c>
      <c r="AW1337" s="6">
        <f t="shared" si="8"/>
        <v>1</v>
      </c>
      <c r="AX1337" s="6">
        <f t="shared" si="9"/>
        <v>0</v>
      </c>
      <c r="AY1337" s="6">
        <f t="shared" si="10"/>
        <v>0</v>
      </c>
      <c r="AZ1337" s="6">
        <f t="shared" si="11"/>
        <v>0</v>
      </c>
      <c r="BA1337" s="6">
        <f t="shared" si="12"/>
        <v>10</v>
      </c>
      <c r="BB1337" s="6">
        <f t="shared" si="13"/>
        <v>0</v>
      </c>
      <c r="BC1337" s="2"/>
      <c r="BD1337" s="2"/>
    </row>
    <row r="1338" ht="15.75" customHeight="1">
      <c r="A1338" s="2">
        <v>319.0</v>
      </c>
      <c r="B1338" s="2">
        <v>2016.0</v>
      </c>
      <c r="C1338" s="6" t="s">
        <v>380</v>
      </c>
      <c r="D1338" s="2">
        <v>11592.0</v>
      </c>
      <c r="E1338" s="2">
        <v>3.3958695000178E13</v>
      </c>
      <c r="F1338" s="2" t="str">
        <f t="array" ref="F1338">IFERROR(INDEX(cnpj!$A:$B,MATCH(C1338,cnpj!$B:$B,0),1),IF(G1338=14,LEFT(E1338,2)&amp;"."&amp;MID(E1338,3,3)&amp;"."&amp;MID(E1338,6,3)&amp;"/"&amp;MID(E1338,9,4)&amp;"-"&amp;RIGHT(E1338,2),IF(G1338=13,0&amp;LEFT(E1338,1)&amp;"."&amp;MID(E1338,2,3)&amp;"."&amp;MID(E1338,5,3)&amp;"/"&amp;MID(E1338,8,4)&amp;"-"&amp;RIGHT(E1338,2),IF(G1338=12,"00"&amp;"."&amp;LEFT(E1338,3)&amp;"."&amp;MID(E1338,4,3)&amp;"/"&amp;MID(E1338,7,4)&amp;"-"&amp;RIGHT(E1338,2),IF(G1338=11,"00.0"&amp;LEFT(E1338,2)&amp;"."&amp;MID(E1338,3,3)&amp;"/"&amp;MID(E1338,6,4)&amp;"-"&amp;RIGHT(E1338,2),"erro")))))</f>
        <v>33.958.695/0001-78</v>
      </c>
      <c r="G1338" s="2">
        <f t="shared" si="2"/>
        <v>14</v>
      </c>
      <c r="H1338" s="6" t="s">
        <v>88</v>
      </c>
      <c r="I1338" s="2">
        <v>5.0</v>
      </c>
      <c r="J1338" s="6">
        <v>12.978493006984626</v>
      </c>
      <c r="K1338" s="6">
        <v>433000.0</v>
      </c>
      <c r="L1338" s="2">
        <v>1.0</v>
      </c>
      <c r="M1338" s="2">
        <v>1.0</v>
      </c>
      <c r="N1338" s="2"/>
      <c r="O1338" s="2">
        <v>1.0</v>
      </c>
      <c r="P1338" s="2">
        <v>2.0</v>
      </c>
      <c r="Q1338" s="2">
        <v>0.0</v>
      </c>
      <c r="R1338" s="2">
        <v>19.0</v>
      </c>
      <c r="S1338" s="2">
        <v>0.0</v>
      </c>
      <c r="T1338" s="6">
        <v>14.587524832357598</v>
      </c>
      <c r="U1338" s="6">
        <v>0.12976908407616763</v>
      </c>
      <c r="V1338" s="6">
        <v>0.5001444004286267</v>
      </c>
      <c r="W1338" s="6">
        <v>428544.0</v>
      </c>
      <c r="X1338" s="6">
        <v>653829.0</v>
      </c>
      <c r="Y1338" s="6">
        <v>2164121.0</v>
      </c>
      <c r="Z1338" s="6">
        <v>280836.0</v>
      </c>
      <c r="AA1338" s="2" t="str">
        <f t="shared" si="3"/>
        <v/>
      </c>
      <c r="AB1338" s="2">
        <v>0.0</v>
      </c>
      <c r="AC1338" s="2">
        <v>0.0</v>
      </c>
      <c r="AD1338" s="2">
        <v>0.0</v>
      </c>
      <c r="AE1338" s="2">
        <v>0.0</v>
      </c>
      <c r="AF1338" s="2">
        <v>0.0</v>
      </c>
      <c r="AG1338" s="2">
        <v>0.0</v>
      </c>
      <c r="AH1338" s="2">
        <v>0.0</v>
      </c>
      <c r="AI1338" s="2">
        <v>0.0</v>
      </c>
      <c r="AJ1338" s="2">
        <v>1.0</v>
      </c>
      <c r="AK1338" s="2">
        <v>0.0</v>
      </c>
      <c r="AL1338" s="2">
        <v>0.0</v>
      </c>
      <c r="AM1338" s="2">
        <v>1.0</v>
      </c>
      <c r="AN1338" s="2">
        <v>0.0</v>
      </c>
      <c r="AO1338" s="2">
        <v>0.0</v>
      </c>
      <c r="AP1338" s="2">
        <v>0.0</v>
      </c>
      <c r="AQ1338" s="2">
        <v>0.0</v>
      </c>
      <c r="AR1338" s="3">
        <v>0.0</v>
      </c>
      <c r="AS1338" s="6" t="str">
        <f t="shared" si="4"/>
        <v/>
      </c>
      <c r="AT1338" s="6" t="str">
        <f t="shared" si="5"/>
        <v/>
      </c>
      <c r="AU1338" s="6" t="str">
        <f t="shared" si="6"/>
        <v/>
      </c>
      <c r="AV1338" s="6" t="str">
        <f t="shared" si="7"/>
        <v/>
      </c>
      <c r="AW1338" s="6" t="str">
        <f t="shared" si="8"/>
        <v/>
      </c>
      <c r="AX1338" s="6" t="str">
        <f t="shared" si="9"/>
        <v/>
      </c>
      <c r="AY1338" s="6" t="str">
        <f t="shared" si="10"/>
        <v/>
      </c>
      <c r="AZ1338" s="6" t="str">
        <f t="shared" si="11"/>
        <v/>
      </c>
      <c r="BA1338" s="6" t="str">
        <f t="shared" si="12"/>
        <v/>
      </c>
      <c r="BB1338" s="6" t="str">
        <f t="shared" si="13"/>
        <v/>
      </c>
      <c r="BC1338" s="2"/>
      <c r="BD1338" s="2"/>
    </row>
    <row r="1339" ht="15.75" customHeight="1">
      <c r="A1339" s="2">
        <v>319.0</v>
      </c>
      <c r="B1339" s="2">
        <v>2017.0</v>
      </c>
      <c r="C1339" s="6" t="s">
        <v>380</v>
      </c>
      <c r="D1339" s="2">
        <v>11592.0</v>
      </c>
      <c r="E1339" s="2">
        <v>3.3958695000178E13</v>
      </c>
      <c r="F1339" s="2" t="str">
        <f t="array" ref="F1339">IFERROR(INDEX(cnpj!$A:$B,MATCH(C1339,cnpj!$B:$B,0),1),IF(G1339=14,LEFT(E1339,2)&amp;"."&amp;MID(E1339,3,3)&amp;"."&amp;MID(E1339,6,3)&amp;"/"&amp;MID(E1339,9,4)&amp;"-"&amp;RIGHT(E1339,2),IF(G1339=13,0&amp;LEFT(E1339,1)&amp;"."&amp;MID(E1339,2,3)&amp;"."&amp;MID(E1339,5,3)&amp;"/"&amp;MID(E1339,8,4)&amp;"-"&amp;RIGHT(E1339,2),IF(G1339=12,"00"&amp;"."&amp;LEFT(E1339,3)&amp;"."&amp;MID(E1339,4,3)&amp;"/"&amp;MID(E1339,7,4)&amp;"-"&amp;RIGHT(E1339,2),IF(G1339=11,"00.0"&amp;LEFT(E1339,2)&amp;"."&amp;MID(E1339,3,3)&amp;"/"&amp;MID(E1339,6,4)&amp;"-"&amp;RIGHT(E1339,2),"erro")))))</f>
        <v>33.958.695/0001-78</v>
      </c>
      <c r="G1339" s="2">
        <f t="shared" si="2"/>
        <v>14</v>
      </c>
      <c r="H1339" s="6" t="s">
        <v>88</v>
      </c>
      <c r="I1339" s="2">
        <v>5.0</v>
      </c>
      <c r="J1339" s="6">
        <v>13.203526687737337</v>
      </c>
      <c r="K1339" s="6">
        <v>542274.0</v>
      </c>
      <c r="L1339" s="2">
        <v>1.0</v>
      </c>
      <c r="M1339" s="2">
        <v>1.0</v>
      </c>
      <c r="N1339" s="2"/>
      <c r="O1339" s="2">
        <v>1.0</v>
      </c>
      <c r="P1339" s="2">
        <v>2.0</v>
      </c>
      <c r="Q1339" s="2">
        <v>0.0</v>
      </c>
      <c r="R1339" s="2">
        <v>21.0</v>
      </c>
      <c r="S1339" s="2">
        <v>0.0</v>
      </c>
      <c r="T1339" s="6">
        <v>14.60679256162852</v>
      </c>
      <c r="U1339" s="6">
        <v>0.13718332190354285</v>
      </c>
      <c r="V1339" s="6">
        <v>0.5508500273997687</v>
      </c>
      <c r="W1339" s="6">
        <v>535036.0</v>
      </c>
      <c r="X1339" s="6">
        <v>680262.0</v>
      </c>
      <c r="Y1339" s="6">
        <v>2206223.0</v>
      </c>
      <c r="Z1339" s="6">
        <v>302657.0</v>
      </c>
      <c r="AA1339" s="2">
        <f t="shared" si="3"/>
        <v>0</v>
      </c>
      <c r="AB1339" s="2">
        <v>0.0</v>
      </c>
      <c r="AC1339" s="2">
        <v>0.0</v>
      </c>
      <c r="AD1339" s="2">
        <v>0.0</v>
      </c>
      <c r="AE1339" s="2">
        <v>0.0</v>
      </c>
      <c r="AF1339" s="2">
        <v>0.0</v>
      </c>
      <c r="AG1339" s="2">
        <v>0.0</v>
      </c>
      <c r="AH1339" s="2">
        <v>0.0</v>
      </c>
      <c r="AI1339" s="2">
        <v>0.0</v>
      </c>
      <c r="AJ1339" s="2">
        <v>1.0</v>
      </c>
      <c r="AK1339" s="2">
        <v>0.0</v>
      </c>
      <c r="AL1339" s="2">
        <v>0.0</v>
      </c>
      <c r="AM1339" s="2">
        <v>0.0</v>
      </c>
      <c r="AN1339" s="2">
        <v>1.0</v>
      </c>
      <c r="AO1339" s="2">
        <v>0.0</v>
      </c>
      <c r="AP1339" s="2">
        <v>0.0</v>
      </c>
      <c r="AQ1339" s="2">
        <v>0.0</v>
      </c>
      <c r="AR1339" s="3">
        <v>0.0</v>
      </c>
      <c r="AS1339" s="6">
        <f t="shared" si="4"/>
        <v>14.58752483</v>
      </c>
      <c r="AT1339" s="6">
        <f t="shared" si="5"/>
        <v>0.1297690841</v>
      </c>
      <c r="AU1339" s="6">
        <f t="shared" si="6"/>
        <v>0.5001444004</v>
      </c>
      <c r="AV1339" s="6">
        <f t="shared" si="7"/>
        <v>1</v>
      </c>
      <c r="AW1339" s="6">
        <f t="shared" si="8"/>
        <v>1</v>
      </c>
      <c r="AX1339" s="6">
        <f t="shared" si="9"/>
        <v>1</v>
      </c>
      <c r="AY1339" s="6">
        <f t="shared" si="10"/>
        <v>2</v>
      </c>
      <c r="AZ1339" s="6">
        <f t="shared" si="11"/>
        <v>0</v>
      </c>
      <c r="BA1339" s="6">
        <f t="shared" si="12"/>
        <v>19</v>
      </c>
      <c r="BB1339" s="6">
        <f t="shared" si="13"/>
        <v>0</v>
      </c>
      <c r="BC1339" s="2"/>
      <c r="BD1339" s="2"/>
    </row>
    <row r="1340" ht="15.75" customHeight="1">
      <c r="A1340" s="2">
        <v>319.0</v>
      </c>
      <c r="B1340" s="2">
        <v>2018.0</v>
      </c>
      <c r="C1340" s="6" t="s">
        <v>380</v>
      </c>
      <c r="D1340" s="2">
        <v>11592.0</v>
      </c>
      <c r="E1340" s="2">
        <v>3.3958695000178E13</v>
      </c>
      <c r="F1340" s="2" t="str">
        <f t="array" ref="F1340">IFERROR(INDEX(cnpj!$A:$B,MATCH(C1340,cnpj!$B:$B,0),1),IF(G1340=14,LEFT(E1340,2)&amp;"."&amp;MID(E1340,3,3)&amp;"."&amp;MID(E1340,6,3)&amp;"/"&amp;MID(E1340,9,4)&amp;"-"&amp;RIGHT(E1340,2),IF(G1340=13,0&amp;LEFT(E1340,1)&amp;"."&amp;MID(E1340,2,3)&amp;"."&amp;MID(E1340,5,3)&amp;"/"&amp;MID(E1340,8,4)&amp;"-"&amp;RIGHT(E1340,2),IF(G1340=12,"00"&amp;"."&amp;LEFT(E1340,3)&amp;"."&amp;MID(E1340,4,3)&amp;"/"&amp;MID(E1340,7,4)&amp;"-"&amp;RIGHT(E1340,2),IF(G1340=11,"00.0"&amp;LEFT(E1340,2)&amp;"."&amp;MID(E1340,3,3)&amp;"/"&amp;MID(E1340,6,4)&amp;"-"&amp;RIGHT(E1340,2),"erro")))))</f>
        <v>33.958.695/0001-78</v>
      </c>
      <c r="G1340" s="2">
        <f t="shared" si="2"/>
        <v>14</v>
      </c>
      <c r="H1340" s="6" t="s">
        <v>88</v>
      </c>
      <c r="I1340" s="2">
        <v>5.0</v>
      </c>
      <c r="J1340" s="6">
        <v>13.28851981314738</v>
      </c>
      <c r="K1340" s="6">
        <v>590378.9</v>
      </c>
      <c r="L1340" s="2">
        <v>1.0</v>
      </c>
      <c r="M1340" s="2">
        <v>1.0</v>
      </c>
      <c r="N1340" s="2"/>
      <c r="O1340" s="2">
        <v>1.0</v>
      </c>
      <c r="P1340" s="2">
        <v>2.0</v>
      </c>
      <c r="Q1340" s="2">
        <v>0.0</v>
      </c>
      <c r="R1340" s="2">
        <v>22.0</v>
      </c>
      <c r="S1340" s="2">
        <v>0.0</v>
      </c>
      <c r="T1340" s="6">
        <v>14.82762842690641</v>
      </c>
      <c r="U1340" s="6">
        <v>0.19191530779357002</v>
      </c>
      <c r="V1340" s="6">
        <v>0.5102459746269383</v>
      </c>
      <c r="W1340" s="6">
        <v>620502.0</v>
      </c>
      <c r="X1340" s="6">
        <v>783400.0</v>
      </c>
      <c r="Y1340" s="6">
        <v>2751422.0</v>
      </c>
      <c r="Z1340" s="6">
        <v>528040.0</v>
      </c>
      <c r="AA1340" s="2">
        <f t="shared" si="3"/>
        <v>0</v>
      </c>
      <c r="AB1340" s="2">
        <v>0.0</v>
      </c>
      <c r="AC1340" s="2">
        <v>0.0</v>
      </c>
      <c r="AD1340" s="2">
        <v>0.0</v>
      </c>
      <c r="AE1340" s="2">
        <v>0.0</v>
      </c>
      <c r="AF1340" s="2">
        <v>0.0</v>
      </c>
      <c r="AG1340" s="2">
        <v>0.0</v>
      </c>
      <c r="AH1340" s="2">
        <v>0.0</v>
      </c>
      <c r="AI1340" s="2">
        <v>0.0</v>
      </c>
      <c r="AJ1340" s="2">
        <v>1.0</v>
      </c>
      <c r="AK1340" s="2">
        <v>0.0</v>
      </c>
      <c r="AL1340" s="2">
        <v>0.0</v>
      </c>
      <c r="AM1340" s="2">
        <v>0.0</v>
      </c>
      <c r="AN1340" s="2">
        <v>0.0</v>
      </c>
      <c r="AO1340" s="2">
        <v>1.0</v>
      </c>
      <c r="AP1340" s="2">
        <v>0.0</v>
      </c>
      <c r="AQ1340" s="2">
        <v>0.0</v>
      </c>
      <c r="AR1340" s="3">
        <v>0.0</v>
      </c>
      <c r="AS1340" s="6">
        <f t="shared" si="4"/>
        <v>14.60679256</v>
      </c>
      <c r="AT1340" s="6">
        <f t="shared" si="5"/>
        <v>0.1371833219</v>
      </c>
      <c r="AU1340" s="6">
        <f t="shared" si="6"/>
        <v>0.5508500274</v>
      </c>
      <c r="AV1340" s="6">
        <f t="shared" si="7"/>
        <v>1</v>
      </c>
      <c r="AW1340" s="6">
        <f t="shared" si="8"/>
        <v>1</v>
      </c>
      <c r="AX1340" s="6">
        <f t="shared" si="9"/>
        <v>1</v>
      </c>
      <c r="AY1340" s="6">
        <f t="shared" si="10"/>
        <v>2</v>
      </c>
      <c r="AZ1340" s="6">
        <f t="shared" si="11"/>
        <v>0</v>
      </c>
      <c r="BA1340" s="6">
        <f t="shared" si="12"/>
        <v>21</v>
      </c>
      <c r="BB1340" s="6">
        <f t="shared" si="13"/>
        <v>0</v>
      </c>
      <c r="BC1340" s="2"/>
      <c r="BD1340" s="2"/>
    </row>
    <row r="1341" ht="15.75" customHeight="1">
      <c r="A1341" s="2">
        <v>319.0</v>
      </c>
      <c r="B1341" s="2">
        <v>2019.0</v>
      </c>
      <c r="C1341" s="6" t="s">
        <v>380</v>
      </c>
      <c r="D1341" s="2">
        <v>11592.0</v>
      </c>
      <c r="E1341" s="2">
        <v>3.3958695000178E13</v>
      </c>
      <c r="F1341" s="2" t="str">
        <f t="array" ref="F1341">IFERROR(INDEX(cnpj!$A:$B,MATCH(C1341,cnpj!$B:$B,0),1),IF(G1341=14,LEFT(E1341,2)&amp;"."&amp;MID(E1341,3,3)&amp;"."&amp;MID(E1341,6,3)&amp;"/"&amp;MID(E1341,9,4)&amp;"-"&amp;RIGHT(E1341,2),IF(G1341=13,0&amp;LEFT(E1341,1)&amp;"."&amp;MID(E1341,2,3)&amp;"."&amp;MID(E1341,5,3)&amp;"/"&amp;MID(E1341,8,4)&amp;"-"&amp;RIGHT(E1341,2),IF(G1341=12,"00"&amp;"."&amp;LEFT(E1341,3)&amp;"."&amp;MID(E1341,4,3)&amp;"/"&amp;MID(E1341,7,4)&amp;"-"&amp;RIGHT(E1341,2),IF(G1341=11,"00.0"&amp;LEFT(E1341,2)&amp;"."&amp;MID(E1341,3,3)&amp;"/"&amp;MID(E1341,6,4)&amp;"-"&amp;RIGHT(E1341,2),"erro")))))</f>
        <v>33.958.695/0001-78</v>
      </c>
      <c r="G1341" s="2">
        <f t="shared" si="2"/>
        <v>14</v>
      </c>
      <c r="H1341" s="6" t="s">
        <v>88</v>
      </c>
      <c r="I1341" s="2">
        <v>5.0</v>
      </c>
      <c r="J1341" s="6">
        <v>13.499263428009714</v>
      </c>
      <c r="K1341" s="6">
        <v>728879.3</v>
      </c>
      <c r="L1341" s="2">
        <v>1.0</v>
      </c>
      <c r="M1341" s="2">
        <v>1.0</v>
      </c>
      <c r="N1341" s="2"/>
      <c r="O1341" s="2">
        <v>1.0</v>
      </c>
      <c r="P1341" s="2">
        <v>2.0</v>
      </c>
      <c r="Q1341" s="2">
        <v>0.0</v>
      </c>
      <c r="R1341" s="2">
        <v>21.0</v>
      </c>
      <c r="S1341" s="2">
        <v>0.0</v>
      </c>
      <c r="T1341" s="6">
        <v>14.782066175595055</v>
      </c>
      <c r="U1341" s="6">
        <v>0.06599973981255854</v>
      </c>
      <c r="V1341" s="6">
        <v>0.3226381332844404</v>
      </c>
      <c r="W1341" s="6">
        <v>419631.0</v>
      </c>
      <c r="X1341" s="6">
        <v>428544.0</v>
      </c>
      <c r="Y1341" s="6">
        <v>2628874.0</v>
      </c>
      <c r="Z1341" s="6">
        <v>173505.0</v>
      </c>
      <c r="AA1341" s="2">
        <f t="shared" si="3"/>
        <v>0</v>
      </c>
      <c r="AB1341" s="2">
        <v>0.0</v>
      </c>
      <c r="AC1341" s="2">
        <v>0.0</v>
      </c>
      <c r="AD1341" s="2">
        <v>0.0</v>
      </c>
      <c r="AE1341" s="2">
        <v>0.0</v>
      </c>
      <c r="AF1341" s="2">
        <v>0.0</v>
      </c>
      <c r="AG1341" s="2">
        <v>0.0</v>
      </c>
      <c r="AH1341" s="2">
        <v>0.0</v>
      </c>
      <c r="AI1341" s="2">
        <v>0.0</v>
      </c>
      <c r="AJ1341" s="2">
        <v>1.0</v>
      </c>
      <c r="AK1341" s="2">
        <v>0.0</v>
      </c>
      <c r="AL1341" s="2">
        <v>0.0</v>
      </c>
      <c r="AM1341" s="2">
        <v>0.0</v>
      </c>
      <c r="AN1341" s="2">
        <v>0.0</v>
      </c>
      <c r="AO1341" s="2">
        <v>0.0</v>
      </c>
      <c r="AP1341" s="2">
        <v>1.0</v>
      </c>
      <c r="AQ1341" s="2">
        <v>0.0</v>
      </c>
      <c r="AR1341" s="3">
        <v>0.0</v>
      </c>
      <c r="AS1341" s="6">
        <f t="shared" si="4"/>
        <v>14.82762843</v>
      </c>
      <c r="AT1341" s="6">
        <f t="shared" si="5"/>
        <v>0.1919153078</v>
      </c>
      <c r="AU1341" s="6">
        <f t="shared" si="6"/>
        <v>0.5102459746</v>
      </c>
      <c r="AV1341" s="6">
        <f t="shared" si="7"/>
        <v>1</v>
      </c>
      <c r="AW1341" s="6">
        <f t="shared" si="8"/>
        <v>1</v>
      </c>
      <c r="AX1341" s="6">
        <f t="shared" si="9"/>
        <v>1</v>
      </c>
      <c r="AY1341" s="6">
        <f t="shared" si="10"/>
        <v>2</v>
      </c>
      <c r="AZ1341" s="6">
        <f t="shared" si="11"/>
        <v>0</v>
      </c>
      <c r="BA1341" s="6">
        <f t="shared" si="12"/>
        <v>22</v>
      </c>
      <c r="BB1341" s="6">
        <f t="shared" si="13"/>
        <v>0</v>
      </c>
      <c r="BC1341" s="2"/>
      <c r="BD1341" s="2"/>
    </row>
    <row r="1342" ht="15.75" customHeight="1">
      <c r="A1342" s="2">
        <v>320.0</v>
      </c>
      <c r="B1342" s="2">
        <v>2016.0</v>
      </c>
      <c r="C1342" s="6" t="s">
        <v>381</v>
      </c>
      <c r="D1342" s="2">
        <v>16624.0</v>
      </c>
      <c r="E1342" s="2">
        <v>2.162616000194E12</v>
      </c>
      <c r="F1342" s="2" t="str">
        <f t="array" ref="F1342">IFERROR(INDEX(cnpj!$A:$B,MATCH(C1342,cnpj!$B:$B,0),1),IF(G1342=14,LEFT(E1342,2)&amp;"."&amp;MID(E1342,3,3)&amp;"."&amp;MID(E1342,6,3)&amp;"/"&amp;MID(E1342,9,4)&amp;"-"&amp;RIGHT(E1342,2),IF(G1342=13,0&amp;LEFT(E1342,1)&amp;"."&amp;MID(E1342,2,3)&amp;"."&amp;MID(E1342,5,3)&amp;"/"&amp;MID(E1342,8,4)&amp;"-"&amp;RIGHT(E1342,2),IF(G1342=12,"00"&amp;"."&amp;LEFT(E1342,3)&amp;"."&amp;MID(E1342,4,3)&amp;"/"&amp;MID(E1342,7,4)&amp;"-"&amp;RIGHT(E1342,2),IF(G1342=11,"00.0"&amp;LEFT(E1342,2)&amp;"."&amp;MID(E1342,3,3)&amp;"/"&amp;MID(E1342,6,4)&amp;"-"&amp;RIGHT(E1342,2),"erro")))))</f>
        <v>02.162.616/0001-94</v>
      </c>
      <c r="G1342" s="2">
        <f t="shared" si="2"/>
        <v>13</v>
      </c>
      <c r="H1342" s="6" t="s">
        <v>55</v>
      </c>
      <c r="I1342" s="2">
        <v>10.0</v>
      </c>
      <c r="J1342" s="6">
        <v>10.714417768752456</v>
      </c>
      <c r="K1342" s="6">
        <v>45000.0</v>
      </c>
      <c r="L1342" s="2">
        <v>0.0</v>
      </c>
      <c r="M1342" s="2">
        <v>0.0</v>
      </c>
      <c r="N1342" s="2"/>
      <c r="O1342" s="2">
        <v>0.0</v>
      </c>
      <c r="P1342" s="2">
        <v>0.0</v>
      </c>
      <c r="Q1342" s="2">
        <v>0.0</v>
      </c>
      <c r="R1342" s="2">
        <v>4.0</v>
      </c>
      <c r="S1342" s="2">
        <v>1.0</v>
      </c>
      <c r="T1342" s="6">
        <v>11.347461025242696</v>
      </c>
      <c r="U1342" s="6">
        <v>0.12589970501474926</v>
      </c>
      <c r="V1342" s="6">
        <v>0.051728613569321534</v>
      </c>
      <c r="W1342" s="6">
        <v>4372.0</v>
      </c>
      <c r="X1342" s="6">
        <v>12.0</v>
      </c>
      <c r="Y1342" s="6">
        <v>84750.0</v>
      </c>
      <c r="Z1342" s="6">
        <v>10670.0</v>
      </c>
      <c r="AA1342" s="2" t="str">
        <f t="shared" si="3"/>
        <v/>
      </c>
      <c r="AB1342" s="2">
        <v>0.0</v>
      </c>
      <c r="AC1342" s="2">
        <v>0.0</v>
      </c>
      <c r="AD1342" s="2">
        <v>1.0</v>
      </c>
      <c r="AE1342" s="2">
        <v>0.0</v>
      </c>
      <c r="AF1342" s="2">
        <v>0.0</v>
      </c>
      <c r="AG1342" s="2">
        <v>0.0</v>
      </c>
      <c r="AH1342" s="2">
        <v>0.0</v>
      </c>
      <c r="AI1342" s="2">
        <v>0.0</v>
      </c>
      <c r="AJ1342" s="2">
        <v>0.0</v>
      </c>
      <c r="AK1342" s="2">
        <v>0.0</v>
      </c>
      <c r="AL1342" s="2">
        <v>0.0</v>
      </c>
      <c r="AM1342" s="2">
        <v>1.0</v>
      </c>
      <c r="AN1342" s="2">
        <v>0.0</v>
      </c>
      <c r="AO1342" s="2">
        <v>0.0</v>
      </c>
      <c r="AP1342" s="2">
        <v>0.0</v>
      </c>
      <c r="AQ1342" s="2">
        <v>0.0</v>
      </c>
      <c r="AR1342" s="3">
        <v>0.0</v>
      </c>
      <c r="AS1342" s="6" t="str">
        <f t="shared" si="4"/>
        <v/>
      </c>
      <c r="AT1342" s="6" t="str">
        <f t="shared" si="5"/>
        <v/>
      </c>
      <c r="AU1342" s="6" t="str">
        <f t="shared" si="6"/>
        <v/>
      </c>
      <c r="AV1342" s="6" t="str">
        <f t="shared" si="7"/>
        <v/>
      </c>
      <c r="AW1342" s="6" t="str">
        <f t="shared" si="8"/>
        <v/>
      </c>
      <c r="AX1342" s="6" t="str">
        <f t="shared" si="9"/>
        <v/>
      </c>
      <c r="AY1342" s="6" t="str">
        <f t="shared" si="10"/>
        <v/>
      </c>
      <c r="AZ1342" s="6" t="str">
        <f t="shared" si="11"/>
        <v/>
      </c>
      <c r="BA1342" s="6" t="str">
        <f t="shared" si="12"/>
        <v/>
      </c>
      <c r="BB1342" s="6" t="str">
        <f t="shared" si="13"/>
        <v/>
      </c>
      <c r="BC1342" s="2"/>
      <c r="BD1342" s="2"/>
    </row>
    <row r="1343" ht="15.75" customHeight="1">
      <c r="A1343" s="2">
        <v>320.0</v>
      </c>
      <c r="B1343" s="2">
        <v>2017.0</v>
      </c>
      <c r="C1343" s="6" t="s">
        <v>381</v>
      </c>
      <c r="D1343" s="2">
        <v>16624.0</v>
      </c>
      <c r="E1343" s="2">
        <v>2.162616000194E12</v>
      </c>
      <c r="F1343" s="2" t="str">
        <f t="array" ref="F1343">IFERROR(INDEX(cnpj!$A:$B,MATCH(C1343,cnpj!$B:$B,0),1),IF(G1343=14,LEFT(E1343,2)&amp;"."&amp;MID(E1343,3,3)&amp;"."&amp;MID(E1343,6,3)&amp;"/"&amp;MID(E1343,9,4)&amp;"-"&amp;RIGHT(E1343,2),IF(G1343=13,0&amp;LEFT(E1343,1)&amp;"."&amp;MID(E1343,2,3)&amp;"."&amp;MID(E1343,5,3)&amp;"/"&amp;MID(E1343,8,4)&amp;"-"&amp;RIGHT(E1343,2),IF(G1343=12,"00"&amp;"."&amp;LEFT(E1343,3)&amp;"."&amp;MID(E1343,4,3)&amp;"/"&amp;MID(E1343,7,4)&amp;"-"&amp;RIGHT(E1343,2),IF(G1343=11,"00.0"&amp;LEFT(E1343,2)&amp;"."&amp;MID(E1343,3,3)&amp;"/"&amp;MID(E1343,6,4)&amp;"-"&amp;RIGHT(E1343,2),"erro")))))</f>
        <v>02.162.616/0001-94</v>
      </c>
      <c r="G1343" s="2">
        <f t="shared" si="2"/>
        <v>13</v>
      </c>
      <c r="H1343" s="6" t="s">
        <v>55</v>
      </c>
      <c r="I1343" s="2">
        <v>10.0</v>
      </c>
      <c r="J1343" s="6">
        <v>10.714417768752456</v>
      </c>
      <c r="K1343" s="6">
        <v>45000.0</v>
      </c>
      <c r="L1343" s="2">
        <v>0.0</v>
      </c>
      <c r="M1343" s="2">
        <v>0.0</v>
      </c>
      <c r="N1343" s="2"/>
      <c r="O1343" s="2">
        <v>0.0</v>
      </c>
      <c r="P1343" s="2">
        <v>0.0</v>
      </c>
      <c r="Q1343" s="2">
        <v>0.0</v>
      </c>
      <c r="R1343" s="2">
        <v>6.0</v>
      </c>
      <c r="S1343" s="2">
        <v>1.0</v>
      </c>
      <c r="T1343" s="6">
        <v>11.346540247474628</v>
      </c>
      <c r="U1343" s="6">
        <v>0.13240504535147393</v>
      </c>
      <c r="V1343" s="6">
        <v>0.06564153439153439</v>
      </c>
      <c r="W1343" s="6">
        <v>5546.0</v>
      </c>
      <c r="X1343" s="6">
        <v>12.0</v>
      </c>
      <c r="Y1343" s="6">
        <v>84672.0</v>
      </c>
      <c r="Z1343" s="6">
        <v>11211.0</v>
      </c>
      <c r="AA1343" s="2">
        <f t="shared" si="3"/>
        <v>0</v>
      </c>
      <c r="AB1343" s="2">
        <v>0.0</v>
      </c>
      <c r="AC1343" s="2">
        <v>0.0</v>
      </c>
      <c r="AD1343" s="2">
        <v>1.0</v>
      </c>
      <c r="AE1343" s="2">
        <v>0.0</v>
      </c>
      <c r="AF1343" s="2">
        <v>0.0</v>
      </c>
      <c r="AG1343" s="2">
        <v>0.0</v>
      </c>
      <c r="AH1343" s="2">
        <v>0.0</v>
      </c>
      <c r="AI1343" s="2">
        <v>0.0</v>
      </c>
      <c r="AJ1343" s="2">
        <v>0.0</v>
      </c>
      <c r="AK1343" s="2">
        <v>0.0</v>
      </c>
      <c r="AL1343" s="2">
        <v>0.0</v>
      </c>
      <c r="AM1343" s="2">
        <v>0.0</v>
      </c>
      <c r="AN1343" s="2">
        <v>1.0</v>
      </c>
      <c r="AO1343" s="2">
        <v>0.0</v>
      </c>
      <c r="AP1343" s="2">
        <v>0.0</v>
      </c>
      <c r="AQ1343" s="2">
        <v>0.0</v>
      </c>
      <c r="AR1343" s="3">
        <v>0.0</v>
      </c>
      <c r="AS1343" s="6">
        <f t="shared" si="4"/>
        <v>11.34746103</v>
      </c>
      <c r="AT1343" s="6">
        <f t="shared" si="5"/>
        <v>0.125899705</v>
      </c>
      <c r="AU1343" s="6">
        <f t="shared" si="6"/>
        <v>0.05172861357</v>
      </c>
      <c r="AV1343" s="6">
        <f t="shared" si="7"/>
        <v>0</v>
      </c>
      <c r="AW1343" s="6">
        <f t="shared" si="8"/>
        <v>0</v>
      </c>
      <c r="AX1343" s="6">
        <f t="shared" si="9"/>
        <v>0</v>
      </c>
      <c r="AY1343" s="6">
        <f t="shared" si="10"/>
        <v>0</v>
      </c>
      <c r="AZ1343" s="6">
        <f t="shared" si="11"/>
        <v>0</v>
      </c>
      <c r="BA1343" s="6">
        <f t="shared" si="12"/>
        <v>4</v>
      </c>
      <c r="BB1343" s="6">
        <f t="shared" si="13"/>
        <v>1</v>
      </c>
      <c r="BC1343" s="2"/>
      <c r="BD1343" s="2"/>
    </row>
    <row r="1344" ht="15.75" customHeight="1">
      <c r="A1344" s="2">
        <v>320.0</v>
      </c>
      <c r="B1344" s="2">
        <v>2018.0</v>
      </c>
      <c r="C1344" s="6" t="s">
        <v>381</v>
      </c>
      <c r="D1344" s="2">
        <v>16624.0</v>
      </c>
      <c r="E1344" s="2">
        <v>2.162616000194E12</v>
      </c>
      <c r="F1344" s="2" t="str">
        <f t="array" ref="F1344">IFERROR(INDEX(cnpj!$A:$B,MATCH(C1344,cnpj!$B:$B,0),1),IF(G1344=14,LEFT(E1344,2)&amp;"."&amp;MID(E1344,3,3)&amp;"."&amp;MID(E1344,6,3)&amp;"/"&amp;MID(E1344,9,4)&amp;"-"&amp;RIGHT(E1344,2),IF(G1344=13,0&amp;LEFT(E1344,1)&amp;"."&amp;MID(E1344,2,3)&amp;"."&amp;MID(E1344,5,3)&amp;"/"&amp;MID(E1344,8,4)&amp;"-"&amp;RIGHT(E1344,2),IF(G1344=12,"00"&amp;"."&amp;LEFT(E1344,3)&amp;"."&amp;MID(E1344,4,3)&amp;"/"&amp;MID(E1344,7,4)&amp;"-"&amp;RIGHT(E1344,2),IF(G1344=11,"00.0"&amp;LEFT(E1344,2)&amp;"."&amp;MID(E1344,3,3)&amp;"/"&amp;MID(E1344,6,4)&amp;"-"&amp;RIGHT(E1344,2),"erro")))))</f>
        <v>02.162.616/0001-94</v>
      </c>
      <c r="G1344" s="2">
        <f t="shared" si="2"/>
        <v>13</v>
      </c>
      <c r="H1344" s="6" t="s">
        <v>55</v>
      </c>
      <c r="I1344" s="2">
        <v>10.0</v>
      </c>
      <c r="J1344" s="6">
        <v>10.714417768752456</v>
      </c>
      <c r="K1344" s="6">
        <v>45000.0</v>
      </c>
      <c r="L1344" s="2">
        <v>0.0</v>
      </c>
      <c r="M1344" s="2">
        <v>0.0</v>
      </c>
      <c r="N1344" s="2"/>
      <c r="O1344" s="2">
        <v>0.0</v>
      </c>
      <c r="P1344" s="2">
        <v>0.0</v>
      </c>
      <c r="Q1344" s="2">
        <v>0.0</v>
      </c>
      <c r="R1344" s="2">
        <v>6.0</v>
      </c>
      <c r="S1344" s="2">
        <v>1.0</v>
      </c>
      <c r="T1344" s="6">
        <v>11.375638457415702</v>
      </c>
      <c r="U1344" s="6">
        <v>0.15856008810168404</v>
      </c>
      <c r="V1344" s="6">
        <v>0.057954389023998534</v>
      </c>
      <c r="W1344" s="6">
        <v>5040.0</v>
      </c>
      <c r="X1344" s="6">
        <v>12.0</v>
      </c>
      <c r="Y1344" s="6">
        <v>87172.0</v>
      </c>
      <c r="Z1344" s="6">
        <v>13822.0</v>
      </c>
      <c r="AA1344" s="2">
        <f t="shared" si="3"/>
        <v>0</v>
      </c>
      <c r="AB1344" s="2">
        <v>0.0</v>
      </c>
      <c r="AC1344" s="2">
        <v>0.0</v>
      </c>
      <c r="AD1344" s="2">
        <v>1.0</v>
      </c>
      <c r="AE1344" s="2">
        <v>0.0</v>
      </c>
      <c r="AF1344" s="2">
        <v>0.0</v>
      </c>
      <c r="AG1344" s="2">
        <v>0.0</v>
      </c>
      <c r="AH1344" s="2">
        <v>0.0</v>
      </c>
      <c r="AI1344" s="2">
        <v>0.0</v>
      </c>
      <c r="AJ1344" s="2">
        <v>0.0</v>
      </c>
      <c r="AK1344" s="2">
        <v>0.0</v>
      </c>
      <c r="AL1344" s="2">
        <v>0.0</v>
      </c>
      <c r="AM1344" s="2">
        <v>0.0</v>
      </c>
      <c r="AN1344" s="2">
        <v>0.0</v>
      </c>
      <c r="AO1344" s="2">
        <v>1.0</v>
      </c>
      <c r="AP1344" s="2">
        <v>0.0</v>
      </c>
      <c r="AQ1344" s="2">
        <v>0.0</v>
      </c>
      <c r="AR1344" s="3">
        <v>0.0</v>
      </c>
      <c r="AS1344" s="6">
        <f t="shared" si="4"/>
        <v>11.34654025</v>
      </c>
      <c r="AT1344" s="6">
        <f t="shared" si="5"/>
        <v>0.1324050454</v>
      </c>
      <c r="AU1344" s="6">
        <f t="shared" si="6"/>
        <v>0.06564153439</v>
      </c>
      <c r="AV1344" s="6">
        <f t="shared" si="7"/>
        <v>0</v>
      </c>
      <c r="AW1344" s="6">
        <f t="shared" si="8"/>
        <v>0</v>
      </c>
      <c r="AX1344" s="6">
        <f t="shared" si="9"/>
        <v>0</v>
      </c>
      <c r="AY1344" s="6">
        <f t="shared" si="10"/>
        <v>0</v>
      </c>
      <c r="AZ1344" s="6">
        <f t="shared" si="11"/>
        <v>0</v>
      </c>
      <c r="BA1344" s="6">
        <f t="shared" si="12"/>
        <v>6</v>
      </c>
      <c r="BB1344" s="6">
        <f t="shared" si="13"/>
        <v>1</v>
      </c>
      <c r="BC1344" s="2"/>
      <c r="BD1344" s="2"/>
    </row>
    <row r="1345" ht="15.75" customHeight="1">
      <c r="A1345" s="2">
        <v>320.0</v>
      </c>
      <c r="B1345" s="2">
        <v>2019.0</v>
      </c>
      <c r="C1345" s="6" t="s">
        <v>381</v>
      </c>
      <c r="D1345" s="2">
        <v>16624.0</v>
      </c>
      <c r="E1345" s="2">
        <v>2.162616000194E12</v>
      </c>
      <c r="F1345" s="2" t="str">
        <f t="array" ref="F1345">IFERROR(INDEX(cnpj!$A:$B,MATCH(C1345,cnpj!$B:$B,0),1),IF(G1345=14,LEFT(E1345,2)&amp;"."&amp;MID(E1345,3,3)&amp;"."&amp;MID(E1345,6,3)&amp;"/"&amp;MID(E1345,9,4)&amp;"-"&amp;RIGHT(E1345,2),IF(G1345=13,0&amp;LEFT(E1345,1)&amp;"."&amp;MID(E1345,2,3)&amp;"."&amp;MID(E1345,5,3)&amp;"/"&amp;MID(E1345,8,4)&amp;"-"&amp;RIGHT(E1345,2),IF(G1345=12,"00"&amp;"."&amp;LEFT(E1345,3)&amp;"."&amp;MID(E1345,4,3)&amp;"/"&amp;MID(E1345,7,4)&amp;"-"&amp;RIGHT(E1345,2),IF(G1345=11,"00.0"&amp;LEFT(E1345,2)&amp;"."&amp;MID(E1345,3,3)&amp;"/"&amp;MID(E1345,6,4)&amp;"-"&amp;RIGHT(E1345,2),"erro")))))</f>
        <v>02.162.616/0001-94</v>
      </c>
      <c r="G1345" s="2">
        <f t="shared" si="2"/>
        <v>13</v>
      </c>
      <c r="H1345" s="6" t="s">
        <v>55</v>
      </c>
      <c r="I1345" s="2">
        <v>10.0</v>
      </c>
      <c r="J1345" s="6">
        <v>10.714417768752456</v>
      </c>
      <c r="K1345" s="6">
        <v>45000.0</v>
      </c>
      <c r="L1345" s="2">
        <v>0.0</v>
      </c>
      <c r="M1345" s="2">
        <v>0.0</v>
      </c>
      <c r="N1345" s="2"/>
      <c r="O1345" s="2">
        <v>0.0</v>
      </c>
      <c r="P1345" s="2">
        <v>0.0</v>
      </c>
      <c r="Q1345" s="2">
        <v>0.0</v>
      </c>
      <c r="R1345" s="2">
        <v>4.0</v>
      </c>
      <c r="S1345" s="2">
        <v>1.0</v>
      </c>
      <c r="T1345" s="6">
        <v>11.473352689850405</v>
      </c>
      <c r="U1345" s="6">
        <v>0.16248439450686641</v>
      </c>
      <c r="V1345" s="6">
        <v>0.08575738660008322</v>
      </c>
      <c r="W1345" s="6">
        <v>3871.0</v>
      </c>
      <c r="X1345" s="6">
        <v>4372.0</v>
      </c>
      <c r="Y1345" s="6">
        <v>96120.0</v>
      </c>
      <c r="Z1345" s="6">
        <v>15618.0</v>
      </c>
      <c r="AA1345" s="2">
        <f t="shared" si="3"/>
        <v>0</v>
      </c>
      <c r="AB1345" s="2">
        <v>0.0</v>
      </c>
      <c r="AC1345" s="2">
        <v>0.0</v>
      </c>
      <c r="AD1345" s="2">
        <v>1.0</v>
      </c>
      <c r="AE1345" s="2">
        <v>0.0</v>
      </c>
      <c r="AF1345" s="2">
        <v>0.0</v>
      </c>
      <c r="AG1345" s="2">
        <v>0.0</v>
      </c>
      <c r="AH1345" s="2">
        <v>0.0</v>
      </c>
      <c r="AI1345" s="2">
        <v>0.0</v>
      </c>
      <c r="AJ1345" s="2">
        <v>0.0</v>
      </c>
      <c r="AK1345" s="2">
        <v>0.0</v>
      </c>
      <c r="AL1345" s="2">
        <v>0.0</v>
      </c>
      <c r="AM1345" s="2">
        <v>0.0</v>
      </c>
      <c r="AN1345" s="2">
        <v>0.0</v>
      </c>
      <c r="AO1345" s="2">
        <v>0.0</v>
      </c>
      <c r="AP1345" s="2">
        <v>1.0</v>
      </c>
      <c r="AQ1345" s="2">
        <v>0.0</v>
      </c>
      <c r="AR1345" s="3">
        <v>0.0</v>
      </c>
      <c r="AS1345" s="6">
        <f t="shared" si="4"/>
        <v>11.37563846</v>
      </c>
      <c r="AT1345" s="6">
        <f t="shared" si="5"/>
        <v>0.1585600881</v>
      </c>
      <c r="AU1345" s="6">
        <f t="shared" si="6"/>
        <v>0.05795438902</v>
      </c>
      <c r="AV1345" s="6">
        <f t="shared" si="7"/>
        <v>0</v>
      </c>
      <c r="AW1345" s="6">
        <f t="shared" si="8"/>
        <v>0</v>
      </c>
      <c r="AX1345" s="6">
        <f t="shared" si="9"/>
        <v>0</v>
      </c>
      <c r="AY1345" s="6">
        <f t="shared" si="10"/>
        <v>0</v>
      </c>
      <c r="AZ1345" s="6">
        <f t="shared" si="11"/>
        <v>0</v>
      </c>
      <c r="BA1345" s="6">
        <f t="shared" si="12"/>
        <v>6</v>
      </c>
      <c r="BB1345" s="6">
        <f t="shared" si="13"/>
        <v>1</v>
      </c>
      <c r="BC1345" s="2"/>
      <c r="BD1345" s="2"/>
    </row>
    <row r="1346" ht="15.75" customHeight="1">
      <c r="A1346" s="2">
        <v>320.0</v>
      </c>
      <c r="B1346" s="2">
        <v>2020.0</v>
      </c>
      <c r="C1346" s="6" t="s">
        <v>381</v>
      </c>
      <c r="D1346" s="2">
        <v>16624.0</v>
      </c>
      <c r="E1346" s="2">
        <v>2.162616000194E12</v>
      </c>
      <c r="F1346" s="2" t="str">
        <f t="array" ref="F1346">IFERROR(INDEX(cnpj!$A:$B,MATCH(C1346,cnpj!$B:$B,0),1),IF(G1346=14,LEFT(E1346,2)&amp;"."&amp;MID(E1346,3,3)&amp;"."&amp;MID(E1346,6,3)&amp;"/"&amp;MID(E1346,9,4)&amp;"-"&amp;RIGHT(E1346,2),IF(G1346=13,0&amp;LEFT(E1346,1)&amp;"."&amp;MID(E1346,2,3)&amp;"."&amp;MID(E1346,5,3)&amp;"/"&amp;MID(E1346,8,4)&amp;"-"&amp;RIGHT(E1346,2),IF(G1346=12,"00"&amp;"."&amp;LEFT(E1346,3)&amp;"."&amp;MID(E1346,4,3)&amp;"/"&amp;MID(E1346,7,4)&amp;"-"&amp;RIGHT(E1346,2),IF(G1346=11,"00.0"&amp;LEFT(E1346,2)&amp;"."&amp;MID(E1346,3,3)&amp;"/"&amp;MID(E1346,6,4)&amp;"-"&amp;RIGHT(E1346,2),"erro")))))</f>
        <v>02.162.616/0001-94</v>
      </c>
      <c r="G1346" s="2">
        <f t="shared" si="2"/>
        <v>13</v>
      </c>
      <c r="H1346" s="6" t="s">
        <v>55</v>
      </c>
      <c r="I1346" s="2">
        <v>10.0</v>
      </c>
      <c r="J1346" s="6">
        <v>10.714417768752456</v>
      </c>
      <c r="K1346" s="6">
        <v>45000.0</v>
      </c>
      <c r="L1346" s="2">
        <v>0.0</v>
      </c>
      <c r="M1346" s="2">
        <v>0.0</v>
      </c>
      <c r="N1346" s="2"/>
      <c r="O1346" s="2">
        <v>0.0</v>
      </c>
      <c r="P1346" s="2">
        <v>0.0</v>
      </c>
      <c r="Q1346" s="2">
        <v>0.0</v>
      </c>
      <c r="R1346" s="2">
        <v>4.0</v>
      </c>
      <c r="S1346" s="2">
        <v>1.0</v>
      </c>
      <c r="T1346" s="6">
        <v>11.609489403944501</v>
      </c>
      <c r="U1346" s="6">
        <v>0.17421779948791516</v>
      </c>
      <c r="V1346" s="6">
        <v>0.046196589732880565</v>
      </c>
      <c r="W1346" s="6">
        <v>5088.0</v>
      </c>
      <c r="X1346" s="6">
        <v>0.0</v>
      </c>
      <c r="Y1346" s="6">
        <v>110138.0</v>
      </c>
      <c r="Z1346" s="6">
        <v>19188.0</v>
      </c>
      <c r="AA1346" s="2">
        <f t="shared" si="3"/>
        <v>0</v>
      </c>
      <c r="AB1346" s="2">
        <v>0.0</v>
      </c>
      <c r="AC1346" s="2">
        <v>0.0</v>
      </c>
      <c r="AD1346" s="2">
        <v>1.0</v>
      </c>
      <c r="AE1346" s="2">
        <v>0.0</v>
      </c>
      <c r="AF1346" s="2">
        <v>0.0</v>
      </c>
      <c r="AG1346" s="2">
        <v>0.0</v>
      </c>
      <c r="AH1346" s="2">
        <v>0.0</v>
      </c>
      <c r="AI1346" s="2">
        <v>0.0</v>
      </c>
      <c r="AJ1346" s="2">
        <v>0.0</v>
      </c>
      <c r="AK1346" s="2">
        <v>0.0</v>
      </c>
      <c r="AL1346" s="2">
        <v>0.0</v>
      </c>
      <c r="AM1346" s="2">
        <v>0.0</v>
      </c>
      <c r="AN1346" s="2">
        <v>0.0</v>
      </c>
      <c r="AO1346" s="2">
        <v>0.0</v>
      </c>
      <c r="AP1346" s="2">
        <v>0.0</v>
      </c>
      <c r="AQ1346" s="2">
        <v>1.0</v>
      </c>
      <c r="AR1346" s="3">
        <v>0.0</v>
      </c>
      <c r="AS1346" s="6">
        <f t="shared" si="4"/>
        <v>11.47335269</v>
      </c>
      <c r="AT1346" s="6">
        <f t="shared" si="5"/>
        <v>0.1624843945</v>
      </c>
      <c r="AU1346" s="6">
        <f t="shared" si="6"/>
        <v>0.0857573866</v>
      </c>
      <c r="AV1346" s="6">
        <f t="shared" si="7"/>
        <v>0</v>
      </c>
      <c r="AW1346" s="6">
        <f t="shared" si="8"/>
        <v>0</v>
      </c>
      <c r="AX1346" s="6">
        <f t="shared" si="9"/>
        <v>0</v>
      </c>
      <c r="AY1346" s="6">
        <f t="shared" si="10"/>
        <v>0</v>
      </c>
      <c r="AZ1346" s="6">
        <f t="shared" si="11"/>
        <v>0</v>
      </c>
      <c r="BA1346" s="6">
        <f t="shared" si="12"/>
        <v>4</v>
      </c>
      <c r="BB1346" s="6">
        <f t="shared" si="13"/>
        <v>1</v>
      </c>
      <c r="BC1346" s="2"/>
      <c r="BD1346" s="2"/>
    </row>
    <row r="1347" ht="15.75" customHeight="1">
      <c r="A1347" s="2">
        <v>321.0</v>
      </c>
      <c r="B1347" s="2">
        <v>2016.0</v>
      </c>
      <c r="C1347" s="6" t="s">
        <v>382</v>
      </c>
      <c r="D1347" s="2">
        <v>14320.0</v>
      </c>
      <c r="E1347" s="2">
        <v>6.0894730000105E13</v>
      </c>
      <c r="F1347" s="2" t="str">
        <f t="array" ref="F1347">IFERROR(INDEX(cnpj!$A:$B,MATCH(C1347,cnpj!$B:$B,0),1),IF(G1347=14,LEFT(E1347,2)&amp;"."&amp;MID(E1347,3,3)&amp;"."&amp;MID(E1347,6,3)&amp;"/"&amp;MID(E1347,9,4)&amp;"-"&amp;RIGHT(E1347,2),IF(G1347=13,0&amp;LEFT(E1347,1)&amp;"."&amp;MID(E1347,2,3)&amp;"."&amp;MID(E1347,5,3)&amp;"/"&amp;MID(E1347,8,4)&amp;"-"&amp;RIGHT(E1347,2),IF(G1347=12,"00"&amp;"."&amp;LEFT(E1347,3)&amp;"."&amp;MID(E1347,4,3)&amp;"/"&amp;MID(E1347,7,4)&amp;"-"&amp;RIGHT(E1347,2),IF(G1347=11,"00.0"&amp;LEFT(E1347,2)&amp;"."&amp;MID(E1347,3,3)&amp;"/"&amp;MID(E1347,6,4)&amp;"-"&amp;RIGHT(E1347,2),"erro")))))</f>
        <v>60.894.730/0001-05</v>
      </c>
      <c r="G1347" s="2">
        <f t="shared" si="2"/>
        <v>14</v>
      </c>
      <c r="H1347" s="6" t="s">
        <v>88</v>
      </c>
      <c r="I1347" s="2">
        <v>5.0</v>
      </c>
      <c r="J1347" s="6">
        <v>14.508657738524219</v>
      </c>
      <c r="K1347" s="6">
        <v>2000000.0</v>
      </c>
      <c r="L1347" s="2">
        <v>0.0</v>
      </c>
      <c r="M1347" s="2">
        <v>1.0</v>
      </c>
      <c r="N1347" s="2"/>
      <c r="O1347" s="2">
        <v>1.0</v>
      </c>
      <c r="P1347" s="2">
        <v>4.0</v>
      </c>
      <c r="Q1347" s="2">
        <v>0.0</v>
      </c>
      <c r="R1347" s="2">
        <v>39.0</v>
      </c>
      <c r="S1347" s="2">
        <v>0.0</v>
      </c>
      <c r="T1347" s="6">
        <v>17.02233538031275</v>
      </c>
      <c r="U1347" s="6">
        <v>-0.027122977467733185</v>
      </c>
      <c r="V1347" s="6">
        <v>0.4520061571140995</v>
      </c>
      <c r="W1347" s="6">
        <v>1603333.0</v>
      </c>
      <c r="X1347" s="6">
        <v>9561460.0</v>
      </c>
      <c r="Y1347" s="6">
        <v>2.4700533E7</v>
      </c>
      <c r="Z1347" s="6">
        <v>-669952.0</v>
      </c>
      <c r="AA1347" s="2" t="str">
        <f t="shared" si="3"/>
        <v/>
      </c>
      <c r="AB1347" s="2">
        <v>0.0</v>
      </c>
      <c r="AC1347" s="2">
        <v>0.0</v>
      </c>
      <c r="AD1347" s="2">
        <v>0.0</v>
      </c>
      <c r="AE1347" s="2">
        <v>0.0</v>
      </c>
      <c r="AF1347" s="2">
        <v>0.0</v>
      </c>
      <c r="AG1347" s="2">
        <v>0.0</v>
      </c>
      <c r="AH1347" s="2">
        <v>0.0</v>
      </c>
      <c r="AI1347" s="2">
        <v>0.0</v>
      </c>
      <c r="AJ1347" s="2">
        <v>1.0</v>
      </c>
      <c r="AK1347" s="2">
        <v>0.0</v>
      </c>
      <c r="AL1347" s="2">
        <v>0.0</v>
      </c>
      <c r="AM1347" s="2">
        <v>1.0</v>
      </c>
      <c r="AN1347" s="2">
        <v>0.0</v>
      </c>
      <c r="AO1347" s="2">
        <v>0.0</v>
      </c>
      <c r="AP1347" s="2">
        <v>0.0</v>
      </c>
      <c r="AQ1347" s="2">
        <v>0.0</v>
      </c>
      <c r="AR1347" s="3">
        <v>0.0</v>
      </c>
      <c r="AS1347" s="6" t="str">
        <f t="shared" si="4"/>
        <v/>
      </c>
      <c r="AT1347" s="6" t="str">
        <f t="shared" si="5"/>
        <v/>
      </c>
      <c r="AU1347" s="6" t="str">
        <f t="shared" si="6"/>
        <v/>
      </c>
      <c r="AV1347" s="6" t="str">
        <f t="shared" si="7"/>
        <v/>
      </c>
      <c r="AW1347" s="6" t="str">
        <f t="shared" si="8"/>
        <v/>
      </c>
      <c r="AX1347" s="6" t="str">
        <f t="shared" si="9"/>
        <v/>
      </c>
      <c r="AY1347" s="6" t="str">
        <f t="shared" si="10"/>
        <v/>
      </c>
      <c r="AZ1347" s="6" t="str">
        <f t="shared" si="11"/>
        <v/>
      </c>
      <c r="BA1347" s="6" t="str">
        <f t="shared" si="12"/>
        <v/>
      </c>
      <c r="BB1347" s="6" t="str">
        <f t="shared" si="13"/>
        <v/>
      </c>
      <c r="BC1347" s="2"/>
      <c r="BD1347" s="2"/>
    </row>
    <row r="1348" ht="15.75" customHeight="1">
      <c r="A1348" s="2">
        <v>321.0</v>
      </c>
      <c r="B1348" s="2">
        <v>2017.0</v>
      </c>
      <c r="C1348" s="6" t="s">
        <v>382</v>
      </c>
      <c r="D1348" s="2">
        <v>14320.0</v>
      </c>
      <c r="E1348" s="2">
        <v>6.0894730000105E13</v>
      </c>
      <c r="F1348" s="2" t="str">
        <f t="array" ref="F1348">IFERROR(INDEX(cnpj!$A:$B,MATCH(C1348,cnpj!$B:$B,0),1),IF(G1348=14,LEFT(E1348,2)&amp;"."&amp;MID(E1348,3,3)&amp;"."&amp;MID(E1348,6,3)&amp;"/"&amp;MID(E1348,9,4)&amp;"-"&amp;RIGHT(E1348,2),IF(G1348=13,0&amp;LEFT(E1348,1)&amp;"."&amp;MID(E1348,2,3)&amp;"."&amp;MID(E1348,5,3)&amp;"/"&amp;MID(E1348,8,4)&amp;"-"&amp;RIGHT(E1348,2),IF(G1348=12,"00"&amp;"."&amp;LEFT(E1348,3)&amp;"."&amp;MID(E1348,4,3)&amp;"/"&amp;MID(E1348,7,4)&amp;"-"&amp;RIGHT(E1348,2),IF(G1348=11,"00.0"&amp;LEFT(E1348,2)&amp;"."&amp;MID(E1348,3,3)&amp;"/"&amp;MID(E1348,6,4)&amp;"-"&amp;RIGHT(E1348,2),"erro")))))</f>
        <v>60.894.730/0001-05</v>
      </c>
      <c r="G1348" s="2">
        <f t="shared" si="2"/>
        <v>14</v>
      </c>
      <c r="H1348" s="6" t="s">
        <v>88</v>
      </c>
      <c r="I1348" s="2">
        <v>5.0</v>
      </c>
      <c r="J1348" s="6">
        <v>14.462090102707885</v>
      </c>
      <c r="K1348" s="6">
        <v>1909000.0</v>
      </c>
      <c r="L1348" s="2">
        <v>0.0</v>
      </c>
      <c r="M1348" s="2">
        <v>1.0</v>
      </c>
      <c r="N1348" s="2"/>
      <c r="O1348" s="2">
        <v>1.0</v>
      </c>
      <c r="P1348" s="2">
        <v>5.0</v>
      </c>
      <c r="Q1348" s="2">
        <v>0.0</v>
      </c>
      <c r="R1348" s="2">
        <v>32.0</v>
      </c>
      <c r="S1348" s="2">
        <v>0.0</v>
      </c>
      <c r="T1348" s="6">
        <v>16.963480110532583</v>
      </c>
      <c r="U1348" s="6">
        <v>0.010005483338936902</v>
      </c>
      <c r="V1348" s="6">
        <v>0.40852098847811796</v>
      </c>
      <c r="W1348" s="6">
        <v>2133041.0</v>
      </c>
      <c r="X1348" s="6">
        <v>7380894.0</v>
      </c>
      <c r="Y1348" s="6">
        <v>2.328873E7</v>
      </c>
      <c r="Z1348" s="6">
        <v>233015.0</v>
      </c>
      <c r="AA1348" s="2">
        <f t="shared" si="3"/>
        <v>1</v>
      </c>
      <c r="AB1348" s="2">
        <v>0.0</v>
      </c>
      <c r="AC1348" s="2">
        <v>0.0</v>
      </c>
      <c r="AD1348" s="2">
        <v>0.0</v>
      </c>
      <c r="AE1348" s="2">
        <v>0.0</v>
      </c>
      <c r="AF1348" s="2">
        <v>0.0</v>
      </c>
      <c r="AG1348" s="2">
        <v>0.0</v>
      </c>
      <c r="AH1348" s="2">
        <v>0.0</v>
      </c>
      <c r="AI1348" s="2">
        <v>0.0</v>
      </c>
      <c r="AJ1348" s="2">
        <v>1.0</v>
      </c>
      <c r="AK1348" s="2">
        <v>0.0</v>
      </c>
      <c r="AL1348" s="2">
        <v>0.0</v>
      </c>
      <c r="AM1348" s="2">
        <v>0.0</v>
      </c>
      <c r="AN1348" s="2">
        <v>1.0</v>
      </c>
      <c r="AO1348" s="2">
        <v>0.0</v>
      </c>
      <c r="AP1348" s="2">
        <v>0.0</v>
      </c>
      <c r="AQ1348" s="2">
        <v>0.0</v>
      </c>
      <c r="AR1348" s="3">
        <v>0.0</v>
      </c>
      <c r="AS1348" s="6">
        <f t="shared" si="4"/>
        <v>17.02233538</v>
      </c>
      <c r="AT1348" s="6">
        <f t="shared" si="5"/>
        <v>-0.02712297747</v>
      </c>
      <c r="AU1348" s="6">
        <f t="shared" si="6"/>
        <v>0.4520061571</v>
      </c>
      <c r="AV1348" s="6">
        <f t="shared" si="7"/>
        <v>0</v>
      </c>
      <c r="AW1348" s="6">
        <f t="shared" si="8"/>
        <v>1</v>
      </c>
      <c r="AX1348" s="6">
        <f t="shared" si="9"/>
        <v>1</v>
      </c>
      <c r="AY1348" s="6">
        <f t="shared" si="10"/>
        <v>4</v>
      </c>
      <c r="AZ1348" s="6">
        <f t="shared" si="11"/>
        <v>0</v>
      </c>
      <c r="BA1348" s="6">
        <f t="shared" si="12"/>
        <v>39</v>
      </c>
      <c r="BB1348" s="6">
        <f t="shared" si="13"/>
        <v>0</v>
      </c>
      <c r="BC1348" s="2"/>
      <c r="BD1348" s="2"/>
    </row>
    <row r="1349" ht="15.75" customHeight="1">
      <c r="A1349" s="2">
        <v>321.0</v>
      </c>
      <c r="B1349" s="2">
        <v>2018.0</v>
      </c>
      <c r="C1349" s="6" t="s">
        <v>382</v>
      </c>
      <c r="D1349" s="2">
        <v>14320.0</v>
      </c>
      <c r="E1349" s="2">
        <v>6.0894730000105E13</v>
      </c>
      <c r="F1349" s="2" t="str">
        <f t="array" ref="F1349">IFERROR(INDEX(cnpj!$A:$B,MATCH(C1349,cnpj!$B:$B,0),1),IF(G1349=14,LEFT(E1349,2)&amp;"."&amp;MID(E1349,3,3)&amp;"."&amp;MID(E1349,6,3)&amp;"/"&amp;MID(E1349,9,4)&amp;"-"&amp;RIGHT(E1349,2),IF(G1349=13,0&amp;LEFT(E1349,1)&amp;"."&amp;MID(E1349,2,3)&amp;"."&amp;MID(E1349,5,3)&amp;"/"&amp;MID(E1349,8,4)&amp;"-"&amp;RIGHT(E1349,2),IF(G1349=12,"00"&amp;"."&amp;LEFT(E1349,3)&amp;"."&amp;MID(E1349,4,3)&amp;"/"&amp;MID(E1349,7,4)&amp;"-"&amp;RIGHT(E1349,2),IF(G1349=11,"00.0"&amp;LEFT(E1349,2)&amp;"."&amp;MID(E1349,3,3)&amp;"/"&amp;MID(E1349,6,4)&amp;"-"&amp;RIGHT(E1349,2),"erro")))))</f>
        <v>60.894.730/0001-05</v>
      </c>
      <c r="G1349" s="2">
        <f t="shared" si="2"/>
        <v>14</v>
      </c>
      <c r="H1349" s="6" t="s">
        <v>88</v>
      </c>
      <c r="I1349" s="2">
        <v>5.0</v>
      </c>
      <c r="J1349" s="6">
        <v>14.490493767896549</v>
      </c>
      <c r="K1349" s="6">
        <v>1964000.0</v>
      </c>
      <c r="L1349" s="2">
        <v>0.0</v>
      </c>
      <c r="M1349" s="2">
        <v>1.0</v>
      </c>
      <c r="N1349" s="2"/>
      <c r="O1349" s="2">
        <v>1.0</v>
      </c>
      <c r="P1349" s="2">
        <v>4.0</v>
      </c>
      <c r="Q1349" s="2">
        <v>0.0</v>
      </c>
      <c r="R1349" s="2">
        <v>32.0</v>
      </c>
      <c r="S1349" s="2">
        <v>0.0</v>
      </c>
      <c r="T1349" s="6">
        <v>17.01169425294162</v>
      </c>
      <c r="U1349" s="6">
        <v>0.0297334372379326</v>
      </c>
      <c r="V1349" s="6">
        <v>0.41625073115462385</v>
      </c>
      <c r="W1349" s="6">
        <v>3042942.0</v>
      </c>
      <c r="X1349" s="6">
        <v>7129845.0</v>
      </c>
      <c r="Y1349" s="6">
        <v>2.4439085E7</v>
      </c>
      <c r="Z1349" s="6">
        <v>726658.0</v>
      </c>
      <c r="AA1349" s="2">
        <f t="shared" si="3"/>
        <v>0</v>
      </c>
      <c r="AB1349" s="2">
        <v>0.0</v>
      </c>
      <c r="AC1349" s="2">
        <v>0.0</v>
      </c>
      <c r="AD1349" s="2">
        <v>0.0</v>
      </c>
      <c r="AE1349" s="2">
        <v>0.0</v>
      </c>
      <c r="AF1349" s="2">
        <v>0.0</v>
      </c>
      <c r="AG1349" s="2">
        <v>0.0</v>
      </c>
      <c r="AH1349" s="2">
        <v>0.0</v>
      </c>
      <c r="AI1349" s="2">
        <v>0.0</v>
      </c>
      <c r="AJ1349" s="2">
        <v>1.0</v>
      </c>
      <c r="AK1349" s="2">
        <v>0.0</v>
      </c>
      <c r="AL1349" s="2">
        <v>0.0</v>
      </c>
      <c r="AM1349" s="2">
        <v>0.0</v>
      </c>
      <c r="AN1349" s="2">
        <v>0.0</v>
      </c>
      <c r="AO1349" s="2">
        <v>1.0</v>
      </c>
      <c r="AP1349" s="2">
        <v>0.0</v>
      </c>
      <c r="AQ1349" s="2">
        <v>0.0</v>
      </c>
      <c r="AR1349" s="3">
        <v>0.0</v>
      </c>
      <c r="AS1349" s="6">
        <f t="shared" si="4"/>
        <v>16.96348011</v>
      </c>
      <c r="AT1349" s="6">
        <f t="shared" si="5"/>
        <v>0.01000548334</v>
      </c>
      <c r="AU1349" s="6">
        <f t="shared" si="6"/>
        <v>0.4085209885</v>
      </c>
      <c r="AV1349" s="6">
        <f t="shared" si="7"/>
        <v>0</v>
      </c>
      <c r="AW1349" s="6">
        <f t="shared" si="8"/>
        <v>1</v>
      </c>
      <c r="AX1349" s="6">
        <f t="shared" si="9"/>
        <v>1</v>
      </c>
      <c r="AY1349" s="6">
        <f t="shared" si="10"/>
        <v>5</v>
      </c>
      <c r="AZ1349" s="6">
        <f t="shared" si="11"/>
        <v>0</v>
      </c>
      <c r="BA1349" s="6">
        <f t="shared" si="12"/>
        <v>32</v>
      </c>
      <c r="BB1349" s="6">
        <f t="shared" si="13"/>
        <v>0</v>
      </c>
      <c r="BC1349" s="2"/>
      <c r="BD1349" s="2"/>
    </row>
    <row r="1350" ht="15.75" customHeight="1">
      <c r="A1350" s="2">
        <v>321.0</v>
      </c>
      <c r="B1350" s="2">
        <v>2019.0</v>
      </c>
      <c r="C1350" s="6" t="s">
        <v>382</v>
      </c>
      <c r="D1350" s="2">
        <v>14320.0</v>
      </c>
      <c r="E1350" s="2">
        <v>6.0894730000105E13</v>
      </c>
      <c r="F1350" s="2" t="str">
        <f t="array" ref="F1350">IFERROR(INDEX(cnpj!$A:$B,MATCH(C1350,cnpj!$B:$B,0),1),IF(G1350=14,LEFT(E1350,2)&amp;"."&amp;MID(E1350,3,3)&amp;"."&amp;MID(E1350,6,3)&amp;"/"&amp;MID(E1350,9,4)&amp;"-"&amp;RIGHT(E1350,2),IF(G1350=13,0&amp;LEFT(E1350,1)&amp;"."&amp;MID(E1350,2,3)&amp;"."&amp;MID(E1350,5,3)&amp;"/"&amp;MID(E1350,8,4)&amp;"-"&amp;RIGHT(E1350,2),IF(G1350=12,"00"&amp;"."&amp;LEFT(E1350,3)&amp;"."&amp;MID(E1350,4,3)&amp;"/"&amp;MID(E1350,7,4)&amp;"-"&amp;RIGHT(E1350,2),IF(G1350=11,"00.0"&amp;LEFT(E1350,2)&amp;"."&amp;MID(E1350,3,3)&amp;"/"&amp;MID(E1350,6,4)&amp;"-"&amp;RIGHT(E1350,2),"erro")))))</f>
        <v>60.894.730/0001-05</v>
      </c>
      <c r="G1350" s="2">
        <f t="shared" si="2"/>
        <v>14</v>
      </c>
      <c r="H1350" s="6" t="s">
        <v>88</v>
      </c>
      <c r="I1350" s="2">
        <v>5.0</v>
      </c>
      <c r="J1350" s="6">
        <v>14.528460365820399</v>
      </c>
      <c r="K1350" s="6">
        <v>2040000.0</v>
      </c>
      <c r="L1350" s="2">
        <v>0.0</v>
      </c>
      <c r="M1350" s="2">
        <v>1.0</v>
      </c>
      <c r="N1350" s="2"/>
      <c r="O1350" s="2">
        <v>1.0</v>
      </c>
      <c r="P1350" s="2">
        <v>5.0</v>
      </c>
      <c r="Q1350" s="2">
        <v>0.0</v>
      </c>
      <c r="R1350" s="2">
        <v>30.0</v>
      </c>
      <c r="S1350" s="2">
        <v>0.0</v>
      </c>
      <c r="T1350" s="6">
        <v>16.993862260610527</v>
      </c>
      <c r="U1350" s="6">
        <v>0.008883395155193348</v>
      </c>
      <c r="V1350" s="6">
        <v>0.1716238703886134</v>
      </c>
      <c r="W1350" s="6">
        <v>2516867.0</v>
      </c>
      <c r="X1350" s="6">
        <v>1603333.0</v>
      </c>
      <c r="Y1350" s="6">
        <v>2.400715E7</v>
      </c>
      <c r="Z1350" s="6">
        <v>213265.0</v>
      </c>
      <c r="AA1350" s="2">
        <f t="shared" si="3"/>
        <v>0</v>
      </c>
      <c r="AB1350" s="2">
        <v>0.0</v>
      </c>
      <c r="AC1350" s="2">
        <v>0.0</v>
      </c>
      <c r="AD1350" s="2">
        <v>0.0</v>
      </c>
      <c r="AE1350" s="2">
        <v>0.0</v>
      </c>
      <c r="AF1350" s="2">
        <v>0.0</v>
      </c>
      <c r="AG1350" s="2">
        <v>0.0</v>
      </c>
      <c r="AH1350" s="2">
        <v>0.0</v>
      </c>
      <c r="AI1350" s="2">
        <v>0.0</v>
      </c>
      <c r="AJ1350" s="2">
        <v>1.0</v>
      </c>
      <c r="AK1350" s="2">
        <v>0.0</v>
      </c>
      <c r="AL1350" s="2">
        <v>0.0</v>
      </c>
      <c r="AM1350" s="2">
        <v>0.0</v>
      </c>
      <c r="AN1350" s="2">
        <v>0.0</v>
      </c>
      <c r="AO1350" s="2">
        <v>0.0</v>
      </c>
      <c r="AP1350" s="2">
        <v>1.0</v>
      </c>
      <c r="AQ1350" s="2">
        <v>0.0</v>
      </c>
      <c r="AR1350" s="3">
        <v>0.0</v>
      </c>
      <c r="AS1350" s="6">
        <f t="shared" si="4"/>
        <v>17.01169425</v>
      </c>
      <c r="AT1350" s="6">
        <f t="shared" si="5"/>
        <v>0.02973343724</v>
      </c>
      <c r="AU1350" s="6">
        <f t="shared" si="6"/>
        <v>0.4162507312</v>
      </c>
      <c r="AV1350" s="6">
        <f t="shared" si="7"/>
        <v>0</v>
      </c>
      <c r="AW1350" s="6">
        <f t="shared" si="8"/>
        <v>1</v>
      </c>
      <c r="AX1350" s="6">
        <f t="shared" si="9"/>
        <v>1</v>
      </c>
      <c r="AY1350" s="6">
        <f t="shared" si="10"/>
        <v>4</v>
      </c>
      <c r="AZ1350" s="6">
        <f t="shared" si="11"/>
        <v>0</v>
      </c>
      <c r="BA1350" s="6">
        <f t="shared" si="12"/>
        <v>32</v>
      </c>
      <c r="BB1350" s="6">
        <f t="shared" si="13"/>
        <v>0</v>
      </c>
      <c r="BC1350" s="2"/>
      <c r="BD1350" s="2"/>
    </row>
    <row r="1351" ht="15.75" customHeight="1">
      <c r="A1351" s="2">
        <v>321.0</v>
      </c>
      <c r="B1351" s="2">
        <v>2020.0</v>
      </c>
      <c r="C1351" s="6" t="s">
        <v>382</v>
      </c>
      <c r="D1351" s="2">
        <v>14320.0</v>
      </c>
      <c r="E1351" s="2">
        <v>6.0894730000105E13</v>
      </c>
      <c r="F1351" s="2" t="str">
        <f t="array" ref="F1351">IFERROR(INDEX(cnpj!$A:$B,MATCH(C1351,cnpj!$B:$B,0),1),IF(G1351=14,LEFT(E1351,2)&amp;"."&amp;MID(E1351,3,3)&amp;"."&amp;MID(E1351,6,3)&amp;"/"&amp;MID(E1351,9,4)&amp;"-"&amp;RIGHT(E1351,2),IF(G1351=13,0&amp;LEFT(E1351,1)&amp;"."&amp;MID(E1351,2,3)&amp;"."&amp;MID(E1351,5,3)&amp;"/"&amp;MID(E1351,8,4)&amp;"-"&amp;RIGHT(E1351,2),IF(G1351=12,"00"&amp;"."&amp;LEFT(E1351,3)&amp;"."&amp;MID(E1351,4,3)&amp;"/"&amp;MID(E1351,7,4)&amp;"-"&amp;RIGHT(E1351,2),IF(G1351=11,"00.0"&amp;LEFT(E1351,2)&amp;"."&amp;MID(E1351,3,3)&amp;"/"&amp;MID(E1351,6,4)&amp;"-"&amp;RIGHT(E1351,2),"erro")))))</f>
        <v>60.894.730/0001-05</v>
      </c>
      <c r="G1351" s="2">
        <f t="shared" si="2"/>
        <v>14</v>
      </c>
      <c r="H1351" s="6" t="s">
        <v>88</v>
      </c>
      <c r="I1351" s="2">
        <v>5.0</v>
      </c>
      <c r="J1351" s="6">
        <v>14.549319720243108</v>
      </c>
      <c r="K1351" s="6">
        <v>2083000.0</v>
      </c>
      <c r="L1351" s="2">
        <v>0.0</v>
      </c>
      <c r="M1351" s="2">
        <v>1.0</v>
      </c>
      <c r="N1351" s="2"/>
      <c r="O1351" s="2">
        <v>1.0</v>
      </c>
      <c r="P1351" s="2">
        <v>5.0</v>
      </c>
      <c r="Q1351" s="2">
        <v>0.0</v>
      </c>
      <c r="R1351" s="2">
        <v>29.0</v>
      </c>
      <c r="S1351" s="2">
        <v>0.0</v>
      </c>
      <c r="T1351" s="6">
        <v>17.098750376240968</v>
      </c>
      <c r="U1351" s="6">
        <v>0.025234028653425382</v>
      </c>
      <c r="V1351" s="6">
        <v>0.44237271206791473</v>
      </c>
      <c r="W1351" s="6">
        <v>3647035.0</v>
      </c>
      <c r="X1351" s="6">
        <v>8147512.0</v>
      </c>
      <c r="Y1351" s="6">
        <v>2.6662013E7</v>
      </c>
      <c r="Z1351" s="6">
        <v>672790.0</v>
      </c>
      <c r="AA1351" s="2">
        <f t="shared" si="3"/>
        <v>0</v>
      </c>
      <c r="AB1351" s="2">
        <v>0.0</v>
      </c>
      <c r="AC1351" s="2">
        <v>0.0</v>
      </c>
      <c r="AD1351" s="2">
        <v>0.0</v>
      </c>
      <c r="AE1351" s="2">
        <v>0.0</v>
      </c>
      <c r="AF1351" s="2">
        <v>0.0</v>
      </c>
      <c r="AG1351" s="2">
        <v>0.0</v>
      </c>
      <c r="AH1351" s="2">
        <v>0.0</v>
      </c>
      <c r="AI1351" s="2">
        <v>0.0</v>
      </c>
      <c r="AJ1351" s="2">
        <v>1.0</v>
      </c>
      <c r="AK1351" s="2">
        <v>0.0</v>
      </c>
      <c r="AL1351" s="2">
        <v>0.0</v>
      </c>
      <c r="AM1351" s="2">
        <v>0.0</v>
      </c>
      <c r="AN1351" s="2">
        <v>0.0</v>
      </c>
      <c r="AO1351" s="2">
        <v>0.0</v>
      </c>
      <c r="AP1351" s="2">
        <v>0.0</v>
      </c>
      <c r="AQ1351" s="2">
        <v>1.0</v>
      </c>
      <c r="AR1351" s="3">
        <v>0.0</v>
      </c>
      <c r="AS1351" s="6">
        <f t="shared" si="4"/>
        <v>16.99386226</v>
      </c>
      <c r="AT1351" s="6">
        <f t="shared" si="5"/>
        <v>0.008883395155</v>
      </c>
      <c r="AU1351" s="6">
        <f t="shared" si="6"/>
        <v>0.1716238704</v>
      </c>
      <c r="AV1351" s="6">
        <f t="shared" si="7"/>
        <v>0</v>
      </c>
      <c r="AW1351" s="6">
        <f t="shared" si="8"/>
        <v>1</v>
      </c>
      <c r="AX1351" s="6">
        <f t="shared" si="9"/>
        <v>1</v>
      </c>
      <c r="AY1351" s="6">
        <f t="shared" si="10"/>
        <v>5</v>
      </c>
      <c r="AZ1351" s="6">
        <f t="shared" si="11"/>
        <v>0</v>
      </c>
      <c r="BA1351" s="6">
        <f t="shared" si="12"/>
        <v>30</v>
      </c>
      <c r="BB1351" s="6">
        <f t="shared" si="13"/>
        <v>0</v>
      </c>
      <c r="BC1351" s="2"/>
      <c r="BD1351" s="2"/>
    </row>
    <row r="1352" ht="15.75" customHeight="1">
      <c r="A1352" s="2">
        <v>322.0</v>
      </c>
      <c r="B1352" s="2">
        <v>2016.0</v>
      </c>
      <c r="C1352" s="6" t="s">
        <v>383</v>
      </c>
      <c r="D1352" s="2">
        <v>4170.0</v>
      </c>
      <c r="E1352" s="2">
        <v>3.3592510000154E13</v>
      </c>
      <c r="F1352" s="2" t="str">
        <f t="array" ref="F1352">IFERROR(INDEX(cnpj!$A:$B,MATCH(C1352,cnpj!$B:$B,0),1),IF(G1352=14,LEFT(E1352,2)&amp;"."&amp;MID(E1352,3,3)&amp;"."&amp;MID(E1352,6,3)&amp;"/"&amp;MID(E1352,9,4)&amp;"-"&amp;RIGHT(E1352,2),IF(G1352=13,0&amp;LEFT(E1352,1)&amp;"."&amp;MID(E1352,2,3)&amp;"."&amp;MID(E1352,5,3)&amp;"/"&amp;MID(E1352,8,4)&amp;"-"&amp;RIGHT(E1352,2),IF(G1352=12,"00"&amp;"."&amp;LEFT(E1352,3)&amp;"."&amp;MID(E1352,4,3)&amp;"/"&amp;MID(E1352,7,4)&amp;"-"&amp;RIGHT(E1352,2),IF(G1352=11,"00.0"&amp;LEFT(E1352,2)&amp;"."&amp;MID(E1352,3,3)&amp;"/"&amp;MID(E1352,6,4)&amp;"-"&amp;RIGHT(E1352,2),"erro")))))</f>
        <v>33.592.510/0001-54</v>
      </c>
      <c r="G1352" s="2">
        <f t="shared" si="2"/>
        <v>14</v>
      </c>
      <c r="H1352" s="6" t="s">
        <v>88</v>
      </c>
      <c r="I1352" s="2">
        <v>5.0</v>
      </c>
      <c r="J1352" s="6">
        <v>16.67083067780152</v>
      </c>
      <c r="K1352" s="6">
        <v>1.738E7</v>
      </c>
      <c r="L1352" s="2">
        <v>0.0</v>
      </c>
      <c r="M1352" s="2">
        <v>1.0</v>
      </c>
      <c r="N1352" s="2"/>
      <c r="O1352" s="2">
        <v>0.0</v>
      </c>
      <c r="P1352" s="2">
        <v>0.0</v>
      </c>
      <c r="Q1352" s="2">
        <v>0.0</v>
      </c>
      <c r="R1352" s="2">
        <v>34.0</v>
      </c>
      <c r="S1352" s="2">
        <v>0.0</v>
      </c>
      <c r="T1352" s="6">
        <v>19.486600801146405</v>
      </c>
      <c r="U1352" s="6">
        <v>0.04584609282185317</v>
      </c>
      <c r="V1352" s="6">
        <v>0.5617698570021727</v>
      </c>
      <c r="W1352" s="6">
        <v>2.99008E7</v>
      </c>
      <c r="X1352" s="6">
        <v>1.33209592E8</v>
      </c>
      <c r="Y1352" s="6">
        <v>2.90350915E8</v>
      </c>
      <c r="Z1352" s="6">
        <v>1.3311455E7</v>
      </c>
      <c r="AA1352" s="2" t="str">
        <f t="shared" si="3"/>
        <v/>
      </c>
      <c r="AB1352" s="2">
        <v>0.0</v>
      </c>
      <c r="AC1352" s="2">
        <v>0.0</v>
      </c>
      <c r="AD1352" s="2">
        <v>0.0</v>
      </c>
      <c r="AE1352" s="2">
        <v>0.0</v>
      </c>
      <c r="AF1352" s="2">
        <v>0.0</v>
      </c>
      <c r="AG1352" s="2">
        <v>0.0</v>
      </c>
      <c r="AH1352" s="2">
        <v>0.0</v>
      </c>
      <c r="AI1352" s="2">
        <v>0.0</v>
      </c>
      <c r="AJ1352" s="2">
        <v>1.0</v>
      </c>
      <c r="AK1352" s="2">
        <v>0.0</v>
      </c>
      <c r="AL1352" s="2">
        <v>0.0</v>
      </c>
      <c r="AM1352" s="2">
        <v>1.0</v>
      </c>
      <c r="AN1352" s="2">
        <v>0.0</v>
      </c>
      <c r="AO1352" s="2">
        <v>0.0</v>
      </c>
      <c r="AP1352" s="2">
        <v>0.0</v>
      </c>
      <c r="AQ1352" s="2">
        <v>0.0</v>
      </c>
      <c r="AR1352" s="3">
        <v>0.0</v>
      </c>
      <c r="AS1352" s="6" t="str">
        <f t="shared" si="4"/>
        <v/>
      </c>
      <c r="AT1352" s="6" t="str">
        <f t="shared" si="5"/>
        <v/>
      </c>
      <c r="AU1352" s="6" t="str">
        <f t="shared" si="6"/>
        <v/>
      </c>
      <c r="AV1352" s="6" t="str">
        <f t="shared" si="7"/>
        <v/>
      </c>
      <c r="AW1352" s="6" t="str">
        <f t="shared" si="8"/>
        <v/>
      </c>
      <c r="AX1352" s="6" t="str">
        <f t="shared" si="9"/>
        <v/>
      </c>
      <c r="AY1352" s="6" t="str">
        <f t="shared" si="10"/>
        <v/>
      </c>
      <c r="AZ1352" s="6" t="str">
        <f t="shared" si="11"/>
        <v/>
      </c>
      <c r="BA1352" s="6" t="str">
        <f t="shared" si="12"/>
        <v/>
      </c>
      <c r="BB1352" s="6" t="str">
        <f t="shared" si="13"/>
        <v/>
      </c>
      <c r="BC1352" s="2"/>
      <c r="BD1352" s="2"/>
    </row>
    <row r="1353" ht="15.75" customHeight="1">
      <c r="A1353" s="2">
        <v>322.0</v>
      </c>
      <c r="B1353" s="2">
        <v>2017.0</v>
      </c>
      <c r="C1353" s="6" t="s">
        <v>383</v>
      </c>
      <c r="D1353" s="2">
        <v>4170.0</v>
      </c>
      <c r="E1353" s="2">
        <v>3.3592510000154E13</v>
      </c>
      <c r="F1353" s="2" t="str">
        <f t="array" ref="F1353">IFERROR(INDEX(cnpj!$A:$B,MATCH(C1353,cnpj!$B:$B,0),1),IF(G1353=14,LEFT(E1353,2)&amp;"."&amp;MID(E1353,3,3)&amp;"."&amp;MID(E1353,6,3)&amp;"/"&amp;MID(E1353,9,4)&amp;"-"&amp;RIGHT(E1353,2),IF(G1353=13,0&amp;LEFT(E1353,1)&amp;"."&amp;MID(E1353,2,3)&amp;"."&amp;MID(E1353,5,3)&amp;"/"&amp;MID(E1353,8,4)&amp;"-"&amp;RIGHT(E1353,2),IF(G1353=12,"00"&amp;"."&amp;LEFT(E1353,3)&amp;"."&amp;MID(E1353,4,3)&amp;"/"&amp;MID(E1353,7,4)&amp;"-"&amp;RIGHT(E1353,2),IF(G1353=11,"00.0"&amp;LEFT(E1353,2)&amp;"."&amp;MID(E1353,3,3)&amp;"/"&amp;MID(E1353,6,4)&amp;"-"&amp;RIGHT(E1353,2),"erro")))))</f>
        <v>33.592.510/0001-54</v>
      </c>
      <c r="G1353" s="2">
        <f t="shared" si="2"/>
        <v>14</v>
      </c>
      <c r="H1353" s="6" t="s">
        <v>88</v>
      </c>
      <c r="I1353" s="2">
        <v>5.0</v>
      </c>
      <c r="J1353" s="6">
        <v>16.63295313583768</v>
      </c>
      <c r="K1353" s="6">
        <v>1.6734E7</v>
      </c>
      <c r="L1353" s="2">
        <v>0.0</v>
      </c>
      <c r="M1353" s="2">
        <v>1.0</v>
      </c>
      <c r="N1353" s="2"/>
      <c r="O1353" s="2">
        <v>0.0</v>
      </c>
      <c r="P1353" s="2">
        <v>0.0</v>
      </c>
      <c r="Q1353" s="2">
        <v>0.0</v>
      </c>
      <c r="R1353" s="2">
        <v>35.0</v>
      </c>
      <c r="S1353" s="2">
        <v>0.0</v>
      </c>
      <c r="T1353" s="6">
        <v>19.47993513939177</v>
      </c>
      <c r="U1353" s="6">
        <v>0.06111601345764333</v>
      </c>
      <c r="V1353" s="6">
        <v>0.5015721791235251</v>
      </c>
      <c r="W1353" s="6">
        <v>2.926071E7</v>
      </c>
      <c r="X1353" s="6">
        <v>1.15403726E8</v>
      </c>
      <c r="Y1353" s="6">
        <v>2.8842197E8</v>
      </c>
      <c r="Z1353" s="6">
        <v>1.7627201E7</v>
      </c>
      <c r="AA1353" s="2">
        <f t="shared" si="3"/>
        <v>0</v>
      </c>
      <c r="AB1353" s="2">
        <v>0.0</v>
      </c>
      <c r="AC1353" s="2">
        <v>0.0</v>
      </c>
      <c r="AD1353" s="2">
        <v>0.0</v>
      </c>
      <c r="AE1353" s="2">
        <v>0.0</v>
      </c>
      <c r="AF1353" s="2">
        <v>0.0</v>
      </c>
      <c r="AG1353" s="2">
        <v>0.0</v>
      </c>
      <c r="AH1353" s="2">
        <v>0.0</v>
      </c>
      <c r="AI1353" s="2">
        <v>0.0</v>
      </c>
      <c r="AJ1353" s="2">
        <v>1.0</v>
      </c>
      <c r="AK1353" s="2">
        <v>0.0</v>
      </c>
      <c r="AL1353" s="2">
        <v>0.0</v>
      </c>
      <c r="AM1353" s="2">
        <v>0.0</v>
      </c>
      <c r="AN1353" s="2">
        <v>1.0</v>
      </c>
      <c r="AO1353" s="2">
        <v>0.0</v>
      </c>
      <c r="AP1353" s="2">
        <v>0.0</v>
      </c>
      <c r="AQ1353" s="2">
        <v>0.0</v>
      </c>
      <c r="AR1353" s="3">
        <v>0.0</v>
      </c>
      <c r="AS1353" s="6">
        <f t="shared" si="4"/>
        <v>19.4866008</v>
      </c>
      <c r="AT1353" s="6">
        <f t="shared" si="5"/>
        <v>0.04584609282</v>
      </c>
      <c r="AU1353" s="6">
        <f t="shared" si="6"/>
        <v>0.561769857</v>
      </c>
      <c r="AV1353" s="6">
        <f t="shared" si="7"/>
        <v>0</v>
      </c>
      <c r="AW1353" s="6">
        <f t="shared" si="8"/>
        <v>1</v>
      </c>
      <c r="AX1353" s="6">
        <f t="shared" si="9"/>
        <v>0</v>
      </c>
      <c r="AY1353" s="6">
        <f t="shared" si="10"/>
        <v>0</v>
      </c>
      <c r="AZ1353" s="6">
        <f t="shared" si="11"/>
        <v>0</v>
      </c>
      <c r="BA1353" s="6">
        <f t="shared" si="12"/>
        <v>34</v>
      </c>
      <c r="BB1353" s="6">
        <f t="shared" si="13"/>
        <v>0</v>
      </c>
      <c r="BC1353" s="2"/>
      <c r="BD1353" s="2"/>
    </row>
    <row r="1354" ht="15.75" customHeight="1">
      <c r="A1354" s="2">
        <v>322.0</v>
      </c>
      <c r="B1354" s="2">
        <v>2018.0</v>
      </c>
      <c r="C1354" s="6" t="s">
        <v>383</v>
      </c>
      <c r="D1354" s="2">
        <v>4170.0</v>
      </c>
      <c r="E1354" s="2">
        <v>3.3592510000154E13</v>
      </c>
      <c r="F1354" s="2" t="str">
        <f t="array" ref="F1354">IFERROR(INDEX(cnpj!$A:$B,MATCH(C1354,cnpj!$B:$B,0),1),IF(G1354=14,LEFT(E1354,2)&amp;"."&amp;MID(E1354,3,3)&amp;"."&amp;MID(E1354,6,3)&amp;"/"&amp;MID(E1354,9,4)&amp;"-"&amp;RIGHT(E1354,2),IF(G1354=13,0&amp;LEFT(E1354,1)&amp;"."&amp;MID(E1354,2,3)&amp;"."&amp;MID(E1354,5,3)&amp;"/"&amp;MID(E1354,8,4)&amp;"-"&amp;RIGHT(E1354,2),IF(G1354=12,"00"&amp;"."&amp;LEFT(E1354,3)&amp;"."&amp;MID(E1354,4,3)&amp;"/"&amp;MID(E1354,7,4)&amp;"-"&amp;RIGHT(E1354,2),IF(G1354=11,"00.0"&amp;LEFT(E1354,2)&amp;"."&amp;MID(E1354,3,3)&amp;"/"&amp;MID(E1354,6,4)&amp;"-"&amp;RIGHT(E1354,2),"erro")))))</f>
        <v>33.592.510/0001-54</v>
      </c>
      <c r="G1354" s="2">
        <f t="shared" si="2"/>
        <v>14</v>
      </c>
      <c r="H1354" s="6" t="s">
        <v>88</v>
      </c>
      <c r="I1354" s="2">
        <v>5.0</v>
      </c>
      <c r="J1354" s="6">
        <v>16.633729695716614</v>
      </c>
      <c r="K1354" s="6">
        <v>1.6747E7</v>
      </c>
      <c r="L1354" s="2">
        <v>0.0</v>
      </c>
      <c r="M1354" s="2">
        <v>1.0</v>
      </c>
      <c r="N1354" s="2"/>
      <c r="O1354" s="2">
        <v>0.0</v>
      </c>
      <c r="P1354" s="2">
        <v>0.0</v>
      </c>
      <c r="Q1354" s="2">
        <v>0.0</v>
      </c>
      <c r="R1354" s="2">
        <v>39.0</v>
      </c>
      <c r="S1354" s="2">
        <v>0.0</v>
      </c>
      <c r="T1354" s="6">
        <v>19.598837877919564</v>
      </c>
      <c r="U1354" s="6">
        <v>0.07898246953595225</v>
      </c>
      <c r="V1354" s="6">
        <v>0.4754231256058881</v>
      </c>
      <c r="W1354" s="6">
        <v>2.4817577E7</v>
      </c>
      <c r="X1354" s="6">
        <v>1.29618032E8</v>
      </c>
      <c r="Y1354" s="6">
        <v>3.24838235E8</v>
      </c>
      <c r="Z1354" s="6">
        <v>2.5656526E7</v>
      </c>
      <c r="AA1354" s="2">
        <f t="shared" si="3"/>
        <v>0</v>
      </c>
      <c r="AB1354" s="2">
        <v>0.0</v>
      </c>
      <c r="AC1354" s="2">
        <v>0.0</v>
      </c>
      <c r="AD1354" s="2">
        <v>0.0</v>
      </c>
      <c r="AE1354" s="2">
        <v>0.0</v>
      </c>
      <c r="AF1354" s="2">
        <v>0.0</v>
      </c>
      <c r="AG1354" s="2">
        <v>0.0</v>
      </c>
      <c r="AH1354" s="2">
        <v>0.0</v>
      </c>
      <c r="AI1354" s="2">
        <v>0.0</v>
      </c>
      <c r="AJ1354" s="2">
        <v>1.0</v>
      </c>
      <c r="AK1354" s="2">
        <v>0.0</v>
      </c>
      <c r="AL1354" s="2">
        <v>0.0</v>
      </c>
      <c r="AM1354" s="2">
        <v>0.0</v>
      </c>
      <c r="AN1354" s="2">
        <v>0.0</v>
      </c>
      <c r="AO1354" s="2">
        <v>1.0</v>
      </c>
      <c r="AP1354" s="2">
        <v>0.0</v>
      </c>
      <c r="AQ1354" s="2">
        <v>0.0</v>
      </c>
      <c r="AR1354" s="3">
        <v>0.0</v>
      </c>
      <c r="AS1354" s="6">
        <f t="shared" si="4"/>
        <v>19.47993514</v>
      </c>
      <c r="AT1354" s="6">
        <f t="shared" si="5"/>
        <v>0.06111601346</v>
      </c>
      <c r="AU1354" s="6">
        <f t="shared" si="6"/>
        <v>0.5015721791</v>
      </c>
      <c r="AV1354" s="6">
        <f t="shared" si="7"/>
        <v>0</v>
      </c>
      <c r="AW1354" s="6">
        <f t="shared" si="8"/>
        <v>1</v>
      </c>
      <c r="AX1354" s="6">
        <f t="shared" si="9"/>
        <v>0</v>
      </c>
      <c r="AY1354" s="6">
        <f t="shared" si="10"/>
        <v>0</v>
      </c>
      <c r="AZ1354" s="6">
        <f t="shared" si="11"/>
        <v>0</v>
      </c>
      <c r="BA1354" s="6">
        <f t="shared" si="12"/>
        <v>35</v>
      </c>
      <c r="BB1354" s="6">
        <f t="shared" si="13"/>
        <v>0</v>
      </c>
      <c r="BC1354" s="2"/>
      <c r="BD1354" s="2"/>
    </row>
    <row r="1355" ht="15.75" customHeight="1">
      <c r="A1355" s="2">
        <v>322.0</v>
      </c>
      <c r="B1355" s="2">
        <v>2019.0</v>
      </c>
      <c r="C1355" s="6" t="s">
        <v>383</v>
      </c>
      <c r="D1355" s="2">
        <v>4170.0</v>
      </c>
      <c r="E1355" s="2">
        <v>3.3592510000154E13</v>
      </c>
      <c r="F1355" s="2" t="str">
        <f t="array" ref="F1355">IFERROR(INDEX(cnpj!$A:$B,MATCH(C1355,cnpj!$B:$B,0),1),IF(G1355=14,LEFT(E1355,2)&amp;"."&amp;MID(E1355,3,3)&amp;"."&amp;MID(E1355,6,3)&amp;"/"&amp;MID(E1355,9,4)&amp;"-"&amp;RIGHT(E1355,2),IF(G1355=13,0&amp;LEFT(E1355,1)&amp;"."&amp;MID(E1355,2,3)&amp;"."&amp;MID(E1355,5,3)&amp;"/"&amp;MID(E1355,8,4)&amp;"-"&amp;RIGHT(E1355,2),IF(G1355=12,"00"&amp;"."&amp;LEFT(E1355,3)&amp;"."&amp;MID(E1355,4,3)&amp;"/"&amp;MID(E1355,7,4)&amp;"-"&amp;RIGHT(E1355,2),IF(G1355=11,"00.0"&amp;LEFT(E1355,2)&amp;"."&amp;MID(E1355,3,3)&amp;"/"&amp;MID(E1355,6,4)&amp;"-"&amp;RIGHT(E1355,2),"erro")))))</f>
        <v>33.592.510/0001-54</v>
      </c>
      <c r="G1355" s="2">
        <f t="shared" si="2"/>
        <v>14</v>
      </c>
      <c r="H1355" s="6" t="s">
        <v>88</v>
      </c>
      <c r="I1355" s="2">
        <v>5.0</v>
      </c>
      <c r="J1355" s="6">
        <v>17.001119112716328</v>
      </c>
      <c r="K1355" s="6">
        <v>2.4182E7</v>
      </c>
      <c r="L1355" s="2">
        <v>0.0</v>
      </c>
      <c r="M1355" s="2">
        <v>1.0</v>
      </c>
      <c r="N1355" s="2"/>
      <c r="O1355" s="2">
        <v>1.0</v>
      </c>
      <c r="P1355" s="2">
        <v>3.0</v>
      </c>
      <c r="Q1355" s="2">
        <v>0.0</v>
      </c>
      <c r="R1355" s="2">
        <v>36.0</v>
      </c>
      <c r="S1355" s="2">
        <v>0.0</v>
      </c>
      <c r="T1355" s="6">
        <v>19.68264124516799</v>
      </c>
      <c r="U1355" s="6">
        <v>-0.018886758535176736</v>
      </c>
      <c r="V1355" s="6">
        <v>0.21742174321810587</v>
      </c>
      <c r="W1355" s="6">
        <v>4.6899949E7</v>
      </c>
      <c r="X1355" s="6">
        <v>2.99008E7</v>
      </c>
      <c r="Y1355" s="6">
        <v>3.53233986E8</v>
      </c>
      <c r="Z1355" s="6">
        <v>-6671445.0</v>
      </c>
      <c r="AA1355" s="2">
        <f t="shared" si="3"/>
        <v>0</v>
      </c>
      <c r="AB1355" s="2">
        <v>0.0</v>
      </c>
      <c r="AC1355" s="2">
        <v>0.0</v>
      </c>
      <c r="AD1355" s="2">
        <v>0.0</v>
      </c>
      <c r="AE1355" s="2">
        <v>0.0</v>
      </c>
      <c r="AF1355" s="2">
        <v>0.0</v>
      </c>
      <c r="AG1355" s="2">
        <v>0.0</v>
      </c>
      <c r="AH1355" s="2">
        <v>0.0</v>
      </c>
      <c r="AI1355" s="2">
        <v>0.0</v>
      </c>
      <c r="AJ1355" s="2">
        <v>1.0</v>
      </c>
      <c r="AK1355" s="2">
        <v>0.0</v>
      </c>
      <c r="AL1355" s="2">
        <v>0.0</v>
      </c>
      <c r="AM1355" s="2">
        <v>0.0</v>
      </c>
      <c r="AN1355" s="2">
        <v>0.0</v>
      </c>
      <c r="AO1355" s="2">
        <v>0.0</v>
      </c>
      <c r="AP1355" s="2">
        <v>1.0</v>
      </c>
      <c r="AQ1355" s="2">
        <v>0.0</v>
      </c>
      <c r="AR1355" s="3">
        <v>0.0</v>
      </c>
      <c r="AS1355" s="6">
        <f t="shared" si="4"/>
        <v>19.59883788</v>
      </c>
      <c r="AT1355" s="6">
        <f t="shared" si="5"/>
        <v>0.07898246954</v>
      </c>
      <c r="AU1355" s="6">
        <f t="shared" si="6"/>
        <v>0.4754231256</v>
      </c>
      <c r="AV1355" s="6">
        <f t="shared" si="7"/>
        <v>0</v>
      </c>
      <c r="AW1355" s="6">
        <f t="shared" si="8"/>
        <v>1</v>
      </c>
      <c r="AX1355" s="6">
        <f t="shared" si="9"/>
        <v>0</v>
      </c>
      <c r="AY1355" s="6">
        <f t="shared" si="10"/>
        <v>0</v>
      </c>
      <c r="AZ1355" s="6">
        <f t="shared" si="11"/>
        <v>0</v>
      </c>
      <c r="BA1355" s="6">
        <f t="shared" si="12"/>
        <v>39</v>
      </c>
      <c r="BB1355" s="6">
        <f t="shared" si="13"/>
        <v>0</v>
      </c>
      <c r="BC1355" s="2"/>
      <c r="BD1355" s="2"/>
    </row>
    <row r="1356" ht="15.75" customHeight="1">
      <c r="A1356" s="2">
        <v>322.0</v>
      </c>
      <c r="B1356" s="2">
        <v>2020.0</v>
      </c>
      <c r="C1356" s="6" t="s">
        <v>383</v>
      </c>
      <c r="D1356" s="2">
        <v>4170.0</v>
      </c>
      <c r="E1356" s="2">
        <v>3.3592510000154E13</v>
      </c>
      <c r="F1356" s="2" t="str">
        <f t="array" ref="F1356">IFERROR(INDEX(cnpj!$A:$B,MATCH(C1356,cnpj!$B:$B,0),1),IF(G1356=14,LEFT(E1356,2)&amp;"."&amp;MID(E1356,3,3)&amp;"."&amp;MID(E1356,6,3)&amp;"/"&amp;MID(E1356,9,4)&amp;"-"&amp;RIGHT(E1356,2),IF(G1356=13,0&amp;LEFT(E1356,1)&amp;"."&amp;MID(E1356,2,3)&amp;"."&amp;MID(E1356,5,3)&amp;"/"&amp;MID(E1356,8,4)&amp;"-"&amp;RIGHT(E1356,2),IF(G1356=12,"00"&amp;"."&amp;LEFT(E1356,3)&amp;"."&amp;MID(E1356,4,3)&amp;"/"&amp;MID(E1356,7,4)&amp;"-"&amp;RIGHT(E1356,2),IF(G1356=11,"00.0"&amp;LEFT(E1356,2)&amp;"."&amp;MID(E1356,3,3)&amp;"/"&amp;MID(E1356,6,4)&amp;"-"&amp;RIGHT(E1356,2),"erro")))))</f>
        <v>33.592.510/0001-54</v>
      </c>
      <c r="G1356" s="2">
        <f t="shared" si="2"/>
        <v>14</v>
      </c>
      <c r="H1356" s="6" t="s">
        <v>88</v>
      </c>
      <c r="I1356" s="2">
        <v>5.0</v>
      </c>
      <c r="J1356" s="6">
        <v>17.001119112716328</v>
      </c>
      <c r="K1356" s="6">
        <v>2.4182E7</v>
      </c>
      <c r="L1356" s="2">
        <v>0.0</v>
      </c>
      <c r="M1356" s="2">
        <v>1.0</v>
      </c>
      <c r="N1356" s="2"/>
      <c r="O1356" s="2">
        <v>1.0</v>
      </c>
      <c r="P1356" s="2">
        <v>3.0</v>
      </c>
      <c r="Q1356" s="2">
        <v>0.0</v>
      </c>
      <c r="R1356" s="2">
        <v>40.0</v>
      </c>
      <c r="S1356" s="2">
        <v>0.0</v>
      </c>
      <c r="T1356" s="6">
        <v>19.92281224202853</v>
      </c>
      <c r="U1356" s="6">
        <v>0.05947720853434994</v>
      </c>
      <c r="V1356" s="6">
        <v>0.5863401202137407</v>
      </c>
      <c r="W1356" s="6">
        <v>5.6975419E7</v>
      </c>
      <c r="X1356" s="6">
        <v>2.06364703E8</v>
      </c>
      <c r="Y1356" s="6">
        <v>4.49125197E8</v>
      </c>
      <c r="Z1356" s="6">
        <v>2.6712713E7</v>
      </c>
      <c r="AA1356" s="2">
        <f t="shared" si="3"/>
        <v>1</v>
      </c>
      <c r="AB1356" s="2">
        <v>0.0</v>
      </c>
      <c r="AC1356" s="2">
        <v>0.0</v>
      </c>
      <c r="AD1356" s="2">
        <v>0.0</v>
      </c>
      <c r="AE1356" s="2">
        <v>0.0</v>
      </c>
      <c r="AF1356" s="2">
        <v>0.0</v>
      </c>
      <c r="AG1356" s="2">
        <v>0.0</v>
      </c>
      <c r="AH1356" s="2">
        <v>0.0</v>
      </c>
      <c r="AI1356" s="2">
        <v>0.0</v>
      </c>
      <c r="AJ1356" s="2">
        <v>1.0</v>
      </c>
      <c r="AK1356" s="2">
        <v>0.0</v>
      </c>
      <c r="AL1356" s="2">
        <v>0.0</v>
      </c>
      <c r="AM1356" s="2">
        <v>0.0</v>
      </c>
      <c r="AN1356" s="2">
        <v>0.0</v>
      </c>
      <c r="AO1356" s="2">
        <v>0.0</v>
      </c>
      <c r="AP1356" s="2">
        <v>0.0</v>
      </c>
      <c r="AQ1356" s="2">
        <v>1.0</v>
      </c>
      <c r="AR1356" s="3">
        <v>0.0</v>
      </c>
      <c r="AS1356" s="6">
        <f t="shared" si="4"/>
        <v>19.68264125</v>
      </c>
      <c r="AT1356" s="6">
        <f t="shared" si="5"/>
        <v>-0.01888675854</v>
      </c>
      <c r="AU1356" s="6">
        <f t="shared" si="6"/>
        <v>0.2174217432</v>
      </c>
      <c r="AV1356" s="6">
        <f t="shared" si="7"/>
        <v>0</v>
      </c>
      <c r="AW1356" s="6">
        <f t="shared" si="8"/>
        <v>1</v>
      </c>
      <c r="AX1356" s="6">
        <f t="shared" si="9"/>
        <v>1</v>
      </c>
      <c r="AY1356" s="6">
        <f t="shared" si="10"/>
        <v>3</v>
      </c>
      <c r="AZ1356" s="6">
        <f t="shared" si="11"/>
        <v>0</v>
      </c>
      <c r="BA1356" s="6">
        <f t="shared" si="12"/>
        <v>36</v>
      </c>
      <c r="BB1356" s="6">
        <f t="shared" si="13"/>
        <v>0</v>
      </c>
      <c r="BC1356" s="2"/>
      <c r="BD1356" s="2"/>
    </row>
    <row r="1357" ht="15.75" customHeight="1">
      <c r="A1357" s="2">
        <v>323.0</v>
      </c>
      <c r="B1357" s="2">
        <v>2016.0</v>
      </c>
      <c r="C1357" s="6" t="s">
        <v>384</v>
      </c>
      <c r="D1357" s="2">
        <v>20028.0</v>
      </c>
      <c r="E1357" s="2">
        <v>3.3113309000147E13</v>
      </c>
      <c r="F1357" s="2" t="str">
        <f t="array" ref="F1357">IFERROR(INDEX(cnpj!$A:$B,MATCH(C1357,cnpj!$B:$B,0),1),IF(G1357=14,LEFT(E1357,2)&amp;"."&amp;MID(E1357,3,3)&amp;"."&amp;MID(E1357,6,3)&amp;"/"&amp;MID(E1357,9,4)&amp;"-"&amp;RIGHT(E1357,2),IF(G1357=13,0&amp;LEFT(E1357,1)&amp;"."&amp;MID(E1357,2,3)&amp;"."&amp;MID(E1357,5,3)&amp;"/"&amp;MID(E1357,8,4)&amp;"-"&amp;RIGHT(E1357,2),IF(G1357=12,"00"&amp;"."&amp;LEFT(E1357,3)&amp;"."&amp;MID(E1357,4,3)&amp;"/"&amp;MID(E1357,7,4)&amp;"-"&amp;RIGHT(E1357,2),IF(G1357=11,"00.0"&amp;LEFT(E1357,2)&amp;"."&amp;MID(E1357,3,3)&amp;"/"&amp;MID(E1357,6,4)&amp;"-"&amp;RIGHT(E1357,2),"erro")))))</f>
        <v>33.113.309/0001-47</v>
      </c>
      <c r="G1357" s="2">
        <f t="shared" si="2"/>
        <v>14</v>
      </c>
      <c r="H1357" s="6" t="s">
        <v>60</v>
      </c>
      <c r="I1357" s="2">
        <v>1.0</v>
      </c>
      <c r="J1357" s="6">
        <v>14.255054979725301</v>
      </c>
      <c r="K1357" s="6">
        <v>1552000.0</v>
      </c>
      <c r="L1357" s="2">
        <v>0.0</v>
      </c>
      <c r="M1357" s="2">
        <v>1.0</v>
      </c>
      <c r="N1357" s="2"/>
      <c r="O1357" s="2">
        <v>0.0</v>
      </c>
      <c r="P1357" s="2">
        <v>0.0</v>
      </c>
      <c r="Q1357" s="2">
        <v>0.0</v>
      </c>
      <c r="R1357" s="2">
        <v>19.0</v>
      </c>
      <c r="S1357" s="2">
        <v>0.0</v>
      </c>
      <c r="T1357" s="6">
        <v>14.226160203103959</v>
      </c>
      <c r="U1357" s="6">
        <v>0.05854170024214135</v>
      </c>
      <c r="V1357" s="6">
        <v>0.34956695098876045</v>
      </c>
      <c r="W1357" s="6">
        <v>180915.0</v>
      </c>
      <c r="X1357" s="6">
        <v>346161.0</v>
      </c>
      <c r="Y1357" s="6">
        <v>1507797.0</v>
      </c>
      <c r="Z1357" s="6">
        <v>88269.0</v>
      </c>
      <c r="AA1357" s="2" t="str">
        <f t="shared" si="3"/>
        <v/>
      </c>
      <c r="AB1357" s="2">
        <v>0.0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1.0</v>
      </c>
      <c r="AH1357" s="2">
        <v>0.0</v>
      </c>
      <c r="AI1357" s="2">
        <v>0.0</v>
      </c>
      <c r="AJ1357" s="2">
        <v>0.0</v>
      </c>
      <c r="AK1357" s="2">
        <v>0.0</v>
      </c>
      <c r="AL1357" s="2">
        <v>0.0</v>
      </c>
      <c r="AM1357" s="2">
        <v>1.0</v>
      </c>
      <c r="AN1357" s="2">
        <v>0.0</v>
      </c>
      <c r="AO1357" s="2">
        <v>0.0</v>
      </c>
      <c r="AP1357" s="2">
        <v>0.0</v>
      </c>
      <c r="AQ1357" s="2">
        <v>0.0</v>
      </c>
      <c r="AR1357" s="3">
        <v>0.0</v>
      </c>
      <c r="AS1357" s="6" t="str">
        <f t="shared" si="4"/>
        <v/>
      </c>
      <c r="AT1357" s="6" t="str">
        <f t="shared" si="5"/>
        <v/>
      </c>
      <c r="AU1357" s="6" t="str">
        <f t="shared" si="6"/>
        <v/>
      </c>
      <c r="AV1357" s="6" t="str">
        <f t="shared" si="7"/>
        <v/>
      </c>
      <c r="AW1357" s="6" t="str">
        <f t="shared" si="8"/>
        <v/>
      </c>
      <c r="AX1357" s="6" t="str">
        <f t="shared" si="9"/>
        <v/>
      </c>
      <c r="AY1357" s="6" t="str">
        <f t="shared" si="10"/>
        <v/>
      </c>
      <c r="AZ1357" s="6" t="str">
        <f t="shared" si="11"/>
        <v/>
      </c>
      <c r="BA1357" s="6" t="str">
        <f t="shared" si="12"/>
        <v/>
      </c>
      <c r="BB1357" s="6" t="str">
        <f t="shared" si="13"/>
        <v/>
      </c>
      <c r="BC1357" s="2"/>
      <c r="BD1357" s="2"/>
    </row>
    <row r="1358" ht="15.75" customHeight="1">
      <c r="A1358" s="2">
        <v>323.0</v>
      </c>
      <c r="B1358" s="2">
        <v>2017.0</v>
      </c>
      <c r="C1358" s="6" t="s">
        <v>384</v>
      </c>
      <c r="D1358" s="2">
        <v>20028.0</v>
      </c>
      <c r="E1358" s="2">
        <v>3.3113309000147E13</v>
      </c>
      <c r="F1358" s="2" t="str">
        <f t="array" ref="F1358">IFERROR(INDEX(cnpj!$A:$B,MATCH(C1358,cnpj!$B:$B,0),1),IF(G1358=14,LEFT(E1358,2)&amp;"."&amp;MID(E1358,3,3)&amp;"."&amp;MID(E1358,6,3)&amp;"/"&amp;MID(E1358,9,4)&amp;"-"&amp;RIGHT(E1358,2),IF(G1358=13,0&amp;LEFT(E1358,1)&amp;"."&amp;MID(E1358,2,3)&amp;"."&amp;MID(E1358,5,3)&amp;"/"&amp;MID(E1358,8,4)&amp;"-"&amp;RIGHT(E1358,2),IF(G1358=12,"00"&amp;"."&amp;LEFT(E1358,3)&amp;"."&amp;MID(E1358,4,3)&amp;"/"&amp;MID(E1358,7,4)&amp;"-"&amp;RIGHT(E1358,2),IF(G1358=11,"00.0"&amp;LEFT(E1358,2)&amp;"."&amp;MID(E1358,3,3)&amp;"/"&amp;MID(E1358,6,4)&amp;"-"&amp;RIGHT(E1358,2),"erro")))))</f>
        <v>33.113.309/0001-47</v>
      </c>
      <c r="G1358" s="2">
        <f t="shared" si="2"/>
        <v>14</v>
      </c>
      <c r="H1358" s="6" t="s">
        <v>60</v>
      </c>
      <c r="I1358" s="2">
        <v>1.0</v>
      </c>
      <c r="J1358" s="6">
        <v>13.655341805811453</v>
      </c>
      <c r="K1358" s="6">
        <v>852000.0</v>
      </c>
      <c r="L1358" s="2">
        <v>0.0</v>
      </c>
      <c r="M1358" s="2">
        <v>1.0</v>
      </c>
      <c r="N1358" s="2"/>
      <c r="O1358" s="2">
        <v>1.0</v>
      </c>
      <c r="P1358" s="2">
        <v>2.0</v>
      </c>
      <c r="Q1358" s="2">
        <v>0.0</v>
      </c>
      <c r="R1358" s="2">
        <v>19.0</v>
      </c>
      <c r="S1358" s="2">
        <v>0.0</v>
      </c>
      <c r="T1358" s="6">
        <v>14.151642022243474</v>
      </c>
      <c r="U1358" s="6">
        <v>0.019783168979716662</v>
      </c>
      <c r="V1358" s="6">
        <v>0.3004752333473619</v>
      </c>
      <c r="W1358" s="6">
        <v>207672.0</v>
      </c>
      <c r="X1358" s="6">
        <v>212850.0</v>
      </c>
      <c r="Y1358" s="6">
        <v>1399523.0</v>
      </c>
      <c r="Z1358" s="6">
        <v>27687.0</v>
      </c>
      <c r="AA1358" s="2">
        <f t="shared" si="3"/>
        <v>0</v>
      </c>
      <c r="AB1358" s="2">
        <v>0.0</v>
      </c>
      <c r="AC1358" s="2">
        <v>0.0</v>
      </c>
      <c r="AD1358" s="2">
        <v>0.0</v>
      </c>
      <c r="AE1358" s="2">
        <v>0.0</v>
      </c>
      <c r="AF1358" s="2">
        <v>0.0</v>
      </c>
      <c r="AG1358" s="2">
        <v>1.0</v>
      </c>
      <c r="AH1358" s="2">
        <v>0.0</v>
      </c>
      <c r="AI1358" s="2">
        <v>0.0</v>
      </c>
      <c r="AJ1358" s="2">
        <v>0.0</v>
      </c>
      <c r="AK1358" s="2">
        <v>0.0</v>
      </c>
      <c r="AL1358" s="2">
        <v>0.0</v>
      </c>
      <c r="AM1358" s="2">
        <v>0.0</v>
      </c>
      <c r="AN1358" s="2">
        <v>1.0</v>
      </c>
      <c r="AO1358" s="2">
        <v>0.0</v>
      </c>
      <c r="AP1358" s="2">
        <v>0.0</v>
      </c>
      <c r="AQ1358" s="2">
        <v>0.0</v>
      </c>
      <c r="AR1358" s="3">
        <v>0.0</v>
      </c>
      <c r="AS1358" s="6">
        <f t="shared" si="4"/>
        <v>14.2261602</v>
      </c>
      <c r="AT1358" s="6">
        <f t="shared" si="5"/>
        <v>0.05854170024</v>
      </c>
      <c r="AU1358" s="6">
        <f t="shared" si="6"/>
        <v>0.349566951</v>
      </c>
      <c r="AV1358" s="6">
        <f t="shared" si="7"/>
        <v>0</v>
      </c>
      <c r="AW1358" s="6">
        <f t="shared" si="8"/>
        <v>1</v>
      </c>
      <c r="AX1358" s="6">
        <f t="shared" si="9"/>
        <v>0</v>
      </c>
      <c r="AY1358" s="6">
        <f t="shared" si="10"/>
        <v>0</v>
      </c>
      <c r="AZ1358" s="6">
        <f t="shared" si="11"/>
        <v>0</v>
      </c>
      <c r="BA1358" s="6">
        <f t="shared" si="12"/>
        <v>19</v>
      </c>
      <c r="BB1358" s="6">
        <f t="shared" si="13"/>
        <v>0</v>
      </c>
      <c r="BC1358" s="2"/>
      <c r="BD1358" s="2"/>
    </row>
    <row r="1359" ht="15.75" customHeight="1">
      <c r="A1359" s="2">
        <v>323.0</v>
      </c>
      <c r="B1359" s="2">
        <v>2018.0</v>
      </c>
      <c r="C1359" s="6" t="s">
        <v>384</v>
      </c>
      <c r="D1359" s="2">
        <v>20028.0</v>
      </c>
      <c r="E1359" s="2">
        <v>3.3113309000147E13</v>
      </c>
      <c r="F1359" s="2" t="str">
        <f t="array" ref="F1359">IFERROR(INDEX(cnpj!$A:$B,MATCH(C1359,cnpj!$B:$B,0),1),IF(G1359=14,LEFT(E1359,2)&amp;"."&amp;MID(E1359,3,3)&amp;"."&amp;MID(E1359,6,3)&amp;"/"&amp;MID(E1359,9,4)&amp;"-"&amp;RIGHT(E1359,2),IF(G1359=13,0&amp;LEFT(E1359,1)&amp;"."&amp;MID(E1359,2,3)&amp;"."&amp;MID(E1359,5,3)&amp;"/"&amp;MID(E1359,8,4)&amp;"-"&amp;RIGHT(E1359,2),IF(G1359=12,"00"&amp;"."&amp;LEFT(E1359,3)&amp;"."&amp;MID(E1359,4,3)&amp;"/"&amp;MID(E1359,7,4)&amp;"-"&amp;RIGHT(E1359,2),IF(G1359=11,"00.0"&amp;LEFT(E1359,2)&amp;"."&amp;MID(E1359,3,3)&amp;"/"&amp;MID(E1359,6,4)&amp;"-"&amp;RIGHT(E1359,2),"erro")))))</f>
        <v>33.113.309/0001-47</v>
      </c>
      <c r="G1359" s="2">
        <f t="shared" si="2"/>
        <v>14</v>
      </c>
      <c r="H1359" s="6" t="s">
        <v>60</v>
      </c>
      <c r="I1359" s="2">
        <v>1.0</v>
      </c>
      <c r="J1359" s="6">
        <v>13.655341805811453</v>
      </c>
      <c r="K1359" s="6">
        <v>852000.0</v>
      </c>
      <c r="L1359" s="2">
        <v>0.0</v>
      </c>
      <c r="M1359" s="2">
        <v>1.0</v>
      </c>
      <c r="N1359" s="2"/>
      <c r="O1359" s="2">
        <v>1.0</v>
      </c>
      <c r="P1359" s="2">
        <v>3.0</v>
      </c>
      <c r="Q1359" s="2">
        <v>0.0</v>
      </c>
      <c r="R1359" s="2">
        <v>18.0</v>
      </c>
      <c r="S1359" s="2">
        <v>0.0</v>
      </c>
      <c r="T1359" s="6">
        <v>14.264766688663551</v>
      </c>
      <c r="U1359" s="6">
        <v>0.06383578811418975</v>
      </c>
      <c r="V1359" s="6">
        <v>0.31601267527084265</v>
      </c>
      <c r="W1359" s="6">
        <v>125340.0</v>
      </c>
      <c r="X1359" s="6">
        <v>369898.0</v>
      </c>
      <c r="Y1359" s="6">
        <v>1567146.0</v>
      </c>
      <c r="Z1359" s="6">
        <v>100040.0</v>
      </c>
      <c r="AA1359" s="2">
        <f t="shared" si="3"/>
        <v>0</v>
      </c>
      <c r="AB1359" s="2">
        <v>0.0</v>
      </c>
      <c r="AC1359" s="2">
        <v>0.0</v>
      </c>
      <c r="AD1359" s="2">
        <v>0.0</v>
      </c>
      <c r="AE1359" s="2">
        <v>0.0</v>
      </c>
      <c r="AF1359" s="2">
        <v>0.0</v>
      </c>
      <c r="AG1359" s="2">
        <v>1.0</v>
      </c>
      <c r="AH1359" s="2">
        <v>0.0</v>
      </c>
      <c r="AI1359" s="2">
        <v>0.0</v>
      </c>
      <c r="AJ1359" s="2">
        <v>0.0</v>
      </c>
      <c r="AK1359" s="2">
        <v>0.0</v>
      </c>
      <c r="AL1359" s="2">
        <v>0.0</v>
      </c>
      <c r="AM1359" s="2">
        <v>0.0</v>
      </c>
      <c r="AN1359" s="2">
        <v>0.0</v>
      </c>
      <c r="AO1359" s="2">
        <v>1.0</v>
      </c>
      <c r="AP1359" s="2">
        <v>0.0</v>
      </c>
      <c r="AQ1359" s="2">
        <v>0.0</v>
      </c>
      <c r="AR1359" s="3">
        <v>0.0</v>
      </c>
      <c r="AS1359" s="6">
        <f t="shared" si="4"/>
        <v>14.15164202</v>
      </c>
      <c r="AT1359" s="6">
        <f t="shared" si="5"/>
        <v>0.01978316898</v>
      </c>
      <c r="AU1359" s="6">
        <f t="shared" si="6"/>
        <v>0.3004752333</v>
      </c>
      <c r="AV1359" s="6">
        <f t="shared" si="7"/>
        <v>0</v>
      </c>
      <c r="AW1359" s="6">
        <f t="shared" si="8"/>
        <v>1</v>
      </c>
      <c r="AX1359" s="6">
        <f t="shared" si="9"/>
        <v>1</v>
      </c>
      <c r="AY1359" s="6">
        <f t="shared" si="10"/>
        <v>2</v>
      </c>
      <c r="AZ1359" s="6">
        <f t="shared" si="11"/>
        <v>0</v>
      </c>
      <c r="BA1359" s="6">
        <f t="shared" si="12"/>
        <v>19</v>
      </c>
      <c r="BB1359" s="6">
        <f t="shared" si="13"/>
        <v>0</v>
      </c>
      <c r="BC1359" s="2"/>
      <c r="BD1359" s="2"/>
    </row>
    <row r="1360" ht="15.75" customHeight="1">
      <c r="A1360" s="2">
        <v>323.0</v>
      </c>
      <c r="B1360" s="2">
        <v>2019.0</v>
      </c>
      <c r="C1360" s="6" t="s">
        <v>384</v>
      </c>
      <c r="D1360" s="2">
        <v>20028.0</v>
      </c>
      <c r="E1360" s="2">
        <v>3.3113309000147E13</v>
      </c>
      <c r="F1360" s="2" t="str">
        <f t="array" ref="F1360">IFERROR(INDEX(cnpj!$A:$B,MATCH(C1360,cnpj!$B:$B,0),1),IF(G1360=14,LEFT(E1360,2)&amp;"."&amp;MID(E1360,3,3)&amp;"."&amp;MID(E1360,6,3)&amp;"/"&amp;MID(E1360,9,4)&amp;"-"&amp;RIGHT(E1360,2),IF(G1360=13,0&amp;LEFT(E1360,1)&amp;"."&amp;MID(E1360,2,3)&amp;"."&amp;MID(E1360,5,3)&amp;"/"&amp;MID(E1360,8,4)&amp;"-"&amp;RIGHT(E1360,2),IF(G1360=12,"00"&amp;"."&amp;LEFT(E1360,3)&amp;"."&amp;MID(E1360,4,3)&amp;"/"&amp;MID(E1360,7,4)&amp;"-"&amp;RIGHT(E1360,2),IF(G1360=11,"00.0"&amp;LEFT(E1360,2)&amp;"."&amp;MID(E1360,3,3)&amp;"/"&amp;MID(E1360,6,4)&amp;"-"&amp;RIGHT(E1360,2),"erro")))))</f>
        <v>33.113.309/0001-47</v>
      </c>
      <c r="G1360" s="2">
        <f t="shared" si="2"/>
        <v>14</v>
      </c>
      <c r="H1360" s="6" t="s">
        <v>60</v>
      </c>
      <c r="I1360" s="2">
        <v>1.0</v>
      </c>
      <c r="J1360" s="6">
        <v>14.336088473172943</v>
      </c>
      <c r="K1360" s="6">
        <v>1683000.0</v>
      </c>
      <c r="L1360" s="2">
        <v>0.0</v>
      </c>
      <c r="M1360" s="2">
        <v>1.0</v>
      </c>
      <c r="N1360" s="2"/>
      <c r="O1360" s="2">
        <v>1.0</v>
      </c>
      <c r="P1360" s="2">
        <v>2.0</v>
      </c>
      <c r="Q1360" s="2">
        <v>0.0</v>
      </c>
      <c r="R1360" s="2">
        <v>16.0</v>
      </c>
      <c r="S1360" s="2">
        <v>0.0</v>
      </c>
      <c r="T1360" s="6">
        <v>14.313957683262746</v>
      </c>
      <c r="U1360" s="6">
        <v>0.032974255890820044</v>
      </c>
      <c r="V1360" s="6">
        <v>0.2609018669475623</v>
      </c>
      <c r="W1360" s="6">
        <v>248572.0</v>
      </c>
      <c r="X1360" s="6">
        <v>180915.0</v>
      </c>
      <c r="Y1360" s="6">
        <v>1646163.0</v>
      </c>
      <c r="Z1360" s="6">
        <v>54281.0</v>
      </c>
      <c r="AA1360" s="2">
        <f t="shared" si="3"/>
        <v>0</v>
      </c>
      <c r="AB1360" s="2">
        <v>0.0</v>
      </c>
      <c r="AC1360" s="2">
        <v>0.0</v>
      </c>
      <c r="AD1360" s="2">
        <v>0.0</v>
      </c>
      <c r="AE1360" s="2">
        <v>0.0</v>
      </c>
      <c r="AF1360" s="2">
        <v>0.0</v>
      </c>
      <c r="AG1360" s="2">
        <v>1.0</v>
      </c>
      <c r="AH1360" s="2">
        <v>0.0</v>
      </c>
      <c r="AI1360" s="2">
        <v>0.0</v>
      </c>
      <c r="AJ1360" s="2">
        <v>0.0</v>
      </c>
      <c r="AK1360" s="2">
        <v>0.0</v>
      </c>
      <c r="AL1360" s="2">
        <v>0.0</v>
      </c>
      <c r="AM1360" s="2">
        <v>0.0</v>
      </c>
      <c r="AN1360" s="2">
        <v>0.0</v>
      </c>
      <c r="AO1360" s="2">
        <v>0.0</v>
      </c>
      <c r="AP1360" s="2">
        <v>1.0</v>
      </c>
      <c r="AQ1360" s="2">
        <v>0.0</v>
      </c>
      <c r="AR1360" s="3">
        <v>0.0</v>
      </c>
      <c r="AS1360" s="6">
        <f t="shared" si="4"/>
        <v>14.26476669</v>
      </c>
      <c r="AT1360" s="6">
        <f t="shared" si="5"/>
        <v>0.06383578811</v>
      </c>
      <c r="AU1360" s="6">
        <f t="shared" si="6"/>
        <v>0.3160126753</v>
      </c>
      <c r="AV1360" s="6">
        <f t="shared" si="7"/>
        <v>0</v>
      </c>
      <c r="AW1360" s="6">
        <f t="shared" si="8"/>
        <v>1</v>
      </c>
      <c r="AX1360" s="6">
        <f t="shared" si="9"/>
        <v>1</v>
      </c>
      <c r="AY1360" s="6">
        <f t="shared" si="10"/>
        <v>3</v>
      </c>
      <c r="AZ1360" s="6">
        <f t="shared" si="11"/>
        <v>0</v>
      </c>
      <c r="BA1360" s="6">
        <f t="shared" si="12"/>
        <v>18</v>
      </c>
      <c r="BB1360" s="6">
        <f t="shared" si="13"/>
        <v>0</v>
      </c>
      <c r="BC1360" s="2"/>
      <c r="BD1360" s="2"/>
    </row>
    <row r="1361" ht="15.75" customHeight="1">
      <c r="A1361" s="2">
        <v>323.0</v>
      </c>
      <c r="B1361" s="2">
        <v>2020.0</v>
      </c>
      <c r="C1361" s="6" t="s">
        <v>384</v>
      </c>
      <c r="D1361" s="2">
        <v>20028.0</v>
      </c>
      <c r="E1361" s="2">
        <v>3.3113309000147E13</v>
      </c>
      <c r="F1361" s="2" t="str">
        <f t="array" ref="F1361">IFERROR(INDEX(cnpj!$A:$B,MATCH(C1361,cnpj!$B:$B,0),1),IF(G1361=14,LEFT(E1361,2)&amp;"."&amp;MID(E1361,3,3)&amp;"."&amp;MID(E1361,6,3)&amp;"/"&amp;MID(E1361,9,4)&amp;"-"&amp;RIGHT(E1361,2),IF(G1361=13,0&amp;LEFT(E1361,1)&amp;"."&amp;MID(E1361,2,3)&amp;"."&amp;MID(E1361,5,3)&amp;"/"&amp;MID(E1361,8,4)&amp;"-"&amp;RIGHT(E1361,2),IF(G1361=12,"00"&amp;"."&amp;LEFT(E1361,3)&amp;"."&amp;MID(E1361,4,3)&amp;"/"&amp;MID(E1361,7,4)&amp;"-"&amp;RIGHT(E1361,2),IF(G1361=11,"00.0"&amp;LEFT(E1361,2)&amp;"."&amp;MID(E1361,3,3)&amp;"/"&amp;MID(E1361,6,4)&amp;"-"&amp;RIGHT(E1361,2),"erro")))))</f>
        <v>33.113.309/0001-47</v>
      </c>
      <c r="G1361" s="2">
        <f t="shared" si="2"/>
        <v>14</v>
      </c>
      <c r="H1361" s="6" t="s">
        <v>60</v>
      </c>
      <c r="I1361" s="2">
        <v>1.0</v>
      </c>
      <c r="J1361" s="6">
        <v>14.4740662937546</v>
      </c>
      <c r="K1361" s="6">
        <v>1932000.0</v>
      </c>
      <c r="L1361" s="2">
        <v>0.0</v>
      </c>
      <c r="M1361" s="2">
        <v>1.0</v>
      </c>
      <c r="N1361" s="2"/>
      <c r="O1361" s="2">
        <v>1.0</v>
      </c>
      <c r="P1361" s="2">
        <v>3.0</v>
      </c>
      <c r="Q1361" s="2">
        <v>0.0</v>
      </c>
      <c r="R1361" s="2">
        <v>16.0</v>
      </c>
      <c r="S1361" s="2">
        <v>0.0</v>
      </c>
      <c r="T1361" s="6">
        <v>14.394194810206747</v>
      </c>
      <c r="U1361" s="6">
        <v>-0.1135034675307929</v>
      </c>
      <c r="V1361" s="6">
        <v>0.404112822295354</v>
      </c>
      <c r="W1361" s="6">
        <v>479253.0</v>
      </c>
      <c r="X1361" s="6">
        <v>241559.0</v>
      </c>
      <c r="Y1361" s="6">
        <v>1783690.0</v>
      </c>
      <c r="Z1361" s="6">
        <v>-202455.0</v>
      </c>
      <c r="AA1361" s="2">
        <f t="shared" si="3"/>
        <v>0</v>
      </c>
      <c r="AB1361" s="2">
        <v>0.0</v>
      </c>
      <c r="AC1361" s="2">
        <v>0.0</v>
      </c>
      <c r="AD1361" s="2">
        <v>0.0</v>
      </c>
      <c r="AE1361" s="2">
        <v>0.0</v>
      </c>
      <c r="AF1361" s="2">
        <v>0.0</v>
      </c>
      <c r="AG1361" s="2">
        <v>1.0</v>
      </c>
      <c r="AH1361" s="2">
        <v>0.0</v>
      </c>
      <c r="AI1361" s="2">
        <v>0.0</v>
      </c>
      <c r="AJ1361" s="2">
        <v>0.0</v>
      </c>
      <c r="AK1361" s="2">
        <v>0.0</v>
      </c>
      <c r="AL1361" s="2">
        <v>0.0</v>
      </c>
      <c r="AM1361" s="2">
        <v>0.0</v>
      </c>
      <c r="AN1361" s="2">
        <v>0.0</v>
      </c>
      <c r="AO1361" s="2">
        <v>0.0</v>
      </c>
      <c r="AP1361" s="2">
        <v>0.0</v>
      </c>
      <c r="AQ1361" s="2">
        <v>1.0</v>
      </c>
      <c r="AR1361" s="3">
        <v>0.0</v>
      </c>
      <c r="AS1361" s="6">
        <f t="shared" si="4"/>
        <v>14.31395768</v>
      </c>
      <c r="AT1361" s="6">
        <f t="shared" si="5"/>
        <v>0.03297425589</v>
      </c>
      <c r="AU1361" s="6">
        <f t="shared" si="6"/>
        <v>0.2609018669</v>
      </c>
      <c r="AV1361" s="6">
        <f t="shared" si="7"/>
        <v>0</v>
      </c>
      <c r="AW1361" s="6">
        <f t="shared" si="8"/>
        <v>1</v>
      </c>
      <c r="AX1361" s="6">
        <f t="shared" si="9"/>
        <v>1</v>
      </c>
      <c r="AY1361" s="6">
        <f t="shared" si="10"/>
        <v>2</v>
      </c>
      <c r="AZ1361" s="6">
        <f t="shared" si="11"/>
        <v>0</v>
      </c>
      <c r="BA1361" s="6">
        <f t="shared" si="12"/>
        <v>16</v>
      </c>
      <c r="BB1361" s="6">
        <f t="shared" si="13"/>
        <v>0</v>
      </c>
      <c r="BC1361" s="2"/>
      <c r="BD1361" s="2"/>
    </row>
    <row r="1362" ht="15.75" customHeight="1">
      <c r="A1362" s="2">
        <v>324.0</v>
      </c>
      <c r="B1362" s="2">
        <v>2016.0</v>
      </c>
      <c r="C1362" s="6" t="s">
        <v>385</v>
      </c>
      <c r="D1362" s="2">
        <v>6505.0</v>
      </c>
      <c r="E1362" s="2">
        <v>3.304126006529E13</v>
      </c>
      <c r="F1362" s="2" t="str">
        <f t="array" ref="F1362">IFERROR(INDEX(cnpj!$A:$B,MATCH(C1362,cnpj!$B:$B,0),1),IF(G1362=14,LEFT(E1362,2)&amp;"."&amp;MID(E1362,3,3)&amp;"."&amp;MID(E1362,6,3)&amp;"/"&amp;MID(E1362,9,4)&amp;"-"&amp;RIGHT(E1362,2),IF(G1362=13,0&amp;LEFT(E1362,1)&amp;"."&amp;MID(E1362,2,3)&amp;"."&amp;MID(E1362,5,3)&amp;"/"&amp;MID(E1362,8,4)&amp;"-"&amp;RIGHT(E1362,2),IF(G1362=12,"00"&amp;"."&amp;LEFT(E1362,3)&amp;"."&amp;MID(E1362,4,3)&amp;"/"&amp;MID(E1362,7,4)&amp;"-"&amp;RIGHT(E1362,2),IF(G1362=11,"00.0"&amp;LEFT(E1362,2)&amp;"."&amp;MID(E1362,3,3)&amp;"/"&amp;MID(E1362,6,4)&amp;"-"&amp;RIGHT(E1362,2),"erro")))))</f>
        <v>33.041.260/0652-90</v>
      </c>
      <c r="G1362" s="2">
        <f t="shared" si="2"/>
        <v>14</v>
      </c>
      <c r="H1362" s="6" t="s">
        <v>62</v>
      </c>
      <c r="I1362" s="2">
        <v>3.0</v>
      </c>
      <c r="J1362" s="6">
        <v>15.112973705377549</v>
      </c>
      <c r="K1362" s="6">
        <v>3660000.0</v>
      </c>
      <c r="L1362" s="2">
        <v>0.0</v>
      </c>
      <c r="M1362" s="2">
        <v>1.0</v>
      </c>
      <c r="N1362" s="2"/>
      <c r="O1362" s="2">
        <v>0.0</v>
      </c>
      <c r="P1362" s="2">
        <v>0.0</v>
      </c>
      <c r="Q1362" s="2">
        <v>0.0</v>
      </c>
      <c r="R1362" s="2">
        <v>26.0</v>
      </c>
      <c r="S1362" s="2">
        <v>0.0</v>
      </c>
      <c r="T1362" s="6">
        <v>16.595571295042756</v>
      </c>
      <c r="U1362" s="6">
        <v>-0.005893300248138958</v>
      </c>
      <c r="V1362" s="6">
        <v>0.8258064516129032</v>
      </c>
      <c r="W1362" s="6">
        <v>9872000.0</v>
      </c>
      <c r="X1362" s="6">
        <v>3440000.0</v>
      </c>
      <c r="Y1362" s="6">
        <v>1.612E7</v>
      </c>
      <c r="Z1362" s="6">
        <v>-95000.0</v>
      </c>
      <c r="AA1362" s="2" t="str">
        <f t="shared" si="3"/>
        <v/>
      </c>
      <c r="AB1362" s="2">
        <v>0.0</v>
      </c>
      <c r="AC1362" s="2">
        <v>0.0</v>
      </c>
      <c r="AD1362" s="2">
        <v>0.0</v>
      </c>
      <c r="AE1362" s="2">
        <v>0.0</v>
      </c>
      <c r="AF1362" s="2">
        <v>0.0</v>
      </c>
      <c r="AG1362" s="2">
        <v>0.0</v>
      </c>
      <c r="AH1362" s="2">
        <v>1.0</v>
      </c>
      <c r="AI1362" s="2">
        <v>0.0</v>
      </c>
      <c r="AJ1362" s="2">
        <v>0.0</v>
      </c>
      <c r="AK1362" s="2">
        <v>0.0</v>
      </c>
      <c r="AL1362" s="2">
        <v>0.0</v>
      </c>
      <c r="AM1362" s="2">
        <v>1.0</v>
      </c>
      <c r="AN1362" s="2">
        <v>0.0</v>
      </c>
      <c r="AO1362" s="2">
        <v>0.0</v>
      </c>
      <c r="AP1362" s="2">
        <v>0.0</v>
      </c>
      <c r="AQ1362" s="2">
        <v>0.0</v>
      </c>
      <c r="AR1362" s="3">
        <v>0.0</v>
      </c>
      <c r="AS1362" s="6" t="str">
        <f t="shared" si="4"/>
        <v/>
      </c>
      <c r="AT1362" s="6" t="str">
        <f t="shared" si="5"/>
        <v/>
      </c>
      <c r="AU1362" s="6" t="str">
        <f t="shared" si="6"/>
        <v/>
      </c>
      <c r="AV1362" s="6" t="str">
        <f t="shared" si="7"/>
        <v/>
      </c>
      <c r="AW1362" s="6" t="str">
        <f t="shared" si="8"/>
        <v/>
      </c>
      <c r="AX1362" s="6" t="str">
        <f t="shared" si="9"/>
        <v/>
      </c>
      <c r="AY1362" s="6" t="str">
        <f t="shared" si="10"/>
        <v/>
      </c>
      <c r="AZ1362" s="6" t="str">
        <f t="shared" si="11"/>
        <v/>
      </c>
      <c r="BA1362" s="6" t="str">
        <f t="shared" si="12"/>
        <v/>
      </c>
      <c r="BB1362" s="6" t="str">
        <f t="shared" si="13"/>
        <v/>
      </c>
      <c r="BC1362" s="2"/>
      <c r="BD1362" s="2"/>
    </row>
    <row r="1363" ht="15.75" customHeight="1">
      <c r="A1363" s="2">
        <v>324.0</v>
      </c>
      <c r="B1363" s="2">
        <v>2017.0</v>
      </c>
      <c r="C1363" s="6" t="s">
        <v>385</v>
      </c>
      <c r="D1363" s="2">
        <v>6505.0</v>
      </c>
      <c r="E1363" s="2">
        <v>3.304126006529E13</v>
      </c>
      <c r="F1363" s="2" t="str">
        <f t="array" ref="F1363">IFERROR(INDEX(cnpj!$A:$B,MATCH(C1363,cnpj!$B:$B,0),1),IF(G1363=14,LEFT(E1363,2)&amp;"."&amp;MID(E1363,3,3)&amp;"."&amp;MID(E1363,6,3)&amp;"/"&amp;MID(E1363,9,4)&amp;"-"&amp;RIGHT(E1363,2),IF(G1363=13,0&amp;LEFT(E1363,1)&amp;"."&amp;MID(E1363,2,3)&amp;"."&amp;MID(E1363,5,3)&amp;"/"&amp;MID(E1363,8,4)&amp;"-"&amp;RIGHT(E1363,2),IF(G1363=12,"00"&amp;"."&amp;LEFT(E1363,3)&amp;"."&amp;MID(E1363,4,3)&amp;"/"&amp;MID(E1363,7,4)&amp;"-"&amp;RIGHT(E1363,2),IF(G1363=11,"00.0"&amp;LEFT(E1363,2)&amp;"."&amp;MID(E1363,3,3)&amp;"/"&amp;MID(E1363,6,4)&amp;"-"&amp;RIGHT(E1363,2),"erro")))))</f>
        <v>33.041.260/0652-90</v>
      </c>
      <c r="G1363" s="2">
        <f t="shared" si="2"/>
        <v>14</v>
      </c>
      <c r="H1363" s="6" t="s">
        <v>62</v>
      </c>
      <c r="I1363" s="2">
        <v>3.0</v>
      </c>
      <c r="J1363" s="6">
        <v>15.59215638938228</v>
      </c>
      <c r="K1363" s="6">
        <v>5910000.0</v>
      </c>
      <c r="L1363" s="2">
        <v>0.0</v>
      </c>
      <c r="M1363" s="2">
        <v>1.0</v>
      </c>
      <c r="N1363" s="2"/>
      <c r="O1363" s="2">
        <v>0.0</v>
      </c>
      <c r="P1363" s="2">
        <v>0.0</v>
      </c>
      <c r="Q1363" s="2">
        <v>0.0</v>
      </c>
      <c r="R1363" s="2">
        <v>20.0</v>
      </c>
      <c r="S1363" s="2">
        <v>0.0</v>
      </c>
      <c r="T1363" s="6">
        <v>16.654822912246964</v>
      </c>
      <c r="U1363" s="6">
        <v>0.011400841908325538</v>
      </c>
      <c r="V1363" s="6">
        <v>0.8269995322731525</v>
      </c>
      <c r="W1363" s="6">
        <v>1.1219E7</v>
      </c>
      <c r="X1363" s="6">
        <v>2926000.0</v>
      </c>
      <c r="Y1363" s="6">
        <v>1.7104E7</v>
      </c>
      <c r="Z1363" s="6">
        <v>195000.0</v>
      </c>
      <c r="AA1363" s="2">
        <f t="shared" si="3"/>
        <v>1</v>
      </c>
      <c r="AB1363" s="2">
        <v>0.0</v>
      </c>
      <c r="AC1363" s="2">
        <v>0.0</v>
      </c>
      <c r="AD1363" s="2">
        <v>0.0</v>
      </c>
      <c r="AE1363" s="2">
        <v>0.0</v>
      </c>
      <c r="AF1363" s="2">
        <v>0.0</v>
      </c>
      <c r="AG1363" s="2">
        <v>0.0</v>
      </c>
      <c r="AH1363" s="2">
        <v>1.0</v>
      </c>
      <c r="AI1363" s="2">
        <v>0.0</v>
      </c>
      <c r="AJ1363" s="2">
        <v>0.0</v>
      </c>
      <c r="AK1363" s="2">
        <v>0.0</v>
      </c>
      <c r="AL1363" s="2">
        <v>0.0</v>
      </c>
      <c r="AM1363" s="2">
        <v>0.0</v>
      </c>
      <c r="AN1363" s="2">
        <v>1.0</v>
      </c>
      <c r="AO1363" s="2">
        <v>0.0</v>
      </c>
      <c r="AP1363" s="2">
        <v>0.0</v>
      </c>
      <c r="AQ1363" s="2">
        <v>0.0</v>
      </c>
      <c r="AR1363" s="3">
        <v>0.0</v>
      </c>
      <c r="AS1363" s="6">
        <f t="shared" si="4"/>
        <v>16.5955713</v>
      </c>
      <c r="AT1363" s="6">
        <f t="shared" si="5"/>
        <v>-0.005893300248</v>
      </c>
      <c r="AU1363" s="6">
        <f t="shared" si="6"/>
        <v>0.8258064516</v>
      </c>
      <c r="AV1363" s="6">
        <f t="shared" si="7"/>
        <v>0</v>
      </c>
      <c r="AW1363" s="6">
        <f t="shared" si="8"/>
        <v>1</v>
      </c>
      <c r="AX1363" s="6">
        <f t="shared" si="9"/>
        <v>0</v>
      </c>
      <c r="AY1363" s="6">
        <f t="shared" si="10"/>
        <v>0</v>
      </c>
      <c r="AZ1363" s="6">
        <f t="shared" si="11"/>
        <v>0</v>
      </c>
      <c r="BA1363" s="6">
        <f t="shared" si="12"/>
        <v>26</v>
      </c>
      <c r="BB1363" s="6">
        <f t="shared" si="13"/>
        <v>0</v>
      </c>
      <c r="BC1363" s="2"/>
      <c r="BD1363" s="2"/>
    </row>
    <row r="1364" ht="15.75" customHeight="1">
      <c r="A1364" s="2">
        <v>324.0</v>
      </c>
      <c r="B1364" s="2">
        <v>2018.0</v>
      </c>
      <c r="C1364" s="6" t="s">
        <v>385</v>
      </c>
      <c r="D1364" s="2">
        <v>6505.0</v>
      </c>
      <c r="E1364" s="2">
        <v>3.304126006529E13</v>
      </c>
      <c r="F1364" s="2" t="str">
        <f t="array" ref="F1364">IFERROR(INDEX(cnpj!$A:$B,MATCH(C1364,cnpj!$B:$B,0),1),IF(G1364=14,LEFT(E1364,2)&amp;"."&amp;MID(E1364,3,3)&amp;"."&amp;MID(E1364,6,3)&amp;"/"&amp;MID(E1364,9,4)&amp;"-"&amp;RIGHT(E1364,2),IF(G1364=13,0&amp;LEFT(E1364,1)&amp;"."&amp;MID(E1364,2,3)&amp;"."&amp;MID(E1364,5,3)&amp;"/"&amp;MID(E1364,8,4)&amp;"-"&amp;RIGHT(E1364,2),IF(G1364=12,"00"&amp;"."&amp;LEFT(E1364,3)&amp;"."&amp;MID(E1364,4,3)&amp;"/"&amp;MID(E1364,7,4)&amp;"-"&amp;RIGHT(E1364,2),IF(G1364=11,"00.0"&amp;LEFT(E1364,2)&amp;"."&amp;MID(E1364,3,3)&amp;"/"&amp;MID(E1364,6,4)&amp;"-"&amp;RIGHT(E1364,2),"erro")))))</f>
        <v>33.041.260/0652-90</v>
      </c>
      <c r="G1364" s="2">
        <f t="shared" si="2"/>
        <v>14</v>
      </c>
      <c r="H1364" s="6" t="s">
        <v>62</v>
      </c>
      <c r="I1364" s="2">
        <v>3.0</v>
      </c>
      <c r="J1364" s="6">
        <v>15.696805992503185</v>
      </c>
      <c r="K1364" s="6">
        <v>6562000.0</v>
      </c>
      <c r="L1364" s="2">
        <v>0.0</v>
      </c>
      <c r="M1364" s="2">
        <v>1.0</v>
      </c>
      <c r="N1364" s="2"/>
      <c r="O1364" s="2">
        <v>1.0</v>
      </c>
      <c r="P1364" s="2">
        <v>5.0</v>
      </c>
      <c r="Q1364" s="2">
        <v>0.0</v>
      </c>
      <c r="R1364" s="2">
        <v>18.0</v>
      </c>
      <c r="S1364" s="2">
        <v>0.0</v>
      </c>
      <c r="T1364" s="6">
        <v>16.748090016512997</v>
      </c>
      <c r="U1364" s="6">
        <v>-0.01422028121005539</v>
      </c>
      <c r="V1364" s="6">
        <v>0.8656263314870047</v>
      </c>
      <c r="W1364" s="6">
        <v>1.2772E7</v>
      </c>
      <c r="X1364" s="6">
        <v>3481000.0</v>
      </c>
      <c r="Y1364" s="6">
        <v>1.8776E7</v>
      </c>
      <c r="Z1364" s="6">
        <v>-267000.0</v>
      </c>
      <c r="AA1364" s="2">
        <f t="shared" si="3"/>
        <v>0</v>
      </c>
      <c r="AB1364" s="2">
        <v>0.0</v>
      </c>
      <c r="AC1364" s="2">
        <v>0.0</v>
      </c>
      <c r="AD1364" s="2">
        <v>0.0</v>
      </c>
      <c r="AE1364" s="2">
        <v>0.0</v>
      </c>
      <c r="AF1364" s="2">
        <v>0.0</v>
      </c>
      <c r="AG1364" s="2">
        <v>0.0</v>
      </c>
      <c r="AH1364" s="2">
        <v>1.0</v>
      </c>
      <c r="AI1364" s="2">
        <v>0.0</v>
      </c>
      <c r="AJ1364" s="2">
        <v>0.0</v>
      </c>
      <c r="AK1364" s="2">
        <v>0.0</v>
      </c>
      <c r="AL1364" s="2">
        <v>0.0</v>
      </c>
      <c r="AM1364" s="2">
        <v>0.0</v>
      </c>
      <c r="AN1364" s="2">
        <v>0.0</v>
      </c>
      <c r="AO1364" s="2">
        <v>1.0</v>
      </c>
      <c r="AP1364" s="2">
        <v>0.0</v>
      </c>
      <c r="AQ1364" s="2">
        <v>0.0</v>
      </c>
      <c r="AR1364" s="3">
        <v>0.0</v>
      </c>
      <c r="AS1364" s="6">
        <f t="shared" si="4"/>
        <v>16.65482291</v>
      </c>
      <c r="AT1364" s="6">
        <f t="shared" si="5"/>
        <v>0.01140084191</v>
      </c>
      <c r="AU1364" s="6">
        <f t="shared" si="6"/>
        <v>0.8269995323</v>
      </c>
      <c r="AV1364" s="6">
        <f t="shared" si="7"/>
        <v>0</v>
      </c>
      <c r="AW1364" s="6">
        <f t="shared" si="8"/>
        <v>1</v>
      </c>
      <c r="AX1364" s="6">
        <f t="shared" si="9"/>
        <v>0</v>
      </c>
      <c r="AY1364" s="6">
        <f t="shared" si="10"/>
        <v>0</v>
      </c>
      <c r="AZ1364" s="6">
        <f t="shared" si="11"/>
        <v>0</v>
      </c>
      <c r="BA1364" s="6">
        <f t="shared" si="12"/>
        <v>20</v>
      </c>
      <c r="BB1364" s="6">
        <f t="shared" si="13"/>
        <v>0</v>
      </c>
      <c r="BC1364" s="2"/>
      <c r="BD1364" s="2"/>
    </row>
    <row r="1365" ht="15.75" customHeight="1">
      <c r="A1365" s="2">
        <v>324.0</v>
      </c>
      <c r="B1365" s="2">
        <v>2019.0</v>
      </c>
      <c r="C1365" s="6" t="s">
        <v>385</v>
      </c>
      <c r="D1365" s="2">
        <v>6505.0</v>
      </c>
      <c r="E1365" s="2">
        <v>3.304126006529E13</v>
      </c>
      <c r="F1365" s="2" t="str">
        <f t="array" ref="F1365">IFERROR(INDEX(cnpj!$A:$B,MATCH(C1365,cnpj!$B:$B,0),1),IF(G1365=14,LEFT(E1365,2)&amp;"."&amp;MID(E1365,3,3)&amp;"."&amp;MID(E1365,6,3)&amp;"/"&amp;MID(E1365,9,4)&amp;"-"&amp;RIGHT(E1365,2),IF(G1365=13,0&amp;LEFT(E1365,1)&amp;"."&amp;MID(E1365,2,3)&amp;"."&amp;MID(E1365,5,3)&amp;"/"&amp;MID(E1365,8,4)&amp;"-"&amp;RIGHT(E1365,2),IF(G1365=12,"00"&amp;"."&amp;LEFT(E1365,3)&amp;"."&amp;MID(E1365,4,3)&amp;"/"&amp;MID(E1365,7,4)&amp;"-"&amp;RIGHT(E1365,2),IF(G1365=11,"00.0"&amp;LEFT(E1365,2)&amp;"."&amp;MID(E1365,3,3)&amp;"/"&amp;MID(E1365,6,4)&amp;"-"&amp;RIGHT(E1365,2),"erro")))))</f>
        <v>33.041.260/0652-90</v>
      </c>
      <c r="G1365" s="2">
        <f t="shared" si="2"/>
        <v>14</v>
      </c>
      <c r="H1365" s="6" t="s">
        <v>62</v>
      </c>
      <c r="I1365" s="2">
        <v>3.0</v>
      </c>
      <c r="J1365" s="6">
        <v>15.958513581133854</v>
      </c>
      <c r="K1365" s="6">
        <v>8525000.0</v>
      </c>
      <c r="L1365" s="2">
        <v>0.0</v>
      </c>
      <c r="M1365" s="2">
        <v>1.0</v>
      </c>
      <c r="N1365" s="2"/>
      <c r="O1365" s="2">
        <v>1.0</v>
      </c>
      <c r="P1365" s="2">
        <v>4.0</v>
      </c>
      <c r="Q1365" s="2">
        <v>0.0</v>
      </c>
      <c r="R1365" s="2">
        <v>19.0</v>
      </c>
      <c r="S1365" s="2">
        <v>0.0</v>
      </c>
      <c r="T1365" s="6">
        <v>17.00343220751057</v>
      </c>
      <c r="U1365" s="6">
        <v>-0.05912203977225844</v>
      </c>
      <c r="V1365" s="6">
        <v>1.0532634705833814</v>
      </c>
      <c r="W1365" s="6">
        <v>1.5657E7</v>
      </c>
      <c r="X1365" s="6">
        <v>9872000.0</v>
      </c>
      <c r="Y1365" s="6">
        <v>2.4238E7</v>
      </c>
      <c r="Z1365" s="6">
        <v>-1433000.0</v>
      </c>
      <c r="AA1365" s="2">
        <f t="shared" si="3"/>
        <v>1</v>
      </c>
      <c r="AB1365" s="2">
        <v>0.0</v>
      </c>
      <c r="AC1365" s="2">
        <v>0.0</v>
      </c>
      <c r="AD1365" s="2">
        <v>0.0</v>
      </c>
      <c r="AE1365" s="2">
        <v>0.0</v>
      </c>
      <c r="AF1365" s="2">
        <v>0.0</v>
      </c>
      <c r="AG1365" s="2">
        <v>0.0</v>
      </c>
      <c r="AH1365" s="2">
        <v>1.0</v>
      </c>
      <c r="AI1365" s="2">
        <v>0.0</v>
      </c>
      <c r="AJ1365" s="2">
        <v>0.0</v>
      </c>
      <c r="AK1365" s="2">
        <v>0.0</v>
      </c>
      <c r="AL1365" s="2">
        <v>0.0</v>
      </c>
      <c r="AM1365" s="2">
        <v>0.0</v>
      </c>
      <c r="AN1365" s="2">
        <v>0.0</v>
      </c>
      <c r="AO1365" s="2">
        <v>0.0</v>
      </c>
      <c r="AP1365" s="2">
        <v>1.0</v>
      </c>
      <c r="AQ1365" s="2">
        <v>0.0</v>
      </c>
      <c r="AR1365" s="3">
        <v>0.0</v>
      </c>
      <c r="AS1365" s="6">
        <f t="shared" si="4"/>
        <v>16.74809002</v>
      </c>
      <c r="AT1365" s="6">
        <f t="shared" si="5"/>
        <v>-0.01422028121</v>
      </c>
      <c r="AU1365" s="6">
        <f t="shared" si="6"/>
        <v>0.8656263315</v>
      </c>
      <c r="AV1365" s="6">
        <f t="shared" si="7"/>
        <v>0</v>
      </c>
      <c r="AW1365" s="6">
        <f t="shared" si="8"/>
        <v>1</v>
      </c>
      <c r="AX1365" s="6">
        <f t="shared" si="9"/>
        <v>1</v>
      </c>
      <c r="AY1365" s="6">
        <f t="shared" si="10"/>
        <v>5</v>
      </c>
      <c r="AZ1365" s="6">
        <f t="shared" si="11"/>
        <v>0</v>
      </c>
      <c r="BA1365" s="6">
        <f t="shared" si="12"/>
        <v>18</v>
      </c>
      <c r="BB1365" s="6">
        <f t="shared" si="13"/>
        <v>0</v>
      </c>
      <c r="BC1365" s="2"/>
      <c r="BD1365" s="2"/>
    </row>
    <row r="1366" ht="15.75" customHeight="1">
      <c r="A1366" s="2">
        <v>325.0</v>
      </c>
      <c r="B1366" s="2">
        <v>2016.0</v>
      </c>
      <c r="C1366" s="6" t="s">
        <v>386</v>
      </c>
      <c r="D1366" s="2">
        <v>21830.0</v>
      </c>
      <c r="E1366" s="2">
        <v>2.366097000186E12</v>
      </c>
      <c r="F1366" s="2" t="str">
        <f t="array" ref="F1366">IFERROR(INDEX(cnpj!$A:$B,MATCH(C1366,cnpj!$B:$B,0),1),IF(G1366=14,LEFT(E1366,2)&amp;"."&amp;MID(E1366,3,3)&amp;"."&amp;MID(E1366,6,3)&amp;"/"&amp;MID(E1366,9,4)&amp;"-"&amp;RIGHT(E1366,2),IF(G1366=13,0&amp;LEFT(E1366,1)&amp;"."&amp;MID(E1366,2,3)&amp;"."&amp;MID(E1366,5,3)&amp;"/"&amp;MID(E1366,8,4)&amp;"-"&amp;RIGHT(E1366,2),IF(G1366=12,"00"&amp;"."&amp;LEFT(E1366,3)&amp;"."&amp;MID(E1366,4,3)&amp;"/"&amp;MID(E1366,7,4)&amp;"-"&amp;RIGHT(E1366,2),IF(G1366=11,"00.0"&amp;LEFT(E1366,2)&amp;"."&amp;MID(E1366,3,3)&amp;"/"&amp;MID(E1366,6,4)&amp;"-"&amp;RIGHT(E1366,2),"erro")))))</f>
        <v>02.366.097/0001-86</v>
      </c>
      <c r="G1366" s="2">
        <f t="shared" si="2"/>
        <v>13</v>
      </c>
      <c r="H1366" s="6" t="s">
        <v>60</v>
      </c>
      <c r="I1366" s="2">
        <v>1.0</v>
      </c>
      <c r="J1366" s="6">
        <v>12.2019957462586</v>
      </c>
      <c r="K1366" s="6">
        <v>199186.28</v>
      </c>
      <c r="L1366" s="2">
        <v>0.0</v>
      </c>
      <c r="M1366" s="2">
        <v>1.0</v>
      </c>
      <c r="N1366" s="2"/>
      <c r="O1366" s="2">
        <v>0.0</v>
      </c>
      <c r="P1366" s="2">
        <v>0.0</v>
      </c>
      <c r="Q1366" s="2">
        <v>0.0</v>
      </c>
      <c r="R1366" s="2">
        <v>6.0</v>
      </c>
      <c r="S1366" s="2">
        <v>0.0</v>
      </c>
      <c r="T1366" s="6">
        <v>12.897718699963852</v>
      </c>
      <c r="U1366" s="6">
        <v>0.6353304957436154</v>
      </c>
      <c r="V1366" s="6">
        <v>0.6353304957436154</v>
      </c>
      <c r="W1366" s="6">
        <v>227467.0</v>
      </c>
      <c r="X1366" s="6">
        <v>26284.0</v>
      </c>
      <c r="Y1366" s="6">
        <v>399400.0</v>
      </c>
      <c r="Z1366" s="6">
        <v>68588.0</v>
      </c>
      <c r="AA1366" s="2" t="str">
        <f t="shared" si="3"/>
        <v/>
      </c>
      <c r="AB1366" s="2">
        <v>0.0</v>
      </c>
      <c r="AC1366" s="2">
        <v>0.0</v>
      </c>
      <c r="AD1366" s="2">
        <v>0.0</v>
      </c>
      <c r="AE1366" s="2">
        <v>0.0</v>
      </c>
      <c r="AF1366" s="2">
        <v>0.0</v>
      </c>
      <c r="AG1366" s="2">
        <v>1.0</v>
      </c>
      <c r="AH1366" s="2">
        <v>0.0</v>
      </c>
      <c r="AI1366" s="2">
        <v>0.0</v>
      </c>
      <c r="AJ1366" s="2">
        <v>0.0</v>
      </c>
      <c r="AK1366" s="2">
        <v>0.0</v>
      </c>
      <c r="AL1366" s="2">
        <v>0.0</v>
      </c>
      <c r="AM1366" s="2">
        <v>1.0</v>
      </c>
      <c r="AN1366" s="2">
        <v>0.0</v>
      </c>
      <c r="AO1366" s="2">
        <v>0.0</v>
      </c>
      <c r="AP1366" s="2">
        <v>0.0</v>
      </c>
      <c r="AQ1366" s="2">
        <v>0.0</v>
      </c>
      <c r="AR1366" s="3">
        <v>0.0</v>
      </c>
      <c r="AS1366" s="6" t="str">
        <f t="shared" si="4"/>
        <v/>
      </c>
      <c r="AT1366" s="6" t="str">
        <f t="shared" si="5"/>
        <v/>
      </c>
      <c r="AU1366" s="6" t="str">
        <f t="shared" si="6"/>
        <v/>
      </c>
      <c r="AV1366" s="6" t="str">
        <f t="shared" si="7"/>
        <v/>
      </c>
      <c r="AW1366" s="6" t="str">
        <f t="shared" si="8"/>
        <v/>
      </c>
      <c r="AX1366" s="6" t="str">
        <f t="shared" si="9"/>
        <v/>
      </c>
      <c r="AY1366" s="6" t="str">
        <f t="shared" si="10"/>
        <v/>
      </c>
      <c r="AZ1366" s="6" t="str">
        <f t="shared" si="11"/>
        <v/>
      </c>
      <c r="BA1366" s="6" t="str">
        <f t="shared" si="12"/>
        <v/>
      </c>
      <c r="BB1366" s="6" t="str">
        <f t="shared" si="13"/>
        <v/>
      </c>
      <c r="BC1366" s="2"/>
      <c r="BD1366" s="2"/>
    </row>
    <row r="1367" ht="15.75" customHeight="1">
      <c r="A1367" s="2">
        <v>325.0</v>
      </c>
      <c r="B1367" s="2">
        <v>2017.0</v>
      </c>
      <c r="C1367" s="6" t="s">
        <v>386</v>
      </c>
      <c r="D1367" s="2">
        <v>21830.0</v>
      </c>
      <c r="E1367" s="2">
        <v>2.366097000186E12</v>
      </c>
      <c r="F1367" s="2" t="str">
        <f t="array" ref="F1367">IFERROR(INDEX(cnpj!$A:$B,MATCH(C1367,cnpj!$B:$B,0),1),IF(G1367=14,LEFT(E1367,2)&amp;"."&amp;MID(E1367,3,3)&amp;"."&amp;MID(E1367,6,3)&amp;"/"&amp;MID(E1367,9,4)&amp;"-"&amp;RIGHT(E1367,2),IF(G1367=13,0&amp;LEFT(E1367,1)&amp;"."&amp;MID(E1367,2,3)&amp;"."&amp;MID(E1367,5,3)&amp;"/"&amp;MID(E1367,8,4)&amp;"-"&amp;RIGHT(E1367,2),IF(G1367=12,"00"&amp;"."&amp;LEFT(E1367,3)&amp;"."&amp;MID(E1367,4,3)&amp;"/"&amp;MID(E1367,7,4)&amp;"-"&amp;RIGHT(E1367,2),IF(G1367=11,"00.0"&amp;LEFT(E1367,2)&amp;"."&amp;MID(E1367,3,3)&amp;"/"&amp;MID(E1367,6,4)&amp;"-"&amp;RIGHT(E1367,2),"erro")))))</f>
        <v>02.366.097/0001-86</v>
      </c>
      <c r="G1367" s="2">
        <f t="shared" si="2"/>
        <v>13</v>
      </c>
      <c r="H1367" s="6" t="s">
        <v>60</v>
      </c>
      <c r="I1367" s="2">
        <v>1.0</v>
      </c>
      <c r="J1367" s="6">
        <v>12.668954915481617</v>
      </c>
      <c r="K1367" s="6">
        <v>317729.26</v>
      </c>
      <c r="L1367" s="2">
        <v>0.0</v>
      </c>
      <c r="M1367" s="2">
        <v>1.0</v>
      </c>
      <c r="N1367" s="2"/>
      <c r="O1367" s="2">
        <v>0.0</v>
      </c>
      <c r="P1367" s="2">
        <v>0.0</v>
      </c>
      <c r="Q1367" s="2">
        <v>0.0</v>
      </c>
      <c r="R1367" s="2">
        <v>7.0</v>
      </c>
      <c r="S1367" s="2">
        <v>0.0</v>
      </c>
      <c r="T1367" s="6">
        <v>12.321684436851745</v>
      </c>
      <c r="U1367" s="6">
        <v>0.4188595709806157</v>
      </c>
      <c r="V1367" s="6">
        <v>0.2299654361459521</v>
      </c>
      <c r="W1367" s="6">
        <v>47901.0</v>
      </c>
      <c r="X1367" s="6">
        <v>3729.0</v>
      </c>
      <c r="Y1367" s="6">
        <v>224512.0</v>
      </c>
      <c r="Z1367" s="6">
        <v>94039.0</v>
      </c>
      <c r="AA1367" s="2">
        <f t="shared" si="3"/>
        <v>0</v>
      </c>
      <c r="AB1367" s="2">
        <v>0.0</v>
      </c>
      <c r="AC1367" s="2">
        <v>0.0</v>
      </c>
      <c r="AD1367" s="2">
        <v>0.0</v>
      </c>
      <c r="AE1367" s="2">
        <v>0.0</v>
      </c>
      <c r="AF1367" s="2">
        <v>0.0</v>
      </c>
      <c r="AG1367" s="2">
        <v>1.0</v>
      </c>
      <c r="AH1367" s="2">
        <v>0.0</v>
      </c>
      <c r="AI1367" s="2">
        <v>0.0</v>
      </c>
      <c r="AJ1367" s="2">
        <v>0.0</v>
      </c>
      <c r="AK1367" s="2">
        <v>0.0</v>
      </c>
      <c r="AL1367" s="2">
        <v>0.0</v>
      </c>
      <c r="AM1367" s="2">
        <v>0.0</v>
      </c>
      <c r="AN1367" s="2">
        <v>1.0</v>
      </c>
      <c r="AO1367" s="2">
        <v>0.0</v>
      </c>
      <c r="AP1367" s="2">
        <v>0.0</v>
      </c>
      <c r="AQ1367" s="2">
        <v>0.0</v>
      </c>
      <c r="AR1367" s="3">
        <v>0.0</v>
      </c>
      <c r="AS1367" s="6">
        <f t="shared" si="4"/>
        <v>12.8977187</v>
      </c>
      <c r="AT1367" s="6">
        <f t="shared" si="5"/>
        <v>0.6353304957</v>
      </c>
      <c r="AU1367" s="6">
        <f t="shared" si="6"/>
        <v>0.6353304957</v>
      </c>
      <c r="AV1367" s="6">
        <f t="shared" si="7"/>
        <v>0</v>
      </c>
      <c r="AW1367" s="6">
        <f t="shared" si="8"/>
        <v>1</v>
      </c>
      <c r="AX1367" s="6">
        <f t="shared" si="9"/>
        <v>0</v>
      </c>
      <c r="AY1367" s="6">
        <f t="shared" si="10"/>
        <v>0</v>
      </c>
      <c r="AZ1367" s="6">
        <f t="shared" si="11"/>
        <v>0</v>
      </c>
      <c r="BA1367" s="6">
        <f t="shared" si="12"/>
        <v>6</v>
      </c>
      <c r="BB1367" s="6">
        <f t="shared" si="13"/>
        <v>0</v>
      </c>
      <c r="BC1367" s="2"/>
      <c r="BD1367" s="2"/>
    </row>
    <row r="1368" ht="15.75" customHeight="1">
      <c r="A1368" s="2">
        <v>326.0</v>
      </c>
      <c r="B1368" s="2">
        <v>2016.0</v>
      </c>
      <c r="C1368" s="6" t="s">
        <v>387</v>
      </c>
      <c r="D1368" s="2">
        <v>20702.0</v>
      </c>
      <c r="E1368" s="2">
        <v>6.7571414000141E13</v>
      </c>
      <c r="F1368" s="2" t="str">
        <f t="array" ref="F1368">IFERROR(INDEX(cnpj!$A:$B,MATCH(C1368,cnpj!$B:$B,0),1),IF(G1368=14,LEFT(E1368,2)&amp;"."&amp;MID(E1368,3,3)&amp;"."&amp;MID(E1368,6,3)&amp;"/"&amp;MID(E1368,9,4)&amp;"-"&amp;RIGHT(E1368,2),IF(G1368=13,0&amp;LEFT(E1368,1)&amp;"."&amp;MID(E1368,2,3)&amp;"."&amp;MID(E1368,5,3)&amp;"/"&amp;MID(E1368,8,4)&amp;"-"&amp;RIGHT(E1368,2),IF(G1368=12,"00"&amp;"."&amp;LEFT(E1368,3)&amp;"."&amp;MID(E1368,4,3)&amp;"/"&amp;MID(E1368,7,4)&amp;"-"&amp;RIGHT(E1368,2),IF(G1368=11,"00.0"&amp;LEFT(E1368,2)&amp;"."&amp;MID(E1368,3,3)&amp;"/"&amp;MID(E1368,6,4)&amp;"-"&amp;RIGHT(E1368,2),"erro")))))</f>
        <v>67.571.414/0001-41</v>
      </c>
      <c r="G1368" s="2">
        <f t="shared" si="2"/>
        <v>14</v>
      </c>
      <c r="H1368" s="6" t="s">
        <v>62</v>
      </c>
      <c r="I1368" s="2">
        <v>3.0</v>
      </c>
      <c r="J1368" s="6">
        <v>13.286181462633724</v>
      </c>
      <c r="K1368" s="6">
        <v>589000.0</v>
      </c>
      <c r="L1368" s="2">
        <v>1.0</v>
      </c>
      <c r="M1368" s="2">
        <v>0.0</v>
      </c>
      <c r="N1368" s="2"/>
      <c r="O1368" s="2">
        <v>0.0</v>
      </c>
      <c r="P1368" s="2">
        <v>0.0</v>
      </c>
      <c r="Q1368" s="2">
        <v>0.0</v>
      </c>
      <c r="R1368" s="2">
        <v>11.0</v>
      </c>
      <c r="S1368" s="2">
        <v>0.0</v>
      </c>
      <c r="T1368" s="6">
        <v>13.429993654790644</v>
      </c>
      <c r="U1368" s="6">
        <v>-0.5104697992498151</v>
      </c>
      <c r="V1368" s="6">
        <v>1.7491468153901124</v>
      </c>
      <c r="W1368" s="6">
        <v>1158459.0</v>
      </c>
      <c r="X1368" s="6">
        <v>31134.0</v>
      </c>
      <c r="Y1368" s="6">
        <v>680099.0</v>
      </c>
      <c r="Z1368" s="6">
        <v>-347170.0</v>
      </c>
      <c r="AA1368" s="2" t="str">
        <f t="shared" si="3"/>
        <v/>
      </c>
      <c r="AB1368" s="2">
        <v>0.0</v>
      </c>
      <c r="AC1368" s="2">
        <v>0.0</v>
      </c>
      <c r="AD1368" s="2">
        <v>0.0</v>
      </c>
      <c r="AE1368" s="2">
        <v>0.0</v>
      </c>
      <c r="AF1368" s="2">
        <v>0.0</v>
      </c>
      <c r="AG1368" s="2">
        <v>0.0</v>
      </c>
      <c r="AH1368" s="2">
        <v>1.0</v>
      </c>
      <c r="AI1368" s="2">
        <v>0.0</v>
      </c>
      <c r="AJ1368" s="2">
        <v>0.0</v>
      </c>
      <c r="AK1368" s="2">
        <v>0.0</v>
      </c>
      <c r="AL1368" s="2">
        <v>0.0</v>
      </c>
      <c r="AM1368" s="2">
        <v>1.0</v>
      </c>
      <c r="AN1368" s="2">
        <v>0.0</v>
      </c>
      <c r="AO1368" s="2">
        <v>0.0</v>
      </c>
      <c r="AP1368" s="2">
        <v>0.0</v>
      </c>
      <c r="AQ1368" s="2">
        <v>0.0</v>
      </c>
      <c r="AR1368" s="3">
        <v>0.0</v>
      </c>
      <c r="AS1368" s="6" t="str">
        <f t="shared" si="4"/>
        <v/>
      </c>
      <c r="AT1368" s="6" t="str">
        <f t="shared" si="5"/>
        <v/>
      </c>
      <c r="AU1368" s="6" t="str">
        <f t="shared" si="6"/>
        <v/>
      </c>
      <c r="AV1368" s="6" t="str">
        <f t="shared" si="7"/>
        <v/>
      </c>
      <c r="AW1368" s="6" t="str">
        <f t="shared" si="8"/>
        <v/>
      </c>
      <c r="AX1368" s="6" t="str">
        <f t="shared" si="9"/>
        <v/>
      </c>
      <c r="AY1368" s="6" t="str">
        <f t="shared" si="10"/>
        <v/>
      </c>
      <c r="AZ1368" s="6" t="str">
        <f t="shared" si="11"/>
        <v/>
      </c>
      <c r="BA1368" s="6" t="str">
        <f t="shared" si="12"/>
        <v/>
      </c>
      <c r="BB1368" s="6" t="str">
        <f t="shared" si="13"/>
        <v/>
      </c>
      <c r="BC1368" s="2"/>
      <c r="BD1368" s="2"/>
    </row>
    <row r="1369" ht="15.75" customHeight="1">
      <c r="A1369" s="2">
        <v>326.0</v>
      </c>
      <c r="B1369" s="2">
        <v>2017.0</v>
      </c>
      <c r="C1369" s="6" t="s">
        <v>387</v>
      </c>
      <c r="D1369" s="2">
        <v>20702.0</v>
      </c>
      <c r="E1369" s="2">
        <v>6.7571414000141E13</v>
      </c>
      <c r="F1369" s="2" t="str">
        <f t="array" ref="F1369">IFERROR(INDEX(cnpj!$A:$B,MATCH(C1369,cnpj!$B:$B,0),1),IF(G1369=14,LEFT(E1369,2)&amp;"."&amp;MID(E1369,3,3)&amp;"."&amp;MID(E1369,6,3)&amp;"/"&amp;MID(E1369,9,4)&amp;"-"&amp;RIGHT(E1369,2),IF(G1369=13,0&amp;LEFT(E1369,1)&amp;"."&amp;MID(E1369,2,3)&amp;"."&amp;MID(E1369,5,3)&amp;"/"&amp;MID(E1369,8,4)&amp;"-"&amp;RIGHT(E1369,2),IF(G1369=12,"00"&amp;"."&amp;LEFT(E1369,3)&amp;"."&amp;MID(E1369,4,3)&amp;"/"&amp;MID(E1369,7,4)&amp;"-"&amp;RIGHT(E1369,2),IF(G1369=11,"00.0"&amp;LEFT(E1369,2)&amp;"."&amp;MID(E1369,3,3)&amp;"/"&amp;MID(E1369,6,4)&amp;"-"&amp;RIGHT(E1369,2),"erro")))))</f>
        <v>67.571.414/0001-41</v>
      </c>
      <c r="G1369" s="2">
        <f t="shared" si="2"/>
        <v>14</v>
      </c>
      <c r="H1369" s="6" t="s">
        <v>62</v>
      </c>
      <c r="I1369" s="2">
        <v>3.0</v>
      </c>
      <c r="J1369" s="6">
        <v>12.367340793126296</v>
      </c>
      <c r="K1369" s="6">
        <v>235000.0</v>
      </c>
      <c r="L1369" s="2">
        <v>1.0</v>
      </c>
      <c r="M1369" s="2">
        <v>0.0</v>
      </c>
      <c r="N1369" s="2"/>
      <c r="O1369" s="2">
        <v>0.0</v>
      </c>
      <c r="P1369" s="2">
        <v>0.0</v>
      </c>
      <c r="Q1369" s="2">
        <v>0.0</v>
      </c>
      <c r="R1369" s="2">
        <v>13.0</v>
      </c>
      <c r="S1369" s="2">
        <v>0.0</v>
      </c>
      <c r="T1369" s="6">
        <v>13.27958590569882</v>
      </c>
      <c r="U1369" s="6">
        <v>-0.20616343774353646</v>
      </c>
      <c r="V1369" s="6">
        <v>1.1127343077070315</v>
      </c>
      <c r="W1369" s="6">
        <v>646033.0</v>
      </c>
      <c r="X1369" s="6">
        <v>5059.0</v>
      </c>
      <c r="Y1369" s="6">
        <v>585128.0</v>
      </c>
      <c r="Z1369" s="6">
        <v>-120632.0</v>
      </c>
      <c r="AA1369" s="2">
        <f t="shared" si="3"/>
        <v>1</v>
      </c>
      <c r="AB1369" s="2">
        <v>0.0</v>
      </c>
      <c r="AC1369" s="2">
        <v>0.0</v>
      </c>
      <c r="AD1369" s="2">
        <v>0.0</v>
      </c>
      <c r="AE1369" s="2">
        <v>0.0</v>
      </c>
      <c r="AF1369" s="2">
        <v>0.0</v>
      </c>
      <c r="AG1369" s="2">
        <v>0.0</v>
      </c>
      <c r="AH1369" s="2">
        <v>1.0</v>
      </c>
      <c r="AI1369" s="2">
        <v>0.0</v>
      </c>
      <c r="AJ1369" s="2">
        <v>0.0</v>
      </c>
      <c r="AK1369" s="2">
        <v>0.0</v>
      </c>
      <c r="AL1369" s="2">
        <v>0.0</v>
      </c>
      <c r="AM1369" s="2">
        <v>0.0</v>
      </c>
      <c r="AN1369" s="2">
        <v>1.0</v>
      </c>
      <c r="AO1369" s="2">
        <v>0.0</v>
      </c>
      <c r="AP1369" s="2">
        <v>0.0</v>
      </c>
      <c r="AQ1369" s="2">
        <v>0.0</v>
      </c>
      <c r="AR1369" s="3">
        <v>0.0</v>
      </c>
      <c r="AS1369" s="6">
        <f t="shared" si="4"/>
        <v>13.42999365</v>
      </c>
      <c r="AT1369" s="6">
        <f t="shared" si="5"/>
        <v>-0.5104697992</v>
      </c>
      <c r="AU1369" s="6">
        <f t="shared" si="6"/>
        <v>1.749146815</v>
      </c>
      <c r="AV1369" s="6">
        <f t="shared" si="7"/>
        <v>1</v>
      </c>
      <c r="AW1369" s="6">
        <f t="shared" si="8"/>
        <v>0</v>
      </c>
      <c r="AX1369" s="6">
        <f t="shared" si="9"/>
        <v>0</v>
      </c>
      <c r="AY1369" s="6">
        <f t="shared" si="10"/>
        <v>0</v>
      </c>
      <c r="AZ1369" s="6">
        <f t="shared" si="11"/>
        <v>0</v>
      </c>
      <c r="BA1369" s="6">
        <f t="shared" si="12"/>
        <v>11</v>
      </c>
      <c r="BB1369" s="6">
        <f t="shared" si="13"/>
        <v>0</v>
      </c>
      <c r="BC1369" s="2"/>
      <c r="BD1369" s="2"/>
    </row>
    <row r="1370" ht="15.75" customHeight="1">
      <c r="A1370" s="2">
        <v>326.0</v>
      </c>
      <c r="B1370" s="2">
        <v>2018.0</v>
      </c>
      <c r="C1370" s="6" t="s">
        <v>387</v>
      </c>
      <c r="D1370" s="2">
        <v>20702.0</v>
      </c>
      <c r="E1370" s="2">
        <v>6.7571414000141E13</v>
      </c>
      <c r="F1370" s="2" t="str">
        <f t="array" ref="F1370">IFERROR(INDEX(cnpj!$A:$B,MATCH(C1370,cnpj!$B:$B,0),1),IF(G1370=14,LEFT(E1370,2)&amp;"."&amp;MID(E1370,3,3)&amp;"."&amp;MID(E1370,6,3)&amp;"/"&amp;MID(E1370,9,4)&amp;"-"&amp;RIGHT(E1370,2),IF(G1370=13,0&amp;LEFT(E1370,1)&amp;"."&amp;MID(E1370,2,3)&amp;"."&amp;MID(E1370,5,3)&amp;"/"&amp;MID(E1370,8,4)&amp;"-"&amp;RIGHT(E1370,2),IF(G1370=12,"00"&amp;"."&amp;LEFT(E1370,3)&amp;"."&amp;MID(E1370,4,3)&amp;"/"&amp;MID(E1370,7,4)&amp;"-"&amp;RIGHT(E1370,2),IF(G1370=11,"00.0"&amp;LEFT(E1370,2)&amp;"."&amp;MID(E1370,3,3)&amp;"/"&amp;MID(E1370,6,4)&amp;"-"&amp;RIGHT(E1370,2),"erro")))))</f>
        <v>67.571.414/0001-41</v>
      </c>
      <c r="G1370" s="2">
        <f t="shared" si="2"/>
        <v>14</v>
      </c>
      <c r="H1370" s="6" t="s">
        <v>62</v>
      </c>
      <c r="I1370" s="2">
        <v>3.0</v>
      </c>
      <c r="J1370" s="6">
        <v>12.43499944160011</v>
      </c>
      <c r="K1370" s="6">
        <v>251450.0</v>
      </c>
      <c r="L1370" s="2">
        <v>1.0</v>
      </c>
      <c r="M1370" s="2">
        <v>0.0</v>
      </c>
      <c r="N1370" s="2"/>
      <c r="O1370" s="2">
        <v>0.0</v>
      </c>
      <c r="P1370" s="2">
        <v>0.0</v>
      </c>
      <c r="Q1370" s="2">
        <v>0.0</v>
      </c>
      <c r="R1370" s="2">
        <v>13.0</v>
      </c>
      <c r="S1370" s="2">
        <v>0.0</v>
      </c>
      <c r="T1370" s="6">
        <v>13.304944900404141</v>
      </c>
      <c r="U1370" s="6">
        <v>-0.3286078952805604</v>
      </c>
      <c r="V1370" s="6">
        <v>0.9231666433393985</v>
      </c>
      <c r="W1370" s="6">
        <v>534849.0</v>
      </c>
      <c r="X1370" s="6">
        <v>19195.0</v>
      </c>
      <c r="Y1370" s="6">
        <v>600156.0</v>
      </c>
      <c r="Z1370" s="6">
        <v>-197216.0</v>
      </c>
      <c r="AA1370" s="2">
        <f t="shared" si="3"/>
        <v>1</v>
      </c>
      <c r="AB1370" s="2">
        <v>0.0</v>
      </c>
      <c r="AC1370" s="2">
        <v>0.0</v>
      </c>
      <c r="AD1370" s="2">
        <v>0.0</v>
      </c>
      <c r="AE1370" s="2">
        <v>0.0</v>
      </c>
      <c r="AF1370" s="2">
        <v>0.0</v>
      </c>
      <c r="AG1370" s="2">
        <v>0.0</v>
      </c>
      <c r="AH1370" s="2">
        <v>1.0</v>
      </c>
      <c r="AI1370" s="2">
        <v>0.0</v>
      </c>
      <c r="AJ1370" s="2">
        <v>0.0</v>
      </c>
      <c r="AK1370" s="2">
        <v>0.0</v>
      </c>
      <c r="AL1370" s="2">
        <v>0.0</v>
      </c>
      <c r="AM1370" s="2">
        <v>0.0</v>
      </c>
      <c r="AN1370" s="2">
        <v>0.0</v>
      </c>
      <c r="AO1370" s="2">
        <v>1.0</v>
      </c>
      <c r="AP1370" s="2">
        <v>0.0</v>
      </c>
      <c r="AQ1370" s="2">
        <v>0.0</v>
      </c>
      <c r="AR1370" s="3">
        <v>0.0</v>
      </c>
      <c r="AS1370" s="6">
        <f t="shared" si="4"/>
        <v>13.27958591</v>
      </c>
      <c r="AT1370" s="6">
        <f t="shared" si="5"/>
        <v>-0.2061634377</v>
      </c>
      <c r="AU1370" s="6">
        <f t="shared" si="6"/>
        <v>1.112734308</v>
      </c>
      <c r="AV1370" s="6">
        <f t="shared" si="7"/>
        <v>1</v>
      </c>
      <c r="AW1370" s="6">
        <f t="shared" si="8"/>
        <v>0</v>
      </c>
      <c r="AX1370" s="6">
        <f t="shared" si="9"/>
        <v>0</v>
      </c>
      <c r="AY1370" s="6">
        <f t="shared" si="10"/>
        <v>0</v>
      </c>
      <c r="AZ1370" s="6">
        <f t="shared" si="11"/>
        <v>0</v>
      </c>
      <c r="BA1370" s="6">
        <f t="shared" si="12"/>
        <v>13</v>
      </c>
      <c r="BB1370" s="6">
        <f t="shared" si="13"/>
        <v>0</v>
      </c>
      <c r="BC1370" s="2"/>
      <c r="BD1370" s="2"/>
    </row>
    <row r="1371" ht="15.75" customHeight="1">
      <c r="A1371" s="2">
        <v>326.0</v>
      </c>
      <c r="B1371" s="2">
        <v>2019.0</v>
      </c>
      <c r="C1371" s="6" t="s">
        <v>387</v>
      </c>
      <c r="D1371" s="2">
        <v>20702.0</v>
      </c>
      <c r="E1371" s="2">
        <v>6.7571414000141E13</v>
      </c>
      <c r="F1371" s="2" t="str">
        <f t="array" ref="F1371">IFERROR(INDEX(cnpj!$A:$B,MATCH(C1371,cnpj!$B:$B,0),1),IF(G1371=14,LEFT(E1371,2)&amp;"."&amp;MID(E1371,3,3)&amp;"."&amp;MID(E1371,6,3)&amp;"/"&amp;MID(E1371,9,4)&amp;"-"&amp;RIGHT(E1371,2),IF(G1371=13,0&amp;LEFT(E1371,1)&amp;"."&amp;MID(E1371,2,3)&amp;"."&amp;MID(E1371,5,3)&amp;"/"&amp;MID(E1371,8,4)&amp;"-"&amp;RIGHT(E1371,2),IF(G1371=12,"00"&amp;"."&amp;LEFT(E1371,3)&amp;"."&amp;MID(E1371,4,3)&amp;"/"&amp;MID(E1371,7,4)&amp;"-"&amp;RIGHT(E1371,2),IF(G1371=11,"00.0"&amp;LEFT(E1371,2)&amp;"."&amp;MID(E1371,3,3)&amp;"/"&amp;MID(E1371,6,4)&amp;"-"&amp;RIGHT(E1371,2),"erro")))))</f>
        <v>67.571.414/0001-41</v>
      </c>
      <c r="G1371" s="2">
        <f t="shared" si="2"/>
        <v>14</v>
      </c>
      <c r="H1371" s="6" t="s">
        <v>62</v>
      </c>
      <c r="I1371" s="2">
        <v>3.0</v>
      </c>
      <c r="J1371" s="6">
        <v>12.506177237980511</v>
      </c>
      <c r="K1371" s="6">
        <v>270000.0</v>
      </c>
      <c r="L1371" s="2">
        <v>0.0</v>
      </c>
      <c r="M1371" s="2">
        <v>0.0</v>
      </c>
      <c r="N1371" s="2"/>
      <c r="O1371" s="2">
        <v>0.0</v>
      </c>
      <c r="P1371" s="2">
        <v>0.0</v>
      </c>
      <c r="Q1371" s="2">
        <v>0.0</v>
      </c>
      <c r="R1371" s="2">
        <v>14.0</v>
      </c>
      <c r="S1371" s="2">
        <v>0.0</v>
      </c>
      <c r="T1371" s="6">
        <v>12.756168981199487</v>
      </c>
      <c r="U1371" s="6">
        <v>-0.6360605046670743</v>
      </c>
      <c r="V1371" s="6">
        <v>4.661253475787749</v>
      </c>
      <c r="W1371" s="6">
        <v>457523.0</v>
      </c>
      <c r="X1371" s="6">
        <v>1158459.0</v>
      </c>
      <c r="Y1371" s="6">
        <v>346684.0</v>
      </c>
      <c r="Z1371" s="6">
        <v>-220512.0</v>
      </c>
      <c r="AA1371" s="2">
        <f t="shared" si="3"/>
        <v>1</v>
      </c>
      <c r="AB1371" s="2">
        <v>0.0</v>
      </c>
      <c r="AC1371" s="2">
        <v>0.0</v>
      </c>
      <c r="AD1371" s="2">
        <v>0.0</v>
      </c>
      <c r="AE1371" s="2">
        <v>0.0</v>
      </c>
      <c r="AF1371" s="2">
        <v>0.0</v>
      </c>
      <c r="AG1371" s="2">
        <v>0.0</v>
      </c>
      <c r="AH1371" s="2">
        <v>1.0</v>
      </c>
      <c r="AI1371" s="2">
        <v>0.0</v>
      </c>
      <c r="AJ1371" s="2">
        <v>0.0</v>
      </c>
      <c r="AK1371" s="2">
        <v>0.0</v>
      </c>
      <c r="AL1371" s="2">
        <v>0.0</v>
      </c>
      <c r="AM1371" s="2">
        <v>0.0</v>
      </c>
      <c r="AN1371" s="2">
        <v>0.0</v>
      </c>
      <c r="AO1371" s="2">
        <v>0.0</v>
      </c>
      <c r="AP1371" s="2">
        <v>1.0</v>
      </c>
      <c r="AQ1371" s="2">
        <v>0.0</v>
      </c>
      <c r="AR1371" s="3">
        <v>0.0</v>
      </c>
      <c r="AS1371" s="6">
        <f t="shared" si="4"/>
        <v>13.3049449</v>
      </c>
      <c r="AT1371" s="6">
        <f t="shared" si="5"/>
        <v>-0.3286078953</v>
      </c>
      <c r="AU1371" s="6">
        <f t="shared" si="6"/>
        <v>0.9231666433</v>
      </c>
      <c r="AV1371" s="6">
        <f t="shared" si="7"/>
        <v>1</v>
      </c>
      <c r="AW1371" s="6">
        <f t="shared" si="8"/>
        <v>0</v>
      </c>
      <c r="AX1371" s="6">
        <f t="shared" si="9"/>
        <v>0</v>
      </c>
      <c r="AY1371" s="6">
        <f t="shared" si="10"/>
        <v>0</v>
      </c>
      <c r="AZ1371" s="6">
        <f t="shared" si="11"/>
        <v>0</v>
      </c>
      <c r="BA1371" s="6">
        <f t="shared" si="12"/>
        <v>13</v>
      </c>
      <c r="BB1371" s="6">
        <f t="shared" si="13"/>
        <v>0</v>
      </c>
      <c r="BC1371" s="2"/>
      <c r="BD1371" s="2"/>
    </row>
    <row r="1372" ht="15.75" customHeight="1">
      <c r="A1372" s="2">
        <v>326.0</v>
      </c>
      <c r="B1372" s="2">
        <v>2020.0</v>
      </c>
      <c r="C1372" s="6" t="s">
        <v>387</v>
      </c>
      <c r="D1372" s="2">
        <v>20702.0</v>
      </c>
      <c r="E1372" s="2">
        <v>6.7571414000141E13</v>
      </c>
      <c r="F1372" s="2" t="str">
        <f t="array" ref="F1372">IFERROR(INDEX(cnpj!$A:$B,MATCH(C1372,cnpj!$B:$B,0),1),IF(G1372=14,LEFT(E1372,2)&amp;"."&amp;MID(E1372,3,3)&amp;"."&amp;MID(E1372,6,3)&amp;"/"&amp;MID(E1372,9,4)&amp;"-"&amp;RIGHT(E1372,2),IF(G1372=13,0&amp;LEFT(E1372,1)&amp;"."&amp;MID(E1372,2,3)&amp;"."&amp;MID(E1372,5,3)&amp;"/"&amp;MID(E1372,8,4)&amp;"-"&amp;RIGHT(E1372,2),IF(G1372=12,"00"&amp;"."&amp;LEFT(E1372,3)&amp;"."&amp;MID(E1372,4,3)&amp;"/"&amp;MID(E1372,7,4)&amp;"-"&amp;RIGHT(E1372,2),IF(G1372=11,"00.0"&amp;LEFT(E1372,2)&amp;"."&amp;MID(E1372,3,3)&amp;"/"&amp;MID(E1372,6,4)&amp;"-"&amp;RIGHT(E1372,2),"erro")))))</f>
        <v>67.571.414/0001-41</v>
      </c>
      <c r="G1372" s="2">
        <f t="shared" si="2"/>
        <v>14</v>
      </c>
      <c r="H1372" s="6" t="s">
        <v>62</v>
      </c>
      <c r="I1372" s="2">
        <v>3.0</v>
      </c>
      <c r="J1372" s="6">
        <v>12.354492650648448</v>
      </c>
      <c r="K1372" s="6">
        <v>232000.0</v>
      </c>
      <c r="L1372" s="2">
        <v>0.0</v>
      </c>
      <c r="M1372" s="2">
        <v>0.0</v>
      </c>
      <c r="N1372" s="2"/>
      <c r="O1372" s="2">
        <v>0.0</v>
      </c>
      <c r="P1372" s="2">
        <v>0.0</v>
      </c>
      <c r="Q1372" s="2">
        <v>0.0</v>
      </c>
      <c r="R1372" s="2">
        <v>13.0</v>
      </c>
      <c r="S1372" s="2">
        <v>0.0</v>
      </c>
      <c r="T1372" s="6">
        <v>12.31777053753061</v>
      </c>
      <c r="U1372" s="6">
        <v>-0.8083752543206564</v>
      </c>
      <c r="V1372" s="6">
        <v>2.0163346524470676</v>
      </c>
      <c r="W1372" s="6">
        <v>433182.0</v>
      </c>
      <c r="X1372" s="6">
        <v>17741.0</v>
      </c>
      <c r="Y1372" s="6">
        <v>223635.0</v>
      </c>
      <c r="Z1372" s="6">
        <v>-180781.0</v>
      </c>
      <c r="AA1372" s="2">
        <f t="shared" si="3"/>
        <v>1</v>
      </c>
      <c r="AB1372" s="2">
        <v>0.0</v>
      </c>
      <c r="AC1372" s="2">
        <v>0.0</v>
      </c>
      <c r="AD1372" s="2">
        <v>0.0</v>
      </c>
      <c r="AE1372" s="2">
        <v>0.0</v>
      </c>
      <c r="AF1372" s="2">
        <v>0.0</v>
      </c>
      <c r="AG1372" s="2">
        <v>0.0</v>
      </c>
      <c r="AH1372" s="2">
        <v>1.0</v>
      </c>
      <c r="AI1372" s="2">
        <v>0.0</v>
      </c>
      <c r="AJ1372" s="2">
        <v>0.0</v>
      </c>
      <c r="AK1372" s="2">
        <v>0.0</v>
      </c>
      <c r="AL1372" s="2">
        <v>0.0</v>
      </c>
      <c r="AM1372" s="2">
        <v>0.0</v>
      </c>
      <c r="AN1372" s="2">
        <v>0.0</v>
      </c>
      <c r="AO1372" s="2">
        <v>0.0</v>
      </c>
      <c r="AP1372" s="2">
        <v>0.0</v>
      </c>
      <c r="AQ1372" s="2">
        <v>1.0</v>
      </c>
      <c r="AR1372" s="3">
        <v>0.0</v>
      </c>
      <c r="AS1372" s="6">
        <f t="shared" si="4"/>
        <v>12.75616898</v>
      </c>
      <c r="AT1372" s="6">
        <f t="shared" si="5"/>
        <v>-0.6360605047</v>
      </c>
      <c r="AU1372" s="6">
        <f t="shared" si="6"/>
        <v>4.661253476</v>
      </c>
      <c r="AV1372" s="6">
        <f t="shared" si="7"/>
        <v>0</v>
      </c>
      <c r="AW1372" s="6">
        <f t="shared" si="8"/>
        <v>0</v>
      </c>
      <c r="AX1372" s="6">
        <f t="shared" si="9"/>
        <v>0</v>
      </c>
      <c r="AY1372" s="6">
        <f t="shared" si="10"/>
        <v>0</v>
      </c>
      <c r="AZ1372" s="6">
        <f t="shared" si="11"/>
        <v>0</v>
      </c>
      <c r="BA1372" s="6">
        <f t="shared" si="12"/>
        <v>14</v>
      </c>
      <c r="BB1372" s="6">
        <f t="shared" si="13"/>
        <v>0</v>
      </c>
      <c r="BC1372" s="2"/>
      <c r="BD1372" s="2"/>
    </row>
    <row r="1373" ht="15.75" customHeight="1">
      <c r="A1373" s="2">
        <v>327.0</v>
      </c>
      <c r="B1373" s="2">
        <v>2016.0</v>
      </c>
      <c r="C1373" s="6" t="s">
        <v>388</v>
      </c>
      <c r="D1373" s="2">
        <v>21202.0</v>
      </c>
      <c r="E1373" s="2">
        <v>3.2681371000172E13</v>
      </c>
      <c r="F1373" s="2" t="str">
        <f t="array" ref="F1373">IFERROR(INDEX(cnpj!$A:$B,MATCH(C1373,cnpj!$B:$B,0),1),IF(G1373=14,LEFT(E1373,2)&amp;"."&amp;MID(E1373,3,3)&amp;"."&amp;MID(E1373,6,3)&amp;"/"&amp;MID(E1373,9,4)&amp;"-"&amp;RIGHT(E1373,2),IF(G1373=13,0&amp;LEFT(E1373,1)&amp;"."&amp;MID(E1373,2,3)&amp;"."&amp;MID(E1373,5,3)&amp;"/"&amp;MID(E1373,8,4)&amp;"-"&amp;RIGHT(E1373,2),IF(G1373=12,"00"&amp;"."&amp;LEFT(E1373,3)&amp;"."&amp;MID(E1373,4,3)&amp;"/"&amp;MID(E1373,7,4)&amp;"-"&amp;RIGHT(E1373,2),IF(G1373=11,"00.0"&amp;LEFT(E1373,2)&amp;"."&amp;MID(E1373,3,3)&amp;"/"&amp;MID(E1373,6,4)&amp;"-"&amp;RIGHT(E1373,2),"erro")))))</f>
        <v>32.681.371/0001-72</v>
      </c>
      <c r="G1373" s="2">
        <f t="shared" si="2"/>
        <v>14</v>
      </c>
      <c r="H1373" s="6" t="s">
        <v>60</v>
      </c>
      <c r="I1373" s="2">
        <v>1.0</v>
      </c>
      <c r="J1373" s="6">
        <v>12.411441396915816</v>
      </c>
      <c r="K1373" s="6">
        <v>245595.56</v>
      </c>
      <c r="L1373" s="2">
        <v>0.0</v>
      </c>
      <c r="M1373" s="2">
        <v>1.0</v>
      </c>
      <c r="N1373" s="2"/>
      <c r="O1373" s="2">
        <v>1.0</v>
      </c>
      <c r="P1373" s="2">
        <v>4.0</v>
      </c>
      <c r="Q1373" s="2">
        <v>0.0</v>
      </c>
      <c r="R1373" s="2">
        <v>19.0</v>
      </c>
      <c r="S1373" s="2">
        <v>0.0</v>
      </c>
      <c r="T1373" s="6">
        <v>13.912886783842994</v>
      </c>
      <c r="U1373" s="6">
        <v>0.0435363226055204</v>
      </c>
      <c r="V1373" s="6">
        <v>0.4878483137148171</v>
      </c>
      <c r="W1373" s="6">
        <v>174214.0</v>
      </c>
      <c r="X1373" s="6">
        <v>363529.0</v>
      </c>
      <c r="Y1373" s="6">
        <v>1102275.0</v>
      </c>
      <c r="Z1373" s="6">
        <v>47989.0</v>
      </c>
      <c r="AA1373" s="2" t="str">
        <f t="shared" si="3"/>
        <v/>
      </c>
      <c r="AB1373" s="2">
        <v>0.0</v>
      </c>
      <c r="AC1373" s="2">
        <v>0.0</v>
      </c>
      <c r="AD1373" s="2">
        <v>0.0</v>
      </c>
      <c r="AE1373" s="2">
        <v>0.0</v>
      </c>
      <c r="AF1373" s="2">
        <v>0.0</v>
      </c>
      <c r="AG1373" s="2">
        <v>1.0</v>
      </c>
      <c r="AH1373" s="2">
        <v>0.0</v>
      </c>
      <c r="AI1373" s="2">
        <v>0.0</v>
      </c>
      <c r="AJ1373" s="2">
        <v>0.0</v>
      </c>
      <c r="AK1373" s="2">
        <v>0.0</v>
      </c>
      <c r="AL1373" s="2">
        <v>0.0</v>
      </c>
      <c r="AM1373" s="2">
        <v>1.0</v>
      </c>
      <c r="AN1373" s="2">
        <v>0.0</v>
      </c>
      <c r="AO1373" s="2">
        <v>0.0</v>
      </c>
      <c r="AP1373" s="2">
        <v>0.0</v>
      </c>
      <c r="AQ1373" s="2">
        <v>0.0</v>
      </c>
      <c r="AR1373" s="3">
        <v>0.0</v>
      </c>
      <c r="AS1373" s="6" t="str">
        <f t="shared" si="4"/>
        <v/>
      </c>
      <c r="AT1373" s="6" t="str">
        <f t="shared" si="5"/>
        <v/>
      </c>
      <c r="AU1373" s="6" t="str">
        <f t="shared" si="6"/>
        <v/>
      </c>
      <c r="AV1373" s="6" t="str">
        <f t="shared" si="7"/>
        <v/>
      </c>
      <c r="AW1373" s="6" t="str">
        <f t="shared" si="8"/>
        <v/>
      </c>
      <c r="AX1373" s="6" t="str">
        <f t="shared" si="9"/>
        <v/>
      </c>
      <c r="AY1373" s="6" t="str">
        <f t="shared" si="10"/>
        <v/>
      </c>
      <c r="AZ1373" s="6" t="str">
        <f t="shared" si="11"/>
        <v/>
      </c>
      <c r="BA1373" s="6" t="str">
        <f t="shared" si="12"/>
        <v/>
      </c>
      <c r="BB1373" s="6" t="str">
        <f t="shared" si="13"/>
        <v/>
      </c>
      <c r="BC1373" s="2"/>
      <c r="BD1373" s="2"/>
    </row>
    <row r="1374" ht="15.75" customHeight="1">
      <c r="A1374" s="2">
        <v>327.0</v>
      </c>
      <c r="B1374" s="2">
        <v>2017.0</v>
      </c>
      <c r="C1374" s="6" t="s">
        <v>388</v>
      </c>
      <c r="D1374" s="2">
        <v>21202.0</v>
      </c>
      <c r="E1374" s="2">
        <v>3.2681371000172E13</v>
      </c>
      <c r="F1374" s="2" t="str">
        <f t="array" ref="F1374">IFERROR(INDEX(cnpj!$A:$B,MATCH(C1374,cnpj!$B:$B,0),1),IF(G1374=14,LEFT(E1374,2)&amp;"."&amp;MID(E1374,3,3)&amp;"."&amp;MID(E1374,6,3)&amp;"/"&amp;MID(E1374,9,4)&amp;"-"&amp;RIGHT(E1374,2),IF(G1374=13,0&amp;LEFT(E1374,1)&amp;"."&amp;MID(E1374,2,3)&amp;"."&amp;MID(E1374,5,3)&amp;"/"&amp;MID(E1374,8,4)&amp;"-"&amp;RIGHT(E1374,2),IF(G1374=12,"00"&amp;"."&amp;LEFT(E1374,3)&amp;"."&amp;MID(E1374,4,3)&amp;"/"&amp;MID(E1374,7,4)&amp;"-"&amp;RIGHT(E1374,2),IF(G1374=11,"00.0"&amp;LEFT(E1374,2)&amp;"."&amp;MID(E1374,3,3)&amp;"/"&amp;MID(E1374,6,4)&amp;"-"&amp;RIGHT(E1374,2),"erro")))))</f>
        <v>32.681.371/0001-72</v>
      </c>
      <c r="G1374" s="2">
        <f t="shared" si="2"/>
        <v>14</v>
      </c>
      <c r="H1374" s="6" t="s">
        <v>60</v>
      </c>
      <c r="I1374" s="2">
        <v>1.0</v>
      </c>
      <c r="J1374" s="6">
        <v>12.84792653170257</v>
      </c>
      <c r="K1374" s="6">
        <v>380000.0</v>
      </c>
      <c r="L1374" s="2">
        <v>0.0</v>
      </c>
      <c r="M1374" s="2">
        <v>1.0</v>
      </c>
      <c r="N1374" s="2"/>
      <c r="O1374" s="2">
        <v>1.0</v>
      </c>
      <c r="P1374" s="2">
        <v>3.0</v>
      </c>
      <c r="Q1374" s="2">
        <v>0.0</v>
      </c>
      <c r="R1374" s="2">
        <v>16.0</v>
      </c>
      <c r="S1374" s="2">
        <v>0.0</v>
      </c>
      <c r="T1374" s="6">
        <v>13.862563976768945</v>
      </c>
      <c r="U1374" s="6">
        <v>0.037892419035698136</v>
      </c>
      <c r="V1374" s="6">
        <v>0.4346256074826986</v>
      </c>
      <c r="W1374" s="6">
        <v>225558.0</v>
      </c>
      <c r="X1374" s="6">
        <v>230007.0</v>
      </c>
      <c r="Y1374" s="6">
        <v>1048178.0</v>
      </c>
      <c r="Z1374" s="6">
        <v>39718.0</v>
      </c>
      <c r="AA1374" s="2">
        <f t="shared" si="3"/>
        <v>0</v>
      </c>
      <c r="AB1374" s="2">
        <v>0.0</v>
      </c>
      <c r="AC1374" s="2">
        <v>0.0</v>
      </c>
      <c r="AD1374" s="2">
        <v>0.0</v>
      </c>
      <c r="AE1374" s="2">
        <v>0.0</v>
      </c>
      <c r="AF1374" s="2">
        <v>0.0</v>
      </c>
      <c r="AG1374" s="2">
        <v>1.0</v>
      </c>
      <c r="AH1374" s="2">
        <v>0.0</v>
      </c>
      <c r="AI1374" s="2">
        <v>0.0</v>
      </c>
      <c r="AJ1374" s="2">
        <v>0.0</v>
      </c>
      <c r="AK1374" s="2">
        <v>0.0</v>
      </c>
      <c r="AL1374" s="2">
        <v>0.0</v>
      </c>
      <c r="AM1374" s="2">
        <v>0.0</v>
      </c>
      <c r="AN1374" s="2">
        <v>1.0</v>
      </c>
      <c r="AO1374" s="2">
        <v>0.0</v>
      </c>
      <c r="AP1374" s="2">
        <v>0.0</v>
      </c>
      <c r="AQ1374" s="2">
        <v>0.0</v>
      </c>
      <c r="AR1374" s="3">
        <v>0.0</v>
      </c>
      <c r="AS1374" s="6">
        <f t="shared" si="4"/>
        <v>13.91288678</v>
      </c>
      <c r="AT1374" s="6">
        <f t="shared" si="5"/>
        <v>0.04353632261</v>
      </c>
      <c r="AU1374" s="6">
        <f t="shared" si="6"/>
        <v>0.4878483137</v>
      </c>
      <c r="AV1374" s="6">
        <f t="shared" si="7"/>
        <v>0</v>
      </c>
      <c r="AW1374" s="6">
        <f t="shared" si="8"/>
        <v>1</v>
      </c>
      <c r="AX1374" s="6">
        <f t="shared" si="9"/>
        <v>1</v>
      </c>
      <c r="AY1374" s="6">
        <f t="shared" si="10"/>
        <v>4</v>
      </c>
      <c r="AZ1374" s="6">
        <f t="shared" si="11"/>
        <v>0</v>
      </c>
      <c r="BA1374" s="6">
        <f t="shared" si="12"/>
        <v>19</v>
      </c>
      <c r="BB1374" s="6">
        <f t="shared" si="13"/>
        <v>0</v>
      </c>
      <c r="BC1374" s="2"/>
      <c r="BD1374" s="2"/>
    </row>
    <row r="1375" ht="15.75" customHeight="1">
      <c r="A1375" s="2">
        <v>327.0</v>
      </c>
      <c r="B1375" s="2">
        <v>2020.0</v>
      </c>
      <c r="C1375" s="6" t="s">
        <v>388</v>
      </c>
      <c r="D1375" s="2">
        <v>21202.0</v>
      </c>
      <c r="E1375" s="2">
        <v>3.2681371000172E13</v>
      </c>
      <c r="F1375" s="2" t="str">
        <f t="array" ref="F1375">IFERROR(INDEX(cnpj!$A:$B,MATCH(C1375,cnpj!$B:$B,0),1),IF(G1375=14,LEFT(E1375,2)&amp;"."&amp;MID(E1375,3,3)&amp;"."&amp;MID(E1375,6,3)&amp;"/"&amp;MID(E1375,9,4)&amp;"-"&amp;RIGHT(E1375,2),IF(G1375=13,0&amp;LEFT(E1375,1)&amp;"."&amp;MID(E1375,2,3)&amp;"."&amp;MID(E1375,5,3)&amp;"/"&amp;MID(E1375,8,4)&amp;"-"&amp;RIGHT(E1375,2),IF(G1375=12,"00"&amp;"."&amp;LEFT(E1375,3)&amp;"."&amp;MID(E1375,4,3)&amp;"/"&amp;MID(E1375,7,4)&amp;"-"&amp;RIGHT(E1375,2),IF(G1375=11,"00.0"&amp;LEFT(E1375,2)&amp;"."&amp;MID(E1375,3,3)&amp;"/"&amp;MID(E1375,6,4)&amp;"-"&amp;RIGHT(E1375,2),"erro")))))</f>
        <v>32.681.371/0001-72</v>
      </c>
      <c r="G1375" s="2">
        <f t="shared" si="2"/>
        <v>14</v>
      </c>
      <c r="H1375" s="6" t="s">
        <v>60</v>
      </c>
      <c r="I1375" s="2">
        <v>1.0</v>
      </c>
      <c r="J1375" s="6">
        <v>13.546532470306264</v>
      </c>
      <c r="K1375" s="6">
        <v>764160.0</v>
      </c>
      <c r="L1375" s="2">
        <v>0.0</v>
      </c>
      <c r="M1375" s="2">
        <v>1.0</v>
      </c>
      <c r="N1375" s="2"/>
      <c r="O1375" s="2">
        <v>0.0</v>
      </c>
      <c r="P1375" s="2">
        <v>0.0</v>
      </c>
      <c r="Q1375" s="2">
        <v>0.0</v>
      </c>
      <c r="R1375" s="2">
        <v>18.0</v>
      </c>
      <c r="S1375" s="2">
        <v>0.0</v>
      </c>
      <c r="T1375" s="6">
        <v>14.623042562349116</v>
      </c>
      <c r="U1375" s="6">
        <v>0.03330052573909623</v>
      </c>
      <c r="V1375" s="6">
        <v>0.688441722519106</v>
      </c>
      <c r="W1375" s="6">
        <v>576846.0</v>
      </c>
      <c r="X1375" s="6">
        <v>966893.0</v>
      </c>
      <c r="Y1375" s="6">
        <v>2242367.0</v>
      </c>
      <c r="Z1375" s="6">
        <v>74672.0</v>
      </c>
      <c r="AA1375" s="2">
        <f t="shared" si="3"/>
        <v>0</v>
      </c>
      <c r="AB1375" s="2">
        <v>0.0</v>
      </c>
      <c r="AC1375" s="2">
        <v>0.0</v>
      </c>
      <c r="AD1375" s="2">
        <v>0.0</v>
      </c>
      <c r="AE1375" s="2">
        <v>0.0</v>
      </c>
      <c r="AF1375" s="2">
        <v>0.0</v>
      </c>
      <c r="AG1375" s="2">
        <v>1.0</v>
      </c>
      <c r="AH1375" s="2">
        <v>0.0</v>
      </c>
      <c r="AI1375" s="2">
        <v>0.0</v>
      </c>
      <c r="AJ1375" s="2">
        <v>0.0</v>
      </c>
      <c r="AK1375" s="2">
        <v>0.0</v>
      </c>
      <c r="AL1375" s="2">
        <v>0.0</v>
      </c>
      <c r="AM1375" s="2">
        <v>0.0</v>
      </c>
      <c r="AN1375" s="2">
        <v>0.0</v>
      </c>
      <c r="AO1375" s="2">
        <v>0.0</v>
      </c>
      <c r="AP1375" s="2">
        <v>0.0</v>
      </c>
      <c r="AQ1375" s="2">
        <v>1.0</v>
      </c>
      <c r="AR1375" s="3">
        <v>0.0</v>
      </c>
      <c r="AS1375" s="6">
        <f t="shared" si="4"/>
        <v>13.86256398</v>
      </c>
      <c r="AT1375" s="6">
        <f t="shared" si="5"/>
        <v>0.03789241904</v>
      </c>
      <c r="AU1375" s="6">
        <f t="shared" si="6"/>
        <v>0.4346256075</v>
      </c>
      <c r="AV1375" s="6">
        <f t="shared" si="7"/>
        <v>0</v>
      </c>
      <c r="AW1375" s="6">
        <f t="shared" si="8"/>
        <v>1</v>
      </c>
      <c r="AX1375" s="6">
        <f t="shared" si="9"/>
        <v>1</v>
      </c>
      <c r="AY1375" s="6">
        <f t="shared" si="10"/>
        <v>3</v>
      </c>
      <c r="AZ1375" s="6">
        <f t="shared" si="11"/>
        <v>0</v>
      </c>
      <c r="BA1375" s="6">
        <f t="shared" si="12"/>
        <v>16</v>
      </c>
      <c r="BB1375" s="6">
        <f t="shared" si="13"/>
        <v>0</v>
      </c>
      <c r="BC1375" s="2"/>
      <c r="BD1375" s="2"/>
    </row>
    <row r="1376" ht="15.75" customHeight="1">
      <c r="A1376" s="2">
        <v>328.0</v>
      </c>
      <c r="B1376" s="2">
        <v>2016.0</v>
      </c>
      <c r="C1376" s="6" t="s">
        <v>389</v>
      </c>
      <c r="D1376" s="2">
        <v>11762.0</v>
      </c>
      <c r="E1376" s="2">
        <v>5.0926955000142E13</v>
      </c>
      <c r="F1376" s="2" t="str">
        <f t="array" ref="F1376">IFERROR(INDEX(cnpj!$A:$B,MATCH(C1376,cnpj!$B:$B,0),1),IF(G1376=14,LEFT(E1376,2)&amp;"."&amp;MID(E1376,3,3)&amp;"."&amp;MID(E1376,6,3)&amp;"/"&amp;MID(E1376,9,4)&amp;"-"&amp;RIGHT(E1376,2),IF(G1376=13,0&amp;LEFT(E1376,1)&amp;"."&amp;MID(E1376,2,3)&amp;"."&amp;MID(E1376,5,3)&amp;"/"&amp;MID(E1376,8,4)&amp;"-"&amp;RIGHT(E1376,2),IF(G1376=12,"00"&amp;"."&amp;LEFT(E1376,3)&amp;"."&amp;MID(E1376,4,3)&amp;"/"&amp;MID(E1376,7,4)&amp;"-"&amp;RIGHT(E1376,2),IF(G1376=11,"00.0"&amp;LEFT(E1376,2)&amp;"."&amp;MID(E1376,3,3)&amp;"/"&amp;MID(E1376,6,4)&amp;"-"&amp;RIGHT(E1376,2),"erro")))))</f>
        <v>50.926.955/0001-42</v>
      </c>
      <c r="G1376" s="2">
        <f t="shared" si="2"/>
        <v>14</v>
      </c>
      <c r="H1376" s="6" t="s">
        <v>62</v>
      </c>
      <c r="I1376" s="2">
        <v>3.0</v>
      </c>
      <c r="J1376" s="6">
        <v>11.892730826297814</v>
      </c>
      <c r="K1376" s="6">
        <v>146200.0</v>
      </c>
      <c r="L1376" s="2">
        <v>0.0</v>
      </c>
      <c r="M1376" s="2">
        <v>1.0</v>
      </c>
      <c r="N1376" s="2"/>
      <c r="O1376" s="2">
        <v>0.0</v>
      </c>
      <c r="P1376" s="2">
        <v>0.0</v>
      </c>
      <c r="Q1376" s="2">
        <v>0.0</v>
      </c>
      <c r="R1376" s="2">
        <v>10.0</v>
      </c>
      <c r="S1376" s="2">
        <v>0.0</v>
      </c>
      <c r="T1376" s="6">
        <v>11.89379045621016</v>
      </c>
      <c r="U1376" s="6">
        <v>0.24385227699771103</v>
      </c>
      <c r="V1376" s="6">
        <v>0.6471798025349322</v>
      </c>
      <c r="W1376" s="6">
        <v>2215.0</v>
      </c>
      <c r="X1376" s="6">
        <v>92503.0</v>
      </c>
      <c r="Y1376" s="6">
        <v>146355.0</v>
      </c>
      <c r="Z1376" s="6">
        <v>35689.0</v>
      </c>
      <c r="AA1376" s="2" t="str">
        <f t="shared" si="3"/>
        <v/>
      </c>
      <c r="AB1376" s="2">
        <v>0.0</v>
      </c>
      <c r="AC1376" s="2">
        <v>0.0</v>
      </c>
      <c r="AD1376" s="2">
        <v>0.0</v>
      </c>
      <c r="AE1376" s="2">
        <v>0.0</v>
      </c>
      <c r="AF1376" s="2">
        <v>0.0</v>
      </c>
      <c r="AG1376" s="2">
        <v>0.0</v>
      </c>
      <c r="AH1376" s="2">
        <v>1.0</v>
      </c>
      <c r="AI1376" s="2">
        <v>0.0</v>
      </c>
      <c r="AJ1376" s="2">
        <v>0.0</v>
      </c>
      <c r="AK1376" s="2">
        <v>0.0</v>
      </c>
      <c r="AL1376" s="2">
        <v>0.0</v>
      </c>
      <c r="AM1376" s="2">
        <v>1.0</v>
      </c>
      <c r="AN1376" s="2">
        <v>0.0</v>
      </c>
      <c r="AO1376" s="2">
        <v>0.0</v>
      </c>
      <c r="AP1376" s="2">
        <v>0.0</v>
      </c>
      <c r="AQ1376" s="2">
        <v>0.0</v>
      </c>
      <c r="AR1376" s="3">
        <v>0.0</v>
      </c>
      <c r="AS1376" s="6" t="str">
        <f t="shared" si="4"/>
        <v/>
      </c>
      <c r="AT1376" s="6" t="str">
        <f t="shared" si="5"/>
        <v/>
      </c>
      <c r="AU1376" s="6" t="str">
        <f t="shared" si="6"/>
        <v/>
      </c>
      <c r="AV1376" s="6" t="str">
        <f t="shared" si="7"/>
        <v/>
      </c>
      <c r="AW1376" s="6" t="str">
        <f t="shared" si="8"/>
        <v/>
      </c>
      <c r="AX1376" s="6" t="str">
        <f t="shared" si="9"/>
        <v/>
      </c>
      <c r="AY1376" s="6" t="str">
        <f t="shared" si="10"/>
        <v/>
      </c>
      <c r="AZ1376" s="6" t="str">
        <f t="shared" si="11"/>
        <v/>
      </c>
      <c r="BA1376" s="6" t="str">
        <f t="shared" si="12"/>
        <v/>
      </c>
      <c r="BB1376" s="6" t="str">
        <f t="shared" si="13"/>
        <v/>
      </c>
      <c r="BC1376" s="2"/>
      <c r="BD1376" s="2"/>
    </row>
    <row r="1377" ht="15.75" customHeight="1">
      <c r="A1377" s="2">
        <v>328.0</v>
      </c>
      <c r="B1377" s="2">
        <v>2017.0</v>
      </c>
      <c r="C1377" s="6" t="s">
        <v>389</v>
      </c>
      <c r="D1377" s="2">
        <v>11762.0</v>
      </c>
      <c r="E1377" s="2">
        <v>5.0926955000142E13</v>
      </c>
      <c r="F1377" s="2" t="str">
        <f t="array" ref="F1377">IFERROR(INDEX(cnpj!$A:$B,MATCH(C1377,cnpj!$B:$B,0),1),IF(G1377=14,LEFT(E1377,2)&amp;"."&amp;MID(E1377,3,3)&amp;"."&amp;MID(E1377,6,3)&amp;"/"&amp;MID(E1377,9,4)&amp;"-"&amp;RIGHT(E1377,2),IF(G1377=13,0&amp;LEFT(E1377,1)&amp;"."&amp;MID(E1377,2,3)&amp;"."&amp;MID(E1377,5,3)&amp;"/"&amp;MID(E1377,8,4)&amp;"-"&amp;RIGHT(E1377,2),IF(G1377=12,"00"&amp;"."&amp;LEFT(E1377,3)&amp;"."&amp;MID(E1377,4,3)&amp;"/"&amp;MID(E1377,7,4)&amp;"-"&amp;RIGHT(E1377,2),IF(G1377=11,"00.0"&amp;LEFT(E1377,2)&amp;"."&amp;MID(E1377,3,3)&amp;"/"&amp;MID(E1377,6,4)&amp;"-"&amp;RIGHT(E1377,2),"erro")))))</f>
        <v>50.926.955/0001-42</v>
      </c>
      <c r="G1377" s="2">
        <f t="shared" si="2"/>
        <v>14</v>
      </c>
      <c r="H1377" s="6" t="s">
        <v>62</v>
      </c>
      <c r="I1377" s="2">
        <v>3.0</v>
      </c>
      <c r="J1377" s="6">
        <v>13.02717319040058</v>
      </c>
      <c r="K1377" s="6">
        <v>454600.0</v>
      </c>
      <c r="L1377" s="2">
        <v>0.0</v>
      </c>
      <c r="M1377" s="2">
        <v>1.0</v>
      </c>
      <c r="N1377" s="2"/>
      <c r="O1377" s="2">
        <v>0.0</v>
      </c>
      <c r="P1377" s="2">
        <v>0.0</v>
      </c>
      <c r="Q1377" s="2">
        <v>0.0</v>
      </c>
      <c r="R1377" s="2">
        <v>16.0</v>
      </c>
      <c r="S1377" s="2">
        <v>0.0</v>
      </c>
      <c r="T1377" s="6">
        <v>13.581349031067036</v>
      </c>
      <c r="U1377" s="6">
        <v>0.23875869843813588</v>
      </c>
      <c r="V1377" s="6">
        <v>0.0087407770646863</v>
      </c>
      <c r="W1377" s="6">
        <v>2368.0</v>
      </c>
      <c r="X1377" s="6">
        <v>4548.0</v>
      </c>
      <c r="Y1377" s="6">
        <v>791234.0</v>
      </c>
      <c r="Z1377" s="6">
        <v>188914.0</v>
      </c>
      <c r="AA1377" s="2">
        <f t="shared" si="3"/>
        <v>0</v>
      </c>
      <c r="AB1377" s="2">
        <v>0.0</v>
      </c>
      <c r="AC1377" s="2">
        <v>0.0</v>
      </c>
      <c r="AD1377" s="2">
        <v>0.0</v>
      </c>
      <c r="AE1377" s="2">
        <v>0.0</v>
      </c>
      <c r="AF1377" s="2">
        <v>0.0</v>
      </c>
      <c r="AG1377" s="2">
        <v>0.0</v>
      </c>
      <c r="AH1377" s="2">
        <v>1.0</v>
      </c>
      <c r="AI1377" s="2">
        <v>0.0</v>
      </c>
      <c r="AJ1377" s="2">
        <v>0.0</v>
      </c>
      <c r="AK1377" s="2">
        <v>0.0</v>
      </c>
      <c r="AL1377" s="2">
        <v>0.0</v>
      </c>
      <c r="AM1377" s="2">
        <v>0.0</v>
      </c>
      <c r="AN1377" s="2">
        <v>1.0</v>
      </c>
      <c r="AO1377" s="2">
        <v>0.0</v>
      </c>
      <c r="AP1377" s="2">
        <v>0.0</v>
      </c>
      <c r="AQ1377" s="2">
        <v>0.0</v>
      </c>
      <c r="AR1377" s="3">
        <v>0.0</v>
      </c>
      <c r="AS1377" s="6">
        <f t="shared" si="4"/>
        <v>11.89379046</v>
      </c>
      <c r="AT1377" s="6">
        <f t="shared" si="5"/>
        <v>0.243852277</v>
      </c>
      <c r="AU1377" s="6">
        <f t="shared" si="6"/>
        <v>0.6471798025</v>
      </c>
      <c r="AV1377" s="6">
        <f t="shared" si="7"/>
        <v>0</v>
      </c>
      <c r="AW1377" s="6">
        <f t="shared" si="8"/>
        <v>1</v>
      </c>
      <c r="AX1377" s="6">
        <f t="shared" si="9"/>
        <v>0</v>
      </c>
      <c r="AY1377" s="6">
        <f t="shared" si="10"/>
        <v>0</v>
      </c>
      <c r="AZ1377" s="6">
        <f t="shared" si="11"/>
        <v>0</v>
      </c>
      <c r="BA1377" s="6">
        <f t="shared" si="12"/>
        <v>10</v>
      </c>
      <c r="BB1377" s="6">
        <f t="shared" si="13"/>
        <v>0</v>
      </c>
      <c r="BC1377" s="2"/>
      <c r="BD1377" s="2"/>
    </row>
    <row r="1378" ht="15.75" customHeight="1">
      <c r="A1378" s="2">
        <v>328.0</v>
      </c>
      <c r="B1378" s="2">
        <v>2018.0</v>
      </c>
      <c r="C1378" s="6" t="s">
        <v>389</v>
      </c>
      <c r="D1378" s="2">
        <v>11762.0</v>
      </c>
      <c r="E1378" s="2">
        <v>5.0926955000142E13</v>
      </c>
      <c r="F1378" s="2" t="str">
        <f t="array" ref="F1378">IFERROR(INDEX(cnpj!$A:$B,MATCH(C1378,cnpj!$B:$B,0),1),IF(G1378=14,LEFT(E1378,2)&amp;"."&amp;MID(E1378,3,3)&amp;"."&amp;MID(E1378,6,3)&amp;"/"&amp;MID(E1378,9,4)&amp;"-"&amp;RIGHT(E1378,2),IF(G1378=13,0&amp;LEFT(E1378,1)&amp;"."&amp;MID(E1378,2,3)&amp;"."&amp;MID(E1378,5,3)&amp;"/"&amp;MID(E1378,8,4)&amp;"-"&amp;RIGHT(E1378,2),IF(G1378=12,"00"&amp;"."&amp;LEFT(E1378,3)&amp;"."&amp;MID(E1378,4,3)&amp;"/"&amp;MID(E1378,7,4)&amp;"-"&amp;RIGHT(E1378,2),IF(G1378=11,"00.0"&amp;LEFT(E1378,2)&amp;"."&amp;MID(E1378,3,3)&amp;"/"&amp;MID(E1378,6,4)&amp;"-"&amp;RIGHT(E1378,2),"erro")))))</f>
        <v>50.926.955/0001-42</v>
      </c>
      <c r="G1378" s="2">
        <f t="shared" si="2"/>
        <v>14</v>
      </c>
      <c r="H1378" s="6" t="s">
        <v>62</v>
      </c>
      <c r="I1378" s="2">
        <v>3.0</v>
      </c>
      <c r="J1378" s="6">
        <v>13.36875459543823</v>
      </c>
      <c r="K1378" s="6">
        <v>639700.0</v>
      </c>
      <c r="L1378" s="2">
        <v>0.0</v>
      </c>
      <c r="M1378" s="2">
        <v>1.0</v>
      </c>
      <c r="N1378" s="2"/>
      <c r="O1378" s="2">
        <v>0.0</v>
      </c>
      <c r="P1378" s="2">
        <v>0.0</v>
      </c>
      <c r="Q1378" s="2">
        <v>0.0</v>
      </c>
      <c r="R1378" s="2">
        <v>17.0</v>
      </c>
      <c r="S1378" s="2">
        <v>0.0</v>
      </c>
      <c r="T1378" s="6">
        <v>13.762427241389876</v>
      </c>
      <c r="U1378" s="6">
        <v>0.1604047659972941</v>
      </c>
      <c r="V1378" s="6">
        <v>0.007528200434250306</v>
      </c>
      <c r="W1378" s="6">
        <v>1132.0</v>
      </c>
      <c r="X1378" s="6">
        <v>6007.0</v>
      </c>
      <c r="Y1378" s="6">
        <v>948301.0</v>
      </c>
      <c r="Z1378" s="6">
        <v>152112.0</v>
      </c>
      <c r="AA1378" s="2">
        <f t="shared" si="3"/>
        <v>0</v>
      </c>
      <c r="AB1378" s="2">
        <v>0.0</v>
      </c>
      <c r="AC1378" s="2">
        <v>0.0</v>
      </c>
      <c r="AD1378" s="2">
        <v>0.0</v>
      </c>
      <c r="AE1378" s="2">
        <v>0.0</v>
      </c>
      <c r="AF1378" s="2">
        <v>0.0</v>
      </c>
      <c r="AG1378" s="2">
        <v>0.0</v>
      </c>
      <c r="AH1378" s="2">
        <v>1.0</v>
      </c>
      <c r="AI1378" s="2">
        <v>0.0</v>
      </c>
      <c r="AJ1378" s="2">
        <v>0.0</v>
      </c>
      <c r="AK1378" s="2">
        <v>0.0</v>
      </c>
      <c r="AL1378" s="2">
        <v>0.0</v>
      </c>
      <c r="AM1378" s="2">
        <v>0.0</v>
      </c>
      <c r="AN1378" s="2">
        <v>0.0</v>
      </c>
      <c r="AO1378" s="2">
        <v>1.0</v>
      </c>
      <c r="AP1378" s="2">
        <v>0.0</v>
      </c>
      <c r="AQ1378" s="2">
        <v>0.0</v>
      </c>
      <c r="AR1378" s="3">
        <v>0.0</v>
      </c>
      <c r="AS1378" s="6">
        <f t="shared" si="4"/>
        <v>13.58134903</v>
      </c>
      <c r="AT1378" s="6">
        <f t="shared" si="5"/>
        <v>0.2387586984</v>
      </c>
      <c r="AU1378" s="6">
        <f t="shared" si="6"/>
        <v>0.008740777065</v>
      </c>
      <c r="AV1378" s="6">
        <f t="shared" si="7"/>
        <v>0</v>
      </c>
      <c r="AW1378" s="6">
        <f t="shared" si="8"/>
        <v>1</v>
      </c>
      <c r="AX1378" s="6">
        <f t="shared" si="9"/>
        <v>0</v>
      </c>
      <c r="AY1378" s="6">
        <f t="shared" si="10"/>
        <v>0</v>
      </c>
      <c r="AZ1378" s="6">
        <f t="shared" si="11"/>
        <v>0</v>
      </c>
      <c r="BA1378" s="6">
        <f t="shared" si="12"/>
        <v>16</v>
      </c>
      <c r="BB1378" s="6">
        <f t="shared" si="13"/>
        <v>0</v>
      </c>
      <c r="BC1378" s="2"/>
      <c r="BD1378" s="2"/>
    </row>
    <row r="1379" ht="15.75" customHeight="1">
      <c r="A1379" s="2">
        <v>328.0</v>
      </c>
      <c r="B1379" s="2">
        <v>2019.0</v>
      </c>
      <c r="C1379" s="6" t="s">
        <v>389</v>
      </c>
      <c r="D1379" s="2">
        <v>11762.0</v>
      </c>
      <c r="E1379" s="2">
        <v>5.0926955000142E13</v>
      </c>
      <c r="F1379" s="2" t="str">
        <f t="array" ref="F1379">IFERROR(INDEX(cnpj!$A:$B,MATCH(C1379,cnpj!$B:$B,0),1),IF(G1379=14,LEFT(E1379,2)&amp;"."&amp;MID(E1379,3,3)&amp;"."&amp;MID(E1379,6,3)&amp;"/"&amp;MID(E1379,9,4)&amp;"-"&amp;RIGHT(E1379,2),IF(G1379=13,0&amp;LEFT(E1379,1)&amp;"."&amp;MID(E1379,2,3)&amp;"."&amp;MID(E1379,5,3)&amp;"/"&amp;MID(E1379,8,4)&amp;"-"&amp;RIGHT(E1379,2),IF(G1379=12,"00"&amp;"."&amp;LEFT(E1379,3)&amp;"."&amp;MID(E1379,4,3)&amp;"/"&amp;MID(E1379,7,4)&amp;"-"&amp;RIGHT(E1379,2),IF(G1379=11,"00.0"&amp;LEFT(E1379,2)&amp;"."&amp;MID(E1379,3,3)&amp;"/"&amp;MID(E1379,6,4)&amp;"-"&amp;RIGHT(E1379,2),"erro")))))</f>
        <v>50.926.955/0001-42</v>
      </c>
      <c r="G1379" s="2">
        <f t="shared" si="2"/>
        <v>14</v>
      </c>
      <c r="H1379" s="6" t="s">
        <v>62</v>
      </c>
      <c r="I1379" s="2">
        <v>3.0</v>
      </c>
      <c r="J1379" s="6">
        <v>13.295812355694686</v>
      </c>
      <c r="K1379" s="6">
        <v>594700.0</v>
      </c>
      <c r="L1379" s="2">
        <v>0.0</v>
      </c>
      <c r="M1379" s="2">
        <v>1.0</v>
      </c>
      <c r="N1379" s="2"/>
      <c r="O1379" s="2">
        <v>0.0</v>
      </c>
      <c r="P1379" s="2">
        <v>0.0</v>
      </c>
      <c r="Q1379" s="2">
        <v>0.0</v>
      </c>
      <c r="R1379" s="2">
        <v>17.0</v>
      </c>
      <c r="S1379" s="2">
        <v>0.0</v>
      </c>
      <c r="T1379" s="6">
        <v>13.901147741182001</v>
      </c>
      <c r="U1379" s="6">
        <v>0.13132325632841968</v>
      </c>
      <c r="V1379" s="6">
        <v>0.0036166332082198547</v>
      </c>
      <c r="W1379" s="6">
        <v>1725.0</v>
      </c>
      <c r="X1379" s="6">
        <v>2215.0</v>
      </c>
      <c r="Y1379" s="6">
        <v>1089411.0</v>
      </c>
      <c r="Z1379" s="6">
        <v>143065.0</v>
      </c>
      <c r="AA1379" s="2">
        <f t="shared" si="3"/>
        <v>0</v>
      </c>
      <c r="AB1379" s="2">
        <v>0.0</v>
      </c>
      <c r="AC1379" s="2">
        <v>0.0</v>
      </c>
      <c r="AD1379" s="2">
        <v>0.0</v>
      </c>
      <c r="AE1379" s="2">
        <v>0.0</v>
      </c>
      <c r="AF1379" s="2">
        <v>0.0</v>
      </c>
      <c r="AG1379" s="2">
        <v>0.0</v>
      </c>
      <c r="AH1379" s="2">
        <v>1.0</v>
      </c>
      <c r="AI1379" s="2">
        <v>0.0</v>
      </c>
      <c r="AJ1379" s="2">
        <v>0.0</v>
      </c>
      <c r="AK1379" s="2">
        <v>0.0</v>
      </c>
      <c r="AL1379" s="2">
        <v>0.0</v>
      </c>
      <c r="AM1379" s="2">
        <v>0.0</v>
      </c>
      <c r="AN1379" s="2">
        <v>0.0</v>
      </c>
      <c r="AO1379" s="2">
        <v>0.0</v>
      </c>
      <c r="AP1379" s="2">
        <v>1.0</v>
      </c>
      <c r="AQ1379" s="2">
        <v>0.0</v>
      </c>
      <c r="AR1379" s="3">
        <v>0.0</v>
      </c>
      <c r="AS1379" s="6">
        <f t="shared" si="4"/>
        <v>13.76242724</v>
      </c>
      <c r="AT1379" s="6">
        <f t="shared" si="5"/>
        <v>0.160404766</v>
      </c>
      <c r="AU1379" s="6">
        <f t="shared" si="6"/>
        <v>0.007528200434</v>
      </c>
      <c r="AV1379" s="6">
        <f t="shared" si="7"/>
        <v>0</v>
      </c>
      <c r="AW1379" s="6">
        <f t="shared" si="8"/>
        <v>1</v>
      </c>
      <c r="AX1379" s="6">
        <f t="shared" si="9"/>
        <v>0</v>
      </c>
      <c r="AY1379" s="6">
        <f t="shared" si="10"/>
        <v>0</v>
      </c>
      <c r="AZ1379" s="6">
        <f t="shared" si="11"/>
        <v>0</v>
      </c>
      <c r="BA1379" s="6">
        <f t="shared" si="12"/>
        <v>17</v>
      </c>
      <c r="BB1379" s="6">
        <f t="shared" si="13"/>
        <v>0</v>
      </c>
      <c r="BC1379" s="2"/>
      <c r="BD1379" s="2"/>
    </row>
    <row r="1380" ht="15.75" customHeight="1">
      <c r="A1380" s="2">
        <v>328.0</v>
      </c>
      <c r="B1380" s="2">
        <v>2020.0</v>
      </c>
      <c r="C1380" s="6" t="s">
        <v>389</v>
      </c>
      <c r="D1380" s="2">
        <v>11762.0</v>
      </c>
      <c r="E1380" s="2">
        <v>5.0926955000142E13</v>
      </c>
      <c r="F1380" s="2" t="str">
        <f t="array" ref="F1380">IFERROR(INDEX(cnpj!$A:$B,MATCH(C1380,cnpj!$B:$B,0),1),IF(G1380=14,LEFT(E1380,2)&amp;"."&amp;MID(E1380,3,3)&amp;"."&amp;MID(E1380,6,3)&amp;"/"&amp;MID(E1380,9,4)&amp;"-"&amp;RIGHT(E1380,2),IF(G1380=13,0&amp;LEFT(E1380,1)&amp;"."&amp;MID(E1380,2,3)&amp;"."&amp;MID(E1380,5,3)&amp;"/"&amp;MID(E1380,8,4)&amp;"-"&amp;RIGHT(E1380,2),IF(G1380=12,"00"&amp;"."&amp;LEFT(E1380,3)&amp;"."&amp;MID(E1380,4,3)&amp;"/"&amp;MID(E1380,7,4)&amp;"-"&amp;RIGHT(E1380,2),IF(G1380=11,"00.0"&amp;LEFT(E1380,2)&amp;"."&amp;MID(E1380,3,3)&amp;"/"&amp;MID(E1380,6,4)&amp;"-"&amp;RIGHT(E1380,2),"erro")))))</f>
        <v>50.926.955/0001-42</v>
      </c>
      <c r="G1380" s="2">
        <f t="shared" si="2"/>
        <v>14</v>
      </c>
      <c r="H1380" s="6" t="s">
        <v>62</v>
      </c>
      <c r="I1380" s="2">
        <v>3.0</v>
      </c>
      <c r="J1380" s="6">
        <v>13.28022146201991</v>
      </c>
      <c r="K1380" s="6">
        <v>585500.0</v>
      </c>
      <c r="L1380" s="2">
        <v>0.0</v>
      </c>
      <c r="M1380" s="2">
        <v>1.0</v>
      </c>
      <c r="N1380" s="2"/>
      <c r="O1380" s="2">
        <v>0.0</v>
      </c>
      <c r="P1380" s="2">
        <v>0.0</v>
      </c>
      <c r="Q1380" s="2">
        <v>0.0</v>
      </c>
      <c r="R1380" s="2">
        <v>17.0</v>
      </c>
      <c r="S1380" s="2">
        <v>0.0</v>
      </c>
      <c r="T1380" s="6">
        <v>14.096419494429627</v>
      </c>
      <c r="U1380" s="6">
        <v>0.02385351720450974</v>
      </c>
      <c r="V1380" s="6">
        <v>0.1504568714968214</v>
      </c>
      <c r="W1380" s="6">
        <v>1368.0</v>
      </c>
      <c r="X1380" s="6">
        <v>197887.0</v>
      </c>
      <c r="Y1380" s="6">
        <v>1324333.0</v>
      </c>
      <c r="Z1380" s="6">
        <v>31590.0</v>
      </c>
      <c r="AA1380" s="2">
        <f t="shared" si="3"/>
        <v>0</v>
      </c>
      <c r="AB1380" s="2">
        <v>0.0</v>
      </c>
      <c r="AC1380" s="2">
        <v>0.0</v>
      </c>
      <c r="AD1380" s="2">
        <v>0.0</v>
      </c>
      <c r="AE1380" s="2">
        <v>0.0</v>
      </c>
      <c r="AF1380" s="2">
        <v>0.0</v>
      </c>
      <c r="AG1380" s="2">
        <v>0.0</v>
      </c>
      <c r="AH1380" s="2">
        <v>1.0</v>
      </c>
      <c r="AI1380" s="2">
        <v>0.0</v>
      </c>
      <c r="AJ1380" s="2">
        <v>0.0</v>
      </c>
      <c r="AK1380" s="2">
        <v>0.0</v>
      </c>
      <c r="AL1380" s="2">
        <v>0.0</v>
      </c>
      <c r="AM1380" s="2">
        <v>0.0</v>
      </c>
      <c r="AN1380" s="2">
        <v>0.0</v>
      </c>
      <c r="AO1380" s="2">
        <v>0.0</v>
      </c>
      <c r="AP1380" s="2">
        <v>0.0</v>
      </c>
      <c r="AQ1380" s="2">
        <v>1.0</v>
      </c>
      <c r="AR1380" s="3">
        <v>0.0</v>
      </c>
      <c r="AS1380" s="6">
        <f t="shared" si="4"/>
        <v>13.90114774</v>
      </c>
      <c r="AT1380" s="6">
        <f t="shared" si="5"/>
        <v>0.1313232563</v>
      </c>
      <c r="AU1380" s="6">
        <f t="shared" si="6"/>
        <v>0.003616633208</v>
      </c>
      <c r="AV1380" s="6">
        <f t="shared" si="7"/>
        <v>0</v>
      </c>
      <c r="AW1380" s="6">
        <f t="shared" si="8"/>
        <v>1</v>
      </c>
      <c r="AX1380" s="6">
        <f t="shared" si="9"/>
        <v>0</v>
      </c>
      <c r="AY1380" s="6">
        <f t="shared" si="10"/>
        <v>0</v>
      </c>
      <c r="AZ1380" s="6">
        <f t="shared" si="11"/>
        <v>0</v>
      </c>
      <c r="BA1380" s="6">
        <f t="shared" si="12"/>
        <v>17</v>
      </c>
      <c r="BB1380" s="6">
        <f t="shared" si="13"/>
        <v>0</v>
      </c>
      <c r="BC1380" s="2"/>
      <c r="BD1380" s="2"/>
    </row>
    <row r="1381" ht="15.75" customHeight="1">
      <c r="A1381" s="2">
        <v>329.0</v>
      </c>
      <c r="B1381" s="2">
        <v>2016.0</v>
      </c>
      <c r="C1381" s="6" t="s">
        <v>390</v>
      </c>
      <c r="D1381" s="2">
        <v>5410.0</v>
      </c>
      <c r="E1381" s="2">
        <v>8.4429695000111E13</v>
      </c>
      <c r="F1381" s="2" t="str">
        <f t="array" ref="F1381">IFERROR(INDEX(cnpj!$A:$B,MATCH(C1381,cnpj!$B:$B,0),1),IF(G1381=14,LEFT(E1381,2)&amp;"."&amp;MID(E1381,3,3)&amp;"."&amp;MID(E1381,6,3)&amp;"/"&amp;MID(E1381,9,4)&amp;"-"&amp;RIGHT(E1381,2),IF(G1381=13,0&amp;LEFT(E1381,1)&amp;"."&amp;MID(E1381,2,3)&amp;"."&amp;MID(E1381,5,3)&amp;"/"&amp;MID(E1381,8,4)&amp;"-"&amp;RIGHT(E1381,2),IF(G1381=12,"00"&amp;"."&amp;LEFT(E1381,3)&amp;"."&amp;MID(E1381,4,3)&amp;"/"&amp;MID(E1381,7,4)&amp;"-"&amp;RIGHT(E1381,2),IF(G1381=11,"00.0"&amp;LEFT(E1381,2)&amp;"."&amp;MID(E1381,3,3)&amp;"/"&amp;MID(E1381,6,4)&amp;"-"&amp;RIGHT(E1381,2),"erro")))))</f>
        <v>84.429.695/0001-11</v>
      </c>
      <c r="G1381" s="2">
        <f t="shared" si="2"/>
        <v>14</v>
      </c>
      <c r="H1381" s="6" t="s">
        <v>60</v>
      </c>
      <c r="I1381" s="2">
        <v>1.0</v>
      </c>
      <c r="J1381" s="6">
        <v>13.868112495704471</v>
      </c>
      <c r="K1381" s="6">
        <v>1054010.0</v>
      </c>
      <c r="L1381" s="2">
        <v>0.0</v>
      </c>
      <c r="M1381" s="2">
        <v>1.0</v>
      </c>
      <c r="N1381" s="2"/>
      <c r="O1381" s="2">
        <v>0.0</v>
      </c>
      <c r="P1381" s="2">
        <v>0.0</v>
      </c>
      <c r="Q1381" s="2">
        <v>0.0</v>
      </c>
      <c r="R1381" s="2">
        <v>27.0</v>
      </c>
      <c r="S1381" s="2">
        <v>0.0</v>
      </c>
      <c r="T1381" s="6">
        <v>15.63828311125908</v>
      </c>
      <c r="U1381" s="6">
        <v>0.18058249854499778</v>
      </c>
      <c r="V1381" s="6">
        <v>0.036535824723695</v>
      </c>
      <c r="W1381" s="6">
        <v>221379.0</v>
      </c>
      <c r="X1381" s="6">
        <v>4741.0</v>
      </c>
      <c r="Y1381" s="6">
        <v>6188994.0</v>
      </c>
      <c r="Z1381" s="6">
        <v>1117624.0</v>
      </c>
      <c r="AA1381" s="2" t="str">
        <f t="shared" si="3"/>
        <v/>
      </c>
      <c r="AB1381" s="2">
        <v>0.0</v>
      </c>
      <c r="AC1381" s="2">
        <v>0.0</v>
      </c>
      <c r="AD1381" s="2">
        <v>0.0</v>
      </c>
      <c r="AE1381" s="2">
        <v>0.0</v>
      </c>
      <c r="AF1381" s="2">
        <v>0.0</v>
      </c>
      <c r="AG1381" s="2">
        <v>1.0</v>
      </c>
      <c r="AH1381" s="2">
        <v>0.0</v>
      </c>
      <c r="AI1381" s="2">
        <v>0.0</v>
      </c>
      <c r="AJ1381" s="2">
        <v>0.0</v>
      </c>
      <c r="AK1381" s="2">
        <v>0.0</v>
      </c>
      <c r="AL1381" s="2">
        <v>0.0</v>
      </c>
      <c r="AM1381" s="2">
        <v>1.0</v>
      </c>
      <c r="AN1381" s="2">
        <v>0.0</v>
      </c>
      <c r="AO1381" s="2">
        <v>0.0</v>
      </c>
      <c r="AP1381" s="2">
        <v>0.0</v>
      </c>
      <c r="AQ1381" s="2">
        <v>0.0</v>
      </c>
      <c r="AR1381" s="3">
        <v>0.0</v>
      </c>
      <c r="AS1381" s="6" t="str">
        <f t="shared" si="4"/>
        <v/>
      </c>
      <c r="AT1381" s="6" t="str">
        <f t="shared" si="5"/>
        <v/>
      </c>
      <c r="AU1381" s="6" t="str">
        <f t="shared" si="6"/>
        <v/>
      </c>
      <c r="AV1381" s="6" t="str">
        <f t="shared" si="7"/>
        <v/>
      </c>
      <c r="AW1381" s="6" t="str">
        <f t="shared" si="8"/>
        <v/>
      </c>
      <c r="AX1381" s="6" t="str">
        <f t="shared" si="9"/>
        <v/>
      </c>
      <c r="AY1381" s="6" t="str">
        <f t="shared" si="10"/>
        <v/>
      </c>
      <c r="AZ1381" s="6" t="str">
        <f t="shared" si="11"/>
        <v/>
      </c>
      <c r="BA1381" s="6" t="str">
        <f t="shared" si="12"/>
        <v/>
      </c>
      <c r="BB1381" s="6" t="str">
        <f t="shared" si="13"/>
        <v/>
      </c>
      <c r="BC1381" s="2"/>
      <c r="BD1381" s="2"/>
    </row>
    <row r="1382" ht="15.75" customHeight="1">
      <c r="A1382" s="2">
        <v>329.0</v>
      </c>
      <c r="B1382" s="2">
        <v>2017.0</v>
      </c>
      <c r="C1382" s="6" t="s">
        <v>390</v>
      </c>
      <c r="D1382" s="2">
        <v>5410.0</v>
      </c>
      <c r="E1382" s="2">
        <v>8.4429695000111E13</v>
      </c>
      <c r="F1382" s="2" t="str">
        <f t="array" ref="F1382">IFERROR(INDEX(cnpj!$A:$B,MATCH(C1382,cnpj!$B:$B,0),1),IF(G1382=14,LEFT(E1382,2)&amp;"."&amp;MID(E1382,3,3)&amp;"."&amp;MID(E1382,6,3)&amp;"/"&amp;MID(E1382,9,4)&amp;"-"&amp;RIGHT(E1382,2),IF(G1382=13,0&amp;LEFT(E1382,1)&amp;"."&amp;MID(E1382,2,3)&amp;"."&amp;MID(E1382,5,3)&amp;"/"&amp;MID(E1382,8,4)&amp;"-"&amp;RIGHT(E1382,2),IF(G1382=12,"00"&amp;"."&amp;LEFT(E1382,3)&amp;"."&amp;MID(E1382,4,3)&amp;"/"&amp;MID(E1382,7,4)&amp;"-"&amp;RIGHT(E1382,2),IF(G1382=11,"00.0"&amp;LEFT(E1382,2)&amp;"."&amp;MID(E1382,3,3)&amp;"/"&amp;MID(E1382,6,4)&amp;"-"&amp;RIGHT(E1382,2),"erro")))))</f>
        <v>84.429.695/0001-11</v>
      </c>
      <c r="G1382" s="2">
        <f t="shared" si="2"/>
        <v>14</v>
      </c>
      <c r="H1382" s="6" t="s">
        <v>60</v>
      </c>
      <c r="I1382" s="2">
        <v>1.0</v>
      </c>
      <c r="J1382" s="6">
        <v>14.225662001363084</v>
      </c>
      <c r="K1382" s="6">
        <v>1507046.0</v>
      </c>
      <c r="L1382" s="2">
        <v>0.0</v>
      </c>
      <c r="M1382" s="2">
        <v>1.0</v>
      </c>
      <c r="N1382" s="2"/>
      <c r="O1382" s="2">
        <v>0.0</v>
      </c>
      <c r="P1382" s="2">
        <v>0.0</v>
      </c>
      <c r="Q1382" s="2">
        <v>0.0</v>
      </c>
      <c r="R1382" s="2">
        <v>27.0</v>
      </c>
      <c r="S1382" s="2">
        <v>0.0</v>
      </c>
      <c r="T1382" s="6">
        <v>15.746466882399572</v>
      </c>
      <c r="U1382" s="6">
        <v>0.1656224052370455</v>
      </c>
      <c r="V1382" s="6">
        <v>0.025402176475927997</v>
      </c>
      <c r="W1382" s="6">
        <v>170446.0</v>
      </c>
      <c r="X1382" s="6">
        <v>4730.0</v>
      </c>
      <c r="Y1382" s="6">
        <v>6896102.0</v>
      </c>
      <c r="Z1382" s="6">
        <v>1142149.0</v>
      </c>
      <c r="AA1382" s="2">
        <f t="shared" si="3"/>
        <v>0</v>
      </c>
      <c r="AB1382" s="2">
        <v>0.0</v>
      </c>
      <c r="AC1382" s="2">
        <v>0.0</v>
      </c>
      <c r="AD1382" s="2">
        <v>0.0</v>
      </c>
      <c r="AE1382" s="2">
        <v>0.0</v>
      </c>
      <c r="AF1382" s="2">
        <v>0.0</v>
      </c>
      <c r="AG1382" s="2">
        <v>1.0</v>
      </c>
      <c r="AH1382" s="2">
        <v>0.0</v>
      </c>
      <c r="AI1382" s="2">
        <v>0.0</v>
      </c>
      <c r="AJ1382" s="2">
        <v>0.0</v>
      </c>
      <c r="AK1382" s="2">
        <v>0.0</v>
      </c>
      <c r="AL1382" s="2">
        <v>0.0</v>
      </c>
      <c r="AM1382" s="2">
        <v>0.0</v>
      </c>
      <c r="AN1382" s="2">
        <v>1.0</v>
      </c>
      <c r="AO1382" s="2">
        <v>0.0</v>
      </c>
      <c r="AP1382" s="2">
        <v>0.0</v>
      </c>
      <c r="AQ1382" s="2">
        <v>0.0</v>
      </c>
      <c r="AR1382" s="3">
        <v>0.0</v>
      </c>
      <c r="AS1382" s="6">
        <f t="shared" si="4"/>
        <v>15.63828311</v>
      </c>
      <c r="AT1382" s="6">
        <f t="shared" si="5"/>
        <v>0.1805824985</v>
      </c>
      <c r="AU1382" s="6">
        <f t="shared" si="6"/>
        <v>0.03653582472</v>
      </c>
      <c r="AV1382" s="6">
        <f t="shared" si="7"/>
        <v>0</v>
      </c>
      <c r="AW1382" s="6">
        <f t="shared" si="8"/>
        <v>1</v>
      </c>
      <c r="AX1382" s="6">
        <f t="shared" si="9"/>
        <v>0</v>
      </c>
      <c r="AY1382" s="6">
        <f t="shared" si="10"/>
        <v>0</v>
      </c>
      <c r="AZ1382" s="6">
        <f t="shared" si="11"/>
        <v>0</v>
      </c>
      <c r="BA1382" s="6">
        <f t="shared" si="12"/>
        <v>27</v>
      </c>
      <c r="BB1382" s="6">
        <f t="shared" si="13"/>
        <v>0</v>
      </c>
      <c r="BC1382" s="2"/>
      <c r="BD1382" s="2"/>
    </row>
    <row r="1383" ht="15.75" customHeight="1">
      <c r="A1383" s="2">
        <v>329.0</v>
      </c>
      <c r="B1383" s="2">
        <v>2018.0</v>
      </c>
      <c r="C1383" s="6" t="s">
        <v>390</v>
      </c>
      <c r="D1383" s="2">
        <v>5410.0</v>
      </c>
      <c r="E1383" s="2">
        <v>8.4429695000111E13</v>
      </c>
      <c r="F1383" s="2" t="str">
        <f t="array" ref="F1383">IFERROR(INDEX(cnpj!$A:$B,MATCH(C1383,cnpj!$B:$B,0),1),IF(G1383=14,LEFT(E1383,2)&amp;"."&amp;MID(E1383,3,3)&amp;"."&amp;MID(E1383,6,3)&amp;"/"&amp;MID(E1383,9,4)&amp;"-"&amp;RIGHT(E1383,2),IF(G1383=13,0&amp;LEFT(E1383,1)&amp;"."&amp;MID(E1383,2,3)&amp;"."&amp;MID(E1383,5,3)&amp;"/"&amp;MID(E1383,8,4)&amp;"-"&amp;RIGHT(E1383,2),IF(G1383=12,"00"&amp;"."&amp;LEFT(E1383,3)&amp;"."&amp;MID(E1383,4,3)&amp;"/"&amp;MID(E1383,7,4)&amp;"-"&amp;RIGHT(E1383,2),IF(G1383=11,"00.0"&amp;LEFT(E1383,2)&amp;"."&amp;MID(E1383,3,3)&amp;"/"&amp;MID(E1383,6,4)&amp;"-"&amp;RIGHT(E1383,2),"erro")))))</f>
        <v>84.429.695/0001-11</v>
      </c>
      <c r="G1383" s="2">
        <f t="shared" si="2"/>
        <v>14</v>
      </c>
      <c r="H1383" s="6" t="s">
        <v>60</v>
      </c>
      <c r="I1383" s="2">
        <v>1.0</v>
      </c>
      <c r="J1383" s="6">
        <v>14.466845670709779</v>
      </c>
      <c r="K1383" s="6">
        <v>1918100.0</v>
      </c>
      <c r="L1383" s="2">
        <v>0.0</v>
      </c>
      <c r="M1383" s="2">
        <v>1.0</v>
      </c>
      <c r="N1383" s="2"/>
      <c r="O1383" s="2">
        <v>0.0</v>
      </c>
      <c r="P1383" s="2">
        <v>0.0</v>
      </c>
      <c r="Q1383" s="2">
        <v>0.0</v>
      </c>
      <c r="R1383" s="2">
        <v>26.0</v>
      </c>
      <c r="S1383" s="2">
        <v>0.0</v>
      </c>
      <c r="T1383" s="6">
        <v>15.881959814235064</v>
      </c>
      <c r="U1383" s="6">
        <v>0.16947753337012492</v>
      </c>
      <c r="V1383" s="6">
        <v>0.023105754860173838</v>
      </c>
      <c r="W1383" s="6">
        <v>177730.0</v>
      </c>
      <c r="X1383" s="6">
        <v>4730.0</v>
      </c>
      <c r="Y1383" s="6">
        <v>7896734.0</v>
      </c>
      <c r="Z1383" s="6">
        <v>1338319.0</v>
      </c>
      <c r="AA1383" s="2">
        <f t="shared" si="3"/>
        <v>0</v>
      </c>
      <c r="AB1383" s="2">
        <v>0.0</v>
      </c>
      <c r="AC1383" s="2">
        <v>0.0</v>
      </c>
      <c r="AD1383" s="2">
        <v>0.0</v>
      </c>
      <c r="AE1383" s="2">
        <v>0.0</v>
      </c>
      <c r="AF1383" s="2">
        <v>0.0</v>
      </c>
      <c r="AG1383" s="2">
        <v>1.0</v>
      </c>
      <c r="AH1383" s="2">
        <v>0.0</v>
      </c>
      <c r="AI1383" s="2">
        <v>0.0</v>
      </c>
      <c r="AJ1383" s="2">
        <v>0.0</v>
      </c>
      <c r="AK1383" s="2">
        <v>0.0</v>
      </c>
      <c r="AL1383" s="2">
        <v>0.0</v>
      </c>
      <c r="AM1383" s="2">
        <v>0.0</v>
      </c>
      <c r="AN1383" s="2">
        <v>0.0</v>
      </c>
      <c r="AO1383" s="2">
        <v>1.0</v>
      </c>
      <c r="AP1383" s="2">
        <v>0.0</v>
      </c>
      <c r="AQ1383" s="2">
        <v>0.0</v>
      </c>
      <c r="AR1383" s="3">
        <v>0.0</v>
      </c>
      <c r="AS1383" s="6">
        <f t="shared" si="4"/>
        <v>15.74646688</v>
      </c>
      <c r="AT1383" s="6">
        <f t="shared" si="5"/>
        <v>0.1656224052</v>
      </c>
      <c r="AU1383" s="6">
        <f t="shared" si="6"/>
        <v>0.02540217648</v>
      </c>
      <c r="AV1383" s="6">
        <f t="shared" si="7"/>
        <v>0</v>
      </c>
      <c r="AW1383" s="6">
        <f t="shared" si="8"/>
        <v>1</v>
      </c>
      <c r="AX1383" s="6">
        <f t="shared" si="9"/>
        <v>0</v>
      </c>
      <c r="AY1383" s="6">
        <f t="shared" si="10"/>
        <v>0</v>
      </c>
      <c r="AZ1383" s="6">
        <f t="shared" si="11"/>
        <v>0</v>
      </c>
      <c r="BA1383" s="6">
        <f t="shared" si="12"/>
        <v>27</v>
      </c>
      <c r="BB1383" s="6">
        <f t="shared" si="13"/>
        <v>0</v>
      </c>
      <c r="BC1383" s="2"/>
      <c r="BD1383" s="2"/>
    </row>
    <row r="1384" ht="15.75" customHeight="1">
      <c r="A1384" s="2">
        <v>329.0</v>
      </c>
      <c r="B1384" s="2">
        <v>2019.0</v>
      </c>
      <c r="C1384" s="6" t="s">
        <v>390</v>
      </c>
      <c r="D1384" s="2">
        <v>5410.0</v>
      </c>
      <c r="E1384" s="2">
        <v>8.4429695000111E13</v>
      </c>
      <c r="F1384" s="2" t="str">
        <f t="array" ref="F1384">IFERROR(INDEX(cnpj!$A:$B,MATCH(C1384,cnpj!$B:$B,0),1),IF(G1384=14,LEFT(E1384,2)&amp;"."&amp;MID(E1384,3,3)&amp;"."&amp;MID(E1384,6,3)&amp;"/"&amp;MID(E1384,9,4)&amp;"-"&amp;RIGHT(E1384,2),IF(G1384=13,0&amp;LEFT(E1384,1)&amp;"."&amp;MID(E1384,2,3)&amp;"."&amp;MID(E1384,5,3)&amp;"/"&amp;MID(E1384,8,4)&amp;"-"&amp;RIGHT(E1384,2),IF(G1384=12,"00"&amp;"."&amp;LEFT(E1384,3)&amp;"."&amp;MID(E1384,4,3)&amp;"/"&amp;MID(E1384,7,4)&amp;"-"&amp;RIGHT(E1384,2),IF(G1384=11,"00.0"&amp;LEFT(E1384,2)&amp;"."&amp;MID(E1384,3,3)&amp;"/"&amp;MID(E1384,6,4)&amp;"-"&amp;RIGHT(E1384,2),"erro")))))</f>
        <v>84.429.695/0001-11</v>
      </c>
      <c r="G1384" s="2">
        <f t="shared" si="2"/>
        <v>14</v>
      </c>
      <c r="H1384" s="6" t="s">
        <v>60</v>
      </c>
      <c r="I1384" s="2">
        <v>1.0</v>
      </c>
      <c r="J1384" s="6">
        <v>14.850472819555927</v>
      </c>
      <c r="K1384" s="6">
        <v>2815000.0</v>
      </c>
      <c r="L1384" s="2">
        <v>0.0</v>
      </c>
      <c r="M1384" s="2">
        <v>1.0</v>
      </c>
      <c r="N1384" s="2"/>
      <c r="O1384" s="2">
        <v>0.0</v>
      </c>
      <c r="P1384" s="2">
        <v>0.0</v>
      </c>
      <c r="Q1384" s="2">
        <v>0.0</v>
      </c>
      <c r="R1384" s="2">
        <v>27.0</v>
      </c>
      <c r="S1384" s="2">
        <v>0.0</v>
      </c>
      <c r="T1384" s="6">
        <v>15.998894685514458</v>
      </c>
      <c r="U1384" s="6">
        <v>0.18189809846316493</v>
      </c>
      <c r="V1384" s="6">
        <v>0.042325772445121805</v>
      </c>
      <c r="W1384" s="6">
        <v>154317.0</v>
      </c>
      <c r="X1384" s="6">
        <v>221379.0</v>
      </c>
      <c r="Y1384" s="6">
        <v>8876294.0</v>
      </c>
      <c r="Z1384" s="6">
        <v>1614581.0</v>
      </c>
      <c r="AA1384" s="2">
        <f t="shared" si="3"/>
        <v>0</v>
      </c>
      <c r="AB1384" s="2">
        <v>0.0</v>
      </c>
      <c r="AC1384" s="2">
        <v>0.0</v>
      </c>
      <c r="AD1384" s="2">
        <v>0.0</v>
      </c>
      <c r="AE1384" s="2">
        <v>0.0</v>
      </c>
      <c r="AF1384" s="2">
        <v>0.0</v>
      </c>
      <c r="AG1384" s="2">
        <v>1.0</v>
      </c>
      <c r="AH1384" s="2">
        <v>0.0</v>
      </c>
      <c r="AI1384" s="2">
        <v>0.0</v>
      </c>
      <c r="AJ1384" s="2">
        <v>0.0</v>
      </c>
      <c r="AK1384" s="2">
        <v>0.0</v>
      </c>
      <c r="AL1384" s="2">
        <v>0.0</v>
      </c>
      <c r="AM1384" s="2">
        <v>0.0</v>
      </c>
      <c r="AN1384" s="2">
        <v>0.0</v>
      </c>
      <c r="AO1384" s="2">
        <v>0.0</v>
      </c>
      <c r="AP1384" s="2">
        <v>1.0</v>
      </c>
      <c r="AQ1384" s="2">
        <v>0.0</v>
      </c>
      <c r="AR1384" s="3">
        <v>0.0</v>
      </c>
      <c r="AS1384" s="6">
        <f t="shared" si="4"/>
        <v>15.88195981</v>
      </c>
      <c r="AT1384" s="6">
        <f t="shared" si="5"/>
        <v>0.1694775334</v>
      </c>
      <c r="AU1384" s="6">
        <f t="shared" si="6"/>
        <v>0.02310575486</v>
      </c>
      <c r="AV1384" s="6">
        <f t="shared" si="7"/>
        <v>0</v>
      </c>
      <c r="AW1384" s="6">
        <f t="shared" si="8"/>
        <v>1</v>
      </c>
      <c r="AX1384" s="6">
        <f t="shared" si="9"/>
        <v>0</v>
      </c>
      <c r="AY1384" s="6">
        <f t="shared" si="10"/>
        <v>0</v>
      </c>
      <c r="AZ1384" s="6">
        <f t="shared" si="11"/>
        <v>0</v>
      </c>
      <c r="BA1384" s="6">
        <f t="shared" si="12"/>
        <v>26</v>
      </c>
      <c r="BB1384" s="6">
        <f t="shared" si="13"/>
        <v>0</v>
      </c>
      <c r="BC1384" s="2"/>
      <c r="BD1384" s="2"/>
    </row>
    <row r="1385" ht="15.75" customHeight="1">
      <c r="A1385" s="2">
        <v>330.0</v>
      </c>
      <c r="B1385" s="2">
        <v>2017.0</v>
      </c>
      <c r="C1385" s="6" t="s">
        <v>391</v>
      </c>
      <c r="D1385" s="2">
        <v>11991.0</v>
      </c>
      <c r="E1385" s="2">
        <v>8.4683671000194E13</v>
      </c>
      <c r="F1385" s="2" t="str">
        <f t="array" ref="F1385">IFERROR(INDEX(cnpj!$A:$B,MATCH(C1385,cnpj!$B:$B,0),1),IF(G1385=14,LEFT(E1385,2)&amp;"."&amp;MID(E1385,3,3)&amp;"."&amp;MID(E1385,6,3)&amp;"/"&amp;MID(E1385,9,4)&amp;"-"&amp;RIGHT(E1385,2),IF(G1385=13,0&amp;LEFT(E1385,1)&amp;"."&amp;MID(E1385,2,3)&amp;"."&amp;MID(E1385,5,3)&amp;"/"&amp;MID(E1385,8,4)&amp;"-"&amp;RIGHT(E1385,2),IF(G1385=12,"00"&amp;"."&amp;LEFT(E1385,3)&amp;"."&amp;MID(E1385,4,3)&amp;"/"&amp;MID(E1385,7,4)&amp;"-"&amp;RIGHT(E1385,2),IF(G1385=11,"00.0"&amp;LEFT(E1385,2)&amp;"."&amp;MID(E1385,3,3)&amp;"/"&amp;MID(E1385,6,4)&amp;"-"&amp;RIGHT(E1385,2),"erro")))))</f>
        <v>84.683.671/0001-94</v>
      </c>
      <c r="G1385" s="2">
        <f t="shared" si="2"/>
        <v>14</v>
      </c>
      <c r="H1385" s="6" t="s">
        <v>60</v>
      </c>
      <c r="I1385" s="2">
        <v>1.0</v>
      </c>
      <c r="J1385" s="6">
        <v>11.804848531679264</v>
      </c>
      <c r="K1385" s="6">
        <v>133900.0</v>
      </c>
      <c r="L1385" s="2">
        <v>1.0</v>
      </c>
      <c r="M1385" s="2">
        <v>0.0</v>
      </c>
      <c r="N1385" s="2"/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6">
        <v>12.096536758461866</v>
      </c>
      <c r="U1385" s="6">
        <v>0.036334728033472805</v>
      </c>
      <c r="V1385" s="6">
        <v>1.76418410041841</v>
      </c>
      <c r="W1385" s="6">
        <v>116928.0</v>
      </c>
      <c r="X1385" s="6">
        <v>199302.0</v>
      </c>
      <c r="Y1385" s="6">
        <v>179250.0</v>
      </c>
      <c r="Z1385" s="6">
        <v>6513.0</v>
      </c>
      <c r="AA1385" s="2" t="str">
        <f t="shared" si="3"/>
        <v/>
      </c>
      <c r="AB1385" s="2">
        <v>0.0</v>
      </c>
      <c r="AC1385" s="2">
        <v>0.0</v>
      </c>
      <c r="AD1385" s="2">
        <v>0.0</v>
      </c>
      <c r="AE1385" s="2">
        <v>0.0</v>
      </c>
      <c r="AF1385" s="2">
        <v>0.0</v>
      </c>
      <c r="AG1385" s="2">
        <v>1.0</v>
      </c>
      <c r="AH1385" s="2">
        <v>0.0</v>
      </c>
      <c r="AI1385" s="2">
        <v>0.0</v>
      </c>
      <c r="AJ1385" s="2">
        <v>0.0</v>
      </c>
      <c r="AK1385" s="2">
        <v>0.0</v>
      </c>
      <c r="AL1385" s="2">
        <v>0.0</v>
      </c>
      <c r="AM1385" s="2">
        <v>0.0</v>
      </c>
      <c r="AN1385" s="2">
        <v>1.0</v>
      </c>
      <c r="AO1385" s="2">
        <v>0.0</v>
      </c>
      <c r="AP1385" s="2">
        <v>0.0</v>
      </c>
      <c r="AQ1385" s="2">
        <v>0.0</v>
      </c>
      <c r="AR1385" s="3">
        <v>0.0</v>
      </c>
      <c r="AS1385" s="6" t="str">
        <f t="shared" si="4"/>
        <v/>
      </c>
      <c r="AT1385" s="6" t="str">
        <f t="shared" si="5"/>
        <v/>
      </c>
      <c r="AU1385" s="6" t="str">
        <f t="shared" si="6"/>
        <v/>
      </c>
      <c r="AV1385" s="6" t="str">
        <f t="shared" si="7"/>
        <v/>
      </c>
      <c r="AW1385" s="6" t="str">
        <f t="shared" si="8"/>
        <v/>
      </c>
      <c r="AX1385" s="6" t="str">
        <f t="shared" si="9"/>
        <v/>
      </c>
      <c r="AY1385" s="6" t="str">
        <f t="shared" si="10"/>
        <v/>
      </c>
      <c r="AZ1385" s="6" t="str">
        <f t="shared" si="11"/>
        <v/>
      </c>
      <c r="BA1385" s="6" t="str">
        <f t="shared" si="12"/>
        <v/>
      </c>
      <c r="BB1385" s="6" t="str">
        <f t="shared" si="13"/>
        <v/>
      </c>
      <c r="BC1385" s="2"/>
      <c r="BD1385" s="2"/>
    </row>
    <row r="1386" ht="15.75" customHeight="1">
      <c r="A1386" s="2">
        <v>330.0</v>
      </c>
      <c r="B1386" s="2">
        <v>2018.0</v>
      </c>
      <c r="C1386" s="6" t="s">
        <v>391</v>
      </c>
      <c r="D1386" s="2">
        <v>11991.0</v>
      </c>
      <c r="E1386" s="2">
        <v>8.4683671000194E13</v>
      </c>
      <c r="F1386" s="2" t="str">
        <f t="array" ref="F1386">IFERROR(INDEX(cnpj!$A:$B,MATCH(C1386,cnpj!$B:$B,0),1),IF(G1386=14,LEFT(E1386,2)&amp;"."&amp;MID(E1386,3,3)&amp;"."&amp;MID(E1386,6,3)&amp;"/"&amp;MID(E1386,9,4)&amp;"-"&amp;RIGHT(E1386,2),IF(G1386=13,0&amp;LEFT(E1386,1)&amp;"."&amp;MID(E1386,2,3)&amp;"."&amp;MID(E1386,5,3)&amp;"/"&amp;MID(E1386,8,4)&amp;"-"&amp;RIGHT(E1386,2),IF(G1386=12,"00"&amp;"."&amp;LEFT(E1386,3)&amp;"."&amp;MID(E1386,4,3)&amp;"/"&amp;MID(E1386,7,4)&amp;"-"&amp;RIGHT(E1386,2),IF(G1386=11,"00.0"&amp;LEFT(E1386,2)&amp;"."&amp;MID(E1386,3,3)&amp;"/"&amp;MID(E1386,6,4)&amp;"-"&amp;RIGHT(E1386,2),"erro")))))</f>
        <v>84.683.671/0001-94</v>
      </c>
      <c r="G1386" s="2">
        <f t="shared" si="2"/>
        <v>14</v>
      </c>
      <c r="H1386" s="6" t="s">
        <v>60</v>
      </c>
      <c r="I1386" s="2">
        <v>1.0</v>
      </c>
      <c r="J1386" s="6">
        <v>11.944707881395766</v>
      </c>
      <c r="K1386" s="6">
        <v>154000.0</v>
      </c>
      <c r="L1386" s="2">
        <v>0.0</v>
      </c>
      <c r="M1386" s="2">
        <v>0.0</v>
      </c>
      <c r="N1386" s="2"/>
      <c r="O1386" s="2">
        <v>0.0</v>
      </c>
      <c r="P1386" s="2">
        <v>0.0</v>
      </c>
      <c r="Q1386" s="2">
        <v>0.0</v>
      </c>
      <c r="R1386" s="2">
        <v>4.0</v>
      </c>
      <c r="S1386" s="2">
        <v>1.0</v>
      </c>
      <c r="T1386" s="6">
        <v>12.09893276997227</v>
      </c>
      <c r="U1386" s="6">
        <v>-0.17968610863757792</v>
      </c>
      <c r="V1386" s="6">
        <v>1.9419523597506678</v>
      </c>
      <c r="W1386" s="6">
        <v>133744.0</v>
      </c>
      <c r="X1386" s="6">
        <v>215186.0</v>
      </c>
      <c r="Y1386" s="6">
        <v>179680.0</v>
      </c>
      <c r="Z1386" s="6">
        <v>-32286.0</v>
      </c>
      <c r="AA1386" s="2">
        <f t="shared" si="3"/>
        <v>0</v>
      </c>
      <c r="AB1386" s="2">
        <v>0.0</v>
      </c>
      <c r="AC1386" s="2">
        <v>0.0</v>
      </c>
      <c r="AD1386" s="2">
        <v>0.0</v>
      </c>
      <c r="AE1386" s="2">
        <v>0.0</v>
      </c>
      <c r="AF1386" s="2">
        <v>0.0</v>
      </c>
      <c r="AG1386" s="2">
        <v>1.0</v>
      </c>
      <c r="AH1386" s="2">
        <v>0.0</v>
      </c>
      <c r="AI1386" s="2">
        <v>0.0</v>
      </c>
      <c r="AJ1386" s="2">
        <v>0.0</v>
      </c>
      <c r="AK1386" s="2">
        <v>0.0</v>
      </c>
      <c r="AL1386" s="2">
        <v>0.0</v>
      </c>
      <c r="AM1386" s="2">
        <v>0.0</v>
      </c>
      <c r="AN1386" s="2">
        <v>0.0</v>
      </c>
      <c r="AO1386" s="2">
        <v>1.0</v>
      </c>
      <c r="AP1386" s="2">
        <v>0.0</v>
      </c>
      <c r="AQ1386" s="2">
        <v>0.0</v>
      </c>
      <c r="AR1386" s="3">
        <v>0.0</v>
      </c>
      <c r="AS1386" s="6">
        <f t="shared" si="4"/>
        <v>12.09653676</v>
      </c>
      <c r="AT1386" s="6">
        <f t="shared" si="5"/>
        <v>0.03633472803</v>
      </c>
      <c r="AU1386" s="6">
        <f t="shared" si="6"/>
        <v>1.7641841</v>
      </c>
      <c r="AV1386" s="6">
        <f t="shared" si="7"/>
        <v>1</v>
      </c>
      <c r="AW1386" s="6">
        <f t="shared" si="8"/>
        <v>0</v>
      </c>
      <c r="AX1386" s="6">
        <f t="shared" si="9"/>
        <v>0</v>
      </c>
      <c r="AY1386" s="6">
        <f t="shared" si="10"/>
        <v>0</v>
      </c>
      <c r="AZ1386" s="6">
        <f t="shared" si="11"/>
        <v>0</v>
      </c>
      <c r="BA1386" s="6">
        <f t="shared" si="12"/>
        <v>0</v>
      </c>
      <c r="BB1386" s="6">
        <f t="shared" si="13"/>
        <v>0</v>
      </c>
      <c r="BC1386" s="2"/>
      <c r="BD1386" s="2"/>
    </row>
    <row r="1387" ht="15.75" customHeight="1">
      <c r="A1387" s="2">
        <v>331.0</v>
      </c>
      <c r="B1387" s="2">
        <v>2017.0</v>
      </c>
      <c r="C1387" s="6" t="s">
        <v>392</v>
      </c>
      <c r="D1387" s="2">
        <v>14346.0</v>
      </c>
      <c r="E1387" s="2">
        <v>5.9105999000186E13</v>
      </c>
      <c r="F1387" s="2" t="str">
        <f t="array" ref="F1387">IFERROR(INDEX(cnpj!$A:$B,MATCH(C1387,cnpj!$B:$B,0),1),IF(G1387=14,LEFT(E1387,2)&amp;"."&amp;MID(E1387,3,3)&amp;"."&amp;MID(E1387,6,3)&amp;"/"&amp;MID(E1387,9,4)&amp;"-"&amp;RIGHT(E1387,2),IF(G1387=13,0&amp;LEFT(E1387,1)&amp;"."&amp;MID(E1387,2,3)&amp;"."&amp;MID(E1387,5,3)&amp;"/"&amp;MID(E1387,8,4)&amp;"-"&amp;RIGHT(E1387,2),IF(G1387=12,"00"&amp;"."&amp;LEFT(E1387,3)&amp;"."&amp;MID(E1387,4,3)&amp;"/"&amp;MID(E1387,7,4)&amp;"-"&amp;RIGHT(E1387,2),IF(G1387=11,"00.0"&amp;LEFT(E1387,2)&amp;"."&amp;MID(E1387,3,3)&amp;"/"&amp;MID(E1387,6,4)&amp;"-"&amp;RIGHT(E1387,2),"erro")))))</f>
        <v>59.105.999/0001-86</v>
      </c>
      <c r="G1387" s="2">
        <f t="shared" si="2"/>
        <v>14</v>
      </c>
      <c r="H1387" s="6" t="s">
        <v>62</v>
      </c>
      <c r="I1387" s="2">
        <v>3.0</v>
      </c>
      <c r="J1387" s="6">
        <v>12.542129009974254</v>
      </c>
      <c r="K1387" s="6">
        <v>279883.58</v>
      </c>
      <c r="L1387" s="2">
        <v>0.0</v>
      </c>
      <c r="M1387" s="2">
        <v>1.0</v>
      </c>
      <c r="N1387" s="2"/>
      <c r="O1387" s="2">
        <v>0.0</v>
      </c>
      <c r="P1387" s="2">
        <v>0.0</v>
      </c>
      <c r="Q1387" s="2">
        <v>0.0</v>
      </c>
      <c r="R1387" s="2">
        <v>15.0</v>
      </c>
      <c r="S1387" s="2">
        <v>1.0</v>
      </c>
      <c r="T1387" s="6">
        <v>15.608753426411475</v>
      </c>
      <c r="U1387" s="6">
        <v>0.07253548773512387</v>
      </c>
      <c r="V1387" s="6">
        <v>0.627456540765234</v>
      </c>
      <c r="W1387" s="6">
        <v>2817058.0</v>
      </c>
      <c r="X1387" s="6">
        <v>953270.0</v>
      </c>
      <c r="Y1387" s="6">
        <v>6008907.0</v>
      </c>
      <c r="Z1387" s="6">
        <v>435859.0</v>
      </c>
      <c r="AA1387" s="2" t="str">
        <f t="shared" si="3"/>
        <v/>
      </c>
      <c r="AB1387" s="2">
        <v>0.0</v>
      </c>
      <c r="AC1387" s="2">
        <v>0.0</v>
      </c>
      <c r="AD1387" s="2">
        <v>0.0</v>
      </c>
      <c r="AE1387" s="2">
        <v>0.0</v>
      </c>
      <c r="AF1387" s="2">
        <v>0.0</v>
      </c>
      <c r="AG1387" s="2">
        <v>0.0</v>
      </c>
      <c r="AH1387" s="2">
        <v>1.0</v>
      </c>
      <c r="AI1387" s="2">
        <v>0.0</v>
      </c>
      <c r="AJ1387" s="2">
        <v>0.0</v>
      </c>
      <c r="AK1387" s="2">
        <v>0.0</v>
      </c>
      <c r="AL1387" s="2">
        <v>0.0</v>
      </c>
      <c r="AM1387" s="2">
        <v>0.0</v>
      </c>
      <c r="AN1387" s="2">
        <v>1.0</v>
      </c>
      <c r="AO1387" s="2">
        <v>0.0</v>
      </c>
      <c r="AP1387" s="2">
        <v>0.0</v>
      </c>
      <c r="AQ1387" s="2">
        <v>0.0</v>
      </c>
      <c r="AR1387" s="3">
        <v>0.0</v>
      </c>
      <c r="AS1387" s="6" t="str">
        <f t="shared" si="4"/>
        <v/>
      </c>
      <c r="AT1387" s="6" t="str">
        <f t="shared" si="5"/>
        <v/>
      </c>
      <c r="AU1387" s="6" t="str">
        <f t="shared" si="6"/>
        <v/>
      </c>
      <c r="AV1387" s="6" t="str">
        <f t="shared" si="7"/>
        <v/>
      </c>
      <c r="AW1387" s="6" t="str">
        <f t="shared" si="8"/>
        <v/>
      </c>
      <c r="AX1387" s="6" t="str">
        <f t="shared" si="9"/>
        <v/>
      </c>
      <c r="AY1387" s="6" t="str">
        <f t="shared" si="10"/>
        <v/>
      </c>
      <c r="AZ1387" s="6" t="str">
        <f t="shared" si="11"/>
        <v/>
      </c>
      <c r="BA1387" s="6" t="str">
        <f t="shared" si="12"/>
        <v/>
      </c>
      <c r="BB1387" s="6" t="str">
        <f t="shared" si="13"/>
        <v/>
      </c>
      <c r="BC1387" s="2"/>
      <c r="BD1387" s="2"/>
    </row>
    <row r="1388" ht="15.75" customHeight="1">
      <c r="A1388" s="2">
        <v>331.0</v>
      </c>
      <c r="B1388" s="2">
        <v>2018.0</v>
      </c>
      <c r="C1388" s="6" t="s">
        <v>392</v>
      </c>
      <c r="D1388" s="2">
        <v>14346.0</v>
      </c>
      <c r="E1388" s="2">
        <v>5.9105999000186E13</v>
      </c>
      <c r="F1388" s="2" t="str">
        <f t="array" ref="F1388">IFERROR(INDEX(cnpj!$A:$B,MATCH(C1388,cnpj!$B:$B,0),1),IF(G1388=14,LEFT(E1388,2)&amp;"."&amp;MID(E1388,3,3)&amp;"."&amp;MID(E1388,6,3)&amp;"/"&amp;MID(E1388,9,4)&amp;"-"&amp;RIGHT(E1388,2),IF(G1388=13,0&amp;LEFT(E1388,1)&amp;"."&amp;MID(E1388,2,3)&amp;"."&amp;MID(E1388,5,3)&amp;"/"&amp;MID(E1388,8,4)&amp;"-"&amp;RIGHT(E1388,2),IF(G1388=12,"00"&amp;"."&amp;LEFT(E1388,3)&amp;"."&amp;MID(E1388,4,3)&amp;"/"&amp;MID(E1388,7,4)&amp;"-"&amp;RIGHT(E1388,2),IF(G1388=11,"00.0"&amp;LEFT(E1388,2)&amp;"."&amp;MID(E1388,3,3)&amp;"/"&amp;MID(E1388,6,4)&amp;"-"&amp;RIGHT(E1388,2),"erro")))))</f>
        <v>59.105.999/0001-86</v>
      </c>
      <c r="G1388" s="2">
        <f t="shared" si="2"/>
        <v>14</v>
      </c>
      <c r="H1388" s="6" t="s">
        <v>62</v>
      </c>
      <c r="I1388" s="2">
        <v>3.0</v>
      </c>
      <c r="J1388" s="6">
        <v>12.823957341589573</v>
      </c>
      <c r="K1388" s="6">
        <v>371000.0</v>
      </c>
      <c r="L1388" s="2">
        <v>0.0</v>
      </c>
      <c r="M1388" s="2">
        <v>1.0</v>
      </c>
      <c r="N1388" s="2"/>
      <c r="O1388" s="2">
        <v>0.0</v>
      </c>
      <c r="P1388" s="2">
        <v>0.0</v>
      </c>
      <c r="Q1388" s="2">
        <v>0.0</v>
      </c>
      <c r="R1388" s="2">
        <v>13.0</v>
      </c>
      <c r="S1388" s="2">
        <v>1.0</v>
      </c>
      <c r="T1388" s="6">
        <v>15.760095257570862</v>
      </c>
      <c r="U1388" s="6">
        <v>0.02583436231534112</v>
      </c>
      <c r="V1388" s="6">
        <v>0.6867409231198811</v>
      </c>
      <c r="W1388" s="6">
        <v>3878977.0</v>
      </c>
      <c r="X1388" s="6">
        <v>921842.0</v>
      </c>
      <c r="Y1388" s="6">
        <v>6990728.0</v>
      </c>
      <c r="Z1388" s="6">
        <v>180601.0</v>
      </c>
      <c r="AA1388" s="2">
        <f t="shared" si="3"/>
        <v>0</v>
      </c>
      <c r="AB1388" s="2">
        <v>0.0</v>
      </c>
      <c r="AC1388" s="2">
        <v>0.0</v>
      </c>
      <c r="AD1388" s="2">
        <v>0.0</v>
      </c>
      <c r="AE1388" s="2">
        <v>0.0</v>
      </c>
      <c r="AF1388" s="2">
        <v>0.0</v>
      </c>
      <c r="AG1388" s="2">
        <v>0.0</v>
      </c>
      <c r="AH1388" s="2">
        <v>1.0</v>
      </c>
      <c r="AI1388" s="2">
        <v>0.0</v>
      </c>
      <c r="AJ1388" s="2">
        <v>0.0</v>
      </c>
      <c r="AK1388" s="2">
        <v>0.0</v>
      </c>
      <c r="AL1388" s="2">
        <v>0.0</v>
      </c>
      <c r="AM1388" s="2">
        <v>0.0</v>
      </c>
      <c r="AN1388" s="2">
        <v>0.0</v>
      </c>
      <c r="AO1388" s="2">
        <v>1.0</v>
      </c>
      <c r="AP1388" s="2">
        <v>0.0</v>
      </c>
      <c r="AQ1388" s="2">
        <v>0.0</v>
      </c>
      <c r="AR1388" s="3">
        <v>0.0</v>
      </c>
      <c r="AS1388" s="6">
        <f t="shared" si="4"/>
        <v>15.60875343</v>
      </c>
      <c r="AT1388" s="6">
        <f t="shared" si="5"/>
        <v>0.07253548774</v>
      </c>
      <c r="AU1388" s="6">
        <f t="shared" si="6"/>
        <v>0.6274565408</v>
      </c>
      <c r="AV1388" s="6">
        <f t="shared" si="7"/>
        <v>0</v>
      </c>
      <c r="AW1388" s="6">
        <f t="shared" si="8"/>
        <v>1</v>
      </c>
      <c r="AX1388" s="6">
        <f t="shared" si="9"/>
        <v>0</v>
      </c>
      <c r="AY1388" s="6">
        <f t="shared" si="10"/>
        <v>0</v>
      </c>
      <c r="AZ1388" s="6">
        <f t="shared" si="11"/>
        <v>0</v>
      </c>
      <c r="BA1388" s="6">
        <f t="shared" si="12"/>
        <v>15</v>
      </c>
      <c r="BB1388" s="6">
        <f t="shared" si="13"/>
        <v>1</v>
      </c>
      <c r="BC1388" s="2"/>
      <c r="BD1388" s="2"/>
    </row>
    <row r="1389" ht="15.75" customHeight="1">
      <c r="A1389" s="2">
        <v>331.0</v>
      </c>
      <c r="B1389" s="2">
        <v>2019.0</v>
      </c>
      <c r="C1389" s="6" t="s">
        <v>392</v>
      </c>
      <c r="D1389" s="2">
        <v>14346.0</v>
      </c>
      <c r="E1389" s="2">
        <v>5.9105999000186E13</v>
      </c>
      <c r="F1389" s="2" t="str">
        <f t="array" ref="F1389">IFERROR(INDEX(cnpj!$A:$B,MATCH(C1389,cnpj!$B:$B,0),1),IF(G1389=14,LEFT(E1389,2)&amp;"."&amp;MID(E1389,3,3)&amp;"."&amp;MID(E1389,6,3)&amp;"/"&amp;MID(E1389,9,4)&amp;"-"&amp;RIGHT(E1389,2),IF(G1389=13,0&amp;LEFT(E1389,1)&amp;"."&amp;MID(E1389,2,3)&amp;"."&amp;MID(E1389,5,3)&amp;"/"&amp;MID(E1389,8,4)&amp;"-"&amp;RIGHT(E1389,2),IF(G1389=12,"00"&amp;"."&amp;LEFT(E1389,3)&amp;"."&amp;MID(E1389,4,3)&amp;"/"&amp;MID(E1389,7,4)&amp;"-"&amp;RIGHT(E1389,2),IF(G1389=11,"00.0"&amp;LEFT(E1389,2)&amp;"."&amp;MID(E1389,3,3)&amp;"/"&amp;MID(E1389,6,4)&amp;"-"&amp;RIGHT(E1389,2),"erro")))))</f>
        <v>59.105.999/0001-86</v>
      </c>
      <c r="G1389" s="2">
        <f t="shared" si="2"/>
        <v>14</v>
      </c>
      <c r="H1389" s="6" t="s">
        <v>62</v>
      </c>
      <c r="I1389" s="2">
        <v>3.0</v>
      </c>
      <c r="J1389" s="6">
        <v>14.457364444136669</v>
      </c>
      <c r="K1389" s="6">
        <v>1900000.0</v>
      </c>
      <c r="L1389" s="2">
        <v>0.0</v>
      </c>
      <c r="M1389" s="2">
        <v>1.0</v>
      </c>
      <c r="N1389" s="2"/>
      <c r="O1389" s="2">
        <v>0.0</v>
      </c>
      <c r="P1389" s="2">
        <v>0.0</v>
      </c>
      <c r="Q1389" s="2">
        <v>0.0</v>
      </c>
      <c r="R1389" s="2">
        <v>15.0</v>
      </c>
      <c r="S1389" s="2">
        <v>1.0</v>
      </c>
      <c r="T1389" s="6">
        <v>15.856242196005432</v>
      </c>
      <c r="U1389" s="6">
        <v>0.23060136653778118</v>
      </c>
      <c r="V1389" s="6">
        <v>0.8335351635435391</v>
      </c>
      <c r="W1389" s="6">
        <v>3673655.0</v>
      </c>
      <c r="X1389" s="6">
        <v>2741430.0</v>
      </c>
      <c r="Y1389" s="6">
        <v>7696238.0</v>
      </c>
      <c r="Z1389" s="6">
        <v>1774763.0</v>
      </c>
      <c r="AA1389" s="2">
        <f t="shared" si="3"/>
        <v>0</v>
      </c>
      <c r="AB1389" s="2">
        <v>0.0</v>
      </c>
      <c r="AC1389" s="2">
        <v>0.0</v>
      </c>
      <c r="AD1389" s="2">
        <v>0.0</v>
      </c>
      <c r="AE1389" s="2">
        <v>0.0</v>
      </c>
      <c r="AF1389" s="2">
        <v>0.0</v>
      </c>
      <c r="AG1389" s="2">
        <v>0.0</v>
      </c>
      <c r="AH1389" s="2">
        <v>1.0</v>
      </c>
      <c r="AI1389" s="2">
        <v>0.0</v>
      </c>
      <c r="AJ1389" s="2">
        <v>0.0</v>
      </c>
      <c r="AK1389" s="2">
        <v>0.0</v>
      </c>
      <c r="AL1389" s="2">
        <v>0.0</v>
      </c>
      <c r="AM1389" s="2">
        <v>0.0</v>
      </c>
      <c r="AN1389" s="2">
        <v>0.0</v>
      </c>
      <c r="AO1389" s="2">
        <v>0.0</v>
      </c>
      <c r="AP1389" s="2">
        <v>1.0</v>
      </c>
      <c r="AQ1389" s="2">
        <v>0.0</v>
      </c>
      <c r="AR1389" s="3">
        <v>0.0</v>
      </c>
      <c r="AS1389" s="6">
        <f t="shared" si="4"/>
        <v>15.76009526</v>
      </c>
      <c r="AT1389" s="6">
        <f t="shared" si="5"/>
        <v>0.02583436232</v>
      </c>
      <c r="AU1389" s="6">
        <f t="shared" si="6"/>
        <v>0.6867409231</v>
      </c>
      <c r="AV1389" s="6">
        <f t="shared" si="7"/>
        <v>0</v>
      </c>
      <c r="AW1389" s="6">
        <f t="shared" si="8"/>
        <v>1</v>
      </c>
      <c r="AX1389" s="6">
        <f t="shared" si="9"/>
        <v>0</v>
      </c>
      <c r="AY1389" s="6">
        <f t="shared" si="10"/>
        <v>0</v>
      </c>
      <c r="AZ1389" s="6">
        <f t="shared" si="11"/>
        <v>0</v>
      </c>
      <c r="BA1389" s="6">
        <f t="shared" si="12"/>
        <v>13</v>
      </c>
      <c r="BB1389" s="6">
        <f t="shared" si="13"/>
        <v>1</v>
      </c>
      <c r="BC1389" s="2"/>
      <c r="BD1389" s="2"/>
    </row>
    <row r="1390" ht="15.75" customHeight="1">
      <c r="A1390" s="2">
        <v>331.0</v>
      </c>
      <c r="B1390" s="2">
        <v>2020.0</v>
      </c>
      <c r="C1390" s="6" t="s">
        <v>392</v>
      </c>
      <c r="D1390" s="2">
        <v>14346.0</v>
      </c>
      <c r="E1390" s="2">
        <v>5.9105999000186E13</v>
      </c>
      <c r="F1390" s="2" t="str">
        <f t="array" ref="F1390">IFERROR(INDEX(cnpj!$A:$B,MATCH(C1390,cnpj!$B:$B,0),1),IF(G1390=14,LEFT(E1390,2)&amp;"."&amp;MID(E1390,3,3)&amp;"."&amp;MID(E1390,6,3)&amp;"/"&amp;MID(E1390,9,4)&amp;"-"&amp;RIGHT(E1390,2),IF(G1390=13,0&amp;LEFT(E1390,1)&amp;"."&amp;MID(E1390,2,3)&amp;"."&amp;MID(E1390,5,3)&amp;"/"&amp;MID(E1390,8,4)&amp;"-"&amp;RIGHT(E1390,2),IF(G1390=12,"00"&amp;"."&amp;LEFT(E1390,3)&amp;"."&amp;MID(E1390,4,3)&amp;"/"&amp;MID(E1390,7,4)&amp;"-"&amp;RIGHT(E1390,2),IF(G1390=11,"00.0"&amp;LEFT(E1390,2)&amp;"."&amp;MID(E1390,3,3)&amp;"/"&amp;MID(E1390,6,4)&amp;"-"&amp;RIGHT(E1390,2),"erro")))))</f>
        <v>59.105.999/0001-86</v>
      </c>
      <c r="G1390" s="2">
        <f t="shared" si="2"/>
        <v>14</v>
      </c>
      <c r="H1390" s="6" t="s">
        <v>62</v>
      </c>
      <c r="I1390" s="2">
        <v>3.0</v>
      </c>
      <c r="J1390" s="6">
        <v>14.503478348611452</v>
      </c>
      <c r="K1390" s="6">
        <v>1989668.0</v>
      </c>
      <c r="L1390" s="2">
        <v>0.0</v>
      </c>
      <c r="M1390" s="2">
        <v>1.0</v>
      </c>
      <c r="N1390" s="2"/>
      <c r="O1390" s="2">
        <v>0.0</v>
      </c>
      <c r="P1390" s="2">
        <v>0.0</v>
      </c>
      <c r="Q1390" s="2">
        <v>0.0</v>
      </c>
      <c r="R1390" s="2">
        <v>8.0</v>
      </c>
      <c r="S1390" s="2">
        <v>1.0</v>
      </c>
      <c r="T1390" s="6">
        <v>15.779468153430004</v>
      </c>
      <c r="U1390" s="6">
        <v>0.0999471201528619</v>
      </c>
      <c r="V1390" s="6">
        <v>0.7296664079964318</v>
      </c>
      <c r="W1390" s="6">
        <v>4051902.0</v>
      </c>
      <c r="X1390" s="6">
        <v>1148780.0</v>
      </c>
      <c r="Y1390" s="6">
        <v>7127479.0</v>
      </c>
      <c r="Z1390" s="6">
        <v>712371.0</v>
      </c>
      <c r="AA1390" s="2">
        <f t="shared" si="3"/>
        <v>0</v>
      </c>
      <c r="AB1390" s="2">
        <v>0.0</v>
      </c>
      <c r="AC1390" s="2">
        <v>0.0</v>
      </c>
      <c r="AD1390" s="2">
        <v>0.0</v>
      </c>
      <c r="AE1390" s="2">
        <v>0.0</v>
      </c>
      <c r="AF1390" s="2">
        <v>0.0</v>
      </c>
      <c r="AG1390" s="2">
        <v>0.0</v>
      </c>
      <c r="AH1390" s="2">
        <v>1.0</v>
      </c>
      <c r="AI1390" s="2">
        <v>0.0</v>
      </c>
      <c r="AJ1390" s="2">
        <v>0.0</v>
      </c>
      <c r="AK1390" s="2">
        <v>0.0</v>
      </c>
      <c r="AL1390" s="2">
        <v>0.0</v>
      </c>
      <c r="AM1390" s="2">
        <v>0.0</v>
      </c>
      <c r="AN1390" s="2">
        <v>0.0</v>
      </c>
      <c r="AO1390" s="2">
        <v>0.0</v>
      </c>
      <c r="AP1390" s="2">
        <v>0.0</v>
      </c>
      <c r="AQ1390" s="2">
        <v>1.0</v>
      </c>
      <c r="AR1390" s="3">
        <v>0.0</v>
      </c>
      <c r="AS1390" s="6">
        <f t="shared" si="4"/>
        <v>15.8562422</v>
      </c>
      <c r="AT1390" s="6">
        <f t="shared" si="5"/>
        <v>0.2306013665</v>
      </c>
      <c r="AU1390" s="6">
        <f t="shared" si="6"/>
        <v>0.8335351635</v>
      </c>
      <c r="AV1390" s="6">
        <f t="shared" si="7"/>
        <v>0</v>
      </c>
      <c r="AW1390" s="6">
        <f t="shared" si="8"/>
        <v>1</v>
      </c>
      <c r="AX1390" s="6">
        <f t="shared" si="9"/>
        <v>0</v>
      </c>
      <c r="AY1390" s="6">
        <f t="shared" si="10"/>
        <v>0</v>
      </c>
      <c r="AZ1390" s="6">
        <f t="shared" si="11"/>
        <v>0</v>
      </c>
      <c r="BA1390" s="6">
        <f t="shared" si="12"/>
        <v>15</v>
      </c>
      <c r="BB1390" s="6">
        <f t="shared" si="13"/>
        <v>1</v>
      </c>
      <c r="BC1390" s="2"/>
      <c r="BD1390" s="2"/>
    </row>
    <row r="1391" ht="15.75" customHeight="1">
      <c r="A1391" s="2">
        <v>332.0</v>
      </c>
      <c r="B1391" s="2">
        <v>2016.0</v>
      </c>
      <c r="C1391" s="6" t="s">
        <v>393</v>
      </c>
      <c r="D1391" s="2">
        <v>11070.0</v>
      </c>
      <c r="E1391" s="2">
        <v>3.3228024000151E13</v>
      </c>
      <c r="F1391" s="2" t="str">
        <f t="array" ref="F1391">IFERROR(INDEX(cnpj!$A:$B,MATCH(C1391,cnpj!$B:$B,0),1),IF(G1391=14,LEFT(E1391,2)&amp;"."&amp;MID(E1391,3,3)&amp;"."&amp;MID(E1391,6,3)&amp;"/"&amp;MID(E1391,9,4)&amp;"-"&amp;RIGHT(E1391,2),IF(G1391=13,0&amp;LEFT(E1391,1)&amp;"."&amp;MID(E1391,2,3)&amp;"."&amp;MID(E1391,5,3)&amp;"/"&amp;MID(E1391,8,4)&amp;"-"&amp;RIGHT(E1391,2),IF(G1391=12,"00"&amp;"."&amp;LEFT(E1391,3)&amp;"."&amp;MID(E1391,4,3)&amp;"/"&amp;MID(E1391,7,4)&amp;"-"&amp;RIGHT(E1391,2),IF(G1391=11,"00.0"&amp;LEFT(E1391,2)&amp;"."&amp;MID(E1391,3,3)&amp;"/"&amp;MID(E1391,6,4)&amp;"-"&amp;RIGHT(E1391,2),"erro")))))</f>
        <v>33.228.024/0001-51</v>
      </c>
      <c r="G1391" s="2">
        <f t="shared" si="2"/>
        <v>14</v>
      </c>
      <c r="H1391" s="6" t="s">
        <v>60</v>
      </c>
      <c r="I1391" s="2">
        <v>1.0</v>
      </c>
      <c r="J1391" s="6">
        <v>12.456052850797944</v>
      </c>
      <c r="K1391" s="6">
        <v>256800.0</v>
      </c>
      <c r="L1391" s="2">
        <v>0.0</v>
      </c>
      <c r="M1391" s="2">
        <v>0.0</v>
      </c>
      <c r="N1391" s="2"/>
      <c r="O1391" s="2">
        <v>1.0</v>
      </c>
      <c r="P1391" s="2">
        <v>1.0</v>
      </c>
      <c r="Q1391" s="2">
        <v>0.0</v>
      </c>
      <c r="R1391" s="2">
        <v>13.0</v>
      </c>
      <c r="S1391" s="2">
        <v>0.0</v>
      </c>
      <c r="T1391" s="6">
        <v>13.000591145474418</v>
      </c>
      <c r="U1391" s="6">
        <v>-0.042882475857005706</v>
      </c>
      <c r="V1391" s="6">
        <v>0.04468741175806178</v>
      </c>
      <c r="W1391" s="6">
        <v>6476.0</v>
      </c>
      <c r="X1391" s="6">
        <v>13306.0</v>
      </c>
      <c r="Y1391" s="6">
        <v>442675.0</v>
      </c>
      <c r="Z1391" s="6">
        <v>-18983.0</v>
      </c>
      <c r="AA1391" s="2" t="str">
        <f t="shared" si="3"/>
        <v/>
      </c>
      <c r="AB1391" s="2">
        <v>0.0</v>
      </c>
      <c r="AC1391" s="2">
        <v>0.0</v>
      </c>
      <c r="AD1391" s="2">
        <v>0.0</v>
      </c>
      <c r="AE1391" s="2">
        <v>0.0</v>
      </c>
      <c r="AF1391" s="2">
        <v>0.0</v>
      </c>
      <c r="AG1391" s="2">
        <v>1.0</v>
      </c>
      <c r="AH1391" s="2">
        <v>0.0</v>
      </c>
      <c r="AI1391" s="2">
        <v>0.0</v>
      </c>
      <c r="AJ1391" s="2">
        <v>0.0</v>
      </c>
      <c r="AK1391" s="2">
        <v>0.0</v>
      </c>
      <c r="AL1391" s="2">
        <v>0.0</v>
      </c>
      <c r="AM1391" s="2">
        <v>1.0</v>
      </c>
      <c r="AN1391" s="2">
        <v>0.0</v>
      </c>
      <c r="AO1391" s="2">
        <v>0.0</v>
      </c>
      <c r="AP1391" s="2">
        <v>0.0</v>
      </c>
      <c r="AQ1391" s="2">
        <v>0.0</v>
      </c>
      <c r="AR1391" s="3">
        <v>0.0</v>
      </c>
      <c r="AS1391" s="6" t="str">
        <f t="shared" si="4"/>
        <v/>
      </c>
      <c r="AT1391" s="6" t="str">
        <f t="shared" si="5"/>
        <v/>
      </c>
      <c r="AU1391" s="6" t="str">
        <f t="shared" si="6"/>
        <v/>
      </c>
      <c r="AV1391" s="6" t="str">
        <f t="shared" si="7"/>
        <v/>
      </c>
      <c r="AW1391" s="6" t="str">
        <f t="shared" si="8"/>
        <v/>
      </c>
      <c r="AX1391" s="6" t="str">
        <f t="shared" si="9"/>
        <v/>
      </c>
      <c r="AY1391" s="6" t="str">
        <f t="shared" si="10"/>
        <v/>
      </c>
      <c r="AZ1391" s="6" t="str">
        <f t="shared" si="11"/>
        <v/>
      </c>
      <c r="BA1391" s="6" t="str">
        <f t="shared" si="12"/>
        <v/>
      </c>
      <c r="BB1391" s="6" t="str">
        <f t="shared" si="13"/>
        <v/>
      </c>
      <c r="BC1391" s="2"/>
      <c r="BD1391" s="2"/>
    </row>
    <row r="1392" ht="15.75" customHeight="1">
      <c r="A1392" s="2">
        <v>332.0</v>
      </c>
      <c r="B1392" s="2">
        <v>2017.0</v>
      </c>
      <c r="C1392" s="6" t="s">
        <v>393</v>
      </c>
      <c r="D1392" s="2">
        <v>11070.0</v>
      </c>
      <c r="E1392" s="2">
        <v>3.3228024000151E13</v>
      </c>
      <c r="F1392" s="2" t="str">
        <f t="array" ref="F1392">IFERROR(INDEX(cnpj!$A:$B,MATCH(C1392,cnpj!$B:$B,0),1),IF(G1392=14,LEFT(E1392,2)&amp;"."&amp;MID(E1392,3,3)&amp;"."&amp;MID(E1392,6,3)&amp;"/"&amp;MID(E1392,9,4)&amp;"-"&amp;RIGHT(E1392,2),IF(G1392=13,0&amp;LEFT(E1392,1)&amp;"."&amp;MID(E1392,2,3)&amp;"."&amp;MID(E1392,5,3)&amp;"/"&amp;MID(E1392,8,4)&amp;"-"&amp;RIGHT(E1392,2),IF(G1392=12,"00"&amp;"."&amp;LEFT(E1392,3)&amp;"."&amp;MID(E1392,4,3)&amp;"/"&amp;MID(E1392,7,4)&amp;"-"&amp;RIGHT(E1392,2),IF(G1392=11,"00.0"&amp;LEFT(E1392,2)&amp;"."&amp;MID(E1392,3,3)&amp;"/"&amp;MID(E1392,6,4)&amp;"-"&amp;RIGHT(E1392,2),"erro")))))</f>
        <v>33.228.024/0001-51</v>
      </c>
      <c r="G1392" s="2">
        <f t="shared" si="2"/>
        <v>14</v>
      </c>
      <c r="H1392" s="6" t="s">
        <v>60</v>
      </c>
      <c r="I1392" s="2">
        <v>1.0</v>
      </c>
      <c r="J1392" s="6">
        <v>12.456052850797944</v>
      </c>
      <c r="K1392" s="6">
        <v>256800.0</v>
      </c>
      <c r="L1392" s="2">
        <v>0.0</v>
      </c>
      <c r="M1392" s="2">
        <v>0.0</v>
      </c>
      <c r="N1392" s="2"/>
      <c r="O1392" s="2">
        <v>0.0</v>
      </c>
      <c r="P1392" s="2">
        <v>0.0</v>
      </c>
      <c r="Q1392" s="2">
        <v>0.0</v>
      </c>
      <c r="R1392" s="2">
        <v>14.0</v>
      </c>
      <c r="S1392" s="2">
        <v>0.0</v>
      </c>
      <c r="T1392" s="6">
        <v>12.87240345993076</v>
      </c>
      <c r="U1392" s="6">
        <v>-0.017141052242332106</v>
      </c>
      <c r="V1392" s="6">
        <v>0.0376666598188056</v>
      </c>
      <c r="W1392" s="6">
        <v>5627.0</v>
      </c>
      <c r="X1392" s="6">
        <v>9041.0</v>
      </c>
      <c r="Y1392" s="6">
        <v>389416.0</v>
      </c>
      <c r="Z1392" s="6">
        <v>-6675.0</v>
      </c>
      <c r="AA1392" s="2">
        <f t="shared" si="3"/>
        <v>1</v>
      </c>
      <c r="AB1392" s="2">
        <v>0.0</v>
      </c>
      <c r="AC1392" s="2">
        <v>0.0</v>
      </c>
      <c r="AD1392" s="2">
        <v>0.0</v>
      </c>
      <c r="AE1392" s="2">
        <v>0.0</v>
      </c>
      <c r="AF1392" s="2">
        <v>0.0</v>
      </c>
      <c r="AG1392" s="2">
        <v>1.0</v>
      </c>
      <c r="AH1392" s="2">
        <v>0.0</v>
      </c>
      <c r="AI1392" s="2">
        <v>0.0</v>
      </c>
      <c r="AJ1392" s="2">
        <v>0.0</v>
      </c>
      <c r="AK1392" s="2">
        <v>0.0</v>
      </c>
      <c r="AL1392" s="2">
        <v>0.0</v>
      </c>
      <c r="AM1392" s="2">
        <v>0.0</v>
      </c>
      <c r="AN1392" s="2">
        <v>1.0</v>
      </c>
      <c r="AO1392" s="2">
        <v>0.0</v>
      </c>
      <c r="AP1392" s="2">
        <v>0.0</v>
      </c>
      <c r="AQ1392" s="2">
        <v>0.0</v>
      </c>
      <c r="AR1392" s="3">
        <v>0.0</v>
      </c>
      <c r="AS1392" s="6">
        <f t="shared" si="4"/>
        <v>13.00059115</v>
      </c>
      <c r="AT1392" s="6">
        <f t="shared" si="5"/>
        <v>-0.04288247586</v>
      </c>
      <c r="AU1392" s="6">
        <f t="shared" si="6"/>
        <v>0.04468741176</v>
      </c>
      <c r="AV1392" s="6">
        <f t="shared" si="7"/>
        <v>0</v>
      </c>
      <c r="AW1392" s="6">
        <f t="shared" si="8"/>
        <v>0</v>
      </c>
      <c r="AX1392" s="6">
        <f t="shared" si="9"/>
        <v>1</v>
      </c>
      <c r="AY1392" s="6">
        <f t="shared" si="10"/>
        <v>1</v>
      </c>
      <c r="AZ1392" s="6">
        <f t="shared" si="11"/>
        <v>0</v>
      </c>
      <c r="BA1392" s="6">
        <f t="shared" si="12"/>
        <v>13</v>
      </c>
      <c r="BB1392" s="6">
        <f t="shared" si="13"/>
        <v>0</v>
      </c>
      <c r="BC1392" s="2"/>
      <c r="BD1392" s="2"/>
    </row>
    <row r="1393" ht="15.75" customHeight="1">
      <c r="A1393" s="2">
        <v>332.0</v>
      </c>
      <c r="B1393" s="2">
        <v>2018.0</v>
      </c>
      <c r="C1393" s="6" t="s">
        <v>393</v>
      </c>
      <c r="D1393" s="2">
        <v>11070.0</v>
      </c>
      <c r="E1393" s="2">
        <v>3.3228024000151E13</v>
      </c>
      <c r="F1393" s="2" t="str">
        <f t="array" ref="F1393">IFERROR(INDEX(cnpj!$A:$B,MATCH(C1393,cnpj!$B:$B,0),1),IF(G1393=14,LEFT(E1393,2)&amp;"."&amp;MID(E1393,3,3)&amp;"."&amp;MID(E1393,6,3)&amp;"/"&amp;MID(E1393,9,4)&amp;"-"&amp;RIGHT(E1393,2),IF(G1393=13,0&amp;LEFT(E1393,1)&amp;"."&amp;MID(E1393,2,3)&amp;"."&amp;MID(E1393,5,3)&amp;"/"&amp;MID(E1393,8,4)&amp;"-"&amp;RIGHT(E1393,2),IF(G1393=12,"00"&amp;"."&amp;LEFT(E1393,3)&amp;"."&amp;MID(E1393,4,3)&amp;"/"&amp;MID(E1393,7,4)&amp;"-"&amp;RIGHT(E1393,2),IF(G1393=11,"00.0"&amp;LEFT(E1393,2)&amp;"."&amp;MID(E1393,3,3)&amp;"/"&amp;MID(E1393,6,4)&amp;"-"&amp;RIGHT(E1393,2),"erro")))))</f>
        <v>33.228.024/0001-51</v>
      </c>
      <c r="G1393" s="2">
        <f t="shared" si="2"/>
        <v>14</v>
      </c>
      <c r="H1393" s="6" t="s">
        <v>60</v>
      </c>
      <c r="I1393" s="2">
        <v>1.0</v>
      </c>
      <c r="J1393" s="6">
        <v>12.456052850797944</v>
      </c>
      <c r="K1393" s="6">
        <v>256800.0</v>
      </c>
      <c r="L1393" s="2">
        <v>0.0</v>
      </c>
      <c r="M1393" s="2">
        <v>0.0</v>
      </c>
      <c r="N1393" s="2"/>
      <c r="O1393" s="2">
        <v>0.0</v>
      </c>
      <c r="P1393" s="2">
        <v>0.0</v>
      </c>
      <c r="Q1393" s="2">
        <v>0.0</v>
      </c>
      <c r="R1393" s="2">
        <v>14.0</v>
      </c>
      <c r="S1393" s="2">
        <v>0.0</v>
      </c>
      <c r="T1393" s="6">
        <v>12.905495095337718</v>
      </c>
      <c r="U1393" s="6">
        <v>0.03993858659736956</v>
      </c>
      <c r="V1393" s="6">
        <v>0.03573256351268763</v>
      </c>
      <c r="W1393" s="6">
        <v>9007.0</v>
      </c>
      <c r="X1393" s="6">
        <v>5376.0</v>
      </c>
      <c r="Y1393" s="6">
        <v>402518.0</v>
      </c>
      <c r="Z1393" s="6">
        <v>16076.0</v>
      </c>
      <c r="AA1393" s="2">
        <f t="shared" si="3"/>
        <v>1</v>
      </c>
      <c r="AB1393" s="2">
        <v>0.0</v>
      </c>
      <c r="AC1393" s="2">
        <v>0.0</v>
      </c>
      <c r="AD1393" s="2">
        <v>0.0</v>
      </c>
      <c r="AE1393" s="2">
        <v>0.0</v>
      </c>
      <c r="AF1393" s="2">
        <v>0.0</v>
      </c>
      <c r="AG1393" s="2">
        <v>1.0</v>
      </c>
      <c r="AH1393" s="2">
        <v>0.0</v>
      </c>
      <c r="AI1393" s="2">
        <v>0.0</v>
      </c>
      <c r="AJ1393" s="2">
        <v>0.0</v>
      </c>
      <c r="AK1393" s="2">
        <v>0.0</v>
      </c>
      <c r="AL1393" s="2">
        <v>0.0</v>
      </c>
      <c r="AM1393" s="2">
        <v>0.0</v>
      </c>
      <c r="AN1393" s="2">
        <v>0.0</v>
      </c>
      <c r="AO1393" s="2">
        <v>1.0</v>
      </c>
      <c r="AP1393" s="2">
        <v>0.0</v>
      </c>
      <c r="AQ1393" s="2">
        <v>0.0</v>
      </c>
      <c r="AR1393" s="3">
        <v>0.0</v>
      </c>
      <c r="AS1393" s="6">
        <f t="shared" si="4"/>
        <v>12.87240346</v>
      </c>
      <c r="AT1393" s="6">
        <f t="shared" si="5"/>
        <v>-0.01714105224</v>
      </c>
      <c r="AU1393" s="6">
        <f t="shared" si="6"/>
        <v>0.03766665982</v>
      </c>
      <c r="AV1393" s="6">
        <f t="shared" si="7"/>
        <v>0</v>
      </c>
      <c r="AW1393" s="6">
        <f t="shared" si="8"/>
        <v>0</v>
      </c>
      <c r="AX1393" s="6">
        <f t="shared" si="9"/>
        <v>0</v>
      </c>
      <c r="AY1393" s="6">
        <f t="shared" si="10"/>
        <v>0</v>
      </c>
      <c r="AZ1393" s="6">
        <f t="shared" si="11"/>
        <v>0</v>
      </c>
      <c r="BA1393" s="6">
        <f t="shared" si="12"/>
        <v>14</v>
      </c>
      <c r="BB1393" s="6">
        <f t="shared" si="13"/>
        <v>0</v>
      </c>
      <c r="BC1393" s="2"/>
      <c r="BD1393" s="2"/>
    </row>
    <row r="1394" ht="15.75" customHeight="1">
      <c r="A1394" s="2">
        <v>332.0</v>
      </c>
      <c r="B1394" s="2">
        <v>2019.0</v>
      </c>
      <c r="C1394" s="6" t="s">
        <v>393</v>
      </c>
      <c r="D1394" s="2">
        <v>11070.0</v>
      </c>
      <c r="E1394" s="2">
        <v>3.3228024000151E13</v>
      </c>
      <c r="F1394" s="2" t="str">
        <f t="array" ref="F1394">IFERROR(INDEX(cnpj!$A:$B,MATCH(C1394,cnpj!$B:$B,0),1),IF(G1394=14,LEFT(E1394,2)&amp;"."&amp;MID(E1394,3,3)&amp;"."&amp;MID(E1394,6,3)&amp;"/"&amp;MID(E1394,9,4)&amp;"-"&amp;RIGHT(E1394,2),IF(G1394=13,0&amp;LEFT(E1394,1)&amp;"."&amp;MID(E1394,2,3)&amp;"."&amp;MID(E1394,5,3)&amp;"/"&amp;MID(E1394,8,4)&amp;"-"&amp;RIGHT(E1394,2),IF(G1394=12,"00"&amp;"."&amp;LEFT(E1394,3)&amp;"."&amp;MID(E1394,4,3)&amp;"/"&amp;MID(E1394,7,4)&amp;"-"&amp;RIGHT(E1394,2),IF(G1394=11,"00.0"&amp;LEFT(E1394,2)&amp;"."&amp;MID(E1394,3,3)&amp;"/"&amp;MID(E1394,6,4)&amp;"-"&amp;RIGHT(E1394,2),"erro")))))</f>
        <v>33.228.024/0001-51</v>
      </c>
      <c r="G1394" s="2">
        <f t="shared" si="2"/>
        <v>14</v>
      </c>
      <c r="H1394" s="6" t="s">
        <v>60</v>
      </c>
      <c r="I1394" s="2">
        <v>1.0</v>
      </c>
      <c r="J1394" s="6">
        <v>12.456052850797944</v>
      </c>
      <c r="K1394" s="6">
        <v>256800.0</v>
      </c>
      <c r="L1394" s="2">
        <v>0.0</v>
      </c>
      <c r="M1394" s="2">
        <v>0.0</v>
      </c>
      <c r="N1394" s="2"/>
      <c r="O1394" s="2">
        <v>0.0</v>
      </c>
      <c r="P1394" s="2">
        <v>0.0</v>
      </c>
      <c r="Q1394" s="2">
        <v>0.0</v>
      </c>
      <c r="R1394" s="2">
        <v>18.0</v>
      </c>
      <c r="S1394" s="2">
        <v>0.0</v>
      </c>
      <c r="T1394" s="6">
        <v>13.05524874092915</v>
      </c>
      <c r="U1394" s="6">
        <v>0.10648623445066133</v>
      </c>
      <c r="V1394" s="6">
        <v>0.09951576749995722</v>
      </c>
      <c r="W1394" s="6">
        <v>40052.0</v>
      </c>
      <c r="X1394" s="6">
        <v>6476.0</v>
      </c>
      <c r="Y1394" s="6">
        <v>467544.0</v>
      </c>
      <c r="Z1394" s="6">
        <v>49787.0</v>
      </c>
      <c r="AA1394" s="2">
        <f t="shared" si="3"/>
        <v>0</v>
      </c>
      <c r="AB1394" s="2">
        <v>0.0</v>
      </c>
      <c r="AC1394" s="2">
        <v>0.0</v>
      </c>
      <c r="AD1394" s="2">
        <v>0.0</v>
      </c>
      <c r="AE1394" s="2">
        <v>0.0</v>
      </c>
      <c r="AF1394" s="2">
        <v>0.0</v>
      </c>
      <c r="AG1394" s="2">
        <v>1.0</v>
      </c>
      <c r="AH1394" s="2">
        <v>0.0</v>
      </c>
      <c r="AI1394" s="2">
        <v>0.0</v>
      </c>
      <c r="AJ1394" s="2">
        <v>0.0</v>
      </c>
      <c r="AK1394" s="2">
        <v>0.0</v>
      </c>
      <c r="AL1394" s="2">
        <v>0.0</v>
      </c>
      <c r="AM1394" s="2">
        <v>0.0</v>
      </c>
      <c r="AN1394" s="2">
        <v>0.0</v>
      </c>
      <c r="AO1394" s="2">
        <v>0.0</v>
      </c>
      <c r="AP1394" s="2">
        <v>1.0</v>
      </c>
      <c r="AQ1394" s="2">
        <v>0.0</v>
      </c>
      <c r="AR1394" s="3">
        <v>0.0</v>
      </c>
      <c r="AS1394" s="6">
        <f t="shared" si="4"/>
        <v>12.9054951</v>
      </c>
      <c r="AT1394" s="6">
        <f t="shared" si="5"/>
        <v>0.0399385866</v>
      </c>
      <c r="AU1394" s="6">
        <f t="shared" si="6"/>
        <v>0.03573256351</v>
      </c>
      <c r="AV1394" s="6">
        <f t="shared" si="7"/>
        <v>0</v>
      </c>
      <c r="AW1394" s="6">
        <f t="shared" si="8"/>
        <v>0</v>
      </c>
      <c r="AX1394" s="6">
        <f t="shared" si="9"/>
        <v>0</v>
      </c>
      <c r="AY1394" s="6">
        <f t="shared" si="10"/>
        <v>0</v>
      </c>
      <c r="AZ1394" s="6">
        <f t="shared" si="11"/>
        <v>0</v>
      </c>
      <c r="BA1394" s="6">
        <f t="shared" si="12"/>
        <v>14</v>
      </c>
      <c r="BB1394" s="6">
        <f t="shared" si="13"/>
        <v>0</v>
      </c>
      <c r="BC1394" s="2"/>
      <c r="BD1394" s="2"/>
    </row>
    <row r="1395" ht="15.75" customHeight="1">
      <c r="A1395" s="2">
        <v>332.0</v>
      </c>
      <c r="B1395" s="2">
        <v>2020.0</v>
      </c>
      <c r="C1395" s="6" t="s">
        <v>393</v>
      </c>
      <c r="D1395" s="2">
        <v>11070.0</v>
      </c>
      <c r="E1395" s="2">
        <v>3.3228024000151E13</v>
      </c>
      <c r="F1395" s="2" t="str">
        <f t="array" ref="F1395">IFERROR(INDEX(cnpj!$A:$B,MATCH(C1395,cnpj!$B:$B,0),1),IF(G1395=14,LEFT(E1395,2)&amp;"."&amp;MID(E1395,3,3)&amp;"."&amp;MID(E1395,6,3)&amp;"/"&amp;MID(E1395,9,4)&amp;"-"&amp;RIGHT(E1395,2),IF(G1395=13,0&amp;LEFT(E1395,1)&amp;"."&amp;MID(E1395,2,3)&amp;"."&amp;MID(E1395,5,3)&amp;"/"&amp;MID(E1395,8,4)&amp;"-"&amp;RIGHT(E1395,2),IF(G1395=12,"00"&amp;"."&amp;LEFT(E1395,3)&amp;"."&amp;MID(E1395,4,3)&amp;"/"&amp;MID(E1395,7,4)&amp;"-"&amp;RIGHT(E1395,2),IF(G1395=11,"00.0"&amp;LEFT(E1395,2)&amp;"."&amp;MID(E1395,3,3)&amp;"/"&amp;MID(E1395,6,4)&amp;"-"&amp;RIGHT(E1395,2),"erro")))))</f>
        <v>33.228.024/0001-51</v>
      </c>
      <c r="G1395" s="2">
        <f t="shared" si="2"/>
        <v>14</v>
      </c>
      <c r="H1395" s="6" t="s">
        <v>60</v>
      </c>
      <c r="I1395" s="2">
        <v>1.0</v>
      </c>
      <c r="J1395" s="6">
        <v>12.53375997906624</v>
      </c>
      <c r="K1395" s="6">
        <v>277551.0</v>
      </c>
      <c r="L1395" s="2">
        <v>0.0</v>
      </c>
      <c r="M1395" s="2">
        <v>1.0</v>
      </c>
      <c r="N1395" s="2"/>
      <c r="O1395" s="2">
        <v>0.0</v>
      </c>
      <c r="P1395" s="2">
        <v>0.0</v>
      </c>
      <c r="Q1395" s="2">
        <v>0.0</v>
      </c>
      <c r="R1395" s="2">
        <v>18.0</v>
      </c>
      <c r="S1395" s="2">
        <v>0.0</v>
      </c>
      <c r="T1395" s="6">
        <v>13.163639668716169</v>
      </c>
      <c r="U1395" s="6">
        <v>0.10440439864125742</v>
      </c>
      <c r="V1395" s="6">
        <v>0.11383499337900858</v>
      </c>
      <c r="W1395" s="6">
        <v>47070.0</v>
      </c>
      <c r="X1395" s="6">
        <v>12246.0</v>
      </c>
      <c r="Y1395" s="6">
        <v>521070.0</v>
      </c>
      <c r="Z1395" s="6">
        <v>54402.0</v>
      </c>
      <c r="AA1395" s="2">
        <f t="shared" si="3"/>
        <v>0</v>
      </c>
      <c r="AB1395" s="2">
        <v>0.0</v>
      </c>
      <c r="AC1395" s="2">
        <v>0.0</v>
      </c>
      <c r="AD1395" s="2">
        <v>0.0</v>
      </c>
      <c r="AE1395" s="2">
        <v>0.0</v>
      </c>
      <c r="AF1395" s="2">
        <v>0.0</v>
      </c>
      <c r="AG1395" s="2">
        <v>1.0</v>
      </c>
      <c r="AH1395" s="2">
        <v>0.0</v>
      </c>
      <c r="AI1395" s="2">
        <v>0.0</v>
      </c>
      <c r="AJ1395" s="2">
        <v>0.0</v>
      </c>
      <c r="AK1395" s="2">
        <v>0.0</v>
      </c>
      <c r="AL1395" s="2">
        <v>0.0</v>
      </c>
      <c r="AM1395" s="2">
        <v>0.0</v>
      </c>
      <c r="AN1395" s="2">
        <v>0.0</v>
      </c>
      <c r="AO1395" s="2">
        <v>0.0</v>
      </c>
      <c r="AP1395" s="2">
        <v>0.0</v>
      </c>
      <c r="AQ1395" s="2">
        <v>1.0</v>
      </c>
      <c r="AR1395" s="3">
        <v>0.0</v>
      </c>
      <c r="AS1395" s="6">
        <f t="shared" si="4"/>
        <v>13.05524874</v>
      </c>
      <c r="AT1395" s="6">
        <f t="shared" si="5"/>
        <v>0.1064862345</v>
      </c>
      <c r="AU1395" s="6">
        <f t="shared" si="6"/>
        <v>0.0995157675</v>
      </c>
      <c r="AV1395" s="6">
        <f t="shared" si="7"/>
        <v>0</v>
      </c>
      <c r="AW1395" s="6">
        <f t="shared" si="8"/>
        <v>0</v>
      </c>
      <c r="AX1395" s="6">
        <f t="shared" si="9"/>
        <v>0</v>
      </c>
      <c r="AY1395" s="6">
        <f t="shared" si="10"/>
        <v>0</v>
      </c>
      <c r="AZ1395" s="6">
        <f t="shared" si="11"/>
        <v>0</v>
      </c>
      <c r="BA1395" s="6">
        <f t="shared" si="12"/>
        <v>18</v>
      </c>
      <c r="BB1395" s="6">
        <f t="shared" si="13"/>
        <v>0</v>
      </c>
      <c r="BC1395" s="2"/>
      <c r="BD1395" s="2"/>
    </row>
    <row r="1396" ht="15.75" customHeight="1">
      <c r="A1396" s="2">
        <v>333.0</v>
      </c>
      <c r="B1396" s="2">
        <v>2016.0</v>
      </c>
      <c r="C1396" s="6" t="s">
        <v>394</v>
      </c>
      <c r="D1396" s="2">
        <v>15741.0</v>
      </c>
      <c r="E1396" s="2">
        <v>1.319044000141E12</v>
      </c>
      <c r="F1396" s="2" t="str">
        <f t="array" ref="F1396">IFERROR(INDEX(cnpj!$A:$B,MATCH(C1396,cnpj!$B:$B,0),1),IF(G1396=14,LEFT(E1396,2)&amp;"."&amp;MID(E1396,3,3)&amp;"."&amp;MID(E1396,6,3)&amp;"/"&amp;MID(E1396,9,4)&amp;"-"&amp;RIGHT(E1396,2),IF(G1396=13,0&amp;LEFT(E1396,1)&amp;"."&amp;MID(E1396,2,3)&amp;"."&amp;MID(E1396,5,3)&amp;"/"&amp;MID(E1396,8,4)&amp;"-"&amp;RIGHT(E1396,2),IF(G1396=12,"00"&amp;"."&amp;LEFT(E1396,3)&amp;"."&amp;MID(E1396,4,3)&amp;"/"&amp;MID(E1396,7,4)&amp;"-"&amp;RIGHT(E1396,2),IF(G1396=11,"00.0"&amp;LEFT(E1396,2)&amp;"."&amp;MID(E1396,3,3)&amp;"/"&amp;MID(E1396,6,4)&amp;"-"&amp;RIGHT(E1396,2),"erro")))))</f>
        <v>01.319.044/0001-41</v>
      </c>
      <c r="G1396" s="2">
        <f t="shared" si="2"/>
        <v>13</v>
      </c>
      <c r="H1396" s="6" t="s">
        <v>62</v>
      </c>
      <c r="I1396" s="2">
        <v>3.0</v>
      </c>
      <c r="J1396" s="6">
        <v>9.10719961305667</v>
      </c>
      <c r="K1396" s="6">
        <v>9020.0</v>
      </c>
      <c r="L1396" s="2">
        <v>0.0</v>
      </c>
      <c r="M1396" s="2">
        <v>0.0</v>
      </c>
      <c r="N1396" s="2"/>
      <c r="O1396" s="2">
        <v>0.0</v>
      </c>
      <c r="P1396" s="2">
        <v>0.0</v>
      </c>
      <c r="Q1396" s="2">
        <v>0.0</v>
      </c>
      <c r="R1396" s="2">
        <v>4.0</v>
      </c>
      <c r="S1396" s="2">
        <v>0.0</v>
      </c>
      <c r="T1396" s="6">
        <v>12.409070630751415</v>
      </c>
      <c r="U1396" s="6">
        <v>-0.29360771221236337</v>
      </c>
      <c r="V1396" s="6">
        <v>2.8895369244206455</v>
      </c>
      <c r="W1396" s="6">
        <v>11.0</v>
      </c>
      <c r="X1396" s="6">
        <v>707966.0</v>
      </c>
      <c r="Y1396" s="6">
        <v>245014.0</v>
      </c>
      <c r="Z1396" s="6">
        <v>-71938.0</v>
      </c>
      <c r="AA1396" s="2" t="str">
        <f t="shared" si="3"/>
        <v/>
      </c>
      <c r="AB1396" s="2">
        <v>0.0</v>
      </c>
      <c r="AC1396" s="2">
        <v>0.0</v>
      </c>
      <c r="AD1396" s="2">
        <v>0.0</v>
      </c>
      <c r="AE1396" s="2">
        <v>0.0</v>
      </c>
      <c r="AF1396" s="2">
        <v>0.0</v>
      </c>
      <c r="AG1396" s="2">
        <v>0.0</v>
      </c>
      <c r="AH1396" s="2">
        <v>0.0</v>
      </c>
      <c r="AI1396" s="2">
        <v>0.0</v>
      </c>
      <c r="AJ1396" s="2">
        <v>0.0</v>
      </c>
      <c r="AK1396" s="2">
        <v>0.0</v>
      </c>
      <c r="AL1396" s="2">
        <v>0.0</v>
      </c>
      <c r="AM1396" s="2">
        <v>1.0</v>
      </c>
      <c r="AN1396" s="2">
        <v>0.0</v>
      </c>
      <c r="AO1396" s="2">
        <v>0.0</v>
      </c>
      <c r="AP1396" s="2">
        <v>0.0</v>
      </c>
      <c r="AQ1396" s="2">
        <v>0.0</v>
      </c>
      <c r="AR1396" s="3">
        <v>0.0</v>
      </c>
      <c r="AS1396" s="6" t="str">
        <f t="shared" si="4"/>
        <v/>
      </c>
      <c r="AT1396" s="6" t="str">
        <f t="shared" si="5"/>
        <v/>
      </c>
      <c r="AU1396" s="6" t="str">
        <f t="shared" si="6"/>
        <v/>
      </c>
      <c r="AV1396" s="6" t="str">
        <f t="shared" si="7"/>
        <v/>
      </c>
      <c r="AW1396" s="6" t="str">
        <f t="shared" si="8"/>
        <v/>
      </c>
      <c r="AX1396" s="6" t="str">
        <f t="shared" si="9"/>
        <v/>
      </c>
      <c r="AY1396" s="6" t="str">
        <f t="shared" si="10"/>
        <v/>
      </c>
      <c r="AZ1396" s="6" t="str">
        <f t="shared" si="11"/>
        <v/>
      </c>
      <c r="BA1396" s="6" t="str">
        <f t="shared" si="12"/>
        <v/>
      </c>
      <c r="BB1396" s="6" t="str">
        <f t="shared" si="13"/>
        <v/>
      </c>
      <c r="BC1396" s="2"/>
      <c r="BD1396" s="2"/>
    </row>
    <row r="1397" ht="15.75" customHeight="1">
      <c r="A1397" s="2">
        <v>333.0</v>
      </c>
      <c r="B1397" s="2">
        <v>2017.0</v>
      </c>
      <c r="C1397" s="6" t="s">
        <v>394</v>
      </c>
      <c r="D1397" s="2">
        <v>15741.0</v>
      </c>
      <c r="E1397" s="2">
        <v>1.319044000141E12</v>
      </c>
      <c r="F1397" s="2" t="str">
        <f t="array" ref="F1397">IFERROR(INDEX(cnpj!$A:$B,MATCH(C1397,cnpj!$B:$B,0),1),IF(G1397=14,LEFT(E1397,2)&amp;"."&amp;MID(E1397,3,3)&amp;"."&amp;MID(E1397,6,3)&amp;"/"&amp;MID(E1397,9,4)&amp;"-"&amp;RIGHT(E1397,2),IF(G1397=13,0&amp;LEFT(E1397,1)&amp;"."&amp;MID(E1397,2,3)&amp;"."&amp;MID(E1397,5,3)&amp;"/"&amp;MID(E1397,8,4)&amp;"-"&amp;RIGHT(E1397,2),IF(G1397=12,"00"&amp;"."&amp;LEFT(E1397,3)&amp;"."&amp;MID(E1397,4,3)&amp;"/"&amp;MID(E1397,7,4)&amp;"-"&amp;RIGHT(E1397,2),IF(G1397=11,"00.0"&amp;LEFT(E1397,2)&amp;"."&amp;MID(E1397,3,3)&amp;"/"&amp;MID(E1397,6,4)&amp;"-"&amp;RIGHT(E1397,2),"erro")))))</f>
        <v>01.319.044/0001-41</v>
      </c>
      <c r="G1397" s="2">
        <f t="shared" si="2"/>
        <v>13</v>
      </c>
      <c r="H1397" s="6" t="s">
        <v>62</v>
      </c>
      <c r="I1397" s="2">
        <v>3.0</v>
      </c>
      <c r="J1397" s="6">
        <v>9.207034914967457</v>
      </c>
      <c r="K1397" s="6">
        <v>9967.0</v>
      </c>
      <c r="L1397" s="2">
        <v>0.0</v>
      </c>
      <c r="M1397" s="2">
        <v>0.0</v>
      </c>
      <c r="N1397" s="2"/>
      <c r="O1397" s="2">
        <v>0.0</v>
      </c>
      <c r="P1397" s="2">
        <v>0.0</v>
      </c>
      <c r="Q1397" s="2">
        <v>0.0</v>
      </c>
      <c r="R1397" s="2">
        <v>4.0</v>
      </c>
      <c r="S1397" s="2">
        <v>0.0</v>
      </c>
      <c r="T1397" s="6">
        <v>12.307712749029369</v>
      </c>
      <c r="U1397" s="6">
        <v>-0.09779265301697855</v>
      </c>
      <c r="V1397" s="6">
        <v>3.1888914483936097</v>
      </c>
      <c r="W1397" s="6">
        <v>650.0</v>
      </c>
      <c r="X1397" s="6">
        <v>705361.0</v>
      </c>
      <c r="Y1397" s="6">
        <v>221397.0</v>
      </c>
      <c r="Z1397" s="6">
        <v>-21651.0</v>
      </c>
      <c r="AA1397" s="2">
        <f t="shared" si="3"/>
        <v>1</v>
      </c>
      <c r="AB1397" s="2">
        <v>0.0</v>
      </c>
      <c r="AC1397" s="2">
        <v>0.0</v>
      </c>
      <c r="AD1397" s="2">
        <v>0.0</v>
      </c>
      <c r="AE1397" s="2">
        <v>0.0</v>
      </c>
      <c r="AF1397" s="2">
        <v>0.0</v>
      </c>
      <c r="AG1397" s="2">
        <v>0.0</v>
      </c>
      <c r="AH1397" s="2">
        <v>0.0</v>
      </c>
      <c r="AI1397" s="2">
        <v>0.0</v>
      </c>
      <c r="AJ1397" s="2">
        <v>0.0</v>
      </c>
      <c r="AK1397" s="2">
        <v>0.0</v>
      </c>
      <c r="AL1397" s="2">
        <v>0.0</v>
      </c>
      <c r="AM1397" s="2">
        <v>0.0</v>
      </c>
      <c r="AN1397" s="2">
        <v>1.0</v>
      </c>
      <c r="AO1397" s="2">
        <v>0.0</v>
      </c>
      <c r="AP1397" s="2">
        <v>0.0</v>
      </c>
      <c r="AQ1397" s="2">
        <v>0.0</v>
      </c>
      <c r="AR1397" s="3">
        <v>0.0</v>
      </c>
      <c r="AS1397" s="6">
        <f t="shared" si="4"/>
        <v>12.40907063</v>
      </c>
      <c r="AT1397" s="6">
        <f t="shared" si="5"/>
        <v>-0.2936077122</v>
      </c>
      <c r="AU1397" s="6">
        <f t="shared" si="6"/>
        <v>2.889536924</v>
      </c>
      <c r="AV1397" s="6">
        <f t="shared" si="7"/>
        <v>0</v>
      </c>
      <c r="AW1397" s="6">
        <f t="shared" si="8"/>
        <v>0</v>
      </c>
      <c r="AX1397" s="6">
        <f t="shared" si="9"/>
        <v>0</v>
      </c>
      <c r="AY1397" s="6">
        <f t="shared" si="10"/>
        <v>0</v>
      </c>
      <c r="AZ1397" s="6">
        <f t="shared" si="11"/>
        <v>0</v>
      </c>
      <c r="BA1397" s="6">
        <f t="shared" si="12"/>
        <v>4</v>
      </c>
      <c r="BB1397" s="6">
        <f t="shared" si="13"/>
        <v>0</v>
      </c>
      <c r="BC1397" s="2"/>
      <c r="BD1397" s="2"/>
    </row>
    <row r="1398" ht="15.75" customHeight="1">
      <c r="A1398" s="2">
        <v>333.0</v>
      </c>
      <c r="B1398" s="2">
        <v>2018.0</v>
      </c>
      <c r="C1398" s="6" t="s">
        <v>394</v>
      </c>
      <c r="D1398" s="2">
        <v>15741.0</v>
      </c>
      <c r="E1398" s="2">
        <v>1.319044000141E12</v>
      </c>
      <c r="F1398" s="2" t="str">
        <f t="array" ref="F1398">IFERROR(INDEX(cnpj!$A:$B,MATCH(C1398,cnpj!$B:$B,0),1),IF(G1398=14,LEFT(E1398,2)&amp;"."&amp;MID(E1398,3,3)&amp;"."&amp;MID(E1398,6,3)&amp;"/"&amp;MID(E1398,9,4)&amp;"-"&amp;RIGHT(E1398,2),IF(G1398=13,0&amp;LEFT(E1398,1)&amp;"."&amp;MID(E1398,2,3)&amp;"."&amp;MID(E1398,5,3)&amp;"/"&amp;MID(E1398,8,4)&amp;"-"&amp;RIGHT(E1398,2),IF(G1398=12,"00"&amp;"."&amp;LEFT(E1398,3)&amp;"."&amp;MID(E1398,4,3)&amp;"/"&amp;MID(E1398,7,4)&amp;"-"&amp;RIGHT(E1398,2),IF(G1398=11,"00.0"&amp;LEFT(E1398,2)&amp;"."&amp;MID(E1398,3,3)&amp;"/"&amp;MID(E1398,6,4)&amp;"-"&amp;RIGHT(E1398,2),"erro")))))</f>
        <v>01.319.044/0001-41</v>
      </c>
      <c r="G1398" s="2">
        <f t="shared" si="2"/>
        <v>13</v>
      </c>
      <c r="H1398" s="6" t="s">
        <v>62</v>
      </c>
      <c r="I1398" s="2">
        <v>3.0</v>
      </c>
      <c r="J1398" s="6">
        <v>9.159047077588632</v>
      </c>
      <c r="K1398" s="6">
        <v>9500.0</v>
      </c>
      <c r="L1398" s="2">
        <v>0.0</v>
      </c>
      <c r="M1398" s="2">
        <v>0.0</v>
      </c>
      <c r="N1398" s="2"/>
      <c r="O1398" s="2">
        <v>0.0</v>
      </c>
      <c r="P1398" s="2">
        <v>0.0</v>
      </c>
      <c r="Q1398" s="2">
        <v>0.0</v>
      </c>
      <c r="R1398" s="2">
        <v>4.0</v>
      </c>
      <c r="S1398" s="2">
        <v>0.0</v>
      </c>
      <c r="T1398" s="6">
        <v>12.190999616032652</v>
      </c>
      <c r="U1398" s="6">
        <v>-0.39651689271501667</v>
      </c>
      <c r="V1398" s="6">
        <v>3.85638654267847</v>
      </c>
      <c r="W1398" s="6">
        <v>650.0</v>
      </c>
      <c r="X1398" s="6">
        <v>759089.0</v>
      </c>
      <c r="Y1398" s="6">
        <v>197008.0</v>
      </c>
      <c r="Z1398" s="6">
        <v>-78117.0</v>
      </c>
      <c r="AA1398" s="2">
        <f t="shared" si="3"/>
        <v>1</v>
      </c>
      <c r="AB1398" s="2">
        <v>0.0</v>
      </c>
      <c r="AC1398" s="2">
        <v>0.0</v>
      </c>
      <c r="AD1398" s="2">
        <v>0.0</v>
      </c>
      <c r="AE1398" s="2">
        <v>0.0</v>
      </c>
      <c r="AF1398" s="2">
        <v>0.0</v>
      </c>
      <c r="AG1398" s="2">
        <v>0.0</v>
      </c>
      <c r="AH1398" s="2">
        <v>0.0</v>
      </c>
      <c r="AI1398" s="2">
        <v>0.0</v>
      </c>
      <c r="AJ1398" s="2">
        <v>0.0</v>
      </c>
      <c r="AK1398" s="2">
        <v>0.0</v>
      </c>
      <c r="AL1398" s="2">
        <v>0.0</v>
      </c>
      <c r="AM1398" s="2">
        <v>0.0</v>
      </c>
      <c r="AN1398" s="2">
        <v>0.0</v>
      </c>
      <c r="AO1398" s="2">
        <v>1.0</v>
      </c>
      <c r="AP1398" s="2">
        <v>0.0</v>
      </c>
      <c r="AQ1398" s="2">
        <v>0.0</v>
      </c>
      <c r="AR1398" s="3">
        <v>0.0</v>
      </c>
      <c r="AS1398" s="6">
        <f t="shared" si="4"/>
        <v>12.30771275</v>
      </c>
      <c r="AT1398" s="6">
        <f t="shared" si="5"/>
        <v>-0.09779265302</v>
      </c>
      <c r="AU1398" s="6">
        <f t="shared" si="6"/>
        <v>3.188891448</v>
      </c>
      <c r="AV1398" s="6">
        <f t="shared" si="7"/>
        <v>0</v>
      </c>
      <c r="AW1398" s="6">
        <f t="shared" si="8"/>
        <v>0</v>
      </c>
      <c r="AX1398" s="6">
        <f t="shared" si="9"/>
        <v>0</v>
      </c>
      <c r="AY1398" s="6">
        <f t="shared" si="10"/>
        <v>0</v>
      </c>
      <c r="AZ1398" s="6">
        <f t="shared" si="11"/>
        <v>0</v>
      </c>
      <c r="BA1398" s="6">
        <f t="shared" si="12"/>
        <v>4</v>
      </c>
      <c r="BB1398" s="6">
        <f t="shared" si="13"/>
        <v>0</v>
      </c>
      <c r="BC1398" s="2"/>
      <c r="BD1398" s="2"/>
    </row>
    <row r="1399" ht="15.75" customHeight="1">
      <c r="A1399" s="2">
        <v>333.0</v>
      </c>
      <c r="B1399" s="2">
        <v>2019.0</v>
      </c>
      <c r="C1399" s="6" t="s">
        <v>394</v>
      </c>
      <c r="D1399" s="2">
        <v>15741.0</v>
      </c>
      <c r="E1399" s="2">
        <v>1.319044000141E12</v>
      </c>
      <c r="F1399" s="2" t="str">
        <f t="array" ref="F1399">IFERROR(INDEX(cnpj!$A:$B,MATCH(C1399,cnpj!$B:$B,0),1),IF(G1399=14,LEFT(E1399,2)&amp;"."&amp;MID(E1399,3,3)&amp;"."&amp;MID(E1399,6,3)&amp;"/"&amp;MID(E1399,9,4)&amp;"-"&amp;RIGHT(E1399,2),IF(G1399=13,0&amp;LEFT(E1399,1)&amp;"."&amp;MID(E1399,2,3)&amp;"."&amp;MID(E1399,5,3)&amp;"/"&amp;MID(E1399,8,4)&amp;"-"&amp;RIGHT(E1399,2),IF(G1399=12,"00"&amp;"."&amp;LEFT(E1399,3)&amp;"."&amp;MID(E1399,4,3)&amp;"/"&amp;MID(E1399,7,4)&amp;"-"&amp;RIGHT(E1399,2),IF(G1399=11,"00.0"&amp;LEFT(E1399,2)&amp;"."&amp;MID(E1399,3,3)&amp;"/"&amp;MID(E1399,6,4)&amp;"-"&amp;RIGHT(E1399,2),"erro")))))</f>
        <v>01.319.044/0001-41</v>
      </c>
      <c r="G1399" s="2">
        <f t="shared" si="2"/>
        <v>13</v>
      </c>
      <c r="H1399" s="6" t="s">
        <v>62</v>
      </c>
      <c r="I1399" s="2">
        <v>3.0</v>
      </c>
      <c r="J1399" s="6">
        <v>9.20432229965062</v>
      </c>
      <c r="K1399" s="6">
        <v>9940.0</v>
      </c>
      <c r="L1399" s="2">
        <v>0.0</v>
      </c>
      <c r="M1399" s="2">
        <v>0.0</v>
      </c>
      <c r="N1399" s="2"/>
      <c r="O1399" s="2">
        <v>0.0</v>
      </c>
      <c r="P1399" s="2">
        <v>0.0</v>
      </c>
      <c r="Q1399" s="2">
        <v>0.0</v>
      </c>
      <c r="R1399" s="2">
        <v>4.0</v>
      </c>
      <c r="S1399" s="2">
        <v>0.0</v>
      </c>
      <c r="T1399" s="6">
        <v>12.191192483000721</v>
      </c>
      <c r="U1399" s="6">
        <v>-0.2768795103681374</v>
      </c>
      <c r="V1399" s="6">
        <v>0.0036133694670280035</v>
      </c>
      <c r="W1399" s="6">
        <v>701.0</v>
      </c>
      <c r="X1399" s="6">
        <v>11.0</v>
      </c>
      <c r="Y1399" s="6">
        <v>197046.0</v>
      </c>
      <c r="Z1399" s="6">
        <v>-54558.0</v>
      </c>
      <c r="AA1399" s="2">
        <f t="shared" si="3"/>
        <v>1</v>
      </c>
      <c r="AB1399" s="2">
        <v>0.0</v>
      </c>
      <c r="AC1399" s="2">
        <v>0.0</v>
      </c>
      <c r="AD1399" s="2">
        <v>0.0</v>
      </c>
      <c r="AE1399" s="2">
        <v>0.0</v>
      </c>
      <c r="AF1399" s="2">
        <v>0.0</v>
      </c>
      <c r="AG1399" s="2">
        <v>0.0</v>
      </c>
      <c r="AH1399" s="2">
        <v>0.0</v>
      </c>
      <c r="AI1399" s="2">
        <v>0.0</v>
      </c>
      <c r="AJ1399" s="2">
        <v>0.0</v>
      </c>
      <c r="AK1399" s="2">
        <v>0.0</v>
      </c>
      <c r="AL1399" s="2">
        <v>0.0</v>
      </c>
      <c r="AM1399" s="2">
        <v>0.0</v>
      </c>
      <c r="AN1399" s="2">
        <v>0.0</v>
      </c>
      <c r="AO1399" s="2">
        <v>0.0</v>
      </c>
      <c r="AP1399" s="2">
        <v>1.0</v>
      </c>
      <c r="AQ1399" s="2">
        <v>0.0</v>
      </c>
      <c r="AR1399" s="3">
        <v>0.0</v>
      </c>
      <c r="AS1399" s="6">
        <f t="shared" si="4"/>
        <v>12.19099962</v>
      </c>
      <c r="AT1399" s="6">
        <f t="shared" si="5"/>
        <v>-0.3965168927</v>
      </c>
      <c r="AU1399" s="6">
        <f t="shared" si="6"/>
        <v>3.856386543</v>
      </c>
      <c r="AV1399" s="6">
        <f t="shared" si="7"/>
        <v>0</v>
      </c>
      <c r="AW1399" s="6">
        <f t="shared" si="8"/>
        <v>0</v>
      </c>
      <c r="AX1399" s="6">
        <f t="shared" si="9"/>
        <v>0</v>
      </c>
      <c r="AY1399" s="6">
        <f t="shared" si="10"/>
        <v>0</v>
      </c>
      <c r="AZ1399" s="6">
        <f t="shared" si="11"/>
        <v>0</v>
      </c>
      <c r="BA1399" s="6">
        <f t="shared" si="12"/>
        <v>4</v>
      </c>
      <c r="BB1399" s="6">
        <f t="shared" si="13"/>
        <v>0</v>
      </c>
      <c r="BC1399" s="2"/>
      <c r="BD1399" s="2"/>
    </row>
    <row r="1400" ht="15.75" customHeight="1">
      <c r="A1400" s="2">
        <v>334.0</v>
      </c>
      <c r="B1400" s="2">
        <v>2016.0</v>
      </c>
      <c r="C1400" s="6" t="s">
        <v>395</v>
      </c>
      <c r="D1400" s="2">
        <v>16551.0</v>
      </c>
      <c r="E1400" s="2">
        <v>1.989044000159E12</v>
      </c>
      <c r="F1400" s="2" t="str">
        <f t="array" ref="F1400">IFERROR(INDEX(cnpj!$A:$B,MATCH(C1400,cnpj!$B:$B,0),1),IF(G1400=14,LEFT(E1400,2)&amp;"."&amp;MID(E1400,3,3)&amp;"."&amp;MID(E1400,6,3)&amp;"/"&amp;MID(E1400,9,4)&amp;"-"&amp;RIGHT(E1400,2),IF(G1400=13,0&amp;LEFT(E1400,1)&amp;"."&amp;MID(E1400,2,3)&amp;"."&amp;MID(E1400,5,3)&amp;"/"&amp;MID(E1400,8,4)&amp;"-"&amp;RIGHT(E1400,2),IF(G1400=12,"00"&amp;"."&amp;LEFT(E1400,3)&amp;"."&amp;MID(E1400,4,3)&amp;"/"&amp;MID(E1400,7,4)&amp;"-"&amp;RIGHT(E1400,2),IF(G1400=11,"00.0"&amp;LEFT(E1400,2)&amp;"."&amp;MID(E1400,3,3)&amp;"/"&amp;MID(E1400,6,4)&amp;"-"&amp;RIGHT(E1400,2),"erro")))))</f>
        <v>01.989.044/0001-59</v>
      </c>
      <c r="G1400" s="2">
        <f t="shared" si="2"/>
        <v>13</v>
      </c>
      <c r="H1400" s="6" t="s">
        <v>50</v>
      </c>
      <c r="I1400" s="2">
        <v>6.0</v>
      </c>
      <c r="J1400" s="6">
        <v>9.10719961305667</v>
      </c>
      <c r="K1400" s="6">
        <v>9020.0</v>
      </c>
      <c r="L1400" s="2">
        <v>0.0</v>
      </c>
      <c r="M1400" s="2">
        <v>0.0</v>
      </c>
      <c r="N1400" s="2"/>
      <c r="O1400" s="2">
        <v>0.0</v>
      </c>
      <c r="P1400" s="2">
        <v>0.0</v>
      </c>
      <c r="Q1400" s="2">
        <v>0.0</v>
      </c>
      <c r="R1400" s="2">
        <v>4.0</v>
      </c>
      <c r="S1400" s="2">
        <v>0.0</v>
      </c>
      <c r="T1400" s="6">
        <v>6.210600077024653</v>
      </c>
      <c r="U1400" s="6">
        <v>-1.3614457831325302</v>
      </c>
      <c r="V1400" s="6">
        <v>9.951807228915662</v>
      </c>
      <c r="W1400" s="6">
        <v>33.0</v>
      </c>
      <c r="X1400" s="6">
        <v>4923.0</v>
      </c>
      <c r="Y1400" s="6">
        <v>498.0</v>
      </c>
      <c r="Z1400" s="6">
        <v>-678.0</v>
      </c>
      <c r="AA1400" s="2" t="str">
        <f t="shared" si="3"/>
        <v/>
      </c>
      <c r="AB1400" s="2">
        <v>0.0</v>
      </c>
      <c r="AC1400" s="2">
        <v>1.0</v>
      </c>
      <c r="AD1400" s="2">
        <v>0.0</v>
      </c>
      <c r="AE1400" s="2">
        <v>0.0</v>
      </c>
      <c r="AF1400" s="2">
        <v>0.0</v>
      </c>
      <c r="AG1400" s="2">
        <v>0.0</v>
      </c>
      <c r="AH1400" s="2">
        <v>0.0</v>
      </c>
      <c r="AI1400" s="2">
        <v>0.0</v>
      </c>
      <c r="AJ1400" s="2">
        <v>0.0</v>
      </c>
      <c r="AK1400" s="2">
        <v>0.0</v>
      </c>
      <c r="AL1400" s="2">
        <v>0.0</v>
      </c>
      <c r="AM1400" s="2">
        <v>1.0</v>
      </c>
      <c r="AN1400" s="2">
        <v>0.0</v>
      </c>
      <c r="AO1400" s="2">
        <v>0.0</v>
      </c>
      <c r="AP1400" s="2">
        <v>0.0</v>
      </c>
      <c r="AQ1400" s="2">
        <v>0.0</v>
      </c>
      <c r="AR1400" s="3">
        <v>0.0</v>
      </c>
      <c r="AS1400" s="6" t="str">
        <f t="shared" si="4"/>
        <v/>
      </c>
      <c r="AT1400" s="6" t="str">
        <f t="shared" si="5"/>
        <v/>
      </c>
      <c r="AU1400" s="6" t="str">
        <f t="shared" si="6"/>
        <v/>
      </c>
      <c r="AV1400" s="6" t="str">
        <f t="shared" si="7"/>
        <v/>
      </c>
      <c r="AW1400" s="6" t="str">
        <f t="shared" si="8"/>
        <v/>
      </c>
      <c r="AX1400" s="6" t="str">
        <f t="shared" si="9"/>
        <v/>
      </c>
      <c r="AY1400" s="6" t="str">
        <f t="shared" si="10"/>
        <v/>
      </c>
      <c r="AZ1400" s="6" t="str">
        <f t="shared" si="11"/>
        <v/>
      </c>
      <c r="BA1400" s="6" t="str">
        <f t="shared" si="12"/>
        <v/>
      </c>
      <c r="BB1400" s="6" t="str">
        <f t="shared" si="13"/>
        <v/>
      </c>
      <c r="BC1400" s="2"/>
      <c r="BD1400" s="2"/>
    </row>
    <row r="1401" ht="15.75" customHeight="1">
      <c r="A1401" s="2">
        <v>334.0</v>
      </c>
      <c r="B1401" s="2">
        <v>2017.0</v>
      </c>
      <c r="C1401" s="6" t="s">
        <v>395</v>
      </c>
      <c r="D1401" s="2">
        <v>16551.0</v>
      </c>
      <c r="E1401" s="2">
        <v>1.989044000159E12</v>
      </c>
      <c r="F1401" s="2" t="str">
        <f t="array" ref="F1401">IFERROR(INDEX(cnpj!$A:$B,MATCH(C1401,cnpj!$B:$B,0),1),IF(G1401=14,LEFT(E1401,2)&amp;"."&amp;MID(E1401,3,3)&amp;"."&amp;MID(E1401,6,3)&amp;"/"&amp;MID(E1401,9,4)&amp;"-"&amp;RIGHT(E1401,2),IF(G1401=13,0&amp;LEFT(E1401,1)&amp;"."&amp;MID(E1401,2,3)&amp;"."&amp;MID(E1401,5,3)&amp;"/"&amp;MID(E1401,8,4)&amp;"-"&amp;RIGHT(E1401,2),IF(G1401=12,"00"&amp;"."&amp;LEFT(E1401,3)&amp;"."&amp;MID(E1401,4,3)&amp;"/"&amp;MID(E1401,7,4)&amp;"-"&amp;RIGHT(E1401,2),IF(G1401=11,"00.0"&amp;LEFT(E1401,2)&amp;"."&amp;MID(E1401,3,3)&amp;"/"&amp;MID(E1401,6,4)&amp;"-"&amp;RIGHT(E1401,2),"erro")))))</f>
        <v>01.989.044/0001-59</v>
      </c>
      <c r="G1401" s="2">
        <f t="shared" si="2"/>
        <v>13</v>
      </c>
      <c r="H1401" s="6" t="s">
        <v>50</v>
      </c>
      <c r="I1401" s="2">
        <v>6.0</v>
      </c>
      <c r="J1401" s="6">
        <v>9.169518377455928</v>
      </c>
      <c r="K1401" s="6">
        <v>9600.0</v>
      </c>
      <c r="L1401" s="2">
        <v>0.0</v>
      </c>
      <c r="M1401" s="2">
        <v>0.0</v>
      </c>
      <c r="N1401" s="2"/>
      <c r="O1401" s="2">
        <v>0.0</v>
      </c>
      <c r="P1401" s="2">
        <v>0.0</v>
      </c>
      <c r="Q1401" s="2">
        <v>0.0</v>
      </c>
      <c r="R1401" s="2">
        <v>4.0</v>
      </c>
      <c r="S1401" s="2">
        <v>0.0</v>
      </c>
      <c r="T1401" s="6">
        <v>5.517452896464707</v>
      </c>
      <c r="U1401" s="6">
        <v>-1.8674698795180722</v>
      </c>
      <c r="V1401" s="6">
        <v>20.771084337349397</v>
      </c>
      <c r="W1401" s="6">
        <v>33.0</v>
      </c>
      <c r="X1401" s="6">
        <v>5139.0</v>
      </c>
      <c r="Y1401" s="6">
        <v>249.0</v>
      </c>
      <c r="Z1401" s="6">
        <v>-465.0</v>
      </c>
      <c r="AA1401" s="2">
        <f t="shared" si="3"/>
        <v>1</v>
      </c>
      <c r="AB1401" s="2">
        <v>0.0</v>
      </c>
      <c r="AC1401" s="2">
        <v>1.0</v>
      </c>
      <c r="AD1401" s="2">
        <v>0.0</v>
      </c>
      <c r="AE1401" s="2">
        <v>0.0</v>
      </c>
      <c r="AF1401" s="2">
        <v>0.0</v>
      </c>
      <c r="AG1401" s="2">
        <v>0.0</v>
      </c>
      <c r="AH1401" s="2">
        <v>0.0</v>
      </c>
      <c r="AI1401" s="2">
        <v>0.0</v>
      </c>
      <c r="AJ1401" s="2">
        <v>0.0</v>
      </c>
      <c r="AK1401" s="2">
        <v>0.0</v>
      </c>
      <c r="AL1401" s="2">
        <v>0.0</v>
      </c>
      <c r="AM1401" s="2">
        <v>0.0</v>
      </c>
      <c r="AN1401" s="2">
        <v>1.0</v>
      </c>
      <c r="AO1401" s="2">
        <v>0.0</v>
      </c>
      <c r="AP1401" s="2">
        <v>0.0</v>
      </c>
      <c r="AQ1401" s="2">
        <v>0.0</v>
      </c>
      <c r="AR1401" s="3">
        <v>0.0</v>
      </c>
      <c r="AS1401" s="6">
        <f t="shared" si="4"/>
        <v>6.210600077</v>
      </c>
      <c r="AT1401" s="6">
        <f t="shared" si="5"/>
        <v>-1.361445783</v>
      </c>
      <c r="AU1401" s="6">
        <f t="shared" si="6"/>
        <v>9.951807229</v>
      </c>
      <c r="AV1401" s="6">
        <f t="shared" si="7"/>
        <v>0</v>
      </c>
      <c r="AW1401" s="6">
        <f t="shared" si="8"/>
        <v>0</v>
      </c>
      <c r="AX1401" s="6">
        <f t="shared" si="9"/>
        <v>0</v>
      </c>
      <c r="AY1401" s="6">
        <f t="shared" si="10"/>
        <v>0</v>
      </c>
      <c r="AZ1401" s="6">
        <f t="shared" si="11"/>
        <v>0</v>
      </c>
      <c r="BA1401" s="6">
        <f t="shared" si="12"/>
        <v>4</v>
      </c>
      <c r="BB1401" s="6">
        <f t="shared" si="13"/>
        <v>0</v>
      </c>
      <c r="BC1401" s="2"/>
      <c r="BD1401" s="2"/>
    </row>
    <row r="1402" ht="15.75" customHeight="1">
      <c r="A1402" s="2">
        <v>335.0</v>
      </c>
      <c r="B1402" s="2">
        <v>2016.0</v>
      </c>
      <c r="C1402" s="6" t="s">
        <v>396</v>
      </c>
      <c r="D1402" s="2">
        <v>16705.0</v>
      </c>
      <c r="E1402" s="2">
        <v>2.217319000107E12</v>
      </c>
      <c r="F1402" s="2" t="str">
        <f t="array" ref="F1402">IFERROR(INDEX(cnpj!$A:$B,MATCH(C1402,cnpj!$B:$B,0),1),IF(G1402=14,LEFT(E1402,2)&amp;"."&amp;MID(E1402,3,3)&amp;"."&amp;MID(E1402,6,3)&amp;"/"&amp;MID(E1402,9,4)&amp;"-"&amp;RIGHT(E1402,2),IF(G1402=13,0&amp;LEFT(E1402,1)&amp;"."&amp;MID(E1402,2,3)&amp;"."&amp;MID(E1402,5,3)&amp;"/"&amp;MID(E1402,8,4)&amp;"-"&amp;RIGHT(E1402,2),IF(G1402=12,"00"&amp;"."&amp;LEFT(E1402,3)&amp;"."&amp;MID(E1402,4,3)&amp;"/"&amp;MID(E1402,7,4)&amp;"-"&amp;RIGHT(E1402,2),IF(G1402=11,"00.0"&amp;LEFT(E1402,2)&amp;"."&amp;MID(E1402,3,3)&amp;"/"&amp;MID(E1402,6,4)&amp;"-"&amp;RIGHT(E1402,2),"erro")))))</f>
        <v>02.217.319/0001-07</v>
      </c>
      <c r="G1402" s="2">
        <f t="shared" si="2"/>
        <v>13</v>
      </c>
      <c r="H1402" s="6" t="s">
        <v>50</v>
      </c>
      <c r="I1402" s="2">
        <v>6.0</v>
      </c>
      <c r="J1402" s="6">
        <v>9.629050706834368</v>
      </c>
      <c r="K1402" s="6">
        <v>15200.0</v>
      </c>
      <c r="L1402" s="2">
        <v>0.0</v>
      </c>
      <c r="M1402" s="2">
        <v>0.0</v>
      </c>
      <c r="N1402" s="2"/>
      <c r="O1402" s="2">
        <v>0.0</v>
      </c>
      <c r="P1402" s="2">
        <v>0.0</v>
      </c>
      <c r="Q1402" s="2">
        <v>0.0</v>
      </c>
      <c r="R1402" s="2">
        <v>5.0</v>
      </c>
      <c r="S1402" s="2">
        <v>0.0</v>
      </c>
      <c r="T1402" s="6">
        <v>9.794788135612787</v>
      </c>
      <c r="U1402" s="6">
        <v>-0.005436677814938685</v>
      </c>
      <c r="V1402" s="6">
        <v>0.008639910813823858</v>
      </c>
      <c r="W1402" s="6">
        <v>155.0</v>
      </c>
      <c r="X1402" s="6">
        <v>0.0</v>
      </c>
      <c r="Y1402" s="6">
        <v>17940.0</v>
      </c>
      <c r="Z1402" s="6">
        <v>-97.534</v>
      </c>
      <c r="AA1402" s="2" t="str">
        <f t="shared" si="3"/>
        <v/>
      </c>
      <c r="AB1402" s="2">
        <v>0.0</v>
      </c>
      <c r="AC1402" s="2">
        <v>1.0</v>
      </c>
      <c r="AD1402" s="2">
        <v>0.0</v>
      </c>
      <c r="AE1402" s="2">
        <v>0.0</v>
      </c>
      <c r="AF1402" s="2">
        <v>0.0</v>
      </c>
      <c r="AG1402" s="2">
        <v>0.0</v>
      </c>
      <c r="AH1402" s="2">
        <v>0.0</v>
      </c>
      <c r="AI1402" s="2">
        <v>0.0</v>
      </c>
      <c r="AJ1402" s="2">
        <v>0.0</v>
      </c>
      <c r="AK1402" s="2">
        <v>0.0</v>
      </c>
      <c r="AL1402" s="2">
        <v>0.0</v>
      </c>
      <c r="AM1402" s="2">
        <v>1.0</v>
      </c>
      <c r="AN1402" s="2">
        <v>0.0</v>
      </c>
      <c r="AO1402" s="2">
        <v>0.0</v>
      </c>
      <c r="AP1402" s="2">
        <v>0.0</v>
      </c>
      <c r="AQ1402" s="2">
        <v>0.0</v>
      </c>
      <c r="AR1402" s="3">
        <v>0.0</v>
      </c>
      <c r="AS1402" s="6" t="str">
        <f t="shared" si="4"/>
        <v/>
      </c>
      <c r="AT1402" s="6" t="str">
        <f t="shared" si="5"/>
        <v/>
      </c>
      <c r="AU1402" s="6" t="str">
        <f t="shared" si="6"/>
        <v/>
      </c>
      <c r="AV1402" s="6" t="str">
        <f t="shared" si="7"/>
        <v/>
      </c>
      <c r="AW1402" s="6" t="str">
        <f t="shared" si="8"/>
        <v/>
      </c>
      <c r="AX1402" s="6" t="str">
        <f t="shared" si="9"/>
        <v/>
      </c>
      <c r="AY1402" s="6" t="str">
        <f t="shared" si="10"/>
        <v/>
      </c>
      <c r="AZ1402" s="6" t="str">
        <f t="shared" si="11"/>
        <v/>
      </c>
      <c r="BA1402" s="6" t="str">
        <f t="shared" si="12"/>
        <v/>
      </c>
      <c r="BB1402" s="6" t="str">
        <f t="shared" si="13"/>
        <v/>
      </c>
      <c r="BC1402" s="2"/>
      <c r="BD1402" s="2"/>
    </row>
    <row r="1403" ht="15.75" customHeight="1">
      <c r="A1403" s="2">
        <v>335.0</v>
      </c>
      <c r="B1403" s="2">
        <v>2017.0</v>
      </c>
      <c r="C1403" s="6" t="s">
        <v>396</v>
      </c>
      <c r="D1403" s="2">
        <v>16705.0</v>
      </c>
      <c r="E1403" s="2">
        <v>2.217319000107E12</v>
      </c>
      <c r="F1403" s="2" t="str">
        <f t="array" ref="F1403">IFERROR(INDEX(cnpj!$A:$B,MATCH(C1403,cnpj!$B:$B,0),1),IF(G1403=14,LEFT(E1403,2)&amp;"."&amp;MID(E1403,3,3)&amp;"."&amp;MID(E1403,6,3)&amp;"/"&amp;MID(E1403,9,4)&amp;"-"&amp;RIGHT(E1403,2),IF(G1403=13,0&amp;LEFT(E1403,1)&amp;"."&amp;MID(E1403,2,3)&amp;"."&amp;MID(E1403,5,3)&amp;"/"&amp;MID(E1403,8,4)&amp;"-"&amp;RIGHT(E1403,2),IF(G1403=12,"00"&amp;"."&amp;LEFT(E1403,3)&amp;"."&amp;MID(E1403,4,3)&amp;"/"&amp;MID(E1403,7,4)&amp;"-"&amp;RIGHT(E1403,2),IF(G1403=11,"00.0"&amp;LEFT(E1403,2)&amp;"."&amp;MID(E1403,3,3)&amp;"/"&amp;MID(E1403,6,4)&amp;"-"&amp;RIGHT(E1403,2),"erro")))))</f>
        <v>02.217.319/0001-07</v>
      </c>
      <c r="G1403" s="2">
        <f t="shared" si="2"/>
        <v>13</v>
      </c>
      <c r="H1403" s="6" t="s">
        <v>50</v>
      </c>
      <c r="I1403" s="2">
        <v>6.0</v>
      </c>
      <c r="J1403" s="6">
        <v>9.629050706834368</v>
      </c>
      <c r="K1403" s="6">
        <v>15200.0</v>
      </c>
      <c r="L1403" s="2">
        <v>0.0</v>
      </c>
      <c r="M1403" s="2">
        <v>0.0</v>
      </c>
      <c r="N1403" s="2"/>
      <c r="O1403" s="2">
        <v>0.0</v>
      </c>
      <c r="P1403" s="2">
        <v>0.0</v>
      </c>
      <c r="Q1403" s="2">
        <v>0.0</v>
      </c>
      <c r="R1403" s="2">
        <v>5.0</v>
      </c>
      <c r="S1403" s="2">
        <v>0.0</v>
      </c>
      <c r="T1403" s="6">
        <v>9.983130180188324</v>
      </c>
      <c r="U1403" s="6">
        <v>-0.004900591005633023</v>
      </c>
      <c r="V1403" s="6">
        <v>4.6172315079878105E-4</v>
      </c>
      <c r="W1403" s="6">
        <v>10.0</v>
      </c>
      <c r="X1403" s="6">
        <v>0.0</v>
      </c>
      <c r="Y1403" s="6">
        <v>21658.0</v>
      </c>
      <c r="Z1403" s="6">
        <v>-106.137</v>
      </c>
      <c r="AA1403" s="2">
        <f t="shared" si="3"/>
        <v>1</v>
      </c>
      <c r="AB1403" s="2">
        <v>0.0</v>
      </c>
      <c r="AC1403" s="2">
        <v>1.0</v>
      </c>
      <c r="AD1403" s="2">
        <v>0.0</v>
      </c>
      <c r="AE1403" s="2">
        <v>0.0</v>
      </c>
      <c r="AF1403" s="2">
        <v>0.0</v>
      </c>
      <c r="AG1403" s="2">
        <v>0.0</v>
      </c>
      <c r="AH1403" s="2">
        <v>0.0</v>
      </c>
      <c r="AI1403" s="2">
        <v>0.0</v>
      </c>
      <c r="AJ1403" s="2">
        <v>0.0</v>
      </c>
      <c r="AK1403" s="2">
        <v>0.0</v>
      </c>
      <c r="AL1403" s="2">
        <v>0.0</v>
      </c>
      <c r="AM1403" s="2">
        <v>0.0</v>
      </c>
      <c r="AN1403" s="2">
        <v>1.0</v>
      </c>
      <c r="AO1403" s="2">
        <v>0.0</v>
      </c>
      <c r="AP1403" s="2">
        <v>0.0</v>
      </c>
      <c r="AQ1403" s="2">
        <v>0.0</v>
      </c>
      <c r="AR1403" s="3">
        <v>0.0</v>
      </c>
      <c r="AS1403" s="6">
        <f t="shared" si="4"/>
        <v>9.794788136</v>
      </c>
      <c r="AT1403" s="6">
        <f t="shared" si="5"/>
        <v>-0.005436677815</v>
      </c>
      <c r="AU1403" s="6">
        <f t="shared" si="6"/>
        <v>0.008639910814</v>
      </c>
      <c r="AV1403" s="6">
        <f t="shared" si="7"/>
        <v>0</v>
      </c>
      <c r="AW1403" s="6">
        <f t="shared" si="8"/>
        <v>0</v>
      </c>
      <c r="AX1403" s="6">
        <f t="shared" si="9"/>
        <v>0</v>
      </c>
      <c r="AY1403" s="6">
        <f t="shared" si="10"/>
        <v>0</v>
      </c>
      <c r="AZ1403" s="6">
        <f t="shared" si="11"/>
        <v>0</v>
      </c>
      <c r="BA1403" s="6">
        <f t="shared" si="12"/>
        <v>5</v>
      </c>
      <c r="BB1403" s="6">
        <f t="shared" si="13"/>
        <v>0</v>
      </c>
      <c r="BC1403" s="2"/>
      <c r="BD1403" s="2"/>
    </row>
    <row r="1404" ht="15.75" customHeight="1">
      <c r="A1404" s="2">
        <v>335.0</v>
      </c>
      <c r="B1404" s="2">
        <v>2018.0</v>
      </c>
      <c r="C1404" s="6" t="s">
        <v>396</v>
      </c>
      <c r="D1404" s="2">
        <v>16705.0</v>
      </c>
      <c r="E1404" s="2">
        <v>2.217319000107E12</v>
      </c>
      <c r="F1404" s="2" t="str">
        <f t="array" ref="F1404">IFERROR(INDEX(cnpj!$A:$B,MATCH(C1404,cnpj!$B:$B,0),1),IF(G1404=14,LEFT(E1404,2)&amp;"."&amp;MID(E1404,3,3)&amp;"."&amp;MID(E1404,6,3)&amp;"/"&amp;MID(E1404,9,4)&amp;"-"&amp;RIGHT(E1404,2),IF(G1404=13,0&amp;LEFT(E1404,1)&amp;"."&amp;MID(E1404,2,3)&amp;"."&amp;MID(E1404,5,3)&amp;"/"&amp;MID(E1404,8,4)&amp;"-"&amp;RIGHT(E1404,2),IF(G1404=12,"00"&amp;"."&amp;LEFT(E1404,3)&amp;"."&amp;MID(E1404,4,3)&amp;"/"&amp;MID(E1404,7,4)&amp;"-"&amp;RIGHT(E1404,2),IF(G1404=11,"00.0"&amp;LEFT(E1404,2)&amp;"."&amp;MID(E1404,3,3)&amp;"/"&amp;MID(E1404,6,4)&amp;"-"&amp;RIGHT(E1404,2),"erro")))))</f>
        <v>02.217.319/0001-07</v>
      </c>
      <c r="G1404" s="2">
        <f t="shared" si="2"/>
        <v>13</v>
      </c>
      <c r="H1404" s="6" t="s">
        <v>50</v>
      </c>
      <c r="I1404" s="2">
        <v>6.0</v>
      </c>
      <c r="J1404" s="6">
        <v>9.629050706834368</v>
      </c>
      <c r="K1404" s="6">
        <v>15200.0</v>
      </c>
      <c r="L1404" s="2">
        <v>0.0</v>
      </c>
      <c r="M1404" s="2">
        <v>0.0</v>
      </c>
      <c r="N1404" s="2"/>
      <c r="O1404" s="2">
        <v>0.0</v>
      </c>
      <c r="P1404" s="2">
        <v>0.0</v>
      </c>
      <c r="Q1404" s="2">
        <v>0.0</v>
      </c>
      <c r="R1404" s="2">
        <v>6.0</v>
      </c>
      <c r="S1404" s="2">
        <v>0.0</v>
      </c>
      <c r="T1404" s="6">
        <v>9.791549899295264</v>
      </c>
      <c r="U1404" s="6">
        <v>-0.007491611676546247</v>
      </c>
      <c r="V1404" s="6">
        <v>0.011128509115311486</v>
      </c>
      <c r="W1404" s="6">
        <v>199.0</v>
      </c>
      <c r="X1404" s="6">
        <v>0.0</v>
      </c>
      <c r="Y1404" s="6">
        <v>17882.0</v>
      </c>
      <c r="Z1404" s="6">
        <v>-133.965</v>
      </c>
      <c r="AA1404" s="2">
        <f t="shared" si="3"/>
        <v>1</v>
      </c>
      <c r="AB1404" s="2">
        <v>0.0</v>
      </c>
      <c r="AC1404" s="2">
        <v>1.0</v>
      </c>
      <c r="AD1404" s="2">
        <v>0.0</v>
      </c>
      <c r="AE1404" s="2">
        <v>0.0</v>
      </c>
      <c r="AF1404" s="2">
        <v>0.0</v>
      </c>
      <c r="AG1404" s="2">
        <v>0.0</v>
      </c>
      <c r="AH1404" s="2">
        <v>0.0</v>
      </c>
      <c r="AI1404" s="2">
        <v>0.0</v>
      </c>
      <c r="AJ1404" s="2">
        <v>0.0</v>
      </c>
      <c r="AK1404" s="2">
        <v>0.0</v>
      </c>
      <c r="AL1404" s="2">
        <v>0.0</v>
      </c>
      <c r="AM1404" s="2">
        <v>0.0</v>
      </c>
      <c r="AN1404" s="2">
        <v>0.0</v>
      </c>
      <c r="AO1404" s="2">
        <v>1.0</v>
      </c>
      <c r="AP1404" s="2">
        <v>0.0</v>
      </c>
      <c r="AQ1404" s="2">
        <v>0.0</v>
      </c>
      <c r="AR1404" s="3">
        <v>0.0</v>
      </c>
      <c r="AS1404" s="6">
        <f t="shared" si="4"/>
        <v>9.98313018</v>
      </c>
      <c r="AT1404" s="6">
        <f t="shared" si="5"/>
        <v>-0.004900591006</v>
      </c>
      <c r="AU1404" s="6">
        <f t="shared" si="6"/>
        <v>0.0004617231508</v>
      </c>
      <c r="AV1404" s="6">
        <f t="shared" si="7"/>
        <v>0</v>
      </c>
      <c r="AW1404" s="6">
        <f t="shared" si="8"/>
        <v>0</v>
      </c>
      <c r="AX1404" s="6">
        <f t="shared" si="9"/>
        <v>0</v>
      </c>
      <c r="AY1404" s="6">
        <f t="shared" si="10"/>
        <v>0</v>
      </c>
      <c r="AZ1404" s="6">
        <f t="shared" si="11"/>
        <v>0</v>
      </c>
      <c r="BA1404" s="6">
        <f t="shared" si="12"/>
        <v>5</v>
      </c>
      <c r="BB1404" s="6">
        <f t="shared" si="13"/>
        <v>0</v>
      </c>
      <c r="BC1404" s="2"/>
      <c r="BD1404" s="2"/>
    </row>
    <row r="1405" ht="15.75" customHeight="1">
      <c r="A1405" s="2">
        <v>335.0</v>
      </c>
      <c r="B1405" s="2">
        <v>2019.0</v>
      </c>
      <c r="C1405" s="6" t="s">
        <v>396</v>
      </c>
      <c r="D1405" s="2">
        <v>16705.0</v>
      </c>
      <c r="E1405" s="2">
        <v>2.217319000107E12</v>
      </c>
      <c r="F1405" s="2" t="str">
        <f t="array" ref="F1405">IFERROR(INDEX(cnpj!$A:$B,MATCH(C1405,cnpj!$B:$B,0),1),IF(G1405=14,LEFT(E1405,2)&amp;"."&amp;MID(E1405,3,3)&amp;"."&amp;MID(E1405,6,3)&amp;"/"&amp;MID(E1405,9,4)&amp;"-"&amp;RIGHT(E1405,2),IF(G1405=13,0&amp;LEFT(E1405,1)&amp;"."&amp;MID(E1405,2,3)&amp;"."&amp;MID(E1405,5,3)&amp;"/"&amp;MID(E1405,8,4)&amp;"-"&amp;RIGHT(E1405,2),IF(G1405=12,"00"&amp;"."&amp;LEFT(E1405,3)&amp;"."&amp;MID(E1405,4,3)&amp;"/"&amp;MID(E1405,7,4)&amp;"-"&amp;RIGHT(E1405,2),IF(G1405=11,"00.0"&amp;LEFT(E1405,2)&amp;"."&amp;MID(E1405,3,3)&amp;"/"&amp;MID(E1405,6,4)&amp;"-"&amp;RIGHT(E1405,2),"erro")))))</f>
        <v>02.217.319/0001-07</v>
      </c>
      <c r="G1405" s="2">
        <f t="shared" si="2"/>
        <v>13</v>
      </c>
      <c r="H1405" s="6" t="s">
        <v>50</v>
      </c>
      <c r="I1405" s="2">
        <v>6.0</v>
      </c>
      <c r="J1405" s="6">
        <v>9.629050706834368</v>
      </c>
      <c r="K1405" s="6">
        <v>15200.0</v>
      </c>
      <c r="L1405" s="2">
        <v>0.0</v>
      </c>
      <c r="M1405" s="2">
        <v>0.0</v>
      </c>
      <c r="N1405" s="2"/>
      <c r="O1405" s="2">
        <v>0.0</v>
      </c>
      <c r="P1405" s="2">
        <v>0.0</v>
      </c>
      <c r="Q1405" s="2">
        <v>0.0</v>
      </c>
      <c r="R1405" s="2">
        <v>5.0</v>
      </c>
      <c r="S1405" s="2">
        <v>0.0</v>
      </c>
      <c r="T1405" s="6">
        <v>11.306319412294949</v>
      </c>
      <c r="U1405" s="6">
        <v>-0.0016765805198318046</v>
      </c>
      <c r="V1405" s="6">
        <v>0.002077851820886714</v>
      </c>
      <c r="W1405" s="6">
        <v>14.0</v>
      </c>
      <c r="X1405" s="6">
        <v>155.0</v>
      </c>
      <c r="Y1405" s="6">
        <v>81334.0</v>
      </c>
      <c r="Z1405" s="6">
        <v>-136.363</v>
      </c>
      <c r="AA1405" s="2">
        <f t="shared" si="3"/>
        <v>1</v>
      </c>
      <c r="AB1405" s="2">
        <v>0.0</v>
      </c>
      <c r="AC1405" s="2">
        <v>1.0</v>
      </c>
      <c r="AD1405" s="2">
        <v>0.0</v>
      </c>
      <c r="AE1405" s="2">
        <v>0.0</v>
      </c>
      <c r="AF1405" s="2">
        <v>0.0</v>
      </c>
      <c r="AG1405" s="2">
        <v>0.0</v>
      </c>
      <c r="AH1405" s="2">
        <v>0.0</v>
      </c>
      <c r="AI1405" s="2">
        <v>0.0</v>
      </c>
      <c r="AJ1405" s="2">
        <v>0.0</v>
      </c>
      <c r="AK1405" s="2">
        <v>0.0</v>
      </c>
      <c r="AL1405" s="2">
        <v>0.0</v>
      </c>
      <c r="AM1405" s="2">
        <v>0.0</v>
      </c>
      <c r="AN1405" s="2">
        <v>0.0</v>
      </c>
      <c r="AO1405" s="2">
        <v>0.0</v>
      </c>
      <c r="AP1405" s="2">
        <v>1.0</v>
      </c>
      <c r="AQ1405" s="2">
        <v>0.0</v>
      </c>
      <c r="AR1405" s="3">
        <v>0.0</v>
      </c>
      <c r="AS1405" s="6">
        <f t="shared" si="4"/>
        <v>9.791549899</v>
      </c>
      <c r="AT1405" s="6">
        <f t="shared" si="5"/>
        <v>-0.007491611677</v>
      </c>
      <c r="AU1405" s="6">
        <f t="shared" si="6"/>
        <v>0.01112850912</v>
      </c>
      <c r="AV1405" s="6">
        <f t="shared" si="7"/>
        <v>0</v>
      </c>
      <c r="AW1405" s="6">
        <f t="shared" si="8"/>
        <v>0</v>
      </c>
      <c r="AX1405" s="6">
        <f t="shared" si="9"/>
        <v>0</v>
      </c>
      <c r="AY1405" s="6">
        <f t="shared" si="10"/>
        <v>0</v>
      </c>
      <c r="AZ1405" s="6">
        <f t="shared" si="11"/>
        <v>0</v>
      </c>
      <c r="BA1405" s="6">
        <f t="shared" si="12"/>
        <v>6</v>
      </c>
      <c r="BB1405" s="6">
        <f t="shared" si="13"/>
        <v>0</v>
      </c>
      <c r="BC1405" s="2"/>
      <c r="BD1405" s="2"/>
    </row>
    <row r="1406" ht="15.75" customHeight="1">
      <c r="A1406" s="2">
        <v>335.0</v>
      </c>
      <c r="B1406" s="2">
        <v>2020.0</v>
      </c>
      <c r="C1406" s="6" t="s">
        <v>396</v>
      </c>
      <c r="D1406" s="2">
        <v>16705.0</v>
      </c>
      <c r="E1406" s="2">
        <v>2.217319000107E12</v>
      </c>
      <c r="F1406" s="2" t="str">
        <f t="array" ref="F1406">IFERROR(INDEX(cnpj!$A:$B,MATCH(C1406,cnpj!$B:$B,0),1),IF(G1406=14,LEFT(E1406,2)&amp;"."&amp;MID(E1406,3,3)&amp;"."&amp;MID(E1406,6,3)&amp;"/"&amp;MID(E1406,9,4)&amp;"-"&amp;RIGHT(E1406,2),IF(G1406=13,0&amp;LEFT(E1406,1)&amp;"."&amp;MID(E1406,2,3)&amp;"."&amp;MID(E1406,5,3)&amp;"/"&amp;MID(E1406,8,4)&amp;"-"&amp;RIGHT(E1406,2),IF(G1406=12,"00"&amp;"."&amp;LEFT(E1406,3)&amp;"."&amp;MID(E1406,4,3)&amp;"/"&amp;MID(E1406,7,4)&amp;"-"&amp;RIGHT(E1406,2),IF(G1406=11,"00.0"&amp;LEFT(E1406,2)&amp;"."&amp;MID(E1406,3,3)&amp;"/"&amp;MID(E1406,6,4)&amp;"-"&amp;RIGHT(E1406,2),"erro")))))</f>
        <v>02.217.319/0001-07</v>
      </c>
      <c r="G1406" s="2">
        <f t="shared" si="2"/>
        <v>13</v>
      </c>
      <c r="H1406" s="6" t="s">
        <v>50</v>
      </c>
      <c r="I1406" s="2">
        <v>6.0</v>
      </c>
      <c r="J1406" s="6">
        <v>10.380963196620565</v>
      </c>
      <c r="K1406" s="6">
        <v>32240.0</v>
      </c>
      <c r="L1406" s="2">
        <v>0.0</v>
      </c>
      <c r="M1406" s="2">
        <v>0.0</v>
      </c>
      <c r="N1406" s="2"/>
      <c r="O1406" s="2">
        <v>0.0</v>
      </c>
      <c r="P1406" s="2">
        <v>0.0</v>
      </c>
      <c r="Q1406" s="2">
        <v>0.0</v>
      </c>
      <c r="R1406" s="2">
        <v>5.0</v>
      </c>
      <c r="S1406" s="2">
        <v>0.0</v>
      </c>
      <c r="T1406" s="6">
        <v>11.808144066308667</v>
      </c>
      <c r="U1406" s="6">
        <v>-9.389989727709875E-4</v>
      </c>
      <c r="V1406" s="6">
        <v>0.0012654270444090456</v>
      </c>
      <c r="W1406" s="6">
        <v>170.0</v>
      </c>
      <c r="X1406" s="6">
        <v>0.0</v>
      </c>
      <c r="Y1406" s="6">
        <v>134342.0</v>
      </c>
      <c r="Z1406" s="6">
        <v>-126.147</v>
      </c>
      <c r="AA1406" s="2">
        <f t="shared" si="3"/>
        <v>1</v>
      </c>
      <c r="AB1406" s="2">
        <v>0.0</v>
      </c>
      <c r="AC1406" s="2">
        <v>1.0</v>
      </c>
      <c r="AD1406" s="2">
        <v>0.0</v>
      </c>
      <c r="AE1406" s="2">
        <v>0.0</v>
      </c>
      <c r="AF1406" s="2">
        <v>0.0</v>
      </c>
      <c r="AG1406" s="2">
        <v>0.0</v>
      </c>
      <c r="AH1406" s="2">
        <v>0.0</v>
      </c>
      <c r="AI1406" s="2">
        <v>0.0</v>
      </c>
      <c r="AJ1406" s="2">
        <v>0.0</v>
      </c>
      <c r="AK1406" s="2">
        <v>0.0</v>
      </c>
      <c r="AL1406" s="2">
        <v>0.0</v>
      </c>
      <c r="AM1406" s="2">
        <v>0.0</v>
      </c>
      <c r="AN1406" s="2">
        <v>0.0</v>
      </c>
      <c r="AO1406" s="2">
        <v>0.0</v>
      </c>
      <c r="AP1406" s="2">
        <v>0.0</v>
      </c>
      <c r="AQ1406" s="2">
        <v>1.0</v>
      </c>
      <c r="AR1406" s="3">
        <v>0.0</v>
      </c>
      <c r="AS1406" s="6">
        <f t="shared" si="4"/>
        <v>11.30631941</v>
      </c>
      <c r="AT1406" s="6">
        <f t="shared" si="5"/>
        <v>-0.00167658052</v>
      </c>
      <c r="AU1406" s="6">
        <f t="shared" si="6"/>
        <v>0.002077851821</v>
      </c>
      <c r="AV1406" s="6">
        <f t="shared" si="7"/>
        <v>0</v>
      </c>
      <c r="AW1406" s="6">
        <f t="shared" si="8"/>
        <v>0</v>
      </c>
      <c r="AX1406" s="6">
        <f t="shared" si="9"/>
        <v>0</v>
      </c>
      <c r="AY1406" s="6">
        <f t="shared" si="10"/>
        <v>0</v>
      </c>
      <c r="AZ1406" s="6">
        <f t="shared" si="11"/>
        <v>0</v>
      </c>
      <c r="BA1406" s="6">
        <f t="shared" si="12"/>
        <v>5</v>
      </c>
      <c r="BB1406" s="6">
        <f t="shared" si="13"/>
        <v>0</v>
      </c>
      <c r="BC1406" s="2"/>
      <c r="BD1406" s="2"/>
    </row>
    <row r="1407" ht="15.75" customHeight="1">
      <c r="A1407" s="2">
        <v>336.0</v>
      </c>
      <c r="B1407" s="2">
        <v>2016.0</v>
      </c>
      <c r="C1407" s="6" t="s">
        <v>397</v>
      </c>
      <c r="D1407" s="2">
        <v>21016.0</v>
      </c>
      <c r="E1407" s="2">
        <v>8.80743200011E12</v>
      </c>
      <c r="F1407" s="2" t="str">
        <f t="array" ref="F1407">IFERROR(INDEX(cnpj!$A:$B,MATCH(C1407,cnpj!$B:$B,0),1),IF(G1407=14,LEFT(E1407,2)&amp;"."&amp;MID(E1407,3,3)&amp;"."&amp;MID(E1407,6,3)&amp;"/"&amp;MID(E1407,9,4)&amp;"-"&amp;RIGHT(E1407,2),IF(G1407=13,0&amp;LEFT(E1407,1)&amp;"."&amp;MID(E1407,2,3)&amp;"."&amp;MID(E1407,5,3)&amp;"/"&amp;MID(E1407,8,4)&amp;"-"&amp;RIGHT(E1407,2),IF(G1407=12,"00"&amp;"."&amp;LEFT(E1407,3)&amp;"."&amp;MID(E1407,4,3)&amp;"/"&amp;MID(E1407,7,4)&amp;"-"&amp;RIGHT(E1407,2),IF(G1407=11,"00.0"&amp;LEFT(E1407,2)&amp;"."&amp;MID(E1407,3,3)&amp;"/"&amp;MID(E1407,6,4)&amp;"-"&amp;RIGHT(E1407,2),"erro")))))</f>
        <v>08.807.432/0001-10</v>
      </c>
      <c r="G1407" s="2">
        <f t="shared" si="2"/>
        <v>13</v>
      </c>
      <c r="H1407" s="6" t="s">
        <v>62</v>
      </c>
      <c r="I1407" s="2">
        <v>3.0</v>
      </c>
      <c r="J1407" s="6">
        <v>14.78562687307448</v>
      </c>
      <c r="K1407" s="6">
        <v>2638251.31</v>
      </c>
      <c r="L1407" s="2">
        <v>0.0</v>
      </c>
      <c r="M1407" s="2">
        <v>1.0</v>
      </c>
      <c r="N1407" s="2"/>
      <c r="O1407" s="2">
        <v>0.0</v>
      </c>
      <c r="P1407" s="2">
        <v>0.0</v>
      </c>
      <c r="Q1407" s="2">
        <v>0.0</v>
      </c>
      <c r="R1407" s="2">
        <v>21.0</v>
      </c>
      <c r="S1407" s="2">
        <v>0.0</v>
      </c>
      <c r="T1407" s="6">
        <v>15.063585124487624</v>
      </c>
      <c r="U1407" s="6">
        <v>0.10566624631957076</v>
      </c>
      <c r="V1407" s="6">
        <v>0.301110135436351</v>
      </c>
      <c r="W1407" s="6">
        <v>540465.0</v>
      </c>
      <c r="X1407" s="6">
        <v>508491.0</v>
      </c>
      <c r="Y1407" s="6">
        <v>3483629.0</v>
      </c>
      <c r="Z1407" s="6">
        <v>368102.0</v>
      </c>
      <c r="AA1407" s="2" t="str">
        <f t="shared" si="3"/>
        <v/>
      </c>
      <c r="AB1407" s="2">
        <v>0.0</v>
      </c>
      <c r="AC1407" s="2">
        <v>0.0</v>
      </c>
      <c r="AD1407" s="2">
        <v>0.0</v>
      </c>
      <c r="AE1407" s="2">
        <v>0.0</v>
      </c>
      <c r="AF1407" s="2">
        <v>0.0</v>
      </c>
      <c r="AG1407" s="2">
        <v>0.0</v>
      </c>
      <c r="AH1407" s="2">
        <v>1.0</v>
      </c>
      <c r="AI1407" s="2">
        <v>0.0</v>
      </c>
      <c r="AJ1407" s="2">
        <v>0.0</v>
      </c>
      <c r="AK1407" s="2">
        <v>0.0</v>
      </c>
      <c r="AL1407" s="2">
        <v>0.0</v>
      </c>
      <c r="AM1407" s="2">
        <v>1.0</v>
      </c>
      <c r="AN1407" s="2">
        <v>0.0</v>
      </c>
      <c r="AO1407" s="2">
        <v>0.0</v>
      </c>
      <c r="AP1407" s="2">
        <v>0.0</v>
      </c>
      <c r="AQ1407" s="2">
        <v>0.0</v>
      </c>
      <c r="AR1407" s="3">
        <v>0.0</v>
      </c>
      <c r="AS1407" s="6" t="str">
        <f t="shared" si="4"/>
        <v/>
      </c>
      <c r="AT1407" s="6" t="str">
        <f t="shared" si="5"/>
        <v/>
      </c>
      <c r="AU1407" s="6" t="str">
        <f t="shared" si="6"/>
        <v/>
      </c>
      <c r="AV1407" s="6" t="str">
        <f t="shared" si="7"/>
        <v/>
      </c>
      <c r="AW1407" s="6" t="str">
        <f t="shared" si="8"/>
        <v/>
      </c>
      <c r="AX1407" s="6" t="str">
        <f t="shared" si="9"/>
        <v/>
      </c>
      <c r="AY1407" s="6" t="str">
        <f t="shared" si="10"/>
        <v/>
      </c>
      <c r="AZ1407" s="6" t="str">
        <f t="shared" si="11"/>
        <v/>
      </c>
      <c r="BA1407" s="6" t="str">
        <f t="shared" si="12"/>
        <v/>
      </c>
      <c r="BB1407" s="6" t="str">
        <f t="shared" si="13"/>
        <v/>
      </c>
      <c r="BC1407" s="2"/>
      <c r="BD1407" s="2"/>
    </row>
    <row r="1408" ht="15.75" customHeight="1">
      <c r="A1408" s="2">
        <v>336.0</v>
      </c>
      <c r="B1408" s="2">
        <v>2017.0</v>
      </c>
      <c r="C1408" s="6" t="s">
        <v>397</v>
      </c>
      <c r="D1408" s="2">
        <v>21016.0</v>
      </c>
      <c r="E1408" s="2">
        <v>8.80743200011E12</v>
      </c>
      <c r="F1408" s="2" t="str">
        <f t="array" ref="F1408">IFERROR(INDEX(cnpj!$A:$B,MATCH(C1408,cnpj!$B:$B,0),1),IF(G1408=14,LEFT(E1408,2)&amp;"."&amp;MID(E1408,3,3)&amp;"."&amp;MID(E1408,6,3)&amp;"/"&amp;MID(E1408,9,4)&amp;"-"&amp;RIGHT(E1408,2),IF(G1408=13,0&amp;LEFT(E1408,1)&amp;"."&amp;MID(E1408,2,3)&amp;"."&amp;MID(E1408,5,3)&amp;"/"&amp;MID(E1408,8,4)&amp;"-"&amp;RIGHT(E1408,2),IF(G1408=12,"00"&amp;"."&amp;LEFT(E1408,3)&amp;"."&amp;MID(E1408,4,3)&amp;"/"&amp;MID(E1408,7,4)&amp;"-"&amp;RIGHT(E1408,2),IF(G1408=11,"00.0"&amp;LEFT(E1408,2)&amp;"."&amp;MID(E1408,3,3)&amp;"/"&amp;MID(E1408,6,4)&amp;"-"&amp;RIGHT(E1408,2),"erro")))))</f>
        <v>08.807.432/0001-10</v>
      </c>
      <c r="G1408" s="2">
        <f t="shared" si="2"/>
        <v>13</v>
      </c>
      <c r="H1408" s="6" t="s">
        <v>62</v>
      </c>
      <c r="I1408" s="2">
        <v>3.0</v>
      </c>
      <c r="J1408" s="6">
        <v>14.116976882096296</v>
      </c>
      <c r="K1408" s="6">
        <v>1351839.59</v>
      </c>
      <c r="L1408" s="2">
        <v>0.0</v>
      </c>
      <c r="M1408" s="2">
        <v>1.0</v>
      </c>
      <c r="N1408" s="2"/>
      <c r="O1408" s="2">
        <v>0.0</v>
      </c>
      <c r="P1408" s="2">
        <v>0.0</v>
      </c>
      <c r="Q1408" s="2">
        <v>0.0</v>
      </c>
      <c r="R1408" s="2">
        <v>21.0</v>
      </c>
      <c r="S1408" s="2">
        <v>0.0</v>
      </c>
      <c r="T1408" s="6">
        <v>15.040796906400022</v>
      </c>
      <c r="U1408" s="6">
        <v>0.12469087183173913</v>
      </c>
      <c r="V1408" s="6">
        <v>0.18439295171624318</v>
      </c>
      <c r="W1408" s="6">
        <v>429978.0</v>
      </c>
      <c r="X1408" s="6">
        <v>197906.0</v>
      </c>
      <c r="Y1408" s="6">
        <v>3405141.0</v>
      </c>
      <c r="Z1408" s="6">
        <v>424590.0</v>
      </c>
      <c r="AA1408" s="2">
        <f t="shared" si="3"/>
        <v>0</v>
      </c>
      <c r="AB1408" s="2">
        <v>0.0</v>
      </c>
      <c r="AC1408" s="2">
        <v>0.0</v>
      </c>
      <c r="AD1408" s="2">
        <v>0.0</v>
      </c>
      <c r="AE1408" s="2">
        <v>0.0</v>
      </c>
      <c r="AF1408" s="2">
        <v>0.0</v>
      </c>
      <c r="AG1408" s="2">
        <v>0.0</v>
      </c>
      <c r="AH1408" s="2">
        <v>1.0</v>
      </c>
      <c r="AI1408" s="2">
        <v>0.0</v>
      </c>
      <c r="AJ1408" s="2">
        <v>0.0</v>
      </c>
      <c r="AK1408" s="2">
        <v>0.0</v>
      </c>
      <c r="AL1408" s="2">
        <v>0.0</v>
      </c>
      <c r="AM1408" s="2">
        <v>0.0</v>
      </c>
      <c r="AN1408" s="2">
        <v>1.0</v>
      </c>
      <c r="AO1408" s="2">
        <v>0.0</v>
      </c>
      <c r="AP1408" s="2">
        <v>0.0</v>
      </c>
      <c r="AQ1408" s="2">
        <v>0.0</v>
      </c>
      <c r="AR1408" s="3">
        <v>0.0</v>
      </c>
      <c r="AS1408" s="6">
        <f t="shared" si="4"/>
        <v>15.06358512</v>
      </c>
      <c r="AT1408" s="6">
        <f t="shared" si="5"/>
        <v>0.1056662463</v>
      </c>
      <c r="AU1408" s="6">
        <f t="shared" si="6"/>
        <v>0.3011101354</v>
      </c>
      <c r="AV1408" s="6">
        <f t="shared" si="7"/>
        <v>0</v>
      </c>
      <c r="AW1408" s="6">
        <f t="shared" si="8"/>
        <v>1</v>
      </c>
      <c r="AX1408" s="6">
        <f t="shared" si="9"/>
        <v>0</v>
      </c>
      <c r="AY1408" s="6">
        <f t="shared" si="10"/>
        <v>0</v>
      </c>
      <c r="AZ1408" s="6">
        <f t="shared" si="11"/>
        <v>0</v>
      </c>
      <c r="BA1408" s="6">
        <f t="shared" si="12"/>
        <v>21</v>
      </c>
      <c r="BB1408" s="6">
        <f t="shared" si="13"/>
        <v>0</v>
      </c>
      <c r="BC1408" s="2"/>
      <c r="BD1408" s="2"/>
    </row>
    <row r="1409" ht="15.75" customHeight="1">
      <c r="A1409" s="2">
        <v>336.0</v>
      </c>
      <c r="B1409" s="2">
        <v>2018.0</v>
      </c>
      <c r="C1409" s="6" t="s">
        <v>397</v>
      </c>
      <c r="D1409" s="2">
        <v>21016.0</v>
      </c>
      <c r="E1409" s="2">
        <v>8.80743200011E12</v>
      </c>
      <c r="F1409" s="2" t="str">
        <f t="array" ref="F1409">IFERROR(INDEX(cnpj!$A:$B,MATCH(C1409,cnpj!$B:$B,0),1),IF(G1409=14,LEFT(E1409,2)&amp;"."&amp;MID(E1409,3,3)&amp;"."&amp;MID(E1409,6,3)&amp;"/"&amp;MID(E1409,9,4)&amp;"-"&amp;RIGHT(E1409,2),IF(G1409=13,0&amp;LEFT(E1409,1)&amp;"."&amp;MID(E1409,2,3)&amp;"."&amp;MID(E1409,5,3)&amp;"/"&amp;MID(E1409,8,4)&amp;"-"&amp;RIGHT(E1409,2),IF(G1409=12,"00"&amp;"."&amp;LEFT(E1409,3)&amp;"."&amp;MID(E1409,4,3)&amp;"/"&amp;MID(E1409,7,4)&amp;"-"&amp;RIGHT(E1409,2),IF(G1409=11,"00.0"&amp;LEFT(E1409,2)&amp;"."&amp;MID(E1409,3,3)&amp;"/"&amp;MID(E1409,6,4)&amp;"-"&amp;RIGHT(E1409,2),"erro")))))</f>
        <v>08.807.432/0001-10</v>
      </c>
      <c r="G1409" s="2">
        <f t="shared" si="2"/>
        <v>13</v>
      </c>
      <c r="H1409" s="6" t="s">
        <v>62</v>
      </c>
      <c r="I1409" s="2">
        <v>3.0</v>
      </c>
      <c r="J1409" s="6">
        <v>14.296898514151621</v>
      </c>
      <c r="K1409" s="6">
        <v>1618319.0</v>
      </c>
      <c r="L1409" s="2">
        <v>0.0</v>
      </c>
      <c r="M1409" s="2">
        <v>1.0</v>
      </c>
      <c r="N1409" s="2"/>
      <c r="O1409" s="2">
        <v>0.0</v>
      </c>
      <c r="P1409" s="2">
        <v>0.0</v>
      </c>
      <c r="Q1409" s="2">
        <v>0.0</v>
      </c>
      <c r="R1409" s="2">
        <v>21.0</v>
      </c>
      <c r="S1409" s="2">
        <v>0.0</v>
      </c>
      <c r="T1409" s="6">
        <v>15.075523184072605</v>
      </c>
      <c r="U1409" s="6">
        <v>0.18291851346743948</v>
      </c>
      <c r="V1409" s="6">
        <v>0.2649456837762724</v>
      </c>
      <c r="W1409" s="6">
        <v>930653.0</v>
      </c>
      <c r="X1409" s="6">
        <v>3404.0</v>
      </c>
      <c r="Y1409" s="6">
        <v>3525466.0</v>
      </c>
      <c r="Z1409" s="6">
        <v>644873.0</v>
      </c>
      <c r="AA1409" s="2">
        <f t="shared" si="3"/>
        <v>0</v>
      </c>
      <c r="AB1409" s="2">
        <v>0.0</v>
      </c>
      <c r="AC1409" s="2">
        <v>0.0</v>
      </c>
      <c r="AD1409" s="2">
        <v>0.0</v>
      </c>
      <c r="AE1409" s="2">
        <v>0.0</v>
      </c>
      <c r="AF1409" s="2">
        <v>0.0</v>
      </c>
      <c r="AG1409" s="2">
        <v>0.0</v>
      </c>
      <c r="AH1409" s="2">
        <v>1.0</v>
      </c>
      <c r="AI1409" s="2">
        <v>0.0</v>
      </c>
      <c r="AJ1409" s="2">
        <v>0.0</v>
      </c>
      <c r="AK1409" s="2">
        <v>0.0</v>
      </c>
      <c r="AL1409" s="2">
        <v>0.0</v>
      </c>
      <c r="AM1409" s="2">
        <v>0.0</v>
      </c>
      <c r="AN1409" s="2">
        <v>0.0</v>
      </c>
      <c r="AO1409" s="2">
        <v>1.0</v>
      </c>
      <c r="AP1409" s="2">
        <v>0.0</v>
      </c>
      <c r="AQ1409" s="2">
        <v>0.0</v>
      </c>
      <c r="AR1409" s="3">
        <v>0.0</v>
      </c>
      <c r="AS1409" s="6">
        <f t="shared" si="4"/>
        <v>15.04079691</v>
      </c>
      <c r="AT1409" s="6">
        <f t="shared" si="5"/>
        <v>0.1246908718</v>
      </c>
      <c r="AU1409" s="6">
        <f t="shared" si="6"/>
        <v>0.1843929517</v>
      </c>
      <c r="AV1409" s="6">
        <f t="shared" si="7"/>
        <v>0</v>
      </c>
      <c r="AW1409" s="6">
        <f t="shared" si="8"/>
        <v>1</v>
      </c>
      <c r="AX1409" s="6">
        <f t="shared" si="9"/>
        <v>0</v>
      </c>
      <c r="AY1409" s="6">
        <f t="shared" si="10"/>
        <v>0</v>
      </c>
      <c r="AZ1409" s="6">
        <f t="shared" si="11"/>
        <v>0</v>
      </c>
      <c r="BA1409" s="6">
        <f t="shared" si="12"/>
        <v>21</v>
      </c>
      <c r="BB1409" s="6">
        <f t="shared" si="13"/>
        <v>0</v>
      </c>
      <c r="BC1409" s="2"/>
      <c r="BD1409" s="2"/>
    </row>
    <row r="1410" ht="15.75" customHeight="1">
      <c r="A1410" s="2">
        <v>336.0</v>
      </c>
      <c r="B1410" s="2">
        <v>2019.0</v>
      </c>
      <c r="C1410" s="6" t="s">
        <v>397</v>
      </c>
      <c r="D1410" s="2">
        <v>21016.0</v>
      </c>
      <c r="E1410" s="2">
        <v>8.80743200011E12</v>
      </c>
      <c r="F1410" s="2" t="str">
        <f t="array" ref="F1410">IFERROR(INDEX(cnpj!$A:$B,MATCH(C1410,cnpj!$B:$B,0),1),IF(G1410=14,LEFT(E1410,2)&amp;"."&amp;MID(E1410,3,3)&amp;"."&amp;MID(E1410,6,3)&amp;"/"&amp;MID(E1410,9,4)&amp;"-"&amp;RIGHT(E1410,2),IF(G1410=13,0&amp;LEFT(E1410,1)&amp;"."&amp;MID(E1410,2,3)&amp;"."&amp;MID(E1410,5,3)&amp;"/"&amp;MID(E1410,8,4)&amp;"-"&amp;RIGHT(E1410,2),IF(G1410=12,"00"&amp;"."&amp;LEFT(E1410,3)&amp;"."&amp;MID(E1410,4,3)&amp;"/"&amp;MID(E1410,7,4)&amp;"-"&amp;RIGHT(E1410,2),IF(G1410=11,"00.0"&amp;LEFT(E1410,2)&amp;"."&amp;MID(E1410,3,3)&amp;"/"&amp;MID(E1410,6,4)&amp;"-"&amp;RIGHT(E1410,2),"erro")))))</f>
        <v>08.807.432/0001-10</v>
      </c>
      <c r="G1410" s="2">
        <f t="shared" si="2"/>
        <v>13</v>
      </c>
      <c r="H1410" s="6" t="s">
        <v>62</v>
      </c>
      <c r="I1410" s="2">
        <v>3.0</v>
      </c>
      <c r="J1410" s="6">
        <v>14.259007852694976</v>
      </c>
      <c r="K1410" s="6">
        <v>1558147.0</v>
      </c>
      <c r="L1410" s="2">
        <v>0.0</v>
      </c>
      <c r="M1410" s="2">
        <v>1.0</v>
      </c>
      <c r="N1410" s="2"/>
      <c r="O1410" s="2">
        <v>0.0</v>
      </c>
      <c r="P1410" s="2">
        <v>0.0</v>
      </c>
      <c r="Q1410" s="2">
        <v>0.0</v>
      </c>
      <c r="R1410" s="2">
        <v>19.0</v>
      </c>
      <c r="S1410" s="2">
        <v>0.0</v>
      </c>
      <c r="T1410" s="6">
        <v>15.178017221934287</v>
      </c>
      <c r="U1410" s="6">
        <v>0.16542361286768056</v>
      </c>
      <c r="V1410" s="6">
        <v>0.18284283655899222</v>
      </c>
      <c r="W1410" s="6">
        <v>173714.0</v>
      </c>
      <c r="X1410" s="6">
        <v>540465.0</v>
      </c>
      <c r="Y1410" s="6">
        <v>3905972.0</v>
      </c>
      <c r="Z1410" s="6">
        <v>646140.0</v>
      </c>
      <c r="AA1410" s="2">
        <f t="shared" si="3"/>
        <v>0</v>
      </c>
      <c r="AB1410" s="2">
        <v>0.0</v>
      </c>
      <c r="AC1410" s="2">
        <v>0.0</v>
      </c>
      <c r="AD1410" s="2">
        <v>0.0</v>
      </c>
      <c r="AE1410" s="2">
        <v>0.0</v>
      </c>
      <c r="AF1410" s="2">
        <v>0.0</v>
      </c>
      <c r="AG1410" s="2">
        <v>0.0</v>
      </c>
      <c r="AH1410" s="2">
        <v>1.0</v>
      </c>
      <c r="AI1410" s="2">
        <v>0.0</v>
      </c>
      <c r="AJ1410" s="2">
        <v>0.0</v>
      </c>
      <c r="AK1410" s="2">
        <v>0.0</v>
      </c>
      <c r="AL1410" s="2">
        <v>0.0</v>
      </c>
      <c r="AM1410" s="2">
        <v>0.0</v>
      </c>
      <c r="AN1410" s="2">
        <v>0.0</v>
      </c>
      <c r="AO1410" s="2">
        <v>0.0</v>
      </c>
      <c r="AP1410" s="2">
        <v>1.0</v>
      </c>
      <c r="AQ1410" s="2">
        <v>0.0</v>
      </c>
      <c r="AR1410" s="3">
        <v>0.0</v>
      </c>
      <c r="AS1410" s="6">
        <f t="shared" si="4"/>
        <v>15.07552318</v>
      </c>
      <c r="AT1410" s="6">
        <f t="shared" si="5"/>
        <v>0.1829185135</v>
      </c>
      <c r="AU1410" s="6">
        <f t="shared" si="6"/>
        <v>0.2649456838</v>
      </c>
      <c r="AV1410" s="6">
        <f t="shared" si="7"/>
        <v>0</v>
      </c>
      <c r="AW1410" s="6">
        <f t="shared" si="8"/>
        <v>1</v>
      </c>
      <c r="AX1410" s="6">
        <f t="shared" si="9"/>
        <v>0</v>
      </c>
      <c r="AY1410" s="6">
        <f t="shared" si="10"/>
        <v>0</v>
      </c>
      <c r="AZ1410" s="6">
        <f t="shared" si="11"/>
        <v>0</v>
      </c>
      <c r="BA1410" s="6">
        <f t="shared" si="12"/>
        <v>21</v>
      </c>
      <c r="BB1410" s="6">
        <f t="shared" si="13"/>
        <v>0</v>
      </c>
      <c r="BC1410" s="2"/>
      <c r="BD1410" s="2"/>
    </row>
    <row r="1411" ht="15.75" customHeight="1">
      <c r="A1411" s="2">
        <v>336.0</v>
      </c>
      <c r="B1411" s="2">
        <v>2020.0</v>
      </c>
      <c r="C1411" s="6" t="s">
        <v>397</v>
      </c>
      <c r="D1411" s="2">
        <v>21016.0</v>
      </c>
      <c r="E1411" s="2">
        <v>8.80743200011E12</v>
      </c>
      <c r="F1411" s="2" t="str">
        <f t="array" ref="F1411">IFERROR(INDEX(cnpj!$A:$B,MATCH(C1411,cnpj!$B:$B,0),1),IF(G1411=14,LEFT(E1411,2)&amp;"."&amp;MID(E1411,3,3)&amp;"."&amp;MID(E1411,6,3)&amp;"/"&amp;MID(E1411,9,4)&amp;"-"&amp;RIGHT(E1411,2),IF(G1411=13,0&amp;LEFT(E1411,1)&amp;"."&amp;MID(E1411,2,3)&amp;"."&amp;MID(E1411,5,3)&amp;"/"&amp;MID(E1411,8,4)&amp;"-"&amp;RIGHT(E1411,2),IF(G1411=12,"00"&amp;"."&amp;LEFT(E1411,3)&amp;"."&amp;MID(E1411,4,3)&amp;"/"&amp;MID(E1411,7,4)&amp;"-"&amp;RIGHT(E1411,2),IF(G1411=11,"00.0"&amp;LEFT(E1411,2)&amp;"."&amp;MID(E1411,3,3)&amp;"/"&amp;MID(E1411,6,4)&amp;"-"&amp;RIGHT(E1411,2),"erro")))))</f>
        <v>08.807.432/0001-10</v>
      </c>
      <c r="G1411" s="2">
        <f t="shared" si="2"/>
        <v>13</v>
      </c>
      <c r="H1411" s="6" t="s">
        <v>62</v>
      </c>
      <c r="I1411" s="2">
        <v>3.0</v>
      </c>
      <c r="J1411" s="6">
        <v>14.74801513220143</v>
      </c>
      <c r="K1411" s="6">
        <v>2540865.0</v>
      </c>
      <c r="L1411" s="2">
        <v>0.0</v>
      </c>
      <c r="M1411" s="2">
        <v>1.0</v>
      </c>
      <c r="N1411" s="2"/>
      <c r="O1411" s="2">
        <v>0.0</v>
      </c>
      <c r="P1411" s="2">
        <v>0.0</v>
      </c>
      <c r="Q1411" s="2">
        <v>0.0</v>
      </c>
      <c r="R1411" s="2">
        <v>18.0</v>
      </c>
      <c r="S1411" s="2">
        <v>0.0</v>
      </c>
      <c r="T1411" s="6">
        <v>15.730821725407578</v>
      </c>
      <c r="U1411" s="6">
        <v>0.014461667764758285</v>
      </c>
      <c r="V1411" s="6">
        <v>0.5279209126577484</v>
      </c>
      <c r="W1411" s="6">
        <v>445612.0</v>
      </c>
      <c r="X1411" s="6">
        <v>3138470.0</v>
      </c>
      <c r="Y1411" s="6">
        <v>6789051.0</v>
      </c>
      <c r="Z1411" s="6">
        <v>98181.0</v>
      </c>
      <c r="AA1411" s="2">
        <f t="shared" si="3"/>
        <v>0</v>
      </c>
      <c r="AB1411" s="2">
        <v>0.0</v>
      </c>
      <c r="AC1411" s="2">
        <v>0.0</v>
      </c>
      <c r="AD1411" s="2">
        <v>0.0</v>
      </c>
      <c r="AE1411" s="2">
        <v>0.0</v>
      </c>
      <c r="AF1411" s="2">
        <v>0.0</v>
      </c>
      <c r="AG1411" s="2">
        <v>0.0</v>
      </c>
      <c r="AH1411" s="2">
        <v>1.0</v>
      </c>
      <c r="AI1411" s="2">
        <v>0.0</v>
      </c>
      <c r="AJ1411" s="2">
        <v>0.0</v>
      </c>
      <c r="AK1411" s="2">
        <v>0.0</v>
      </c>
      <c r="AL1411" s="2">
        <v>0.0</v>
      </c>
      <c r="AM1411" s="2">
        <v>0.0</v>
      </c>
      <c r="AN1411" s="2">
        <v>0.0</v>
      </c>
      <c r="AO1411" s="2">
        <v>0.0</v>
      </c>
      <c r="AP1411" s="2">
        <v>0.0</v>
      </c>
      <c r="AQ1411" s="2">
        <v>1.0</v>
      </c>
      <c r="AR1411" s="3">
        <v>0.0</v>
      </c>
      <c r="AS1411" s="6">
        <f t="shared" si="4"/>
        <v>15.17801722</v>
      </c>
      <c r="AT1411" s="6">
        <f t="shared" si="5"/>
        <v>0.1654236129</v>
      </c>
      <c r="AU1411" s="6">
        <f t="shared" si="6"/>
        <v>0.1828428366</v>
      </c>
      <c r="AV1411" s="6">
        <f t="shared" si="7"/>
        <v>0</v>
      </c>
      <c r="AW1411" s="6">
        <f t="shared" si="8"/>
        <v>1</v>
      </c>
      <c r="AX1411" s="6">
        <f t="shared" si="9"/>
        <v>0</v>
      </c>
      <c r="AY1411" s="6">
        <f t="shared" si="10"/>
        <v>0</v>
      </c>
      <c r="AZ1411" s="6">
        <f t="shared" si="11"/>
        <v>0</v>
      </c>
      <c r="BA1411" s="6">
        <f t="shared" si="12"/>
        <v>19</v>
      </c>
      <c r="BB1411" s="6">
        <f t="shared" si="13"/>
        <v>0</v>
      </c>
      <c r="BC1411" s="2"/>
      <c r="BD1411" s="2"/>
    </row>
    <row r="1412" ht="15.75" customHeight="1">
      <c r="A1412" s="2">
        <v>3.0</v>
      </c>
      <c r="B1412" s="3">
        <v>2021.0</v>
      </c>
      <c r="C1412" s="7" t="s">
        <v>51</v>
      </c>
      <c r="D1412" s="2">
        <v>18970.0</v>
      </c>
      <c r="E1412" s="2">
        <v>4.12856300011E12</v>
      </c>
      <c r="F1412" s="2" t="str">
        <f t="array" ref="F1412">IFERROR(INDEX(cnpj!$A:$B,MATCH(C1412,cnpj!$B:$B,0),1),IF(G1412=14,LEFT(E1412,2)&amp;"."&amp;MID(E1412,3,3)&amp;"."&amp;MID(E1412,6,3)&amp;"/"&amp;MID(E1412,9,4)&amp;"-"&amp;RIGHT(E1412,2),IF(G1412=13,0&amp;LEFT(E1412,1)&amp;"."&amp;MID(E1412,2,3)&amp;"."&amp;MID(E1412,5,3)&amp;"/"&amp;MID(E1412,8,4)&amp;"-"&amp;RIGHT(E1412,2),IF(G1412=12,"00"&amp;"."&amp;LEFT(E1412,3)&amp;"."&amp;MID(E1412,4,3)&amp;"/"&amp;MID(E1412,7,4)&amp;"-"&amp;RIGHT(E1412,2),IF(G1412=11,"00.0"&amp;LEFT(E1412,2)&amp;"."&amp;MID(E1412,3,3)&amp;"/"&amp;MID(E1412,6,4)&amp;"-"&amp;RIGHT(E1412,2),"erro")))))</f>
        <v>04.128.563/0001-10</v>
      </c>
      <c r="G1412" s="2">
        <f t="shared" si="2"/>
        <v>13</v>
      </c>
      <c r="H1412" s="2" t="s">
        <v>52</v>
      </c>
      <c r="I1412" s="2">
        <v>10.0</v>
      </c>
      <c r="J1412" s="6">
        <f t="shared" ref="J1412:J1745" si="14">IFERROR(LN(K1412),"")</f>
        <v>14.37936559</v>
      </c>
      <c r="K1412" s="5">
        <v>1757434.42</v>
      </c>
      <c r="L1412" s="6"/>
      <c r="M1412" s="5">
        <v>1.0</v>
      </c>
      <c r="N1412" s="5" t="s">
        <v>398</v>
      </c>
      <c r="O1412" s="6"/>
      <c r="P1412" s="6"/>
      <c r="Q1412" s="6"/>
      <c r="R1412" s="6"/>
      <c r="S1412" s="6"/>
      <c r="T1412" s="6" t="str">
        <f t="shared" ref="T1412:T1745" si="15">IFERROR(LN(Y1412),"")</f>
        <v/>
      </c>
      <c r="U1412" s="6" t="str">
        <f t="shared" ref="U1412:U1745" si="16">IFERROR(Z1412/Y1412,"")</f>
        <v/>
      </c>
      <c r="V1412" s="6" t="str">
        <f t="shared" ref="V1412:V1745" si="17">IFERROR(SUM(W1412:X1412)/Y1412,"")</f>
        <v/>
      </c>
      <c r="W1412" s="6" t="str">
        <f>IFERROR(VLOOKUP($C1412,'pc 2021'!$D:$M,10,0)/1000,"")</f>
        <v/>
      </c>
      <c r="X1412" s="6" t="str">
        <f>IFERROR(VLOOKUP($C1412,'pnc 2021'!$D:$M,10,0)/1000,"")</f>
        <v/>
      </c>
      <c r="Y1412" s="6" t="str">
        <f>IFERROR(VLOOKUP(C1412,'atv 2021'!$D:$M,10,0)/1000,"")</f>
        <v/>
      </c>
      <c r="Z1412" s="6" t="str">
        <f>IFERROR(VLOOKUP($C1412,'ll 2021'!$D:$N,11,0)/1000,"")</f>
        <v/>
      </c>
      <c r="AA1412" s="2" t="str">
        <f t="shared" si="3"/>
        <v/>
      </c>
      <c r="AB1412" s="2">
        <f t="shared" ref="AB1412:AB1745" si="18">IF($H1412="saúde",1,0)</f>
        <v>0</v>
      </c>
      <c r="AC1412" s="2">
        <f t="shared" ref="AC1412:AC1745" si="19">IF($H1412="Outros",1,0)</f>
        <v>0</v>
      </c>
      <c r="AD1412" s="2">
        <f t="shared" ref="AD1412:AD1745" si="20">IF($H1412="Utilidade Pública",1,0)</f>
        <v>1</v>
      </c>
      <c r="AE1412" s="2">
        <f t="shared" ref="AE1412:AE1745" si="21">IF($H1412="Comunicações",1,0)</f>
        <v>0</v>
      </c>
      <c r="AF1412" s="2">
        <f t="shared" ref="AF1412:AF1745" si="22">IF($H1412="Financeiro",1,0)</f>
        <v>0</v>
      </c>
      <c r="AG1412" s="2">
        <f t="shared" ref="AG1412:AG1745" si="23">IF($H1412="Bens industriais",1,0)</f>
        <v>0</v>
      </c>
      <c r="AH1412" s="2">
        <f t="shared" ref="AH1412:AH1745" si="24">IF($H1412="Consumo cíclico",1,0)</f>
        <v>0</v>
      </c>
      <c r="AI1412" s="2">
        <f t="shared" ref="AI1412:AI1745" si="25">IF($H1412="Consumo não cíclico",1,0)</f>
        <v>0</v>
      </c>
      <c r="AJ1412" s="2">
        <f t="shared" ref="AJ1412:AJ1745" si="26">IF($H1412="Materiais básicos",1,0)</f>
        <v>0</v>
      </c>
      <c r="AK1412" s="2">
        <f t="shared" ref="AK1412:AK1745" si="27">IF($H1412="Petróleo gás e biocombustíveis",1,0)</f>
        <v>0</v>
      </c>
      <c r="AL1412" s="2">
        <f t="shared" ref="AL1412:AL1745" si="28">IF($H1412="Tecnologia da informação",1,0)</f>
        <v>0</v>
      </c>
      <c r="AM1412" s="2">
        <v>0.0</v>
      </c>
      <c r="AN1412" s="3">
        <v>0.0</v>
      </c>
      <c r="AO1412" s="3">
        <v>0.0</v>
      </c>
      <c r="AP1412" s="3">
        <v>0.0</v>
      </c>
      <c r="AQ1412" s="3">
        <v>0.0</v>
      </c>
      <c r="AR1412" s="3">
        <v>1.0</v>
      </c>
      <c r="AS1412" s="6">
        <f>IFERROR(VLOOKUP($C1412,'t-1 2020'!$A:$V,15,0),"")</f>
        <v>16.04846633</v>
      </c>
      <c r="AT1412" s="6">
        <f>IFERROR(VLOOKUP($C1412,'t-1 2020'!$A:$V,16,0),"")</f>
        <v>0.09091723895</v>
      </c>
      <c r="AU1412" s="6">
        <f>IFERROR(VLOOKUP($C1412,'t-1 2020'!$A:$V,17,0),"")</f>
        <v>0.802468106</v>
      </c>
      <c r="AV1412" s="6">
        <f>IFERROR(VLOOKUP($C1412,'t-1 2020'!$A:$V,8,0),"")</f>
        <v>0</v>
      </c>
      <c r="AW1412" s="6">
        <f>IFERROR(VLOOKUP($C1412,'t-1 2020'!$A:$V,9,0),"")</f>
        <v>1</v>
      </c>
      <c r="AX1412" s="6">
        <f>IFERROR(VLOOKUP($C1412,'t-1 2020'!$A:$V,10,0),"")</f>
        <v>0</v>
      </c>
      <c r="AY1412" s="6" t="str">
        <f>IFERROR(VLOOKUP($C1412,'t-1 2020'!$A:$V,111,0),"")</f>
        <v/>
      </c>
      <c r="AZ1412" s="6">
        <f>IFERROR(VLOOKUP($C1412,'t-1 2020'!$A:$V,12,0),"")</f>
        <v>0</v>
      </c>
      <c r="BA1412" s="6">
        <f>IFERROR(VLOOKUP($C1412,'t-1 2020'!$A:$V,13,0),"")</f>
        <v>31</v>
      </c>
      <c r="BB1412" s="6">
        <f>IFERROR(VLOOKUP($C1412,'t-1 2020'!$A:$V,14,0),"")</f>
        <v>0</v>
      </c>
      <c r="BC1412" s="6"/>
      <c r="BD1412" s="6"/>
    </row>
    <row r="1413" ht="15.75" customHeight="1">
      <c r="A1413" s="2">
        <v>4.0</v>
      </c>
      <c r="B1413" s="3">
        <v>2021.0</v>
      </c>
      <c r="C1413" s="7" t="s">
        <v>53</v>
      </c>
      <c r="D1413" s="2">
        <v>20150.0</v>
      </c>
      <c r="E1413" s="2">
        <v>7.62009400014E12</v>
      </c>
      <c r="F1413" s="2" t="str">
        <f t="array" ref="F1413">IFERROR(INDEX(cnpj!$A:$B,MATCH(C1413,cnpj!$B:$B,0),1),IF(G1413=14,LEFT(E1413,2)&amp;"."&amp;MID(E1413,3,3)&amp;"."&amp;MID(E1413,6,3)&amp;"/"&amp;MID(E1413,9,4)&amp;"-"&amp;RIGHT(E1413,2),IF(G1413=13,0&amp;LEFT(E1413,1)&amp;"."&amp;MID(E1413,2,3)&amp;"."&amp;MID(E1413,5,3)&amp;"/"&amp;MID(E1413,8,4)&amp;"-"&amp;RIGHT(E1413,2),IF(G1413=12,"00"&amp;"."&amp;LEFT(E1413,3)&amp;"."&amp;MID(E1413,4,3)&amp;"/"&amp;MID(E1413,7,4)&amp;"-"&amp;RIGHT(E1413,2),IF(G1413=11,"00.0"&amp;LEFT(E1413,2)&amp;"."&amp;MID(E1413,3,3)&amp;"/"&amp;MID(E1413,6,4)&amp;"-"&amp;RIGHT(E1413,2),"erro")))))</f>
        <v>07.620.094/0001-40</v>
      </c>
      <c r="G1413" s="2">
        <f t="shared" si="2"/>
        <v>13</v>
      </c>
      <c r="H1413" s="2" t="s">
        <v>52</v>
      </c>
      <c r="I1413" s="2">
        <v>10.0</v>
      </c>
      <c r="J1413" s="6" t="str">
        <f t="shared" si="14"/>
        <v/>
      </c>
      <c r="K1413" s="6"/>
      <c r="L1413" s="6"/>
      <c r="M1413" s="6"/>
      <c r="N1413" s="6"/>
      <c r="O1413" s="6"/>
      <c r="P1413" s="6"/>
      <c r="Q1413" s="6"/>
      <c r="R1413" s="6"/>
      <c r="S1413" s="6"/>
      <c r="T1413" s="6" t="str">
        <f t="shared" si="15"/>
        <v/>
      </c>
      <c r="U1413" s="6" t="str">
        <f t="shared" si="16"/>
        <v/>
      </c>
      <c r="V1413" s="6" t="str">
        <f t="shared" si="17"/>
        <v/>
      </c>
      <c r="W1413" s="6" t="str">
        <f>IFERROR(VLOOKUP($C1413,'pc 2021'!$D:$M,10,0)/1000,"")</f>
        <v/>
      </c>
      <c r="X1413" s="6" t="str">
        <f>IFERROR(VLOOKUP($C1413,'pnc 2021'!$D:$M,10,0)/1000,"")</f>
        <v/>
      </c>
      <c r="Y1413" s="6" t="str">
        <f>IFERROR(VLOOKUP(C1413,'atv 2021'!$D:$M,10,0)/1000,"")</f>
        <v/>
      </c>
      <c r="Z1413" s="6" t="str">
        <f>IFERROR(VLOOKUP($C1413,'ll 2021'!$D:$N,11,0)/1000,"")</f>
        <v/>
      </c>
      <c r="AA1413" s="2" t="str">
        <f t="shared" si="3"/>
        <v/>
      </c>
      <c r="AB1413" s="2">
        <f t="shared" si="18"/>
        <v>0</v>
      </c>
      <c r="AC1413" s="2">
        <f t="shared" si="19"/>
        <v>0</v>
      </c>
      <c r="AD1413" s="2">
        <f t="shared" si="20"/>
        <v>1</v>
      </c>
      <c r="AE1413" s="2">
        <f t="shared" si="21"/>
        <v>0</v>
      </c>
      <c r="AF1413" s="2">
        <f t="shared" si="22"/>
        <v>0</v>
      </c>
      <c r="AG1413" s="2">
        <f t="shared" si="23"/>
        <v>0</v>
      </c>
      <c r="AH1413" s="2">
        <f t="shared" si="24"/>
        <v>0</v>
      </c>
      <c r="AI1413" s="2">
        <f t="shared" si="25"/>
        <v>0</v>
      </c>
      <c r="AJ1413" s="2">
        <f t="shared" si="26"/>
        <v>0</v>
      </c>
      <c r="AK1413" s="2">
        <f t="shared" si="27"/>
        <v>0</v>
      </c>
      <c r="AL1413" s="2">
        <f t="shared" si="28"/>
        <v>0</v>
      </c>
      <c r="AM1413" s="2">
        <v>0.0</v>
      </c>
      <c r="AN1413" s="3">
        <v>0.0</v>
      </c>
      <c r="AO1413" s="3">
        <v>0.0</v>
      </c>
      <c r="AP1413" s="3">
        <v>0.0</v>
      </c>
      <c r="AQ1413" s="3">
        <v>0.0</v>
      </c>
      <c r="AR1413" s="3">
        <v>1.0</v>
      </c>
      <c r="AS1413" s="6" t="str">
        <f>IFERROR(VLOOKUP($C1413,'t-1 2020'!$A:$V,15,0),"")</f>
        <v/>
      </c>
      <c r="AT1413" s="6" t="str">
        <f>IFERROR(VLOOKUP($C1413,'t-1 2020'!$A:$V,16,0),"")</f>
        <v/>
      </c>
      <c r="AU1413" s="6" t="str">
        <f>IFERROR(VLOOKUP($C1413,'t-1 2020'!$A:$V,17,0),"")</f>
        <v/>
      </c>
      <c r="AV1413" s="6" t="str">
        <f>IFERROR(VLOOKUP($C1413,'t-1 2020'!$A:$V,8,0),"")</f>
        <v/>
      </c>
      <c r="AW1413" s="6" t="str">
        <f>IFERROR(VLOOKUP($C1413,'t-1 2020'!$A:$V,9,0),"")</f>
        <v/>
      </c>
      <c r="AX1413" s="6" t="str">
        <f>IFERROR(VLOOKUP($C1413,'t-1 2020'!$A:$V,10,0),"")</f>
        <v/>
      </c>
      <c r="AY1413" s="6" t="str">
        <f>IFERROR(VLOOKUP($C1413,'t-1 2020'!$A:$V,111,0),"")</f>
        <v/>
      </c>
      <c r="AZ1413" s="6" t="str">
        <f>IFERROR(VLOOKUP($C1413,'t-1 2020'!$A:$V,12,0),"")</f>
        <v/>
      </c>
      <c r="BA1413" s="6" t="str">
        <f>IFERROR(VLOOKUP($C1413,'t-1 2020'!$A:$V,13,0),"")</f>
        <v/>
      </c>
      <c r="BB1413" s="6" t="str">
        <f>IFERROR(VLOOKUP($C1413,'t-1 2020'!$A:$V,14,0),"")</f>
        <v/>
      </c>
      <c r="BC1413" s="6"/>
      <c r="BD1413" s="6"/>
    </row>
    <row r="1414" ht="15.75" customHeight="1">
      <c r="A1414" s="2">
        <v>5.0</v>
      </c>
      <c r="B1414" s="3">
        <v>2021.0</v>
      </c>
      <c r="C1414" s="7" t="s">
        <v>54</v>
      </c>
      <c r="D1414" s="2">
        <v>22179.0</v>
      </c>
      <c r="E1414" s="2">
        <v>1.03383200001E13</v>
      </c>
      <c r="F1414" s="2" t="str">
        <f t="array" ref="F1414">IFERROR(INDEX(cnpj!$A:$B,MATCH(C1414,cnpj!$B:$B,0),1),IF(G1414=14,LEFT(E1414,2)&amp;"."&amp;MID(E1414,3,3)&amp;"."&amp;MID(E1414,6,3)&amp;"/"&amp;MID(E1414,9,4)&amp;"-"&amp;RIGHT(E1414,2),IF(G1414=13,0&amp;LEFT(E1414,1)&amp;"."&amp;MID(E1414,2,3)&amp;"."&amp;MID(E1414,5,3)&amp;"/"&amp;MID(E1414,8,4)&amp;"-"&amp;RIGHT(E1414,2),IF(G1414=12,"00"&amp;"."&amp;LEFT(E1414,3)&amp;"."&amp;MID(E1414,4,3)&amp;"/"&amp;MID(E1414,7,4)&amp;"-"&amp;RIGHT(E1414,2),IF(G1414=11,"00.0"&amp;LEFT(E1414,2)&amp;"."&amp;MID(E1414,3,3)&amp;"/"&amp;MID(E1414,6,4)&amp;"-"&amp;RIGHT(E1414,2),"erro")))))</f>
        <v>10.338.320/0001-00</v>
      </c>
      <c r="G1414" s="2">
        <f t="shared" si="2"/>
        <v>14</v>
      </c>
      <c r="H1414" s="2" t="s">
        <v>55</v>
      </c>
      <c r="I1414" s="2">
        <v>10.0</v>
      </c>
      <c r="J1414" s="6" t="str">
        <f t="shared" si="14"/>
        <v/>
      </c>
      <c r="K1414" s="6"/>
      <c r="L1414" s="6"/>
      <c r="M1414" s="6"/>
      <c r="N1414" s="6"/>
      <c r="O1414" s="6"/>
      <c r="P1414" s="6"/>
      <c r="Q1414" s="6"/>
      <c r="R1414" s="6"/>
      <c r="S1414" s="6"/>
      <c r="T1414" s="6">
        <f t="shared" si="15"/>
        <v>12.52795685</v>
      </c>
      <c r="U1414" s="6">
        <f t="shared" si="16"/>
        <v>0.3616952654</v>
      </c>
      <c r="V1414" s="6">
        <f t="shared" si="17"/>
        <v>0.1030169055</v>
      </c>
      <c r="W1414" s="6">
        <f>IFERROR(VLOOKUP($C1414,'pc 2021'!$D:$M,10,0)/1000,"")</f>
        <v>10387</v>
      </c>
      <c r="X1414" s="6">
        <f>IFERROR(VLOOKUP($C1414,'pnc 2021'!$D:$M,10,0)/1000,"")</f>
        <v>18040</v>
      </c>
      <c r="Y1414" s="6">
        <f>IFERROR(VLOOKUP(C1414,'atv 2021'!$D:$M,10,0)/1000,"")</f>
        <v>275945</v>
      </c>
      <c r="Z1414" s="6">
        <f>IFERROR(VLOOKUP($C1414,'ll 2021'!$D:$N,11,0)/1000,"")</f>
        <v>99808</v>
      </c>
      <c r="AA1414" s="2" t="str">
        <f t="shared" si="3"/>
        <v/>
      </c>
      <c r="AB1414" s="2">
        <f t="shared" si="18"/>
        <v>0</v>
      </c>
      <c r="AC1414" s="2">
        <f t="shared" si="19"/>
        <v>0</v>
      </c>
      <c r="AD1414" s="2">
        <f t="shared" si="20"/>
        <v>1</v>
      </c>
      <c r="AE1414" s="2">
        <f t="shared" si="21"/>
        <v>0</v>
      </c>
      <c r="AF1414" s="2">
        <f t="shared" si="22"/>
        <v>0</v>
      </c>
      <c r="AG1414" s="2">
        <f t="shared" si="23"/>
        <v>0</v>
      </c>
      <c r="AH1414" s="2">
        <f t="shared" si="24"/>
        <v>0</v>
      </c>
      <c r="AI1414" s="2">
        <f t="shared" si="25"/>
        <v>0</v>
      </c>
      <c r="AJ1414" s="2">
        <f t="shared" si="26"/>
        <v>0</v>
      </c>
      <c r="AK1414" s="2">
        <f t="shared" si="27"/>
        <v>0</v>
      </c>
      <c r="AL1414" s="2">
        <f t="shared" si="28"/>
        <v>0</v>
      </c>
      <c r="AM1414" s="2">
        <v>0.0</v>
      </c>
      <c r="AN1414" s="3">
        <v>0.0</v>
      </c>
      <c r="AO1414" s="3">
        <v>0.0</v>
      </c>
      <c r="AP1414" s="3">
        <v>0.0</v>
      </c>
      <c r="AQ1414" s="3">
        <v>0.0</v>
      </c>
      <c r="AR1414" s="3">
        <v>1.0</v>
      </c>
      <c r="AS1414" s="6">
        <f>IFERROR(VLOOKUP($C1414,'t-1 2020'!$A:$V,15,0),"")</f>
        <v>12.24424954</v>
      </c>
      <c r="AT1414" s="6">
        <f>IFERROR(VLOOKUP($C1414,'t-1 2020'!$A:$V,16,0),"")</f>
        <v>0.09004105244</v>
      </c>
      <c r="AU1414" s="6">
        <f>IFERROR(VLOOKUP($C1414,'t-1 2020'!$A:$V,17,0),"")</f>
        <v>0.09781358436</v>
      </c>
      <c r="AV1414" s="6">
        <f>IFERROR(VLOOKUP($C1414,'t-1 2020'!$A:$V,8,0),"")</f>
        <v>0</v>
      </c>
      <c r="AW1414" s="6">
        <f>IFERROR(VLOOKUP($C1414,'t-1 2020'!$A:$V,9,0),"")</f>
        <v>1</v>
      </c>
      <c r="AX1414" s="6">
        <f>IFERROR(VLOOKUP($C1414,'t-1 2020'!$A:$V,10,0),"")</f>
        <v>0</v>
      </c>
      <c r="AY1414" s="6" t="str">
        <f>IFERROR(VLOOKUP($C1414,'t-1 2020'!$A:$V,111,0),"")</f>
        <v/>
      </c>
      <c r="AZ1414" s="6">
        <f>IFERROR(VLOOKUP($C1414,'t-1 2020'!$A:$V,12,0),"")</f>
        <v>0</v>
      </c>
      <c r="BA1414" s="6">
        <f>IFERROR(VLOOKUP($C1414,'t-1 2020'!$A:$V,13,0),"")</f>
        <v>9</v>
      </c>
      <c r="BB1414" s="6">
        <f>IFERROR(VLOOKUP($C1414,'t-1 2020'!$A:$V,14,0),"")</f>
        <v>0</v>
      </c>
      <c r="BC1414" s="6"/>
      <c r="BD1414" s="6"/>
    </row>
    <row r="1415" ht="15.75" customHeight="1">
      <c r="A1415" s="2">
        <v>6.0</v>
      </c>
      <c r="B1415" s="3">
        <v>2021.0</v>
      </c>
      <c r="C1415" s="7" t="s">
        <v>56</v>
      </c>
      <c r="D1415" s="2">
        <v>21032.0</v>
      </c>
      <c r="E1415" s="2">
        <v>7.1208516000174E13</v>
      </c>
      <c r="F1415" s="2" t="str">
        <f t="array" ref="F1415">IFERROR(INDEX(cnpj!$A:$B,MATCH(C1415,cnpj!$B:$B,0),1),IF(G1415=14,LEFT(E1415,2)&amp;"."&amp;MID(E1415,3,3)&amp;"."&amp;MID(E1415,6,3)&amp;"/"&amp;MID(E1415,9,4)&amp;"-"&amp;RIGHT(E1415,2),IF(G1415=13,0&amp;LEFT(E1415,1)&amp;"."&amp;MID(E1415,2,3)&amp;"."&amp;MID(E1415,5,3)&amp;"/"&amp;MID(E1415,8,4)&amp;"-"&amp;RIGHT(E1415,2),IF(G1415=12,"00"&amp;"."&amp;LEFT(E1415,3)&amp;"."&amp;MID(E1415,4,3)&amp;"/"&amp;MID(E1415,7,4)&amp;"-"&amp;RIGHT(E1415,2),IF(G1415=11,"00.0"&amp;LEFT(E1415,2)&amp;"."&amp;MID(E1415,3,3)&amp;"/"&amp;MID(E1415,6,4)&amp;"-"&amp;RIGHT(E1415,2),"erro")))))</f>
        <v>71.208.516/0001-74</v>
      </c>
      <c r="G1415" s="2">
        <f t="shared" si="2"/>
        <v>14</v>
      </c>
      <c r="H1415" s="2" t="s">
        <v>57</v>
      </c>
      <c r="I1415" s="2">
        <v>2.0</v>
      </c>
      <c r="J1415" s="6" t="str">
        <f t="shared" si="14"/>
        <v/>
      </c>
      <c r="K1415" s="6"/>
      <c r="L1415" s="6"/>
      <c r="M1415" s="6"/>
      <c r="N1415" s="6"/>
      <c r="O1415" s="6"/>
      <c r="P1415" s="6"/>
      <c r="Q1415" s="6"/>
      <c r="R1415" s="6"/>
      <c r="S1415" s="6"/>
      <c r="T1415" s="6">
        <f t="shared" si="15"/>
        <v>15.51911272</v>
      </c>
      <c r="U1415" s="6">
        <f t="shared" si="16"/>
        <v>0.04177602676</v>
      </c>
      <c r="V1415" s="6">
        <f t="shared" si="17"/>
        <v>0.7075774601</v>
      </c>
      <c r="W1415" s="6">
        <f>IFERROR(VLOOKUP($C1415,'pc 2021'!$D:$M,10,0)/1000,"")</f>
        <v>1105910</v>
      </c>
      <c r="X1415" s="6">
        <f>IFERROR(VLOOKUP($C1415,'pnc 2021'!$D:$M,10,0)/1000,"")</f>
        <v>2781309</v>
      </c>
      <c r="Y1415" s="6">
        <f>IFERROR(VLOOKUP(C1415,'atv 2021'!$D:$M,10,0)/1000,"")</f>
        <v>5493701</v>
      </c>
      <c r="Z1415" s="6">
        <f>IFERROR(VLOOKUP($C1415,'ll 2021'!$D:$N,11,0)/1000,"")</f>
        <v>229505</v>
      </c>
      <c r="AA1415" s="2" t="str">
        <f t="shared" si="3"/>
        <v/>
      </c>
      <c r="AB1415" s="2">
        <f t="shared" si="18"/>
        <v>0</v>
      </c>
      <c r="AC1415" s="2">
        <f t="shared" si="19"/>
        <v>0</v>
      </c>
      <c r="AD1415" s="2">
        <f t="shared" si="20"/>
        <v>0</v>
      </c>
      <c r="AE1415" s="2">
        <f t="shared" si="21"/>
        <v>1</v>
      </c>
      <c r="AF1415" s="2">
        <f t="shared" si="22"/>
        <v>0</v>
      </c>
      <c r="AG1415" s="2">
        <f t="shared" si="23"/>
        <v>0</v>
      </c>
      <c r="AH1415" s="2">
        <f t="shared" si="24"/>
        <v>0</v>
      </c>
      <c r="AI1415" s="2">
        <f t="shared" si="25"/>
        <v>0</v>
      </c>
      <c r="AJ1415" s="2">
        <f t="shared" si="26"/>
        <v>0</v>
      </c>
      <c r="AK1415" s="2">
        <f t="shared" si="27"/>
        <v>0</v>
      </c>
      <c r="AL1415" s="2">
        <f t="shared" si="28"/>
        <v>0</v>
      </c>
      <c r="AM1415" s="2">
        <v>0.0</v>
      </c>
      <c r="AN1415" s="3">
        <v>0.0</v>
      </c>
      <c r="AO1415" s="3">
        <v>0.0</v>
      </c>
      <c r="AP1415" s="3">
        <v>0.0</v>
      </c>
      <c r="AQ1415" s="3">
        <v>0.0</v>
      </c>
      <c r="AR1415" s="3">
        <v>1.0</v>
      </c>
      <c r="AS1415" s="6">
        <f>IFERROR(VLOOKUP($C1415,'t-1 2020'!$A:$V,15,0),"")</f>
        <v>15.3973863</v>
      </c>
      <c r="AT1415" s="6">
        <f>IFERROR(VLOOKUP($C1415,'t-1 2020'!$A:$V,16,0),"")</f>
        <v>0.04160630057</v>
      </c>
      <c r="AU1415" s="6">
        <f>IFERROR(VLOOKUP($C1415,'t-1 2020'!$A:$V,17,0),"")</f>
        <v>0.7007017373</v>
      </c>
      <c r="AV1415" s="6">
        <f>IFERROR(VLOOKUP($C1415,'t-1 2020'!$A:$V,8,0),"")</f>
        <v>0</v>
      </c>
      <c r="AW1415" s="6">
        <f>IFERROR(VLOOKUP($C1415,'t-1 2020'!$A:$V,9,0),"")</f>
        <v>1</v>
      </c>
      <c r="AX1415" s="6">
        <f>IFERROR(VLOOKUP($C1415,'t-1 2020'!$A:$V,10,0),"")</f>
        <v>1</v>
      </c>
      <c r="AY1415" s="6" t="str">
        <f>IFERROR(VLOOKUP($C1415,'t-1 2020'!$A:$V,111,0),"")</f>
        <v/>
      </c>
      <c r="AZ1415" s="6">
        <f>IFERROR(VLOOKUP($C1415,'t-1 2020'!$A:$V,12,0),"")</f>
        <v>0</v>
      </c>
      <c r="BA1415" s="6">
        <f>IFERROR(VLOOKUP($C1415,'t-1 2020'!$A:$V,13,0),"")</f>
        <v>12</v>
      </c>
      <c r="BB1415" s="6">
        <f>IFERROR(VLOOKUP($C1415,'t-1 2020'!$A:$V,14,0),"")</f>
        <v>0</v>
      </c>
      <c r="BC1415" s="6"/>
      <c r="BD1415" s="6"/>
    </row>
    <row r="1416" ht="15.75" customHeight="1">
      <c r="A1416" s="2">
        <v>7.0</v>
      </c>
      <c r="B1416" s="3">
        <v>2021.0</v>
      </c>
      <c r="C1416" s="7" t="s">
        <v>58</v>
      </c>
      <c r="D1416" s="2">
        <v>21300.0</v>
      </c>
      <c r="E1416" s="2">
        <v>6.082980000103E12</v>
      </c>
      <c r="F1416" s="2" t="str">
        <f t="array" ref="F1416">IFERROR(INDEX(cnpj!$A:$B,MATCH(C1416,cnpj!$B:$B,0),1),IF(G1416=14,LEFT(E1416,2)&amp;"."&amp;MID(E1416,3,3)&amp;"."&amp;MID(E1416,6,3)&amp;"/"&amp;MID(E1416,9,4)&amp;"-"&amp;RIGHT(E1416,2),IF(G1416=13,0&amp;LEFT(E1416,1)&amp;"."&amp;MID(E1416,2,3)&amp;"."&amp;MID(E1416,5,3)&amp;"/"&amp;MID(E1416,8,4)&amp;"-"&amp;RIGHT(E1416,2),IF(G1416=12,"00"&amp;"."&amp;LEFT(E1416,3)&amp;"."&amp;MID(E1416,4,3)&amp;"/"&amp;MID(E1416,7,4)&amp;"-"&amp;RIGHT(E1416,2),IF(G1416=11,"00.0"&amp;LEFT(E1416,2)&amp;"."&amp;MID(E1416,3,3)&amp;"/"&amp;MID(E1416,6,4)&amp;"-"&amp;RIGHT(E1416,2),"erro")))))</f>
        <v>06.082.980/0001-03</v>
      </c>
      <c r="G1416" s="2">
        <f t="shared" si="2"/>
        <v>13</v>
      </c>
      <c r="H1416" s="2" t="s">
        <v>50</v>
      </c>
      <c r="I1416" s="2">
        <v>6.0</v>
      </c>
      <c r="J1416" s="6" t="str">
        <f t="shared" si="14"/>
        <v/>
      </c>
      <c r="K1416" s="6"/>
      <c r="L1416" s="6"/>
      <c r="M1416" s="6"/>
      <c r="N1416" s="6"/>
      <c r="O1416" s="6"/>
      <c r="P1416" s="6"/>
      <c r="Q1416" s="6"/>
      <c r="R1416" s="6"/>
      <c r="S1416" s="6"/>
      <c r="T1416" s="6" t="str">
        <f t="shared" si="15"/>
        <v/>
      </c>
      <c r="U1416" s="6" t="str">
        <f t="shared" si="16"/>
        <v/>
      </c>
      <c r="V1416" s="6" t="str">
        <f t="shared" si="17"/>
        <v/>
      </c>
      <c r="W1416" s="6" t="str">
        <f>IFERROR(VLOOKUP($C1416,'pc 2021'!$D:$M,10,0)/1000,"")</f>
        <v/>
      </c>
      <c r="X1416" s="6" t="str">
        <f>IFERROR(VLOOKUP($C1416,'pnc 2021'!$D:$M,10,0)/1000,"")</f>
        <v/>
      </c>
      <c r="Y1416" s="6" t="str">
        <f>IFERROR(VLOOKUP(C1416,'atv 2021'!$D:$M,10,0)/1000,"")</f>
        <v/>
      </c>
      <c r="Z1416" s="6" t="str">
        <f>IFERROR(VLOOKUP($C1416,'ll 2021'!$D:$N,11,0)/1000,"")</f>
        <v/>
      </c>
      <c r="AA1416" s="2" t="str">
        <f t="shared" si="3"/>
        <v/>
      </c>
      <c r="AB1416" s="2">
        <f t="shared" si="18"/>
        <v>0</v>
      </c>
      <c r="AC1416" s="2">
        <f t="shared" si="19"/>
        <v>1</v>
      </c>
      <c r="AD1416" s="2">
        <f t="shared" si="20"/>
        <v>0</v>
      </c>
      <c r="AE1416" s="2">
        <f t="shared" si="21"/>
        <v>0</v>
      </c>
      <c r="AF1416" s="2">
        <f t="shared" si="22"/>
        <v>0</v>
      </c>
      <c r="AG1416" s="2">
        <f t="shared" si="23"/>
        <v>0</v>
      </c>
      <c r="AH1416" s="2">
        <f t="shared" si="24"/>
        <v>0</v>
      </c>
      <c r="AI1416" s="2">
        <f t="shared" si="25"/>
        <v>0</v>
      </c>
      <c r="AJ1416" s="2">
        <f t="shared" si="26"/>
        <v>0</v>
      </c>
      <c r="AK1416" s="2">
        <f t="shared" si="27"/>
        <v>0</v>
      </c>
      <c r="AL1416" s="2">
        <f t="shared" si="28"/>
        <v>0</v>
      </c>
      <c r="AM1416" s="2">
        <v>0.0</v>
      </c>
      <c r="AN1416" s="3">
        <v>0.0</v>
      </c>
      <c r="AO1416" s="3">
        <v>0.0</v>
      </c>
      <c r="AP1416" s="3">
        <v>0.0</v>
      </c>
      <c r="AQ1416" s="3">
        <v>0.0</v>
      </c>
      <c r="AR1416" s="3">
        <v>1.0</v>
      </c>
      <c r="AS1416" s="6" t="str">
        <f>IFERROR(VLOOKUP($C1416,'t-1 2020'!$A:$V,15,0),"")</f>
        <v/>
      </c>
      <c r="AT1416" s="6" t="str">
        <f>IFERROR(VLOOKUP($C1416,'t-1 2020'!$A:$V,16,0),"")</f>
        <v/>
      </c>
      <c r="AU1416" s="6" t="str">
        <f>IFERROR(VLOOKUP($C1416,'t-1 2020'!$A:$V,17,0),"")</f>
        <v/>
      </c>
      <c r="AV1416" s="6" t="str">
        <f>IFERROR(VLOOKUP($C1416,'t-1 2020'!$A:$V,8,0),"")</f>
        <v/>
      </c>
      <c r="AW1416" s="6" t="str">
        <f>IFERROR(VLOOKUP($C1416,'t-1 2020'!$A:$V,9,0),"")</f>
        <v/>
      </c>
      <c r="AX1416" s="6" t="str">
        <f>IFERROR(VLOOKUP($C1416,'t-1 2020'!$A:$V,10,0),"")</f>
        <v/>
      </c>
      <c r="AY1416" s="6" t="str">
        <f>IFERROR(VLOOKUP($C1416,'t-1 2020'!$A:$V,111,0),"")</f>
        <v/>
      </c>
      <c r="AZ1416" s="6" t="str">
        <f>IFERROR(VLOOKUP($C1416,'t-1 2020'!$A:$V,12,0),"")</f>
        <v/>
      </c>
      <c r="BA1416" s="6" t="str">
        <f>IFERROR(VLOOKUP($C1416,'t-1 2020'!$A:$V,13,0),"")</f>
        <v/>
      </c>
      <c r="BB1416" s="6" t="str">
        <f>IFERROR(VLOOKUP($C1416,'t-1 2020'!$A:$V,14,0),"")</f>
        <v/>
      </c>
      <c r="BC1416" s="6"/>
      <c r="BD1416" s="6"/>
    </row>
    <row r="1417" ht="15.75" customHeight="1">
      <c r="A1417" s="2">
        <v>8.0</v>
      </c>
      <c r="B1417" s="3">
        <v>2021.0</v>
      </c>
      <c r="C1417" s="7" t="s">
        <v>59</v>
      </c>
      <c r="D1417" s="2">
        <v>17850.0</v>
      </c>
      <c r="E1417" s="2">
        <v>3.9115514000128E13</v>
      </c>
      <c r="F1417" s="2" t="str">
        <f t="array" ref="F1417">IFERROR(INDEX(cnpj!$A:$B,MATCH(C1417,cnpj!$B:$B,0),1),IF(G1417=14,LEFT(E1417,2)&amp;"."&amp;MID(E1417,3,3)&amp;"."&amp;MID(E1417,6,3)&amp;"/"&amp;MID(E1417,9,4)&amp;"-"&amp;RIGHT(E1417,2),IF(G1417=13,0&amp;LEFT(E1417,1)&amp;"."&amp;MID(E1417,2,3)&amp;"."&amp;MID(E1417,5,3)&amp;"/"&amp;MID(E1417,8,4)&amp;"-"&amp;RIGHT(E1417,2),IF(G1417=12,"00"&amp;"."&amp;LEFT(E1417,3)&amp;"."&amp;MID(E1417,4,3)&amp;"/"&amp;MID(E1417,7,4)&amp;"-"&amp;RIGHT(E1417,2),IF(G1417=11,"00.0"&amp;LEFT(E1417,2)&amp;"."&amp;MID(E1417,3,3)&amp;"/"&amp;MID(E1417,6,4)&amp;"-"&amp;RIGHT(E1417,2),"erro")))))</f>
        <v>39.115.514/0001-28</v>
      </c>
      <c r="G1417" s="2">
        <f t="shared" si="2"/>
        <v>14</v>
      </c>
      <c r="H1417" s="2" t="s">
        <v>60</v>
      </c>
      <c r="I1417" s="2">
        <v>1.0</v>
      </c>
      <c r="J1417" s="6" t="str">
        <f t="shared" si="14"/>
        <v/>
      </c>
      <c r="K1417" s="6"/>
      <c r="L1417" s="6"/>
      <c r="M1417" s="6"/>
      <c r="N1417" s="6"/>
      <c r="O1417" s="6"/>
      <c r="P1417" s="6"/>
      <c r="Q1417" s="6"/>
      <c r="R1417" s="6"/>
      <c r="S1417" s="6"/>
      <c r="T1417" s="6" t="str">
        <f t="shared" si="15"/>
        <v/>
      </c>
      <c r="U1417" s="6" t="str">
        <f t="shared" si="16"/>
        <v/>
      </c>
      <c r="V1417" s="6" t="str">
        <f t="shared" si="17"/>
        <v/>
      </c>
      <c r="W1417" s="6" t="str">
        <f>IFERROR(VLOOKUP($C1417,'pc 2021'!$D:$M,10,0)/1000,"")</f>
        <v/>
      </c>
      <c r="X1417" s="6" t="str">
        <f>IFERROR(VLOOKUP($C1417,'pnc 2021'!$D:$M,10,0)/1000,"")</f>
        <v/>
      </c>
      <c r="Y1417" s="6" t="str">
        <f>IFERROR(VLOOKUP(C1417,'atv 2021'!$D:$M,10,0)/1000,"")</f>
        <v/>
      </c>
      <c r="Z1417" s="6" t="str">
        <f>IFERROR(VLOOKUP($C1417,'ll 2021'!$D:$N,11,0)/1000,"")</f>
        <v/>
      </c>
      <c r="AA1417" s="2" t="str">
        <f t="shared" si="3"/>
        <v/>
      </c>
      <c r="AB1417" s="2">
        <f t="shared" si="18"/>
        <v>0</v>
      </c>
      <c r="AC1417" s="2">
        <f t="shared" si="19"/>
        <v>0</v>
      </c>
      <c r="AD1417" s="2">
        <f t="shared" si="20"/>
        <v>0</v>
      </c>
      <c r="AE1417" s="2">
        <f t="shared" si="21"/>
        <v>0</v>
      </c>
      <c r="AF1417" s="2">
        <f t="shared" si="22"/>
        <v>0</v>
      </c>
      <c r="AG1417" s="2">
        <f t="shared" si="23"/>
        <v>1</v>
      </c>
      <c r="AH1417" s="2">
        <f t="shared" si="24"/>
        <v>0</v>
      </c>
      <c r="AI1417" s="2">
        <f t="shared" si="25"/>
        <v>0</v>
      </c>
      <c r="AJ1417" s="2">
        <f t="shared" si="26"/>
        <v>0</v>
      </c>
      <c r="AK1417" s="2">
        <f t="shared" si="27"/>
        <v>0</v>
      </c>
      <c r="AL1417" s="2">
        <f t="shared" si="28"/>
        <v>0</v>
      </c>
      <c r="AM1417" s="2">
        <v>0.0</v>
      </c>
      <c r="AN1417" s="3">
        <v>0.0</v>
      </c>
      <c r="AO1417" s="3">
        <v>0.0</v>
      </c>
      <c r="AP1417" s="3">
        <v>0.0</v>
      </c>
      <c r="AQ1417" s="3">
        <v>0.0</v>
      </c>
      <c r="AR1417" s="3">
        <v>1.0</v>
      </c>
      <c r="AS1417" s="6">
        <f>IFERROR(VLOOKUP($C1417,'t-1 2020'!$A:$V,15,0),"")</f>
        <v>12.08046407</v>
      </c>
      <c r="AT1417" s="6">
        <f>IFERROR(VLOOKUP($C1417,'t-1 2020'!$A:$V,16,0),"")</f>
        <v>-1.41544968</v>
      </c>
      <c r="AU1417" s="6">
        <f>IFERROR(VLOOKUP($C1417,'t-1 2020'!$A:$V,17,0),"")</f>
        <v>10.64463241</v>
      </c>
      <c r="AV1417" s="6">
        <f>IFERROR(VLOOKUP($C1417,'t-1 2020'!$A:$V,8,0),"")</f>
        <v>0</v>
      </c>
      <c r="AW1417" s="6">
        <f>IFERROR(VLOOKUP($C1417,'t-1 2020'!$A:$V,9,0),"")</f>
        <v>1</v>
      </c>
      <c r="AX1417" s="6">
        <f>IFERROR(VLOOKUP($C1417,'t-1 2020'!$A:$V,10,0),"")</f>
        <v>0</v>
      </c>
      <c r="AY1417" s="6" t="str">
        <f>IFERROR(VLOOKUP($C1417,'t-1 2020'!$A:$V,111,0),"")</f>
        <v/>
      </c>
      <c r="AZ1417" s="6">
        <f>IFERROR(VLOOKUP($C1417,'t-1 2020'!$A:$V,12,0),"")</f>
        <v>0</v>
      </c>
      <c r="BA1417" s="6">
        <f>IFERROR(VLOOKUP($C1417,'t-1 2020'!$A:$V,13,0),"")</f>
        <v>7</v>
      </c>
      <c r="BB1417" s="6">
        <f>IFERROR(VLOOKUP($C1417,'t-1 2020'!$A:$V,14,0),"")</f>
        <v>1</v>
      </c>
      <c r="BC1417" s="6"/>
      <c r="BD1417" s="6"/>
    </row>
    <row r="1418" ht="15.75" customHeight="1">
      <c r="A1418" s="2">
        <v>9.0</v>
      </c>
      <c r="B1418" s="3">
        <v>2021.0</v>
      </c>
      <c r="C1418" s="7" t="s">
        <v>61</v>
      </c>
      <c r="D1418" s="2">
        <v>10456.0</v>
      </c>
      <c r="E1418" s="2">
        <v>6.1079117000105E13</v>
      </c>
      <c r="F1418" s="2" t="str">
        <f t="array" ref="F1418">IFERROR(INDEX(cnpj!$A:$B,MATCH(C1418,cnpj!$B:$B,0),1),IF(G1418=14,LEFT(E1418,2)&amp;"."&amp;MID(E1418,3,3)&amp;"."&amp;MID(E1418,6,3)&amp;"/"&amp;MID(E1418,9,4)&amp;"-"&amp;RIGHT(E1418,2),IF(G1418=13,0&amp;LEFT(E1418,1)&amp;"."&amp;MID(E1418,2,3)&amp;"."&amp;MID(E1418,5,3)&amp;"/"&amp;MID(E1418,8,4)&amp;"-"&amp;RIGHT(E1418,2),IF(G1418=12,"00"&amp;"."&amp;LEFT(E1418,3)&amp;"."&amp;MID(E1418,4,3)&amp;"/"&amp;MID(E1418,7,4)&amp;"-"&amp;RIGHT(E1418,2),IF(G1418=11,"00.0"&amp;LEFT(E1418,2)&amp;"."&amp;MID(E1418,3,3)&amp;"/"&amp;MID(E1418,6,4)&amp;"-"&amp;RIGHT(E1418,2),"erro")))))</f>
        <v>61.079.117/0001-05</v>
      </c>
      <c r="G1418" s="2">
        <f t="shared" si="2"/>
        <v>14</v>
      </c>
      <c r="H1418" s="2" t="s">
        <v>62</v>
      </c>
      <c r="I1418" s="2">
        <v>3.0</v>
      </c>
      <c r="J1418" s="6" t="str">
        <f t="shared" si="14"/>
        <v/>
      </c>
      <c r="K1418" s="6"/>
      <c r="L1418" s="6"/>
      <c r="M1418" s="6"/>
      <c r="N1418" s="6"/>
      <c r="O1418" s="6"/>
      <c r="P1418" s="6"/>
      <c r="Q1418" s="6"/>
      <c r="R1418" s="6"/>
      <c r="S1418" s="6"/>
      <c r="T1418" s="6">
        <f t="shared" si="15"/>
        <v>15.81285662</v>
      </c>
      <c r="U1418" s="6">
        <f t="shared" si="16"/>
        <v>0.09357631049</v>
      </c>
      <c r="V1418" s="6">
        <f t="shared" si="17"/>
        <v>0.5392281835</v>
      </c>
      <c r="W1418" s="6">
        <f>IFERROR(VLOOKUP($C1418,'pc 2021'!$D:$M,10,0)/1000,"")</f>
        <v>3771433</v>
      </c>
      <c r="X1418" s="6">
        <f>IFERROR(VLOOKUP($C1418,'pnc 2021'!$D:$M,10,0)/1000,"")</f>
        <v>202394</v>
      </c>
      <c r="Y1418" s="6">
        <f>IFERROR(VLOOKUP(C1418,'atv 2021'!$D:$M,10,0)/1000,"")</f>
        <v>7369472</v>
      </c>
      <c r="Z1418" s="6">
        <f>IFERROR(VLOOKUP($C1418,'ll 2021'!$D:$N,11,0)/1000,"")</f>
        <v>689608</v>
      </c>
      <c r="AA1418" s="2" t="str">
        <f t="shared" si="3"/>
        <v/>
      </c>
      <c r="AB1418" s="2">
        <f t="shared" si="18"/>
        <v>0</v>
      </c>
      <c r="AC1418" s="2">
        <f t="shared" si="19"/>
        <v>0</v>
      </c>
      <c r="AD1418" s="2">
        <f t="shared" si="20"/>
        <v>0</v>
      </c>
      <c r="AE1418" s="2">
        <f t="shared" si="21"/>
        <v>0</v>
      </c>
      <c r="AF1418" s="2">
        <f t="shared" si="22"/>
        <v>0</v>
      </c>
      <c r="AG1418" s="2">
        <f t="shared" si="23"/>
        <v>0</v>
      </c>
      <c r="AH1418" s="2">
        <f t="shared" si="24"/>
        <v>1</v>
      </c>
      <c r="AI1418" s="2">
        <f t="shared" si="25"/>
        <v>0</v>
      </c>
      <c r="AJ1418" s="2">
        <f t="shared" si="26"/>
        <v>0</v>
      </c>
      <c r="AK1418" s="2">
        <f t="shared" si="27"/>
        <v>0</v>
      </c>
      <c r="AL1418" s="2">
        <f t="shared" si="28"/>
        <v>0</v>
      </c>
      <c r="AM1418" s="2">
        <v>0.0</v>
      </c>
      <c r="AN1418" s="3">
        <v>0.0</v>
      </c>
      <c r="AO1418" s="3">
        <v>0.0</v>
      </c>
      <c r="AP1418" s="3">
        <v>0.0</v>
      </c>
      <c r="AQ1418" s="3">
        <v>0.0</v>
      </c>
      <c r="AR1418" s="3">
        <v>1.0</v>
      </c>
      <c r="AS1418" s="6">
        <f>IFERROR(VLOOKUP($C1418,'t-1 2020'!$A:$V,15,0),"")</f>
        <v>15.24272731</v>
      </c>
      <c r="AT1418" s="6">
        <f>IFERROR(VLOOKUP($C1418,'t-1 2020'!$A:$V,16,0),"")</f>
        <v>0.0336434222</v>
      </c>
      <c r="AU1418" s="6">
        <f>IFERROR(VLOOKUP($C1418,'t-1 2020'!$A:$V,17,0),"")</f>
        <v>0.2923746456</v>
      </c>
      <c r="AV1418" s="6">
        <f>IFERROR(VLOOKUP($C1418,'t-1 2020'!$A:$V,8,0),"")</f>
        <v>0</v>
      </c>
      <c r="AW1418" s="6">
        <f>IFERROR(VLOOKUP($C1418,'t-1 2020'!$A:$V,9,0),"")</f>
        <v>1</v>
      </c>
      <c r="AX1418" s="6">
        <f>IFERROR(VLOOKUP($C1418,'t-1 2020'!$A:$V,10,0),"")</f>
        <v>1</v>
      </c>
      <c r="AY1418" s="6" t="str">
        <f>IFERROR(VLOOKUP($C1418,'t-1 2020'!$A:$V,111,0),"")</f>
        <v/>
      </c>
      <c r="AZ1418" s="6">
        <f>IFERROR(VLOOKUP($C1418,'t-1 2020'!$A:$V,12,0),"")</f>
        <v>0</v>
      </c>
      <c r="BA1418" s="6">
        <f>IFERROR(VLOOKUP($C1418,'t-1 2020'!$A:$V,13,0),"")</f>
        <v>11</v>
      </c>
      <c r="BB1418" s="6">
        <f>IFERROR(VLOOKUP($C1418,'t-1 2020'!$A:$V,14,0),"")</f>
        <v>0</v>
      </c>
      <c r="BC1418" s="6"/>
      <c r="BD1418" s="6"/>
    </row>
    <row r="1419" ht="15.75" customHeight="1">
      <c r="A1419" s="2">
        <v>10.0</v>
      </c>
      <c r="B1419" s="3">
        <v>2021.0</v>
      </c>
      <c r="C1419" s="7" t="s">
        <v>63</v>
      </c>
      <c r="D1419" s="2">
        <v>21490.0</v>
      </c>
      <c r="E1419" s="2">
        <v>8.364948000138E12</v>
      </c>
      <c r="F1419" s="2" t="str">
        <f t="array" ref="F1419">IFERROR(INDEX(cnpj!$A:$B,MATCH(C1419,cnpj!$B:$B,0),1),IF(G1419=14,LEFT(E1419,2)&amp;"."&amp;MID(E1419,3,3)&amp;"."&amp;MID(E1419,6,3)&amp;"/"&amp;MID(E1419,9,4)&amp;"-"&amp;RIGHT(E1419,2),IF(G1419=13,0&amp;LEFT(E1419,1)&amp;"."&amp;MID(E1419,2,3)&amp;"."&amp;MID(E1419,5,3)&amp;"/"&amp;MID(E1419,8,4)&amp;"-"&amp;RIGHT(E1419,2),IF(G1419=12,"00"&amp;"."&amp;LEFT(E1419,3)&amp;"."&amp;MID(E1419,4,3)&amp;"/"&amp;MID(E1419,7,4)&amp;"-"&amp;RIGHT(E1419,2),IF(G1419=11,"00.0"&amp;LEFT(E1419,2)&amp;"."&amp;MID(E1419,3,3)&amp;"/"&amp;MID(E1419,6,4)&amp;"-"&amp;RIGHT(E1419,2),"erro")))))</f>
        <v>08.364.948/0001-38</v>
      </c>
      <c r="G1419" s="2">
        <f t="shared" si="2"/>
        <v>13</v>
      </c>
      <c r="H1419" s="2" t="s">
        <v>55</v>
      </c>
      <c r="I1419" s="2">
        <v>10.0</v>
      </c>
      <c r="J1419" s="6" t="str">
        <f t="shared" si="14"/>
        <v/>
      </c>
      <c r="K1419" s="6"/>
      <c r="L1419" s="6"/>
      <c r="M1419" s="6"/>
      <c r="N1419" s="6"/>
      <c r="O1419" s="6"/>
      <c r="P1419" s="6"/>
      <c r="Q1419" s="6"/>
      <c r="R1419" s="6"/>
      <c r="S1419" s="6"/>
      <c r="T1419" s="6">
        <f t="shared" si="15"/>
        <v>15.84656248</v>
      </c>
      <c r="U1419" s="6">
        <f t="shared" si="16"/>
        <v>0.1463377547</v>
      </c>
      <c r="V1419" s="6">
        <f t="shared" si="17"/>
        <v>0.1404944831</v>
      </c>
      <c r="W1419" s="6">
        <f>IFERROR(VLOOKUP($C1419,'pc 2021'!$D:$M,10,0)/1000,"")</f>
        <v>420577</v>
      </c>
      <c r="X1419" s="6">
        <f>IFERROR(VLOOKUP($C1419,'pnc 2021'!$D:$M,10,0)/1000,"")</f>
        <v>650286</v>
      </c>
      <c r="Y1419" s="6">
        <f>IFERROR(VLOOKUP(C1419,'atv 2021'!$D:$M,10,0)/1000,"")</f>
        <v>7622100</v>
      </c>
      <c r="Z1419" s="6">
        <f>IFERROR(VLOOKUP($C1419,'ll 2021'!$D:$N,11,0)/1000,"")</f>
        <v>1115401</v>
      </c>
      <c r="AA1419" s="2" t="str">
        <f t="shared" si="3"/>
        <v/>
      </c>
      <c r="AB1419" s="2">
        <f t="shared" si="18"/>
        <v>0</v>
      </c>
      <c r="AC1419" s="2">
        <f t="shared" si="19"/>
        <v>0</v>
      </c>
      <c r="AD1419" s="2">
        <f t="shared" si="20"/>
        <v>1</v>
      </c>
      <c r="AE1419" s="2">
        <f t="shared" si="21"/>
        <v>0</v>
      </c>
      <c r="AF1419" s="2">
        <f t="shared" si="22"/>
        <v>0</v>
      </c>
      <c r="AG1419" s="2">
        <f t="shared" si="23"/>
        <v>0</v>
      </c>
      <c r="AH1419" s="2">
        <f t="shared" si="24"/>
        <v>0</v>
      </c>
      <c r="AI1419" s="2">
        <f t="shared" si="25"/>
        <v>0</v>
      </c>
      <c r="AJ1419" s="2">
        <f t="shared" si="26"/>
        <v>0</v>
      </c>
      <c r="AK1419" s="2">
        <f t="shared" si="27"/>
        <v>0</v>
      </c>
      <c r="AL1419" s="2">
        <f t="shared" si="28"/>
        <v>0</v>
      </c>
      <c r="AM1419" s="2">
        <v>0.0</v>
      </c>
      <c r="AN1419" s="3">
        <v>0.0</v>
      </c>
      <c r="AO1419" s="3">
        <v>0.0</v>
      </c>
      <c r="AP1419" s="3">
        <v>0.0</v>
      </c>
      <c r="AQ1419" s="3">
        <v>0.0</v>
      </c>
      <c r="AR1419" s="3">
        <v>1.0</v>
      </c>
      <c r="AS1419" s="6">
        <f>IFERROR(VLOOKUP($C1419,'t-1 2020'!$A:$V,15,0),"")</f>
        <v>15.74016832</v>
      </c>
      <c r="AT1419" s="6">
        <f>IFERROR(VLOOKUP($C1419,'t-1 2020'!$A:$V,16,0),"")</f>
        <v>0.1374748406</v>
      </c>
      <c r="AU1419" s="6">
        <f>IFERROR(VLOOKUP($C1419,'t-1 2020'!$A:$V,17,0),"")</f>
        <v>0.1609100685</v>
      </c>
      <c r="AV1419" s="6">
        <f>IFERROR(VLOOKUP($C1419,'t-1 2020'!$A:$V,8,0),"")</f>
        <v>0</v>
      </c>
      <c r="AW1419" s="6">
        <f>IFERROR(VLOOKUP($C1419,'t-1 2020'!$A:$V,9,0),"")</f>
        <v>1</v>
      </c>
      <c r="AX1419" s="6">
        <f>IFERROR(VLOOKUP($C1419,'t-1 2020'!$A:$V,10,0),"")</f>
        <v>1</v>
      </c>
      <c r="AY1419" s="6" t="str">
        <f>IFERROR(VLOOKUP($C1419,'t-1 2020'!$A:$V,111,0),"")</f>
        <v/>
      </c>
      <c r="AZ1419" s="6">
        <f>IFERROR(VLOOKUP($C1419,'t-1 2020'!$A:$V,12,0),"")</f>
        <v>0</v>
      </c>
      <c r="BA1419" s="6">
        <f>IFERROR(VLOOKUP($C1419,'t-1 2020'!$A:$V,13,0),"")</f>
        <v>8</v>
      </c>
      <c r="BB1419" s="6">
        <f>IFERROR(VLOOKUP($C1419,'t-1 2020'!$A:$V,14,0),"")</f>
        <v>0</v>
      </c>
      <c r="BC1419" s="6"/>
      <c r="BD1419" s="6"/>
    </row>
    <row r="1420" ht="15.75" customHeight="1">
      <c r="A1420" s="2">
        <v>11.0</v>
      </c>
      <c r="B1420" s="3">
        <v>2021.0</v>
      </c>
      <c r="C1420" s="7" t="s">
        <v>64</v>
      </c>
      <c r="D1420" s="2">
        <v>20990.0</v>
      </c>
      <c r="E1420" s="2">
        <v>7.76574000156E11</v>
      </c>
      <c r="F1420" s="2" t="str">
        <f t="array" ref="F1420">IFERROR(INDEX(cnpj!$A:$B,MATCH(C1420,cnpj!$B:$B,0),1),IF(G1420=14,LEFT(E1420,2)&amp;"."&amp;MID(E1420,3,3)&amp;"."&amp;MID(E1420,6,3)&amp;"/"&amp;MID(E1420,9,4)&amp;"-"&amp;RIGHT(E1420,2),IF(G1420=13,0&amp;LEFT(E1420,1)&amp;"."&amp;MID(E1420,2,3)&amp;"."&amp;MID(E1420,5,3)&amp;"/"&amp;MID(E1420,8,4)&amp;"-"&amp;RIGHT(E1420,2),IF(G1420=12,"00"&amp;"."&amp;LEFT(E1420,3)&amp;"."&amp;MID(E1420,4,3)&amp;"/"&amp;MID(E1420,7,4)&amp;"-"&amp;RIGHT(E1420,2),IF(G1420=11,"00.0"&amp;LEFT(E1420,2)&amp;"."&amp;MID(E1420,3,3)&amp;"/"&amp;MID(E1420,6,4)&amp;"-"&amp;RIGHT(E1420,2),"erro")))))</f>
        <v>00.776.574/0001-56</v>
      </c>
      <c r="G1420" s="2">
        <f t="shared" si="2"/>
        <v>12</v>
      </c>
      <c r="H1420" s="2" t="s">
        <v>62</v>
      </c>
      <c r="I1420" s="2">
        <v>3.0</v>
      </c>
      <c r="J1420" s="6" t="str">
        <f t="shared" si="14"/>
        <v/>
      </c>
      <c r="K1420" s="6"/>
      <c r="L1420" s="6"/>
      <c r="M1420" s="6"/>
      <c r="N1420" s="6"/>
      <c r="O1420" s="6"/>
      <c r="P1420" s="6"/>
      <c r="Q1420" s="6"/>
      <c r="R1420" s="6"/>
      <c r="S1420" s="6"/>
      <c r="T1420" s="6">
        <f t="shared" si="15"/>
        <v>17.54023843</v>
      </c>
      <c r="U1420" s="6">
        <f t="shared" si="16"/>
        <v>0.01311615217</v>
      </c>
      <c r="V1420" s="6">
        <f t="shared" si="17"/>
        <v>0.6162326201</v>
      </c>
      <c r="W1420" s="6">
        <f>IFERROR(VLOOKUP($C1420,'pc 2021'!$D:$M,10,0)/1000,"")</f>
        <v>12744566</v>
      </c>
      <c r="X1420" s="6">
        <f>IFERROR(VLOOKUP($C1420,'pnc 2021'!$D:$M,10,0)/1000,"")</f>
        <v>12804407</v>
      </c>
      <c r="Y1420" s="6">
        <f>IFERROR(VLOOKUP(C1420,'atv 2021'!$D:$M,10,0)/1000,"")</f>
        <v>41459949</v>
      </c>
      <c r="Z1420" s="6">
        <f>IFERROR(VLOOKUP($C1420,'ll 2021'!$D:$N,11,0)/1000,"")</f>
        <v>543795</v>
      </c>
      <c r="AA1420" s="2" t="str">
        <f t="shared" si="3"/>
        <v/>
      </c>
      <c r="AB1420" s="2">
        <f t="shared" si="18"/>
        <v>0</v>
      </c>
      <c r="AC1420" s="2">
        <f t="shared" si="19"/>
        <v>0</v>
      </c>
      <c r="AD1420" s="2">
        <f t="shared" si="20"/>
        <v>0</v>
      </c>
      <c r="AE1420" s="2">
        <f t="shared" si="21"/>
        <v>0</v>
      </c>
      <c r="AF1420" s="2">
        <f t="shared" si="22"/>
        <v>0</v>
      </c>
      <c r="AG1420" s="2">
        <f t="shared" si="23"/>
        <v>0</v>
      </c>
      <c r="AH1420" s="2">
        <f t="shared" si="24"/>
        <v>1</v>
      </c>
      <c r="AI1420" s="2">
        <f t="shared" si="25"/>
        <v>0</v>
      </c>
      <c r="AJ1420" s="2">
        <f t="shared" si="26"/>
        <v>0</v>
      </c>
      <c r="AK1420" s="2">
        <f t="shared" si="27"/>
        <v>0</v>
      </c>
      <c r="AL1420" s="2">
        <f t="shared" si="28"/>
        <v>0</v>
      </c>
      <c r="AM1420" s="2">
        <v>0.0</v>
      </c>
      <c r="AN1420" s="3">
        <v>0.0</v>
      </c>
      <c r="AO1420" s="3">
        <v>0.0</v>
      </c>
      <c r="AP1420" s="3">
        <v>0.0</v>
      </c>
      <c r="AQ1420" s="3">
        <v>0.0</v>
      </c>
      <c r="AR1420" s="3">
        <v>1.0</v>
      </c>
      <c r="AS1420" s="6">
        <f>IFERROR(VLOOKUP($C1420,'t-1 2020'!$A:$V,15,0),"")</f>
        <v>16.91703371</v>
      </c>
      <c r="AT1420" s="6">
        <f>IFERROR(VLOOKUP($C1420,'t-1 2020'!$A:$V,16,0),"")</f>
        <v>-0.009480029227</v>
      </c>
      <c r="AU1420" s="6">
        <f>IFERROR(VLOOKUP($C1420,'t-1 2020'!$A:$V,17,0),"")</f>
        <v>0.5733268957</v>
      </c>
      <c r="AV1420" s="6">
        <f>IFERROR(VLOOKUP($C1420,'t-1 2020'!$A:$V,8,0),"")</f>
        <v>0</v>
      </c>
      <c r="AW1420" s="6">
        <f>IFERROR(VLOOKUP($C1420,'t-1 2020'!$A:$V,9,0),"")</f>
        <v>1</v>
      </c>
      <c r="AX1420" s="6">
        <f>IFERROR(VLOOKUP($C1420,'t-1 2020'!$A:$V,10,0),"")</f>
        <v>1</v>
      </c>
      <c r="AY1420" s="6" t="str">
        <f>IFERROR(VLOOKUP($C1420,'t-1 2020'!$A:$V,111,0),"")</f>
        <v/>
      </c>
      <c r="AZ1420" s="6">
        <f>IFERROR(VLOOKUP($C1420,'t-1 2020'!$A:$V,12,0),"")</f>
        <v>0</v>
      </c>
      <c r="BA1420" s="6">
        <f>IFERROR(VLOOKUP($C1420,'t-1 2020'!$A:$V,13,0),"")</f>
        <v>23</v>
      </c>
      <c r="BB1420" s="6">
        <f>IFERROR(VLOOKUP($C1420,'t-1 2020'!$A:$V,14,0),"")</f>
        <v>0</v>
      </c>
      <c r="BC1420" s="6"/>
      <c r="BD1420" s="6"/>
    </row>
    <row r="1421" ht="15.75" customHeight="1">
      <c r="A1421" s="2">
        <v>12.0</v>
      </c>
      <c r="B1421" s="3">
        <v>2021.0</v>
      </c>
      <c r="C1421" s="7" t="s">
        <v>65</v>
      </c>
      <c r="D1421" s="2">
        <v>3050.0</v>
      </c>
      <c r="E1421" s="2">
        <v>3.3050071000158E13</v>
      </c>
      <c r="F1421" s="2" t="str">
        <f t="array" ref="F1421">IFERROR(INDEX(cnpj!$A:$B,MATCH(C1421,cnpj!$B:$B,0),1),IF(G1421=14,LEFT(E1421,2)&amp;"."&amp;MID(E1421,3,3)&amp;"."&amp;MID(E1421,6,3)&amp;"/"&amp;MID(E1421,9,4)&amp;"-"&amp;RIGHT(E1421,2),IF(G1421=13,0&amp;LEFT(E1421,1)&amp;"."&amp;MID(E1421,2,3)&amp;"."&amp;MID(E1421,5,3)&amp;"/"&amp;MID(E1421,8,4)&amp;"-"&amp;RIGHT(E1421,2),IF(G1421=12,"00"&amp;"."&amp;LEFT(E1421,3)&amp;"."&amp;MID(E1421,4,3)&amp;"/"&amp;MID(E1421,7,4)&amp;"-"&amp;RIGHT(E1421,2),IF(G1421=11,"00.0"&amp;LEFT(E1421,2)&amp;"."&amp;MID(E1421,3,3)&amp;"/"&amp;MID(E1421,6,4)&amp;"-"&amp;RIGHT(E1421,2),"erro")))))</f>
        <v>33.050.071/0001-58</v>
      </c>
      <c r="G1421" s="2">
        <f t="shared" si="2"/>
        <v>14</v>
      </c>
      <c r="H1421" s="2" t="s">
        <v>55</v>
      </c>
      <c r="I1421" s="2">
        <v>10.0</v>
      </c>
      <c r="J1421" s="6" t="str">
        <f t="shared" si="14"/>
        <v/>
      </c>
      <c r="K1421" s="6"/>
      <c r="L1421" s="6"/>
      <c r="M1421" s="6"/>
      <c r="N1421" s="6"/>
      <c r="O1421" s="6"/>
      <c r="P1421" s="6"/>
      <c r="Q1421" s="6"/>
      <c r="R1421" s="6"/>
      <c r="S1421" s="6"/>
      <c r="T1421" s="6">
        <f t="shared" si="15"/>
        <v>16.60227723</v>
      </c>
      <c r="U1421" s="6">
        <f t="shared" si="16"/>
        <v>0.005139242083</v>
      </c>
      <c r="V1421" s="6">
        <f t="shared" si="17"/>
        <v>0.7712067372</v>
      </c>
      <c r="W1421" s="6">
        <f>IFERROR(VLOOKUP($C1421,'pc 2021'!$D:$M,10,0)/1000,"")</f>
        <v>5591777</v>
      </c>
      <c r="X1421" s="6">
        <f>IFERROR(VLOOKUP($C1421,'pnc 2021'!$D:$M,10,0)/1000,"")</f>
        <v>6923723</v>
      </c>
      <c r="Y1421" s="6">
        <f>IFERROR(VLOOKUP(C1421,'atv 2021'!$D:$M,10,0)/1000,"")</f>
        <v>16228463</v>
      </c>
      <c r="Z1421" s="6">
        <f>IFERROR(VLOOKUP($C1421,'ll 2021'!$D:$N,11,0)/1000,"")</f>
        <v>83402</v>
      </c>
      <c r="AA1421" s="2" t="str">
        <f t="shared" si="3"/>
        <v/>
      </c>
      <c r="AB1421" s="2">
        <f t="shared" si="18"/>
        <v>0</v>
      </c>
      <c r="AC1421" s="2">
        <f t="shared" si="19"/>
        <v>0</v>
      </c>
      <c r="AD1421" s="2">
        <f t="shared" si="20"/>
        <v>1</v>
      </c>
      <c r="AE1421" s="2">
        <f t="shared" si="21"/>
        <v>0</v>
      </c>
      <c r="AF1421" s="2">
        <f t="shared" si="22"/>
        <v>0</v>
      </c>
      <c r="AG1421" s="2">
        <f t="shared" si="23"/>
        <v>0</v>
      </c>
      <c r="AH1421" s="2">
        <f t="shared" si="24"/>
        <v>0</v>
      </c>
      <c r="AI1421" s="2">
        <f t="shared" si="25"/>
        <v>0</v>
      </c>
      <c r="AJ1421" s="2">
        <f t="shared" si="26"/>
        <v>0</v>
      </c>
      <c r="AK1421" s="2">
        <f t="shared" si="27"/>
        <v>0</v>
      </c>
      <c r="AL1421" s="2">
        <f t="shared" si="28"/>
        <v>0</v>
      </c>
      <c r="AM1421" s="2">
        <v>0.0</v>
      </c>
      <c r="AN1421" s="3">
        <v>0.0</v>
      </c>
      <c r="AO1421" s="3">
        <v>0.0</v>
      </c>
      <c r="AP1421" s="3">
        <v>0.0</v>
      </c>
      <c r="AQ1421" s="3">
        <v>0.0</v>
      </c>
      <c r="AR1421" s="3">
        <v>1.0</v>
      </c>
      <c r="AS1421" s="6">
        <f>IFERROR(VLOOKUP($C1421,'t-1 2020'!$A:$V,15,0),"")</f>
        <v>16.26986092</v>
      </c>
      <c r="AT1421" s="6">
        <f>IFERROR(VLOOKUP($C1421,'t-1 2020'!$A:$V,16,0),"")</f>
        <v>0.004203500855</v>
      </c>
      <c r="AU1421" s="6">
        <f>IFERROR(VLOOKUP($C1421,'t-1 2020'!$A:$V,17,0),"")</f>
        <v>0.6914447021</v>
      </c>
      <c r="AV1421" s="6">
        <f>IFERROR(VLOOKUP($C1421,'t-1 2020'!$A:$V,8,0),"")</f>
        <v>0</v>
      </c>
      <c r="AW1421" s="6">
        <f>IFERROR(VLOOKUP($C1421,'t-1 2020'!$A:$V,9,0),"")</f>
        <v>1</v>
      </c>
      <c r="AX1421" s="6">
        <f>IFERROR(VLOOKUP($C1421,'t-1 2020'!$A:$V,10,0),"")</f>
        <v>0</v>
      </c>
      <c r="AY1421" s="6" t="str">
        <f>IFERROR(VLOOKUP($C1421,'t-1 2020'!$A:$V,111,0),"")</f>
        <v/>
      </c>
      <c r="AZ1421" s="6">
        <f>IFERROR(VLOOKUP($C1421,'t-1 2020'!$A:$V,12,0),"")</f>
        <v>0</v>
      </c>
      <c r="BA1421" s="6">
        <f>IFERROR(VLOOKUP($C1421,'t-1 2020'!$A:$V,13,0),"")</f>
        <v>17</v>
      </c>
      <c r="BB1421" s="6">
        <f>IFERROR(VLOOKUP($C1421,'t-1 2020'!$A:$V,14,0),"")</f>
        <v>0</v>
      </c>
      <c r="BC1421" s="6"/>
      <c r="BD1421" s="6"/>
    </row>
    <row r="1422" ht="15.75" customHeight="1">
      <c r="A1422" s="2">
        <v>13.0</v>
      </c>
      <c r="B1422" s="3">
        <v>2021.0</v>
      </c>
      <c r="C1422" s="7" t="s">
        <v>66</v>
      </c>
      <c r="D1422" s="2">
        <v>21512.0</v>
      </c>
      <c r="E1422" s="2">
        <v>9.439783000189E12</v>
      </c>
      <c r="F1422" s="2" t="str">
        <f t="array" ref="F1422">IFERROR(INDEX(cnpj!$A:$B,MATCH(C1422,cnpj!$B:$B,0),1),IF(G1422=14,LEFT(E1422,2)&amp;"."&amp;MID(E1422,3,3)&amp;"."&amp;MID(E1422,6,3)&amp;"/"&amp;MID(E1422,9,4)&amp;"-"&amp;RIGHT(E1422,2),IF(G1422=13,0&amp;LEFT(E1422,1)&amp;"."&amp;MID(E1422,2,3)&amp;"."&amp;MID(E1422,5,3)&amp;"/"&amp;MID(E1422,8,4)&amp;"-"&amp;RIGHT(E1422,2),IF(G1422=12,"00"&amp;"."&amp;LEFT(E1422,3)&amp;"."&amp;MID(E1422,4,3)&amp;"/"&amp;MID(E1422,7,4)&amp;"-"&amp;RIGHT(E1422,2),IF(G1422=11,"00.0"&amp;LEFT(E1422,2)&amp;"."&amp;MID(E1422,3,3)&amp;"/"&amp;MID(E1422,6,4)&amp;"-"&amp;RIGHT(E1422,2),"erro")))))</f>
        <v>09.439.783/0001-89</v>
      </c>
      <c r="G1422" s="2">
        <f t="shared" si="2"/>
        <v>13</v>
      </c>
      <c r="H1422" s="2" t="s">
        <v>50</v>
      </c>
      <c r="I1422" s="2">
        <v>6.0</v>
      </c>
      <c r="J1422" s="6" t="str">
        <f t="shared" si="14"/>
        <v/>
      </c>
      <c r="K1422" s="6"/>
      <c r="L1422" s="6"/>
      <c r="M1422" s="6"/>
      <c r="N1422" s="6"/>
      <c r="O1422" s="6"/>
      <c r="P1422" s="6"/>
      <c r="Q1422" s="6"/>
      <c r="R1422" s="6"/>
      <c r="S1422" s="6"/>
      <c r="T1422" s="6" t="str">
        <f t="shared" si="15"/>
        <v/>
      </c>
      <c r="U1422" s="6" t="str">
        <f t="shared" si="16"/>
        <v/>
      </c>
      <c r="V1422" s="6" t="str">
        <f t="shared" si="17"/>
        <v/>
      </c>
      <c r="W1422" s="6" t="str">
        <f>IFERROR(VLOOKUP($C1422,'pc 2021'!$D:$M,10,0)/1000,"")</f>
        <v/>
      </c>
      <c r="X1422" s="6" t="str">
        <f>IFERROR(VLOOKUP($C1422,'pnc 2021'!$D:$M,10,0)/1000,"")</f>
        <v/>
      </c>
      <c r="Y1422" s="6" t="str">
        <f>IFERROR(VLOOKUP(C1422,'atv 2021'!$D:$M,10,0)/1000,"")</f>
        <v/>
      </c>
      <c r="Z1422" s="6" t="str">
        <f>IFERROR(VLOOKUP($C1422,'ll 2021'!$D:$N,11,0)/1000,"")</f>
        <v/>
      </c>
      <c r="AA1422" s="2" t="str">
        <f t="shared" si="3"/>
        <v/>
      </c>
      <c r="AB1422" s="2">
        <f t="shared" si="18"/>
        <v>0</v>
      </c>
      <c r="AC1422" s="2">
        <f t="shared" si="19"/>
        <v>1</v>
      </c>
      <c r="AD1422" s="2">
        <f t="shared" si="20"/>
        <v>0</v>
      </c>
      <c r="AE1422" s="2">
        <f t="shared" si="21"/>
        <v>0</v>
      </c>
      <c r="AF1422" s="2">
        <f t="shared" si="22"/>
        <v>0</v>
      </c>
      <c r="AG1422" s="2">
        <f t="shared" si="23"/>
        <v>0</v>
      </c>
      <c r="AH1422" s="2">
        <f t="shared" si="24"/>
        <v>0</v>
      </c>
      <c r="AI1422" s="2">
        <f t="shared" si="25"/>
        <v>0</v>
      </c>
      <c r="AJ1422" s="2">
        <f t="shared" si="26"/>
        <v>0</v>
      </c>
      <c r="AK1422" s="2">
        <f t="shared" si="27"/>
        <v>0</v>
      </c>
      <c r="AL1422" s="2">
        <f t="shared" si="28"/>
        <v>0</v>
      </c>
      <c r="AM1422" s="2">
        <v>0.0</v>
      </c>
      <c r="AN1422" s="3">
        <v>0.0</v>
      </c>
      <c r="AO1422" s="3">
        <v>0.0</v>
      </c>
      <c r="AP1422" s="3">
        <v>0.0</v>
      </c>
      <c r="AQ1422" s="3">
        <v>0.0</v>
      </c>
      <c r="AR1422" s="3">
        <v>1.0</v>
      </c>
      <c r="AS1422" s="6" t="str">
        <f>IFERROR(VLOOKUP($C1422,'t-1 2020'!$A:$V,15,0),"")</f>
        <v/>
      </c>
      <c r="AT1422" s="6" t="str">
        <f>IFERROR(VLOOKUP($C1422,'t-1 2020'!$A:$V,16,0),"")</f>
        <v/>
      </c>
      <c r="AU1422" s="6" t="str">
        <f>IFERROR(VLOOKUP($C1422,'t-1 2020'!$A:$V,17,0),"")</f>
        <v/>
      </c>
      <c r="AV1422" s="6" t="str">
        <f>IFERROR(VLOOKUP($C1422,'t-1 2020'!$A:$V,8,0),"")</f>
        <v/>
      </c>
      <c r="AW1422" s="6" t="str">
        <f>IFERROR(VLOOKUP($C1422,'t-1 2020'!$A:$V,9,0),"")</f>
        <v/>
      </c>
      <c r="AX1422" s="6" t="str">
        <f>IFERROR(VLOOKUP($C1422,'t-1 2020'!$A:$V,10,0),"")</f>
        <v/>
      </c>
      <c r="AY1422" s="6" t="str">
        <f>IFERROR(VLOOKUP($C1422,'t-1 2020'!$A:$V,111,0),"")</f>
        <v/>
      </c>
      <c r="AZ1422" s="6" t="str">
        <f>IFERROR(VLOOKUP($C1422,'t-1 2020'!$A:$V,12,0),"")</f>
        <v/>
      </c>
      <c r="BA1422" s="6" t="str">
        <f>IFERROR(VLOOKUP($C1422,'t-1 2020'!$A:$V,13,0),"")</f>
        <v/>
      </c>
      <c r="BB1422" s="6" t="str">
        <f>IFERROR(VLOOKUP($C1422,'t-1 2020'!$A:$V,14,0),"")</f>
        <v/>
      </c>
      <c r="BC1422" s="6"/>
      <c r="BD1422" s="6"/>
    </row>
    <row r="1423" ht="15.75" customHeight="1">
      <c r="A1423" s="2">
        <v>14.0</v>
      </c>
      <c r="B1423" s="3">
        <v>2021.0</v>
      </c>
      <c r="C1423" s="7" t="s">
        <v>67</v>
      </c>
      <c r="D1423" s="2">
        <v>22349.0</v>
      </c>
      <c r="E1423" s="2">
        <v>1.6590234000176E13</v>
      </c>
      <c r="F1423" s="2" t="str">
        <f t="array" ref="F1423">IFERROR(INDEX(cnpj!$A:$B,MATCH(C1423,cnpj!$B:$B,0),1),IF(G1423=14,LEFT(E1423,2)&amp;"."&amp;MID(E1423,3,3)&amp;"."&amp;MID(E1423,6,3)&amp;"/"&amp;MID(E1423,9,4)&amp;"-"&amp;RIGHT(E1423,2),IF(G1423=13,0&amp;LEFT(E1423,1)&amp;"."&amp;MID(E1423,2,3)&amp;"."&amp;MID(E1423,5,3)&amp;"/"&amp;MID(E1423,8,4)&amp;"-"&amp;RIGHT(E1423,2),IF(G1423=12,"00"&amp;"."&amp;LEFT(E1423,3)&amp;"."&amp;MID(E1423,4,3)&amp;"/"&amp;MID(E1423,7,4)&amp;"-"&amp;RIGHT(E1423,2),IF(G1423=11,"00.0"&amp;LEFT(E1423,2)&amp;"."&amp;MID(E1423,3,3)&amp;"/"&amp;MID(E1423,6,4)&amp;"-"&amp;RIGHT(E1423,2),"erro")))))</f>
        <v>16.590.234/0001-76</v>
      </c>
      <c r="G1423" s="2">
        <f t="shared" si="2"/>
        <v>14</v>
      </c>
      <c r="H1423" s="2" t="s">
        <v>62</v>
      </c>
      <c r="I1423" s="2">
        <v>3.0</v>
      </c>
      <c r="J1423" s="6" t="str">
        <f t="shared" si="14"/>
        <v/>
      </c>
      <c r="K1423" s="6"/>
      <c r="L1423" s="6"/>
      <c r="M1423" s="6"/>
      <c r="N1423" s="6"/>
      <c r="O1423" s="6"/>
      <c r="P1423" s="6"/>
      <c r="Q1423" s="6"/>
      <c r="R1423" s="6"/>
      <c r="S1423" s="6"/>
      <c r="T1423" s="6">
        <f t="shared" si="15"/>
        <v>14.79566884</v>
      </c>
      <c r="U1423" s="6">
        <f t="shared" si="16"/>
        <v>0.1295496454</v>
      </c>
      <c r="V1423" s="6">
        <f t="shared" si="17"/>
        <v>0.4031321509</v>
      </c>
      <c r="W1423" s="6">
        <f>IFERROR(VLOOKUP($C1423,'pc 2021'!$D:$M,10,0)/1000,"")</f>
        <v>977542</v>
      </c>
      <c r="X1423" s="6">
        <f>IFERROR(VLOOKUP($C1423,'pnc 2021'!$D:$M,10,0)/1000,"")</f>
        <v>96756</v>
      </c>
      <c r="Y1423" s="6">
        <f>IFERROR(VLOOKUP(C1423,'atv 2021'!$D:$M,10,0)/1000,"")</f>
        <v>2664878</v>
      </c>
      <c r="Z1423" s="6">
        <f>IFERROR(VLOOKUP($C1423,'ll 2021'!$D:$N,11,0)/1000,"")</f>
        <v>345234</v>
      </c>
      <c r="AA1423" s="2" t="str">
        <f t="shared" si="3"/>
        <v/>
      </c>
      <c r="AB1423" s="2">
        <f t="shared" si="18"/>
        <v>0</v>
      </c>
      <c r="AC1423" s="2">
        <f t="shared" si="19"/>
        <v>0</v>
      </c>
      <c r="AD1423" s="2">
        <f t="shared" si="20"/>
        <v>0</v>
      </c>
      <c r="AE1423" s="2">
        <f t="shared" si="21"/>
        <v>0</v>
      </c>
      <c r="AF1423" s="2">
        <f t="shared" si="22"/>
        <v>0</v>
      </c>
      <c r="AG1423" s="2">
        <f t="shared" si="23"/>
        <v>0</v>
      </c>
      <c r="AH1423" s="2">
        <f t="shared" si="24"/>
        <v>1</v>
      </c>
      <c r="AI1423" s="2">
        <f t="shared" si="25"/>
        <v>0</v>
      </c>
      <c r="AJ1423" s="2">
        <f t="shared" si="26"/>
        <v>0</v>
      </c>
      <c r="AK1423" s="2">
        <f t="shared" si="27"/>
        <v>0</v>
      </c>
      <c r="AL1423" s="2">
        <f t="shared" si="28"/>
        <v>0</v>
      </c>
      <c r="AM1423" s="2">
        <v>0.0</v>
      </c>
      <c r="AN1423" s="3">
        <v>0.0</v>
      </c>
      <c r="AO1423" s="3">
        <v>0.0</v>
      </c>
      <c r="AP1423" s="3">
        <v>0.0</v>
      </c>
      <c r="AQ1423" s="3">
        <v>0.0</v>
      </c>
      <c r="AR1423" s="3">
        <v>1.0</v>
      </c>
      <c r="AS1423" s="6">
        <f>IFERROR(VLOOKUP($C1423,'t-1 2020'!$A:$V,15,0),"")</f>
        <v>14.67211795</v>
      </c>
      <c r="AT1423" s="6">
        <f>IFERROR(VLOOKUP($C1423,'t-1 2020'!$A:$V,16,0),"")</f>
        <v>0.02062877337</v>
      </c>
      <c r="AU1423" s="6">
        <f>IFERROR(VLOOKUP($C1423,'t-1 2020'!$A:$V,17,0),"")</f>
        <v>0.4273855204</v>
      </c>
      <c r="AV1423" s="6">
        <f>IFERROR(VLOOKUP($C1423,'t-1 2020'!$A:$V,8,0),"")</f>
        <v>0</v>
      </c>
      <c r="AW1423" s="6">
        <f>IFERROR(VLOOKUP($C1423,'t-1 2020'!$A:$V,9,0),"")</f>
        <v>1</v>
      </c>
      <c r="AX1423" s="6">
        <f>IFERROR(VLOOKUP($C1423,'t-1 2020'!$A:$V,10,0),"")</f>
        <v>0</v>
      </c>
      <c r="AY1423" s="6" t="str">
        <f>IFERROR(VLOOKUP($C1423,'t-1 2020'!$A:$V,111,0),"")</f>
        <v/>
      </c>
      <c r="AZ1423" s="6">
        <f>IFERROR(VLOOKUP($C1423,'t-1 2020'!$A:$V,12,0),"")</f>
        <v>0</v>
      </c>
      <c r="BA1423" s="6">
        <f>IFERROR(VLOOKUP($C1423,'t-1 2020'!$A:$V,13,0),"")</f>
        <v>16</v>
      </c>
      <c r="BB1423" s="6">
        <f>IFERROR(VLOOKUP($C1423,'t-1 2020'!$A:$V,14,0),"")</f>
        <v>0</v>
      </c>
      <c r="BC1423" s="6"/>
      <c r="BD1423" s="6"/>
    </row>
    <row r="1424" ht="15.75" customHeight="1">
      <c r="A1424" s="2">
        <v>15.0</v>
      </c>
      <c r="B1424" s="3">
        <v>2021.0</v>
      </c>
      <c r="C1424" s="7" t="s">
        <v>68</v>
      </c>
      <c r="D1424" s="2">
        <v>19771.0</v>
      </c>
      <c r="E1424" s="2">
        <v>2.919555000167E12</v>
      </c>
      <c r="F1424" s="2" t="str">
        <f t="array" ref="F1424">IFERROR(INDEX(cnpj!$A:$B,MATCH(C1424,cnpj!$B:$B,0),1),IF(G1424=14,LEFT(E1424,2)&amp;"."&amp;MID(E1424,3,3)&amp;"."&amp;MID(E1424,6,3)&amp;"/"&amp;MID(E1424,9,4)&amp;"-"&amp;RIGHT(E1424,2),IF(G1424=13,0&amp;LEFT(E1424,1)&amp;"."&amp;MID(E1424,2,3)&amp;"."&amp;MID(E1424,5,3)&amp;"/"&amp;MID(E1424,8,4)&amp;"-"&amp;RIGHT(E1424,2),IF(G1424=12,"00"&amp;"."&amp;LEFT(E1424,3)&amp;"."&amp;MID(E1424,4,3)&amp;"/"&amp;MID(E1424,7,4)&amp;"-"&amp;RIGHT(E1424,2),IF(G1424=11,"00.0"&amp;LEFT(E1424,2)&amp;"."&amp;MID(E1424,3,3)&amp;"/"&amp;MID(E1424,6,4)&amp;"-"&amp;RIGHT(E1424,2),"erro")))))</f>
        <v>02.919.555/0001-67</v>
      </c>
      <c r="G1424" s="2">
        <f t="shared" si="2"/>
        <v>13</v>
      </c>
      <c r="H1424" s="2" t="s">
        <v>60</v>
      </c>
      <c r="I1424" s="2">
        <v>1.0</v>
      </c>
      <c r="J1424" s="6" t="str">
        <f t="shared" si="14"/>
        <v/>
      </c>
      <c r="K1424" s="6"/>
      <c r="L1424" s="6"/>
      <c r="M1424" s="6"/>
      <c r="N1424" s="6"/>
      <c r="O1424" s="6"/>
      <c r="P1424" s="6"/>
      <c r="Q1424" s="6"/>
      <c r="R1424" s="6"/>
      <c r="S1424" s="6"/>
      <c r="T1424" s="6">
        <f t="shared" si="15"/>
        <v>16.11424103</v>
      </c>
      <c r="U1424" s="6">
        <f t="shared" si="16"/>
        <v>-0.0159179395</v>
      </c>
      <c r="V1424" s="6">
        <f t="shared" si="17"/>
        <v>0.3510648166</v>
      </c>
      <c r="W1424" s="6">
        <f>IFERROR(VLOOKUP($C1424,'pc 2021'!$D:$M,10,0)/1000,"")</f>
        <v>381227</v>
      </c>
      <c r="X1424" s="6">
        <f>IFERROR(VLOOKUP($C1424,'pnc 2021'!$D:$M,10,0)/1000,"")</f>
        <v>3115915</v>
      </c>
      <c r="Y1424" s="6">
        <f>IFERROR(VLOOKUP(C1424,'atv 2021'!$D:$M,10,0)/1000,"")</f>
        <v>9961528</v>
      </c>
      <c r="Z1424" s="6">
        <f>IFERROR(VLOOKUP($C1424,'ll 2021'!$D:$N,11,0)/1000,"")</f>
        <v>-158567</v>
      </c>
      <c r="AA1424" s="2" t="str">
        <f t="shared" si="3"/>
        <v/>
      </c>
      <c r="AB1424" s="2">
        <f t="shared" si="18"/>
        <v>0</v>
      </c>
      <c r="AC1424" s="2">
        <f t="shared" si="19"/>
        <v>0</v>
      </c>
      <c r="AD1424" s="2">
        <f t="shared" si="20"/>
        <v>0</v>
      </c>
      <c r="AE1424" s="2">
        <f t="shared" si="21"/>
        <v>0</v>
      </c>
      <c r="AF1424" s="2">
        <f t="shared" si="22"/>
        <v>0</v>
      </c>
      <c r="AG1424" s="2">
        <f t="shared" si="23"/>
        <v>1</v>
      </c>
      <c r="AH1424" s="2">
        <f t="shared" si="24"/>
        <v>0</v>
      </c>
      <c r="AI1424" s="2">
        <f t="shared" si="25"/>
        <v>0</v>
      </c>
      <c r="AJ1424" s="2">
        <f t="shared" si="26"/>
        <v>0</v>
      </c>
      <c r="AK1424" s="2">
        <f t="shared" si="27"/>
        <v>0</v>
      </c>
      <c r="AL1424" s="2">
        <f t="shared" si="28"/>
        <v>0</v>
      </c>
      <c r="AM1424" s="2">
        <v>0.0</v>
      </c>
      <c r="AN1424" s="3">
        <v>0.0</v>
      </c>
      <c r="AO1424" s="3">
        <v>0.0</v>
      </c>
      <c r="AP1424" s="3">
        <v>0.0</v>
      </c>
      <c r="AQ1424" s="3">
        <v>0.0</v>
      </c>
      <c r="AR1424" s="3">
        <v>1.0</v>
      </c>
      <c r="AS1424" s="6">
        <f>IFERROR(VLOOKUP($C1424,'t-1 2020'!$A:$V,15,0),"")</f>
        <v>16.09900253</v>
      </c>
      <c r="AT1424" s="6">
        <f>IFERROR(VLOOKUP($C1424,'t-1 2020'!$A:$V,16,0),"")</f>
        <v>-0.004911791807</v>
      </c>
      <c r="AU1424" s="6">
        <f>IFERROR(VLOOKUP($C1424,'t-1 2020'!$A:$V,17,0),"")</f>
        <v>0.35041984</v>
      </c>
      <c r="AV1424" s="6">
        <f>IFERROR(VLOOKUP($C1424,'t-1 2020'!$A:$V,8,0),"")</f>
        <v>0</v>
      </c>
      <c r="AW1424" s="6">
        <f>IFERROR(VLOOKUP($C1424,'t-1 2020'!$A:$V,9,0),"")</f>
        <v>1</v>
      </c>
      <c r="AX1424" s="6">
        <f>IFERROR(VLOOKUP($C1424,'t-1 2020'!$A:$V,10,0),"")</f>
        <v>0</v>
      </c>
      <c r="AY1424" s="6" t="str">
        <f>IFERROR(VLOOKUP($C1424,'t-1 2020'!$A:$V,111,0),"")</f>
        <v/>
      </c>
      <c r="AZ1424" s="6">
        <f>IFERROR(VLOOKUP($C1424,'t-1 2020'!$A:$V,12,0),"")</f>
        <v>0</v>
      </c>
      <c r="BA1424" s="6">
        <f>IFERROR(VLOOKUP($C1424,'t-1 2020'!$A:$V,13,0),"")</f>
        <v>17</v>
      </c>
      <c r="BB1424" s="6">
        <f>IFERROR(VLOOKUP($C1424,'t-1 2020'!$A:$V,14,0),"")</f>
        <v>0</v>
      </c>
      <c r="BC1424" s="6"/>
      <c r="BD1424" s="6"/>
    </row>
    <row r="1425" ht="15.75" customHeight="1">
      <c r="A1425" s="2">
        <v>16.0</v>
      </c>
      <c r="B1425" s="3">
        <v>2021.0</v>
      </c>
      <c r="C1425" s="7" t="s">
        <v>69</v>
      </c>
      <c r="D1425" s="2">
        <v>19100.0</v>
      </c>
      <c r="E1425" s="2">
        <v>4.03243300018E12</v>
      </c>
      <c r="F1425" s="2" t="str">
        <f t="array" ref="F1425">IFERROR(INDEX(cnpj!$A:$B,MATCH(C1425,cnpj!$B:$B,0),1),IF(G1425=14,LEFT(E1425,2)&amp;"."&amp;MID(E1425,3,3)&amp;"."&amp;MID(E1425,6,3)&amp;"/"&amp;MID(E1425,9,4)&amp;"-"&amp;RIGHT(E1425,2),IF(G1425=13,0&amp;LEFT(E1425,1)&amp;"."&amp;MID(E1425,2,3)&amp;"."&amp;MID(E1425,5,3)&amp;"/"&amp;MID(E1425,8,4)&amp;"-"&amp;RIGHT(E1425,2),IF(G1425=12,"00"&amp;"."&amp;LEFT(E1425,3)&amp;"."&amp;MID(E1425,4,3)&amp;"/"&amp;MID(E1425,7,4)&amp;"-"&amp;RIGHT(E1425,2),IF(G1425=11,"00.0"&amp;LEFT(E1425,2)&amp;"."&amp;MID(E1425,3,3)&amp;"/"&amp;MID(E1425,6,4)&amp;"-"&amp;RIGHT(E1425,2),"erro")))))</f>
        <v>04.032.433/0001-80</v>
      </c>
      <c r="G1425" s="2">
        <f t="shared" si="2"/>
        <v>13</v>
      </c>
      <c r="H1425" s="2" t="s">
        <v>60</v>
      </c>
      <c r="I1425" s="2">
        <v>1.0</v>
      </c>
      <c r="J1425" s="6" t="str">
        <f t="shared" si="14"/>
        <v/>
      </c>
      <c r="K1425" s="6"/>
      <c r="L1425" s="6"/>
      <c r="M1425" s="6"/>
      <c r="N1425" s="6"/>
      <c r="O1425" s="6"/>
      <c r="P1425" s="6"/>
      <c r="Q1425" s="6"/>
      <c r="R1425" s="6"/>
      <c r="S1425" s="6"/>
      <c r="T1425" s="6" t="str">
        <f t="shared" si="15"/>
        <v/>
      </c>
      <c r="U1425" s="6" t="str">
        <f t="shared" si="16"/>
        <v/>
      </c>
      <c r="V1425" s="6" t="str">
        <f t="shared" si="17"/>
        <v/>
      </c>
      <c r="W1425" s="6" t="str">
        <f>IFERROR(VLOOKUP($C1425,'pc 2021'!$D:$M,10,0)/1000,"")</f>
        <v/>
      </c>
      <c r="X1425" s="6" t="str">
        <f>IFERROR(VLOOKUP($C1425,'pnc 2021'!$D:$M,10,0)/1000,"")</f>
        <v/>
      </c>
      <c r="Y1425" s="6" t="str">
        <f>IFERROR(VLOOKUP(C1425,'atv 2021'!$D:$M,10,0)/1000,"")</f>
        <v/>
      </c>
      <c r="Z1425" s="6" t="str">
        <f>IFERROR(VLOOKUP($C1425,'ll 2021'!$D:$N,11,0)/1000,"")</f>
        <v/>
      </c>
      <c r="AA1425" s="2" t="str">
        <f t="shared" si="3"/>
        <v/>
      </c>
      <c r="AB1425" s="2">
        <f t="shared" si="18"/>
        <v>0</v>
      </c>
      <c r="AC1425" s="2">
        <f t="shared" si="19"/>
        <v>0</v>
      </c>
      <c r="AD1425" s="2">
        <f t="shared" si="20"/>
        <v>0</v>
      </c>
      <c r="AE1425" s="2">
        <f t="shared" si="21"/>
        <v>0</v>
      </c>
      <c r="AF1425" s="2">
        <f t="shared" si="22"/>
        <v>0</v>
      </c>
      <c r="AG1425" s="2">
        <f t="shared" si="23"/>
        <v>1</v>
      </c>
      <c r="AH1425" s="2">
        <f t="shared" si="24"/>
        <v>0</v>
      </c>
      <c r="AI1425" s="2">
        <f t="shared" si="25"/>
        <v>0</v>
      </c>
      <c r="AJ1425" s="2">
        <f t="shared" si="26"/>
        <v>0</v>
      </c>
      <c r="AK1425" s="2">
        <f t="shared" si="27"/>
        <v>0</v>
      </c>
      <c r="AL1425" s="2">
        <f t="shared" si="28"/>
        <v>0</v>
      </c>
      <c r="AM1425" s="2">
        <v>0.0</v>
      </c>
      <c r="AN1425" s="3">
        <v>0.0</v>
      </c>
      <c r="AO1425" s="3">
        <v>0.0</v>
      </c>
      <c r="AP1425" s="3">
        <v>0.0</v>
      </c>
      <c r="AQ1425" s="3">
        <v>0.0</v>
      </c>
      <c r="AR1425" s="3">
        <v>1.0</v>
      </c>
      <c r="AS1425" s="6">
        <f>IFERROR(VLOOKUP($C1425,'t-1 2020'!$A:$V,15,0),"")</f>
        <v>13.51469461</v>
      </c>
      <c r="AT1425" s="6">
        <f>IFERROR(VLOOKUP($C1425,'t-1 2020'!$A:$V,16,0),"")</f>
        <v>-0.2900404478</v>
      </c>
      <c r="AU1425" s="6">
        <f>IFERROR(VLOOKUP($C1425,'t-1 2020'!$A:$V,17,0),"")</f>
        <v>0.7741531503</v>
      </c>
      <c r="AV1425" s="6">
        <f>IFERROR(VLOOKUP($C1425,'t-1 2020'!$A:$V,8,0),"")</f>
        <v>0</v>
      </c>
      <c r="AW1425" s="6">
        <f>IFERROR(VLOOKUP($C1425,'t-1 2020'!$A:$V,9,0),"")</f>
        <v>0</v>
      </c>
      <c r="AX1425" s="6">
        <f>IFERROR(VLOOKUP($C1425,'t-1 2020'!$A:$V,10,0),"")</f>
        <v>1</v>
      </c>
      <c r="AY1425" s="6" t="str">
        <f>IFERROR(VLOOKUP($C1425,'t-1 2020'!$A:$V,111,0),"")</f>
        <v/>
      </c>
      <c r="AZ1425" s="6">
        <f>IFERROR(VLOOKUP($C1425,'t-1 2020'!$A:$V,12,0),"")</f>
        <v>0</v>
      </c>
      <c r="BA1425" s="6">
        <f>IFERROR(VLOOKUP($C1425,'t-1 2020'!$A:$V,13,0),"")</f>
        <v>12</v>
      </c>
      <c r="BB1425" s="6">
        <f>IFERROR(VLOOKUP($C1425,'t-1 2020'!$A:$V,14,0),"")</f>
        <v>0</v>
      </c>
      <c r="BC1425" s="6"/>
      <c r="BD1425" s="6"/>
    </row>
    <row r="1426" ht="15.75" customHeight="1">
      <c r="A1426" s="2">
        <v>17.0</v>
      </c>
      <c r="B1426" s="3">
        <v>2021.0</v>
      </c>
      <c r="C1426" s="7" t="s">
        <v>70</v>
      </c>
      <c r="D1426" s="2">
        <v>21989.0</v>
      </c>
      <c r="E1426" s="2">
        <v>9.32634200017E12</v>
      </c>
      <c r="F1426" s="2" t="str">
        <f t="array" ref="F1426">IFERROR(INDEX(cnpj!$A:$B,MATCH(C1426,cnpj!$B:$B,0),1),IF(G1426=14,LEFT(E1426,2)&amp;"."&amp;MID(E1426,3,3)&amp;"."&amp;MID(E1426,6,3)&amp;"/"&amp;MID(E1426,9,4)&amp;"-"&amp;RIGHT(E1426,2),IF(G1426=13,0&amp;LEFT(E1426,1)&amp;"."&amp;MID(E1426,2,3)&amp;"."&amp;MID(E1426,5,3)&amp;"/"&amp;MID(E1426,8,4)&amp;"-"&amp;RIGHT(E1426,2),IF(G1426=12,"00"&amp;"."&amp;LEFT(E1426,3)&amp;"."&amp;MID(E1426,4,3)&amp;"/"&amp;MID(E1426,7,4)&amp;"-"&amp;RIGHT(E1426,2),IF(G1426=11,"00.0"&amp;LEFT(E1426,2)&amp;"."&amp;MID(E1426,3,3)&amp;"/"&amp;MID(E1426,6,4)&amp;"-"&amp;RIGHT(E1426,2),"erro")))))</f>
        <v>09.326.342/0001-70</v>
      </c>
      <c r="G1426" s="2">
        <f t="shared" si="2"/>
        <v>13</v>
      </c>
      <c r="H1426" s="2" t="s">
        <v>60</v>
      </c>
      <c r="I1426" s="2">
        <v>1.0</v>
      </c>
      <c r="J1426" s="6" t="str">
        <f t="shared" si="14"/>
        <v/>
      </c>
      <c r="K1426" s="6"/>
      <c r="L1426" s="6"/>
      <c r="M1426" s="6"/>
      <c r="N1426" s="6"/>
      <c r="O1426" s="6"/>
      <c r="P1426" s="6"/>
      <c r="Q1426" s="6"/>
      <c r="R1426" s="6"/>
      <c r="S1426" s="6"/>
      <c r="T1426" s="6">
        <f t="shared" si="15"/>
        <v>14.53989232</v>
      </c>
      <c r="U1426" s="6">
        <f t="shared" si="16"/>
        <v>-0.008056875483</v>
      </c>
      <c r="V1426" s="6">
        <f t="shared" si="17"/>
        <v>0.4570412245</v>
      </c>
      <c r="W1426" s="6">
        <f>IFERROR(VLOOKUP($C1426,'pc 2021'!$D:$M,10,0)/1000,"")</f>
        <v>309267</v>
      </c>
      <c r="X1426" s="6">
        <f>IFERROR(VLOOKUP($C1426,'pnc 2021'!$D:$M,10,0)/1000,"")</f>
        <v>633817</v>
      </c>
      <c r="Y1426" s="6">
        <f>IFERROR(VLOOKUP(C1426,'atv 2021'!$D:$M,10,0)/1000,"")</f>
        <v>2063455</v>
      </c>
      <c r="Z1426" s="6">
        <f>IFERROR(VLOOKUP($C1426,'ll 2021'!$D:$N,11,0)/1000,"")</f>
        <v>-16625</v>
      </c>
      <c r="AA1426" s="2" t="str">
        <f t="shared" si="3"/>
        <v/>
      </c>
      <c r="AB1426" s="2">
        <f t="shared" si="18"/>
        <v>0</v>
      </c>
      <c r="AC1426" s="2">
        <f t="shared" si="19"/>
        <v>0</v>
      </c>
      <c r="AD1426" s="2">
        <f t="shared" si="20"/>
        <v>0</v>
      </c>
      <c r="AE1426" s="2">
        <f t="shared" si="21"/>
        <v>0</v>
      </c>
      <c r="AF1426" s="2">
        <f t="shared" si="22"/>
        <v>0</v>
      </c>
      <c r="AG1426" s="2">
        <f t="shared" si="23"/>
        <v>1</v>
      </c>
      <c r="AH1426" s="2">
        <f t="shared" si="24"/>
        <v>0</v>
      </c>
      <c r="AI1426" s="2">
        <f t="shared" si="25"/>
        <v>0</v>
      </c>
      <c r="AJ1426" s="2">
        <f t="shared" si="26"/>
        <v>0</v>
      </c>
      <c r="AK1426" s="2">
        <f t="shared" si="27"/>
        <v>0</v>
      </c>
      <c r="AL1426" s="2">
        <f t="shared" si="28"/>
        <v>0</v>
      </c>
      <c r="AM1426" s="2">
        <v>0.0</v>
      </c>
      <c r="AN1426" s="3">
        <v>0.0</v>
      </c>
      <c r="AO1426" s="3">
        <v>0.0</v>
      </c>
      <c r="AP1426" s="3">
        <v>0.0</v>
      </c>
      <c r="AQ1426" s="3">
        <v>0.0</v>
      </c>
      <c r="AR1426" s="3">
        <v>1.0</v>
      </c>
      <c r="AS1426" s="6">
        <f>IFERROR(VLOOKUP($C1426,'t-1 2020'!$A:$V,15,0),"")</f>
        <v>14.53165819</v>
      </c>
      <c r="AT1426" s="6">
        <f>IFERROR(VLOOKUP($C1426,'t-1 2020'!$A:$V,16,0),"")</f>
        <v>-0.02980600371</v>
      </c>
      <c r="AU1426" s="6">
        <f>IFERROR(VLOOKUP($C1426,'t-1 2020'!$A:$V,17,0),"")</f>
        <v>0.4606510324</v>
      </c>
      <c r="AV1426" s="6">
        <f>IFERROR(VLOOKUP($C1426,'t-1 2020'!$A:$V,8,0),"")</f>
        <v>0</v>
      </c>
      <c r="AW1426" s="6">
        <f>IFERROR(VLOOKUP($C1426,'t-1 2020'!$A:$V,9,0),"")</f>
        <v>1</v>
      </c>
      <c r="AX1426" s="6">
        <f>IFERROR(VLOOKUP($C1426,'t-1 2020'!$A:$V,10,0),"")</f>
        <v>0</v>
      </c>
      <c r="AY1426" s="6" t="str">
        <f>IFERROR(VLOOKUP($C1426,'t-1 2020'!$A:$V,111,0),"")</f>
        <v/>
      </c>
      <c r="AZ1426" s="6">
        <f>IFERROR(VLOOKUP($C1426,'t-1 2020'!$A:$V,12,0),"")</f>
        <v>0</v>
      </c>
      <c r="BA1426" s="6">
        <f>IFERROR(VLOOKUP($C1426,'t-1 2020'!$A:$V,13,0),"")</f>
        <v>8</v>
      </c>
      <c r="BB1426" s="6">
        <f>IFERROR(VLOOKUP($C1426,'t-1 2020'!$A:$V,14,0),"")</f>
        <v>0</v>
      </c>
      <c r="BC1426" s="6"/>
      <c r="BD1426" s="6"/>
    </row>
    <row r="1427" ht="15.75" customHeight="1">
      <c r="A1427" s="2">
        <v>18.0</v>
      </c>
      <c r="B1427" s="3">
        <v>2021.0</v>
      </c>
      <c r="C1427" s="7" t="s">
        <v>71</v>
      </c>
      <c r="D1427" s="2">
        <v>22004.0</v>
      </c>
      <c r="E1427" s="2">
        <v>9.324949000111E12</v>
      </c>
      <c r="F1427" s="2" t="str">
        <f t="array" ref="F1427">IFERROR(INDEX(cnpj!$A:$B,MATCH(C1427,cnpj!$B:$B,0),1),IF(G1427=14,LEFT(E1427,2)&amp;"."&amp;MID(E1427,3,3)&amp;"."&amp;MID(E1427,6,3)&amp;"/"&amp;MID(E1427,9,4)&amp;"-"&amp;RIGHT(E1427,2),IF(G1427=13,0&amp;LEFT(E1427,1)&amp;"."&amp;MID(E1427,2,3)&amp;"."&amp;MID(E1427,5,3)&amp;"/"&amp;MID(E1427,8,4)&amp;"-"&amp;RIGHT(E1427,2),IF(G1427=12,"00"&amp;"."&amp;LEFT(E1427,3)&amp;"."&amp;MID(E1427,4,3)&amp;"/"&amp;MID(E1427,7,4)&amp;"-"&amp;RIGHT(E1427,2),IF(G1427=11,"00.0"&amp;LEFT(E1427,2)&amp;"."&amp;MID(E1427,3,3)&amp;"/"&amp;MID(E1427,6,4)&amp;"-"&amp;RIGHT(E1427,2),"erro")))))</f>
        <v>09.324.949/0001-11</v>
      </c>
      <c r="G1427" s="2">
        <f t="shared" si="2"/>
        <v>13</v>
      </c>
      <c r="H1427" s="2" t="s">
        <v>60</v>
      </c>
      <c r="I1427" s="2">
        <v>1.0</v>
      </c>
      <c r="J1427" s="6" t="str">
        <f t="shared" si="14"/>
        <v/>
      </c>
      <c r="K1427" s="6"/>
      <c r="L1427" s="6"/>
      <c r="M1427" s="6"/>
      <c r="N1427" s="6"/>
      <c r="O1427" s="6"/>
      <c r="P1427" s="6"/>
      <c r="Q1427" s="6"/>
      <c r="R1427" s="6"/>
      <c r="S1427" s="6"/>
      <c r="T1427" s="6">
        <f t="shared" si="15"/>
        <v>14.56788703</v>
      </c>
      <c r="U1427" s="6">
        <f t="shared" si="16"/>
        <v>-0.04275137521</v>
      </c>
      <c r="V1427" s="6">
        <f t="shared" si="17"/>
        <v>0.6971150833</v>
      </c>
      <c r="W1427" s="6">
        <f>IFERROR(VLOOKUP($C1427,'pc 2021'!$D:$M,10,0)/1000,"")</f>
        <v>164655</v>
      </c>
      <c r="X1427" s="6">
        <f>IFERROR(VLOOKUP($C1427,'pnc 2021'!$D:$M,10,0)/1000,"")</f>
        <v>1314649</v>
      </c>
      <c r="Y1427" s="6">
        <f>IFERROR(VLOOKUP(C1427,'atv 2021'!$D:$M,10,0)/1000,"")</f>
        <v>2122037</v>
      </c>
      <c r="Z1427" s="6">
        <f>IFERROR(VLOOKUP($C1427,'ll 2021'!$D:$N,11,0)/1000,"")</f>
        <v>-90720</v>
      </c>
      <c r="AA1427" s="2" t="str">
        <f t="shared" si="3"/>
        <v/>
      </c>
      <c r="AB1427" s="2">
        <f t="shared" si="18"/>
        <v>0</v>
      </c>
      <c r="AC1427" s="2">
        <f t="shared" si="19"/>
        <v>0</v>
      </c>
      <c r="AD1427" s="2">
        <f t="shared" si="20"/>
        <v>0</v>
      </c>
      <c r="AE1427" s="2">
        <f t="shared" si="21"/>
        <v>0</v>
      </c>
      <c r="AF1427" s="2">
        <f t="shared" si="22"/>
        <v>0</v>
      </c>
      <c r="AG1427" s="2">
        <f t="shared" si="23"/>
        <v>1</v>
      </c>
      <c r="AH1427" s="2">
        <f t="shared" si="24"/>
        <v>0</v>
      </c>
      <c r="AI1427" s="2">
        <f t="shared" si="25"/>
        <v>0</v>
      </c>
      <c r="AJ1427" s="2">
        <f t="shared" si="26"/>
        <v>0</v>
      </c>
      <c r="AK1427" s="2">
        <f t="shared" si="27"/>
        <v>0</v>
      </c>
      <c r="AL1427" s="2">
        <f t="shared" si="28"/>
        <v>0</v>
      </c>
      <c r="AM1427" s="2">
        <v>0.0</v>
      </c>
      <c r="AN1427" s="3">
        <v>0.0</v>
      </c>
      <c r="AO1427" s="3">
        <v>0.0</v>
      </c>
      <c r="AP1427" s="3">
        <v>0.0</v>
      </c>
      <c r="AQ1427" s="3">
        <v>0.0</v>
      </c>
      <c r="AR1427" s="3">
        <v>1.0</v>
      </c>
      <c r="AS1427" s="6">
        <f>IFERROR(VLOOKUP($C1427,'t-1 2020'!$A:$V,15,0),"")</f>
        <v>14.59717169</v>
      </c>
      <c r="AT1427" s="6">
        <f>IFERROR(VLOOKUP($C1427,'t-1 2020'!$A:$V,16,0),"")</f>
        <v>-0.03065810748</v>
      </c>
      <c r="AU1427" s="6">
        <f>IFERROR(VLOOKUP($C1427,'t-1 2020'!$A:$V,17,0),"")</f>
        <v>0.6643387782</v>
      </c>
      <c r="AV1427" s="6">
        <f>IFERROR(VLOOKUP($C1427,'t-1 2020'!$A:$V,8,0),"")</f>
        <v>0</v>
      </c>
      <c r="AW1427" s="6">
        <f>IFERROR(VLOOKUP($C1427,'t-1 2020'!$A:$V,9,0),"")</f>
        <v>1</v>
      </c>
      <c r="AX1427" s="6">
        <f>IFERROR(VLOOKUP($C1427,'t-1 2020'!$A:$V,10,0),"")</f>
        <v>0</v>
      </c>
      <c r="AY1427" s="6" t="str">
        <f>IFERROR(VLOOKUP($C1427,'t-1 2020'!$A:$V,111,0),"")</f>
        <v/>
      </c>
      <c r="AZ1427" s="6">
        <f>IFERROR(VLOOKUP($C1427,'t-1 2020'!$A:$V,12,0),"")</f>
        <v>0</v>
      </c>
      <c r="BA1427" s="6">
        <f>IFERROR(VLOOKUP($C1427,'t-1 2020'!$A:$V,13,0),"")</f>
        <v>6</v>
      </c>
      <c r="BB1427" s="6">
        <f>IFERROR(VLOOKUP($C1427,'t-1 2020'!$A:$V,14,0),"")</f>
        <v>0</v>
      </c>
      <c r="BC1427" s="6"/>
      <c r="BD1427" s="6"/>
    </row>
    <row r="1428" ht="15.75" customHeight="1">
      <c r="A1428" s="2">
        <v>19.0</v>
      </c>
      <c r="B1428" s="3">
        <v>2021.0</v>
      </c>
      <c r="C1428" s="7" t="s">
        <v>72</v>
      </c>
      <c r="D1428" s="2">
        <v>21997.0</v>
      </c>
      <c r="E1428" s="2">
        <v>9.313969000197E12</v>
      </c>
      <c r="F1428" s="2" t="str">
        <f t="array" ref="F1428">IFERROR(INDEX(cnpj!$A:$B,MATCH(C1428,cnpj!$B:$B,0),1),IF(G1428=14,LEFT(E1428,2)&amp;"."&amp;MID(E1428,3,3)&amp;"."&amp;MID(E1428,6,3)&amp;"/"&amp;MID(E1428,9,4)&amp;"-"&amp;RIGHT(E1428,2),IF(G1428=13,0&amp;LEFT(E1428,1)&amp;"."&amp;MID(E1428,2,3)&amp;"."&amp;MID(E1428,5,3)&amp;"/"&amp;MID(E1428,8,4)&amp;"-"&amp;RIGHT(E1428,2),IF(G1428=12,"00"&amp;"."&amp;LEFT(E1428,3)&amp;"."&amp;MID(E1428,4,3)&amp;"/"&amp;MID(E1428,7,4)&amp;"-"&amp;RIGHT(E1428,2),IF(G1428=11,"00.0"&amp;LEFT(E1428,2)&amp;"."&amp;MID(E1428,3,3)&amp;"/"&amp;MID(E1428,6,4)&amp;"-"&amp;RIGHT(E1428,2),"erro")))))</f>
        <v>09.313.969/0001-97</v>
      </c>
      <c r="G1428" s="2">
        <f t="shared" si="2"/>
        <v>13</v>
      </c>
      <c r="H1428" s="2" t="s">
        <v>60</v>
      </c>
      <c r="I1428" s="2">
        <v>1.0</v>
      </c>
      <c r="J1428" s="6" t="str">
        <f t="shared" si="14"/>
        <v/>
      </c>
      <c r="K1428" s="6"/>
      <c r="L1428" s="6"/>
      <c r="M1428" s="6"/>
      <c r="N1428" s="6"/>
      <c r="O1428" s="6"/>
      <c r="P1428" s="6"/>
      <c r="Q1428" s="6"/>
      <c r="R1428" s="6"/>
      <c r="S1428" s="6"/>
      <c r="T1428" s="6">
        <f t="shared" si="15"/>
        <v>15.46184591</v>
      </c>
      <c r="U1428" s="6">
        <f t="shared" si="16"/>
        <v>0.02075913471</v>
      </c>
      <c r="V1428" s="6">
        <f t="shared" si="17"/>
        <v>0.7567869516</v>
      </c>
      <c r="W1428" s="6">
        <f>IFERROR(VLOOKUP($C1428,'pc 2021'!$D:$M,10,0)/1000,"")</f>
        <v>271784</v>
      </c>
      <c r="X1428" s="6">
        <f>IFERROR(VLOOKUP($C1428,'pnc 2021'!$D:$M,10,0)/1000,"")</f>
        <v>3654376</v>
      </c>
      <c r="Y1428" s="6">
        <f>IFERROR(VLOOKUP(C1428,'atv 2021'!$D:$M,10,0)/1000,"")</f>
        <v>5187933</v>
      </c>
      <c r="Z1428" s="6">
        <f>IFERROR(VLOOKUP($C1428,'ll 2021'!$D:$N,11,0)/1000,"")</f>
        <v>107697</v>
      </c>
      <c r="AA1428" s="2" t="str">
        <f t="shared" si="3"/>
        <v/>
      </c>
      <c r="AB1428" s="2">
        <f t="shared" si="18"/>
        <v>0</v>
      </c>
      <c r="AC1428" s="2">
        <f t="shared" si="19"/>
        <v>0</v>
      </c>
      <c r="AD1428" s="2">
        <f t="shared" si="20"/>
        <v>0</v>
      </c>
      <c r="AE1428" s="2">
        <f t="shared" si="21"/>
        <v>0</v>
      </c>
      <c r="AF1428" s="2">
        <f t="shared" si="22"/>
        <v>0</v>
      </c>
      <c r="AG1428" s="2">
        <f t="shared" si="23"/>
        <v>1</v>
      </c>
      <c r="AH1428" s="2">
        <f t="shared" si="24"/>
        <v>0</v>
      </c>
      <c r="AI1428" s="2">
        <f t="shared" si="25"/>
        <v>0</v>
      </c>
      <c r="AJ1428" s="2">
        <f t="shared" si="26"/>
        <v>0</v>
      </c>
      <c r="AK1428" s="2">
        <f t="shared" si="27"/>
        <v>0</v>
      </c>
      <c r="AL1428" s="2">
        <f t="shared" si="28"/>
        <v>0</v>
      </c>
      <c r="AM1428" s="2">
        <v>0.0</v>
      </c>
      <c r="AN1428" s="3">
        <v>0.0</v>
      </c>
      <c r="AO1428" s="3">
        <v>0.0</v>
      </c>
      <c r="AP1428" s="3">
        <v>0.0</v>
      </c>
      <c r="AQ1428" s="3">
        <v>0.0</v>
      </c>
      <c r="AR1428" s="3">
        <v>1.0</v>
      </c>
      <c r="AS1428" s="6">
        <f>IFERROR(VLOOKUP($C1428,'t-1 2020'!$A:$V,15,0),"")</f>
        <v>15.06316881</v>
      </c>
      <c r="AT1428" s="6">
        <f>IFERROR(VLOOKUP($C1428,'t-1 2020'!$A:$V,16,0),"")</f>
        <v>-0.004225802292</v>
      </c>
      <c r="AU1428" s="6">
        <f>IFERROR(VLOOKUP($C1428,'t-1 2020'!$A:$V,17,0),"")</f>
        <v>0.6638642069</v>
      </c>
      <c r="AV1428" s="6">
        <f>IFERROR(VLOOKUP($C1428,'t-1 2020'!$A:$V,8,0),"")</f>
        <v>0</v>
      </c>
      <c r="AW1428" s="6">
        <f>IFERROR(VLOOKUP($C1428,'t-1 2020'!$A:$V,9,0),"")</f>
        <v>1</v>
      </c>
      <c r="AX1428" s="6">
        <f>IFERROR(VLOOKUP($C1428,'t-1 2020'!$A:$V,10,0),"")</f>
        <v>0</v>
      </c>
      <c r="AY1428" s="6" t="str">
        <f>IFERROR(VLOOKUP($C1428,'t-1 2020'!$A:$V,111,0),"")</f>
        <v/>
      </c>
      <c r="AZ1428" s="6">
        <f>IFERROR(VLOOKUP($C1428,'t-1 2020'!$A:$V,12,0),"")</f>
        <v>0</v>
      </c>
      <c r="BA1428" s="6">
        <f>IFERROR(VLOOKUP($C1428,'t-1 2020'!$A:$V,13,0),"")</f>
        <v>8</v>
      </c>
      <c r="BB1428" s="6">
        <f>IFERROR(VLOOKUP($C1428,'t-1 2020'!$A:$V,14,0),"")</f>
        <v>0</v>
      </c>
      <c r="BC1428" s="6"/>
      <c r="BD1428" s="6"/>
    </row>
    <row r="1429" ht="15.75" customHeight="1">
      <c r="A1429" s="2">
        <v>20.0</v>
      </c>
      <c r="B1429" s="3">
        <v>2021.0</v>
      </c>
      <c r="C1429" s="7" t="s">
        <v>73</v>
      </c>
      <c r="D1429" s="2">
        <v>21970.0</v>
      </c>
      <c r="E1429" s="2">
        <v>9.325109000173E12</v>
      </c>
      <c r="F1429" s="2" t="str">
        <f t="array" ref="F1429">IFERROR(INDEX(cnpj!$A:$B,MATCH(C1429,cnpj!$B:$B,0),1),IF(G1429=14,LEFT(E1429,2)&amp;"."&amp;MID(E1429,3,3)&amp;"."&amp;MID(E1429,6,3)&amp;"/"&amp;MID(E1429,9,4)&amp;"-"&amp;RIGHT(E1429,2),IF(G1429=13,0&amp;LEFT(E1429,1)&amp;"."&amp;MID(E1429,2,3)&amp;"."&amp;MID(E1429,5,3)&amp;"/"&amp;MID(E1429,8,4)&amp;"-"&amp;RIGHT(E1429,2),IF(G1429=12,"00"&amp;"."&amp;LEFT(E1429,3)&amp;"."&amp;MID(E1429,4,3)&amp;"/"&amp;MID(E1429,7,4)&amp;"-"&amp;RIGHT(E1429,2),IF(G1429=11,"00.0"&amp;LEFT(E1429,2)&amp;"."&amp;MID(E1429,3,3)&amp;"/"&amp;MID(E1429,6,4)&amp;"-"&amp;RIGHT(E1429,2),"erro")))))</f>
        <v>09.325.109/0001-73</v>
      </c>
      <c r="G1429" s="2">
        <f t="shared" si="2"/>
        <v>13</v>
      </c>
      <c r="H1429" s="2" t="s">
        <v>60</v>
      </c>
      <c r="I1429" s="2">
        <v>1.0</v>
      </c>
      <c r="J1429" s="6" t="str">
        <f t="shared" si="14"/>
        <v/>
      </c>
      <c r="K1429" s="6"/>
      <c r="L1429" s="6"/>
      <c r="M1429" s="6"/>
      <c r="N1429" s="6"/>
      <c r="O1429" s="6"/>
      <c r="P1429" s="6"/>
      <c r="Q1429" s="6"/>
      <c r="R1429" s="6"/>
      <c r="S1429" s="6"/>
      <c r="T1429" s="6">
        <f t="shared" si="15"/>
        <v>14.13770637</v>
      </c>
      <c r="U1429" s="6">
        <f t="shared" si="16"/>
        <v>-0.03322742735</v>
      </c>
      <c r="V1429" s="6">
        <f t="shared" si="17"/>
        <v>0.470943481</v>
      </c>
      <c r="W1429" s="6">
        <f>IFERROR(VLOOKUP($C1429,'pc 2021'!$D:$M,10,0)/1000,"")</f>
        <v>143125</v>
      </c>
      <c r="X1429" s="6">
        <f>IFERROR(VLOOKUP($C1429,'pnc 2021'!$D:$M,10,0)/1000,"")</f>
        <v>506850</v>
      </c>
      <c r="Y1429" s="6">
        <f>IFERROR(VLOOKUP(C1429,'atv 2021'!$D:$M,10,0)/1000,"")</f>
        <v>1380155</v>
      </c>
      <c r="Z1429" s="6">
        <f>IFERROR(VLOOKUP($C1429,'ll 2021'!$D:$N,11,0)/1000,"")</f>
        <v>-45859</v>
      </c>
      <c r="AA1429" s="2" t="str">
        <f t="shared" si="3"/>
        <v/>
      </c>
      <c r="AB1429" s="2">
        <f t="shared" si="18"/>
        <v>0</v>
      </c>
      <c r="AC1429" s="2">
        <f t="shared" si="19"/>
        <v>0</v>
      </c>
      <c r="AD1429" s="2">
        <f t="shared" si="20"/>
        <v>0</v>
      </c>
      <c r="AE1429" s="2">
        <f t="shared" si="21"/>
        <v>0</v>
      </c>
      <c r="AF1429" s="2">
        <f t="shared" si="22"/>
        <v>0</v>
      </c>
      <c r="AG1429" s="2">
        <f t="shared" si="23"/>
        <v>1</v>
      </c>
      <c r="AH1429" s="2">
        <f t="shared" si="24"/>
        <v>0</v>
      </c>
      <c r="AI1429" s="2">
        <f t="shared" si="25"/>
        <v>0</v>
      </c>
      <c r="AJ1429" s="2">
        <f t="shared" si="26"/>
        <v>0</v>
      </c>
      <c r="AK1429" s="2">
        <f t="shared" si="27"/>
        <v>0</v>
      </c>
      <c r="AL1429" s="2">
        <f t="shared" si="28"/>
        <v>0</v>
      </c>
      <c r="AM1429" s="2">
        <v>0.0</v>
      </c>
      <c r="AN1429" s="3">
        <v>0.0</v>
      </c>
      <c r="AO1429" s="3">
        <v>0.0</v>
      </c>
      <c r="AP1429" s="3">
        <v>0.0</v>
      </c>
      <c r="AQ1429" s="3">
        <v>0.0</v>
      </c>
      <c r="AR1429" s="3">
        <v>1.0</v>
      </c>
      <c r="AS1429" s="6">
        <f>IFERROR(VLOOKUP($C1429,'t-1 2020'!$A:$V,15,0),"")</f>
        <v>14.14045662</v>
      </c>
      <c r="AT1429" s="6">
        <f>IFERROR(VLOOKUP($C1429,'t-1 2020'!$A:$V,16,0),"")</f>
        <v>-0.03519042513</v>
      </c>
      <c r="AU1429" s="6">
        <f>IFERROR(VLOOKUP($C1429,'t-1 2020'!$A:$V,17,0),"")</f>
        <v>0.4427647989</v>
      </c>
      <c r="AV1429" s="6">
        <f>IFERROR(VLOOKUP($C1429,'t-1 2020'!$A:$V,8,0),"")</f>
        <v>0</v>
      </c>
      <c r="AW1429" s="6">
        <f>IFERROR(VLOOKUP($C1429,'t-1 2020'!$A:$V,9,0),"")</f>
        <v>1</v>
      </c>
      <c r="AX1429" s="6">
        <f>IFERROR(VLOOKUP($C1429,'t-1 2020'!$A:$V,10,0),"")</f>
        <v>0</v>
      </c>
      <c r="AY1429" s="6" t="str">
        <f>IFERROR(VLOOKUP($C1429,'t-1 2020'!$A:$V,111,0),"")</f>
        <v/>
      </c>
      <c r="AZ1429" s="6">
        <f>IFERROR(VLOOKUP($C1429,'t-1 2020'!$A:$V,12,0),"")</f>
        <v>0</v>
      </c>
      <c r="BA1429" s="6">
        <f>IFERROR(VLOOKUP($C1429,'t-1 2020'!$A:$V,13,0),"")</f>
        <v>8</v>
      </c>
      <c r="BB1429" s="6">
        <f>IFERROR(VLOOKUP($C1429,'t-1 2020'!$A:$V,14,0),"")</f>
        <v>0</v>
      </c>
      <c r="BC1429" s="6"/>
      <c r="BD1429" s="6"/>
    </row>
    <row r="1430" ht="15.75" customHeight="1">
      <c r="A1430" s="2">
        <v>21.0</v>
      </c>
      <c r="B1430" s="3">
        <v>2021.0</v>
      </c>
      <c r="C1430" s="7" t="s">
        <v>74</v>
      </c>
      <c r="D1430" s="2">
        <v>21962.0</v>
      </c>
      <c r="E1430" s="2">
        <v>9.336431000106E12</v>
      </c>
      <c r="F1430" s="2" t="str">
        <f t="array" ref="F1430">IFERROR(INDEX(cnpj!$A:$B,MATCH(C1430,cnpj!$B:$B,0),1),IF(G1430=14,LEFT(E1430,2)&amp;"."&amp;MID(E1430,3,3)&amp;"."&amp;MID(E1430,6,3)&amp;"/"&amp;MID(E1430,9,4)&amp;"-"&amp;RIGHT(E1430,2),IF(G1430=13,0&amp;LEFT(E1430,1)&amp;"."&amp;MID(E1430,2,3)&amp;"."&amp;MID(E1430,5,3)&amp;"/"&amp;MID(E1430,8,4)&amp;"-"&amp;RIGHT(E1430,2),IF(G1430=12,"00"&amp;"."&amp;LEFT(E1430,3)&amp;"."&amp;MID(E1430,4,3)&amp;"/"&amp;MID(E1430,7,4)&amp;"-"&amp;RIGHT(E1430,2),IF(G1430=11,"00.0"&amp;LEFT(E1430,2)&amp;"."&amp;MID(E1430,3,3)&amp;"/"&amp;MID(E1430,6,4)&amp;"-"&amp;RIGHT(E1430,2),"erro")))))</f>
        <v>09.336.431/0001-06</v>
      </c>
      <c r="G1430" s="2">
        <f t="shared" si="2"/>
        <v>13</v>
      </c>
      <c r="H1430" s="2" t="s">
        <v>60</v>
      </c>
      <c r="I1430" s="2">
        <v>1.0</v>
      </c>
      <c r="J1430" s="6" t="str">
        <f t="shared" si="14"/>
        <v/>
      </c>
      <c r="K1430" s="6"/>
      <c r="L1430" s="6"/>
      <c r="M1430" s="6"/>
      <c r="N1430" s="6"/>
      <c r="O1430" s="6"/>
      <c r="P1430" s="6"/>
      <c r="Q1430" s="6"/>
      <c r="R1430" s="6"/>
      <c r="S1430" s="6"/>
      <c r="T1430" s="6">
        <f t="shared" si="15"/>
        <v>14.81609391</v>
      </c>
      <c r="U1430" s="6">
        <f t="shared" si="16"/>
        <v>-0.02901280503</v>
      </c>
      <c r="V1430" s="6">
        <f t="shared" si="17"/>
        <v>0.7487561896</v>
      </c>
      <c r="W1430" s="6">
        <f>IFERROR(VLOOKUP($C1430,'pc 2021'!$D:$M,10,0)/1000,"")</f>
        <v>192567</v>
      </c>
      <c r="X1430" s="6">
        <f>IFERROR(VLOOKUP($C1430,'pnc 2021'!$D:$M,10,0)/1000,"")</f>
        <v>1843951</v>
      </c>
      <c r="Y1430" s="6">
        <f>IFERROR(VLOOKUP(C1430,'atv 2021'!$D:$M,10,0)/1000,"")</f>
        <v>2719868</v>
      </c>
      <c r="Z1430" s="6">
        <f>IFERROR(VLOOKUP($C1430,'ll 2021'!$D:$N,11,0)/1000,"")</f>
        <v>-78911</v>
      </c>
      <c r="AA1430" s="2" t="str">
        <f t="shared" si="3"/>
        <v/>
      </c>
      <c r="AB1430" s="2">
        <f t="shared" si="18"/>
        <v>0</v>
      </c>
      <c r="AC1430" s="2">
        <f t="shared" si="19"/>
        <v>0</v>
      </c>
      <c r="AD1430" s="2">
        <f t="shared" si="20"/>
        <v>0</v>
      </c>
      <c r="AE1430" s="2">
        <f t="shared" si="21"/>
        <v>0</v>
      </c>
      <c r="AF1430" s="2">
        <f t="shared" si="22"/>
        <v>0</v>
      </c>
      <c r="AG1430" s="2">
        <f t="shared" si="23"/>
        <v>1</v>
      </c>
      <c r="AH1430" s="2">
        <f t="shared" si="24"/>
        <v>0</v>
      </c>
      <c r="AI1430" s="2">
        <f t="shared" si="25"/>
        <v>0</v>
      </c>
      <c r="AJ1430" s="2">
        <f t="shared" si="26"/>
        <v>0</v>
      </c>
      <c r="AK1430" s="2">
        <f t="shared" si="27"/>
        <v>0</v>
      </c>
      <c r="AL1430" s="2">
        <f t="shared" si="28"/>
        <v>0</v>
      </c>
      <c r="AM1430" s="2">
        <v>0.0</v>
      </c>
      <c r="AN1430" s="3">
        <v>0.0</v>
      </c>
      <c r="AO1430" s="3">
        <v>0.0</v>
      </c>
      <c r="AP1430" s="3">
        <v>0.0</v>
      </c>
      <c r="AQ1430" s="3">
        <v>0.0</v>
      </c>
      <c r="AR1430" s="3">
        <v>1.0</v>
      </c>
      <c r="AS1430" s="6">
        <f>IFERROR(VLOOKUP($C1430,'t-1 2020'!$A:$V,15,0),"")</f>
        <v>14.84239946</v>
      </c>
      <c r="AT1430" s="6">
        <f>IFERROR(VLOOKUP($C1430,'t-1 2020'!$A:$V,16,0),"")</f>
        <v>-0.02234557445</v>
      </c>
      <c r="AU1430" s="6">
        <f>IFERROR(VLOOKUP($C1430,'t-1 2020'!$A:$V,17,0),"")</f>
        <v>0.7039208699</v>
      </c>
      <c r="AV1430" s="6">
        <f>IFERROR(VLOOKUP($C1430,'t-1 2020'!$A:$V,8,0),"")</f>
        <v>0</v>
      </c>
      <c r="AW1430" s="6">
        <f>IFERROR(VLOOKUP($C1430,'t-1 2020'!$A:$V,9,0),"")</f>
        <v>1</v>
      </c>
      <c r="AX1430" s="6">
        <f>IFERROR(VLOOKUP($C1430,'t-1 2020'!$A:$V,10,0),"")</f>
        <v>0</v>
      </c>
      <c r="AY1430" s="6" t="str">
        <f>IFERROR(VLOOKUP($C1430,'t-1 2020'!$A:$V,111,0),"")</f>
        <v/>
      </c>
      <c r="AZ1430" s="6">
        <f>IFERROR(VLOOKUP($C1430,'t-1 2020'!$A:$V,12,0),"")</f>
        <v>0</v>
      </c>
      <c r="BA1430" s="6">
        <f>IFERROR(VLOOKUP($C1430,'t-1 2020'!$A:$V,13,0),"")</f>
        <v>8</v>
      </c>
      <c r="BB1430" s="6">
        <f>IFERROR(VLOOKUP($C1430,'t-1 2020'!$A:$V,14,0),"")</f>
        <v>0</v>
      </c>
      <c r="BC1430" s="6"/>
      <c r="BD1430" s="6"/>
    </row>
    <row r="1431" ht="15.75" customHeight="1">
      <c r="A1431" s="2">
        <v>22.0</v>
      </c>
      <c r="B1431" s="3">
        <v>2021.0</v>
      </c>
      <c r="C1431" s="7" t="s">
        <v>75</v>
      </c>
      <c r="D1431" s="2">
        <v>21822.0</v>
      </c>
      <c r="E1431" s="2">
        <v>2.679185000138E12</v>
      </c>
      <c r="F1431" s="2" t="str">
        <f t="array" ref="F1431">IFERROR(INDEX(cnpj!$A:$B,MATCH(C1431,cnpj!$B:$B,0),1),IF(G1431=14,LEFT(E1431,2)&amp;"."&amp;MID(E1431,3,3)&amp;"."&amp;MID(E1431,6,3)&amp;"/"&amp;MID(E1431,9,4)&amp;"-"&amp;RIGHT(E1431,2),IF(G1431=13,0&amp;LEFT(E1431,1)&amp;"."&amp;MID(E1431,2,3)&amp;"."&amp;MID(E1431,5,3)&amp;"/"&amp;MID(E1431,8,4)&amp;"-"&amp;RIGHT(E1431,2),IF(G1431=12,"00"&amp;"."&amp;LEFT(E1431,3)&amp;"."&amp;MID(E1431,4,3)&amp;"/"&amp;MID(E1431,7,4)&amp;"-"&amp;RIGHT(E1431,2),IF(G1431=11,"00.0"&amp;LEFT(E1431,2)&amp;"."&amp;MID(E1431,3,3)&amp;"/"&amp;MID(E1431,6,4)&amp;"-"&amp;RIGHT(E1431,2),"erro")))))</f>
        <v>02.679.185/0001-38</v>
      </c>
      <c r="G1431" s="2">
        <f t="shared" si="2"/>
        <v>13</v>
      </c>
      <c r="H1431" s="2" t="s">
        <v>60</v>
      </c>
      <c r="I1431" s="2">
        <v>1.0</v>
      </c>
      <c r="J1431" s="6" t="str">
        <f t="shared" si="14"/>
        <v/>
      </c>
      <c r="K1431" s="6"/>
      <c r="L1431" s="6"/>
      <c r="M1431" s="6"/>
      <c r="N1431" s="6"/>
      <c r="O1431" s="6"/>
      <c r="P1431" s="6"/>
      <c r="Q1431" s="6"/>
      <c r="R1431" s="6"/>
      <c r="S1431" s="6"/>
      <c r="T1431" s="6" t="str">
        <f t="shared" si="15"/>
        <v/>
      </c>
      <c r="U1431" s="6" t="str">
        <f t="shared" si="16"/>
        <v/>
      </c>
      <c r="V1431" s="6" t="str">
        <f t="shared" si="17"/>
        <v/>
      </c>
      <c r="W1431" s="6" t="str">
        <f>IFERROR(VLOOKUP($C1431,'pc 2021'!$D:$M,10,0)/1000,"")</f>
        <v/>
      </c>
      <c r="X1431" s="6" t="str">
        <f>IFERROR(VLOOKUP($C1431,'pnc 2021'!$D:$M,10,0)/1000,"")</f>
        <v/>
      </c>
      <c r="Y1431" s="6" t="str">
        <f>IFERROR(VLOOKUP(C1431,'atv 2021'!$D:$M,10,0)/1000,"")</f>
        <v/>
      </c>
      <c r="Z1431" s="6" t="str">
        <f>IFERROR(VLOOKUP($C1431,'ll 2021'!$D:$N,11,0)/1000,"")</f>
        <v/>
      </c>
      <c r="AA1431" s="2" t="str">
        <f t="shared" si="3"/>
        <v/>
      </c>
      <c r="AB1431" s="2">
        <f t="shared" si="18"/>
        <v>0</v>
      </c>
      <c r="AC1431" s="2">
        <f t="shared" si="19"/>
        <v>0</v>
      </c>
      <c r="AD1431" s="2">
        <f t="shared" si="20"/>
        <v>0</v>
      </c>
      <c r="AE1431" s="2">
        <f t="shared" si="21"/>
        <v>0</v>
      </c>
      <c r="AF1431" s="2">
        <f t="shared" si="22"/>
        <v>0</v>
      </c>
      <c r="AG1431" s="2">
        <f t="shared" si="23"/>
        <v>1</v>
      </c>
      <c r="AH1431" s="2">
        <f t="shared" si="24"/>
        <v>0</v>
      </c>
      <c r="AI1431" s="2">
        <f t="shared" si="25"/>
        <v>0</v>
      </c>
      <c r="AJ1431" s="2">
        <f t="shared" si="26"/>
        <v>0</v>
      </c>
      <c r="AK1431" s="2">
        <f t="shared" si="27"/>
        <v>0</v>
      </c>
      <c r="AL1431" s="2">
        <f t="shared" si="28"/>
        <v>0</v>
      </c>
      <c r="AM1431" s="2">
        <v>0.0</v>
      </c>
      <c r="AN1431" s="3">
        <v>0.0</v>
      </c>
      <c r="AO1431" s="3">
        <v>0.0</v>
      </c>
      <c r="AP1431" s="3">
        <v>0.0</v>
      </c>
      <c r="AQ1431" s="3">
        <v>0.0</v>
      </c>
      <c r="AR1431" s="3">
        <v>1.0</v>
      </c>
      <c r="AS1431" s="6" t="str">
        <f>IFERROR(VLOOKUP($C1431,'t-1 2020'!$A:$V,15,0),"")</f>
        <v/>
      </c>
      <c r="AT1431" s="6" t="str">
        <f>IFERROR(VLOOKUP($C1431,'t-1 2020'!$A:$V,16,0),"")</f>
        <v/>
      </c>
      <c r="AU1431" s="6" t="str">
        <f>IFERROR(VLOOKUP($C1431,'t-1 2020'!$A:$V,17,0),"")</f>
        <v/>
      </c>
      <c r="AV1431" s="6" t="str">
        <f>IFERROR(VLOOKUP($C1431,'t-1 2020'!$A:$V,8,0),"")</f>
        <v/>
      </c>
      <c r="AW1431" s="6" t="str">
        <f>IFERROR(VLOOKUP($C1431,'t-1 2020'!$A:$V,9,0),"")</f>
        <v/>
      </c>
      <c r="AX1431" s="6" t="str">
        <f>IFERROR(VLOOKUP($C1431,'t-1 2020'!$A:$V,10,0),"")</f>
        <v/>
      </c>
      <c r="AY1431" s="6" t="str">
        <f>IFERROR(VLOOKUP($C1431,'t-1 2020'!$A:$V,111,0),"")</f>
        <v/>
      </c>
      <c r="AZ1431" s="6" t="str">
        <f>IFERROR(VLOOKUP($C1431,'t-1 2020'!$A:$V,12,0),"")</f>
        <v/>
      </c>
      <c r="BA1431" s="6" t="str">
        <f>IFERROR(VLOOKUP($C1431,'t-1 2020'!$A:$V,13,0),"")</f>
        <v/>
      </c>
      <c r="BB1431" s="6" t="str">
        <f>IFERROR(VLOOKUP($C1431,'t-1 2020'!$A:$V,14,0),"")</f>
        <v/>
      </c>
      <c r="BC1431" s="6"/>
      <c r="BD1431" s="6"/>
    </row>
    <row r="1432" ht="15.75" customHeight="1">
      <c r="A1432" s="2">
        <v>23.0</v>
      </c>
      <c r="B1432" s="3">
        <v>2021.0</v>
      </c>
      <c r="C1432" s="7" t="s">
        <v>76</v>
      </c>
      <c r="D1432" s="2">
        <v>11975.0</v>
      </c>
      <c r="E1432" s="2">
        <v>6.1351532000168E13</v>
      </c>
      <c r="F1432" s="2" t="str">
        <f t="array" ref="F1432">IFERROR(INDEX(cnpj!$A:$B,MATCH(C1432,cnpj!$B:$B,0),1),IF(G1432=14,LEFT(E1432,2)&amp;"."&amp;MID(E1432,3,3)&amp;"."&amp;MID(E1432,6,3)&amp;"/"&amp;MID(E1432,9,4)&amp;"-"&amp;RIGHT(E1432,2),IF(G1432=13,0&amp;LEFT(E1432,1)&amp;"."&amp;MID(E1432,2,3)&amp;"."&amp;MID(E1432,5,3)&amp;"/"&amp;MID(E1432,8,4)&amp;"-"&amp;RIGHT(E1432,2),IF(G1432=12,"00"&amp;"."&amp;LEFT(E1432,3)&amp;"."&amp;MID(E1432,4,3)&amp;"/"&amp;MID(E1432,7,4)&amp;"-"&amp;RIGHT(E1432,2),IF(G1432=11,"00.0"&amp;LEFT(E1432,2)&amp;"."&amp;MID(E1432,3,3)&amp;"/"&amp;MID(E1432,6,4)&amp;"-"&amp;RIGHT(E1432,2),"erro")))))</f>
        <v>61.351.532/0001-68</v>
      </c>
      <c r="G1432" s="2">
        <f t="shared" si="2"/>
        <v>14</v>
      </c>
      <c r="H1432" s="2" t="s">
        <v>60</v>
      </c>
      <c r="I1432" s="2">
        <v>1.0</v>
      </c>
      <c r="J1432" s="6" t="str">
        <f t="shared" si="14"/>
        <v/>
      </c>
      <c r="K1432" s="6"/>
      <c r="L1432" s="6"/>
      <c r="M1432" s="6"/>
      <c r="N1432" s="6"/>
      <c r="O1432" s="6"/>
      <c r="P1432" s="6"/>
      <c r="Q1432" s="6"/>
      <c r="R1432" s="6"/>
      <c r="S1432" s="6"/>
      <c r="T1432" s="6">
        <f t="shared" si="15"/>
        <v>12.71642916</v>
      </c>
      <c r="U1432" s="6">
        <f t="shared" si="16"/>
        <v>0.5706756469</v>
      </c>
      <c r="V1432" s="6">
        <f t="shared" si="17"/>
        <v>0.6789364212</v>
      </c>
      <c r="W1432" s="6">
        <f>IFERROR(VLOOKUP($C1432,'pc 2021'!$D:$M,10,0)/1000,"")</f>
        <v>23732</v>
      </c>
      <c r="X1432" s="6">
        <f>IFERROR(VLOOKUP($C1432,'pnc 2021'!$D:$M,10,0)/1000,"")</f>
        <v>202474</v>
      </c>
      <c r="Y1432" s="6">
        <f>IFERROR(VLOOKUP(C1432,'atv 2021'!$D:$M,10,0)/1000,"")</f>
        <v>333177</v>
      </c>
      <c r="Z1432" s="6">
        <f>IFERROR(VLOOKUP($C1432,'ll 2021'!$D:$N,11,0)/1000,"")</f>
        <v>190136</v>
      </c>
      <c r="AA1432" s="2" t="str">
        <f t="shared" si="3"/>
        <v/>
      </c>
      <c r="AB1432" s="2">
        <f t="shared" si="18"/>
        <v>0</v>
      </c>
      <c r="AC1432" s="2">
        <f t="shared" si="19"/>
        <v>0</v>
      </c>
      <c r="AD1432" s="2">
        <f t="shared" si="20"/>
        <v>0</v>
      </c>
      <c r="AE1432" s="2">
        <f t="shared" si="21"/>
        <v>0</v>
      </c>
      <c r="AF1432" s="2">
        <f t="shared" si="22"/>
        <v>0</v>
      </c>
      <c r="AG1432" s="2">
        <f t="shared" si="23"/>
        <v>1</v>
      </c>
      <c r="AH1432" s="2">
        <f t="shared" si="24"/>
        <v>0</v>
      </c>
      <c r="AI1432" s="2">
        <f t="shared" si="25"/>
        <v>0</v>
      </c>
      <c r="AJ1432" s="2">
        <f t="shared" si="26"/>
        <v>0</v>
      </c>
      <c r="AK1432" s="2">
        <f t="shared" si="27"/>
        <v>0</v>
      </c>
      <c r="AL1432" s="2">
        <f t="shared" si="28"/>
        <v>0</v>
      </c>
      <c r="AM1432" s="2">
        <v>0.0</v>
      </c>
      <c r="AN1432" s="3">
        <v>0.0</v>
      </c>
      <c r="AO1432" s="3">
        <v>0.0</v>
      </c>
      <c r="AP1432" s="3">
        <v>0.0</v>
      </c>
      <c r="AQ1432" s="3">
        <v>0.0</v>
      </c>
      <c r="AR1432" s="3">
        <v>1.0</v>
      </c>
      <c r="AS1432" s="6">
        <f>IFERROR(VLOOKUP($C1432,'t-1 2020'!$A:$V,15,0),"")</f>
        <v>11.24832169</v>
      </c>
      <c r="AT1432" s="6">
        <f>IFERROR(VLOOKUP($C1432,'t-1 2020'!$A:$V,16,0),"")</f>
        <v>-0.4803715912</v>
      </c>
      <c r="AU1432" s="6">
        <f>IFERROR(VLOOKUP($C1432,'t-1 2020'!$A:$V,17,0),"")</f>
        <v>4.127177496</v>
      </c>
      <c r="AV1432" s="6">
        <f>IFERROR(VLOOKUP($C1432,'t-1 2020'!$A:$V,8,0),"")</f>
        <v>0</v>
      </c>
      <c r="AW1432" s="6">
        <f>IFERROR(VLOOKUP($C1432,'t-1 2020'!$A:$V,9,0),"")</f>
        <v>0</v>
      </c>
      <c r="AX1432" s="6">
        <f>IFERROR(VLOOKUP($C1432,'t-1 2020'!$A:$V,10,0),"")</f>
        <v>0</v>
      </c>
      <c r="AY1432" s="6" t="str">
        <f>IFERROR(VLOOKUP($C1432,'t-1 2020'!$A:$V,111,0),"")</f>
        <v/>
      </c>
      <c r="AZ1432" s="6">
        <f>IFERROR(VLOOKUP($C1432,'t-1 2020'!$A:$V,12,0),"")</f>
        <v>0</v>
      </c>
      <c r="BA1432" s="6">
        <f>IFERROR(VLOOKUP($C1432,'t-1 2020'!$A:$V,13,0),"")</f>
        <v>6</v>
      </c>
      <c r="BB1432" s="6">
        <f>IFERROR(VLOOKUP($C1432,'t-1 2020'!$A:$V,14,0),"")</f>
        <v>0</v>
      </c>
      <c r="BC1432" s="6"/>
      <c r="BD1432" s="6"/>
    </row>
    <row r="1433" ht="15.75" customHeight="1">
      <c r="A1433" s="2">
        <v>24.0</v>
      </c>
      <c r="B1433" s="3">
        <v>2021.0</v>
      </c>
      <c r="C1433" s="7" t="s">
        <v>77</v>
      </c>
      <c r="D1433" s="2">
        <v>701.0</v>
      </c>
      <c r="E1433" s="2">
        <v>4.5987245000192E13</v>
      </c>
      <c r="F1433" s="2" t="str">
        <f t="array" ref="F1433">IFERROR(INDEX(cnpj!$A:$B,MATCH(C1433,cnpj!$B:$B,0),1),IF(G1433=14,LEFT(E1433,2)&amp;"."&amp;MID(E1433,3,3)&amp;"."&amp;MID(E1433,6,3)&amp;"/"&amp;MID(E1433,9,4)&amp;"-"&amp;RIGHT(E1433,2),IF(G1433=13,0&amp;LEFT(E1433,1)&amp;"."&amp;MID(E1433,2,3)&amp;"."&amp;MID(E1433,5,3)&amp;"/"&amp;MID(E1433,8,4)&amp;"-"&amp;RIGHT(E1433,2),IF(G1433=12,"00"&amp;"."&amp;LEFT(E1433,3)&amp;"."&amp;MID(E1433,4,3)&amp;"/"&amp;MID(E1433,7,4)&amp;"-"&amp;RIGHT(E1433,2),IF(G1433=11,"00.0"&amp;LEFT(E1433,2)&amp;"."&amp;MID(E1433,3,3)&amp;"/"&amp;MID(E1433,6,4)&amp;"-"&amp;RIGHT(E1433,2),"erro")))))</f>
        <v>45.987.245/0001-92</v>
      </c>
      <c r="G1433" s="2">
        <f t="shared" si="2"/>
        <v>14</v>
      </c>
      <c r="H1433" s="2" t="s">
        <v>62</v>
      </c>
      <c r="I1433" s="2">
        <v>3.0</v>
      </c>
      <c r="J1433" s="6" t="str">
        <f t="shared" si="14"/>
        <v/>
      </c>
      <c r="K1433" s="6"/>
      <c r="L1433" s="6"/>
      <c r="M1433" s="6"/>
      <c r="N1433" s="6"/>
      <c r="O1433" s="6"/>
      <c r="P1433" s="6"/>
      <c r="Q1433" s="6"/>
      <c r="R1433" s="6"/>
      <c r="S1433" s="6"/>
      <c r="T1433" s="6">
        <f t="shared" si="15"/>
        <v>12.08878011</v>
      </c>
      <c r="U1433" s="6">
        <f t="shared" si="16"/>
        <v>-0.2072189582</v>
      </c>
      <c r="V1433" s="6">
        <f t="shared" si="17"/>
        <v>0.2159502994</v>
      </c>
      <c r="W1433" s="6">
        <f>IFERROR(VLOOKUP($C1433,'pc 2021'!$D:$M,10,0)/1000,"")</f>
        <v>769</v>
      </c>
      <c r="X1433" s="6">
        <f>IFERROR(VLOOKUP($C1433,'pnc 2021'!$D:$M,10,0)/1000,"")</f>
        <v>37641</v>
      </c>
      <c r="Y1433" s="6">
        <f>IFERROR(VLOOKUP(C1433,'atv 2021'!$D:$M,10,0)/1000,"")</f>
        <v>177865</v>
      </c>
      <c r="Z1433" s="6">
        <f>IFERROR(VLOOKUP($C1433,'ll 2021'!$D:$N,11,0)/1000,"")</f>
        <v>-36857</v>
      </c>
      <c r="AA1433" s="2" t="str">
        <f t="shared" si="3"/>
        <v/>
      </c>
      <c r="AB1433" s="2">
        <f t="shared" si="18"/>
        <v>0</v>
      </c>
      <c r="AC1433" s="2">
        <f t="shared" si="19"/>
        <v>0</v>
      </c>
      <c r="AD1433" s="2">
        <f t="shared" si="20"/>
        <v>0</v>
      </c>
      <c r="AE1433" s="2">
        <f t="shared" si="21"/>
        <v>0</v>
      </c>
      <c r="AF1433" s="2">
        <f t="shared" si="22"/>
        <v>0</v>
      </c>
      <c r="AG1433" s="2">
        <f t="shared" si="23"/>
        <v>0</v>
      </c>
      <c r="AH1433" s="2">
        <f t="shared" si="24"/>
        <v>1</v>
      </c>
      <c r="AI1433" s="2">
        <f t="shared" si="25"/>
        <v>0</v>
      </c>
      <c r="AJ1433" s="2">
        <f t="shared" si="26"/>
        <v>0</v>
      </c>
      <c r="AK1433" s="2">
        <f t="shared" si="27"/>
        <v>0</v>
      </c>
      <c r="AL1433" s="2">
        <f t="shared" si="28"/>
        <v>0</v>
      </c>
      <c r="AM1433" s="2">
        <v>0.0</v>
      </c>
      <c r="AN1433" s="3">
        <v>0.0</v>
      </c>
      <c r="AO1433" s="3">
        <v>0.0</v>
      </c>
      <c r="AP1433" s="3">
        <v>0.0</v>
      </c>
      <c r="AQ1433" s="3">
        <v>0.0</v>
      </c>
      <c r="AR1433" s="3">
        <v>1.0</v>
      </c>
      <c r="AS1433" s="6">
        <f>IFERROR(VLOOKUP($C1433,'t-1 2020'!$A:$V,15,0),"")</f>
        <v>12.49042418</v>
      </c>
      <c r="AT1433" s="6">
        <f>IFERROR(VLOOKUP($C1433,'t-1 2020'!$A:$V,16,0),"")</f>
        <v>-0.1726126872</v>
      </c>
      <c r="AU1433" s="6">
        <f>IFERROR(VLOOKUP($C1433,'t-1 2020'!$A:$V,17,0),"")</f>
        <v>0.314361502</v>
      </c>
      <c r="AV1433" s="6">
        <f>IFERROR(VLOOKUP($C1433,'t-1 2020'!$A:$V,8,0),"")</f>
        <v>0</v>
      </c>
      <c r="AW1433" s="6">
        <f>IFERROR(VLOOKUP($C1433,'t-1 2020'!$A:$V,9,0),"")</f>
        <v>0</v>
      </c>
      <c r="AX1433" s="6">
        <f>IFERROR(VLOOKUP($C1433,'t-1 2020'!$A:$V,10,0),"")</f>
        <v>1</v>
      </c>
      <c r="AY1433" s="6" t="str">
        <f>IFERROR(VLOOKUP($C1433,'t-1 2020'!$A:$V,111,0),"")</f>
        <v/>
      </c>
      <c r="AZ1433" s="6">
        <f>IFERROR(VLOOKUP($C1433,'t-1 2020'!$A:$V,12,0),"")</f>
        <v>0</v>
      </c>
      <c r="BA1433" s="6">
        <f>IFERROR(VLOOKUP($C1433,'t-1 2020'!$A:$V,13,0),"")</f>
        <v>20</v>
      </c>
      <c r="BB1433" s="6">
        <f>IFERROR(VLOOKUP($C1433,'t-1 2020'!$A:$V,14,0),"")</f>
        <v>0</v>
      </c>
      <c r="BC1433" s="6"/>
      <c r="BD1433" s="6"/>
    </row>
    <row r="1434" ht="15.75" customHeight="1">
      <c r="A1434" s="2">
        <v>25.0</v>
      </c>
      <c r="B1434" s="3">
        <v>2021.0</v>
      </c>
      <c r="C1434" s="7" t="s">
        <v>78</v>
      </c>
      <c r="D1434" s="2">
        <v>15822.0</v>
      </c>
      <c r="E1434" s="2">
        <v>9.2721232000157E13</v>
      </c>
      <c r="F1434" s="2" t="str">
        <f t="array" ref="F1434">IFERROR(INDEX(cnpj!$A:$B,MATCH(C1434,cnpj!$B:$B,0),1),IF(G1434=14,LEFT(E1434,2)&amp;"."&amp;MID(E1434,3,3)&amp;"."&amp;MID(E1434,6,3)&amp;"/"&amp;MID(E1434,9,4)&amp;"-"&amp;RIGHT(E1434,2),IF(G1434=13,0&amp;LEFT(E1434,1)&amp;"."&amp;MID(E1434,2,3)&amp;"."&amp;MID(E1434,5,3)&amp;"/"&amp;MID(E1434,8,4)&amp;"-"&amp;RIGHT(E1434,2),IF(G1434=12,"00"&amp;"."&amp;LEFT(E1434,3)&amp;"."&amp;MID(E1434,4,3)&amp;"/"&amp;MID(E1434,7,4)&amp;"-"&amp;RIGHT(E1434,2),IF(G1434=11,"00.0"&amp;LEFT(E1434,2)&amp;"."&amp;MID(E1434,3,3)&amp;"/"&amp;MID(E1434,6,4)&amp;"-"&amp;RIGHT(E1434,2),"erro")))))</f>
        <v>92.721.232/0001-57</v>
      </c>
      <c r="G1434" s="2">
        <f t="shared" si="2"/>
        <v>14</v>
      </c>
      <c r="H1434" s="2" t="s">
        <v>60</v>
      </c>
      <c r="I1434" s="2">
        <v>1.0</v>
      </c>
      <c r="J1434" s="6" t="str">
        <f t="shared" si="14"/>
        <v/>
      </c>
      <c r="K1434" s="6"/>
      <c r="L1434" s="6"/>
      <c r="M1434" s="6"/>
      <c r="N1434" s="6"/>
      <c r="O1434" s="6"/>
      <c r="P1434" s="6"/>
      <c r="Q1434" s="6"/>
      <c r="R1434" s="6"/>
      <c r="S1434" s="6"/>
      <c r="T1434" s="6">
        <f t="shared" si="15"/>
        <v>11.18400464</v>
      </c>
      <c r="U1434" s="6">
        <f t="shared" si="16"/>
        <v>0.07904682507</v>
      </c>
      <c r="V1434" s="6">
        <f t="shared" si="17"/>
        <v>0.1185632903</v>
      </c>
      <c r="W1434" s="6">
        <f>IFERROR(VLOOKUP($C1434,'pc 2021'!$D:$M,10,0)/1000,"")</f>
        <v>6830</v>
      </c>
      <c r="X1434" s="6">
        <f>IFERROR(VLOOKUP($C1434,'pnc 2021'!$D:$M,10,0)/1000,"")</f>
        <v>1703</v>
      </c>
      <c r="Y1434" s="6">
        <f>IFERROR(VLOOKUP(C1434,'atv 2021'!$D:$M,10,0)/1000,"")</f>
        <v>71970</v>
      </c>
      <c r="Z1434" s="6">
        <f>IFERROR(VLOOKUP($C1434,'ll 2021'!$D:$N,11,0)/1000,"")</f>
        <v>5689</v>
      </c>
      <c r="AA1434" s="2" t="str">
        <f t="shared" si="3"/>
        <v/>
      </c>
      <c r="AB1434" s="2">
        <f t="shared" si="18"/>
        <v>0</v>
      </c>
      <c r="AC1434" s="2">
        <f t="shared" si="19"/>
        <v>0</v>
      </c>
      <c r="AD1434" s="2">
        <f t="shared" si="20"/>
        <v>0</v>
      </c>
      <c r="AE1434" s="2">
        <f t="shared" si="21"/>
        <v>0</v>
      </c>
      <c r="AF1434" s="2">
        <f t="shared" si="22"/>
        <v>0</v>
      </c>
      <c r="AG1434" s="2">
        <f t="shared" si="23"/>
        <v>1</v>
      </c>
      <c r="AH1434" s="2">
        <f t="shared" si="24"/>
        <v>0</v>
      </c>
      <c r="AI1434" s="2">
        <f t="shared" si="25"/>
        <v>0</v>
      </c>
      <c r="AJ1434" s="2">
        <f t="shared" si="26"/>
        <v>0</v>
      </c>
      <c r="AK1434" s="2">
        <f t="shared" si="27"/>
        <v>0</v>
      </c>
      <c r="AL1434" s="2">
        <f t="shared" si="28"/>
        <v>0</v>
      </c>
      <c r="AM1434" s="2">
        <v>0.0</v>
      </c>
      <c r="AN1434" s="3">
        <v>0.0</v>
      </c>
      <c r="AO1434" s="3">
        <v>0.0</v>
      </c>
      <c r="AP1434" s="3">
        <v>0.0</v>
      </c>
      <c r="AQ1434" s="3">
        <v>0.0</v>
      </c>
      <c r="AR1434" s="3">
        <v>1.0</v>
      </c>
      <c r="AS1434" s="6" t="str">
        <f>IFERROR(VLOOKUP($C1434,'t-1 2020'!$A:$V,15,0),"")</f>
        <v/>
      </c>
      <c r="AT1434" s="6" t="str">
        <f>IFERROR(VLOOKUP($C1434,'t-1 2020'!$A:$V,16,0),"")</f>
        <v/>
      </c>
      <c r="AU1434" s="6" t="str">
        <f>IFERROR(VLOOKUP($C1434,'t-1 2020'!$A:$V,17,0),"")</f>
        <v/>
      </c>
      <c r="AV1434" s="6" t="str">
        <f>IFERROR(VLOOKUP($C1434,'t-1 2020'!$A:$V,8,0),"")</f>
        <v/>
      </c>
      <c r="AW1434" s="6" t="str">
        <f>IFERROR(VLOOKUP($C1434,'t-1 2020'!$A:$V,9,0),"")</f>
        <v/>
      </c>
      <c r="AX1434" s="6" t="str">
        <f>IFERROR(VLOOKUP($C1434,'t-1 2020'!$A:$V,10,0),"")</f>
        <v/>
      </c>
      <c r="AY1434" s="6" t="str">
        <f>IFERROR(VLOOKUP($C1434,'t-1 2020'!$A:$V,111,0),"")</f>
        <v/>
      </c>
      <c r="AZ1434" s="6" t="str">
        <f>IFERROR(VLOOKUP($C1434,'t-1 2020'!$A:$V,12,0),"")</f>
        <v/>
      </c>
      <c r="BA1434" s="6" t="str">
        <f>IFERROR(VLOOKUP($C1434,'t-1 2020'!$A:$V,13,0),"")</f>
        <v/>
      </c>
      <c r="BB1434" s="6" t="str">
        <f>IFERROR(VLOOKUP($C1434,'t-1 2020'!$A:$V,14,0),"")</f>
        <v/>
      </c>
      <c r="BC1434" s="6"/>
      <c r="BD1434" s="6"/>
    </row>
    <row r="1435" ht="15.75" customHeight="1">
      <c r="A1435" s="2">
        <v>26.0</v>
      </c>
      <c r="B1435" s="3">
        <v>2021.0</v>
      </c>
      <c r="C1435" s="7" t="s">
        <v>79</v>
      </c>
      <c r="D1435" s="2">
        <v>1520.0</v>
      </c>
      <c r="E1435" s="2">
        <v>6.0851615000153E13</v>
      </c>
      <c r="F1435" s="2" t="str">
        <f t="array" ref="F1435">IFERROR(INDEX(cnpj!$A:$B,MATCH(C1435,cnpj!$B:$B,0),1),IF(G1435=14,LEFT(E1435,2)&amp;"."&amp;MID(E1435,3,3)&amp;"."&amp;MID(E1435,6,3)&amp;"/"&amp;MID(E1435,9,4)&amp;"-"&amp;RIGHT(E1435,2),IF(G1435=13,0&amp;LEFT(E1435,1)&amp;"."&amp;MID(E1435,2,3)&amp;"."&amp;MID(E1435,5,3)&amp;"/"&amp;MID(E1435,8,4)&amp;"-"&amp;RIGHT(E1435,2),IF(G1435=12,"00"&amp;"."&amp;LEFT(E1435,3)&amp;"."&amp;MID(E1435,4,3)&amp;"/"&amp;MID(E1435,7,4)&amp;"-"&amp;RIGHT(E1435,2),IF(G1435=11,"00.0"&amp;LEFT(E1435,2)&amp;"."&amp;MID(E1435,3,3)&amp;"/"&amp;MID(E1435,6,4)&amp;"-"&amp;RIGHT(E1435,2),"erro")))))</f>
        <v>60.851.615/0001-53</v>
      </c>
      <c r="G1435" s="2">
        <f t="shared" si="2"/>
        <v>14</v>
      </c>
      <c r="H1435" s="2" t="s">
        <v>60</v>
      </c>
      <c r="I1435" s="2">
        <v>1.0</v>
      </c>
      <c r="J1435" s="6" t="str">
        <f t="shared" si="14"/>
        <v/>
      </c>
      <c r="K1435" s="6"/>
      <c r="L1435" s="6"/>
      <c r="M1435" s="6"/>
      <c r="N1435" s="6"/>
      <c r="O1435" s="6"/>
      <c r="P1435" s="6"/>
      <c r="Q1435" s="6"/>
      <c r="R1435" s="6"/>
      <c r="S1435" s="6"/>
      <c r="T1435" s="6">
        <f t="shared" si="15"/>
        <v>13.41748074</v>
      </c>
      <c r="U1435" s="6">
        <f t="shared" si="16"/>
        <v>-0.02600045858</v>
      </c>
      <c r="V1435" s="6">
        <f t="shared" si="17"/>
        <v>1.262647363</v>
      </c>
      <c r="W1435" s="6">
        <f>IFERROR(VLOOKUP($C1435,'pc 2021'!$D:$M,10,0)/1000,"")</f>
        <v>270226</v>
      </c>
      <c r="X1435" s="6">
        <f>IFERROR(VLOOKUP($C1435,'pnc 2021'!$D:$M,10,0)/1000,"")</f>
        <v>577821</v>
      </c>
      <c r="Y1435" s="6">
        <f>IFERROR(VLOOKUP(C1435,'atv 2021'!$D:$M,10,0)/1000,"")</f>
        <v>671642</v>
      </c>
      <c r="Z1435" s="6">
        <f>IFERROR(VLOOKUP($C1435,'ll 2021'!$D:$N,11,0)/1000,"")</f>
        <v>-17463</v>
      </c>
      <c r="AA1435" s="2" t="str">
        <f t="shared" si="3"/>
        <v/>
      </c>
      <c r="AB1435" s="2">
        <f t="shared" si="18"/>
        <v>0</v>
      </c>
      <c r="AC1435" s="2">
        <f t="shared" si="19"/>
        <v>0</v>
      </c>
      <c r="AD1435" s="2">
        <f t="shared" si="20"/>
        <v>0</v>
      </c>
      <c r="AE1435" s="2">
        <f t="shared" si="21"/>
        <v>0</v>
      </c>
      <c r="AF1435" s="2">
        <f t="shared" si="22"/>
        <v>0</v>
      </c>
      <c r="AG1435" s="2">
        <f t="shared" si="23"/>
        <v>1</v>
      </c>
      <c r="AH1435" s="2">
        <f t="shared" si="24"/>
        <v>0</v>
      </c>
      <c r="AI1435" s="2">
        <f t="shared" si="25"/>
        <v>0</v>
      </c>
      <c r="AJ1435" s="2">
        <f t="shared" si="26"/>
        <v>0</v>
      </c>
      <c r="AK1435" s="2">
        <f t="shared" si="27"/>
        <v>0</v>
      </c>
      <c r="AL1435" s="2">
        <f t="shared" si="28"/>
        <v>0</v>
      </c>
      <c r="AM1435" s="2">
        <v>0.0</v>
      </c>
      <c r="AN1435" s="3">
        <v>0.0</v>
      </c>
      <c r="AO1435" s="3">
        <v>0.0</v>
      </c>
      <c r="AP1435" s="3">
        <v>0.0</v>
      </c>
      <c r="AQ1435" s="3">
        <v>0.0</v>
      </c>
      <c r="AR1435" s="3">
        <v>1.0</v>
      </c>
      <c r="AS1435" s="6">
        <f>IFERROR(VLOOKUP($C1435,'t-1 2020'!$A:$V,15,0),"")</f>
        <v>13.43310307</v>
      </c>
      <c r="AT1435" s="6">
        <f>IFERROR(VLOOKUP($C1435,'t-1 2020'!$A:$V,16,0),"")</f>
        <v>-0.0959445455</v>
      </c>
      <c r="AU1435" s="6">
        <f>IFERROR(VLOOKUP($C1435,'t-1 2020'!$A:$V,17,0),"")</f>
        <v>1.239139453</v>
      </c>
      <c r="AV1435" s="6">
        <f>IFERROR(VLOOKUP($C1435,'t-1 2020'!$A:$V,8,0),"")</f>
        <v>1</v>
      </c>
      <c r="AW1435" s="6">
        <f>IFERROR(VLOOKUP($C1435,'t-1 2020'!$A:$V,9,0),"")</f>
        <v>0</v>
      </c>
      <c r="AX1435" s="6">
        <f>IFERROR(VLOOKUP($C1435,'t-1 2020'!$A:$V,10,0),"")</f>
        <v>0</v>
      </c>
      <c r="AY1435" s="6" t="str">
        <f>IFERROR(VLOOKUP($C1435,'t-1 2020'!$A:$V,111,0),"")</f>
        <v/>
      </c>
      <c r="AZ1435" s="6">
        <f>IFERROR(VLOOKUP($C1435,'t-1 2020'!$A:$V,12,0),"")</f>
        <v>0</v>
      </c>
      <c r="BA1435" s="6">
        <f>IFERROR(VLOOKUP($C1435,'t-1 2020'!$A:$V,13,0),"")</f>
        <v>5</v>
      </c>
      <c r="BB1435" s="6">
        <f>IFERROR(VLOOKUP($C1435,'t-1 2020'!$A:$V,14,0),"")</f>
        <v>0</v>
      </c>
      <c r="BC1435" s="6"/>
      <c r="BD1435" s="6"/>
    </row>
    <row r="1436" ht="15.75" customHeight="1">
      <c r="A1436" s="2">
        <v>27.0</v>
      </c>
      <c r="B1436" s="3">
        <v>2021.0</v>
      </c>
      <c r="C1436" s="7" t="s">
        <v>80</v>
      </c>
      <c r="D1436" s="2">
        <v>21601.0</v>
      </c>
      <c r="E1436" s="2">
        <v>9.462140000156E12</v>
      </c>
      <c r="F1436" s="2" t="str">
        <f t="array" ref="F1436">IFERROR(INDEX(cnpj!$A:$B,MATCH(C1436,cnpj!$B:$B,0),1),IF(G1436=14,LEFT(E1436,2)&amp;"."&amp;MID(E1436,3,3)&amp;"."&amp;MID(E1436,6,3)&amp;"/"&amp;MID(E1436,9,4)&amp;"-"&amp;RIGHT(E1436,2),IF(G1436=13,0&amp;LEFT(E1436,1)&amp;"."&amp;MID(E1436,2,3)&amp;"."&amp;MID(E1436,5,3)&amp;"/"&amp;MID(E1436,8,4)&amp;"-"&amp;RIGHT(E1436,2),IF(G1436=12,"00"&amp;"."&amp;LEFT(E1436,3)&amp;"."&amp;MID(E1436,4,3)&amp;"/"&amp;MID(E1436,7,4)&amp;"-"&amp;RIGHT(E1436,2),IF(G1436=11,"00.0"&amp;LEFT(E1436,2)&amp;"."&amp;MID(E1436,3,3)&amp;"/"&amp;MID(E1436,6,4)&amp;"-"&amp;RIGHT(E1436,2),"erro")))))</f>
        <v>09.462.140/0001-56</v>
      </c>
      <c r="G1436" s="2">
        <f t="shared" si="2"/>
        <v>13</v>
      </c>
      <c r="H1436" s="2" t="s">
        <v>50</v>
      </c>
      <c r="I1436" s="2">
        <v>6.0</v>
      </c>
      <c r="J1436" s="6" t="str">
        <f t="shared" si="14"/>
        <v/>
      </c>
      <c r="K1436" s="6"/>
      <c r="L1436" s="6"/>
      <c r="M1436" s="6"/>
      <c r="N1436" s="6"/>
      <c r="O1436" s="6"/>
      <c r="P1436" s="6"/>
      <c r="Q1436" s="6"/>
      <c r="R1436" s="6"/>
      <c r="S1436" s="6"/>
      <c r="T1436" s="6" t="str">
        <f t="shared" si="15"/>
        <v/>
      </c>
      <c r="U1436" s="6" t="str">
        <f t="shared" si="16"/>
        <v/>
      </c>
      <c r="V1436" s="6" t="str">
        <f t="shared" si="17"/>
        <v/>
      </c>
      <c r="W1436" s="6" t="str">
        <f>IFERROR(VLOOKUP($C1436,'pc 2021'!$D:$M,10,0)/1000,"")</f>
        <v/>
      </c>
      <c r="X1436" s="6" t="str">
        <f>IFERROR(VLOOKUP($C1436,'pnc 2021'!$D:$M,10,0)/1000,"")</f>
        <v/>
      </c>
      <c r="Y1436" s="6" t="str">
        <f>IFERROR(VLOOKUP(C1436,'atv 2021'!$D:$M,10,0)/1000,"")</f>
        <v/>
      </c>
      <c r="Z1436" s="6" t="str">
        <f>IFERROR(VLOOKUP($C1436,'ll 2021'!$D:$N,11,0)/1000,"")</f>
        <v/>
      </c>
      <c r="AA1436" s="2" t="str">
        <f t="shared" si="3"/>
        <v/>
      </c>
      <c r="AB1436" s="2">
        <f t="shared" si="18"/>
        <v>0</v>
      </c>
      <c r="AC1436" s="2">
        <f t="shared" si="19"/>
        <v>1</v>
      </c>
      <c r="AD1436" s="2">
        <f t="shared" si="20"/>
        <v>0</v>
      </c>
      <c r="AE1436" s="2">
        <f t="shared" si="21"/>
        <v>0</v>
      </c>
      <c r="AF1436" s="2">
        <f t="shared" si="22"/>
        <v>0</v>
      </c>
      <c r="AG1436" s="2">
        <f t="shared" si="23"/>
        <v>0</v>
      </c>
      <c r="AH1436" s="2">
        <f t="shared" si="24"/>
        <v>0</v>
      </c>
      <c r="AI1436" s="2">
        <f t="shared" si="25"/>
        <v>0</v>
      </c>
      <c r="AJ1436" s="2">
        <f t="shared" si="26"/>
        <v>0</v>
      </c>
      <c r="AK1436" s="2">
        <f t="shared" si="27"/>
        <v>0</v>
      </c>
      <c r="AL1436" s="2">
        <f t="shared" si="28"/>
        <v>0</v>
      </c>
      <c r="AM1436" s="2">
        <v>0.0</v>
      </c>
      <c r="AN1436" s="3">
        <v>0.0</v>
      </c>
      <c r="AO1436" s="3">
        <v>0.0</v>
      </c>
      <c r="AP1436" s="3">
        <v>0.0</v>
      </c>
      <c r="AQ1436" s="3">
        <v>0.0</v>
      </c>
      <c r="AR1436" s="3">
        <v>1.0</v>
      </c>
      <c r="AS1436" s="6" t="str">
        <f>IFERROR(VLOOKUP($C1436,'t-1 2020'!$A:$V,15,0),"")</f>
        <v/>
      </c>
      <c r="AT1436" s="6" t="str">
        <f>IFERROR(VLOOKUP($C1436,'t-1 2020'!$A:$V,16,0),"")</f>
        <v/>
      </c>
      <c r="AU1436" s="6" t="str">
        <f>IFERROR(VLOOKUP($C1436,'t-1 2020'!$A:$V,17,0),"")</f>
        <v/>
      </c>
      <c r="AV1436" s="6" t="str">
        <f>IFERROR(VLOOKUP($C1436,'t-1 2020'!$A:$V,8,0),"")</f>
        <v/>
      </c>
      <c r="AW1436" s="6" t="str">
        <f>IFERROR(VLOOKUP($C1436,'t-1 2020'!$A:$V,9,0),"")</f>
        <v/>
      </c>
      <c r="AX1436" s="6" t="str">
        <f>IFERROR(VLOOKUP($C1436,'t-1 2020'!$A:$V,10,0),"")</f>
        <v/>
      </c>
      <c r="AY1436" s="6" t="str">
        <f>IFERROR(VLOOKUP($C1436,'t-1 2020'!$A:$V,111,0),"")</f>
        <v/>
      </c>
      <c r="AZ1436" s="6" t="str">
        <f>IFERROR(VLOOKUP($C1436,'t-1 2020'!$A:$V,12,0),"")</f>
        <v/>
      </c>
      <c r="BA1436" s="6" t="str">
        <f>IFERROR(VLOOKUP($C1436,'t-1 2020'!$A:$V,13,0),"")</f>
        <v/>
      </c>
      <c r="BB1436" s="6" t="str">
        <f>IFERROR(VLOOKUP($C1436,'t-1 2020'!$A:$V,14,0),"")</f>
        <v/>
      </c>
      <c r="BC1436" s="6"/>
      <c r="BD1436" s="6"/>
    </row>
    <row r="1437" ht="15.75" customHeight="1">
      <c r="A1437" s="2">
        <v>28.0</v>
      </c>
      <c r="B1437" s="3">
        <v>2021.0</v>
      </c>
      <c r="C1437" s="7" t="s">
        <v>81</v>
      </c>
      <c r="D1437" s="2">
        <v>1562.0</v>
      </c>
      <c r="E1437" s="2">
        <v>6.137416100013E13</v>
      </c>
      <c r="F1437" s="2" t="str">
        <f t="array" ref="F1437">IFERROR(INDEX(cnpj!$A:$B,MATCH(C1437,cnpj!$B:$B,0),1),IF(G1437=14,LEFT(E1437,2)&amp;"."&amp;MID(E1437,3,3)&amp;"."&amp;MID(E1437,6,3)&amp;"/"&amp;MID(E1437,9,4)&amp;"-"&amp;RIGHT(E1437,2),IF(G1437=13,0&amp;LEFT(E1437,1)&amp;"."&amp;MID(E1437,2,3)&amp;"."&amp;MID(E1437,5,3)&amp;"/"&amp;MID(E1437,8,4)&amp;"-"&amp;RIGHT(E1437,2),IF(G1437=12,"00"&amp;"."&amp;LEFT(E1437,3)&amp;"."&amp;MID(E1437,4,3)&amp;"/"&amp;MID(E1437,7,4)&amp;"-"&amp;RIGHT(E1437,2),IF(G1437=11,"00.0"&amp;LEFT(E1437,2)&amp;"."&amp;MID(E1437,3,3)&amp;"/"&amp;MID(E1437,6,4)&amp;"-"&amp;RIGHT(E1437,2),"erro")))))</f>
        <v>61.374.161/0001-30</v>
      </c>
      <c r="G1437" s="2">
        <f t="shared" si="2"/>
        <v>14</v>
      </c>
      <c r="H1437" s="2" t="s">
        <v>48</v>
      </c>
      <c r="I1437" s="2">
        <v>8.0</v>
      </c>
      <c r="J1437" s="6" t="str">
        <f t="shared" si="14"/>
        <v/>
      </c>
      <c r="K1437" s="6"/>
      <c r="L1437" s="6"/>
      <c r="M1437" s="6"/>
      <c r="N1437" s="6"/>
      <c r="O1437" s="6"/>
      <c r="P1437" s="6"/>
      <c r="Q1437" s="6"/>
      <c r="R1437" s="6"/>
      <c r="S1437" s="6"/>
      <c r="T1437" s="6">
        <f t="shared" si="15"/>
        <v>12.29496683</v>
      </c>
      <c r="U1437" s="6">
        <f t="shared" si="16"/>
        <v>0.07839226325</v>
      </c>
      <c r="V1437" s="6">
        <f t="shared" si="17"/>
        <v>0.4194782084</v>
      </c>
      <c r="W1437" s="6">
        <f>IFERROR(VLOOKUP($C1437,'pc 2021'!$D:$M,10,0)/1000,"")</f>
        <v>55486</v>
      </c>
      <c r="X1437" s="6">
        <f>IFERROR(VLOOKUP($C1437,'pnc 2021'!$D:$M,10,0)/1000,"")</f>
        <v>36209</v>
      </c>
      <c r="Y1437" s="6">
        <f>IFERROR(VLOOKUP(C1437,'atv 2021'!$D:$M,10,0)/1000,"")</f>
        <v>218593</v>
      </c>
      <c r="Z1437" s="6">
        <f>IFERROR(VLOOKUP($C1437,'ll 2021'!$D:$N,11,0)/1000,"")</f>
        <v>17136</v>
      </c>
      <c r="AA1437" s="2" t="str">
        <f t="shared" si="3"/>
        <v/>
      </c>
      <c r="AB1437" s="2">
        <f t="shared" si="18"/>
        <v>1</v>
      </c>
      <c r="AC1437" s="2">
        <f t="shared" si="19"/>
        <v>0</v>
      </c>
      <c r="AD1437" s="2">
        <f t="shared" si="20"/>
        <v>0</v>
      </c>
      <c r="AE1437" s="2">
        <f t="shared" si="21"/>
        <v>0</v>
      </c>
      <c r="AF1437" s="2">
        <f t="shared" si="22"/>
        <v>0</v>
      </c>
      <c r="AG1437" s="2">
        <f t="shared" si="23"/>
        <v>0</v>
      </c>
      <c r="AH1437" s="2">
        <f t="shared" si="24"/>
        <v>0</v>
      </c>
      <c r="AI1437" s="2">
        <f t="shared" si="25"/>
        <v>0</v>
      </c>
      <c r="AJ1437" s="2">
        <f t="shared" si="26"/>
        <v>0</v>
      </c>
      <c r="AK1437" s="2">
        <f t="shared" si="27"/>
        <v>0</v>
      </c>
      <c r="AL1437" s="2">
        <f t="shared" si="28"/>
        <v>0</v>
      </c>
      <c r="AM1437" s="2">
        <v>0.0</v>
      </c>
      <c r="AN1437" s="3">
        <v>0.0</v>
      </c>
      <c r="AO1437" s="3">
        <v>0.0</v>
      </c>
      <c r="AP1437" s="3">
        <v>0.0</v>
      </c>
      <c r="AQ1437" s="3">
        <v>0.0</v>
      </c>
      <c r="AR1437" s="3">
        <v>1.0</v>
      </c>
      <c r="AS1437" s="6">
        <f>IFERROR(VLOOKUP($C1437,'t-1 2020'!$A:$V,15,0),"")</f>
        <v>12.1869306</v>
      </c>
      <c r="AT1437" s="6">
        <f>IFERROR(VLOOKUP($C1437,'t-1 2020'!$A:$V,16,0),"")</f>
        <v>0.0868058387</v>
      </c>
      <c r="AU1437" s="6">
        <f>IFERROR(VLOOKUP($C1437,'t-1 2020'!$A:$V,17,0),"")</f>
        <v>0.4280457474</v>
      </c>
      <c r="AV1437" s="6">
        <f>IFERROR(VLOOKUP($C1437,'t-1 2020'!$A:$V,8,0),"")</f>
        <v>0</v>
      </c>
      <c r="AW1437" s="6">
        <f>IFERROR(VLOOKUP($C1437,'t-1 2020'!$A:$V,9,0),"")</f>
        <v>0</v>
      </c>
      <c r="AX1437" s="6">
        <f>IFERROR(VLOOKUP($C1437,'t-1 2020'!$A:$V,10,0),"")</f>
        <v>0</v>
      </c>
      <c r="AY1437" s="6" t="str">
        <f>IFERROR(VLOOKUP($C1437,'t-1 2020'!$A:$V,111,0),"")</f>
        <v/>
      </c>
      <c r="AZ1437" s="6">
        <f>IFERROR(VLOOKUP($C1437,'t-1 2020'!$A:$V,12,0),"")</f>
        <v>0</v>
      </c>
      <c r="BA1437" s="6">
        <f>IFERROR(VLOOKUP($C1437,'t-1 2020'!$A:$V,13,0),"")</f>
        <v>11</v>
      </c>
      <c r="BB1437" s="6">
        <f>IFERROR(VLOOKUP($C1437,'t-1 2020'!$A:$V,14,0),"")</f>
        <v>1</v>
      </c>
      <c r="BC1437" s="6"/>
      <c r="BD1437" s="6"/>
    </row>
    <row r="1438" ht="15.75" customHeight="1">
      <c r="A1438" s="2">
        <v>29.0</v>
      </c>
      <c r="B1438" s="3">
        <v>2021.0</v>
      </c>
      <c r="C1438" s="7" t="s">
        <v>82</v>
      </c>
      <c r="D1438" s="2">
        <v>17884.0</v>
      </c>
      <c r="E1438" s="2">
        <v>2.76212400013E12</v>
      </c>
      <c r="F1438" s="2" t="str">
        <f t="array" ref="F1438">IFERROR(INDEX(cnpj!$A:$B,MATCH(C1438,cnpj!$B:$B,0),1),IF(G1438=14,LEFT(E1438,2)&amp;"."&amp;MID(E1438,3,3)&amp;"."&amp;MID(E1438,6,3)&amp;"/"&amp;MID(E1438,9,4)&amp;"-"&amp;RIGHT(E1438,2),IF(G1438=13,0&amp;LEFT(E1438,1)&amp;"."&amp;MID(E1438,2,3)&amp;"."&amp;MID(E1438,5,3)&amp;"/"&amp;MID(E1438,8,4)&amp;"-"&amp;RIGHT(E1438,2),IF(G1438=12,"00"&amp;"."&amp;LEFT(E1438,3)&amp;"."&amp;MID(E1438,4,3)&amp;"/"&amp;MID(E1438,7,4)&amp;"-"&amp;RIGHT(E1438,2),IF(G1438=11,"00.0"&amp;LEFT(E1438,2)&amp;"."&amp;MID(E1438,3,3)&amp;"/"&amp;MID(E1438,6,4)&amp;"-"&amp;RIGHT(E1438,2),"erro")))))</f>
        <v>02.762.124/0001-30</v>
      </c>
      <c r="G1438" s="2">
        <f t="shared" si="2"/>
        <v>13</v>
      </c>
      <c r="H1438" s="2" t="s">
        <v>50</v>
      </c>
      <c r="I1438" s="2">
        <v>6.0</v>
      </c>
      <c r="J1438" s="6" t="str">
        <f t="shared" si="14"/>
        <v/>
      </c>
      <c r="K1438" s="6"/>
      <c r="L1438" s="6"/>
      <c r="M1438" s="6"/>
      <c r="N1438" s="6"/>
      <c r="O1438" s="6"/>
      <c r="P1438" s="6"/>
      <c r="Q1438" s="6"/>
      <c r="R1438" s="6"/>
      <c r="S1438" s="6"/>
      <c r="T1438" s="6">
        <f t="shared" si="15"/>
        <v>6.517671273</v>
      </c>
      <c r="U1438" s="6">
        <f t="shared" si="16"/>
        <v>-0.1595273264</v>
      </c>
      <c r="V1438" s="6">
        <f t="shared" si="17"/>
        <v>0</v>
      </c>
      <c r="W1438" s="6">
        <f>IFERROR(VLOOKUP($C1438,'pc 2021'!$D:$M,10,0)/1000,"")</f>
        <v>0</v>
      </c>
      <c r="X1438" s="6">
        <f>IFERROR(VLOOKUP($C1438,'pnc 2021'!$D:$M,10,0)/1000,"")</f>
        <v>0</v>
      </c>
      <c r="Y1438" s="6">
        <f>IFERROR(VLOOKUP(C1438,'atv 2021'!$D:$M,10,0)/1000,"")</f>
        <v>677</v>
      </c>
      <c r="Z1438" s="6">
        <f>IFERROR(VLOOKUP($C1438,'ll 2021'!$D:$N,11,0)/1000,"")</f>
        <v>-108</v>
      </c>
      <c r="AA1438" s="2" t="str">
        <f t="shared" si="3"/>
        <v/>
      </c>
      <c r="AB1438" s="2">
        <f t="shared" si="18"/>
        <v>0</v>
      </c>
      <c r="AC1438" s="2">
        <f t="shared" si="19"/>
        <v>1</v>
      </c>
      <c r="AD1438" s="2">
        <f t="shared" si="20"/>
        <v>0</v>
      </c>
      <c r="AE1438" s="2">
        <f t="shared" si="21"/>
        <v>0</v>
      </c>
      <c r="AF1438" s="2">
        <f t="shared" si="22"/>
        <v>0</v>
      </c>
      <c r="AG1438" s="2">
        <f t="shared" si="23"/>
        <v>0</v>
      </c>
      <c r="AH1438" s="2">
        <f t="shared" si="24"/>
        <v>0</v>
      </c>
      <c r="AI1438" s="2">
        <f t="shared" si="25"/>
        <v>0</v>
      </c>
      <c r="AJ1438" s="2">
        <f t="shared" si="26"/>
        <v>0</v>
      </c>
      <c r="AK1438" s="2">
        <f t="shared" si="27"/>
        <v>0</v>
      </c>
      <c r="AL1438" s="2">
        <f t="shared" si="28"/>
        <v>0</v>
      </c>
      <c r="AM1438" s="2">
        <v>0.0</v>
      </c>
      <c r="AN1438" s="3">
        <v>0.0</v>
      </c>
      <c r="AO1438" s="3">
        <v>0.0</v>
      </c>
      <c r="AP1438" s="3">
        <v>0.0</v>
      </c>
      <c r="AQ1438" s="3">
        <v>0.0</v>
      </c>
      <c r="AR1438" s="3">
        <v>1.0</v>
      </c>
      <c r="AS1438" s="6">
        <f>IFERROR(VLOOKUP($C1438,'t-1 2020'!$A:$V,15,0),"")</f>
        <v>6.665683718</v>
      </c>
      <c r="AT1438" s="6">
        <f>IFERROR(VLOOKUP($C1438,'t-1 2020'!$A:$V,16,0),"")</f>
        <v>-0.1515923567</v>
      </c>
      <c r="AU1438" s="6">
        <f>IFERROR(VLOOKUP($C1438,'t-1 2020'!$A:$V,17,0),"")</f>
        <v>0</v>
      </c>
      <c r="AV1438" s="6">
        <f>IFERROR(VLOOKUP($C1438,'t-1 2020'!$A:$V,8,0),"")</f>
        <v>0</v>
      </c>
      <c r="AW1438" s="6">
        <f>IFERROR(VLOOKUP($C1438,'t-1 2020'!$A:$V,9,0),"")</f>
        <v>0</v>
      </c>
      <c r="AX1438" s="6">
        <f>IFERROR(VLOOKUP($C1438,'t-1 2020'!$A:$V,10,0),"")</f>
        <v>0</v>
      </c>
      <c r="AY1438" s="6" t="str">
        <f>IFERROR(VLOOKUP($C1438,'t-1 2020'!$A:$V,111,0),"")</f>
        <v/>
      </c>
      <c r="AZ1438" s="6">
        <f>IFERROR(VLOOKUP($C1438,'t-1 2020'!$A:$V,12,0),"")</f>
        <v>0</v>
      </c>
      <c r="BA1438" s="6">
        <f>IFERROR(VLOOKUP($C1438,'t-1 2020'!$A:$V,13,0),"")</f>
        <v>5</v>
      </c>
      <c r="BB1438" s="6">
        <f>IFERROR(VLOOKUP($C1438,'t-1 2020'!$A:$V,14,0),"")</f>
        <v>0</v>
      </c>
      <c r="BC1438" s="6"/>
      <c r="BD1438" s="6"/>
    </row>
    <row r="1439" ht="15.75" customHeight="1">
      <c r="A1439" s="2">
        <v>30.0</v>
      </c>
      <c r="B1439" s="3">
        <v>2021.0</v>
      </c>
      <c r="C1439" s="7" t="s">
        <v>83</v>
      </c>
      <c r="D1439" s="2">
        <v>1694.0</v>
      </c>
      <c r="E1439" s="2">
        <v>5.699242300019E13</v>
      </c>
      <c r="F1439" s="2" t="str">
        <f t="array" ref="F1439">IFERROR(INDEX(cnpj!$A:$B,MATCH(C1439,cnpj!$B:$B,0),1),IF(G1439=14,LEFT(E1439,2)&amp;"."&amp;MID(E1439,3,3)&amp;"."&amp;MID(E1439,6,3)&amp;"/"&amp;MID(E1439,9,4)&amp;"-"&amp;RIGHT(E1439,2),IF(G1439=13,0&amp;LEFT(E1439,1)&amp;"."&amp;MID(E1439,2,3)&amp;"."&amp;MID(E1439,5,3)&amp;"/"&amp;MID(E1439,8,4)&amp;"-"&amp;RIGHT(E1439,2),IF(G1439=12,"00"&amp;"."&amp;LEFT(E1439,3)&amp;"."&amp;MID(E1439,4,3)&amp;"/"&amp;MID(E1439,7,4)&amp;"-"&amp;RIGHT(E1439,2),IF(G1439=11,"00.0"&amp;LEFT(E1439,2)&amp;"."&amp;MID(E1439,3,3)&amp;"/"&amp;MID(E1439,6,4)&amp;"-"&amp;RIGHT(E1439,2),"erro")))))</f>
        <v>56.992.423/0001-90</v>
      </c>
      <c r="G1439" s="2">
        <f t="shared" si="2"/>
        <v>14</v>
      </c>
      <c r="H1439" s="2" t="s">
        <v>62</v>
      </c>
      <c r="I1439" s="2">
        <v>3.0</v>
      </c>
      <c r="J1439" s="6" t="str">
        <f t="shared" si="14"/>
        <v/>
      </c>
      <c r="K1439" s="6"/>
      <c r="L1439" s="6"/>
      <c r="M1439" s="6"/>
      <c r="N1439" s="6"/>
      <c r="O1439" s="6"/>
      <c r="P1439" s="6"/>
      <c r="Q1439" s="6"/>
      <c r="R1439" s="6"/>
      <c r="S1439" s="6"/>
      <c r="T1439" s="6">
        <f t="shared" si="15"/>
        <v>12.28317257</v>
      </c>
      <c r="U1439" s="6">
        <f t="shared" si="16"/>
        <v>0.03729574596</v>
      </c>
      <c r="V1439" s="6">
        <f t="shared" si="17"/>
        <v>0.1113780493</v>
      </c>
      <c r="W1439" s="6">
        <f>IFERROR(VLOOKUP($C1439,'pc 2021'!$D:$M,10,0)/1000,"")</f>
        <v>6295</v>
      </c>
      <c r="X1439" s="6">
        <f>IFERROR(VLOOKUP($C1439,'pnc 2021'!$D:$M,10,0)/1000,"")</f>
        <v>17766</v>
      </c>
      <c r="Y1439" s="6">
        <f>IFERROR(VLOOKUP(C1439,'atv 2021'!$D:$M,10,0)/1000,"")</f>
        <v>216030</v>
      </c>
      <c r="Z1439" s="6">
        <f>IFERROR(VLOOKUP($C1439,'ll 2021'!$D:$N,11,0)/1000,"")</f>
        <v>8057</v>
      </c>
      <c r="AA1439" s="2" t="str">
        <f t="shared" si="3"/>
        <v/>
      </c>
      <c r="AB1439" s="2">
        <f t="shared" si="18"/>
        <v>0</v>
      </c>
      <c r="AC1439" s="2">
        <f t="shared" si="19"/>
        <v>0</v>
      </c>
      <c r="AD1439" s="2">
        <f t="shared" si="20"/>
        <v>0</v>
      </c>
      <c r="AE1439" s="2">
        <f t="shared" si="21"/>
        <v>0</v>
      </c>
      <c r="AF1439" s="2">
        <f t="shared" si="22"/>
        <v>0</v>
      </c>
      <c r="AG1439" s="2">
        <f t="shared" si="23"/>
        <v>0</v>
      </c>
      <c r="AH1439" s="2">
        <f t="shared" si="24"/>
        <v>1</v>
      </c>
      <c r="AI1439" s="2">
        <f t="shared" si="25"/>
        <v>0</v>
      </c>
      <c r="AJ1439" s="2">
        <f t="shared" si="26"/>
        <v>0</v>
      </c>
      <c r="AK1439" s="2">
        <f t="shared" si="27"/>
        <v>0</v>
      </c>
      <c r="AL1439" s="2">
        <f t="shared" si="28"/>
        <v>0</v>
      </c>
      <c r="AM1439" s="2">
        <v>0.0</v>
      </c>
      <c r="AN1439" s="3">
        <v>0.0</v>
      </c>
      <c r="AO1439" s="3">
        <v>0.0</v>
      </c>
      <c r="AP1439" s="3">
        <v>0.0</v>
      </c>
      <c r="AQ1439" s="3">
        <v>0.0</v>
      </c>
      <c r="AR1439" s="3">
        <v>1.0</v>
      </c>
      <c r="AS1439" s="6">
        <f>IFERROR(VLOOKUP($C1439,'t-1 2020'!$A:$V,15,0),"")</f>
        <v>12.28527192</v>
      </c>
      <c r="AT1439" s="6">
        <f>IFERROR(VLOOKUP($C1439,'t-1 2020'!$A:$V,16,0),"")</f>
        <v>0.01608432956</v>
      </c>
      <c r="AU1439" s="6">
        <f>IFERROR(VLOOKUP($C1439,'t-1 2020'!$A:$V,17,0),"")</f>
        <v>0.1202305944</v>
      </c>
      <c r="AV1439" s="6">
        <f>IFERROR(VLOOKUP($C1439,'t-1 2020'!$A:$V,8,0),"")</f>
        <v>0</v>
      </c>
      <c r="AW1439" s="6">
        <f>IFERROR(VLOOKUP($C1439,'t-1 2020'!$A:$V,9,0),"")</f>
        <v>0</v>
      </c>
      <c r="AX1439" s="6">
        <f>IFERROR(VLOOKUP($C1439,'t-1 2020'!$A:$V,10,0),"")</f>
        <v>0</v>
      </c>
      <c r="AY1439" s="6" t="str">
        <f>IFERROR(VLOOKUP($C1439,'t-1 2020'!$A:$V,111,0),"")</f>
        <v/>
      </c>
      <c r="AZ1439" s="6">
        <f>IFERROR(VLOOKUP($C1439,'t-1 2020'!$A:$V,12,0),"")</f>
        <v>0</v>
      </c>
      <c r="BA1439" s="6">
        <f>IFERROR(VLOOKUP($C1439,'t-1 2020'!$A:$V,13,0),"")</f>
        <v>10</v>
      </c>
      <c r="BB1439" s="6">
        <f>IFERROR(VLOOKUP($C1439,'t-1 2020'!$A:$V,14,0),"")</f>
        <v>1</v>
      </c>
      <c r="BC1439" s="6"/>
      <c r="BD1439" s="6"/>
    </row>
    <row r="1440" ht="15.75" customHeight="1">
      <c r="A1440" s="2">
        <v>31.0</v>
      </c>
      <c r="B1440" s="3">
        <v>2021.0</v>
      </c>
      <c r="C1440" s="7" t="s">
        <v>84</v>
      </c>
      <c r="D1440" s="2">
        <v>19305.0</v>
      </c>
      <c r="E1440" s="2">
        <v>4.75299100011E12</v>
      </c>
      <c r="F1440" s="2" t="str">
        <f t="array" ref="F1440">IFERROR(INDEX(cnpj!$A:$B,MATCH(C1440,cnpj!$B:$B,0),1),IF(G1440=14,LEFT(E1440,2)&amp;"."&amp;MID(E1440,3,3)&amp;"."&amp;MID(E1440,6,3)&amp;"/"&amp;MID(E1440,9,4)&amp;"-"&amp;RIGHT(E1440,2),IF(G1440=13,0&amp;LEFT(E1440,1)&amp;"."&amp;MID(E1440,2,3)&amp;"."&amp;MID(E1440,5,3)&amp;"/"&amp;MID(E1440,8,4)&amp;"-"&amp;RIGHT(E1440,2),IF(G1440=12,"00"&amp;"."&amp;LEFT(E1440,3)&amp;"."&amp;MID(E1440,4,3)&amp;"/"&amp;MID(E1440,7,4)&amp;"-"&amp;RIGHT(E1440,2),IF(G1440=11,"00.0"&amp;LEFT(E1440,2)&amp;"."&amp;MID(E1440,3,3)&amp;"/"&amp;MID(E1440,6,4)&amp;"-"&amp;RIGHT(E1440,2),"erro")))))</f>
        <v>04.752.991/0001-10</v>
      </c>
      <c r="G1440" s="2">
        <f t="shared" si="2"/>
        <v>13</v>
      </c>
      <c r="H1440" s="2" t="s">
        <v>48</v>
      </c>
      <c r="I1440" s="2">
        <v>8.0</v>
      </c>
      <c r="J1440" s="6" t="str">
        <f t="shared" si="14"/>
        <v/>
      </c>
      <c r="K1440" s="6"/>
      <c r="L1440" s="6"/>
      <c r="M1440" s="6"/>
      <c r="N1440" s="6"/>
      <c r="O1440" s="6"/>
      <c r="P1440" s="6"/>
      <c r="Q1440" s="6"/>
      <c r="R1440" s="6"/>
      <c r="S1440" s="6"/>
      <c r="T1440" s="6">
        <f t="shared" si="15"/>
        <v>12.80055904</v>
      </c>
      <c r="U1440" s="6">
        <f t="shared" si="16"/>
        <v>-0.2214585288</v>
      </c>
      <c r="V1440" s="6">
        <f t="shared" si="17"/>
        <v>0.6921086033</v>
      </c>
      <c r="W1440" s="6">
        <f>IFERROR(VLOOKUP($C1440,'pc 2021'!$D:$M,10,0)/1000,"")</f>
        <v>78729</v>
      </c>
      <c r="X1440" s="6">
        <f>IFERROR(VLOOKUP($C1440,'pnc 2021'!$D:$M,10,0)/1000,"")</f>
        <v>172105</v>
      </c>
      <c r="Y1440" s="6">
        <f>IFERROR(VLOOKUP(C1440,'atv 2021'!$D:$M,10,0)/1000,"")</f>
        <v>362420</v>
      </c>
      <c r="Z1440" s="6">
        <f>IFERROR(VLOOKUP($C1440,'ll 2021'!$D:$N,11,0)/1000,"")</f>
        <v>-80261</v>
      </c>
      <c r="AA1440" s="2" t="str">
        <f t="shared" si="3"/>
        <v/>
      </c>
      <c r="AB1440" s="2">
        <f t="shared" si="18"/>
        <v>1</v>
      </c>
      <c r="AC1440" s="2">
        <f t="shared" si="19"/>
        <v>0</v>
      </c>
      <c r="AD1440" s="2">
        <f t="shared" si="20"/>
        <v>0</v>
      </c>
      <c r="AE1440" s="2">
        <f t="shared" si="21"/>
        <v>0</v>
      </c>
      <c r="AF1440" s="2">
        <f t="shared" si="22"/>
        <v>0</v>
      </c>
      <c r="AG1440" s="2">
        <f t="shared" si="23"/>
        <v>0</v>
      </c>
      <c r="AH1440" s="2">
        <f t="shared" si="24"/>
        <v>0</v>
      </c>
      <c r="AI1440" s="2">
        <f t="shared" si="25"/>
        <v>0</v>
      </c>
      <c r="AJ1440" s="2">
        <f t="shared" si="26"/>
        <v>0</v>
      </c>
      <c r="AK1440" s="2">
        <f t="shared" si="27"/>
        <v>0</v>
      </c>
      <c r="AL1440" s="2">
        <f t="shared" si="28"/>
        <v>0</v>
      </c>
      <c r="AM1440" s="2">
        <v>0.0</v>
      </c>
      <c r="AN1440" s="3">
        <v>0.0</v>
      </c>
      <c r="AO1440" s="3">
        <v>0.0</v>
      </c>
      <c r="AP1440" s="3">
        <v>0.0</v>
      </c>
      <c r="AQ1440" s="3">
        <v>0.0</v>
      </c>
      <c r="AR1440" s="3">
        <v>1.0</v>
      </c>
      <c r="AS1440" s="6" t="str">
        <f>IFERROR(VLOOKUP($C1440,'t-1 2020'!$A:$V,15,0),"")</f>
        <v/>
      </c>
      <c r="AT1440" s="6" t="str">
        <f>IFERROR(VLOOKUP($C1440,'t-1 2020'!$A:$V,16,0),"")</f>
        <v/>
      </c>
      <c r="AU1440" s="6" t="str">
        <f>IFERROR(VLOOKUP($C1440,'t-1 2020'!$A:$V,17,0),"")</f>
        <v/>
      </c>
      <c r="AV1440" s="6" t="str">
        <f>IFERROR(VLOOKUP($C1440,'t-1 2020'!$A:$V,8,0),"")</f>
        <v/>
      </c>
      <c r="AW1440" s="6" t="str">
        <f>IFERROR(VLOOKUP($C1440,'t-1 2020'!$A:$V,9,0),"")</f>
        <v/>
      </c>
      <c r="AX1440" s="6" t="str">
        <f>IFERROR(VLOOKUP($C1440,'t-1 2020'!$A:$V,10,0),"")</f>
        <v/>
      </c>
      <c r="AY1440" s="6" t="str">
        <f>IFERROR(VLOOKUP($C1440,'t-1 2020'!$A:$V,111,0),"")</f>
        <v/>
      </c>
      <c r="AZ1440" s="6" t="str">
        <f>IFERROR(VLOOKUP($C1440,'t-1 2020'!$A:$V,12,0),"")</f>
        <v/>
      </c>
      <c r="BA1440" s="6" t="str">
        <f>IFERROR(VLOOKUP($C1440,'t-1 2020'!$A:$V,13,0),"")</f>
        <v/>
      </c>
      <c r="BB1440" s="6" t="str">
        <f>IFERROR(VLOOKUP($C1440,'t-1 2020'!$A:$V,14,0),"")</f>
        <v/>
      </c>
      <c r="BC1440" s="6"/>
      <c r="BD1440" s="6"/>
    </row>
    <row r="1441" ht="15.75" customHeight="1">
      <c r="A1441" s="2">
        <v>32.0</v>
      </c>
      <c r="B1441" s="3">
        <v>2021.0</v>
      </c>
      <c r="C1441" s="7" t="s">
        <v>85</v>
      </c>
      <c r="D1441" s="2">
        <v>12190.0</v>
      </c>
      <c r="E1441" s="2">
        <v>5.0564053000103E13</v>
      </c>
      <c r="F1441" s="2" t="str">
        <f t="array" ref="F1441">IFERROR(INDEX(cnpj!$A:$B,MATCH(C1441,cnpj!$B:$B,0),1),IF(G1441=14,LEFT(E1441,2)&amp;"."&amp;MID(E1441,3,3)&amp;"."&amp;MID(E1441,6,3)&amp;"/"&amp;MID(E1441,9,4)&amp;"-"&amp;RIGHT(E1441,2),IF(G1441=13,0&amp;LEFT(E1441,1)&amp;"."&amp;MID(E1441,2,3)&amp;"."&amp;MID(E1441,5,3)&amp;"/"&amp;MID(E1441,8,4)&amp;"-"&amp;RIGHT(E1441,2),IF(G1441=12,"00"&amp;"."&amp;LEFT(E1441,3)&amp;"."&amp;MID(E1441,4,3)&amp;"/"&amp;MID(E1441,7,4)&amp;"-"&amp;RIGHT(E1441,2),IF(G1441=11,"00.0"&amp;LEFT(E1441,2)&amp;"."&amp;MID(E1441,3,3)&amp;"/"&amp;MID(E1441,6,4)&amp;"-"&amp;RIGHT(E1441,2),"erro")))))</f>
        <v>50.564.053/0001-03</v>
      </c>
      <c r="G1441" s="2">
        <f t="shared" si="2"/>
        <v>14</v>
      </c>
      <c r="H1441" s="2" t="s">
        <v>86</v>
      </c>
      <c r="I1441" s="2">
        <v>4.0</v>
      </c>
      <c r="J1441" s="6" t="str">
        <f t="shared" si="14"/>
        <v/>
      </c>
      <c r="K1441" s="6"/>
      <c r="L1441" s="6"/>
      <c r="M1441" s="6"/>
      <c r="N1441" s="6"/>
      <c r="O1441" s="6"/>
      <c r="P1441" s="6"/>
      <c r="Q1441" s="6"/>
      <c r="R1441" s="6"/>
      <c r="S1441" s="6"/>
      <c r="T1441" s="6">
        <f t="shared" si="15"/>
        <v>13.64494167</v>
      </c>
      <c r="U1441" s="6">
        <f t="shared" si="16"/>
        <v>0.07934913453</v>
      </c>
      <c r="V1441" s="6">
        <f t="shared" si="17"/>
        <v>1.211406749</v>
      </c>
      <c r="W1441" s="6">
        <f>IFERROR(VLOOKUP($C1441,'pc 2021'!$D:$M,10,0)/1000,"")</f>
        <v>653188</v>
      </c>
      <c r="X1441" s="6">
        <f>IFERROR(VLOOKUP($C1441,'pnc 2021'!$D:$M,10,0)/1000,"")</f>
        <v>368252</v>
      </c>
      <c r="Y1441" s="6">
        <f>IFERROR(VLOOKUP(C1441,'atv 2021'!$D:$M,10,0)/1000,"")</f>
        <v>843185</v>
      </c>
      <c r="Z1441" s="6">
        <f>IFERROR(VLOOKUP($C1441,'ll 2021'!$D:$N,11,0)/1000,"")</f>
        <v>66906</v>
      </c>
      <c r="AA1441" s="2" t="str">
        <f t="shared" si="3"/>
        <v/>
      </c>
      <c r="AB1441" s="2">
        <f t="shared" si="18"/>
        <v>0</v>
      </c>
      <c r="AC1441" s="2">
        <f t="shared" si="19"/>
        <v>0</v>
      </c>
      <c r="AD1441" s="2">
        <f t="shared" si="20"/>
        <v>0</v>
      </c>
      <c r="AE1441" s="2">
        <f t="shared" si="21"/>
        <v>0</v>
      </c>
      <c r="AF1441" s="2">
        <f t="shared" si="22"/>
        <v>0</v>
      </c>
      <c r="AG1441" s="2">
        <f t="shared" si="23"/>
        <v>0</v>
      </c>
      <c r="AH1441" s="2">
        <f t="shared" si="24"/>
        <v>0</v>
      </c>
      <c r="AI1441" s="2">
        <f t="shared" si="25"/>
        <v>1</v>
      </c>
      <c r="AJ1441" s="2">
        <f t="shared" si="26"/>
        <v>0</v>
      </c>
      <c r="AK1441" s="2">
        <f t="shared" si="27"/>
        <v>0</v>
      </c>
      <c r="AL1441" s="2">
        <f t="shared" si="28"/>
        <v>0</v>
      </c>
      <c r="AM1441" s="2">
        <v>0.0</v>
      </c>
      <c r="AN1441" s="3">
        <v>0.0</v>
      </c>
      <c r="AO1441" s="3">
        <v>0.0</v>
      </c>
      <c r="AP1441" s="3">
        <v>0.0</v>
      </c>
      <c r="AQ1441" s="3">
        <v>0.0</v>
      </c>
      <c r="AR1441" s="3">
        <v>1.0</v>
      </c>
      <c r="AS1441" s="6">
        <f>IFERROR(VLOOKUP($C1441,'t-1 2020'!$A:$V,15,0),"")</f>
        <v>13.4123024</v>
      </c>
      <c r="AT1441" s="6">
        <f>IFERROR(VLOOKUP($C1441,'t-1 2020'!$A:$V,16,0),"")</f>
        <v>0.05979888442</v>
      </c>
      <c r="AU1441" s="6">
        <f>IFERROR(VLOOKUP($C1441,'t-1 2020'!$A:$V,17,0),"")</f>
        <v>1.366912461</v>
      </c>
      <c r="AV1441" s="6">
        <f>IFERROR(VLOOKUP($C1441,'t-1 2020'!$A:$V,8,0),"")</f>
        <v>0</v>
      </c>
      <c r="AW1441" s="6">
        <f>IFERROR(VLOOKUP($C1441,'t-1 2020'!$A:$V,9,0),"")</f>
        <v>1</v>
      </c>
      <c r="AX1441" s="6">
        <f>IFERROR(VLOOKUP($C1441,'t-1 2020'!$A:$V,10,0),"")</f>
        <v>0</v>
      </c>
      <c r="AY1441" s="6" t="str">
        <f>IFERROR(VLOOKUP($C1441,'t-1 2020'!$A:$V,111,0),"")</f>
        <v/>
      </c>
      <c r="AZ1441" s="6">
        <f>IFERROR(VLOOKUP($C1441,'t-1 2020'!$A:$V,12,0),"")</f>
        <v>0</v>
      </c>
      <c r="BA1441" s="6">
        <f>IFERROR(VLOOKUP($C1441,'t-1 2020'!$A:$V,13,0),"")</f>
        <v>13</v>
      </c>
      <c r="BB1441" s="6">
        <f>IFERROR(VLOOKUP($C1441,'t-1 2020'!$A:$V,14,0),"")</f>
        <v>0</v>
      </c>
      <c r="BC1441" s="6"/>
      <c r="BD1441" s="6"/>
    </row>
    <row r="1442" ht="15.75" customHeight="1">
      <c r="A1442" s="2">
        <v>33.0</v>
      </c>
      <c r="B1442" s="3">
        <v>2021.0</v>
      </c>
      <c r="C1442" s="7" t="s">
        <v>87</v>
      </c>
      <c r="D1442" s="2">
        <v>18724.0</v>
      </c>
      <c r="E1442" s="2">
        <v>3.847461000192E12</v>
      </c>
      <c r="F1442" s="2" t="str">
        <f t="array" ref="F1442">IFERROR(INDEX(cnpj!$A:$B,MATCH(C1442,cnpj!$B:$B,0),1),IF(G1442=14,LEFT(E1442,2)&amp;"."&amp;MID(E1442,3,3)&amp;"."&amp;MID(E1442,6,3)&amp;"/"&amp;MID(E1442,9,4)&amp;"-"&amp;RIGHT(E1442,2),IF(G1442=13,0&amp;LEFT(E1442,1)&amp;"."&amp;MID(E1442,2,3)&amp;"."&amp;MID(E1442,5,3)&amp;"/"&amp;MID(E1442,8,4)&amp;"-"&amp;RIGHT(E1442,2),IF(G1442=12,"00"&amp;"."&amp;LEFT(E1442,3)&amp;"."&amp;MID(E1442,4,3)&amp;"/"&amp;MID(E1442,7,4)&amp;"-"&amp;RIGHT(E1442,2),IF(G1442=11,"00.0"&amp;LEFT(E1442,2)&amp;"."&amp;MID(E1442,3,3)&amp;"/"&amp;MID(E1442,6,4)&amp;"-"&amp;RIGHT(E1442,2),"erro")))))</f>
        <v>03.847.461/0001-92</v>
      </c>
      <c r="G1442" s="2">
        <f t="shared" si="2"/>
        <v>13</v>
      </c>
      <c r="H1442" s="2" t="s">
        <v>88</v>
      </c>
      <c r="I1442" s="2">
        <v>5.0</v>
      </c>
      <c r="J1442" s="6" t="str">
        <f t="shared" si="14"/>
        <v/>
      </c>
      <c r="K1442" s="6"/>
      <c r="L1442" s="6"/>
      <c r="M1442" s="6"/>
      <c r="N1442" s="6"/>
      <c r="O1442" s="6"/>
      <c r="P1442" s="6"/>
      <c r="Q1442" s="6"/>
      <c r="R1442" s="6"/>
      <c r="S1442" s="6"/>
      <c r="T1442" s="6">
        <f t="shared" si="15"/>
        <v>15.83756448</v>
      </c>
      <c r="U1442" s="6">
        <f t="shared" si="16"/>
        <v>1.069559074</v>
      </c>
      <c r="V1442" s="6">
        <f t="shared" si="17"/>
        <v>0.006753400662</v>
      </c>
      <c r="W1442" s="6">
        <f>IFERROR(VLOOKUP($C1442,'pc 2021'!$D:$M,10,0)/1000,"")</f>
        <v>50042</v>
      </c>
      <c r="X1442" s="6">
        <f>IFERROR(VLOOKUP($C1442,'pnc 2021'!$D:$M,10,0)/1000,"")</f>
        <v>972</v>
      </c>
      <c r="Y1442" s="6">
        <f>IFERROR(VLOOKUP(C1442,'atv 2021'!$D:$M,10,0)/1000,"")</f>
        <v>7553824</v>
      </c>
      <c r="Z1442" s="6">
        <f>IFERROR(VLOOKUP($C1442,'ll 2021'!$D:$N,11,0)/1000,"")</f>
        <v>8079261</v>
      </c>
      <c r="AA1442" s="2" t="str">
        <f t="shared" si="3"/>
        <v/>
      </c>
      <c r="AB1442" s="2">
        <f t="shared" si="18"/>
        <v>0</v>
      </c>
      <c r="AC1442" s="2">
        <f t="shared" si="19"/>
        <v>0</v>
      </c>
      <c r="AD1442" s="2">
        <f t="shared" si="20"/>
        <v>0</v>
      </c>
      <c r="AE1442" s="2">
        <f t="shared" si="21"/>
        <v>0</v>
      </c>
      <c r="AF1442" s="2">
        <f t="shared" si="22"/>
        <v>0</v>
      </c>
      <c r="AG1442" s="2">
        <f t="shared" si="23"/>
        <v>0</v>
      </c>
      <c r="AH1442" s="2">
        <f t="shared" si="24"/>
        <v>0</v>
      </c>
      <c r="AI1442" s="2">
        <f t="shared" si="25"/>
        <v>0</v>
      </c>
      <c r="AJ1442" s="2">
        <f t="shared" si="26"/>
        <v>1</v>
      </c>
      <c r="AK1442" s="2">
        <f t="shared" si="27"/>
        <v>0</v>
      </c>
      <c r="AL1442" s="2">
        <f t="shared" si="28"/>
        <v>0</v>
      </c>
      <c r="AM1442" s="2">
        <v>0.0</v>
      </c>
      <c r="AN1442" s="3">
        <v>0.0</v>
      </c>
      <c r="AO1442" s="3">
        <v>0.0</v>
      </c>
      <c r="AP1442" s="3">
        <v>0.0</v>
      </c>
      <c r="AQ1442" s="3">
        <v>0.0</v>
      </c>
      <c r="AR1442" s="3">
        <v>1.0</v>
      </c>
      <c r="AS1442" s="6" t="str">
        <f>IFERROR(VLOOKUP($C1442,'t-1 2020'!$A:$V,15,0),"")</f>
        <v/>
      </c>
      <c r="AT1442" s="6" t="str">
        <f>IFERROR(VLOOKUP($C1442,'t-1 2020'!$A:$V,16,0),"")</f>
        <v/>
      </c>
      <c r="AU1442" s="6" t="str">
        <f>IFERROR(VLOOKUP($C1442,'t-1 2020'!$A:$V,17,0),"")</f>
        <v/>
      </c>
      <c r="AV1442" s="6" t="str">
        <f>IFERROR(VLOOKUP($C1442,'t-1 2020'!$A:$V,8,0),"")</f>
        <v/>
      </c>
      <c r="AW1442" s="6" t="str">
        <f>IFERROR(VLOOKUP($C1442,'t-1 2020'!$A:$V,9,0),"")</f>
        <v/>
      </c>
      <c r="AX1442" s="6" t="str">
        <f>IFERROR(VLOOKUP($C1442,'t-1 2020'!$A:$V,10,0),"")</f>
        <v/>
      </c>
      <c r="AY1442" s="6" t="str">
        <f>IFERROR(VLOOKUP($C1442,'t-1 2020'!$A:$V,111,0),"")</f>
        <v/>
      </c>
      <c r="AZ1442" s="6" t="str">
        <f>IFERROR(VLOOKUP($C1442,'t-1 2020'!$A:$V,12,0),"")</f>
        <v/>
      </c>
      <c r="BA1442" s="6" t="str">
        <f>IFERROR(VLOOKUP($C1442,'t-1 2020'!$A:$V,13,0),"")</f>
        <v/>
      </c>
      <c r="BB1442" s="6" t="str">
        <f>IFERROR(VLOOKUP($C1442,'t-1 2020'!$A:$V,14,0),"")</f>
        <v/>
      </c>
      <c r="BC1442" s="6"/>
      <c r="BD1442" s="6"/>
    </row>
    <row r="1443" ht="15.75" customHeight="1">
      <c r="A1443" s="2">
        <v>34.0</v>
      </c>
      <c r="B1443" s="3">
        <v>2021.0</v>
      </c>
      <c r="C1443" s="7" t="s">
        <v>89</v>
      </c>
      <c r="D1443" s="2">
        <v>4820.0</v>
      </c>
      <c r="E1443" s="2">
        <v>4.215039100017E13</v>
      </c>
      <c r="F1443" s="2" t="str">
        <f t="array" ref="F1443">IFERROR(INDEX(cnpj!$A:$B,MATCH(C1443,cnpj!$B:$B,0),1),IF(G1443=14,LEFT(E1443,2)&amp;"."&amp;MID(E1443,3,3)&amp;"."&amp;MID(E1443,6,3)&amp;"/"&amp;MID(E1443,9,4)&amp;"-"&amp;RIGHT(E1443,2),IF(G1443=13,0&amp;LEFT(E1443,1)&amp;"."&amp;MID(E1443,2,3)&amp;"."&amp;MID(E1443,5,3)&amp;"/"&amp;MID(E1443,8,4)&amp;"-"&amp;RIGHT(E1443,2),IF(G1443=12,"00"&amp;"."&amp;LEFT(E1443,3)&amp;"."&amp;MID(E1443,4,3)&amp;"/"&amp;MID(E1443,7,4)&amp;"-"&amp;RIGHT(E1443,2),IF(G1443=11,"00.0"&amp;LEFT(E1443,2)&amp;"."&amp;MID(E1443,3,3)&amp;"/"&amp;MID(E1443,6,4)&amp;"-"&amp;RIGHT(E1443,2),"erro")))))</f>
        <v>42.150.391/0001-70</v>
      </c>
      <c r="G1443" s="2">
        <f t="shared" si="2"/>
        <v>14</v>
      </c>
      <c r="H1443" s="2" t="s">
        <v>88</v>
      </c>
      <c r="I1443" s="2">
        <v>5.0</v>
      </c>
      <c r="J1443" s="6" t="str">
        <f t="shared" si="14"/>
        <v/>
      </c>
      <c r="K1443" s="6"/>
      <c r="L1443" s="6"/>
      <c r="M1443" s="6"/>
      <c r="N1443" s="6"/>
      <c r="O1443" s="6"/>
      <c r="P1443" s="6"/>
      <c r="Q1443" s="6"/>
      <c r="R1443" s="6"/>
      <c r="S1443" s="6"/>
      <c r="T1443" s="6">
        <f t="shared" si="15"/>
        <v>18.14395262</v>
      </c>
      <c r="U1443" s="6">
        <f t="shared" si="16"/>
        <v>0.184434555</v>
      </c>
      <c r="V1443" s="6">
        <f t="shared" si="17"/>
        <v>0.8962649676</v>
      </c>
      <c r="W1443" s="6">
        <f>IFERROR(VLOOKUP($C1443,'pc 2021'!$D:$M,10,0)/1000,"")</f>
        <v>24361481</v>
      </c>
      <c r="X1443" s="6">
        <f>IFERROR(VLOOKUP($C1443,'pnc 2021'!$D:$M,10,0)/1000,"")</f>
        <v>43598762</v>
      </c>
      <c r="Y1443" s="6">
        <f>IFERROR(VLOOKUP(C1443,'atv 2021'!$D:$M,10,0)/1000,"")</f>
        <v>75826062</v>
      </c>
      <c r="Z1443" s="6">
        <f>IFERROR(VLOOKUP($C1443,'ll 2021'!$D:$N,11,0)/1000,"")</f>
        <v>13984946</v>
      </c>
      <c r="AA1443" s="2" t="str">
        <f t="shared" si="3"/>
        <v/>
      </c>
      <c r="AB1443" s="2">
        <f t="shared" si="18"/>
        <v>0</v>
      </c>
      <c r="AC1443" s="2">
        <f t="shared" si="19"/>
        <v>0</v>
      </c>
      <c r="AD1443" s="2">
        <f t="shared" si="20"/>
        <v>0</v>
      </c>
      <c r="AE1443" s="2">
        <f t="shared" si="21"/>
        <v>0</v>
      </c>
      <c r="AF1443" s="2">
        <f t="shared" si="22"/>
        <v>0</v>
      </c>
      <c r="AG1443" s="2">
        <f t="shared" si="23"/>
        <v>0</v>
      </c>
      <c r="AH1443" s="2">
        <f t="shared" si="24"/>
        <v>0</v>
      </c>
      <c r="AI1443" s="2">
        <f t="shared" si="25"/>
        <v>0</v>
      </c>
      <c r="AJ1443" s="2">
        <f t="shared" si="26"/>
        <v>1</v>
      </c>
      <c r="AK1443" s="2">
        <f t="shared" si="27"/>
        <v>0</v>
      </c>
      <c r="AL1443" s="2">
        <f t="shared" si="28"/>
        <v>0</v>
      </c>
      <c r="AM1443" s="2">
        <v>0.0</v>
      </c>
      <c r="AN1443" s="3">
        <v>0.0</v>
      </c>
      <c r="AO1443" s="3">
        <v>0.0</v>
      </c>
      <c r="AP1443" s="3">
        <v>0.0</v>
      </c>
      <c r="AQ1443" s="3">
        <v>0.0</v>
      </c>
      <c r="AR1443" s="3">
        <v>1.0</v>
      </c>
      <c r="AS1443" s="6">
        <f>IFERROR(VLOOKUP($C1443,'t-1 2020'!$A:$V,15,0),"")</f>
        <v>18.02366293</v>
      </c>
      <c r="AT1443" s="6">
        <f>IFERROR(VLOOKUP($C1443,'t-1 2020'!$A:$V,16,0),"")</f>
        <v>-0.0995314671</v>
      </c>
      <c r="AU1443" s="6">
        <f>IFERROR(VLOOKUP($C1443,'t-1 2020'!$A:$V,17,0),"")</f>
        <v>1.032756712</v>
      </c>
      <c r="AV1443" s="6">
        <f>IFERROR(VLOOKUP($C1443,'t-1 2020'!$A:$V,8,0),"")</f>
        <v>0</v>
      </c>
      <c r="AW1443" s="6">
        <f>IFERROR(VLOOKUP($C1443,'t-1 2020'!$A:$V,9,0),"")</f>
        <v>1</v>
      </c>
      <c r="AX1443" s="6">
        <f>IFERROR(VLOOKUP($C1443,'t-1 2020'!$A:$V,10,0),"")</f>
        <v>0</v>
      </c>
      <c r="AY1443" s="6" t="str">
        <f>IFERROR(VLOOKUP($C1443,'t-1 2020'!$A:$V,111,0),"")</f>
        <v/>
      </c>
      <c r="AZ1443" s="6">
        <f>IFERROR(VLOOKUP($C1443,'t-1 2020'!$A:$V,12,0),"")</f>
        <v>0</v>
      </c>
      <c r="BA1443" s="6">
        <f>IFERROR(VLOOKUP($C1443,'t-1 2020'!$A:$V,13,0),"")</f>
        <v>34</v>
      </c>
      <c r="BB1443" s="6">
        <f>IFERROR(VLOOKUP($C1443,'t-1 2020'!$A:$V,14,0),"")</f>
        <v>0</v>
      </c>
      <c r="BC1443" s="6"/>
      <c r="BD1443" s="6"/>
    </row>
    <row r="1444" ht="15.75" customHeight="1">
      <c r="A1444" s="2">
        <v>35.0</v>
      </c>
      <c r="B1444" s="3">
        <v>2021.0</v>
      </c>
      <c r="C1444" s="7" t="s">
        <v>90</v>
      </c>
      <c r="D1444" s="2">
        <v>16292.0</v>
      </c>
      <c r="E1444" s="2">
        <v>1.838723000127E12</v>
      </c>
      <c r="F1444" s="2" t="str">
        <f t="array" ref="F1444">IFERROR(INDEX(cnpj!$A:$B,MATCH(C1444,cnpj!$B:$B,0),1),IF(G1444=14,LEFT(E1444,2)&amp;"."&amp;MID(E1444,3,3)&amp;"."&amp;MID(E1444,6,3)&amp;"/"&amp;MID(E1444,9,4)&amp;"-"&amp;RIGHT(E1444,2),IF(G1444=13,0&amp;LEFT(E1444,1)&amp;"."&amp;MID(E1444,2,3)&amp;"."&amp;MID(E1444,5,3)&amp;"/"&amp;MID(E1444,8,4)&amp;"-"&amp;RIGHT(E1444,2),IF(G1444=12,"00"&amp;"."&amp;LEFT(E1444,3)&amp;"."&amp;MID(E1444,4,3)&amp;"/"&amp;MID(E1444,7,4)&amp;"-"&amp;RIGHT(E1444,2),IF(G1444=11,"00.0"&amp;LEFT(E1444,2)&amp;"."&amp;MID(E1444,3,3)&amp;"/"&amp;MID(E1444,6,4)&amp;"-"&amp;RIGHT(E1444,2),"erro")))))</f>
        <v>01.838.723/0001-27</v>
      </c>
      <c r="G1444" s="2">
        <f t="shared" si="2"/>
        <v>13</v>
      </c>
      <c r="H1444" s="2" t="s">
        <v>86</v>
      </c>
      <c r="I1444" s="2">
        <v>4.0</v>
      </c>
      <c r="J1444" s="6" t="str">
        <f t="shared" si="14"/>
        <v/>
      </c>
      <c r="K1444" s="6"/>
      <c r="L1444" s="6"/>
      <c r="M1444" s="6"/>
      <c r="N1444" s="6"/>
      <c r="O1444" s="6"/>
      <c r="P1444" s="6"/>
      <c r="Q1444" s="6"/>
      <c r="R1444" s="6"/>
      <c r="S1444" s="6"/>
      <c r="T1444" s="6">
        <f t="shared" si="15"/>
        <v>17.94121059</v>
      </c>
      <c r="U1444" s="6">
        <f t="shared" si="16"/>
        <v>0.00677511415</v>
      </c>
      <c r="V1444" s="6">
        <f t="shared" si="17"/>
        <v>0.8633116299</v>
      </c>
      <c r="W1444" s="6">
        <f>IFERROR(VLOOKUP($C1444,'pc 2021'!$D:$M,10,0)/1000,"")</f>
        <v>30967040</v>
      </c>
      <c r="X1444" s="6">
        <f>IFERROR(VLOOKUP($C1444,'pnc 2021'!$D:$M,10,0)/1000,"")</f>
        <v>22481562</v>
      </c>
      <c r="Y1444" s="6">
        <f>IFERROR(VLOOKUP(C1444,'atv 2021'!$D:$M,10,0)/1000,"")</f>
        <v>61911134</v>
      </c>
      <c r="Z1444" s="6">
        <f>IFERROR(VLOOKUP($C1444,'ll 2021'!$D:$N,11,0)/1000,"")</f>
        <v>419455</v>
      </c>
      <c r="AA1444" s="2" t="str">
        <f t="shared" si="3"/>
        <v/>
      </c>
      <c r="AB1444" s="2">
        <f t="shared" si="18"/>
        <v>0</v>
      </c>
      <c r="AC1444" s="2">
        <f t="shared" si="19"/>
        <v>0</v>
      </c>
      <c r="AD1444" s="2">
        <f t="shared" si="20"/>
        <v>0</v>
      </c>
      <c r="AE1444" s="2">
        <f t="shared" si="21"/>
        <v>0</v>
      </c>
      <c r="AF1444" s="2">
        <f t="shared" si="22"/>
        <v>0</v>
      </c>
      <c r="AG1444" s="2">
        <f t="shared" si="23"/>
        <v>0</v>
      </c>
      <c r="AH1444" s="2">
        <f t="shared" si="24"/>
        <v>0</v>
      </c>
      <c r="AI1444" s="2">
        <f t="shared" si="25"/>
        <v>1</v>
      </c>
      <c r="AJ1444" s="2">
        <f t="shared" si="26"/>
        <v>0</v>
      </c>
      <c r="AK1444" s="2">
        <f t="shared" si="27"/>
        <v>0</v>
      </c>
      <c r="AL1444" s="2">
        <f t="shared" si="28"/>
        <v>0</v>
      </c>
      <c r="AM1444" s="2">
        <v>0.0</v>
      </c>
      <c r="AN1444" s="3">
        <v>0.0</v>
      </c>
      <c r="AO1444" s="3">
        <v>0.0</v>
      </c>
      <c r="AP1444" s="3">
        <v>0.0</v>
      </c>
      <c r="AQ1444" s="3">
        <v>0.0</v>
      </c>
      <c r="AR1444" s="3">
        <v>1.0</v>
      </c>
      <c r="AS1444" s="6">
        <f>IFERROR(VLOOKUP($C1444,'t-1 2020'!$A:$V,15,0),"")</f>
        <v>17.79255299</v>
      </c>
      <c r="AT1444" s="6">
        <f>IFERROR(VLOOKUP($C1444,'t-1 2020'!$A:$V,16,0),"")</f>
        <v>0.02592935233</v>
      </c>
      <c r="AU1444" s="6">
        <f>IFERROR(VLOOKUP($C1444,'t-1 2020'!$A:$V,17,0),"")</f>
        <v>0.8390939498</v>
      </c>
      <c r="AV1444" s="6">
        <f>IFERROR(VLOOKUP($C1444,'t-1 2020'!$A:$V,8,0),"")</f>
        <v>0</v>
      </c>
      <c r="AW1444" s="6">
        <f>IFERROR(VLOOKUP($C1444,'t-1 2020'!$A:$V,9,0),"")</f>
        <v>1</v>
      </c>
      <c r="AX1444" s="6">
        <f>IFERROR(VLOOKUP($C1444,'t-1 2020'!$A:$V,10,0),"")</f>
        <v>1</v>
      </c>
      <c r="AY1444" s="6" t="str">
        <f>IFERROR(VLOOKUP($C1444,'t-1 2020'!$A:$V,111,0),"")</f>
        <v/>
      </c>
      <c r="AZ1444" s="6">
        <f>IFERROR(VLOOKUP($C1444,'t-1 2020'!$A:$V,12,0),"")</f>
        <v>0</v>
      </c>
      <c r="BA1444" s="6">
        <f>IFERROR(VLOOKUP($C1444,'t-1 2020'!$A:$V,13,0),"")</f>
        <v>23</v>
      </c>
      <c r="BB1444" s="6">
        <f>IFERROR(VLOOKUP($C1444,'t-1 2020'!$A:$V,14,0),"")</f>
        <v>0</v>
      </c>
      <c r="BC1444" s="6"/>
      <c r="BD1444" s="6"/>
    </row>
    <row r="1445" ht="15.75" customHeight="1">
      <c r="A1445" s="2">
        <v>36.0</v>
      </c>
      <c r="B1445" s="3">
        <v>2021.0</v>
      </c>
      <c r="C1445" s="7" t="s">
        <v>91</v>
      </c>
      <c r="D1445" s="2">
        <v>19119.0</v>
      </c>
      <c r="E1445" s="2">
        <v>4.030182000102E12</v>
      </c>
      <c r="F1445" s="2" t="str">
        <f t="array" ref="F1445">IFERROR(INDEX(cnpj!$A:$B,MATCH(C1445,cnpj!$B:$B,0),1),IF(G1445=14,LEFT(E1445,2)&amp;"."&amp;MID(E1445,3,3)&amp;"."&amp;MID(E1445,6,3)&amp;"/"&amp;MID(E1445,9,4)&amp;"-"&amp;RIGHT(E1445,2),IF(G1445=13,0&amp;LEFT(E1445,1)&amp;"."&amp;MID(E1445,2,3)&amp;"."&amp;MID(E1445,5,3)&amp;"/"&amp;MID(E1445,8,4)&amp;"-"&amp;RIGHT(E1445,2),IF(G1445=12,"00"&amp;"."&amp;LEFT(E1445,3)&amp;"."&amp;MID(E1445,4,3)&amp;"/"&amp;MID(E1445,7,4)&amp;"-"&amp;RIGHT(E1445,2),IF(G1445=11,"00.0"&amp;LEFT(E1445,2)&amp;"."&amp;MID(E1445,3,3)&amp;"/"&amp;MID(E1445,6,4)&amp;"-"&amp;RIGHT(E1445,2),"erro")))))</f>
        <v>04.030.182/0001-02</v>
      </c>
      <c r="G1445" s="2">
        <f t="shared" si="2"/>
        <v>13</v>
      </c>
      <c r="H1445" s="2" t="s">
        <v>50</v>
      </c>
      <c r="I1445" s="2">
        <v>6.0</v>
      </c>
      <c r="J1445" s="6" t="str">
        <f t="shared" si="14"/>
        <v/>
      </c>
      <c r="K1445" s="6"/>
      <c r="L1445" s="6"/>
      <c r="M1445" s="6"/>
      <c r="N1445" s="6"/>
      <c r="O1445" s="6"/>
      <c r="P1445" s="6"/>
      <c r="Q1445" s="6"/>
      <c r="R1445" s="6"/>
      <c r="S1445" s="6"/>
      <c r="T1445" s="6">
        <f t="shared" si="15"/>
        <v>4.060443011</v>
      </c>
      <c r="U1445" s="6">
        <f t="shared" si="16"/>
        <v>-2.189655172</v>
      </c>
      <c r="V1445" s="6">
        <f t="shared" si="17"/>
        <v>0.5862068966</v>
      </c>
      <c r="W1445" s="6">
        <f>IFERROR(VLOOKUP($C1445,'pc 2021'!$D:$M,10,0)/1000,"")</f>
        <v>34</v>
      </c>
      <c r="X1445" s="6">
        <f>IFERROR(VLOOKUP($C1445,'pnc 2021'!$D:$M,10,0)/1000,"")</f>
        <v>0</v>
      </c>
      <c r="Y1445" s="6">
        <f>IFERROR(VLOOKUP(C1445,'atv 2021'!$D:$M,10,0)/1000,"")</f>
        <v>58</v>
      </c>
      <c r="Z1445" s="6">
        <f>IFERROR(VLOOKUP($C1445,'ll 2021'!$D:$N,11,0)/1000,"")</f>
        <v>-127</v>
      </c>
      <c r="AA1445" s="2" t="str">
        <f t="shared" si="3"/>
        <v/>
      </c>
      <c r="AB1445" s="2">
        <f t="shared" si="18"/>
        <v>0</v>
      </c>
      <c r="AC1445" s="2">
        <f t="shared" si="19"/>
        <v>1</v>
      </c>
      <c r="AD1445" s="2">
        <f t="shared" si="20"/>
        <v>0</v>
      </c>
      <c r="AE1445" s="2">
        <f t="shared" si="21"/>
        <v>0</v>
      </c>
      <c r="AF1445" s="2">
        <f t="shared" si="22"/>
        <v>0</v>
      </c>
      <c r="AG1445" s="2">
        <f t="shared" si="23"/>
        <v>0</v>
      </c>
      <c r="AH1445" s="2">
        <f t="shared" si="24"/>
        <v>0</v>
      </c>
      <c r="AI1445" s="2">
        <f t="shared" si="25"/>
        <v>0</v>
      </c>
      <c r="AJ1445" s="2">
        <f t="shared" si="26"/>
        <v>0</v>
      </c>
      <c r="AK1445" s="2">
        <f t="shared" si="27"/>
        <v>0</v>
      </c>
      <c r="AL1445" s="2">
        <f t="shared" si="28"/>
        <v>0</v>
      </c>
      <c r="AM1445" s="2">
        <v>0.0</v>
      </c>
      <c r="AN1445" s="3">
        <v>0.0</v>
      </c>
      <c r="AO1445" s="3">
        <v>0.0</v>
      </c>
      <c r="AP1445" s="3">
        <v>0.0</v>
      </c>
      <c r="AQ1445" s="3">
        <v>0.0</v>
      </c>
      <c r="AR1445" s="3">
        <v>1.0</v>
      </c>
      <c r="AS1445" s="6">
        <f>IFERROR(VLOOKUP($C1445,'t-1 2020'!$A:$V,15,0),"")</f>
        <v>4.369447852</v>
      </c>
      <c r="AT1445" s="6">
        <f>IFERROR(VLOOKUP($C1445,'t-1 2020'!$A:$V,16,0),"")</f>
        <v>-1.569620253</v>
      </c>
      <c r="AU1445" s="6">
        <f>IFERROR(VLOOKUP($C1445,'t-1 2020'!$A:$V,17,0),"")</f>
        <v>0.3544303797</v>
      </c>
      <c r="AV1445" s="6">
        <f>IFERROR(VLOOKUP($C1445,'t-1 2020'!$A:$V,8,0),"")</f>
        <v>0</v>
      </c>
      <c r="AW1445" s="6">
        <f>IFERROR(VLOOKUP($C1445,'t-1 2020'!$A:$V,9,0),"")</f>
        <v>1</v>
      </c>
      <c r="AX1445" s="6">
        <f>IFERROR(VLOOKUP($C1445,'t-1 2020'!$A:$V,10,0),"")</f>
        <v>0</v>
      </c>
      <c r="AY1445" s="6" t="str">
        <f>IFERROR(VLOOKUP($C1445,'t-1 2020'!$A:$V,111,0),"")</f>
        <v/>
      </c>
      <c r="AZ1445" s="6">
        <f>IFERROR(VLOOKUP($C1445,'t-1 2020'!$A:$V,12,0),"")</f>
        <v>0</v>
      </c>
      <c r="BA1445" s="6">
        <f>IFERROR(VLOOKUP($C1445,'t-1 2020'!$A:$V,13,0),"")</f>
        <v>6</v>
      </c>
      <c r="BB1445" s="6">
        <f>IFERROR(VLOOKUP($C1445,'t-1 2020'!$A:$V,14,0),"")</f>
        <v>0</v>
      </c>
      <c r="BC1445" s="6"/>
      <c r="BD1445" s="6"/>
    </row>
    <row r="1446" ht="15.75" customHeight="1">
      <c r="A1446" s="2">
        <v>37.0</v>
      </c>
      <c r="B1446" s="3">
        <v>2021.0</v>
      </c>
      <c r="C1446" s="7" t="s">
        <v>92</v>
      </c>
      <c r="D1446" s="2">
        <v>19135.0</v>
      </c>
      <c r="E1446" s="2">
        <v>4.031213000131E12</v>
      </c>
      <c r="F1446" s="2" t="str">
        <f t="array" ref="F1446">IFERROR(INDEX(cnpj!$A:$B,MATCH(C1446,cnpj!$B:$B,0),1),IF(G1446=14,LEFT(E1446,2)&amp;"."&amp;MID(E1446,3,3)&amp;"."&amp;MID(E1446,6,3)&amp;"/"&amp;MID(E1446,9,4)&amp;"-"&amp;RIGHT(E1446,2),IF(G1446=13,0&amp;LEFT(E1446,1)&amp;"."&amp;MID(E1446,2,3)&amp;"."&amp;MID(E1446,5,3)&amp;"/"&amp;MID(E1446,8,4)&amp;"-"&amp;RIGHT(E1446,2),IF(G1446=12,"00"&amp;"."&amp;LEFT(E1446,3)&amp;"."&amp;MID(E1446,4,3)&amp;"/"&amp;MID(E1446,7,4)&amp;"-"&amp;RIGHT(E1446,2),IF(G1446=11,"00.0"&amp;LEFT(E1446,2)&amp;"."&amp;MID(E1446,3,3)&amp;"/"&amp;MID(E1446,6,4)&amp;"-"&amp;RIGHT(E1446,2),"erro")))))</f>
        <v>04.031.213/0001-31</v>
      </c>
      <c r="G1446" s="2">
        <f t="shared" si="2"/>
        <v>13</v>
      </c>
      <c r="H1446" s="2" t="s">
        <v>50</v>
      </c>
      <c r="I1446" s="2">
        <v>6.0</v>
      </c>
      <c r="J1446" s="6" t="str">
        <f t="shared" si="14"/>
        <v/>
      </c>
      <c r="K1446" s="6"/>
      <c r="L1446" s="6"/>
      <c r="M1446" s="6"/>
      <c r="N1446" s="6"/>
      <c r="O1446" s="6"/>
      <c r="P1446" s="6"/>
      <c r="Q1446" s="6"/>
      <c r="R1446" s="6"/>
      <c r="S1446" s="6"/>
      <c r="T1446" s="6">
        <f t="shared" si="15"/>
        <v>3.891820298</v>
      </c>
      <c r="U1446" s="6">
        <f t="shared" si="16"/>
        <v>-2.571428571</v>
      </c>
      <c r="V1446" s="6">
        <f t="shared" si="17"/>
        <v>0.693877551</v>
      </c>
      <c r="W1446" s="6">
        <f>IFERROR(VLOOKUP($C1446,'pc 2021'!$D:$M,10,0)/1000,"")</f>
        <v>34</v>
      </c>
      <c r="X1446" s="6">
        <f>IFERROR(VLOOKUP($C1446,'pnc 2021'!$D:$M,10,0)/1000,"")</f>
        <v>0</v>
      </c>
      <c r="Y1446" s="6">
        <f>IFERROR(VLOOKUP(C1446,'atv 2021'!$D:$M,10,0)/1000,"")</f>
        <v>49</v>
      </c>
      <c r="Z1446" s="6">
        <f>IFERROR(VLOOKUP($C1446,'ll 2021'!$D:$N,11,0)/1000,"")</f>
        <v>-126</v>
      </c>
      <c r="AA1446" s="2" t="str">
        <f t="shared" si="3"/>
        <v/>
      </c>
      <c r="AB1446" s="2">
        <f t="shared" si="18"/>
        <v>0</v>
      </c>
      <c r="AC1446" s="2">
        <f t="shared" si="19"/>
        <v>1</v>
      </c>
      <c r="AD1446" s="2">
        <f t="shared" si="20"/>
        <v>0</v>
      </c>
      <c r="AE1446" s="2">
        <f t="shared" si="21"/>
        <v>0</v>
      </c>
      <c r="AF1446" s="2">
        <f t="shared" si="22"/>
        <v>0</v>
      </c>
      <c r="AG1446" s="2">
        <f t="shared" si="23"/>
        <v>0</v>
      </c>
      <c r="AH1446" s="2">
        <f t="shared" si="24"/>
        <v>0</v>
      </c>
      <c r="AI1446" s="2">
        <f t="shared" si="25"/>
        <v>0</v>
      </c>
      <c r="AJ1446" s="2">
        <f t="shared" si="26"/>
        <v>0</v>
      </c>
      <c r="AK1446" s="2">
        <f t="shared" si="27"/>
        <v>0</v>
      </c>
      <c r="AL1446" s="2">
        <f t="shared" si="28"/>
        <v>0</v>
      </c>
      <c r="AM1446" s="2">
        <v>0.0</v>
      </c>
      <c r="AN1446" s="3">
        <v>0.0</v>
      </c>
      <c r="AO1446" s="3">
        <v>0.0</v>
      </c>
      <c r="AP1446" s="3">
        <v>0.0</v>
      </c>
      <c r="AQ1446" s="3">
        <v>0.0</v>
      </c>
      <c r="AR1446" s="3">
        <v>1.0</v>
      </c>
      <c r="AS1446" s="6">
        <f>IFERROR(VLOOKUP($C1446,'t-1 2020'!$A:$V,15,0),"")</f>
        <v>4.234106505</v>
      </c>
      <c r="AT1446" s="6">
        <f>IFERROR(VLOOKUP($C1446,'t-1 2020'!$A:$V,16,0),"")</f>
        <v>-1.797101449</v>
      </c>
      <c r="AU1446" s="6">
        <f>IFERROR(VLOOKUP($C1446,'t-1 2020'!$A:$V,17,0),"")</f>
        <v>0.4057971014</v>
      </c>
      <c r="AV1446" s="6">
        <f>IFERROR(VLOOKUP($C1446,'t-1 2020'!$A:$V,8,0),"")</f>
        <v>0</v>
      </c>
      <c r="AW1446" s="6">
        <f>IFERROR(VLOOKUP($C1446,'t-1 2020'!$A:$V,9,0),"")</f>
        <v>1</v>
      </c>
      <c r="AX1446" s="6">
        <f>IFERROR(VLOOKUP($C1446,'t-1 2020'!$A:$V,10,0),"")</f>
        <v>0</v>
      </c>
      <c r="AY1446" s="6" t="str">
        <f>IFERROR(VLOOKUP($C1446,'t-1 2020'!$A:$V,111,0),"")</f>
        <v/>
      </c>
      <c r="AZ1446" s="6">
        <f>IFERROR(VLOOKUP($C1446,'t-1 2020'!$A:$V,12,0),"")</f>
        <v>0</v>
      </c>
      <c r="BA1446" s="6">
        <f>IFERROR(VLOOKUP($C1446,'t-1 2020'!$A:$V,13,0),"")</f>
        <v>7</v>
      </c>
      <c r="BB1446" s="6">
        <f>IFERROR(VLOOKUP($C1446,'t-1 2020'!$A:$V,14,0),"")</f>
        <v>0</v>
      </c>
      <c r="BC1446" s="6"/>
      <c r="BD1446" s="6"/>
    </row>
    <row r="1447" ht="15.75" customHeight="1">
      <c r="A1447" s="2">
        <v>38.0</v>
      </c>
      <c r="B1447" s="3">
        <v>2021.0</v>
      </c>
      <c r="C1447" s="7" t="s">
        <v>93</v>
      </c>
      <c r="D1447" s="2">
        <v>18546.0</v>
      </c>
      <c r="E1447" s="2">
        <v>7.040108000157E12</v>
      </c>
      <c r="F1447" s="2" t="str">
        <f t="array" ref="F1447">IFERROR(INDEX(cnpj!$A:$B,MATCH(C1447,cnpj!$B:$B,0),1),IF(G1447=14,LEFT(E1447,2)&amp;"."&amp;MID(E1447,3,3)&amp;"."&amp;MID(E1447,6,3)&amp;"/"&amp;MID(E1447,9,4)&amp;"-"&amp;RIGHT(E1447,2),IF(G1447=13,0&amp;LEFT(E1447,1)&amp;"."&amp;MID(E1447,2,3)&amp;"."&amp;MID(E1447,5,3)&amp;"/"&amp;MID(E1447,8,4)&amp;"-"&amp;RIGHT(E1447,2),IF(G1447=12,"00"&amp;"."&amp;LEFT(E1447,3)&amp;"."&amp;MID(E1447,4,3)&amp;"/"&amp;MID(E1447,7,4)&amp;"-"&amp;RIGHT(E1447,2),IF(G1447=11,"00.0"&amp;LEFT(E1447,2)&amp;"."&amp;MID(E1447,3,3)&amp;"/"&amp;MID(E1447,6,4)&amp;"-"&amp;RIGHT(E1447,2),"erro")))))</f>
        <v>07.040.108/0001-57</v>
      </c>
      <c r="G1447" s="2">
        <f t="shared" si="2"/>
        <v>13</v>
      </c>
      <c r="H1447" s="2" t="s">
        <v>52</v>
      </c>
      <c r="I1447" s="2">
        <v>10.0</v>
      </c>
      <c r="J1447" s="6" t="str">
        <f t="shared" si="14"/>
        <v/>
      </c>
      <c r="K1447" s="6"/>
      <c r="L1447" s="6"/>
      <c r="M1447" s="6"/>
      <c r="N1447" s="6"/>
      <c r="O1447" s="6"/>
      <c r="P1447" s="6"/>
      <c r="Q1447" s="6"/>
      <c r="R1447" s="6"/>
      <c r="S1447" s="6"/>
      <c r="T1447" s="6">
        <f t="shared" si="15"/>
        <v>15.39791</v>
      </c>
      <c r="U1447" s="6">
        <f t="shared" si="16"/>
        <v>0.03201709441</v>
      </c>
      <c r="V1447" s="6">
        <f t="shared" si="17"/>
        <v>0.4575509198</v>
      </c>
      <c r="W1447" s="6">
        <f>IFERROR(VLOOKUP($C1447,'pc 2021'!$D:$M,10,0)/1000,"")</f>
        <v>593005</v>
      </c>
      <c r="X1447" s="6">
        <f>IFERROR(VLOOKUP($C1447,'pnc 2021'!$D:$M,10,0)/1000,"")</f>
        <v>1633721</v>
      </c>
      <c r="Y1447" s="6">
        <f>IFERROR(VLOOKUP(C1447,'atv 2021'!$D:$M,10,0)/1000,"")</f>
        <v>4866619</v>
      </c>
      <c r="Z1447" s="6">
        <f>IFERROR(VLOOKUP($C1447,'ll 2021'!$D:$N,11,0)/1000,"")</f>
        <v>155815</v>
      </c>
      <c r="AA1447" s="2" t="str">
        <f t="shared" si="3"/>
        <v/>
      </c>
      <c r="AB1447" s="2">
        <f t="shared" si="18"/>
        <v>0</v>
      </c>
      <c r="AC1447" s="2">
        <f t="shared" si="19"/>
        <v>0</v>
      </c>
      <c r="AD1447" s="2">
        <f t="shared" si="20"/>
        <v>1</v>
      </c>
      <c r="AE1447" s="2">
        <f t="shared" si="21"/>
        <v>0</v>
      </c>
      <c r="AF1447" s="2">
        <f t="shared" si="22"/>
        <v>0</v>
      </c>
      <c r="AG1447" s="2">
        <f t="shared" si="23"/>
        <v>0</v>
      </c>
      <c r="AH1447" s="2">
        <f t="shared" si="24"/>
        <v>0</v>
      </c>
      <c r="AI1447" s="2">
        <f t="shared" si="25"/>
        <v>0</v>
      </c>
      <c r="AJ1447" s="2">
        <f t="shared" si="26"/>
        <v>0</v>
      </c>
      <c r="AK1447" s="2">
        <f t="shared" si="27"/>
        <v>0</v>
      </c>
      <c r="AL1447" s="2">
        <f t="shared" si="28"/>
        <v>0</v>
      </c>
      <c r="AM1447" s="2">
        <v>0.0</v>
      </c>
      <c r="AN1447" s="3">
        <v>0.0</v>
      </c>
      <c r="AO1447" s="3">
        <v>0.0</v>
      </c>
      <c r="AP1447" s="3">
        <v>0.0</v>
      </c>
      <c r="AQ1447" s="3">
        <v>0.0</v>
      </c>
      <c r="AR1447" s="3">
        <v>1.0</v>
      </c>
      <c r="AS1447" s="6">
        <f>IFERROR(VLOOKUP($C1447,'t-1 2020'!$A:$V,15,0),"")</f>
        <v>15.16527604</v>
      </c>
      <c r="AT1447" s="6">
        <f>IFERROR(VLOOKUP($C1447,'t-1 2020'!$A:$V,16,0),"")</f>
        <v>0.03490140466</v>
      </c>
      <c r="AU1447" s="6">
        <f>IFERROR(VLOOKUP($C1447,'t-1 2020'!$A:$V,17,0),"")</f>
        <v>0.3489398865</v>
      </c>
      <c r="AV1447" s="6">
        <f>IFERROR(VLOOKUP($C1447,'t-1 2020'!$A:$V,8,0),"")</f>
        <v>0</v>
      </c>
      <c r="AW1447" s="6">
        <f>IFERROR(VLOOKUP($C1447,'t-1 2020'!$A:$V,9,0),"")</f>
        <v>1</v>
      </c>
      <c r="AX1447" s="6">
        <f>IFERROR(VLOOKUP($C1447,'t-1 2020'!$A:$V,10,0),"")</f>
        <v>1</v>
      </c>
      <c r="AY1447" s="6" t="str">
        <f>IFERROR(VLOOKUP($C1447,'t-1 2020'!$A:$V,111,0),"")</f>
        <v/>
      </c>
      <c r="AZ1447" s="6">
        <f>IFERROR(VLOOKUP($C1447,'t-1 2020'!$A:$V,12,0),"")</f>
        <v>0</v>
      </c>
      <c r="BA1447" s="6">
        <f>IFERROR(VLOOKUP($C1447,'t-1 2020'!$A:$V,13,0),"")</f>
        <v>24</v>
      </c>
      <c r="BB1447" s="6">
        <f>IFERROR(VLOOKUP($C1447,'t-1 2020'!$A:$V,14,0),"")</f>
        <v>0</v>
      </c>
      <c r="BC1447" s="6"/>
      <c r="BD1447" s="6"/>
    </row>
    <row r="1448" ht="15.75" customHeight="1">
      <c r="A1448" s="2">
        <v>39.0</v>
      </c>
      <c r="B1448" s="3">
        <v>2021.0</v>
      </c>
      <c r="C1448" s="7" t="s">
        <v>94</v>
      </c>
      <c r="D1448" s="2">
        <v>2100.0</v>
      </c>
      <c r="E1448" s="2">
        <v>6.1088894000108E13</v>
      </c>
      <c r="F1448" s="2" t="str">
        <f t="array" ref="F1448">IFERROR(INDEX(cnpj!$A:$B,MATCH(C1448,cnpj!$B:$B,0),1),IF(G1448=14,LEFT(E1448,2)&amp;"."&amp;MID(E1448,3,3)&amp;"."&amp;MID(E1448,6,3)&amp;"/"&amp;MID(E1448,9,4)&amp;"-"&amp;RIGHT(E1448,2),IF(G1448=13,0&amp;LEFT(E1448,1)&amp;"."&amp;MID(E1448,2,3)&amp;"."&amp;MID(E1448,5,3)&amp;"/"&amp;MID(E1448,8,4)&amp;"-"&amp;RIGHT(E1448,2),IF(G1448=12,"00"&amp;"."&amp;LEFT(E1448,3)&amp;"."&amp;MID(E1448,4,3)&amp;"/"&amp;MID(E1448,7,4)&amp;"-"&amp;RIGHT(E1448,2),IF(G1448=11,"00.0"&amp;LEFT(E1448,2)&amp;"."&amp;MID(E1448,3,3)&amp;"/"&amp;MID(E1448,6,4)&amp;"-"&amp;RIGHT(E1448,2),"erro")))))</f>
        <v>61.088.894/0001-08</v>
      </c>
      <c r="G1448" s="2">
        <f t="shared" si="2"/>
        <v>14</v>
      </c>
      <c r="H1448" s="2" t="s">
        <v>62</v>
      </c>
      <c r="I1448" s="2">
        <v>3.0</v>
      </c>
      <c r="J1448" s="6" t="str">
        <f t="shared" si="14"/>
        <v/>
      </c>
      <c r="K1448" s="6"/>
      <c r="L1448" s="6"/>
      <c r="M1448" s="6"/>
      <c r="N1448" s="6"/>
      <c r="O1448" s="6"/>
      <c r="P1448" s="6"/>
      <c r="Q1448" s="6"/>
      <c r="R1448" s="6"/>
      <c r="S1448" s="6"/>
      <c r="T1448" s="6">
        <f t="shared" si="15"/>
        <v>12.7205207</v>
      </c>
      <c r="U1448" s="6">
        <f t="shared" si="16"/>
        <v>0.08247669208</v>
      </c>
      <c r="V1448" s="6">
        <f t="shared" si="17"/>
        <v>0.6250885536</v>
      </c>
      <c r="W1448" s="6">
        <f>IFERROR(VLOOKUP($C1448,'pc 2021'!$D:$M,10,0)/1000,"")</f>
        <v>108359</v>
      </c>
      <c r="X1448" s="6">
        <f>IFERROR(VLOOKUP($C1448,'pnc 2021'!$D:$M,10,0)/1000,"")</f>
        <v>100760</v>
      </c>
      <c r="Y1448" s="6">
        <f>IFERROR(VLOOKUP(C1448,'atv 2021'!$D:$M,10,0)/1000,"")</f>
        <v>334543</v>
      </c>
      <c r="Z1448" s="6">
        <f>IFERROR(VLOOKUP($C1448,'ll 2021'!$D:$N,11,0)/1000,"")</f>
        <v>27592</v>
      </c>
      <c r="AA1448" s="2" t="str">
        <f t="shared" si="3"/>
        <v/>
      </c>
      <c r="AB1448" s="2">
        <f t="shared" si="18"/>
        <v>0</v>
      </c>
      <c r="AC1448" s="2">
        <f t="shared" si="19"/>
        <v>0</v>
      </c>
      <c r="AD1448" s="2">
        <f t="shared" si="20"/>
        <v>0</v>
      </c>
      <c r="AE1448" s="2">
        <f t="shared" si="21"/>
        <v>0</v>
      </c>
      <c r="AF1448" s="2">
        <f t="shared" si="22"/>
        <v>0</v>
      </c>
      <c r="AG1448" s="2">
        <f t="shared" si="23"/>
        <v>0</v>
      </c>
      <c r="AH1448" s="2">
        <f t="shared" si="24"/>
        <v>1</v>
      </c>
      <c r="AI1448" s="2">
        <f t="shared" si="25"/>
        <v>0</v>
      </c>
      <c r="AJ1448" s="2">
        <f t="shared" si="26"/>
        <v>0</v>
      </c>
      <c r="AK1448" s="2">
        <f t="shared" si="27"/>
        <v>0</v>
      </c>
      <c r="AL1448" s="2">
        <f t="shared" si="28"/>
        <v>0</v>
      </c>
      <c r="AM1448" s="2">
        <v>0.0</v>
      </c>
      <c r="AN1448" s="3">
        <v>0.0</v>
      </c>
      <c r="AO1448" s="3">
        <v>0.0</v>
      </c>
      <c r="AP1448" s="3">
        <v>0.0</v>
      </c>
      <c r="AQ1448" s="3">
        <v>0.0</v>
      </c>
      <c r="AR1448" s="3">
        <v>1.0</v>
      </c>
      <c r="AS1448" s="6">
        <f>IFERROR(VLOOKUP($C1448,'t-1 2020'!$A:$V,15,0),"")</f>
        <v>12.56953798</v>
      </c>
      <c r="AT1448" s="6">
        <f>IFERROR(VLOOKUP($C1448,'t-1 2020'!$A:$V,16,0),"")</f>
        <v>0.07651367408</v>
      </c>
      <c r="AU1448" s="6">
        <f>IFERROR(VLOOKUP($C1448,'t-1 2020'!$A:$V,17,0),"")</f>
        <v>0.6616051533</v>
      </c>
      <c r="AV1448" s="6">
        <f>IFERROR(VLOOKUP($C1448,'t-1 2020'!$A:$V,8,0),"")</f>
        <v>0</v>
      </c>
      <c r="AW1448" s="6">
        <f>IFERROR(VLOOKUP($C1448,'t-1 2020'!$A:$V,9,0),"")</f>
        <v>1</v>
      </c>
      <c r="AX1448" s="6">
        <f>IFERROR(VLOOKUP($C1448,'t-1 2020'!$A:$V,10,0),"")</f>
        <v>0</v>
      </c>
      <c r="AY1448" s="6" t="str">
        <f>IFERROR(VLOOKUP($C1448,'t-1 2020'!$A:$V,111,0),"")</f>
        <v/>
      </c>
      <c r="AZ1448" s="6">
        <f>IFERROR(VLOOKUP($C1448,'t-1 2020'!$A:$V,12,0),"")</f>
        <v>0</v>
      </c>
      <c r="BA1448" s="6">
        <f>IFERROR(VLOOKUP($C1448,'t-1 2020'!$A:$V,13,0),"")</f>
        <v>11</v>
      </c>
      <c r="BB1448" s="6">
        <f>IFERROR(VLOOKUP($C1448,'t-1 2020'!$A:$V,14,0),"")</f>
        <v>0</v>
      </c>
      <c r="BC1448" s="6"/>
      <c r="BD1448" s="6"/>
    </row>
    <row r="1449" ht="15.75" customHeight="1">
      <c r="A1449" s="2">
        <v>40.0</v>
      </c>
      <c r="B1449" s="3">
        <v>2021.0</v>
      </c>
      <c r="C1449" s="7" t="s">
        <v>95</v>
      </c>
      <c r="D1449" s="2">
        <v>17493.0</v>
      </c>
      <c r="E1449" s="2">
        <v>2.591787000139E12</v>
      </c>
      <c r="F1449" s="2" t="str">
        <f t="array" ref="F1449">IFERROR(INDEX(cnpj!$A:$B,MATCH(C1449,cnpj!$B:$B,0),1),IF(G1449=14,LEFT(E1449,2)&amp;"."&amp;MID(E1449,3,3)&amp;"."&amp;MID(E1449,6,3)&amp;"/"&amp;MID(E1449,9,4)&amp;"-"&amp;RIGHT(E1449,2),IF(G1449=13,0&amp;LEFT(E1449,1)&amp;"."&amp;MID(E1449,2,3)&amp;"."&amp;MID(E1449,5,3)&amp;"/"&amp;MID(E1449,8,4)&amp;"-"&amp;RIGHT(E1449,2),IF(G1449=12,"00"&amp;"."&amp;LEFT(E1449,3)&amp;"."&amp;MID(E1449,4,3)&amp;"/"&amp;MID(E1449,7,4)&amp;"-"&amp;RIGHT(E1449,2),IF(G1449=11,"00.0"&amp;LEFT(E1449,2)&amp;"."&amp;MID(E1449,3,3)&amp;"/"&amp;MID(E1449,6,4)&amp;"-"&amp;RIGHT(E1449,2),"erro")))))</f>
        <v>02.591.787/0001-39</v>
      </c>
      <c r="G1449" s="2">
        <f t="shared" si="2"/>
        <v>13</v>
      </c>
      <c r="H1449" s="2" t="s">
        <v>50</v>
      </c>
      <c r="I1449" s="2">
        <v>6.0</v>
      </c>
      <c r="J1449" s="6" t="str">
        <f t="shared" si="14"/>
        <v/>
      </c>
      <c r="K1449" s="6"/>
      <c r="L1449" s="6"/>
      <c r="M1449" s="6"/>
      <c r="N1449" s="6"/>
      <c r="O1449" s="6"/>
      <c r="P1449" s="6"/>
      <c r="Q1449" s="6"/>
      <c r="R1449" s="6"/>
      <c r="S1449" s="6"/>
      <c r="T1449" s="6" t="str">
        <f t="shared" si="15"/>
        <v/>
      </c>
      <c r="U1449" s="6" t="str">
        <f t="shared" si="16"/>
        <v/>
      </c>
      <c r="V1449" s="6" t="str">
        <f t="shared" si="17"/>
        <v/>
      </c>
      <c r="W1449" s="6" t="str">
        <f>IFERROR(VLOOKUP($C1449,'pc 2021'!$D:$M,10,0)/1000,"")</f>
        <v/>
      </c>
      <c r="X1449" s="6" t="str">
        <f>IFERROR(VLOOKUP($C1449,'pnc 2021'!$D:$M,10,0)/1000,"")</f>
        <v/>
      </c>
      <c r="Y1449" s="6" t="str">
        <f>IFERROR(VLOOKUP(C1449,'atv 2021'!$D:$M,10,0)/1000,"")</f>
        <v/>
      </c>
      <c r="Z1449" s="6" t="str">
        <f>IFERROR(VLOOKUP($C1449,'ll 2021'!$D:$N,11,0)/1000,"")</f>
        <v/>
      </c>
      <c r="AA1449" s="2" t="str">
        <f t="shared" si="3"/>
        <v/>
      </c>
      <c r="AB1449" s="2">
        <f t="shared" si="18"/>
        <v>0</v>
      </c>
      <c r="AC1449" s="2">
        <f t="shared" si="19"/>
        <v>1</v>
      </c>
      <c r="AD1449" s="2">
        <f t="shared" si="20"/>
        <v>0</v>
      </c>
      <c r="AE1449" s="2">
        <f t="shared" si="21"/>
        <v>0</v>
      </c>
      <c r="AF1449" s="2">
        <f t="shared" si="22"/>
        <v>0</v>
      </c>
      <c r="AG1449" s="2">
        <f t="shared" si="23"/>
        <v>0</v>
      </c>
      <c r="AH1449" s="2">
        <f t="shared" si="24"/>
        <v>0</v>
      </c>
      <c r="AI1449" s="2">
        <f t="shared" si="25"/>
        <v>0</v>
      </c>
      <c r="AJ1449" s="2">
        <f t="shared" si="26"/>
        <v>0</v>
      </c>
      <c r="AK1449" s="2">
        <f t="shared" si="27"/>
        <v>0</v>
      </c>
      <c r="AL1449" s="2">
        <f t="shared" si="28"/>
        <v>0</v>
      </c>
      <c r="AM1449" s="2">
        <v>0.0</v>
      </c>
      <c r="AN1449" s="3">
        <v>0.0</v>
      </c>
      <c r="AO1449" s="3">
        <v>0.0</v>
      </c>
      <c r="AP1449" s="3">
        <v>0.0</v>
      </c>
      <c r="AQ1449" s="3">
        <v>0.0</v>
      </c>
      <c r="AR1449" s="3">
        <v>1.0</v>
      </c>
      <c r="AS1449" s="6" t="str">
        <f>IFERROR(VLOOKUP($C1449,'t-1 2020'!$A:$V,15,0),"")</f>
        <v/>
      </c>
      <c r="AT1449" s="6" t="str">
        <f>IFERROR(VLOOKUP($C1449,'t-1 2020'!$A:$V,16,0),"")</f>
        <v/>
      </c>
      <c r="AU1449" s="6" t="str">
        <f>IFERROR(VLOOKUP($C1449,'t-1 2020'!$A:$V,17,0),"")</f>
        <v/>
      </c>
      <c r="AV1449" s="6" t="str">
        <f>IFERROR(VLOOKUP($C1449,'t-1 2020'!$A:$V,8,0),"")</f>
        <v/>
      </c>
      <c r="AW1449" s="6" t="str">
        <f>IFERROR(VLOOKUP($C1449,'t-1 2020'!$A:$V,9,0),"")</f>
        <v/>
      </c>
      <c r="AX1449" s="6" t="str">
        <f>IFERROR(VLOOKUP($C1449,'t-1 2020'!$A:$V,10,0),"")</f>
        <v/>
      </c>
      <c r="AY1449" s="6" t="str">
        <f>IFERROR(VLOOKUP($C1449,'t-1 2020'!$A:$V,111,0),"")</f>
        <v/>
      </c>
      <c r="AZ1449" s="6" t="str">
        <f>IFERROR(VLOOKUP($C1449,'t-1 2020'!$A:$V,12,0),"")</f>
        <v/>
      </c>
      <c r="BA1449" s="6" t="str">
        <f>IFERROR(VLOOKUP($C1449,'t-1 2020'!$A:$V,13,0),"")</f>
        <v/>
      </c>
      <c r="BB1449" s="6" t="str">
        <f>IFERROR(VLOOKUP($C1449,'t-1 2020'!$A:$V,14,0),"")</f>
        <v/>
      </c>
      <c r="BC1449" s="6"/>
      <c r="BD1449" s="6"/>
    </row>
    <row r="1450" ht="15.75" customHeight="1">
      <c r="A1450" s="2">
        <v>41.0</v>
      </c>
      <c r="B1450" s="3">
        <v>2021.0</v>
      </c>
      <c r="C1450" s="7" t="s">
        <v>96</v>
      </c>
      <c r="D1450" s="2">
        <v>14168.0</v>
      </c>
      <c r="E1450" s="2">
        <v>7.253321000147E12</v>
      </c>
      <c r="F1450" s="2" t="str">
        <f t="array" ref="F1450">IFERROR(INDEX(cnpj!$A:$B,MATCH(C1450,cnpj!$B:$B,0),1),IF(G1450=14,LEFT(E1450,2)&amp;"."&amp;MID(E1450,3,3)&amp;"."&amp;MID(E1450,6,3)&amp;"/"&amp;MID(E1450,9,4)&amp;"-"&amp;RIGHT(E1450,2),IF(G1450=13,0&amp;LEFT(E1450,1)&amp;"."&amp;MID(E1450,2,3)&amp;"."&amp;MID(E1450,5,3)&amp;"/"&amp;MID(E1450,8,4)&amp;"-"&amp;RIGHT(E1450,2),IF(G1450=12,"00"&amp;"."&amp;LEFT(E1450,3)&amp;"."&amp;MID(E1450,4,3)&amp;"/"&amp;MID(E1450,7,4)&amp;"-"&amp;RIGHT(E1450,2),IF(G1450=11,"00.0"&amp;LEFT(E1450,2)&amp;"."&amp;MID(E1450,3,3)&amp;"/"&amp;MID(E1450,6,4)&amp;"-"&amp;RIGHT(E1450,2),"erro")))))</f>
        <v>07.253.321/0001-47</v>
      </c>
      <c r="G1450" s="2">
        <f t="shared" si="2"/>
        <v>13</v>
      </c>
      <c r="H1450" s="2" t="s">
        <v>88</v>
      </c>
      <c r="I1450" s="2">
        <v>5.0</v>
      </c>
      <c r="J1450" s="6" t="str">
        <f t="shared" si="14"/>
        <v/>
      </c>
      <c r="K1450" s="6"/>
      <c r="L1450" s="6"/>
      <c r="M1450" s="6"/>
      <c r="N1450" s="6"/>
      <c r="O1450" s="6"/>
      <c r="P1450" s="6"/>
      <c r="Q1450" s="6"/>
      <c r="R1450" s="6"/>
      <c r="S1450" s="6"/>
      <c r="T1450" s="6">
        <f t="shared" si="15"/>
        <v>11.50846553</v>
      </c>
      <c r="U1450" s="6">
        <f t="shared" si="16"/>
        <v>-0.03436291497</v>
      </c>
      <c r="V1450" s="6">
        <f t="shared" si="17"/>
        <v>1.371945156</v>
      </c>
      <c r="W1450" s="6">
        <f>IFERROR(VLOOKUP($C1450,'pc 2021'!$D:$M,10,0)/1000,"")</f>
        <v>7119</v>
      </c>
      <c r="X1450" s="6">
        <f>IFERROR(VLOOKUP($C1450,'pnc 2021'!$D:$M,10,0)/1000,"")</f>
        <v>129465</v>
      </c>
      <c r="Y1450" s="6">
        <f>IFERROR(VLOOKUP(C1450,'atv 2021'!$D:$M,10,0)/1000,"")</f>
        <v>99555</v>
      </c>
      <c r="Z1450" s="6">
        <f>IFERROR(VLOOKUP($C1450,'ll 2021'!$D:$N,11,0)/1000,"")</f>
        <v>-3421</v>
      </c>
      <c r="AA1450" s="2" t="str">
        <f t="shared" si="3"/>
        <v/>
      </c>
      <c r="AB1450" s="2">
        <f t="shared" si="18"/>
        <v>0</v>
      </c>
      <c r="AC1450" s="2">
        <f t="shared" si="19"/>
        <v>0</v>
      </c>
      <c r="AD1450" s="2">
        <f t="shared" si="20"/>
        <v>0</v>
      </c>
      <c r="AE1450" s="2">
        <f t="shared" si="21"/>
        <v>0</v>
      </c>
      <c r="AF1450" s="2">
        <f t="shared" si="22"/>
        <v>0</v>
      </c>
      <c r="AG1450" s="2">
        <f t="shared" si="23"/>
        <v>0</v>
      </c>
      <c r="AH1450" s="2">
        <f t="shared" si="24"/>
        <v>0</v>
      </c>
      <c r="AI1450" s="2">
        <f t="shared" si="25"/>
        <v>0</v>
      </c>
      <c r="AJ1450" s="2">
        <f t="shared" si="26"/>
        <v>1</v>
      </c>
      <c r="AK1450" s="2">
        <f t="shared" si="27"/>
        <v>0</v>
      </c>
      <c r="AL1450" s="2">
        <f t="shared" si="28"/>
        <v>0</v>
      </c>
      <c r="AM1450" s="2">
        <v>0.0</v>
      </c>
      <c r="AN1450" s="3">
        <v>0.0</v>
      </c>
      <c r="AO1450" s="3">
        <v>0.0</v>
      </c>
      <c r="AP1450" s="3">
        <v>0.0</v>
      </c>
      <c r="AQ1450" s="3">
        <v>0.0</v>
      </c>
      <c r="AR1450" s="3">
        <v>1.0</v>
      </c>
      <c r="AS1450" s="6">
        <f>IFERROR(VLOOKUP($C1450,'t-1 2020'!$A:$V,15,0),"")</f>
        <v>11.43513688</v>
      </c>
      <c r="AT1450" s="6">
        <f>IFERROR(VLOOKUP($C1450,'t-1 2020'!$A:$V,16,0),"")</f>
        <v>-0.03314021358</v>
      </c>
      <c r="AU1450" s="6">
        <f>IFERROR(VLOOKUP($C1450,'t-1 2020'!$A:$V,17,0),"")</f>
        <v>1.364293744</v>
      </c>
      <c r="AV1450" s="6">
        <f>IFERROR(VLOOKUP($C1450,'t-1 2020'!$A:$V,8,0),"")</f>
        <v>0</v>
      </c>
      <c r="AW1450" s="6">
        <f>IFERROR(VLOOKUP($C1450,'t-1 2020'!$A:$V,9,0),"")</f>
        <v>0</v>
      </c>
      <c r="AX1450" s="6">
        <f>IFERROR(VLOOKUP($C1450,'t-1 2020'!$A:$V,10,0),"")</f>
        <v>1</v>
      </c>
      <c r="AY1450" s="6" t="str">
        <f>IFERROR(VLOOKUP($C1450,'t-1 2020'!$A:$V,111,0),"")</f>
        <v/>
      </c>
      <c r="AZ1450" s="6">
        <f>IFERROR(VLOOKUP($C1450,'t-1 2020'!$A:$V,12,0),"")</f>
        <v>0</v>
      </c>
      <c r="BA1450" s="6">
        <f>IFERROR(VLOOKUP($C1450,'t-1 2020'!$A:$V,13,0),"")</f>
        <v>4</v>
      </c>
      <c r="BB1450" s="6">
        <f>IFERROR(VLOOKUP($C1450,'t-1 2020'!$A:$V,14,0),"")</f>
        <v>0</v>
      </c>
      <c r="BC1450" s="6"/>
      <c r="BD1450" s="6"/>
    </row>
    <row r="1451" ht="15.75" customHeight="1">
      <c r="A1451" s="2">
        <v>42.0</v>
      </c>
      <c r="B1451" s="3">
        <v>2021.0</v>
      </c>
      <c r="C1451" s="7" t="s">
        <v>97</v>
      </c>
      <c r="D1451" s="2">
        <v>18821.0</v>
      </c>
      <c r="E1451" s="2">
        <v>2.846056000197E12</v>
      </c>
      <c r="F1451" s="2" t="str">
        <f t="array" ref="F1451">IFERROR(INDEX(cnpj!$A:$B,MATCH(C1451,cnpj!$B:$B,0),1),IF(G1451=14,LEFT(E1451,2)&amp;"."&amp;MID(E1451,3,3)&amp;"."&amp;MID(E1451,6,3)&amp;"/"&amp;MID(E1451,9,4)&amp;"-"&amp;RIGHT(E1451,2),IF(G1451=13,0&amp;LEFT(E1451,1)&amp;"."&amp;MID(E1451,2,3)&amp;"."&amp;MID(E1451,5,3)&amp;"/"&amp;MID(E1451,8,4)&amp;"-"&amp;RIGHT(E1451,2),IF(G1451=12,"00"&amp;"."&amp;LEFT(E1451,3)&amp;"."&amp;MID(E1451,4,3)&amp;"/"&amp;MID(E1451,7,4)&amp;"-"&amp;RIGHT(E1451,2),IF(G1451=11,"00.0"&amp;LEFT(E1451,2)&amp;"."&amp;MID(E1451,3,3)&amp;"/"&amp;MID(E1451,6,4)&amp;"-"&amp;RIGHT(E1451,2),"erro")))))</f>
        <v>02.846.056/0001-97</v>
      </c>
      <c r="G1451" s="2">
        <f t="shared" si="2"/>
        <v>13</v>
      </c>
      <c r="H1451" s="2" t="s">
        <v>60</v>
      </c>
      <c r="I1451" s="2">
        <v>1.0</v>
      </c>
      <c r="J1451" s="6" t="str">
        <f t="shared" si="14"/>
        <v/>
      </c>
      <c r="K1451" s="6"/>
      <c r="L1451" s="6"/>
      <c r="M1451" s="6"/>
      <c r="N1451" s="6"/>
      <c r="O1451" s="6"/>
      <c r="P1451" s="6"/>
      <c r="Q1451" s="6"/>
      <c r="R1451" s="6"/>
      <c r="S1451" s="6"/>
      <c r="T1451" s="6">
        <f t="shared" si="15"/>
        <v>16.60710349</v>
      </c>
      <c r="U1451" s="6">
        <f t="shared" si="16"/>
        <v>0.04265849429</v>
      </c>
      <c r="V1451" s="6">
        <f t="shared" si="17"/>
        <v>0.4931762635</v>
      </c>
      <c r="W1451" s="6">
        <f>IFERROR(VLOOKUP($C1451,'pc 2021'!$D:$M,10,0)/1000,"")</f>
        <v>1495259</v>
      </c>
      <c r="X1451" s="6">
        <f>IFERROR(VLOOKUP($C1451,'pnc 2021'!$D:$M,10,0)/1000,"")</f>
        <v>6546954</v>
      </c>
      <c r="Y1451" s="6">
        <f>IFERROR(VLOOKUP(C1451,'atv 2021'!$D:$M,10,0)/1000,"")</f>
        <v>16306975</v>
      </c>
      <c r="Z1451" s="6">
        <f>IFERROR(VLOOKUP($C1451,'ll 2021'!$D:$N,11,0)/1000,"")</f>
        <v>695631</v>
      </c>
      <c r="AA1451" s="2" t="str">
        <f t="shared" si="3"/>
        <v/>
      </c>
      <c r="AB1451" s="2">
        <f t="shared" si="18"/>
        <v>0</v>
      </c>
      <c r="AC1451" s="2">
        <f t="shared" si="19"/>
        <v>0</v>
      </c>
      <c r="AD1451" s="2">
        <f t="shared" si="20"/>
        <v>0</v>
      </c>
      <c r="AE1451" s="2">
        <f t="shared" si="21"/>
        <v>0</v>
      </c>
      <c r="AF1451" s="2">
        <f t="shared" si="22"/>
        <v>0</v>
      </c>
      <c r="AG1451" s="2">
        <f t="shared" si="23"/>
        <v>1</v>
      </c>
      <c r="AH1451" s="2">
        <f t="shared" si="24"/>
        <v>0</v>
      </c>
      <c r="AI1451" s="2">
        <f t="shared" si="25"/>
        <v>0</v>
      </c>
      <c r="AJ1451" s="2">
        <f t="shared" si="26"/>
        <v>0</v>
      </c>
      <c r="AK1451" s="2">
        <f t="shared" si="27"/>
        <v>0</v>
      </c>
      <c r="AL1451" s="2">
        <f t="shared" si="28"/>
        <v>0</v>
      </c>
      <c r="AM1451" s="2">
        <v>0.0</v>
      </c>
      <c r="AN1451" s="3">
        <v>0.0</v>
      </c>
      <c r="AO1451" s="3">
        <v>0.0</v>
      </c>
      <c r="AP1451" s="3">
        <v>0.0</v>
      </c>
      <c r="AQ1451" s="3">
        <v>0.0</v>
      </c>
      <c r="AR1451" s="3">
        <v>1.0</v>
      </c>
      <c r="AS1451" s="6" t="str">
        <f>IFERROR(VLOOKUP($C1451,'t-1 2020'!$A:$V,15,0),"")</f>
        <v/>
      </c>
      <c r="AT1451" s="6" t="str">
        <f>IFERROR(VLOOKUP($C1451,'t-1 2020'!$A:$V,16,0),"")</f>
        <v/>
      </c>
      <c r="AU1451" s="6" t="str">
        <f>IFERROR(VLOOKUP($C1451,'t-1 2020'!$A:$V,17,0),"")</f>
        <v/>
      </c>
      <c r="AV1451" s="6" t="str">
        <f>IFERROR(VLOOKUP($C1451,'t-1 2020'!$A:$V,8,0),"")</f>
        <v/>
      </c>
      <c r="AW1451" s="6" t="str">
        <f>IFERROR(VLOOKUP($C1451,'t-1 2020'!$A:$V,9,0),"")</f>
        <v/>
      </c>
      <c r="AX1451" s="6" t="str">
        <f>IFERROR(VLOOKUP($C1451,'t-1 2020'!$A:$V,10,0),"")</f>
        <v/>
      </c>
      <c r="AY1451" s="6" t="str">
        <f>IFERROR(VLOOKUP($C1451,'t-1 2020'!$A:$V,111,0),"")</f>
        <v/>
      </c>
      <c r="AZ1451" s="6" t="str">
        <f>IFERROR(VLOOKUP($C1451,'t-1 2020'!$A:$V,12,0),"")</f>
        <v/>
      </c>
      <c r="BA1451" s="6" t="str">
        <f>IFERROR(VLOOKUP($C1451,'t-1 2020'!$A:$V,13,0),"")</f>
        <v/>
      </c>
      <c r="BB1451" s="6" t="str">
        <f>IFERROR(VLOOKUP($C1451,'t-1 2020'!$A:$V,14,0),"")</f>
        <v/>
      </c>
      <c r="BC1451" s="6"/>
      <c r="BD1451" s="6"/>
    </row>
    <row r="1452" ht="15.75" customHeight="1">
      <c r="A1452" s="2">
        <v>43.0</v>
      </c>
      <c r="B1452" s="3">
        <v>2021.0</v>
      </c>
      <c r="C1452" s="7" t="s">
        <v>98</v>
      </c>
      <c r="D1452" s="2">
        <v>20184.0</v>
      </c>
      <c r="E1452" s="2">
        <v>7.950674000104E12</v>
      </c>
      <c r="F1452" s="2" t="str">
        <f t="array" ref="F1452">IFERROR(INDEX(cnpj!$A:$B,MATCH(C1452,cnpj!$B:$B,0),1),IF(G1452=14,LEFT(E1452,2)&amp;"."&amp;MID(E1452,3,3)&amp;"."&amp;MID(E1452,6,3)&amp;"/"&amp;MID(E1452,9,4)&amp;"-"&amp;RIGHT(E1452,2),IF(G1452=13,0&amp;LEFT(E1452,1)&amp;"."&amp;MID(E1452,2,3)&amp;"."&amp;MID(E1452,5,3)&amp;"/"&amp;MID(E1452,8,4)&amp;"-"&amp;RIGHT(E1452,2),IF(G1452=12,"00"&amp;"."&amp;LEFT(E1452,3)&amp;"."&amp;MID(E1452,4,3)&amp;"/"&amp;MID(E1452,7,4)&amp;"-"&amp;RIGHT(E1452,2),IF(G1452=11,"00.0"&amp;LEFT(E1452,2)&amp;"."&amp;MID(E1452,3,3)&amp;"/"&amp;MID(E1452,6,4)&amp;"-"&amp;RIGHT(E1452,2),"erro")))))</f>
        <v>07.950.674/0001-04</v>
      </c>
      <c r="G1452" s="2">
        <f t="shared" si="2"/>
        <v>13</v>
      </c>
      <c r="H1452" s="2" t="s">
        <v>50</v>
      </c>
      <c r="I1452" s="2">
        <v>6.0</v>
      </c>
      <c r="J1452" s="6" t="str">
        <f t="shared" si="14"/>
        <v/>
      </c>
      <c r="K1452" s="6"/>
      <c r="L1452" s="6"/>
      <c r="M1452" s="6"/>
      <c r="N1452" s="6"/>
      <c r="O1452" s="6"/>
      <c r="P1452" s="6"/>
      <c r="Q1452" s="6"/>
      <c r="R1452" s="6"/>
      <c r="S1452" s="6"/>
      <c r="T1452" s="6">
        <f t="shared" si="15"/>
        <v>3.044522438</v>
      </c>
      <c r="U1452" s="6">
        <f t="shared" si="16"/>
        <v>-57.80952381</v>
      </c>
      <c r="V1452" s="6">
        <f t="shared" si="17"/>
        <v>3674.952381</v>
      </c>
      <c r="W1452" s="6">
        <f>IFERROR(VLOOKUP($C1452,'pc 2021'!$D:$M,10,0)/1000,"")</f>
        <v>28014</v>
      </c>
      <c r="X1452" s="6">
        <f>IFERROR(VLOOKUP($C1452,'pnc 2021'!$D:$M,10,0)/1000,"")</f>
        <v>49160</v>
      </c>
      <c r="Y1452" s="6">
        <f>IFERROR(VLOOKUP(C1452,'atv 2021'!$D:$M,10,0)/1000,"")</f>
        <v>21</v>
      </c>
      <c r="Z1452" s="6">
        <f>IFERROR(VLOOKUP($C1452,'ll 2021'!$D:$N,11,0)/1000,"")</f>
        <v>-1214</v>
      </c>
      <c r="AA1452" s="2" t="str">
        <f t="shared" si="3"/>
        <v/>
      </c>
      <c r="AB1452" s="2">
        <f t="shared" si="18"/>
        <v>0</v>
      </c>
      <c r="AC1452" s="2">
        <f t="shared" si="19"/>
        <v>1</v>
      </c>
      <c r="AD1452" s="2">
        <f t="shared" si="20"/>
        <v>0</v>
      </c>
      <c r="AE1452" s="2">
        <f t="shared" si="21"/>
        <v>0</v>
      </c>
      <c r="AF1452" s="2">
        <f t="shared" si="22"/>
        <v>0</v>
      </c>
      <c r="AG1452" s="2">
        <f t="shared" si="23"/>
        <v>0</v>
      </c>
      <c r="AH1452" s="2">
        <f t="shared" si="24"/>
        <v>0</v>
      </c>
      <c r="AI1452" s="2">
        <f t="shared" si="25"/>
        <v>0</v>
      </c>
      <c r="AJ1452" s="2">
        <f t="shared" si="26"/>
        <v>0</v>
      </c>
      <c r="AK1452" s="2">
        <f t="shared" si="27"/>
        <v>0</v>
      </c>
      <c r="AL1452" s="2">
        <f t="shared" si="28"/>
        <v>0</v>
      </c>
      <c r="AM1452" s="2">
        <v>0.0</v>
      </c>
      <c r="AN1452" s="3">
        <v>0.0</v>
      </c>
      <c r="AO1452" s="3">
        <v>0.0</v>
      </c>
      <c r="AP1452" s="3">
        <v>0.0</v>
      </c>
      <c r="AQ1452" s="3">
        <v>0.0</v>
      </c>
      <c r="AR1452" s="3">
        <v>1.0</v>
      </c>
      <c r="AS1452" s="6" t="str">
        <f>IFERROR(VLOOKUP($C1452,'t-1 2020'!$A:$V,15,0),"")</f>
        <v/>
      </c>
      <c r="AT1452" s="6" t="str">
        <f>IFERROR(VLOOKUP($C1452,'t-1 2020'!$A:$V,16,0),"")</f>
        <v/>
      </c>
      <c r="AU1452" s="6" t="str">
        <f>IFERROR(VLOOKUP($C1452,'t-1 2020'!$A:$V,17,0),"")</f>
        <v/>
      </c>
      <c r="AV1452" s="6" t="str">
        <f>IFERROR(VLOOKUP($C1452,'t-1 2020'!$A:$V,8,0),"")</f>
        <v/>
      </c>
      <c r="AW1452" s="6" t="str">
        <f>IFERROR(VLOOKUP($C1452,'t-1 2020'!$A:$V,9,0),"")</f>
        <v/>
      </c>
      <c r="AX1452" s="6" t="str">
        <f>IFERROR(VLOOKUP($C1452,'t-1 2020'!$A:$V,10,0),"")</f>
        <v/>
      </c>
      <c r="AY1452" s="6" t="str">
        <f>IFERROR(VLOOKUP($C1452,'t-1 2020'!$A:$V,111,0),"")</f>
        <v/>
      </c>
      <c r="AZ1452" s="6" t="str">
        <f>IFERROR(VLOOKUP($C1452,'t-1 2020'!$A:$V,12,0),"")</f>
        <v/>
      </c>
      <c r="BA1452" s="6" t="str">
        <f>IFERROR(VLOOKUP($C1452,'t-1 2020'!$A:$V,13,0),"")</f>
        <v/>
      </c>
      <c r="BB1452" s="6" t="str">
        <f>IFERROR(VLOOKUP($C1452,'t-1 2020'!$A:$V,14,0),"")</f>
        <v/>
      </c>
      <c r="BC1452" s="6"/>
      <c r="BD1452" s="6"/>
    </row>
    <row r="1453" ht="15.75" customHeight="1">
      <c r="A1453" s="2">
        <v>44.0</v>
      </c>
      <c r="B1453" s="3">
        <v>2021.0</v>
      </c>
      <c r="C1453" s="7" t="s">
        <v>99</v>
      </c>
      <c r="D1453" s="2">
        <v>16675.0</v>
      </c>
      <c r="E1453" s="2">
        <v>2.201787000185E12</v>
      </c>
      <c r="F1453" s="2" t="str">
        <f t="array" ref="F1453">IFERROR(INDEX(cnpj!$A:$B,MATCH(C1453,cnpj!$B:$B,0),1),IF(G1453=14,LEFT(E1453,2)&amp;"."&amp;MID(E1453,3,3)&amp;"."&amp;MID(E1453,6,3)&amp;"/"&amp;MID(E1453,9,4)&amp;"-"&amp;RIGHT(E1453,2),IF(G1453=13,0&amp;LEFT(E1453,1)&amp;"."&amp;MID(E1453,2,3)&amp;"."&amp;MID(E1453,5,3)&amp;"/"&amp;MID(E1453,8,4)&amp;"-"&amp;RIGHT(E1453,2),IF(G1453=12,"00"&amp;"."&amp;LEFT(E1453,3)&amp;"."&amp;MID(E1453,4,3)&amp;"/"&amp;MID(E1453,7,4)&amp;"-"&amp;RIGHT(E1453,2),IF(G1453=11,"00.0"&amp;LEFT(E1453,2)&amp;"."&amp;MID(E1453,3,3)&amp;"/"&amp;MID(E1453,6,4)&amp;"-"&amp;RIGHT(E1453,2),"erro")))))</f>
        <v>02.201.787/0001-85</v>
      </c>
      <c r="G1453" s="2">
        <f t="shared" si="2"/>
        <v>13</v>
      </c>
      <c r="H1453" s="2" t="s">
        <v>50</v>
      </c>
      <c r="I1453" s="2">
        <v>6.0</v>
      </c>
      <c r="J1453" s="6" t="str">
        <f t="shared" si="14"/>
        <v/>
      </c>
      <c r="K1453" s="6"/>
      <c r="L1453" s="6"/>
      <c r="M1453" s="6"/>
      <c r="N1453" s="6"/>
      <c r="O1453" s="6"/>
      <c r="P1453" s="6"/>
      <c r="Q1453" s="6"/>
      <c r="R1453" s="6"/>
      <c r="S1453" s="6"/>
      <c r="T1453" s="6">
        <f t="shared" si="15"/>
        <v>16.40081503</v>
      </c>
      <c r="U1453" s="6">
        <f t="shared" si="16"/>
        <v>0.04503845838</v>
      </c>
      <c r="V1453" s="6">
        <f t="shared" si="17"/>
        <v>2.091397454</v>
      </c>
      <c r="W1453" s="6">
        <f>IFERROR(VLOOKUP($C1453,'pc 2021'!$D:$M,10,0)/1000,"")</f>
        <v>6418</v>
      </c>
      <c r="X1453" s="6">
        <f>IFERROR(VLOOKUP($C1453,'pnc 2021'!$D:$M,10,0)/1000,"")</f>
        <v>27740838</v>
      </c>
      <c r="Y1453" s="6">
        <f>IFERROR(VLOOKUP(C1453,'atv 2021'!$D:$M,10,0)/1000,"")</f>
        <v>13267328</v>
      </c>
      <c r="Z1453" s="6">
        <f>IFERROR(VLOOKUP($C1453,'ll 2021'!$D:$N,11,0)/1000,"")</f>
        <v>597540</v>
      </c>
      <c r="AA1453" s="2" t="str">
        <f t="shared" si="3"/>
        <v/>
      </c>
      <c r="AB1453" s="2">
        <f t="shared" si="18"/>
        <v>0</v>
      </c>
      <c r="AC1453" s="2">
        <f t="shared" si="19"/>
        <v>1</v>
      </c>
      <c r="AD1453" s="2">
        <f t="shared" si="20"/>
        <v>0</v>
      </c>
      <c r="AE1453" s="2">
        <f t="shared" si="21"/>
        <v>0</v>
      </c>
      <c r="AF1453" s="2">
        <f t="shared" si="22"/>
        <v>0</v>
      </c>
      <c r="AG1453" s="2">
        <f t="shared" si="23"/>
        <v>0</v>
      </c>
      <c r="AH1453" s="2">
        <f t="shared" si="24"/>
        <v>0</v>
      </c>
      <c r="AI1453" s="2">
        <f t="shared" si="25"/>
        <v>0</v>
      </c>
      <c r="AJ1453" s="2">
        <f t="shared" si="26"/>
        <v>0</v>
      </c>
      <c r="AK1453" s="2">
        <f t="shared" si="27"/>
        <v>0</v>
      </c>
      <c r="AL1453" s="2">
        <f t="shared" si="28"/>
        <v>0</v>
      </c>
      <c r="AM1453" s="2">
        <v>0.0</v>
      </c>
      <c r="AN1453" s="3">
        <v>0.0</v>
      </c>
      <c r="AO1453" s="3">
        <v>0.0</v>
      </c>
      <c r="AP1453" s="3">
        <v>0.0</v>
      </c>
      <c r="AQ1453" s="3">
        <v>0.0</v>
      </c>
      <c r="AR1453" s="3">
        <v>1.0</v>
      </c>
      <c r="AS1453" s="6">
        <f>IFERROR(VLOOKUP($C1453,'t-1 2020'!$A:$V,15,0),"")</f>
        <v>16.32870668</v>
      </c>
      <c r="AT1453" s="6">
        <f>IFERROR(VLOOKUP($C1453,'t-1 2020'!$A:$V,16,0),"")</f>
        <v>0.00002250994607</v>
      </c>
      <c r="AU1453" s="6">
        <f>IFERROR(VLOOKUP($C1453,'t-1 2020'!$A:$V,17,0),"")</f>
        <v>2.221409262</v>
      </c>
      <c r="AV1453" s="6">
        <f>IFERROR(VLOOKUP($C1453,'t-1 2020'!$A:$V,8,0),"")</f>
        <v>0</v>
      </c>
      <c r="AW1453" s="6">
        <f>IFERROR(VLOOKUP($C1453,'t-1 2020'!$A:$V,9,0),"")</f>
        <v>0</v>
      </c>
      <c r="AX1453" s="6">
        <f>IFERROR(VLOOKUP($C1453,'t-1 2020'!$A:$V,10,0),"")</f>
        <v>0</v>
      </c>
      <c r="AY1453" s="6" t="str">
        <f>IFERROR(VLOOKUP($C1453,'t-1 2020'!$A:$V,111,0),"")</f>
        <v/>
      </c>
      <c r="AZ1453" s="6">
        <f>IFERROR(VLOOKUP($C1453,'t-1 2020'!$A:$V,12,0),"")</f>
        <v>0</v>
      </c>
      <c r="BA1453" s="6">
        <f>IFERROR(VLOOKUP($C1453,'t-1 2020'!$A:$V,13,0),"")</f>
        <v>5</v>
      </c>
      <c r="BB1453" s="6">
        <f>IFERROR(VLOOKUP($C1453,'t-1 2020'!$A:$V,14,0),"")</f>
        <v>0</v>
      </c>
      <c r="BC1453" s="6"/>
      <c r="BD1453" s="6"/>
    </row>
    <row r="1454" ht="15.75" customHeight="1">
      <c r="A1454" s="2">
        <v>45.0</v>
      </c>
      <c r="B1454" s="3">
        <v>2021.0</v>
      </c>
      <c r="C1454" s="7" t="s">
        <v>100</v>
      </c>
      <c r="D1454" s="2">
        <v>13854.0</v>
      </c>
      <c r="E1454" s="2">
        <v>9.3828986000173E13</v>
      </c>
      <c r="F1454" s="2" t="str">
        <f t="array" ref="F1454">IFERROR(INDEX(cnpj!$A:$B,MATCH(C1454,cnpj!$B:$B,0),1),IF(G1454=14,LEFT(E1454,2)&amp;"."&amp;MID(E1454,3,3)&amp;"."&amp;MID(E1454,6,3)&amp;"/"&amp;MID(E1454,9,4)&amp;"-"&amp;RIGHT(E1454,2),IF(G1454=13,0&amp;LEFT(E1454,1)&amp;"."&amp;MID(E1454,2,3)&amp;"."&amp;MID(E1454,5,3)&amp;"/"&amp;MID(E1454,8,4)&amp;"-"&amp;RIGHT(E1454,2),IF(G1454=12,"00"&amp;"."&amp;LEFT(E1454,3)&amp;"."&amp;MID(E1454,4,3)&amp;"/"&amp;MID(E1454,7,4)&amp;"-"&amp;RIGHT(E1454,2),IF(G1454=11,"00.0"&amp;LEFT(E1454,2)&amp;"."&amp;MID(E1454,3,3)&amp;"/"&amp;MID(E1454,6,4)&amp;"-"&amp;RIGHT(E1454,2),"erro")))))</f>
        <v>93.828.986/0001-73</v>
      </c>
      <c r="G1454" s="2">
        <f t="shared" si="2"/>
        <v>14</v>
      </c>
      <c r="H1454" s="2" t="s">
        <v>50</v>
      </c>
      <c r="I1454" s="2">
        <v>6.0</v>
      </c>
      <c r="J1454" s="6" t="str">
        <f t="shared" si="14"/>
        <v/>
      </c>
      <c r="K1454" s="6"/>
      <c r="L1454" s="6"/>
      <c r="M1454" s="6"/>
      <c r="N1454" s="6"/>
      <c r="O1454" s="6"/>
      <c r="P1454" s="6"/>
      <c r="Q1454" s="6"/>
      <c r="R1454" s="6"/>
      <c r="S1454" s="6"/>
      <c r="T1454" s="6">
        <f t="shared" si="15"/>
        <v>6.650279049</v>
      </c>
      <c r="U1454" s="6">
        <f t="shared" si="16"/>
        <v>-0.2302716688</v>
      </c>
      <c r="V1454" s="6">
        <f t="shared" si="17"/>
        <v>8.664941785</v>
      </c>
      <c r="W1454" s="6">
        <f>IFERROR(VLOOKUP($C1454,'pc 2021'!$D:$M,10,0)/1000,"")</f>
        <v>4</v>
      </c>
      <c r="X1454" s="6">
        <f>IFERROR(VLOOKUP($C1454,'pnc 2021'!$D:$M,10,0)/1000,"")</f>
        <v>6694</v>
      </c>
      <c r="Y1454" s="6">
        <f>IFERROR(VLOOKUP(C1454,'atv 2021'!$D:$M,10,0)/1000,"")</f>
        <v>773</v>
      </c>
      <c r="Z1454" s="6">
        <f>IFERROR(VLOOKUP($C1454,'ll 2021'!$D:$N,11,0)/1000,"")</f>
        <v>-178</v>
      </c>
      <c r="AA1454" s="2" t="str">
        <f t="shared" si="3"/>
        <v/>
      </c>
      <c r="AB1454" s="2">
        <f t="shared" si="18"/>
        <v>0</v>
      </c>
      <c r="AC1454" s="2">
        <f t="shared" si="19"/>
        <v>1</v>
      </c>
      <c r="AD1454" s="2">
        <f t="shared" si="20"/>
        <v>0</v>
      </c>
      <c r="AE1454" s="2">
        <f t="shared" si="21"/>
        <v>0</v>
      </c>
      <c r="AF1454" s="2">
        <f t="shared" si="22"/>
        <v>0</v>
      </c>
      <c r="AG1454" s="2">
        <f t="shared" si="23"/>
        <v>0</v>
      </c>
      <c r="AH1454" s="2">
        <f t="shared" si="24"/>
        <v>0</v>
      </c>
      <c r="AI1454" s="2">
        <f t="shared" si="25"/>
        <v>0</v>
      </c>
      <c r="AJ1454" s="2">
        <f t="shared" si="26"/>
        <v>0</v>
      </c>
      <c r="AK1454" s="2">
        <f t="shared" si="27"/>
        <v>0</v>
      </c>
      <c r="AL1454" s="2">
        <f t="shared" si="28"/>
        <v>0</v>
      </c>
      <c r="AM1454" s="2">
        <v>0.0</v>
      </c>
      <c r="AN1454" s="3">
        <v>0.0</v>
      </c>
      <c r="AO1454" s="3">
        <v>0.0</v>
      </c>
      <c r="AP1454" s="3">
        <v>0.0</v>
      </c>
      <c r="AQ1454" s="3">
        <v>0.0</v>
      </c>
      <c r="AR1454" s="3">
        <v>1.0</v>
      </c>
      <c r="AS1454" s="6">
        <f>IFERROR(VLOOKUP($C1454,'t-1 2020'!$A:$V,15,0),"")</f>
        <v>6.650279049</v>
      </c>
      <c r="AT1454" s="6">
        <f>IFERROR(VLOOKUP($C1454,'t-1 2020'!$A:$V,16,0),"")</f>
        <v>-0.2199223803</v>
      </c>
      <c r="AU1454" s="6">
        <f>IFERROR(VLOOKUP($C1454,'t-1 2020'!$A:$V,17,0),"")</f>
        <v>8.434670116</v>
      </c>
      <c r="AV1454" s="6">
        <f>IFERROR(VLOOKUP($C1454,'t-1 2020'!$A:$V,8,0),"")</f>
        <v>0</v>
      </c>
      <c r="AW1454" s="6">
        <f>IFERROR(VLOOKUP($C1454,'t-1 2020'!$A:$V,9,0),"")</f>
        <v>0</v>
      </c>
      <c r="AX1454" s="6">
        <f>IFERROR(VLOOKUP($C1454,'t-1 2020'!$A:$V,10,0),"")</f>
        <v>0</v>
      </c>
      <c r="AY1454" s="6" t="str">
        <f>IFERROR(VLOOKUP($C1454,'t-1 2020'!$A:$V,111,0),"")</f>
        <v/>
      </c>
      <c r="AZ1454" s="6">
        <f>IFERROR(VLOOKUP($C1454,'t-1 2020'!$A:$V,12,0),"")</f>
        <v>0</v>
      </c>
      <c r="BA1454" s="6">
        <f>IFERROR(VLOOKUP($C1454,'t-1 2020'!$A:$V,13,0),"")</f>
        <v>4</v>
      </c>
      <c r="BB1454" s="6">
        <f>IFERROR(VLOOKUP($C1454,'t-1 2020'!$A:$V,14,0),"")</f>
        <v>0</v>
      </c>
      <c r="BC1454" s="6"/>
      <c r="BD1454" s="6"/>
    </row>
    <row r="1455" ht="15.75" customHeight="1">
      <c r="A1455" s="2">
        <v>46.0</v>
      </c>
      <c r="B1455" s="3">
        <v>2021.0</v>
      </c>
      <c r="C1455" s="7" t="s">
        <v>101</v>
      </c>
      <c r="D1455" s="2">
        <v>20303.0</v>
      </c>
      <c r="E1455" s="2">
        <v>6.981180000116E12</v>
      </c>
      <c r="F1455" s="2" t="str">
        <f t="array" ref="F1455">IFERROR(INDEX(cnpj!$A:$B,MATCH(C1455,cnpj!$B:$B,0),1),IF(G1455=14,LEFT(E1455,2)&amp;"."&amp;MID(E1455,3,3)&amp;"."&amp;MID(E1455,6,3)&amp;"/"&amp;MID(E1455,9,4)&amp;"-"&amp;RIGHT(E1455,2),IF(G1455=13,0&amp;LEFT(E1455,1)&amp;"."&amp;MID(E1455,2,3)&amp;"."&amp;MID(E1455,5,3)&amp;"/"&amp;MID(E1455,8,4)&amp;"-"&amp;RIGHT(E1455,2),IF(G1455=12,"00"&amp;"."&amp;LEFT(E1455,3)&amp;"."&amp;MID(E1455,4,3)&amp;"/"&amp;MID(E1455,7,4)&amp;"-"&amp;RIGHT(E1455,2),IF(G1455=11,"00.0"&amp;LEFT(E1455,2)&amp;"."&amp;MID(E1455,3,3)&amp;"/"&amp;MID(E1455,6,4)&amp;"-"&amp;RIGHT(E1455,2),"erro")))))</f>
        <v>06.981.180/0001-16</v>
      </c>
      <c r="G1455" s="2">
        <f t="shared" si="2"/>
        <v>13</v>
      </c>
      <c r="H1455" s="2" t="s">
        <v>52</v>
      </c>
      <c r="I1455" s="2">
        <v>10.0</v>
      </c>
      <c r="J1455" s="6" t="str">
        <f t="shared" si="14"/>
        <v/>
      </c>
      <c r="K1455" s="6"/>
      <c r="L1455" s="6"/>
      <c r="M1455" s="6"/>
      <c r="N1455" s="6"/>
      <c r="O1455" s="6"/>
      <c r="P1455" s="6"/>
      <c r="Q1455" s="6"/>
      <c r="R1455" s="6"/>
      <c r="S1455" s="6"/>
      <c r="T1455" s="6">
        <f t="shared" si="15"/>
        <v>17.01816057</v>
      </c>
      <c r="U1455" s="6">
        <f t="shared" si="16"/>
        <v>0.06913434905</v>
      </c>
      <c r="V1455" s="6">
        <f t="shared" si="17"/>
        <v>0.7177505896</v>
      </c>
      <c r="W1455" s="6">
        <f>IFERROR(VLOOKUP($C1455,'pc 2021'!$D:$M,10,0)/1000,"")</f>
        <v>6659893</v>
      </c>
      <c r="X1455" s="6">
        <f>IFERROR(VLOOKUP($C1455,'pnc 2021'!$D:$M,10,0)/1000,"")</f>
        <v>10995069</v>
      </c>
      <c r="Y1455" s="6">
        <f>IFERROR(VLOOKUP(C1455,'atv 2021'!$D:$M,10,0)/1000,"")</f>
        <v>24597628</v>
      </c>
      <c r="Z1455" s="6">
        <f>IFERROR(VLOOKUP($C1455,'ll 2021'!$D:$N,11,0)/1000,"")</f>
        <v>1700541</v>
      </c>
      <c r="AA1455" s="2" t="str">
        <f t="shared" si="3"/>
        <v/>
      </c>
      <c r="AB1455" s="2">
        <f t="shared" si="18"/>
        <v>0</v>
      </c>
      <c r="AC1455" s="2">
        <f t="shared" si="19"/>
        <v>0</v>
      </c>
      <c r="AD1455" s="2">
        <f t="shared" si="20"/>
        <v>1</v>
      </c>
      <c r="AE1455" s="2">
        <f t="shared" si="21"/>
        <v>0</v>
      </c>
      <c r="AF1455" s="2">
        <f t="shared" si="22"/>
        <v>0</v>
      </c>
      <c r="AG1455" s="2">
        <f t="shared" si="23"/>
        <v>0</v>
      </c>
      <c r="AH1455" s="2">
        <f t="shared" si="24"/>
        <v>0</v>
      </c>
      <c r="AI1455" s="2">
        <f t="shared" si="25"/>
        <v>0</v>
      </c>
      <c r="AJ1455" s="2">
        <f t="shared" si="26"/>
        <v>0</v>
      </c>
      <c r="AK1455" s="2">
        <f t="shared" si="27"/>
        <v>0</v>
      </c>
      <c r="AL1455" s="2">
        <f t="shared" si="28"/>
        <v>0</v>
      </c>
      <c r="AM1455" s="2">
        <v>0.0</v>
      </c>
      <c r="AN1455" s="3">
        <v>0.0</v>
      </c>
      <c r="AO1455" s="3">
        <v>0.0</v>
      </c>
      <c r="AP1455" s="3">
        <v>0.0</v>
      </c>
      <c r="AQ1455" s="3">
        <v>0.0</v>
      </c>
      <c r="AR1455" s="3">
        <v>1.0</v>
      </c>
      <c r="AS1455" s="6">
        <f>IFERROR(VLOOKUP($C1455,'t-1 2020'!$A:$V,15,0),"")</f>
        <v>17.04001145</v>
      </c>
      <c r="AT1455" s="6">
        <f>IFERROR(VLOOKUP($C1455,'t-1 2020'!$A:$V,16,0),"")</f>
        <v>0.04779256596</v>
      </c>
      <c r="AU1455" s="6">
        <f>IFERROR(VLOOKUP($C1455,'t-1 2020'!$A:$V,17,0),"")</f>
        <v>0.7604858402</v>
      </c>
      <c r="AV1455" s="6">
        <f>IFERROR(VLOOKUP($C1455,'t-1 2020'!$A:$V,8,0),"")</f>
        <v>0</v>
      </c>
      <c r="AW1455" s="6">
        <f>IFERROR(VLOOKUP($C1455,'t-1 2020'!$A:$V,9,0),"")</f>
        <v>1</v>
      </c>
      <c r="AX1455" s="6">
        <f>IFERROR(VLOOKUP($C1455,'t-1 2020'!$A:$V,10,0),"")</f>
        <v>1</v>
      </c>
      <c r="AY1455" s="6" t="str">
        <f>IFERROR(VLOOKUP($C1455,'t-1 2020'!$A:$V,111,0),"")</f>
        <v/>
      </c>
      <c r="AZ1455" s="6">
        <f>IFERROR(VLOOKUP($C1455,'t-1 2020'!$A:$V,12,0),"")</f>
        <v>0</v>
      </c>
      <c r="BA1455" s="6">
        <f>IFERROR(VLOOKUP($C1455,'t-1 2020'!$A:$V,13,0),"")</f>
        <v>23</v>
      </c>
      <c r="BB1455" s="6">
        <f>IFERROR(VLOOKUP($C1455,'t-1 2020'!$A:$V,14,0),"")</f>
        <v>0</v>
      </c>
      <c r="BC1455" s="6"/>
      <c r="BD1455" s="6"/>
    </row>
    <row r="1456" ht="15.75" customHeight="1">
      <c r="A1456" s="2">
        <v>47.0</v>
      </c>
      <c r="B1456" s="3">
        <v>2021.0</v>
      </c>
      <c r="C1456" s="7" t="s">
        <v>102</v>
      </c>
      <c r="D1456" s="2">
        <v>20320.0</v>
      </c>
      <c r="E1456" s="2">
        <v>6.981176000158E12</v>
      </c>
      <c r="F1456" s="2" t="str">
        <f t="array" ref="F1456">IFERROR(INDEX(cnpj!$A:$B,MATCH(C1456,cnpj!$B:$B,0),1),IF(G1456=14,LEFT(E1456,2)&amp;"."&amp;MID(E1456,3,3)&amp;"."&amp;MID(E1456,6,3)&amp;"/"&amp;MID(E1456,9,4)&amp;"-"&amp;RIGHT(E1456,2),IF(G1456=13,0&amp;LEFT(E1456,1)&amp;"."&amp;MID(E1456,2,3)&amp;"."&amp;MID(E1456,5,3)&amp;"/"&amp;MID(E1456,8,4)&amp;"-"&amp;RIGHT(E1456,2),IF(G1456=12,"00"&amp;"."&amp;LEFT(E1456,3)&amp;"."&amp;MID(E1456,4,3)&amp;"/"&amp;MID(E1456,7,4)&amp;"-"&amp;RIGHT(E1456,2),IF(G1456=11,"00.0"&amp;LEFT(E1456,2)&amp;"."&amp;MID(E1456,3,3)&amp;"/"&amp;MID(E1456,6,4)&amp;"-"&amp;RIGHT(E1456,2),"erro")))))</f>
        <v>06.981.176/0001-58</v>
      </c>
      <c r="G1456" s="2">
        <f t="shared" si="2"/>
        <v>13</v>
      </c>
      <c r="H1456" s="2" t="s">
        <v>52</v>
      </c>
      <c r="I1456" s="2">
        <v>10.0</v>
      </c>
      <c r="J1456" s="6" t="str">
        <f t="shared" si="14"/>
        <v/>
      </c>
      <c r="K1456" s="6"/>
      <c r="L1456" s="6"/>
      <c r="M1456" s="6"/>
      <c r="N1456" s="6"/>
      <c r="O1456" s="6"/>
      <c r="P1456" s="6"/>
      <c r="Q1456" s="6"/>
      <c r="R1456" s="6"/>
      <c r="S1456" s="6"/>
      <c r="T1456" s="6">
        <f t="shared" si="15"/>
        <v>16.7548459</v>
      </c>
      <c r="U1456" s="6">
        <f t="shared" si="16"/>
        <v>0.04609962357</v>
      </c>
      <c r="V1456" s="6">
        <f t="shared" si="17"/>
        <v>0.5897296755</v>
      </c>
      <c r="W1456" s="6">
        <f>IFERROR(VLOOKUP($C1456,'pc 2021'!$D:$M,10,0)/1000,"")</f>
        <v>2939206</v>
      </c>
      <c r="X1456" s="6">
        <f>IFERROR(VLOOKUP($C1456,'pnc 2021'!$D:$M,10,0)/1000,"")</f>
        <v>8208618</v>
      </c>
      <c r="Y1456" s="6">
        <f>IFERROR(VLOOKUP(C1456,'atv 2021'!$D:$M,10,0)/1000,"")</f>
        <v>18903278</v>
      </c>
      <c r="Z1456" s="6">
        <f>IFERROR(VLOOKUP($C1456,'ll 2021'!$D:$N,11,0)/1000,"")</f>
        <v>871434</v>
      </c>
      <c r="AA1456" s="2" t="str">
        <f t="shared" si="3"/>
        <v/>
      </c>
      <c r="AB1456" s="2">
        <f t="shared" si="18"/>
        <v>0</v>
      </c>
      <c r="AC1456" s="2">
        <f t="shared" si="19"/>
        <v>0</v>
      </c>
      <c r="AD1456" s="2">
        <f t="shared" si="20"/>
        <v>1</v>
      </c>
      <c r="AE1456" s="2">
        <f t="shared" si="21"/>
        <v>0</v>
      </c>
      <c r="AF1456" s="2">
        <f t="shared" si="22"/>
        <v>0</v>
      </c>
      <c r="AG1456" s="2">
        <f t="shared" si="23"/>
        <v>0</v>
      </c>
      <c r="AH1456" s="2">
        <f t="shared" si="24"/>
        <v>0</v>
      </c>
      <c r="AI1456" s="2">
        <f t="shared" si="25"/>
        <v>0</v>
      </c>
      <c r="AJ1456" s="2">
        <f t="shared" si="26"/>
        <v>0</v>
      </c>
      <c r="AK1456" s="2">
        <f t="shared" si="27"/>
        <v>0</v>
      </c>
      <c r="AL1456" s="2">
        <f t="shared" si="28"/>
        <v>0</v>
      </c>
      <c r="AM1456" s="2">
        <v>0.0</v>
      </c>
      <c r="AN1456" s="3">
        <v>0.0</v>
      </c>
      <c r="AO1456" s="3">
        <v>0.0</v>
      </c>
      <c r="AP1456" s="3">
        <v>0.0</v>
      </c>
      <c r="AQ1456" s="3">
        <v>0.0</v>
      </c>
      <c r="AR1456" s="3">
        <v>1.0</v>
      </c>
      <c r="AS1456" s="6">
        <f>IFERROR(VLOOKUP($C1456,'t-1 2020'!$A:$V,15,0),"")</f>
        <v>16.81368684</v>
      </c>
      <c r="AT1456" s="6">
        <f>IFERROR(VLOOKUP($C1456,'t-1 2020'!$A:$V,16,0),"")</f>
        <v>0.05264792054</v>
      </c>
      <c r="AU1456" s="6">
        <f>IFERROR(VLOOKUP($C1456,'t-1 2020'!$A:$V,17,0),"")</f>
        <v>0.7086044948</v>
      </c>
      <c r="AV1456" s="6">
        <f>IFERROR(VLOOKUP($C1456,'t-1 2020'!$A:$V,8,0),"")</f>
        <v>0</v>
      </c>
      <c r="AW1456" s="6">
        <f>IFERROR(VLOOKUP($C1456,'t-1 2020'!$A:$V,9,0),"")</f>
        <v>1</v>
      </c>
      <c r="AX1456" s="6">
        <f>IFERROR(VLOOKUP($C1456,'t-1 2020'!$A:$V,10,0),"")</f>
        <v>1</v>
      </c>
      <c r="AY1456" s="6" t="str">
        <f>IFERROR(VLOOKUP($C1456,'t-1 2020'!$A:$V,111,0),"")</f>
        <v/>
      </c>
      <c r="AZ1456" s="6">
        <f>IFERROR(VLOOKUP($C1456,'t-1 2020'!$A:$V,12,0),"")</f>
        <v>0</v>
      </c>
      <c r="BA1456" s="6">
        <f>IFERROR(VLOOKUP($C1456,'t-1 2020'!$A:$V,13,0),"")</f>
        <v>23</v>
      </c>
      <c r="BB1456" s="6">
        <f>IFERROR(VLOOKUP($C1456,'t-1 2020'!$A:$V,14,0),"")</f>
        <v>0</v>
      </c>
      <c r="BC1456" s="6"/>
      <c r="BD1456" s="6"/>
    </row>
    <row r="1457" ht="15.75" customHeight="1">
      <c r="A1457" s="2">
        <v>48.0</v>
      </c>
      <c r="B1457" s="3">
        <v>2021.0</v>
      </c>
      <c r="C1457" s="7" t="s">
        <v>103</v>
      </c>
      <c r="D1457" s="2">
        <v>18716.0</v>
      </c>
      <c r="E1457" s="2">
        <v>2.983428000127E12</v>
      </c>
      <c r="F1457" s="2" t="str">
        <f t="array" ref="F1457">IFERROR(INDEX(cnpj!$A:$B,MATCH(C1457,cnpj!$B:$B,0),1),IF(G1457=14,LEFT(E1457,2)&amp;"."&amp;MID(E1457,3,3)&amp;"."&amp;MID(E1457,6,3)&amp;"/"&amp;MID(E1457,9,4)&amp;"-"&amp;RIGHT(E1457,2),IF(G1457=13,0&amp;LEFT(E1457,1)&amp;"."&amp;MID(E1457,2,3)&amp;"."&amp;MID(E1457,5,3)&amp;"/"&amp;MID(E1457,8,4)&amp;"-"&amp;RIGHT(E1457,2),IF(G1457=12,"00"&amp;"."&amp;LEFT(E1457,3)&amp;"."&amp;MID(E1457,4,3)&amp;"/"&amp;MID(E1457,7,4)&amp;"-"&amp;RIGHT(E1457,2),IF(G1457=11,"00.0"&amp;LEFT(E1457,2)&amp;"."&amp;MID(E1457,3,3)&amp;"/"&amp;MID(E1457,6,4)&amp;"-"&amp;RIGHT(E1457,2),"erro")))))</f>
        <v>02.983.428/0001-27</v>
      </c>
      <c r="G1457" s="2">
        <f t="shared" si="2"/>
        <v>13</v>
      </c>
      <c r="H1457" s="2" t="s">
        <v>57</v>
      </c>
      <c r="I1457" s="2">
        <v>2.0</v>
      </c>
      <c r="J1457" s="6" t="str">
        <f t="shared" si="14"/>
        <v/>
      </c>
      <c r="K1457" s="6"/>
      <c r="L1457" s="6"/>
      <c r="M1457" s="6"/>
      <c r="N1457" s="6"/>
      <c r="O1457" s="6"/>
      <c r="P1457" s="6"/>
      <c r="Q1457" s="6"/>
      <c r="R1457" s="6"/>
      <c r="S1457" s="6"/>
      <c r="T1457" s="6" t="str">
        <f t="shared" si="15"/>
        <v/>
      </c>
      <c r="U1457" s="6" t="str">
        <f t="shared" si="16"/>
        <v/>
      </c>
      <c r="V1457" s="6" t="str">
        <f t="shared" si="17"/>
        <v/>
      </c>
      <c r="W1457" s="6" t="str">
        <f>IFERROR(VLOOKUP($C1457,'pc 2021'!$D:$M,10,0)/1000,"")</f>
        <v/>
      </c>
      <c r="X1457" s="6" t="str">
        <f>IFERROR(VLOOKUP($C1457,'pnc 2021'!$D:$M,10,0)/1000,"")</f>
        <v/>
      </c>
      <c r="Y1457" s="6" t="str">
        <f>IFERROR(VLOOKUP(C1457,'atv 2021'!$D:$M,10,0)/1000,"")</f>
        <v/>
      </c>
      <c r="Z1457" s="6" t="str">
        <f>IFERROR(VLOOKUP($C1457,'ll 2021'!$D:$N,11,0)/1000,"")</f>
        <v/>
      </c>
      <c r="AA1457" s="2" t="str">
        <f t="shared" si="3"/>
        <v/>
      </c>
      <c r="AB1457" s="2">
        <f t="shared" si="18"/>
        <v>0</v>
      </c>
      <c r="AC1457" s="2">
        <f t="shared" si="19"/>
        <v>0</v>
      </c>
      <c r="AD1457" s="2">
        <f t="shared" si="20"/>
        <v>0</v>
      </c>
      <c r="AE1457" s="2">
        <f t="shared" si="21"/>
        <v>1</v>
      </c>
      <c r="AF1457" s="2">
        <f t="shared" si="22"/>
        <v>0</v>
      </c>
      <c r="AG1457" s="2">
        <f t="shared" si="23"/>
        <v>0</v>
      </c>
      <c r="AH1457" s="2">
        <f t="shared" si="24"/>
        <v>0</v>
      </c>
      <c r="AI1457" s="2">
        <f t="shared" si="25"/>
        <v>0</v>
      </c>
      <c r="AJ1457" s="2">
        <f t="shared" si="26"/>
        <v>0</v>
      </c>
      <c r="AK1457" s="2">
        <f t="shared" si="27"/>
        <v>0</v>
      </c>
      <c r="AL1457" s="2">
        <f t="shared" si="28"/>
        <v>0</v>
      </c>
      <c r="AM1457" s="2">
        <v>0.0</v>
      </c>
      <c r="AN1457" s="3">
        <v>0.0</v>
      </c>
      <c r="AO1457" s="3">
        <v>0.0</v>
      </c>
      <c r="AP1457" s="3">
        <v>0.0</v>
      </c>
      <c r="AQ1457" s="3">
        <v>0.0</v>
      </c>
      <c r="AR1457" s="3">
        <v>1.0</v>
      </c>
      <c r="AS1457" s="6" t="str">
        <f>IFERROR(VLOOKUP($C1457,'t-1 2020'!$A:$V,15,0),"")</f>
        <v/>
      </c>
      <c r="AT1457" s="6" t="str">
        <f>IFERROR(VLOOKUP($C1457,'t-1 2020'!$A:$V,16,0),"")</f>
        <v/>
      </c>
      <c r="AU1457" s="6" t="str">
        <f>IFERROR(VLOOKUP($C1457,'t-1 2020'!$A:$V,17,0),"")</f>
        <v/>
      </c>
      <c r="AV1457" s="6" t="str">
        <f>IFERROR(VLOOKUP($C1457,'t-1 2020'!$A:$V,8,0),"")</f>
        <v/>
      </c>
      <c r="AW1457" s="6" t="str">
        <f>IFERROR(VLOOKUP($C1457,'t-1 2020'!$A:$V,9,0),"")</f>
        <v/>
      </c>
      <c r="AX1457" s="6" t="str">
        <f>IFERROR(VLOOKUP($C1457,'t-1 2020'!$A:$V,10,0),"")</f>
        <v/>
      </c>
      <c r="AY1457" s="6" t="str">
        <f>IFERROR(VLOOKUP($C1457,'t-1 2020'!$A:$V,111,0),"")</f>
        <v/>
      </c>
      <c r="AZ1457" s="6" t="str">
        <f>IFERROR(VLOOKUP($C1457,'t-1 2020'!$A:$V,12,0),"")</f>
        <v/>
      </c>
      <c r="BA1457" s="6" t="str">
        <f>IFERROR(VLOOKUP($C1457,'t-1 2020'!$A:$V,13,0),"")</f>
        <v/>
      </c>
      <c r="BB1457" s="6" t="str">
        <f>IFERROR(VLOOKUP($C1457,'t-1 2020'!$A:$V,14,0),"")</f>
        <v/>
      </c>
      <c r="BC1457" s="6"/>
      <c r="BD1457" s="6"/>
    </row>
    <row r="1458" ht="15.75" customHeight="1">
      <c r="A1458" s="2">
        <v>49.0</v>
      </c>
      <c r="B1458" s="3">
        <v>2021.0</v>
      </c>
      <c r="C1458" s="7" t="s">
        <v>104</v>
      </c>
      <c r="D1458" s="2">
        <v>2437.0</v>
      </c>
      <c r="E1458" s="2">
        <v>1.180000126E9</v>
      </c>
      <c r="F1458" s="2" t="str">
        <f t="array" ref="F1458">IFERROR(INDEX(cnpj!$A:$B,MATCH(C1458,cnpj!$B:$B,0),1),IF(G1458=14,LEFT(E1458,2)&amp;"."&amp;MID(E1458,3,3)&amp;"."&amp;MID(E1458,6,3)&amp;"/"&amp;MID(E1458,9,4)&amp;"-"&amp;RIGHT(E1458,2),IF(G1458=13,0&amp;LEFT(E1458,1)&amp;"."&amp;MID(E1458,2,3)&amp;"."&amp;MID(E1458,5,3)&amp;"/"&amp;MID(E1458,8,4)&amp;"-"&amp;RIGHT(E1458,2),IF(G1458=12,"00"&amp;"."&amp;LEFT(E1458,3)&amp;"."&amp;MID(E1458,4,3)&amp;"/"&amp;MID(E1458,7,4)&amp;"-"&amp;RIGHT(E1458,2),IF(G1458=11,"00.0"&amp;LEFT(E1458,2)&amp;"."&amp;MID(E1458,3,3)&amp;"/"&amp;MID(E1458,6,4)&amp;"-"&amp;RIGHT(E1458,2),"erro")))))</f>
        <v>00.001.180/0001-26</v>
      </c>
      <c r="G1458" s="2">
        <f t="shared" si="2"/>
        <v>10</v>
      </c>
      <c r="H1458" s="2" t="s">
        <v>55</v>
      </c>
      <c r="I1458" s="2">
        <v>10.0</v>
      </c>
      <c r="J1458" s="6" t="str">
        <f t="shared" si="14"/>
        <v/>
      </c>
      <c r="K1458" s="6"/>
      <c r="L1458" s="6"/>
      <c r="M1458" s="6"/>
      <c r="N1458" s="6"/>
      <c r="O1458" s="6"/>
      <c r="P1458" s="6"/>
      <c r="Q1458" s="6"/>
      <c r="R1458" s="6"/>
      <c r="S1458" s="6"/>
      <c r="T1458" s="6">
        <f t="shared" si="15"/>
        <v>18.73840347</v>
      </c>
      <c r="U1458" s="6">
        <f t="shared" si="16"/>
        <v>0.04109287162</v>
      </c>
      <c r="V1458" s="6">
        <f t="shared" si="17"/>
        <v>0.4459864068</v>
      </c>
      <c r="W1458" s="6">
        <f>IFERROR(VLOOKUP($C1458,'pc 2021'!$D:$M,10,0)/1000,"")</f>
        <v>14220185</v>
      </c>
      <c r="X1458" s="6">
        <f>IFERROR(VLOOKUP($C1458,'pnc 2021'!$D:$M,10,0)/1000,"")</f>
        <v>47058135</v>
      </c>
      <c r="Y1458" s="6">
        <f>IFERROR(VLOOKUP(C1458,'atv 2021'!$D:$M,10,0)/1000,"")</f>
        <v>137399524</v>
      </c>
      <c r="Z1458" s="6">
        <f>IFERROR(VLOOKUP($C1458,'ll 2021'!$D:$N,11,0)/1000,"")</f>
        <v>5646141</v>
      </c>
      <c r="AA1458" s="2" t="str">
        <f t="shared" si="3"/>
        <v/>
      </c>
      <c r="AB1458" s="2">
        <f t="shared" si="18"/>
        <v>0</v>
      </c>
      <c r="AC1458" s="2">
        <f t="shared" si="19"/>
        <v>0</v>
      </c>
      <c r="AD1458" s="2">
        <f t="shared" si="20"/>
        <v>1</v>
      </c>
      <c r="AE1458" s="2">
        <f t="shared" si="21"/>
        <v>0</v>
      </c>
      <c r="AF1458" s="2">
        <f t="shared" si="22"/>
        <v>0</v>
      </c>
      <c r="AG1458" s="2">
        <f t="shared" si="23"/>
        <v>0</v>
      </c>
      <c r="AH1458" s="2">
        <f t="shared" si="24"/>
        <v>0</v>
      </c>
      <c r="AI1458" s="2">
        <f t="shared" si="25"/>
        <v>0</v>
      </c>
      <c r="AJ1458" s="2">
        <f t="shared" si="26"/>
        <v>0</v>
      </c>
      <c r="AK1458" s="2">
        <f t="shared" si="27"/>
        <v>0</v>
      </c>
      <c r="AL1458" s="2">
        <f t="shared" si="28"/>
        <v>0</v>
      </c>
      <c r="AM1458" s="2">
        <v>0.0</v>
      </c>
      <c r="AN1458" s="3">
        <v>0.0</v>
      </c>
      <c r="AO1458" s="3">
        <v>0.0</v>
      </c>
      <c r="AP1458" s="3">
        <v>0.0</v>
      </c>
      <c r="AQ1458" s="3">
        <v>0.0</v>
      </c>
      <c r="AR1458" s="3">
        <v>1.0</v>
      </c>
      <c r="AS1458" s="6">
        <f>IFERROR(VLOOKUP($C1458,'t-1 2020'!$A:$V,15,0),"")</f>
        <v>18.68671058</v>
      </c>
      <c r="AT1458" s="6">
        <f>IFERROR(VLOOKUP($C1458,'t-1 2020'!$A:$V,16,0),"")</f>
        <v>0.04858073543</v>
      </c>
      <c r="AU1458" s="6">
        <f>IFERROR(VLOOKUP($C1458,'t-1 2020'!$A:$V,17,0),"")</f>
        <v>0.4368503085</v>
      </c>
      <c r="AV1458" s="6">
        <f>IFERROR(VLOOKUP($C1458,'t-1 2020'!$A:$V,8,0),"")</f>
        <v>0</v>
      </c>
      <c r="AW1458" s="6">
        <f>IFERROR(VLOOKUP($C1458,'t-1 2020'!$A:$V,9,0),"")</f>
        <v>1</v>
      </c>
      <c r="AX1458" s="6">
        <f>IFERROR(VLOOKUP($C1458,'t-1 2020'!$A:$V,10,0),"")</f>
        <v>1</v>
      </c>
      <c r="AY1458" s="6" t="str">
        <f>IFERROR(VLOOKUP($C1458,'t-1 2020'!$A:$V,111,0),"")</f>
        <v/>
      </c>
      <c r="AZ1458" s="6">
        <f>IFERROR(VLOOKUP($C1458,'t-1 2020'!$A:$V,12,0),"")</f>
        <v>0</v>
      </c>
      <c r="BA1458" s="6">
        <f>IFERROR(VLOOKUP($C1458,'t-1 2020'!$A:$V,13,0),"")</f>
        <v>23</v>
      </c>
      <c r="BB1458" s="6">
        <f>IFERROR(VLOOKUP($C1458,'t-1 2020'!$A:$V,14,0),"")</f>
        <v>0</v>
      </c>
      <c r="BC1458" s="6"/>
      <c r="BD1458" s="6"/>
    </row>
    <row r="1459" ht="15.75" customHeight="1">
      <c r="A1459" s="2">
        <v>50.0</v>
      </c>
      <c r="B1459" s="3">
        <v>2021.0</v>
      </c>
      <c r="C1459" s="7" t="s">
        <v>105</v>
      </c>
      <c r="D1459" s="2">
        <v>2461.0</v>
      </c>
      <c r="E1459" s="2">
        <v>8.3878892000155E13</v>
      </c>
      <c r="F1459" s="2" t="str">
        <f t="array" ref="F1459">IFERROR(INDEX(cnpj!$A:$B,MATCH(C1459,cnpj!$B:$B,0),1),IF(G1459=14,LEFT(E1459,2)&amp;"."&amp;MID(E1459,3,3)&amp;"."&amp;MID(E1459,6,3)&amp;"/"&amp;MID(E1459,9,4)&amp;"-"&amp;RIGHT(E1459,2),IF(G1459=13,0&amp;LEFT(E1459,1)&amp;"."&amp;MID(E1459,2,3)&amp;"."&amp;MID(E1459,5,3)&amp;"/"&amp;MID(E1459,8,4)&amp;"-"&amp;RIGHT(E1459,2),IF(G1459=12,"00"&amp;"."&amp;LEFT(E1459,3)&amp;"."&amp;MID(E1459,4,3)&amp;"/"&amp;MID(E1459,7,4)&amp;"-"&amp;RIGHT(E1459,2),IF(G1459=11,"00.0"&amp;LEFT(E1459,2)&amp;"."&amp;MID(E1459,3,3)&amp;"/"&amp;MID(E1459,6,4)&amp;"-"&amp;RIGHT(E1459,2),"erro")))))</f>
        <v>83.878.892/0001-55</v>
      </c>
      <c r="G1459" s="2">
        <f t="shared" si="2"/>
        <v>14</v>
      </c>
      <c r="H1459" s="2" t="s">
        <v>55</v>
      </c>
      <c r="I1459" s="2">
        <v>10.0</v>
      </c>
      <c r="J1459" s="6" t="str">
        <f t="shared" si="14"/>
        <v/>
      </c>
      <c r="K1459" s="6"/>
      <c r="L1459" s="6"/>
      <c r="M1459" s="6"/>
      <c r="N1459" s="6"/>
      <c r="O1459" s="6"/>
      <c r="P1459" s="6"/>
      <c r="Q1459" s="6"/>
      <c r="R1459" s="6"/>
      <c r="S1459" s="6"/>
      <c r="T1459" s="6">
        <f t="shared" si="15"/>
        <v>14.846239</v>
      </c>
      <c r="U1459" s="6">
        <f t="shared" si="16"/>
        <v>0.2009099189</v>
      </c>
      <c r="V1459" s="6">
        <f t="shared" si="17"/>
        <v>0.06483448545</v>
      </c>
      <c r="W1459" s="6">
        <f>IFERROR(VLOOKUP($C1459,'pc 2021'!$D:$M,10,0)/1000,"")</f>
        <v>161143</v>
      </c>
      <c r="X1459" s="6">
        <f>IFERROR(VLOOKUP($C1459,'pnc 2021'!$D:$M,10,0)/1000,"")</f>
        <v>20595</v>
      </c>
      <c r="Y1459" s="6">
        <f>IFERROR(VLOOKUP(C1459,'atv 2021'!$D:$M,10,0)/1000,"")</f>
        <v>2803107</v>
      </c>
      <c r="Z1459" s="6">
        <f>IFERROR(VLOOKUP($C1459,'ll 2021'!$D:$N,11,0)/1000,"")</f>
        <v>563172</v>
      </c>
      <c r="AA1459" s="2" t="str">
        <f t="shared" si="3"/>
        <v/>
      </c>
      <c r="AB1459" s="2">
        <f t="shared" si="18"/>
        <v>0</v>
      </c>
      <c r="AC1459" s="2">
        <f t="shared" si="19"/>
        <v>0</v>
      </c>
      <c r="AD1459" s="2">
        <f t="shared" si="20"/>
        <v>1</v>
      </c>
      <c r="AE1459" s="2">
        <f t="shared" si="21"/>
        <v>0</v>
      </c>
      <c r="AF1459" s="2">
        <f t="shared" si="22"/>
        <v>0</v>
      </c>
      <c r="AG1459" s="2">
        <f t="shared" si="23"/>
        <v>0</v>
      </c>
      <c r="AH1459" s="2">
        <f t="shared" si="24"/>
        <v>0</v>
      </c>
      <c r="AI1459" s="2">
        <f t="shared" si="25"/>
        <v>0</v>
      </c>
      <c r="AJ1459" s="2">
        <f t="shared" si="26"/>
        <v>0</v>
      </c>
      <c r="AK1459" s="2">
        <f t="shared" si="27"/>
        <v>0</v>
      </c>
      <c r="AL1459" s="2">
        <f t="shared" si="28"/>
        <v>0</v>
      </c>
      <c r="AM1459" s="2">
        <v>0.0</v>
      </c>
      <c r="AN1459" s="3">
        <v>0.0</v>
      </c>
      <c r="AO1459" s="3">
        <v>0.0</v>
      </c>
      <c r="AP1459" s="3">
        <v>0.0</v>
      </c>
      <c r="AQ1459" s="3">
        <v>0.0</v>
      </c>
      <c r="AR1459" s="3">
        <v>1.0</v>
      </c>
      <c r="AS1459" s="6">
        <f>IFERROR(VLOOKUP($C1459,'t-1 2020'!$A:$V,15,0),"")</f>
        <v>14.57338359</v>
      </c>
      <c r="AT1459" s="6">
        <f>IFERROR(VLOOKUP($C1459,'t-1 2020'!$A:$V,16,0),"")</f>
        <v>0.2430880527</v>
      </c>
      <c r="AU1459" s="6">
        <f>IFERROR(VLOOKUP($C1459,'t-1 2020'!$A:$V,17,0),"")</f>
        <v>0.06987331592</v>
      </c>
      <c r="AV1459" s="6">
        <f>IFERROR(VLOOKUP($C1459,'t-1 2020'!$A:$V,8,0),"")</f>
        <v>0</v>
      </c>
      <c r="AW1459" s="6">
        <f>IFERROR(VLOOKUP($C1459,'t-1 2020'!$A:$V,9,0),"")</f>
        <v>1</v>
      </c>
      <c r="AX1459" s="6">
        <f>IFERROR(VLOOKUP($C1459,'t-1 2020'!$A:$V,10,0),"")</f>
        <v>1</v>
      </c>
      <c r="AY1459" s="6" t="str">
        <f>IFERROR(VLOOKUP($C1459,'t-1 2020'!$A:$V,111,0),"")</f>
        <v/>
      </c>
      <c r="AZ1459" s="6">
        <f>IFERROR(VLOOKUP($C1459,'t-1 2020'!$A:$V,12,0),"")</f>
        <v>0</v>
      </c>
      <c r="BA1459" s="6">
        <f>IFERROR(VLOOKUP($C1459,'t-1 2020'!$A:$V,13,0),"")</f>
        <v>27</v>
      </c>
      <c r="BB1459" s="6">
        <f>IFERROR(VLOOKUP($C1459,'t-1 2020'!$A:$V,14,0),"")</f>
        <v>0</v>
      </c>
      <c r="BC1459" s="6"/>
      <c r="BD1459" s="6"/>
    </row>
    <row r="1460" ht="15.75" customHeight="1">
      <c r="A1460" s="2">
        <v>51.0</v>
      </c>
      <c r="B1460" s="3">
        <v>2021.0</v>
      </c>
      <c r="C1460" s="7" t="s">
        <v>106</v>
      </c>
      <c r="D1460" s="2">
        <v>21857.0</v>
      </c>
      <c r="E1460" s="2">
        <v>2.555926000179E12</v>
      </c>
      <c r="F1460" s="2" t="str">
        <f t="array" ref="F1460">IFERROR(INDEX(cnpj!$A:$B,MATCH(C1460,cnpj!$B:$B,0),1),IF(G1460=14,LEFT(E1460,2)&amp;"."&amp;MID(E1460,3,3)&amp;"."&amp;MID(E1460,6,3)&amp;"/"&amp;MID(E1460,9,4)&amp;"-"&amp;RIGHT(E1460,2),IF(G1460=13,0&amp;LEFT(E1460,1)&amp;"."&amp;MID(E1460,2,3)&amp;"."&amp;MID(E1460,5,3)&amp;"/"&amp;MID(E1460,8,4)&amp;"-"&amp;RIGHT(E1460,2),IF(G1460=12,"00"&amp;"."&amp;LEFT(E1460,3)&amp;"."&amp;MID(E1460,4,3)&amp;"/"&amp;MID(E1460,7,4)&amp;"-"&amp;RIGHT(E1460,2),IF(G1460=11,"00.0"&amp;LEFT(E1460,2)&amp;"."&amp;MID(E1460,3,3)&amp;"/"&amp;MID(E1460,6,4)&amp;"-"&amp;RIGHT(E1460,2),"erro")))))</f>
        <v>02.555.926/0001-79</v>
      </c>
      <c r="G1460" s="2">
        <f t="shared" si="2"/>
        <v>13</v>
      </c>
      <c r="H1460" s="2" t="s">
        <v>60</v>
      </c>
      <c r="I1460" s="2">
        <v>1.0</v>
      </c>
      <c r="J1460" s="6" t="str">
        <f t="shared" si="14"/>
        <v/>
      </c>
      <c r="K1460" s="6"/>
      <c r="L1460" s="6"/>
      <c r="M1460" s="6"/>
      <c r="N1460" s="6"/>
      <c r="O1460" s="6"/>
      <c r="P1460" s="6"/>
      <c r="Q1460" s="6"/>
      <c r="R1460" s="6"/>
      <c r="S1460" s="6"/>
      <c r="T1460" s="6" t="str">
        <f t="shared" si="15"/>
        <v/>
      </c>
      <c r="U1460" s="6" t="str">
        <f t="shared" si="16"/>
        <v/>
      </c>
      <c r="V1460" s="6" t="str">
        <f t="shared" si="17"/>
        <v/>
      </c>
      <c r="W1460" s="6" t="str">
        <f>IFERROR(VLOOKUP($C1460,'pc 2021'!$D:$M,10,0)/1000,"")</f>
        <v/>
      </c>
      <c r="X1460" s="6" t="str">
        <f>IFERROR(VLOOKUP($C1460,'pnc 2021'!$D:$M,10,0)/1000,"")</f>
        <v/>
      </c>
      <c r="Y1460" s="6" t="str">
        <f>IFERROR(VLOOKUP(C1460,'atv 2021'!$D:$M,10,0)/1000,"")</f>
        <v/>
      </c>
      <c r="Z1460" s="6" t="str">
        <f>IFERROR(VLOOKUP($C1460,'ll 2021'!$D:$N,11,0)/1000,"")</f>
        <v/>
      </c>
      <c r="AA1460" s="2" t="str">
        <f t="shared" si="3"/>
        <v/>
      </c>
      <c r="AB1460" s="2">
        <f t="shared" si="18"/>
        <v>0</v>
      </c>
      <c r="AC1460" s="2">
        <f t="shared" si="19"/>
        <v>0</v>
      </c>
      <c r="AD1460" s="2">
        <f t="shared" si="20"/>
        <v>0</v>
      </c>
      <c r="AE1460" s="2">
        <f t="shared" si="21"/>
        <v>0</v>
      </c>
      <c r="AF1460" s="2">
        <f t="shared" si="22"/>
        <v>0</v>
      </c>
      <c r="AG1460" s="2">
        <f t="shared" si="23"/>
        <v>1</v>
      </c>
      <c r="AH1460" s="2">
        <f t="shared" si="24"/>
        <v>0</v>
      </c>
      <c r="AI1460" s="2">
        <f t="shared" si="25"/>
        <v>0</v>
      </c>
      <c r="AJ1460" s="2">
        <f t="shared" si="26"/>
        <v>0</v>
      </c>
      <c r="AK1460" s="2">
        <f t="shared" si="27"/>
        <v>0</v>
      </c>
      <c r="AL1460" s="2">
        <f t="shared" si="28"/>
        <v>0</v>
      </c>
      <c r="AM1460" s="2">
        <v>0.0</v>
      </c>
      <c r="AN1460" s="3">
        <v>0.0</v>
      </c>
      <c r="AO1460" s="3">
        <v>0.0</v>
      </c>
      <c r="AP1460" s="3">
        <v>0.0</v>
      </c>
      <c r="AQ1460" s="3">
        <v>0.0</v>
      </c>
      <c r="AR1460" s="3">
        <v>1.0</v>
      </c>
      <c r="AS1460" s="6" t="str">
        <f>IFERROR(VLOOKUP($C1460,'t-1 2020'!$A:$V,15,0),"")</f>
        <v/>
      </c>
      <c r="AT1460" s="6" t="str">
        <f>IFERROR(VLOOKUP($C1460,'t-1 2020'!$A:$V,16,0),"")</f>
        <v/>
      </c>
      <c r="AU1460" s="6" t="str">
        <f>IFERROR(VLOOKUP($C1460,'t-1 2020'!$A:$V,17,0),"")</f>
        <v/>
      </c>
      <c r="AV1460" s="6" t="str">
        <f>IFERROR(VLOOKUP($C1460,'t-1 2020'!$A:$V,8,0),"")</f>
        <v/>
      </c>
      <c r="AW1460" s="6" t="str">
        <f>IFERROR(VLOOKUP($C1460,'t-1 2020'!$A:$V,9,0),"")</f>
        <v/>
      </c>
      <c r="AX1460" s="6" t="str">
        <f>IFERROR(VLOOKUP($C1460,'t-1 2020'!$A:$V,10,0),"")</f>
        <v/>
      </c>
      <c r="AY1460" s="6" t="str">
        <f>IFERROR(VLOOKUP($C1460,'t-1 2020'!$A:$V,111,0),"")</f>
        <v/>
      </c>
      <c r="AZ1460" s="6" t="str">
        <f>IFERROR(VLOOKUP($C1460,'t-1 2020'!$A:$V,12,0),"")</f>
        <v/>
      </c>
      <c r="BA1460" s="6" t="str">
        <f>IFERROR(VLOOKUP($C1460,'t-1 2020'!$A:$V,13,0),"")</f>
        <v/>
      </c>
      <c r="BB1460" s="6" t="str">
        <f>IFERROR(VLOOKUP($C1460,'t-1 2020'!$A:$V,14,0),"")</f>
        <v/>
      </c>
      <c r="BC1460" s="6"/>
      <c r="BD1460" s="6"/>
    </row>
    <row r="1461" ht="15.75" customHeight="1">
      <c r="A1461" s="2">
        <v>52.0</v>
      </c>
      <c r="B1461" s="3">
        <v>2021.0</v>
      </c>
      <c r="C1461" s="7" t="s">
        <v>107</v>
      </c>
      <c r="D1461" s="2">
        <v>2577.0</v>
      </c>
      <c r="E1461" s="2">
        <v>6.0933603000178E13</v>
      </c>
      <c r="F1461" s="2" t="str">
        <f t="array" ref="F1461">IFERROR(INDEX(cnpj!$A:$B,MATCH(C1461,cnpj!$B:$B,0),1),IF(G1461=14,LEFT(E1461,2)&amp;"."&amp;MID(E1461,3,3)&amp;"."&amp;MID(E1461,6,3)&amp;"/"&amp;MID(E1461,9,4)&amp;"-"&amp;RIGHT(E1461,2),IF(G1461=13,0&amp;LEFT(E1461,1)&amp;"."&amp;MID(E1461,2,3)&amp;"."&amp;MID(E1461,5,3)&amp;"/"&amp;MID(E1461,8,4)&amp;"-"&amp;RIGHT(E1461,2),IF(G1461=12,"00"&amp;"."&amp;LEFT(E1461,3)&amp;"."&amp;MID(E1461,4,3)&amp;"/"&amp;MID(E1461,7,4)&amp;"-"&amp;RIGHT(E1461,2),IF(G1461=11,"00.0"&amp;LEFT(E1461,2)&amp;"."&amp;MID(E1461,3,3)&amp;"/"&amp;MID(E1461,6,4)&amp;"-"&amp;RIGHT(E1461,2),"erro")))))</f>
        <v>60.933.603/0001-78</v>
      </c>
      <c r="G1461" s="2">
        <f t="shared" si="2"/>
        <v>14</v>
      </c>
      <c r="H1461" s="2" t="s">
        <v>55</v>
      </c>
      <c r="I1461" s="2">
        <v>10.0</v>
      </c>
      <c r="J1461" s="6" t="str">
        <f t="shared" si="14"/>
        <v/>
      </c>
      <c r="K1461" s="6"/>
      <c r="L1461" s="6"/>
      <c r="M1461" s="6"/>
      <c r="N1461" s="6"/>
      <c r="O1461" s="6"/>
      <c r="P1461" s="6"/>
      <c r="Q1461" s="6"/>
      <c r="R1461" s="6"/>
      <c r="S1461" s="6"/>
      <c r="T1461" s="6">
        <f t="shared" si="15"/>
        <v>16.43429543</v>
      </c>
      <c r="U1461" s="6">
        <f t="shared" si="16"/>
        <v>0.03213248912</v>
      </c>
      <c r="V1461" s="6">
        <f t="shared" si="17"/>
        <v>0.4472236875</v>
      </c>
      <c r="W1461" s="6">
        <f>IFERROR(VLOOKUP($C1461,'pc 2021'!$D:$M,10,0)/1000,"")</f>
        <v>796147</v>
      </c>
      <c r="X1461" s="6">
        <f>IFERROR(VLOOKUP($C1461,'pnc 2021'!$D:$M,10,0)/1000,"")</f>
        <v>5339334</v>
      </c>
      <c r="Y1461" s="6">
        <f>IFERROR(VLOOKUP(C1461,'atv 2021'!$D:$M,10,0)/1000,"")</f>
        <v>13719043</v>
      </c>
      <c r="Z1461" s="6">
        <f>IFERROR(VLOOKUP($C1461,'ll 2021'!$D:$N,11,0)/1000,"")</f>
        <v>440827</v>
      </c>
      <c r="AA1461" s="2" t="str">
        <f t="shared" si="3"/>
        <v/>
      </c>
      <c r="AB1461" s="2">
        <f t="shared" si="18"/>
        <v>0</v>
      </c>
      <c r="AC1461" s="2">
        <f t="shared" si="19"/>
        <v>0</v>
      </c>
      <c r="AD1461" s="2">
        <f t="shared" si="20"/>
        <v>1</v>
      </c>
      <c r="AE1461" s="2">
        <f t="shared" si="21"/>
        <v>0</v>
      </c>
      <c r="AF1461" s="2">
        <f t="shared" si="22"/>
        <v>0</v>
      </c>
      <c r="AG1461" s="2">
        <f t="shared" si="23"/>
        <v>0</v>
      </c>
      <c r="AH1461" s="2">
        <f t="shared" si="24"/>
        <v>0</v>
      </c>
      <c r="AI1461" s="2">
        <f t="shared" si="25"/>
        <v>0</v>
      </c>
      <c r="AJ1461" s="2">
        <f t="shared" si="26"/>
        <v>0</v>
      </c>
      <c r="AK1461" s="2">
        <f t="shared" si="27"/>
        <v>0</v>
      </c>
      <c r="AL1461" s="2">
        <f t="shared" si="28"/>
        <v>0</v>
      </c>
      <c r="AM1461" s="2">
        <v>0.0</v>
      </c>
      <c r="AN1461" s="3">
        <v>0.0</v>
      </c>
      <c r="AO1461" s="3">
        <v>0.0</v>
      </c>
      <c r="AP1461" s="3">
        <v>0.0</v>
      </c>
      <c r="AQ1461" s="3">
        <v>0.0</v>
      </c>
      <c r="AR1461" s="3">
        <v>1.0</v>
      </c>
      <c r="AS1461" s="6" t="str">
        <f>IFERROR(VLOOKUP($C1461,'t-1 2020'!$A:$V,15,0),"")</f>
        <v/>
      </c>
      <c r="AT1461" s="6" t="str">
        <f>IFERROR(VLOOKUP($C1461,'t-1 2020'!$A:$V,16,0),"")</f>
        <v/>
      </c>
      <c r="AU1461" s="6" t="str">
        <f>IFERROR(VLOOKUP($C1461,'t-1 2020'!$A:$V,17,0),"")</f>
        <v/>
      </c>
      <c r="AV1461" s="6" t="str">
        <f>IFERROR(VLOOKUP($C1461,'t-1 2020'!$A:$V,8,0),"")</f>
        <v/>
      </c>
      <c r="AW1461" s="6" t="str">
        <f>IFERROR(VLOOKUP($C1461,'t-1 2020'!$A:$V,9,0),"")</f>
        <v/>
      </c>
      <c r="AX1461" s="6" t="str">
        <f>IFERROR(VLOOKUP($C1461,'t-1 2020'!$A:$V,10,0),"")</f>
        <v/>
      </c>
      <c r="AY1461" s="6" t="str">
        <f>IFERROR(VLOOKUP($C1461,'t-1 2020'!$A:$V,111,0),"")</f>
        <v/>
      </c>
      <c r="AZ1461" s="6" t="str">
        <f>IFERROR(VLOOKUP($C1461,'t-1 2020'!$A:$V,12,0),"")</f>
        <v/>
      </c>
      <c r="BA1461" s="6" t="str">
        <f>IFERROR(VLOOKUP($C1461,'t-1 2020'!$A:$V,13,0),"")</f>
        <v/>
      </c>
      <c r="BB1461" s="6" t="str">
        <f>IFERROR(VLOOKUP($C1461,'t-1 2020'!$A:$V,14,0),"")</f>
        <v/>
      </c>
      <c r="BC1461" s="6"/>
      <c r="BD1461" s="6"/>
    </row>
    <row r="1462" ht="15.75" customHeight="1">
      <c r="A1462" s="2">
        <v>53.0</v>
      </c>
      <c r="B1462" s="3">
        <v>2021.0</v>
      </c>
      <c r="C1462" s="7" t="s">
        <v>108</v>
      </c>
      <c r="D1462" s="2">
        <v>21792.0</v>
      </c>
      <c r="E1462" s="2">
        <v>9.358105000191E12</v>
      </c>
      <c r="F1462" s="2" t="str">
        <f t="array" ref="F1462">IFERROR(INDEX(cnpj!$A:$B,MATCH(C1462,cnpj!$B:$B,0),1),IF(G1462=14,LEFT(E1462,2)&amp;"."&amp;MID(E1462,3,3)&amp;"."&amp;MID(E1462,6,3)&amp;"/"&amp;MID(E1462,9,4)&amp;"-"&amp;RIGHT(E1462,2),IF(G1462=13,0&amp;LEFT(E1462,1)&amp;"."&amp;MID(E1462,2,3)&amp;"."&amp;MID(E1462,5,3)&amp;"/"&amp;MID(E1462,8,4)&amp;"-"&amp;RIGHT(E1462,2),IF(G1462=12,"00"&amp;"."&amp;LEFT(E1462,3)&amp;"."&amp;MID(E1462,4,3)&amp;"/"&amp;MID(E1462,7,4)&amp;"-"&amp;RIGHT(E1462,2),IF(G1462=11,"00.0"&amp;LEFT(E1462,2)&amp;"."&amp;MID(E1462,3,3)&amp;"/"&amp;MID(E1462,6,4)&amp;"-"&amp;RIGHT(E1462,2),"erro")))))</f>
        <v>09.358.105/0001-91</v>
      </c>
      <c r="G1462" s="2">
        <f t="shared" si="2"/>
        <v>13</v>
      </c>
      <c r="H1462" s="2" t="s">
        <v>50</v>
      </c>
      <c r="I1462" s="2">
        <v>6.0</v>
      </c>
      <c r="J1462" s="6" t="str">
        <f t="shared" si="14"/>
        <v/>
      </c>
      <c r="K1462" s="6"/>
      <c r="L1462" s="6"/>
      <c r="M1462" s="6"/>
      <c r="N1462" s="6"/>
      <c r="O1462" s="6"/>
      <c r="P1462" s="6"/>
      <c r="Q1462" s="6"/>
      <c r="R1462" s="6"/>
      <c r="S1462" s="6"/>
      <c r="T1462" s="6" t="str">
        <f t="shared" si="15"/>
        <v/>
      </c>
      <c r="U1462" s="6" t="str">
        <f t="shared" si="16"/>
        <v/>
      </c>
      <c r="V1462" s="6" t="str">
        <f t="shared" si="17"/>
        <v/>
      </c>
      <c r="W1462" s="6" t="str">
        <f>IFERROR(VLOOKUP($C1462,'pc 2021'!$D:$M,10,0)/1000,"")</f>
        <v/>
      </c>
      <c r="X1462" s="6" t="str">
        <f>IFERROR(VLOOKUP($C1462,'pnc 2021'!$D:$M,10,0)/1000,"")</f>
        <v/>
      </c>
      <c r="Y1462" s="6" t="str">
        <f>IFERROR(VLOOKUP(C1462,'atv 2021'!$D:$M,10,0)/1000,"")</f>
        <v/>
      </c>
      <c r="Z1462" s="6" t="str">
        <f>IFERROR(VLOOKUP($C1462,'ll 2021'!$D:$N,11,0)/1000,"")</f>
        <v/>
      </c>
      <c r="AA1462" s="2" t="str">
        <f t="shared" si="3"/>
        <v/>
      </c>
      <c r="AB1462" s="2">
        <f t="shared" si="18"/>
        <v>0</v>
      </c>
      <c r="AC1462" s="2">
        <f t="shared" si="19"/>
        <v>1</v>
      </c>
      <c r="AD1462" s="2">
        <f t="shared" si="20"/>
        <v>0</v>
      </c>
      <c r="AE1462" s="2">
        <f t="shared" si="21"/>
        <v>0</v>
      </c>
      <c r="AF1462" s="2">
        <f t="shared" si="22"/>
        <v>0</v>
      </c>
      <c r="AG1462" s="2">
        <f t="shared" si="23"/>
        <v>0</v>
      </c>
      <c r="AH1462" s="2">
        <f t="shared" si="24"/>
        <v>0</v>
      </c>
      <c r="AI1462" s="2">
        <f t="shared" si="25"/>
        <v>0</v>
      </c>
      <c r="AJ1462" s="2">
        <f t="shared" si="26"/>
        <v>0</v>
      </c>
      <c r="AK1462" s="2">
        <f t="shared" si="27"/>
        <v>0</v>
      </c>
      <c r="AL1462" s="2">
        <f t="shared" si="28"/>
        <v>0</v>
      </c>
      <c r="AM1462" s="2">
        <v>0.0</v>
      </c>
      <c r="AN1462" s="3">
        <v>0.0</v>
      </c>
      <c r="AO1462" s="3">
        <v>0.0</v>
      </c>
      <c r="AP1462" s="3">
        <v>0.0</v>
      </c>
      <c r="AQ1462" s="3">
        <v>0.0</v>
      </c>
      <c r="AR1462" s="3">
        <v>1.0</v>
      </c>
      <c r="AS1462" s="6" t="str">
        <f>IFERROR(VLOOKUP($C1462,'t-1 2020'!$A:$V,15,0),"")</f>
        <v/>
      </c>
      <c r="AT1462" s="6" t="str">
        <f>IFERROR(VLOOKUP($C1462,'t-1 2020'!$A:$V,16,0),"")</f>
        <v/>
      </c>
      <c r="AU1462" s="6" t="str">
        <f>IFERROR(VLOOKUP($C1462,'t-1 2020'!$A:$V,17,0),"")</f>
        <v/>
      </c>
      <c r="AV1462" s="6" t="str">
        <f>IFERROR(VLOOKUP($C1462,'t-1 2020'!$A:$V,8,0),"")</f>
        <v/>
      </c>
      <c r="AW1462" s="6" t="str">
        <f>IFERROR(VLOOKUP($C1462,'t-1 2020'!$A:$V,9,0),"")</f>
        <v/>
      </c>
      <c r="AX1462" s="6" t="str">
        <f>IFERROR(VLOOKUP($C1462,'t-1 2020'!$A:$V,10,0),"")</f>
        <v/>
      </c>
      <c r="AY1462" s="6" t="str">
        <f>IFERROR(VLOOKUP($C1462,'t-1 2020'!$A:$V,111,0),"")</f>
        <v/>
      </c>
      <c r="AZ1462" s="6" t="str">
        <f>IFERROR(VLOOKUP($C1462,'t-1 2020'!$A:$V,12,0),"")</f>
        <v/>
      </c>
      <c r="BA1462" s="6" t="str">
        <f>IFERROR(VLOOKUP($C1462,'t-1 2020'!$A:$V,13,0),"")</f>
        <v/>
      </c>
      <c r="BB1462" s="6" t="str">
        <f>IFERROR(VLOOKUP($C1462,'t-1 2020'!$A:$V,14,0),"")</f>
        <v/>
      </c>
      <c r="BC1462" s="6"/>
      <c r="BD1462" s="6"/>
    </row>
    <row r="1463" ht="15.75" customHeight="1">
      <c r="A1463" s="2">
        <v>54.0</v>
      </c>
      <c r="B1463" s="3">
        <v>2021.0</v>
      </c>
      <c r="C1463" s="7" t="s">
        <v>109</v>
      </c>
      <c r="D1463" s="2">
        <v>14826.0</v>
      </c>
      <c r="E1463" s="2">
        <v>4.7508411000156E13</v>
      </c>
      <c r="F1463" s="2" t="str">
        <f t="array" ref="F1463">IFERROR(INDEX(cnpj!$A:$B,MATCH(C1463,cnpj!$B:$B,0),1),IF(G1463=14,LEFT(E1463,2)&amp;"."&amp;MID(E1463,3,3)&amp;"."&amp;MID(E1463,6,3)&amp;"/"&amp;MID(E1463,9,4)&amp;"-"&amp;RIGHT(E1463,2),IF(G1463=13,0&amp;LEFT(E1463,1)&amp;"."&amp;MID(E1463,2,3)&amp;"."&amp;MID(E1463,5,3)&amp;"/"&amp;MID(E1463,8,4)&amp;"-"&amp;RIGHT(E1463,2),IF(G1463=12,"00"&amp;"."&amp;LEFT(E1463,3)&amp;"."&amp;MID(E1463,4,3)&amp;"/"&amp;MID(E1463,7,4)&amp;"-"&amp;RIGHT(E1463,2),IF(G1463=11,"00.0"&amp;LEFT(E1463,2)&amp;"."&amp;MID(E1463,3,3)&amp;"/"&amp;MID(E1463,6,4)&amp;"-"&amp;RIGHT(E1463,2),"erro")))))</f>
        <v>47.508.411/0001-56</v>
      </c>
      <c r="G1463" s="2">
        <f t="shared" si="2"/>
        <v>14</v>
      </c>
      <c r="H1463" s="2" t="s">
        <v>86</v>
      </c>
      <c r="I1463" s="2">
        <v>4.0</v>
      </c>
      <c r="J1463" s="6" t="str">
        <f t="shared" si="14"/>
        <v/>
      </c>
      <c r="K1463" s="6"/>
      <c r="L1463" s="6"/>
      <c r="M1463" s="6"/>
      <c r="N1463" s="6"/>
      <c r="O1463" s="6"/>
      <c r="P1463" s="6"/>
      <c r="Q1463" s="6"/>
      <c r="R1463" s="6"/>
      <c r="S1463" s="6"/>
      <c r="T1463" s="6">
        <f t="shared" si="15"/>
        <v>17.33140474</v>
      </c>
      <c r="U1463" s="6">
        <f t="shared" si="16"/>
        <v>0.02383641443</v>
      </c>
      <c r="V1463" s="6">
        <f t="shared" si="17"/>
        <v>0.5943351364</v>
      </c>
      <c r="W1463" s="6">
        <f>IFERROR(VLOOKUP($C1463,'pc 2021'!$D:$M,10,0)/1000,"")</f>
        <v>7541000</v>
      </c>
      <c r="X1463" s="6">
        <f>IFERROR(VLOOKUP($C1463,'pnc 2021'!$D:$M,10,0)/1000,"")</f>
        <v>12456000</v>
      </c>
      <c r="Y1463" s="6">
        <f>IFERROR(VLOOKUP(C1463,'atv 2021'!$D:$M,10,0)/1000,"")</f>
        <v>33646000</v>
      </c>
      <c r="Z1463" s="6">
        <f>IFERROR(VLOOKUP($C1463,'ll 2021'!$D:$N,11,0)/1000,"")</f>
        <v>802000</v>
      </c>
      <c r="AA1463" s="2" t="str">
        <f t="shared" si="3"/>
        <v/>
      </c>
      <c r="AB1463" s="2">
        <f t="shared" si="18"/>
        <v>0</v>
      </c>
      <c r="AC1463" s="2">
        <f t="shared" si="19"/>
        <v>0</v>
      </c>
      <c r="AD1463" s="2">
        <f t="shared" si="20"/>
        <v>0</v>
      </c>
      <c r="AE1463" s="2">
        <f t="shared" si="21"/>
        <v>0</v>
      </c>
      <c r="AF1463" s="2">
        <f t="shared" si="22"/>
        <v>0</v>
      </c>
      <c r="AG1463" s="2">
        <f t="shared" si="23"/>
        <v>0</v>
      </c>
      <c r="AH1463" s="2">
        <f t="shared" si="24"/>
        <v>0</v>
      </c>
      <c r="AI1463" s="2">
        <f t="shared" si="25"/>
        <v>1</v>
      </c>
      <c r="AJ1463" s="2">
        <f t="shared" si="26"/>
        <v>0</v>
      </c>
      <c r="AK1463" s="2">
        <f t="shared" si="27"/>
        <v>0</v>
      </c>
      <c r="AL1463" s="2">
        <f t="shared" si="28"/>
        <v>0</v>
      </c>
      <c r="AM1463" s="2">
        <v>0.0</v>
      </c>
      <c r="AN1463" s="3">
        <v>0.0</v>
      </c>
      <c r="AO1463" s="3">
        <v>0.0</v>
      </c>
      <c r="AP1463" s="3">
        <v>0.0</v>
      </c>
      <c r="AQ1463" s="3">
        <v>0.0</v>
      </c>
      <c r="AR1463" s="3">
        <v>1.0</v>
      </c>
      <c r="AS1463" s="6">
        <f>IFERROR(VLOOKUP($C1463,'t-1 2020'!$A:$V,15,0),"")</f>
        <v>17.42024724</v>
      </c>
      <c r="AT1463" s="6">
        <f>IFERROR(VLOOKUP($C1463,'t-1 2020'!$A:$V,16,0),"")</f>
        <v>0.0592570434</v>
      </c>
      <c r="AU1463" s="6">
        <f>IFERROR(VLOOKUP($C1463,'t-1 2020'!$A:$V,17,0),"")</f>
        <v>0.6275698901</v>
      </c>
      <c r="AV1463" s="6">
        <f>IFERROR(VLOOKUP($C1463,'t-1 2020'!$A:$V,8,0),"")</f>
        <v>0</v>
      </c>
      <c r="AW1463" s="6">
        <f>IFERROR(VLOOKUP($C1463,'t-1 2020'!$A:$V,9,0),"")</f>
        <v>1</v>
      </c>
      <c r="AX1463" s="6">
        <f>IFERROR(VLOOKUP($C1463,'t-1 2020'!$A:$V,10,0),"")</f>
        <v>1</v>
      </c>
      <c r="AY1463" s="6" t="str">
        <f>IFERROR(VLOOKUP($C1463,'t-1 2020'!$A:$V,111,0),"")</f>
        <v/>
      </c>
      <c r="AZ1463" s="6">
        <f>IFERROR(VLOOKUP($C1463,'t-1 2020'!$A:$V,12,0),"")</f>
        <v>0</v>
      </c>
      <c r="BA1463" s="6">
        <f>IFERROR(VLOOKUP($C1463,'t-1 2020'!$A:$V,13,0),"")</f>
        <v>17</v>
      </c>
      <c r="BB1463" s="6">
        <f>IFERROR(VLOOKUP($C1463,'t-1 2020'!$A:$V,14,0),"")</f>
        <v>0</v>
      </c>
      <c r="BC1463" s="6"/>
      <c r="BD1463" s="6"/>
    </row>
    <row r="1464" ht="15.75" customHeight="1">
      <c r="A1464" s="2">
        <v>55.0</v>
      </c>
      <c r="B1464" s="3">
        <v>2021.0</v>
      </c>
      <c r="C1464" s="7" t="s">
        <v>110</v>
      </c>
      <c r="D1464" s="2">
        <v>16861.0</v>
      </c>
      <c r="E1464" s="2">
        <v>8.2508433000117E13</v>
      </c>
      <c r="F1464" s="2" t="str">
        <f t="array" ref="F1464">IFERROR(INDEX(cnpj!$A:$B,MATCH(C1464,cnpj!$B:$B,0),1),IF(G1464=14,LEFT(E1464,2)&amp;"."&amp;MID(E1464,3,3)&amp;"."&amp;MID(E1464,6,3)&amp;"/"&amp;MID(E1464,9,4)&amp;"-"&amp;RIGHT(E1464,2),IF(G1464=13,0&amp;LEFT(E1464,1)&amp;"."&amp;MID(E1464,2,3)&amp;"."&amp;MID(E1464,5,3)&amp;"/"&amp;MID(E1464,8,4)&amp;"-"&amp;RIGHT(E1464,2),IF(G1464=12,"00"&amp;"."&amp;LEFT(E1464,3)&amp;"."&amp;MID(E1464,4,3)&amp;"/"&amp;MID(E1464,7,4)&amp;"-"&amp;RIGHT(E1464,2),IF(G1464=11,"00.0"&amp;LEFT(E1464,2)&amp;"."&amp;MID(E1464,3,3)&amp;"/"&amp;MID(E1464,6,4)&amp;"-"&amp;RIGHT(E1464,2),"erro")))))</f>
        <v>82.508.433/0001-17</v>
      </c>
      <c r="G1464" s="2">
        <f t="shared" si="2"/>
        <v>14</v>
      </c>
      <c r="H1464" s="2" t="s">
        <v>55</v>
      </c>
      <c r="I1464" s="2">
        <v>10.0</v>
      </c>
      <c r="J1464" s="6" t="str">
        <f t="shared" si="14"/>
        <v/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>
        <f t="shared" si="15"/>
        <v>15.1784521</v>
      </c>
      <c r="U1464" s="6">
        <f t="shared" si="16"/>
        <v>0.03453463713</v>
      </c>
      <c r="V1464" s="6">
        <f t="shared" si="17"/>
        <v>0.5721274898</v>
      </c>
      <c r="W1464" s="6">
        <f>IFERROR(VLOOKUP($C1464,'pc 2021'!$D:$M,10,0)/1000,"")</f>
        <v>446507</v>
      </c>
      <c r="X1464" s="6">
        <f>IFERROR(VLOOKUP($C1464,'pnc 2021'!$D:$M,10,0)/1000,"")</f>
        <v>1789179</v>
      </c>
      <c r="Y1464" s="6">
        <f>IFERROR(VLOOKUP(C1464,'atv 2021'!$D:$M,10,0)/1000,"")</f>
        <v>3907671</v>
      </c>
      <c r="Z1464" s="6">
        <f>IFERROR(VLOOKUP($C1464,'ll 2021'!$D:$N,11,0)/1000,"")</f>
        <v>134950</v>
      </c>
      <c r="AA1464" s="2" t="str">
        <f t="shared" si="3"/>
        <v/>
      </c>
      <c r="AB1464" s="2">
        <f t="shared" si="18"/>
        <v>0</v>
      </c>
      <c r="AC1464" s="2">
        <f t="shared" si="19"/>
        <v>0</v>
      </c>
      <c r="AD1464" s="2">
        <f t="shared" si="20"/>
        <v>1</v>
      </c>
      <c r="AE1464" s="2">
        <f t="shared" si="21"/>
        <v>0</v>
      </c>
      <c r="AF1464" s="2">
        <f t="shared" si="22"/>
        <v>0</v>
      </c>
      <c r="AG1464" s="2">
        <f t="shared" si="23"/>
        <v>0</v>
      </c>
      <c r="AH1464" s="2">
        <f t="shared" si="24"/>
        <v>0</v>
      </c>
      <c r="AI1464" s="2">
        <f t="shared" si="25"/>
        <v>0</v>
      </c>
      <c r="AJ1464" s="2">
        <f t="shared" si="26"/>
        <v>0</v>
      </c>
      <c r="AK1464" s="2">
        <f t="shared" si="27"/>
        <v>0</v>
      </c>
      <c r="AL1464" s="2">
        <f t="shared" si="28"/>
        <v>0</v>
      </c>
      <c r="AM1464" s="2">
        <v>0.0</v>
      </c>
      <c r="AN1464" s="3">
        <v>0.0</v>
      </c>
      <c r="AO1464" s="3">
        <v>0.0</v>
      </c>
      <c r="AP1464" s="3">
        <v>0.0</v>
      </c>
      <c r="AQ1464" s="3">
        <v>0.0</v>
      </c>
      <c r="AR1464" s="3">
        <v>1.0</v>
      </c>
      <c r="AS1464" s="6">
        <f>IFERROR(VLOOKUP($C1464,'t-1 2020'!$A:$V,15,0),"")</f>
        <v>15.14191265</v>
      </c>
      <c r="AT1464" s="6">
        <f>IFERROR(VLOOKUP($C1464,'t-1 2020'!$A:$V,16,0),"")</f>
        <v>0.02986199735</v>
      </c>
      <c r="AU1464" s="6">
        <f>IFERROR(VLOOKUP($C1464,'t-1 2020'!$A:$V,17,0),"")</f>
        <v>0.6485282938</v>
      </c>
      <c r="AV1464" s="6">
        <f>IFERROR(VLOOKUP($C1464,'t-1 2020'!$A:$V,8,0),"")</f>
        <v>0</v>
      </c>
      <c r="AW1464" s="6">
        <f>IFERROR(VLOOKUP($C1464,'t-1 2020'!$A:$V,9,0),"")</f>
        <v>0</v>
      </c>
      <c r="AX1464" s="6">
        <f>IFERROR(VLOOKUP($C1464,'t-1 2020'!$A:$V,10,0),"")</f>
        <v>1</v>
      </c>
      <c r="AY1464" s="6" t="str">
        <f>IFERROR(VLOOKUP($C1464,'t-1 2020'!$A:$V,111,0),"")</f>
        <v/>
      </c>
      <c r="AZ1464" s="6">
        <f>IFERROR(VLOOKUP($C1464,'t-1 2020'!$A:$V,12,0),"")</f>
        <v>0</v>
      </c>
      <c r="BA1464" s="6">
        <f>IFERROR(VLOOKUP($C1464,'t-1 2020'!$A:$V,13,0),"")</f>
        <v>21</v>
      </c>
      <c r="BB1464" s="6">
        <f>IFERROR(VLOOKUP($C1464,'t-1 2020'!$A:$V,14,0),"")</f>
        <v>0</v>
      </c>
      <c r="BC1464" s="6"/>
      <c r="BD1464" s="6"/>
    </row>
    <row r="1465" ht="15.75" customHeight="1">
      <c r="A1465" s="2">
        <v>56.0</v>
      </c>
      <c r="B1465" s="3">
        <v>2021.0</v>
      </c>
      <c r="C1465" s="7" t="s">
        <v>111</v>
      </c>
      <c r="D1465" s="2">
        <v>21393.0</v>
      </c>
      <c r="E1465" s="2">
        <v>8.560444000193E12</v>
      </c>
      <c r="F1465" s="2" t="str">
        <f t="array" ref="F1465">IFERROR(INDEX(cnpj!$A:$B,MATCH(C1465,cnpj!$B:$B,0),1),IF(G1465=14,LEFT(E1465,2)&amp;"."&amp;MID(E1465,3,3)&amp;"."&amp;MID(E1465,6,3)&amp;"/"&amp;MID(E1465,9,4)&amp;"-"&amp;RIGHT(E1465,2),IF(G1465=13,0&amp;LEFT(E1465,1)&amp;"."&amp;MID(E1465,2,3)&amp;"."&amp;MID(E1465,5,3)&amp;"/"&amp;MID(E1465,8,4)&amp;"-"&amp;RIGHT(E1465,2),IF(G1465=12,"00"&amp;"."&amp;LEFT(E1465,3)&amp;"."&amp;MID(E1465,4,3)&amp;"/"&amp;MID(E1465,7,4)&amp;"-"&amp;RIGHT(E1465,2),IF(G1465=11,"00.0"&amp;LEFT(E1465,2)&amp;"."&amp;MID(E1465,3,3)&amp;"/"&amp;MID(E1465,6,4)&amp;"-"&amp;RIGHT(E1465,2),"erro")))))</f>
        <v>08.560.444/0001-93</v>
      </c>
      <c r="G1465" s="2">
        <f t="shared" si="2"/>
        <v>13</v>
      </c>
      <c r="H1465" s="2" t="s">
        <v>55</v>
      </c>
      <c r="I1465" s="2">
        <v>10.0</v>
      </c>
      <c r="J1465" s="6" t="str">
        <f t="shared" si="14"/>
        <v/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>
        <f t="shared" si="15"/>
        <v>14.34347055</v>
      </c>
      <c r="U1465" s="6">
        <f t="shared" si="16"/>
        <v>0.1001604275</v>
      </c>
      <c r="V1465" s="6">
        <f t="shared" si="17"/>
        <v>0.06407013984</v>
      </c>
      <c r="W1465" s="6">
        <f>IFERROR(VLOOKUP($C1465,'pc 2021'!$D:$M,10,0)/1000,"")</f>
        <v>81280</v>
      </c>
      <c r="X1465" s="6">
        <f>IFERROR(VLOOKUP($C1465,'pnc 2021'!$D:$M,10,0)/1000,"")</f>
        <v>27349</v>
      </c>
      <c r="Y1465" s="6">
        <f>IFERROR(VLOOKUP(C1465,'atv 2021'!$D:$M,10,0)/1000,"")</f>
        <v>1695470</v>
      </c>
      <c r="Z1465" s="6">
        <f>IFERROR(VLOOKUP($C1465,'ll 2021'!$D:$N,11,0)/1000,"")</f>
        <v>169819</v>
      </c>
      <c r="AA1465" s="2" t="str">
        <f t="shared" si="3"/>
        <v/>
      </c>
      <c r="AB1465" s="2">
        <f t="shared" si="18"/>
        <v>0</v>
      </c>
      <c r="AC1465" s="2">
        <f t="shared" si="19"/>
        <v>0</v>
      </c>
      <c r="AD1465" s="2">
        <f t="shared" si="20"/>
        <v>1</v>
      </c>
      <c r="AE1465" s="2">
        <f t="shared" si="21"/>
        <v>0</v>
      </c>
      <c r="AF1465" s="2">
        <f t="shared" si="22"/>
        <v>0</v>
      </c>
      <c r="AG1465" s="2">
        <f t="shared" si="23"/>
        <v>0</v>
      </c>
      <c r="AH1465" s="2">
        <f t="shared" si="24"/>
        <v>0</v>
      </c>
      <c r="AI1465" s="2">
        <f t="shared" si="25"/>
        <v>0</v>
      </c>
      <c r="AJ1465" s="2">
        <f t="shared" si="26"/>
        <v>0</v>
      </c>
      <c r="AK1465" s="2">
        <f t="shared" si="27"/>
        <v>0</v>
      </c>
      <c r="AL1465" s="2">
        <f t="shared" si="28"/>
        <v>0</v>
      </c>
      <c r="AM1465" s="2">
        <v>0.0</v>
      </c>
      <c r="AN1465" s="3">
        <v>0.0</v>
      </c>
      <c r="AO1465" s="3">
        <v>0.0</v>
      </c>
      <c r="AP1465" s="3">
        <v>0.0</v>
      </c>
      <c r="AQ1465" s="3">
        <v>0.0</v>
      </c>
      <c r="AR1465" s="3">
        <v>1.0</v>
      </c>
      <c r="AS1465" s="6">
        <f>IFERROR(VLOOKUP($C1465,'t-1 2020'!$A:$V,15,0),"")</f>
        <v>14.19412301</v>
      </c>
      <c r="AT1465" s="6">
        <f>IFERROR(VLOOKUP($C1465,'t-1 2020'!$A:$V,16,0),"")</f>
        <v>0.1139771972</v>
      </c>
      <c r="AU1465" s="6">
        <f>IFERROR(VLOOKUP($C1465,'t-1 2020'!$A:$V,17,0),"")</f>
        <v>0.02840321943</v>
      </c>
      <c r="AV1465" s="6">
        <f>IFERROR(VLOOKUP($C1465,'t-1 2020'!$A:$V,8,0),"")</f>
        <v>0</v>
      </c>
      <c r="AW1465" s="6">
        <f>IFERROR(VLOOKUP($C1465,'t-1 2020'!$A:$V,9,0),"")</f>
        <v>0</v>
      </c>
      <c r="AX1465" s="6">
        <f>IFERROR(VLOOKUP($C1465,'t-1 2020'!$A:$V,10,0),"")</f>
        <v>1</v>
      </c>
      <c r="AY1465" s="6" t="str">
        <f>IFERROR(VLOOKUP($C1465,'t-1 2020'!$A:$V,111,0),"")</f>
        <v/>
      </c>
      <c r="AZ1465" s="6">
        <f>IFERROR(VLOOKUP($C1465,'t-1 2020'!$A:$V,12,0),"")</f>
        <v>0</v>
      </c>
      <c r="BA1465" s="6">
        <f>IFERROR(VLOOKUP($C1465,'t-1 2020'!$A:$V,13,0),"")</f>
        <v>13</v>
      </c>
      <c r="BB1465" s="6">
        <f>IFERROR(VLOOKUP($C1465,'t-1 2020'!$A:$V,14,0),"")</f>
        <v>0</v>
      </c>
      <c r="BC1465" s="6"/>
      <c r="BD1465" s="6"/>
    </row>
    <row r="1466" ht="15.75" customHeight="1">
      <c r="A1466" s="2">
        <v>57.0</v>
      </c>
      <c r="B1466" s="3">
        <v>2021.0</v>
      </c>
      <c r="C1466" s="7" t="s">
        <v>112</v>
      </c>
      <c r="D1466" s="2">
        <v>16616.0</v>
      </c>
      <c r="E1466" s="2">
        <v>3.3938119000169E13</v>
      </c>
      <c r="F1466" s="2" t="str">
        <f t="array" ref="F1466">IFERROR(INDEX(cnpj!$A:$B,MATCH(C1466,cnpj!$B:$B,0),1),IF(G1466=14,LEFT(E1466,2)&amp;"."&amp;MID(E1466,3,3)&amp;"."&amp;MID(E1466,6,3)&amp;"/"&amp;MID(E1466,9,4)&amp;"-"&amp;RIGHT(E1466,2),IF(G1466=13,0&amp;LEFT(E1466,1)&amp;"."&amp;MID(E1466,2,3)&amp;"."&amp;MID(E1466,5,3)&amp;"/"&amp;MID(E1466,8,4)&amp;"-"&amp;RIGHT(E1466,2),IF(G1466=12,"00"&amp;"."&amp;LEFT(E1466,3)&amp;"."&amp;MID(E1466,4,3)&amp;"/"&amp;MID(E1466,7,4)&amp;"-"&amp;RIGHT(E1466,2),IF(G1466=11,"00.0"&amp;LEFT(E1466,2)&amp;"."&amp;MID(E1466,3,3)&amp;"/"&amp;MID(E1466,6,4)&amp;"-"&amp;RIGHT(E1466,2),"erro")))))</f>
        <v>33.938.119/0001-69</v>
      </c>
      <c r="G1466" s="2">
        <f t="shared" si="2"/>
        <v>14</v>
      </c>
      <c r="H1466" s="2" t="s">
        <v>55</v>
      </c>
      <c r="I1466" s="2">
        <v>10.0</v>
      </c>
      <c r="J1466" s="6" t="str">
        <f t="shared" si="14"/>
        <v/>
      </c>
      <c r="K1466" s="6"/>
      <c r="L1466" s="6"/>
      <c r="M1466" s="6"/>
      <c r="N1466" s="6"/>
      <c r="O1466" s="6"/>
      <c r="P1466" s="6"/>
      <c r="Q1466" s="6"/>
      <c r="R1466" s="6"/>
      <c r="S1466" s="6"/>
      <c r="T1466" s="6">
        <f t="shared" si="15"/>
        <v>15.13448868</v>
      </c>
      <c r="U1466" s="6">
        <f t="shared" si="16"/>
        <v>0.1269719366</v>
      </c>
      <c r="V1466" s="6">
        <f t="shared" si="17"/>
        <v>0.727034831</v>
      </c>
      <c r="W1466" s="6">
        <f>IFERROR(VLOOKUP($C1466,'pc 2021'!$D:$M,10,0)/1000,"")</f>
        <v>1453242</v>
      </c>
      <c r="X1466" s="6">
        <f>IFERROR(VLOOKUP($C1466,'pnc 2021'!$D:$M,10,0)/1000,"")</f>
        <v>1265576</v>
      </c>
      <c r="Y1466" s="6">
        <f>IFERROR(VLOOKUP(C1466,'atv 2021'!$D:$M,10,0)/1000,"")</f>
        <v>3739598</v>
      </c>
      <c r="Z1466" s="6">
        <f>IFERROR(VLOOKUP($C1466,'ll 2021'!$D:$N,11,0)/1000,"")</f>
        <v>474824</v>
      </c>
      <c r="AA1466" s="2" t="str">
        <f t="shared" si="3"/>
        <v/>
      </c>
      <c r="AB1466" s="2">
        <f t="shared" si="18"/>
        <v>0</v>
      </c>
      <c r="AC1466" s="2">
        <f t="shared" si="19"/>
        <v>0</v>
      </c>
      <c r="AD1466" s="2">
        <f t="shared" si="20"/>
        <v>1</v>
      </c>
      <c r="AE1466" s="2">
        <f t="shared" si="21"/>
        <v>0</v>
      </c>
      <c r="AF1466" s="2">
        <f t="shared" si="22"/>
        <v>0</v>
      </c>
      <c r="AG1466" s="2">
        <f t="shared" si="23"/>
        <v>0</v>
      </c>
      <c r="AH1466" s="2">
        <f t="shared" si="24"/>
        <v>0</v>
      </c>
      <c r="AI1466" s="2">
        <f t="shared" si="25"/>
        <v>0</v>
      </c>
      <c r="AJ1466" s="2">
        <f t="shared" si="26"/>
        <v>0</v>
      </c>
      <c r="AK1466" s="2">
        <f t="shared" si="27"/>
        <v>0</v>
      </c>
      <c r="AL1466" s="2">
        <f t="shared" si="28"/>
        <v>0</v>
      </c>
      <c r="AM1466" s="2">
        <v>0.0</v>
      </c>
      <c r="AN1466" s="3">
        <v>0.0</v>
      </c>
      <c r="AO1466" s="3">
        <v>0.0</v>
      </c>
      <c r="AP1466" s="3">
        <v>0.0</v>
      </c>
      <c r="AQ1466" s="3">
        <v>0.0</v>
      </c>
      <c r="AR1466" s="3">
        <v>1.0</v>
      </c>
      <c r="AS1466" s="6">
        <f>IFERROR(VLOOKUP($C1466,'t-1 2020'!$A:$V,15,0),"")</f>
        <v>15.04287542</v>
      </c>
      <c r="AT1466" s="6">
        <f>IFERROR(VLOOKUP($C1466,'t-1 2020'!$A:$V,16,0),"")</f>
        <v>0.1031804458</v>
      </c>
      <c r="AU1466" s="6">
        <f>IFERROR(VLOOKUP($C1466,'t-1 2020'!$A:$V,17,0),"")</f>
        <v>0.6500498502</v>
      </c>
      <c r="AV1466" s="6">
        <f>IFERROR(VLOOKUP($C1466,'t-1 2020'!$A:$V,8,0),"")</f>
        <v>0</v>
      </c>
      <c r="AW1466" s="6">
        <f>IFERROR(VLOOKUP($C1466,'t-1 2020'!$A:$V,9,0),"")</f>
        <v>1</v>
      </c>
      <c r="AX1466" s="6">
        <f>IFERROR(VLOOKUP($C1466,'t-1 2020'!$A:$V,10,0),"")</f>
        <v>1</v>
      </c>
      <c r="AY1466" s="6" t="str">
        <f>IFERROR(VLOOKUP($C1466,'t-1 2020'!$A:$V,111,0),"")</f>
        <v/>
      </c>
      <c r="AZ1466" s="6">
        <f>IFERROR(VLOOKUP($C1466,'t-1 2020'!$A:$V,12,0),"")</f>
        <v>0</v>
      </c>
      <c r="BA1466" s="6">
        <f>IFERROR(VLOOKUP($C1466,'t-1 2020'!$A:$V,13,0),"")</f>
        <v>28</v>
      </c>
      <c r="BB1466" s="6">
        <f>IFERROR(VLOOKUP($C1466,'t-1 2020'!$A:$V,14,0),"")</f>
        <v>0</v>
      </c>
      <c r="BC1466" s="6"/>
      <c r="BD1466" s="6"/>
    </row>
    <row r="1467" ht="15.75" customHeight="1">
      <c r="A1467" s="2">
        <v>58.0</v>
      </c>
      <c r="B1467" s="3">
        <v>2021.0</v>
      </c>
      <c r="C1467" s="7" t="s">
        <v>113</v>
      </c>
      <c r="D1467" s="2">
        <v>14524.0</v>
      </c>
      <c r="E1467" s="2">
        <v>1.5139629000194E13</v>
      </c>
      <c r="F1467" s="2" t="str">
        <f t="array" ref="F1467">IFERROR(INDEX(cnpj!$A:$B,MATCH(C1467,cnpj!$B:$B,0),1),IF(G1467=14,LEFT(E1467,2)&amp;"."&amp;MID(E1467,3,3)&amp;"."&amp;MID(E1467,6,3)&amp;"/"&amp;MID(E1467,9,4)&amp;"-"&amp;RIGHT(E1467,2),IF(G1467=13,0&amp;LEFT(E1467,1)&amp;"."&amp;MID(E1467,2,3)&amp;"."&amp;MID(E1467,5,3)&amp;"/"&amp;MID(E1467,8,4)&amp;"-"&amp;RIGHT(E1467,2),IF(G1467=12,"00"&amp;"."&amp;LEFT(E1467,3)&amp;"."&amp;MID(E1467,4,3)&amp;"/"&amp;MID(E1467,7,4)&amp;"-"&amp;RIGHT(E1467,2),IF(G1467=11,"00.0"&amp;LEFT(E1467,2)&amp;"."&amp;MID(E1467,3,3)&amp;"/"&amp;MID(E1467,6,4)&amp;"-"&amp;RIGHT(E1467,2),"erro")))))</f>
        <v>15.139.629/0001-94</v>
      </c>
      <c r="G1467" s="2">
        <f t="shared" si="2"/>
        <v>14</v>
      </c>
      <c r="H1467" s="2" t="s">
        <v>55</v>
      </c>
      <c r="I1467" s="2">
        <v>10.0</v>
      </c>
      <c r="J1467" s="6" t="str">
        <f t="shared" si="14"/>
        <v/>
      </c>
      <c r="K1467" s="6"/>
      <c r="L1467" s="6"/>
      <c r="M1467" s="6"/>
      <c r="N1467" s="6"/>
      <c r="O1467" s="6"/>
      <c r="P1467" s="6"/>
      <c r="Q1467" s="6"/>
      <c r="R1467" s="6"/>
      <c r="S1467" s="6"/>
      <c r="T1467" s="6">
        <f t="shared" si="15"/>
        <v>17.00997073</v>
      </c>
      <c r="U1467" s="6">
        <f t="shared" si="16"/>
        <v>0.06841005042</v>
      </c>
      <c r="V1467" s="6">
        <f t="shared" si="17"/>
        <v>0.7468541214</v>
      </c>
      <c r="W1467" s="6">
        <f>IFERROR(VLOOKUP($C1467,'pc 2021'!$D:$M,10,0)/1000,"")</f>
        <v>5003000</v>
      </c>
      <c r="X1467" s="6">
        <f>IFERROR(VLOOKUP($C1467,'pnc 2021'!$D:$M,10,0)/1000,"")</f>
        <v>13218000</v>
      </c>
      <c r="Y1467" s="6">
        <f>IFERROR(VLOOKUP(C1467,'atv 2021'!$D:$M,10,0)/1000,"")</f>
        <v>24397000</v>
      </c>
      <c r="Z1467" s="6">
        <f>IFERROR(VLOOKUP($C1467,'ll 2021'!$D:$N,11,0)/1000,"")</f>
        <v>1669000</v>
      </c>
      <c r="AA1467" s="2" t="str">
        <f t="shared" si="3"/>
        <v/>
      </c>
      <c r="AB1467" s="2">
        <f t="shared" si="18"/>
        <v>0</v>
      </c>
      <c r="AC1467" s="2">
        <f t="shared" si="19"/>
        <v>0</v>
      </c>
      <c r="AD1467" s="2">
        <f t="shared" si="20"/>
        <v>1</v>
      </c>
      <c r="AE1467" s="2">
        <f t="shared" si="21"/>
        <v>0</v>
      </c>
      <c r="AF1467" s="2">
        <f t="shared" si="22"/>
        <v>0</v>
      </c>
      <c r="AG1467" s="2">
        <f t="shared" si="23"/>
        <v>0</v>
      </c>
      <c r="AH1467" s="2">
        <f t="shared" si="24"/>
        <v>0</v>
      </c>
      <c r="AI1467" s="2">
        <f t="shared" si="25"/>
        <v>0</v>
      </c>
      <c r="AJ1467" s="2">
        <f t="shared" si="26"/>
        <v>0</v>
      </c>
      <c r="AK1467" s="2">
        <f t="shared" si="27"/>
        <v>0</v>
      </c>
      <c r="AL1467" s="2">
        <f t="shared" si="28"/>
        <v>0</v>
      </c>
      <c r="AM1467" s="2">
        <v>0.0</v>
      </c>
      <c r="AN1467" s="3">
        <v>0.0</v>
      </c>
      <c r="AO1467" s="3">
        <v>0.0</v>
      </c>
      <c r="AP1467" s="3">
        <v>0.0</v>
      </c>
      <c r="AQ1467" s="3">
        <v>0.0</v>
      </c>
      <c r="AR1467" s="3">
        <v>1.0</v>
      </c>
      <c r="AS1467" s="6">
        <f>IFERROR(VLOOKUP($C1467,'t-1 2020'!$A:$V,15,0),"")</f>
        <v>16.856264</v>
      </c>
      <c r="AT1467" s="6">
        <f>IFERROR(VLOOKUP($C1467,'t-1 2020'!$A:$V,16,0),"")</f>
        <v>0.05826681325</v>
      </c>
      <c r="AU1467" s="6">
        <f>IFERROR(VLOOKUP($C1467,'t-1 2020'!$A:$V,17,0),"")</f>
        <v>0.7079967497</v>
      </c>
      <c r="AV1467" s="6">
        <f>IFERROR(VLOOKUP($C1467,'t-1 2020'!$A:$V,8,0),"")</f>
        <v>0</v>
      </c>
      <c r="AW1467" s="6">
        <f>IFERROR(VLOOKUP($C1467,'t-1 2020'!$A:$V,9,0),"")</f>
        <v>1</v>
      </c>
      <c r="AX1467" s="6">
        <f>IFERROR(VLOOKUP($C1467,'t-1 2020'!$A:$V,10,0),"")</f>
        <v>0</v>
      </c>
      <c r="AY1467" s="6" t="str">
        <f>IFERROR(VLOOKUP($C1467,'t-1 2020'!$A:$V,111,0),"")</f>
        <v/>
      </c>
      <c r="AZ1467" s="6">
        <f>IFERROR(VLOOKUP($C1467,'t-1 2020'!$A:$V,12,0),"")</f>
        <v>0</v>
      </c>
      <c r="BA1467" s="6">
        <f>IFERROR(VLOOKUP($C1467,'t-1 2020'!$A:$V,13,0),"")</f>
        <v>22</v>
      </c>
      <c r="BB1467" s="6">
        <f>IFERROR(VLOOKUP($C1467,'t-1 2020'!$A:$V,14,0),"")</f>
        <v>0</v>
      </c>
      <c r="BC1467" s="6"/>
      <c r="BD1467" s="6"/>
    </row>
    <row r="1468" ht="15.75" customHeight="1">
      <c r="A1468" s="2">
        <v>59.0</v>
      </c>
      <c r="B1468" s="3">
        <v>2021.0</v>
      </c>
      <c r="C1468" s="7" t="s">
        <v>114</v>
      </c>
      <c r="D1468" s="2">
        <v>14451.0</v>
      </c>
      <c r="E1468" s="2">
        <v>7.0698000111E10</v>
      </c>
      <c r="F1468" s="2" t="str">
        <f t="array" ref="F1468">IFERROR(INDEX(cnpj!$A:$B,MATCH(C1468,cnpj!$B:$B,0),1),IF(G1468=14,LEFT(E1468,2)&amp;"."&amp;MID(E1468,3,3)&amp;"."&amp;MID(E1468,6,3)&amp;"/"&amp;MID(E1468,9,4)&amp;"-"&amp;RIGHT(E1468,2),IF(G1468=13,0&amp;LEFT(E1468,1)&amp;"."&amp;MID(E1468,2,3)&amp;"."&amp;MID(E1468,5,3)&amp;"/"&amp;MID(E1468,8,4)&amp;"-"&amp;RIGHT(E1468,2),IF(G1468=12,"00"&amp;"."&amp;LEFT(E1468,3)&amp;"."&amp;MID(E1468,4,3)&amp;"/"&amp;MID(E1468,7,4)&amp;"-"&amp;RIGHT(E1468,2),IF(G1468=11,"00.0"&amp;LEFT(E1468,2)&amp;"."&amp;MID(E1468,3,3)&amp;"/"&amp;MID(E1468,6,4)&amp;"-"&amp;RIGHT(E1468,2),"erro")))))</f>
        <v>00.070.698/0001-11</v>
      </c>
      <c r="G1468" s="2">
        <f t="shared" si="2"/>
        <v>11</v>
      </c>
      <c r="H1468" s="2" t="s">
        <v>55</v>
      </c>
      <c r="I1468" s="2">
        <v>10.0</v>
      </c>
      <c r="J1468" s="6" t="str">
        <f t="shared" si="14"/>
        <v/>
      </c>
      <c r="K1468" s="6"/>
      <c r="L1468" s="6"/>
      <c r="M1468" s="6"/>
      <c r="N1468" s="6"/>
      <c r="O1468" s="6"/>
      <c r="P1468" s="6"/>
      <c r="Q1468" s="6"/>
      <c r="R1468" s="6"/>
      <c r="S1468" s="6"/>
      <c r="T1468" s="6" t="str">
        <f t="shared" si="15"/>
        <v/>
      </c>
      <c r="U1468" s="6" t="str">
        <f t="shared" si="16"/>
        <v/>
      </c>
      <c r="V1468" s="6" t="str">
        <f t="shared" si="17"/>
        <v/>
      </c>
      <c r="W1468" s="6" t="str">
        <f>IFERROR(VLOOKUP($C1468,'pc 2021'!$D:$M,10,0)/1000,"")</f>
        <v/>
      </c>
      <c r="X1468" s="6" t="str">
        <f>IFERROR(VLOOKUP($C1468,'pnc 2021'!$D:$M,10,0)/1000,"")</f>
        <v/>
      </c>
      <c r="Y1468" s="6" t="str">
        <f>IFERROR(VLOOKUP(C1468,'atv 2021'!$D:$M,10,0)/1000,"")</f>
        <v/>
      </c>
      <c r="Z1468" s="6" t="str">
        <f>IFERROR(VLOOKUP($C1468,'ll 2021'!$D:$N,11,0)/1000,"")</f>
        <v/>
      </c>
      <c r="AA1468" s="2" t="str">
        <f t="shared" si="3"/>
        <v/>
      </c>
      <c r="AB1468" s="2">
        <f t="shared" si="18"/>
        <v>0</v>
      </c>
      <c r="AC1468" s="2">
        <f t="shared" si="19"/>
        <v>0</v>
      </c>
      <c r="AD1468" s="2">
        <f t="shared" si="20"/>
        <v>1</v>
      </c>
      <c r="AE1468" s="2">
        <f t="shared" si="21"/>
        <v>0</v>
      </c>
      <c r="AF1468" s="2">
        <f t="shared" si="22"/>
        <v>0</v>
      </c>
      <c r="AG1468" s="2">
        <f t="shared" si="23"/>
        <v>0</v>
      </c>
      <c r="AH1468" s="2">
        <f t="shared" si="24"/>
        <v>0</v>
      </c>
      <c r="AI1468" s="2">
        <f t="shared" si="25"/>
        <v>0</v>
      </c>
      <c r="AJ1468" s="2">
        <f t="shared" si="26"/>
        <v>0</v>
      </c>
      <c r="AK1468" s="2">
        <f t="shared" si="27"/>
        <v>0</v>
      </c>
      <c r="AL1468" s="2">
        <f t="shared" si="28"/>
        <v>0</v>
      </c>
      <c r="AM1468" s="2">
        <v>0.0</v>
      </c>
      <c r="AN1468" s="3">
        <v>0.0</v>
      </c>
      <c r="AO1468" s="3">
        <v>0.0</v>
      </c>
      <c r="AP1468" s="3">
        <v>0.0</v>
      </c>
      <c r="AQ1468" s="3">
        <v>0.0</v>
      </c>
      <c r="AR1468" s="3">
        <v>1.0</v>
      </c>
      <c r="AS1468" s="6">
        <f>IFERROR(VLOOKUP($C1468,'t-1 2020'!$A:$V,15,0),"")</f>
        <v>14.15511859</v>
      </c>
      <c r="AT1468" s="6">
        <f>IFERROR(VLOOKUP($C1468,'t-1 2020'!$A:$V,16,0),"")</f>
        <v>0.3080460867</v>
      </c>
      <c r="AU1468" s="6">
        <f>IFERROR(VLOOKUP($C1468,'t-1 2020'!$A:$V,17,0),"")</f>
        <v>0.5166829607</v>
      </c>
      <c r="AV1468" s="6">
        <f>IFERROR(VLOOKUP($C1468,'t-1 2020'!$A:$V,8,0),"")</f>
        <v>0</v>
      </c>
      <c r="AW1468" s="6">
        <f>IFERROR(VLOOKUP($C1468,'t-1 2020'!$A:$V,9,0),"")</f>
        <v>0</v>
      </c>
      <c r="AX1468" s="6">
        <f>IFERROR(VLOOKUP($C1468,'t-1 2020'!$A:$V,10,0),"")</f>
        <v>1</v>
      </c>
      <c r="AY1468" s="6" t="str">
        <f>IFERROR(VLOOKUP($C1468,'t-1 2020'!$A:$V,111,0),"")</f>
        <v/>
      </c>
      <c r="AZ1468" s="6">
        <f>IFERROR(VLOOKUP($C1468,'t-1 2020'!$A:$V,12,0),"")</f>
        <v>0</v>
      </c>
      <c r="BA1468" s="6">
        <f>IFERROR(VLOOKUP($C1468,'t-1 2020'!$A:$V,13,0),"")</f>
        <v>22</v>
      </c>
      <c r="BB1468" s="6">
        <f>IFERROR(VLOOKUP($C1468,'t-1 2020'!$A:$V,14,0),"")</f>
        <v>0</v>
      </c>
      <c r="BC1468" s="6"/>
      <c r="BD1468" s="6"/>
    </row>
    <row r="1469" ht="15.75" customHeight="1">
      <c r="A1469" s="2">
        <v>60.0</v>
      </c>
      <c r="B1469" s="3">
        <v>2021.0</v>
      </c>
      <c r="C1469" s="7" t="s">
        <v>115</v>
      </c>
      <c r="D1469" s="2">
        <v>2453.0</v>
      </c>
      <c r="E1469" s="2">
        <v>1.7155730000164E13</v>
      </c>
      <c r="F1469" s="2" t="str">
        <f t="array" ref="F1469">IFERROR(INDEX(cnpj!$A:$B,MATCH(C1469,cnpj!$B:$B,0),1),IF(G1469=14,LEFT(E1469,2)&amp;"."&amp;MID(E1469,3,3)&amp;"."&amp;MID(E1469,6,3)&amp;"/"&amp;MID(E1469,9,4)&amp;"-"&amp;RIGHT(E1469,2),IF(G1469=13,0&amp;LEFT(E1469,1)&amp;"."&amp;MID(E1469,2,3)&amp;"."&amp;MID(E1469,5,3)&amp;"/"&amp;MID(E1469,8,4)&amp;"-"&amp;RIGHT(E1469,2),IF(G1469=12,"00"&amp;"."&amp;LEFT(E1469,3)&amp;"."&amp;MID(E1469,4,3)&amp;"/"&amp;MID(E1469,7,4)&amp;"-"&amp;RIGHT(E1469,2),IF(G1469=11,"00.0"&amp;LEFT(E1469,2)&amp;"."&amp;MID(E1469,3,3)&amp;"/"&amp;MID(E1469,6,4)&amp;"-"&amp;RIGHT(E1469,2),"erro")))))</f>
        <v>17.155.730/0001-64</v>
      </c>
      <c r="G1469" s="2">
        <f t="shared" si="2"/>
        <v>14</v>
      </c>
      <c r="H1469" s="2" t="s">
        <v>55</v>
      </c>
      <c r="I1469" s="2">
        <v>10.0</v>
      </c>
      <c r="J1469" s="6" t="str">
        <f t="shared" si="14"/>
        <v/>
      </c>
      <c r="K1469" s="6"/>
      <c r="L1469" s="6"/>
      <c r="M1469" s="6"/>
      <c r="N1469" s="6"/>
      <c r="O1469" s="6"/>
      <c r="P1469" s="6"/>
      <c r="Q1469" s="6"/>
      <c r="R1469" s="6"/>
      <c r="S1469" s="6"/>
      <c r="T1469" s="6">
        <f t="shared" si="15"/>
        <v>16.93432089</v>
      </c>
      <c r="U1469" s="6">
        <f t="shared" si="16"/>
        <v>0.1658448962</v>
      </c>
      <c r="V1469" s="6">
        <f t="shared" si="17"/>
        <v>0.1398372834</v>
      </c>
      <c r="W1469" s="6">
        <f>IFERROR(VLOOKUP($C1469,'pc 2021'!$D:$M,10,0)/1000,"")</f>
        <v>2220330</v>
      </c>
      <c r="X1469" s="6">
        <f>IFERROR(VLOOKUP($C1469,'pnc 2021'!$D:$M,10,0)/1000,"")</f>
        <v>942713</v>
      </c>
      <c r="Y1469" s="6">
        <f>IFERROR(VLOOKUP(C1469,'atv 2021'!$D:$M,10,0)/1000,"")</f>
        <v>22619454</v>
      </c>
      <c r="Z1469" s="6">
        <f>IFERROR(VLOOKUP($C1469,'ll 2021'!$D:$N,11,0)/1000,"")</f>
        <v>3751321</v>
      </c>
      <c r="AA1469" s="2" t="str">
        <f t="shared" si="3"/>
        <v/>
      </c>
      <c r="AB1469" s="2">
        <f t="shared" si="18"/>
        <v>0</v>
      </c>
      <c r="AC1469" s="2">
        <f t="shared" si="19"/>
        <v>0</v>
      </c>
      <c r="AD1469" s="2">
        <f t="shared" si="20"/>
        <v>1</v>
      </c>
      <c r="AE1469" s="2">
        <f t="shared" si="21"/>
        <v>0</v>
      </c>
      <c r="AF1469" s="2">
        <f t="shared" si="22"/>
        <v>0</v>
      </c>
      <c r="AG1469" s="2">
        <f t="shared" si="23"/>
        <v>0</v>
      </c>
      <c r="AH1469" s="2">
        <f t="shared" si="24"/>
        <v>0</v>
      </c>
      <c r="AI1469" s="2">
        <f t="shared" si="25"/>
        <v>0</v>
      </c>
      <c r="AJ1469" s="2">
        <f t="shared" si="26"/>
        <v>0</v>
      </c>
      <c r="AK1469" s="2">
        <f t="shared" si="27"/>
        <v>0</v>
      </c>
      <c r="AL1469" s="2">
        <f t="shared" si="28"/>
        <v>0</v>
      </c>
      <c r="AM1469" s="2">
        <v>0.0</v>
      </c>
      <c r="AN1469" s="3">
        <v>0.0</v>
      </c>
      <c r="AO1469" s="3">
        <v>0.0</v>
      </c>
      <c r="AP1469" s="3">
        <v>0.0</v>
      </c>
      <c r="AQ1469" s="3">
        <v>0.0</v>
      </c>
      <c r="AR1469" s="3">
        <v>1.0</v>
      </c>
      <c r="AS1469" s="6">
        <f>IFERROR(VLOOKUP($C1469,'t-1 2020'!$A:$V,15,0),"")</f>
        <v>16.81436211</v>
      </c>
      <c r="AT1469" s="6">
        <f>IFERROR(VLOOKUP($C1469,'t-1 2020'!$A:$V,16,0),"")</f>
        <v>0.1427594979</v>
      </c>
      <c r="AU1469" s="6">
        <f>IFERROR(VLOOKUP($C1469,'t-1 2020'!$A:$V,17,0),"")</f>
        <v>0.1290875611</v>
      </c>
      <c r="AV1469" s="6">
        <f>IFERROR(VLOOKUP($C1469,'t-1 2020'!$A:$V,8,0),"")</f>
        <v>0</v>
      </c>
      <c r="AW1469" s="6">
        <f>IFERROR(VLOOKUP($C1469,'t-1 2020'!$A:$V,9,0),"")</f>
        <v>1</v>
      </c>
      <c r="AX1469" s="6">
        <f>IFERROR(VLOOKUP($C1469,'t-1 2020'!$A:$V,10,0),"")</f>
        <v>1</v>
      </c>
      <c r="AY1469" s="6" t="str">
        <f>IFERROR(VLOOKUP($C1469,'t-1 2020'!$A:$V,111,0),"")</f>
        <v/>
      </c>
      <c r="AZ1469" s="6">
        <f>IFERROR(VLOOKUP($C1469,'t-1 2020'!$A:$V,12,0),"")</f>
        <v>0</v>
      </c>
      <c r="BA1469" s="6">
        <f>IFERROR(VLOOKUP($C1469,'t-1 2020'!$A:$V,13,0),"")</f>
        <v>23</v>
      </c>
      <c r="BB1469" s="6">
        <f>IFERROR(VLOOKUP($C1469,'t-1 2020'!$A:$V,14,0),"")</f>
        <v>0</v>
      </c>
      <c r="BC1469" s="6"/>
      <c r="BD1469" s="6"/>
    </row>
    <row r="1470" ht="15.75" customHeight="1">
      <c r="A1470" s="2">
        <v>61.0</v>
      </c>
      <c r="B1470" s="3">
        <v>2021.0</v>
      </c>
      <c r="C1470" s="7" t="s">
        <v>116</v>
      </c>
      <c r="D1470" s="2">
        <v>14362.0</v>
      </c>
      <c r="E1470" s="2">
        <v>1.0835932000108E13</v>
      </c>
      <c r="F1470" s="2" t="str">
        <f t="array" ref="F1470">IFERROR(INDEX(cnpj!$A:$B,MATCH(C1470,cnpj!$B:$B,0),1),IF(G1470=14,LEFT(E1470,2)&amp;"."&amp;MID(E1470,3,3)&amp;"."&amp;MID(E1470,6,3)&amp;"/"&amp;MID(E1470,9,4)&amp;"-"&amp;RIGHT(E1470,2),IF(G1470=13,0&amp;LEFT(E1470,1)&amp;"."&amp;MID(E1470,2,3)&amp;"."&amp;MID(E1470,5,3)&amp;"/"&amp;MID(E1470,8,4)&amp;"-"&amp;RIGHT(E1470,2),IF(G1470=12,"00"&amp;"."&amp;LEFT(E1470,3)&amp;"."&amp;MID(E1470,4,3)&amp;"/"&amp;MID(E1470,7,4)&amp;"-"&amp;RIGHT(E1470,2),IF(G1470=11,"00.0"&amp;LEFT(E1470,2)&amp;"."&amp;MID(E1470,3,3)&amp;"/"&amp;MID(E1470,6,4)&amp;"-"&amp;RIGHT(E1470,2),"erro")))))</f>
        <v>10.835.932/0001-08</v>
      </c>
      <c r="G1470" s="2">
        <f t="shared" si="2"/>
        <v>14</v>
      </c>
      <c r="H1470" s="2" t="s">
        <v>55</v>
      </c>
      <c r="I1470" s="2">
        <v>10.0</v>
      </c>
      <c r="J1470" s="6" t="str">
        <f t="shared" si="14"/>
        <v/>
      </c>
      <c r="K1470" s="6"/>
      <c r="L1470" s="6"/>
      <c r="M1470" s="6"/>
      <c r="N1470" s="6"/>
      <c r="O1470" s="6"/>
      <c r="P1470" s="6"/>
      <c r="Q1470" s="6"/>
      <c r="R1470" s="6"/>
      <c r="S1470" s="6"/>
      <c r="T1470" s="6">
        <f t="shared" si="15"/>
        <v>16.37938241</v>
      </c>
      <c r="U1470" s="6">
        <f t="shared" si="16"/>
        <v>0.02895425843</v>
      </c>
      <c r="V1470" s="6">
        <f t="shared" si="17"/>
        <v>0.8589249961</v>
      </c>
      <c r="W1470" s="6">
        <f>IFERROR(VLOOKUP($C1470,'pc 2021'!$D:$M,10,0)/1000,"")</f>
        <v>3642000</v>
      </c>
      <c r="X1470" s="6">
        <f>IFERROR(VLOOKUP($C1470,'pnc 2021'!$D:$M,10,0)/1000,"")</f>
        <v>7512000</v>
      </c>
      <c r="Y1470" s="6">
        <f>IFERROR(VLOOKUP(C1470,'atv 2021'!$D:$M,10,0)/1000,"")</f>
        <v>12986000</v>
      </c>
      <c r="Z1470" s="6">
        <f>IFERROR(VLOOKUP($C1470,'ll 2021'!$D:$N,11,0)/1000,"")</f>
        <v>376000</v>
      </c>
      <c r="AA1470" s="2" t="str">
        <f t="shared" si="3"/>
        <v/>
      </c>
      <c r="AB1470" s="2">
        <f t="shared" si="18"/>
        <v>0</v>
      </c>
      <c r="AC1470" s="2">
        <f t="shared" si="19"/>
        <v>0</v>
      </c>
      <c r="AD1470" s="2">
        <f t="shared" si="20"/>
        <v>1</v>
      </c>
      <c r="AE1470" s="2">
        <f t="shared" si="21"/>
        <v>0</v>
      </c>
      <c r="AF1470" s="2">
        <f t="shared" si="22"/>
        <v>0</v>
      </c>
      <c r="AG1470" s="2">
        <f t="shared" si="23"/>
        <v>0</v>
      </c>
      <c r="AH1470" s="2">
        <f t="shared" si="24"/>
        <v>0</v>
      </c>
      <c r="AI1470" s="2">
        <f t="shared" si="25"/>
        <v>0</v>
      </c>
      <c r="AJ1470" s="2">
        <f t="shared" si="26"/>
        <v>0</v>
      </c>
      <c r="AK1470" s="2">
        <f t="shared" si="27"/>
        <v>0</v>
      </c>
      <c r="AL1470" s="2">
        <f t="shared" si="28"/>
        <v>0</v>
      </c>
      <c r="AM1470" s="2">
        <v>0.0</v>
      </c>
      <c r="AN1470" s="3">
        <v>0.0</v>
      </c>
      <c r="AO1470" s="3">
        <v>0.0</v>
      </c>
      <c r="AP1470" s="3">
        <v>0.0</v>
      </c>
      <c r="AQ1470" s="3">
        <v>0.0</v>
      </c>
      <c r="AR1470" s="3">
        <v>1.0</v>
      </c>
      <c r="AS1470" s="6">
        <f>IFERROR(VLOOKUP($C1470,'t-1 2020'!$A:$V,15,0),"")</f>
        <v>16.25113942</v>
      </c>
      <c r="AT1470" s="6">
        <f>IFERROR(VLOOKUP($C1470,'t-1 2020'!$A:$V,16,0),"")</f>
        <v>0.01899676092</v>
      </c>
      <c r="AU1470" s="6">
        <f>IFERROR(VLOOKUP($C1470,'t-1 2020'!$A:$V,17,0),"")</f>
        <v>0.8510023637</v>
      </c>
      <c r="AV1470" s="6">
        <f>IFERROR(VLOOKUP($C1470,'t-1 2020'!$A:$V,8,0),"")</f>
        <v>0</v>
      </c>
      <c r="AW1470" s="6">
        <f>IFERROR(VLOOKUP($C1470,'t-1 2020'!$A:$V,9,0),"")</f>
        <v>1</v>
      </c>
      <c r="AX1470" s="6">
        <f>IFERROR(VLOOKUP($C1470,'t-1 2020'!$A:$V,10,0),"")</f>
        <v>0</v>
      </c>
      <c r="AY1470" s="6" t="str">
        <f>IFERROR(VLOOKUP($C1470,'t-1 2020'!$A:$V,111,0),"")</f>
        <v/>
      </c>
      <c r="AZ1470" s="6">
        <f>IFERROR(VLOOKUP($C1470,'t-1 2020'!$A:$V,12,0),"")</f>
        <v>0</v>
      </c>
      <c r="BA1470" s="6">
        <f>IFERROR(VLOOKUP($C1470,'t-1 2020'!$A:$V,13,0),"")</f>
        <v>21</v>
      </c>
      <c r="BB1470" s="6">
        <f>IFERROR(VLOOKUP($C1470,'t-1 2020'!$A:$V,14,0),"")</f>
        <v>0</v>
      </c>
      <c r="BC1470" s="6"/>
      <c r="BD1470" s="6"/>
    </row>
    <row r="1471" ht="15.75" customHeight="1">
      <c r="A1471" s="2">
        <v>62.0</v>
      </c>
      <c r="B1471" s="3">
        <v>2021.0</v>
      </c>
      <c r="C1471" s="7" t="s">
        <v>117</v>
      </c>
      <c r="D1471" s="2">
        <v>14869.0</v>
      </c>
      <c r="E1471" s="2">
        <v>7.04725100017E12</v>
      </c>
      <c r="F1471" s="2" t="str">
        <f t="array" ref="F1471">IFERROR(INDEX(cnpj!$A:$B,MATCH(C1471,cnpj!$B:$B,0),1),IF(G1471=14,LEFT(E1471,2)&amp;"."&amp;MID(E1471,3,3)&amp;"."&amp;MID(E1471,6,3)&amp;"/"&amp;MID(E1471,9,4)&amp;"-"&amp;RIGHT(E1471,2),IF(G1471=13,0&amp;LEFT(E1471,1)&amp;"."&amp;MID(E1471,2,3)&amp;"."&amp;MID(E1471,5,3)&amp;"/"&amp;MID(E1471,8,4)&amp;"-"&amp;RIGHT(E1471,2),IF(G1471=12,"00"&amp;"."&amp;LEFT(E1471,3)&amp;"."&amp;MID(E1471,4,3)&amp;"/"&amp;MID(E1471,7,4)&amp;"-"&amp;RIGHT(E1471,2),IF(G1471=11,"00.0"&amp;LEFT(E1471,2)&amp;"."&amp;MID(E1471,3,3)&amp;"/"&amp;MID(E1471,6,4)&amp;"-"&amp;RIGHT(E1471,2),"erro")))))</f>
        <v>07.047.251/0001-70</v>
      </c>
      <c r="G1471" s="2">
        <f t="shared" si="2"/>
        <v>13</v>
      </c>
      <c r="H1471" s="2" t="s">
        <v>55</v>
      </c>
      <c r="I1471" s="2">
        <v>10.0</v>
      </c>
      <c r="J1471" s="6" t="str">
        <f t="shared" si="14"/>
        <v/>
      </c>
      <c r="K1471" s="6"/>
      <c r="L1471" s="6"/>
      <c r="M1471" s="6"/>
      <c r="N1471" s="6"/>
      <c r="O1471" s="6"/>
      <c r="P1471" s="6"/>
      <c r="Q1471" s="6"/>
      <c r="R1471" s="6"/>
      <c r="S1471" s="6"/>
      <c r="T1471" s="6">
        <f t="shared" si="15"/>
        <v>16.23479819</v>
      </c>
      <c r="U1471" s="6">
        <f t="shared" si="16"/>
        <v>0.04347690675</v>
      </c>
      <c r="V1471" s="6">
        <f t="shared" si="17"/>
        <v>0.6897267102</v>
      </c>
      <c r="W1471" s="6">
        <f>IFERROR(VLOOKUP($C1471,'pc 2021'!$D:$M,10,0)/1000,"")</f>
        <v>3459488</v>
      </c>
      <c r="X1471" s="6">
        <f>IFERROR(VLOOKUP($C1471,'pnc 2021'!$D:$M,10,0)/1000,"")</f>
        <v>4291558</v>
      </c>
      <c r="Y1471" s="6">
        <f>IFERROR(VLOOKUP(C1471,'atv 2021'!$D:$M,10,0)/1000,"")</f>
        <v>11237851</v>
      </c>
      <c r="Z1471" s="6">
        <f>IFERROR(VLOOKUP($C1471,'ll 2021'!$D:$N,11,0)/1000,"")</f>
        <v>488587</v>
      </c>
      <c r="AA1471" s="2" t="str">
        <f t="shared" si="3"/>
        <v/>
      </c>
      <c r="AB1471" s="2">
        <f t="shared" si="18"/>
        <v>0</v>
      </c>
      <c r="AC1471" s="2">
        <f t="shared" si="19"/>
        <v>0</v>
      </c>
      <c r="AD1471" s="2">
        <f t="shared" si="20"/>
        <v>1</v>
      </c>
      <c r="AE1471" s="2">
        <f t="shared" si="21"/>
        <v>0</v>
      </c>
      <c r="AF1471" s="2">
        <f t="shared" si="22"/>
        <v>0</v>
      </c>
      <c r="AG1471" s="2">
        <f t="shared" si="23"/>
        <v>0</v>
      </c>
      <c r="AH1471" s="2">
        <f t="shared" si="24"/>
        <v>0</v>
      </c>
      <c r="AI1471" s="2">
        <f t="shared" si="25"/>
        <v>0</v>
      </c>
      <c r="AJ1471" s="2">
        <f t="shared" si="26"/>
        <v>0</v>
      </c>
      <c r="AK1471" s="2">
        <f t="shared" si="27"/>
        <v>0</v>
      </c>
      <c r="AL1471" s="2">
        <f t="shared" si="28"/>
        <v>0</v>
      </c>
      <c r="AM1471" s="2">
        <v>0.0</v>
      </c>
      <c r="AN1471" s="3">
        <v>0.0</v>
      </c>
      <c r="AO1471" s="3">
        <v>0.0</v>
      </c>
      <c r="AP1471" s="3">
        <v>0.0</v>
      </c>
      <c r="AQ1471" s="3">
        <v>0.0</v>
      </c>
      <c r="AR1471" s="3">
        <v>1.0</v>
      </c>
      <c r="AS1471" s="6" t="str">
        <f>IFERROR(VLOOKUP($C1471,'t-1 2020'!$A:$V,15,0),"")</f>
        <v/>
      </c>
      <c r="AT1471" s="6" t="str">
        <f>IFERROR(VLOOKUP($C1471,'t-1 2020'!$A:$V,16,0),"")</f>
        <v/>
      </c>
      <c r="AU1471" s="6" t="str">
        <f>IFERROR(VLOOKUP($C1471,'t-1 2020'!$A:$V,17,0),"")</f>
        <v/>
      </c>
      <c r="AV1471" s="6" t="str">
        <f>IFERROR(VLOOKUP($C1471,'t-1 2020'!$A:$V,8,0),"")</f>
        <v/>
      </c>
      <c r="AW1471" s="6" t="str">
        <f>IFERROR(VLOOKUP($C1471,'t-1 2020'!$A:$V,9,0),"")</f>
        <v/>
      </c>
      <c r="AX1471" s="6" t="str">
        <f>IFERROR(VLOOKUP($C1471,'t-1 2020'!$A:$V,10,0),"")</f>
        <v/>
      </c>
      <c r="AY1471" s="6" t="str">
        <f>IFERROR(VLOOKUP($C1471,'t-1 2020'!$A:$V,111,0),"")</f>
        <v/>
      </c>
      <c r="AZ1471" s="6" t="str">
        <f>IFERROR(VLOOKUP($C1471,'t-1 2020'!$A:$V,12,0),"")</f>
        <v/>
      </c>
      <c r="BA1471" s="6" t="str">
        <f>IFERROR(VLOOKUP($C1471,'t-1 2020'!$A:$V,13,0),"")</f>
        <v/>
      </c>
      <c r="BB1471" s="6" t="str">
        <f>IFERROR(VLOOKUP($C1471,'t-1 2020'!$A:$V,14,0),"")</f>
        <v/>
      </c>
      <c r="BC1471" s="6"/>
      <c r="BD1471" s="6"/>
    </row>
    <row r="1472" ht="15.75" customHeight="1">
      <c r="A1472" s="2">
        <v>63.0</v>
      </c>
      <c r="B1472" s="3">
        <v>2021.0</v>
      </c>
      <c r="C1472" s="7" t="s">
        <v>118</v>
      </c>
      <c r="D1472" s="2">
        <v>18139.0</v>
      </c>
      <c r="E1472" s="2">
        <v>8.324196000181E12</v>
      </c>
      <c r="F1472" s="2" t="str">
        <f t="array" ref="F1472">IFERROR(INDEX(cnpj!$A:$B,MATCH(C1472,cnpj!$B:$B,0),1),IF(G1472=14,LEFT(E1472,2)&amp;"."&amp;MID(E1472,3,3)&amp;"."&amp;MID(E1472,6,3)&amp;"/"&amp;MID(E1472,9,4)&amp;"-"&amp;RIGHT(E1472,2),IF(G1472=13,0&amp;LEFT(E1472,1)&amp;"."&amp;MID(E1472,2,3)&amp;"."&amp;MID(E1472,5,3)&amp;"/"&amp;MID(E1472,8,4)&amp;"-"&amp;RIGHT(E1472,2),IF(G1472=12,"00"&amp;"."&amp;LEFT(E1472,3)&amp;"."&amp;MID(E1472,4,3)&amp;"/"&amp;MID(E1472,7,4)&amp;"-"&amp;RIGHT(E1472,2),IF(G1472=11,"00.0"&amp;LEFT(E1472,2)&amp;"."&amp;MID(E1472,3,3)&amp;"/"&amp;MID(E1472,6,4)&amp;"-"&amp;RIGHT(E1472,2),"erro")))))</f>
        <v>08.324.196/0001-81</v>
      </c>
      <c r="G1472" s="2">
        <f t="shared" si="2"/>
        <v>13</v>
      </c>
      <c r="H1472" s="2" t="s">
        <v>55</v>
      </c>
      <c r="I1472" s="2">
        <v>10.0</v>
      </c>
      <c r="J1472" s="6" t="str">
        <f t="shared" si="14"/>
        <v/>
      </c>
      <c r="K1472" s="6"/>
      <c r="L1472" s="6"/>
      <c r="M1472" s="6"/>
      <c r="N1472" s="6"/>
      <c r="O1472" s="6"/>
      <c r="P1472" s="6"/>
      <c r="Q1472" s="6"/>
      <c r="R1472" s="6"/>
      <c r="S1472" s="6"/>
      <c r="T1472" s="6">
        <f t="shared" si="15"/>
        <v>15.46262954</v>
      </c>
      <c r="U1472" s="6">
        <f t="shared" si="16"/>
        <v>0.1026579353</v>
      </c>
      <c r="V1472" s="6">
        <f t="shared" si="17"/>
        <v>0.7085901387</v>
      </c>
      <c r="W1472" s="6">
        <f>IFERROR(VLOOKUP($C1472,'pc 2021'!$D:$M,10,0)/1000,"")</f>
        <v>1584000</v>
      </c>
      <c r="X1472" s="6">
        <f>IFERROR(VLOOKUP($C1472,'pnc 2021'!$D:$M,10,0)/1000,"")</f>
        <v>2095000</v>
      </c>
      <c r="Y1472" s="6">
        <f>IFERROR(VLOOKUP(C1472,'atv 2021'!$D:$M,10,0)/1000,"")</f>
        <v>5192000</v>
      </c>
      <c r="Z1472" s="6">
        <f>IFERROR(VLOOKUP($C1472,'ll 2021'!$D:$N,11,0)/1000,"")</f>
        <v>533000</v>
      </c>
      <c r="AA1472" s="2" t="str">
        <f t="shared" si="3"/>
        <v/>
      </c>
      <c r="AB1472" s="2">
        <f t="shared" si="18"/>
        <v>0</v>
      </c>
      <c r="AC1472" s="2">
        <f t="shared" si="19"/>
        <v>0</v>
      </c>
      <c r="AD1472" s="2">
        <f t="shared" si="20"/>
        <v>1</v>
      </c>
      <c r="AE1472" s="2">
        <f t="shared" si="21"/>
        <v>0</v>
      </c>
      <c r="AF1472" s="2">
        <f t="shared" si="22"/>
        <v>0</v>
      </c>
      <c r="AG1472" s="2">
        <f t="shared" si="23"/>
        <v>0</v>
      </c>
      <c r="AH1472" s="2">
        <f t="shared" si="24"/>
        <v>0</v>
      </c>
      <c r="AI1472" s="2">
        <f t="shared" si="25"/>
        <v>0</v>
      </c>
      <c r="AJ1472" s="2">
        <f t="shared" si="26"/>
        <v>0</v>
      </c>
      <c r="AK1472" s="2">
        <f t="shared" si="27"/>
        <v>0</v>
      </c>
      <c r="AL1472" s="2">
        <f t="shared" si="28"/>
        <v>0</v>
      </c>
      <c r="AM1472" s="2">
        <v>0.0</v>
      </c>
      <c r="AN1472" s="3">
        <v>0.0</v>
      </c>
      <c r="AO1472" s="3">
        <v>0.0</v>
      </c>
      <c r="AP1472" s="3">
        <v>0.0</v>
      </c>
      <c r="AQ1472" s="3">
        <v>0.0</v>
      </c>
      <c r="AR1472" s="3">
        <v>1.0</v>
      </c>
      <c r="AS1472" s="6" t="str">
        <f>IFERROR(VLOOKUP($C1472,'t-1 2020'!$A:$V,15,0),"")</f>
        <v/>
      </c>
      <c r="AT1472" s="6" t="str">
        <f>IFERROR(VLOOKUP($C1472,'t-1 2020'!$A:$V,16,0),"")</f>
        <v/>
      </c>
      <c r="AU1472" s="6" t="str">
        <f>IFERROR(VLOOKUP($C1472,'t-1 2020'!$A:$V,17,0),"")</f>
        <v/>
      </c>
      <c r="AV1472" s="6" t="str">
        <f>IFERROR(VLOOKUP($C1472,'t-1 2020'!$A:$V,8,0),"")</f>
        <v/>
      </c>
      <c r="AW1472" s="6" t="str">
        <f>IFERROR(VLOOKUP($C1472,'t-1 2020'!$A:$V,9,0),"")</f>
        <v/>
      </c>
      <c r="AX1472" s="6" t="str">
        <f>IFERROR(VLOOKUP($C1472,'t-1 2020'!$A:$V,10,0),"")</f>
        <v/>
      </c>
      <c r="AY1472" s="6" t="str">
        <f>IFERROR(VLOOKUP($C1472,'t-1 2020'!$A:$V,111,0),"")</f>
        <v/>
      </c>
      <c r="AZ1472" s="6" t="str">
        <f>IFERROR(VLOOKUP($C1472,'t-1 2020'!$A:$V,12,0),"")</f>
        <v/>
      </c>
      <c r="BA1472" s="6" t="str">
        <f>IFERROR(VLOOKUP($C1472,'t-1 2020'!$A:$V,13,0),"")</f>
        <v/>
      </c>
      <c r="BB1472" s="6" t="str">
        <f>IFERROR(VLOOKUP($C1472,'t-1 2020'!$A:$V,14,0),"")</f>
        <v/>
      </c>
      <c r="BC1472" s="6"/>
      <c r="BD1472" s="6"/>
    </row>
    <row r="1473" ht="15.75" customHeight="1">
      <c r="A1473" s="2">
        <v>64.0</v>
      </c>
      <c r="B1473" s="3">
        <v>2021.0</v>
      </c>
      <c r="C1473" s="7" t="s">
        <v>119</v>
      </c>
      <c r="D1473" s="2">
        <v>16373.0</v>
      </c>
      <c r="E1473" s="2">
        <v>3.3352394000104E13</v>
      </c>
      <c r="F1473" s="2" t="str">
        <f t="array" ref="F1473">IFERROR(INDEX(cnpj!$A:$B,MATCH(C1473,cnpj!$B:$B,0),1),IF(G1473=14,LEFT(E1473,2)&amp;"."&amp;MID(E1473,3,3)&amp;"."&amp;MID(E1473,6,3)&amp;"/"&amp;MID(E1473,9,4)&amp;"-"&amp;RIGHT(E1473,2),IF(G1473=13,0&amp;LEFT(E1473,1)&amp;"."&amp;MID(E1473,2,3)&amp;"."&amp;MID(E1473,5,3)&amp;"/"&amp;MID(E1473,8,4)&amp;"-"&amp;RIGHT(E1473,2),IF(G1473=12,"00"&amp;"."&amp;LEFT(E1473,3)&amp;"."&amp;MID(E1473,4,3)&amp;"/"&amp;MID(E1473,7,4)&amp;"-"&amp;RIGHT(E1473,2),IF(G1473=11,"00.0"&amp;LEFT(E1473,2)&amp;"."&amp;MID(E1473,3,3)&amp;"/"&amp;MID(E1473,6,4)&amp;"-"&amp;RIGHT(E1473,2),"erro")))))</f>
        <v>33.352.394/0001-04</v>
      </c>
      <c r="G1473" s="2">
        <f t="shared" si="2"/>
        <v>14</v>
      </c>
      <c r="H1473" s="2" t="s">
        <v>55</v>
      </c>
      <c r="I1473" s="2">
        <v>10.0</v>
      </c>
      <c r="J1473" s="6" t="str">
        <f t="shared" si="14"/>
        <v/>
      </c>
      <c r="K1473" s="6"/>
      <c r="L1473" s="6"/>
      <c r="M1473" s="6"/>
      <c r="N1473" s="6"/>
      <c r="O1473" s="6"/>
      <c r="P1473" s="6"/>
      <c r="Q1473" s="6"/>
      <c r="R1473" s="6"/>
      <c r="S1473" s="6"/>
      <c r="T1473" s="6">
        <f t="shared" si="15"/>
        <v>16.61793978</v>
      </c>
      <c r="U1473" s="6">
        <f t="shared" si="16"/>
        <v>0.001646138166</v>
      </c>
      <c r="V1473" s="6">
        <f t="shared" si="17"/>
        <v>0.5425376819</v>
      </c>
      <c r="W1473" s="6">
        <f>IFERROR(VLOOKUP($C1473,'pc 2021'!$D:$M,10,0)/1000,"")</f>
        <v>2103592</v>
      </c>
      <c r="X1473" s="6">
        <f>IFERROR(VLOOKUP($C1473,'pnc 2021'!$D:$M,10,0)/1000,"")</f>
        <v>6839948</v>
      </c>
      <c r="Y1473" s="6">
        <f>IFERROR(VLOOKUP(C1473,'atv 2021'!$D:$M,10,0)/1000,"")</f>
        <v>16484643</v>
      </c>
      <c r="Z1473" s="6">
        <f>IFERROR(VLOOKUP($C1473,'ll 2021'!$D:$N,11,0)/1000,"")</f>
        <v>27136</v>
      </c>
      <c r="AA1473" s="2" t="str">
        <f t="shared" si="3"/>
        <v/>
      </c>
      <c r="AB1473" s="2">
        <f t="shared" si="18"/>
        <v>0</v>
      </c>
      <c r="AC1473" s="2">
        <f t="shared" si="19"/>
        <v>0</v>
      </c>
      <c r="AD1473" s="2">
        <f t="shared" si="20"/>
        <v>1</v>
      </c>
      <c r="AE1473" s="2">
        <f t="shared" si="21"/>
        <v>0</v>
      </c>
      <c r="AF1473" s="2">
        <f t="shared" si="22"/>
        <v>0</v>
      </c>
      <c r="AG1473" s="2">
        <f t="shared" si="23"/>
        <v>0</v>
      </c>
      <c r="AH1473" s="2">
        <f t="shared" si="24"/>
        <v>0</v>
      </c>
      <c r="AI1473" s="2">
        <f t="shared" si="25"/>
        <v>0</v>
      </c>
      <c r="AJ1473" s="2">
        <f t="shared" si="26"/>
        <v>0</v>
      </c>
      <c r="AK1473" s="2">
        <f t="shared" si="27"/>
        <v>0</v>
      </c>
      <c r="AL1473" s="2">
        <f t="shared" si="28"/>
        <v>0</v>
      </c>
      <c r="AM1473" s="2">
        <v>0.0</v>
      </c>
      <c r="AN1473" s="3">
        <v>0.0</v>
      </c>
      <c r="AO1473" s="3">
        <v>0.0</v>
      </c>
      <c r="AP1473" s="3">
        <v>0.0</v>
      </c>
      <c r="AQ1473" s="3">
        <v>0.0</v>
      </c>
      <c r="AR1473" s="3">
        <v>1.0</v>
      </c>
      <c r="AS1473" s="6" t="str">
        <f>IFERROR(VLOOKUP($C1473,'t-1 2020'!$A:$V,15,0),"")</f>
        <v/>
      </c>
      <c r="AT1473" s="6" t="str">
        <f>IFERROR(VLOOKUP($C1473,'t-1 2020'!$A:$V,16,0),"")</f>
        <v/>
      </c>
      <c r="AU1473" s="6" t="str">
        <f>IFERROR(VLOOKUP($C1473,'t-1 2020'!$A:$V,17,0),"")</f>
        <v/>
      </c>
      <c r="AV1473" s="6" t="str">
        <f>IFERROR(VLOOKUP($C1473,'t-1 2020'!$A:$V,8,0),"")</f>
        <v/>
      </c>
      <c r="AW1473" s="6" t="str">
        <f>IFERROR(VLOOKUP($C1473,'t-1 2020'!$A:$V,9,0),"")</f>
        <v/>
      </c>
      <c r="AX1473" s="6" t="str">
        <f>IFERROR(VLOOKUP($C1473,'t-1 2020'!$A:$V,10,0),"")</f>
        <v/>
      </c>
      <c r="AY1473" s="6" t="str">
        <f>IFERROR(VLOOKUP($C1473,'t-1 2020'!$A:$V,111,0),"")</f>
        <v/>
      </c>
      <c r="AZ1473" s="6" t="str">
        <f>IFERROR(VLOOKUP($C1473,'t-1 2020'!$A:$V,12,0),"")</f>
        <v/>
      </c>
      <c r="BA1473" s="6" t="str">
        <f>IFERROR(VLOOKUP($C1473,'t-1 2020'!$A:$V,13,0),"")</f>
        <v/>
      </c>
      <c r="BB1473" s="6" t="str">
        <f>IFERROR(VLOOKUP($C1473,'t-1 2020'!$A:$V,14,0),"")</f>
        <v/>
      </c>
      <c r="BC1473" s="6"/>
      <c r="BD1473" s="6"/>
    </row>
    <row r="1474" ht="15.75" customHeight="1">
      <c r="A1474" s="2">
        <v>65.0</v>
      </c>
      <c r="B1474" s="3">
        <v>2021.0</v>
      </c>
      <c r="C1474" s="7" t="s">
        <v>120</v>
      </c>
      <c r="D1474" s="2">
        <v>20648.0</v>
      </c>
      <c r="E1474" s="2">
        <v>8.4671150001E12</v>
      </c>
      <c r="F1474" s="2" t="str">
        <f t="array" ref="F1474">IFERROR(INDEX(cnpj!$A:$B,MATCH(C1474,cnpj!$B:$B,0),1),IF(G1474=14,LEFT(E1474,2)&amp;"."&amp;MID(E1474,3,3)&amp;"."&amp;MID(E1474,6,3)&amp;"/"&amp;MID(E1474,9,4)&amp;"-"&amp;RIGHT(E1474,2),IF(G1474=13,0&amp;LEFT(E1474,1)&amp;"."&amp;MID(E1474,2,3)&amp;"."&amp;MID(E1474,5,3)&amp;"/"&amp;MID(E1474,8,4)&amp;"-"&amp;RIGHT(E1474,2),IF(G1474=12,"00"&amp;"."&amp;LEFT(E1474,3)&amp;"."&amp;MID(E1474,4,3)&amp;"/"&amp;MID(E1474,7,4)&amp;"-"&amp;RIGHT(E1474,2),IF(G1474=11,"00.0"&amp;LEFT(E1474,2)&amp;"."&amp;MID(E1474,3,3)&amp;"/"&amp;MID(E1474,6,4)&amp;"-"&amp;RIGHT(E1474,2),"erro")))))</f>
        <v>08.467.115/0001-00</v>
      </c>
      <c r="G1474" s="2">
        <f t="shared" si="2"/>
        <v>13</v>
      </c>
      <c r="H1474" s="2" t="s">
        <v>55</v>
      </c>
      <c r="I1474" s="2">
        <v>10.0</v>
      </c>
      <c r="J1474" s="6" t="str">
        <f t="shared" si="14"/>
        <v/>
      </c>
      <c r="K1474" s="6"/>
      <c r="L1474" s="6"/>
      <c r="M1474" s="6"/>
      <c r="N1474" s="6"/>
      <c r="O1474" s="6"/>
      <c r="P1474" s="6"/>
      <c r="Q1474" s="6"/>
      <c r="R1474" s="6"/>
      <c r="S1474" s="6"/>
      <c r="T1474" s="6">
        <f t="shared" si="15"/>
        <v>15.72412626</v>
      </c>
      <c r="U1474" s="6">
        <f t="shared" si="16"/>
        <v>-0.0584591919</v>
      </c>
      <c r="V1474" s="6">
        <f t="shared" si="17"/>
        <v>1.394119174</v>
      </c>
      <c r="W1474" s="6">
        <f>IFERROR(VLOOKUP($C1474,'pc 2021'!$D:$M,10,0)/1000,"")</f>
        <v>2232518</v>
      </c>
      <c r="X1474" s="6">
        <f>IFERROR(VLOOKUP($C1474,'pnc 2021'!$D:$M,10,0)/1000,"")</f>
        <v>7169069</v>
      </c>
      <c r="Y1474" s="6">
        <f>IFERROR(VLOOKUP(C1474,'atv 2021'!$D:$M,10,0)/1000,"")</f>
        <v>6743747</v>
      </c>
      <c r="Z1474" s="6">
        <f>IFERROR(VLOOKUP($C1474,'ll 2021'!$D:$N,11,0)/1000,"")</f>
        <v>-394234</v>
      </c>
      <c r="AA1474" s="2" t="str">
        <f t="shared" si="3"/>
        <v/>
      </c>
      <c r="AB1474" s="2">
        <f t="shared" si="18"/>
        <v>0</v>
      </c>
      <c r="AC1474" s="2">
        <f t="shared" si="19"/>
        <v>0</v>
      </c>
      <c r="AD1474" s="2">
        <f t="shared" si="20"/>
        <v>1</v>
      </c>
      <c r="AE1474" s="2">
        <f t="shared" si="21"/>
        <v>0</v>
      </c>
      <c r="AF1474" s="2">
        <f t="shared" si="22"/>
        <v>0</v>
      </c>
      <c r="AG1474" s="2">
        <f t="shared" si="23"/>
        <v>0</v>
      </c>
      <c r="AH1474" s="2">
        <f t="shared" si="24"/>
        <v>0</v>
      </c>
      <c r="AI1474" s="2">
        <f t="shared" si="25"/>
        <v>0</v>
      </c>
      <c r="AJ1474" s="2">
        <f t="shared" si="26"/>
        <v>0</v>
      </c>
      <c r="AK1474" s="2">
        <f t="shared" si="27"/>
        <v>0</v>
      </c>
      <c r="AL1474" s="2">
        <f t="shared" si="28"/>
        <v>0</v>
      </c>
      <c r="AM1474" s="2">
        <v>0.0</v>
      </c>
      <c r="AN1474" s="3">
        <v>0.0</v>
      </c>
      <c r="AO1474" s="3">
        <v>0.0</v>
      </c>
      <c r="AP1474" s="3">
        <v>0.0</v>
      </c>
      <c r="AQ1474" s="3">
        <v>0.0</v>
      </c>
      <c r="AR1474" s="3">
        <v>1.0</v>
      </c>
      <c r="AS1474" s="6">
        <f>IFERROR(VLOOKUP($C1474,'t-1 2020'!$A:$V,15,0),"")</f>
        <v>15.20551403</v>
      </c>
      <c r="AT1474" s="6">
        <f>IFERROR(VLOOKUP($C1474,'t-1 2020'!$A:$V,16,0),"")</f>
        <v>-0.4042224095</v>
      </c>
      <c r="AU1474" s="6">
        <f>IFERROR(VLOOKUP($C1474,'t-1 2020'!$A:$V,17,0),"")</f>
        <v>2.430408103</v>
      </c>
      <c r="AV1474" s="6">
        <f>IFERROR(VLOOKUP($C1474,'t-1 2020'!$A:$V,8,0),"")</f>
        <v>0</v>
      </c>
      <c r="AW1474" s="6">
        <f>IFERROR(VLOOKUP($C1474,'t-1 2020'!$A:$V,9,0),"")</f>
        <v>1</v>
      </c>
      <c r="AX1474" s="6">
        <f>IFERROR(VLOOKUP($C1474,'t-1 2020'!$A:$V,10,0),"")</f>
        <v>1</v>
      </c>
      <c r="AY1474" s="6" t="str">
        <f>IFERROR(VLOOKUP($C1474,'t-1 2020'!$A:$V,111,0),"")</f>
        <v/>
      </c>
      <c r="AZ1474" s="6">
        <f>IFERROR(VLOOKUP($C1474,'t-1 2020'!$A:$V,12,0),"")</f>
        <v>0</v>
      </c>
      <c r="BA1474" s="6">
        <f>IFERROR(VLOOKUP($C1474,'t-1 2020'!$A:$V,13,0),"")</f>
        <v>19</v>
      </c>
      <c r="BB1474" s="6">
        <f>IFERROR(VLOOKUP($C1474,'t-1 2020'!$A:$V,14,0),"")</f>
        <v>0</v>
      </c>
      <c r="BC1474" s="6"/>
      <c r="BD1474" s="6"/>
    </row>
    <row r="1475" ht="15.75" customHeight="1">
      <c r="A1475" s="2">
        <v>66.0</v>
      </c>
      <c r="B1475" s="3">
        <v>2021.0</v>
      </c>
      <c r="C1475" s="7" t="s">
        <v>121</v>
      </c>
      <c r="D1475" s="2">
        <v>3204.0</v>
      </c>
      <c r="E1475" s="2">
        <v>9.2715812000131E13</v>
      </c>
      <c r="F1475" s="2" t="str">
        <f t="array" ref="F1475">IFERROR(INDEX(cnpj!$A:$B,MATCH(C1475,cnpj!$B:$B,0),1),IF(G1475=14,LEFT(E1475,2)&amp;"."&amp;MID(E1475,3,3)&amp;"."&amp;MID(E1475,6,3)&amp;"/"&amp;MID(E1475,9,4)&amp;"-"&amp;RIGHT(E1475,2),IF(G1475=13,0&amp;LEFT(E1475,1)&amp;"."&amp;MID(E1475,2,3)&amp;"."&amp;MID(E1475,5,3)&amp;"/"&amp;MID(E1475,8,4)&amp;"-"&amp;RIGHT(E1475,2),IF(G1475=12,"00"&amp;"."&amp;LEFT(E1475,3)&amp;"."&amp;MID(E1475,4,3)&amp;"/"&amp;MID(E1475,7,4)&amp;"-"&amp;RIGHT(E1475,2),IF(G1475=11,"00.0"&amp;LEFT(E1475,2)&amp;"."&amp;MID(E1475,3,3)&amp;"/"&amp;MID(E1475,6,4)&amp;"-"&amp;RIGHT(E1475,2),"erro")))))</f>
        <v>92.715.812/0001-31</v>
      </c>
      <c r="G1475" s="2">
        <f t="shared" si="2"/>
        <v>14</v>
      </c>
      <c r="H1475" s="2" t="s">
        <v>55</v>
      </c>
      <c r="I1475" s="2">
        <v>10.0</v>
      </c>
      <c r="J1475" s="6" t="str">
        <f t="shared" si="14"/>
        <v/>
      </c>
      <c r="K1475" s="6"/>
      <c r="L1475" s="6"/>
      <c r="M1475" s="6"/>
      <c r="N1475" s="6"/>
      <c r="O1475" s="6"/>
      <c r="P1475" s="6"/>
      <c r="Q1475" s="6"/>
      <c r="R1475" s="6"/>
      <c r="S1475" s="6"/>
      <c r="T1475" s="6" t="str">
        <f t="shared" si="15"/>
        <v/>
      </c>
      <c r="U1475" s="6" t="str">
        <f t="shared" si="16"/>
        <v/>
      </c>
      <c r="V1475" s="6" t="str">
        <f t="shared" si="17"/>
        <v/>
      </c>
      <c r="W1475" s="6" t="str">
        <f>IFERROR(VLOOKUP($C1475,'pc 2021'!$D:$M,10,0)/1000,"")</f>
        <v/>
      </c>
      <c r="X1475" s="6" t="str">
        <f>IFERROR(VLOOKUP($C1475,'pnc 2021'!$D:$M,10,0)/1000,"")</f>
        <v/>
      </c>
      <c r="Y1475" s="6" t="str">
        <f>IFERROR(VLOOKUP(C1475,'atv 2021'!$D:$M,10,0)/1000,"")</f>
        <v/>
      </c>
      <c r="Z1475" s="6" t="str">
        <f>IFERROR(VLOOKUP($C1475,'ll 2021'!$D:$N,11,0)/1000,"")</f>
        <v/>
      </c>
      <c r="AA1475" s="2" t="str">
        <f t="shared" si="3"/>
        <v/>
      </c>
      <c r="AB1475" s="2">
        <f t="shared" si="18"/>
        <v>0</v>
      </c>
      <c r="AC1475" s="2">
        <f t="shared" si="19"/>
        <v>0</v>
      </c>
      <c r="AD1475" s="2">
        <f t="shared" si="20"/>
        <v>1</v>
      </c>
      <c r="AE1475" s="2">
        <f t="shared" si="21"/>
        <v>0</v>
      </c>
      <c r="AF1475" s="2">
        <f t="shared" si="22"/>
        <v>0</v>
      </c>
      <c r="AG1475" s="2">
        <f t="shared" si="23"/>
        <v>0</v>
      </c>
      <c r="AH1475" s="2">
        <f t="shared" si="24"/>
        <v>0</v>
      </c>
      <c r="AI1475" s="2">
        <f t="shared" si="25"/>
        <v>0</v>
      </c>
      <c r="AJ1475" s="2">
        <f t="shared" si="26"/>
        <v>0</v>
      </c>
      <c r="AK1475" s="2">
        <f t="shared" si="27"/>
        <v>0</v>
      </c>
      <c r="AL1475" s="2">
        <f t="shared" si="28"/>
        <v>0</v>
      </c>
      <c r="AM1475" s="2">
        <v>0.0</v>
      </c>
      <c r="AN1475" s="3">
        <v>0.0</v>
      </c>
      <c r="AO1475" s="3">
        <v>0.0</v>
      </c>
      <c r="AP1475" s="3">
        <v>0.0</v>
      </c>
      <c r="AQ1475" s="3">
        <v>0.0</v>
      </c>
      <c r="AR1475" s="3">
        <v>1.0</v>
      </c>
      <c r="AS1475" s="6">
        <f>IFERROR(VLOOKUP($C1475,'t-1 2020'!$A:$V,15,0),"")</f>
        <v>15.52897996</v>
      </c>
      <c r="AT1475" s="6">
        <f>IFERROR(VLOOKUP($C1475,'t-1 2020'!$A:$V,16,0),"")</f>
        <v>0.050268043</v>
      </c>
      <c r="AU1475" s="6">
        <f>IFERROR(VLOOKUP($C1475,'t-1 2020'!$A:$V,17,0),"")</f>
        <v>0.5426104827</v>
      </c>
      <c r="AV1475" s="6">
        <f>IFERROR(VLOOKUP($C1475,'t-1 2020'!$A:$V,8,0),"")</f>
        <v>0</v>
      </c>
      <c r="AW1475" s="6">
        <f>IFERROR(VLOOKUP($C1475,'t-1 2020'!$A:$V,9,0),"")</f>
        <v>1</v>
      </c>
      <c r="AX1475" s="6">
        <f>IFERROR(VLOOKUP($C1475,'t-1 2020'!$A:$V,10,0),"")</f>
        <v>1</v>
      </c>
      <c r="AY1475" s="6" t="str">
        <f>IFERROR(VLOOKUP($C1475,'t-1 2020'!$A:$V,111,0),"")</f>
        <v/>
      </c>
      <c r="AZ1475" s="6">
        <f>IFERROR(VLOOKUP($C1475,'t-1 2020'!$A:$V,12,0),"")</f>
        <v>0</v>
      </c>
      <c r="BA1475" s="6">
        <f>IFERROR(VLOOKUP($C1475,'t-1 2020'!$A:$V,13,0),"")</f>
        <v>16</v>
      </c>
      <c r="BB1475" s="6">
        <f>IFERROR(VLOOKUP($C1475,'t-1 2020'!$A:$V,14,0),"")</f>
        <v>0</v>
      </c>
      <c r="BC1475" s="6"/>
      <c r="BD1475" s="6"/>
    </row>
    <row r="1476" ht="15.75" customHeight="1">
      <c r="A1476" s="2">
        <v>67.0</v>
      </c>
      <c r="B1476" s="3">
        <v>2021.0</v>
      </c>
      <c r="C1476" s="7" t="s">
        <v>122</v>
      </c>
      <c r="D1476" s="2">
        <v>3069.0</v>
      </c>
      <c r="E1476" s="2">
        <v>1.5141799000103E13</v>
      </c>
      <c r="F1476" s="2" t="str">
        <f t="array" ref="F1476">IFERROR(INDEX(cnpj!$A:$B,MATCH(C1476,cnpj!$B:$B,0),1),IF(G1476=14,LEFT(E1476,2)&amp;"."&amp;MID(E1476,3,3)&amp;"."&amp;MID(E1476,6,3)&amp;"/"&amp;MID(E1476,9,4)&amp;"-"&amp;RIGHT(E1476,2),IF(G1476=13,0&amp;LEFT(E1476,1)&amp;"."&amp;MID(E1476,2,3)&amp;"."&amp;MID(E1476,5,3)&amp;"/"&amp;MID(E1476,8,4)&amp;"-"&amp;RIGHT(E1476,2),IF(G1476=12,"00"&amp;"."&amp;LEFT(E1476,3)&amp;"."&amp;MID(E1476,4,3)&amp;"/"&amp;MID(E1476,7,4)&amp;"-"&amp;RIGHT(E1476,2),IF(G1476=11,"00.0"&amp;LEFT(E1476,2)&amp;"."&amp;MID(E1476,3,3)&amp;"/"&amp;MID(E1476,6,4)&amp;"-"&amp;RIGHT(E1476,2),"erro")))))</f>
        <v>15.141.799/0001-03</v>
      </c>
      <c r="G1476" s="2">
        <f t="shared" si="2"/>
        <v>14</v>
      </c>
      <c r="H1476" s="2" t="s">
        <v>88</v>
      </c>
      <c r="I1476" s="2">
        <v>5.0</v>
      </c>
      <c r="J1476" s="6" t="str">
        <f t="shared" si="14"/>
        <v/>
      </c>
      <c r="K1476" s="6"/>
      <c r="L1476" s="6"/>
      <c r="M1476" s="6"/>
      <c r="N1476" s="6"/>
      <c r="O1476" s="6"/>
      <c r="P1476" s="6"/>
      <c r="Q1476" s="6"/>
      <c r="R1476" s="6"/>
      <c r="S1476" s="6"/>
      <c r="T1476" s="6">
        <f t="shared" si="15"/>
        <v>14.92387052</v>
      </c>
      <c r="U1476" s="6">
        <f t="shared" si="16"/>
        <v>0.2122139602</v>
      </c>
      <c r="V1476" s="6">
        <f t="shared" si="17"/>
        <v>0.2179210573</v>
      </c>
      <c r="W1476" s="6">
        <f>IFERROR(VLOOKUP($C1476,'pc 2021'!$D:$M,10,0)/1000,"")</f>
        <v>417023</v>
      </c>
      <c r="X1476" s="6">
        <f>IFERROR(VLOOKUP($C1476,'pnc 2021'!$D:$M,10,0)/1000,"")</f>
        <v>243144</v>
      </c>
      <c r="Y1476" s="6">
        <f>IFERROR(VLOOKUP(C1476,'atv 2021'!$D:$M,10,0)/1000,"")</f>
        <v>3029386</v>
      </c>
      <c r="Z1476" s="6">
        <f>IFERROR(VLOOKUP($C1476,'ll 2021'!$D:$N,11,0)/1000,"")</f>
        <v>642878</v>
      </c>
      <c r="AA1476" s="2" t="str">
        <f t="shared" si="3"/>
        <v/>
      </c>
      <c r="AB1476" s="2">
        <f t="shared" si="18"/>
        <v>0</v>
      </c>
      <c r="AC1476" s="2">
        <f t="shared" si="19"/>
        <v>0</v>
      </c>
      <c r="AD1476" s="2">
        <f t="shared" si="20"/>
        <v>0</v>
      </c>
      <c r="AE1476" s="2">
        <f t="shared" si="21"/>
        <v>0</v>
      </c>
      <c r="AF1476" s="2">
        <f t="shared" si="22"/>
        <v>0</v>
      </c>
      <c r="AG1476" s="2">
        <f t="shared" si="23"/>
        <v>0</v>
      </c>
      <c r="AH1476" s="2">
        <f t="shared" si="24"/>
        <v>0</v>
      </c>
      <c r="AI1476" s="2">
        <f t="shared" si="25"/>
        <v>0</v>
      </c>
      <c r="AJ1476" s="2">
        <f t="shared" si="26"/>
        <v>1</v>
      </c>
      <c r="AK1476" s="2">
        <f t="shared" si="27"/>
        <v>0</v>
      </c>
      <c r="AL1476" s="2">
        <f t="shared" si="28"/>
        <v>0</v>
      </c>
      <c r="AM1476" s="2">
        <v>0.0</v>
      </c>
      <c r="AN1476" s="3">
        <v>0.0</v>
      </c>
      <c r="AO1476" s="3">
        <v>0.0</v>
      </c>
      <c r="AP1476" s="3">
        <v>0.0</v>
      </c>
      <c r="AQ1476" s="3">
        <v>0.0</v>
      </c>
      <c r="AR1476" s="3">
        <v>1.0</v>
      </c>
      <c r="AS1476" s="6">
        <f>IFERROR(VLOOKUP($C1476,'t-1 2020'!$A:$V,15,0),"")</f>
        <v>14.72126275</v>
      </c>
      <c r="AT1476" s="6">
        <f>IFERROR(VLOOKUP($C1476,'t-1 2020'!$A:$V,16,0),"")</f>
        <v>0.02820447313</v>
      </c>
      <c r="AU1476" s="6">
        <f>IFERROR(VLOOKUP($C1476,'t-1 2020'!$A:$V,17,0),"")</f>
        <v>0.2862880145</v>
      </c>
      <c r="AV1476" s="6">
        <f>IFERROR(VLOOKUP($C1476,'t-1 2020'!$A:$V,8,0),"")</f>
        <v>0</v>
      </c>
      <c r="AW1476" s="6">
        <f>IFERROR(VLOOKUP($C1476,'t-1 2020'!$A:$V,9,0),"")</f>
        <v>1</v>
      </c>
      <c r="AX1476" s="6">
        <f>IFERROR(VLOOKUP($C1476,'t-1 2020'!$A:$V,10,0),"")</f>
        <v>1</v>
      </c>
      <c r="AY1476" s="6" t="str">
        <f>IFERROR(VLOOKUP($C1476,'t-1 2020'!$A:$V,111,0),"")</f>
        <v/>
      </c>
      <c r="AZ1476" s="6">
        <f>IFERROR(VLOOKUP($C1476,'t-1 2020'!$A:$V,12,0),"")</f>
        <v>0</v>
      </c>
      <c r="BA1476" s="6">
        <f>IFERROR(VLOOKUP($C1476,'t-1 2020'!$A:$V,13,0),"")</f>
        <v>23</v>
      </c>
      <c r="BB1476" s="6">
        <f>IFERROR(VLOOKUP($C1476,'t-1 2020'!$A:$V,14,0),"")</f>
        <v>0</v>
      </c>
      <c r="BC1476" s="6"/>
      <c r="BD1476" s="6"/>
    </row>
    <row r="1477" ht="15.75" customHeight="1">
      <c r="A1477" s="2">
        <v>68.0</v>
      </c>
      <c r="B1477" s="3">
        <v>2021.0</v>
      </c>
      <c r="C1477" s="7" t="s">
        <v>123</v>
      </c>
      <c r="D1477" s="2">
        <v>3077.0</v>
      </c>
      <c r="E1477" s="2">
        <v>1.72452340001E13</v>
      </c>
      <c r="F1477" s="2" t="str">
        <f t="array" ref="F1477">IFERROR(INDEX(cnpj!$A:$B,MATCH(C1477,cnpj!$B:$B,0),1),IF(G1477=14,LEFT(E1477,2)&amp;"."&amp;MID(E1477,3,3)&amp;"."&amp;MID(E1477,6,3)&amp;"/"&amp;MID(E1477,9,4)&amp;"-"&amp;RIGHT(E1477,2),IF(G1477=13,0&amp;LEFT(E1477,1)&amp;"."&amp;MID(E1477,2,3)&amp;"."&amp;MID(E1477,5,3)&amp;"/"&amp;MID(E1477,8,4)&amp;"-"&amp;RIGHT(E1477,2),IF(G1477=12,"00"&amp;"."&amp;LEFT(E1477,3)&amp;"."&amp;MID(E1477,4,3)&amp;"/"&amp;MID(E1477,7,4)&amp;"-"&amp;RIGHT(E1477,2),IF(G1477=11,"00.0"&amp;LEFT(E1477,2)&amp;"."&amp;MID(E1477,3,3)&amp;"/"&amp;MID(E1477,6,4)&amp;"-"&amp;RIGHT(E1477,2),"erro")))))</f>
        <v>17.245.234/0001-00</v>
      </c>
      <c r="G1477" s="2">
        <f t="shared" si="2"/>
        <v>14</v>
      </c>
      <c r="H1477" s="2" t="s">
        <v>62</v>
      </c>
      <c r="I1477" s="2">
        <v>3.0</v>
      </c>
      <c r="J1477" s="6" t="str">
        <f t="shared" si="14"/>
        <v/>
      </c>
      <c r="K1477" s="6"/>
      <c r="L1477" s="6"/>
      <c r="M1477" s="6"/>
      <c r="N1477" s="6"/>
      <c r="O1477" s="6"/>
      <c r="P1477" s="6"/>
      <c r="Q1477" s="6"/>
      <c r="R1477" s="6"/>
      <c r="S1477" s="6"/>
      <c r="T1477" s="6">
        <f t="shared" si="15"/>
        <v>13.27873787</v>
      </c>
      <c r="U1477" s="6">
        <f t="shared" si="16"/>
        <v>0.00262045184</v>
      </c>
      <c r="V1477" s="6">
        <f t="shared" si="17"/>
        <v>0.7730538185</v>
      </c>
      <c r="W1477" s="6">
        <f>IFERROR(VLOOKUP($C1477,'pc 2021'!$D:$M,10,0)/1000,"")</f>
        <v>318819</v>
      </c>
      <c r="X1477" s="6">
        <f>IFERROR(VLOOKUP($C1477,'pnc 2021'!$D:$M,10,0)/1000,"")</f>
        <v>133133</v>
      </c>
      <c r="Y1477" s="6">
        <f>IFERROR(VLOOKUP(C1477,'atv 2021'!$D:$M,10,0)/1000,"")</f>
        <v>584632</v>
      </c>
      <c r="Z1477" s="6">
        <f>IFERROR(VLOOKUP($C1477,'ll 2021'!$D:$N,11,0)/1000,"")</f>
        <v>1532</v>
      </c>
      <c r="AA1477" s="2" t="str">
        <f t="shared" si="3"/>
        <v/>
      </c>
      <c r="AB1477" s="2">
        <f t="shared" si="18"/>
        <v>0</v>
      </c>
      <c r="AC1477" s="2">
        <f t="shared" si="19"/>
        <v>0</v>
      </c>
      <c r="AD1477" s="2">
        <f t="shared" si="20"/>
        <v>0</v>
      </c>
      <c r="AE1477" s="2">
        <f t="shared" si="21"/>
        <v>0</v>
      </c>
      <c r="AF1477" s="2">
        <f t="shared" si="22"/>
        <v>0</v>
      </c>
      <c r="AG1477" s="2">
        <f t="shared" si="23"/>
        <v>0</v>
      </c>
      <c r="AH1477" s="2">
        <f t="shared" si="24"/>
        <v>1</v>
      </c>
      <c r="AI1477" s="2">
        <f t="shared" si="25"/>
        <v>0</v>
      </c>
      <c r="AJ1477" s="2">
        <f t="shared" si="26"/>
        <v>0</v>
      </c>
      <c r="AK1477" s="2">
        <f t="shared" si="27"/>
        <v>0</v>
      </c>
      <c r="AL1477" s="2">
        <f t="shared" si="28"/>
        <v>0</v>
      </c>
      <c r="AM1477" s="2">
        <v>0.0</v>
      </c>
      <c r="AN1477" s="3">
        <v>0.0</v>
      </c>
      <c r="AO1477" s="3">
        <v>0.0</v>
      </c>
      <c r="AP1477" s="3">
        <v>0.0</v>
      </c>
      <c r="AQ1477" s="3">
        <v>0.0</v>
      </c>
      <c r="AR1477" s="3">
        <v>1.0</v>
      </c>
      <c r="AS1477" s="6">
        <f>IFERROR(VLOOKUP($C1477,'t-1 2020'!$A:$V,15,0),"")</f>
        <v>13.14439294</v>
      </c>
      <c r="AT1477" s="6">
        <f>IFERROR(VLOOKUP($C1477,'t-1 2020'!$A:$V,16,0),"")</f>
        <v>-0.08116414973</v>
      </c>
      <c r="AU1477" s="6">
        <f>IFERROR(VLOOKUP($C1477,'t-1 2020'!$A:$V,17,0),"")</f>
        <v>0.7434190833</v>
      </c>
      <c r="AV1477" s="6">
        <f>IFERROR(VLOOKUP($C1477,'t-1 2020'!$A:$V,8,0),"")</f>
        <v>0</v>
      </c>
      <c r="AW1477" s="6">
        <f>IFERROR(VLOOKUP($C1477,'t-1 2020'!$A:$V,9,0),"")</f>
        <v>0</v>
      </c>
      <c r="AX1477" s="6">
        <f>IFERROR(VLOOKUP($C1477,'t-1 2020'!$A:$V,10,0),"")</f>
        <v>0</v>
      </c>
      <c r="AY1477" s="6" t="str">
        <f>IFERROR(VLOOKUP($C1477,'t-1 2020'!$A:$V,111,0),"")</f>
        <v/>
      </c>
      <c r="AZ1477" s="6">
        <f>IFERROR(VLOOKUP($C1477,'t-1 2020'!$A:$V,12,0),"")</f>
        <v>0</v>
      </c>
      <c r="BA1477" s="6">
        <f>IFERROR(VLOOKUP($C1477,'t-1 2020'!$A:$V,13,0),"")</f>
        <v>10</v>
      </c>
      <c r="BB1477" s="6">
        <f>IFERROR(VLOOKUP($C1477,'t-1 2020'!$A:$V,14,0),"")</f>
        <v>0</v>
      </c>
      <c r="BC1477" s="6"/>
      <c r="BD1477" s="6"/>
    </row>
    <row r="1478" ht="15.75" customHeight="1">
      <c r="A1478" s="2">
        <v>69.0</v>
      </c>
      <c r="B1478" s="3">
        <v>2021.0</v>
      </c>
      <c r="C1478" s="7" t="s">
        <v>124</v>
      </c>
      <c r="D1478" s="2">
        <v>15636.0</v>
      </c>
      <c r="E1478" s="2">
        <v>6.1856571000117E13</v>
      </c>
      <c r="F1478" s="2" t="str">
        <f t="array" ref="F1478">IFERROR(INDEX(cnpj!$A:$B,MATCH(C1478,cnpj!$B:$B,0),1),IF(G1478=14,LEFT(E1478,2)&amp;"."&amp;MID(E1478,3,3)&amp;"."&amp;MID(E1478,6,3)&amp;"/"&amp;MID(E1478,9,4)&amp;"-"&amp;RIGHT(E1478,2),IF(G1478=13,0&amp;LEFT(E1478,1)&amp;"."&amp;MID(E1478,2,3)&amp;"."&amp;MID(E1478,5,3)&amp;"/"&amp;MID(E1478,8,4)&amp;"-"&amp;RIGHT(E1478,2),IF(G1478=12,"00"&amp;"."&amp;LEFT(E1478,3)&amp;"."&amp;MID(E1478,4,3)&amp;"/"&amp;MID(E1478,7,4)&amp;"-"&amp;RIGHT(E1478,2),IF(G1478=11,"00.0"&amp;LEFT(E1478,2)&amp;"."&amp;MID(E1478,3,3)&amp;"/"&amp;MID(E1478,6,4)&amp;"-"&amp;RIGHT(E1478,2),"erro")))))</f>
        <v>61.856.571/0001-17</v>
      </c>
      <c r="G1478" s="2">
        <f t="shared" si="2"/>
        <v>14</v>
      </c>
      <c r="H1478" s="2" t="s">
        <v>55</v>
      </c>
      <c r="I1478" s="2">
        <v>10.0</v>
      </c>
      <c r="J1478" s="6" t="str">
        <f t="shared" si="14"/>
        <v/>
      </c>
      <c r="K1478" s="6"/>
      <c r="L1478" s="6"/>
      <c r="M1478" s="6"/>
      <c r="N1478" s="6"/>
      <c r="O1478" s="6"/>
      <c r="P1478" s="6"/>
      <c r="Q1478" s="6"/>
      <c r="R1478" s="6"/>
      <c r="S1478" s="6"/>
      <c r="T1478" s="6">
        <f t="shared" si="15"/>
        <v>16.3227899</v>
      </c>
      <c r="U1478" s="6">
        <f t="shared" si="16"/>
        <v>0.1726864153</v>
      </c>
      <c r="V1478" s="6">
        <f t="shared" si="17"/>
        <v>0.9099362604</v>
      </c>
      <c r="W1478" s="6">
        <f>IFERROR(VLOOKUP($C1478,'pc 2021'!$D:$M,10,0)/1000,"")</f>
        <v>4538386</v>
      </c>
      <c r="X1478" s="6">
        <f>IFERROR(VLOOKUP($C1478,'pnc 2021'!$D:$M,10,0)/1000,"")</f>
        <v>6627895</v>
      </c>
      <c r="Y1478" s="6">
        <f>IFERROR(VLOOKUP(C1478,'atv 2021'!$D:$M,10,0)/1000,"")</f>
        <v>12271498</v>
      </c>
      <c r="Z1478" s="6">
        <f>IFERROR(VLOOKUP($C1478,'ll 2021'!$D:$N,11,0)/1000,"")</f>
        <v>2119121</v>
      </c>
      <c r="AA1478" s="2" t="str">
        <f t="shared" si="3"/>
        <v/>
      </c>
      <c r="AB1478" s="2">
        <f t="shared" si="18"/>
        <v>0</v>
      </c>
      <c r="AC1478" s="2">
        <f t="shared" si="19"/>
        <v>0</v>
      </c>
      <c r="AD1478" s="2">
        <f t="shared" si="20"/>
        <v>1</v>
      </c>
      <c r="AE1478" s="2">
        <f t="shared" si="21"/>
        <v>0</v>
      </c>
      <c r="AF1478" s="2">
        <f t="shared" si="22"/>
        <v>0</v>
      </c>
      <c r="AG1478" s="2">
        <f t="shared" si="23"/>
        <v>0</v>
      </c>
      <c r="AH1478" s="2">
        <f t="shared" si="24"/>
        <v>0</v>
      </c>
      <c r="AI1478" s="2">
        <f t="shared" si="25"/>
        <v>0</v>
      </c>
      <c r="AJ1478" s="2">
        <f t="shared" si="26"/>
        <v>0</v>
      </c>
      <c r="AK1478" s="2">
        <f t="shared" si="27"/>
        <v>0</v>
      </c>
      <c r="AL1478" s="2">
        <f t="shared" si="28"/>
        <v>0</v>
      </c>
      <c r="AM1478" s="2">
        <v>0.0</v>
      </c>
      <c r="AN1478" s="3">
        <v>0.0</v>
      </c>
      <c r="AO1478" s="3">
        <v>0.0</v>
      </c>
      <c r="AP1478" s="3">
        <v>0.0</v>
      </c>
      <c r="AQ1478" s="3">
        <v>0.0</v>
      </c>
      <c r="AR1478" s="3">
        <v>1.0</v>
      </c>
      <c r="AS1478" s="6">
        <f>IFERROR(VLOOKUP($C1478,'t-1 2020'!$A:$V,15,0),"")</f>
        <v>16.17795612</v>
      </c>
      <c r="AT1478" s="6">
        <f>IFERROR(VLOOKUP($C1478,'t-1 2020'!$A:$V,16,0),"")</f>
        <v>0.108375772</v>
      </c>
      <c r="AU1478" s="6">
        <f>IFERROR(VLOOKUP($C1478,'t-1 2020'!$A:$V,17,0),"")</f>
        <v>0.9444232413</v>
      </c>
      <c r="AV1478" s="6">
        <f>IFERROR(VLOOKUP($C1478,'t-1 2020'!$A:$V,8,0),"")</f>
        <v>0</v>
      </c>
      <c r="AW1478" s="6">
        <f>IFERROR(VLOOKUP($C1478,'t-1 2020'!$A:$V,9,0),"")</f>
        <v>1</v>
      </c>
      <c r="AX1478" s="6">
        <f>IFERROR(VLOOKUP($C1478,'t-1 2020'!$A:$V,10,0),"")</f>
        <v>1</v>
      </c>
      <c r="AY1478" s="6" t="str">
        <f>IFERROR(VLOOKUP($C1478,'t-1 2020'!$A:$V,111,0),"")</f>
        <v/>
      </c>
      <c r="AZ1478" s="6">
        <f>IFERROR(VLOOKUP($C1478,'t-1 2020'!$A:$V,12,0),"")</f>
        <v>0</v>
      </c>
      <c r="BA1478" s="6">
        <f>IFERROR(VLOOKUP($C1478,'t-1 2020'!$A:$V,13,0),"")</f>
        <v>26</v>
      </c>
      <c r="BB1478" s="6">
        <f>IFERROR(VLOOKUP($C1478,'t-1 2020'!$A:$V,14,0),"")</f>
        <v>0</v>
      </c>
      <c r="BC1478" s="6"/>
      <c r="BD1478" s="6"/>
    </row>
    <row r="1479" ht="15.75" customHeight="1">
      <c r="A1479" s="2">
        <v>70.0</v>
      </c>
      <c r="B1479" s="3">
        <v>2021.0</v>
      </c>
      <c r="C1479" s="7" t="s">
        <v>125</v>
      </c>
      <c r="D1479" s="2">
        <v>14761.0</v>
      </c>
      <c r="E1479" s="2">
        <v>7.8876950000171E13</v>
      </c>
      <c r="F1479" s="2" t="str">
        <f t="array" ref="F1479">IFERROR(INDEX(cnpj!$A:$B,MATCH(C1479,cnpj!$B:$B,0),1),IF(G1479=14,LEFT(E1479,2)&amp;"."&amp;MID(E1479,3,3)&amp;"."&amp;MID(E1479,6,3)&amp;"/"&amp;MID(E1479,9,4)&amp;"-"&amp;RIGHT(E1479,2),IF(G1479=13,0&amp;LEFT(E1479,1)&amp;"."&amp;MID(E1479,2,3)&amp;"."&amp;MID(E1479,5,3)&amp;"/"&amp;MID(E1479,8,4)&amp;"-"&amp;RIGHT(E1479,2),IF(G1479=12,"00"&amp;"."&amp;LEFT(E1479,3)&amp;"."&amp;MID(E1479,4,3)&amp;"/"&amp;MID(E1479,7,4)&amp;"-"&amp;RIGHT(E1479,2),IF(G1479=11,"00.0"&amp;LEFT(E1479,2)&amp;"."&amp;MID(E1479,3,3)&amp;"/"&amp;MID(E1479,6,4)&amp;"-"&amp;RIGHT(E1479,2),"erro")))))</f>
        <v>78.876.950/0001-71</v>
      </c>
      <c r="G1479" s="2">
        <f t="shared" si="2"/>
        <v>14</v>
      </c>
      <c r="H1479" s="2" t="s">
        <v>62</v>
      </c>
      <c r="I1479" s="2">
        <v>3.0</v>
      </c>
      <c r="J1479" s="6" t="str">
        <f t="shared" si="14"/>
        <v/>
      </c>
      <c r="K1479" s="6"/>
      <c r="L1479" s="6"/>
      <c r="M1479" s="6"/>
      <c r="N1479" s="6"/>
      <c r="O1479" s="6"/>
      <c r="P1479" s="6"/>
      <c r="Q1479" s="6"/>
      <c r="R1479" s="6"/>
      <c r="S1479" s="6"/>
      <c r="T1479" s="6" t="str">
        <f t="shared" si="15"/>
        <v/>
      </c>
      <c r="U1479" s="6" t="str">
        <f t="shared" si="16"/>
        <v/>
      </c>
      <c r="V1479" s="6" t="str">
        <f t="shared" si="17"/>
        <v/>
      </c>
      <c r="W1479" s="6" t="str">
        <f>IFERROR(VLOOKUP($C1479,'pc 2021'!$D:$M,10,0)/1000,"")</f>
        <v/>
      </c>
      <c r="X1479" s="6" t="str">
        <f>IFERROR(VLOOKUP($C1479,'pnc 2021'!$D:$M,10,0)/1000,"")</f>
        <v/>
      </c>
      <c r="Y1479" s="6" t="str">
        <f>IFERROR(VLOOKUP(C1479,'atv 2021'!$D:$M,10,0)/1000,"")</f>
        <v/>
      </c>
      <c r="Z1479" s="6" t="str">
        <f>IFERROR(VLOOKUP($C1479,'ll 2021'!$D:$N,11,0)/1000,"")</f>
        <v/>
      </c>
      <c r="AA1479" s="2" t="str">
        <f t="shared" si="3"/>
        <v/>
      </c>
      <c r="AB1479" s="2">
        <f t="shared" si="18"/>
        <v>0</v>
      </c>
      <c r="AC1479" s="2">
        <f t="shared" si="19"/>
        <v>0</v>
      </c>
      <c r="AD1479" s="2">
        <f t="shared" si="20"/>
        <v>0</v>
      </c>
      <c r="AE1479" s="2">
        <f t="shared" si="21"/>
        <v>0</v>
      </c>
      <c r="AF1479" s="2">
        <f t="shared" si="22"/>
        <v>0</v>
      </c>
      <c r="AG1479" s="2">
        <f t="shared" si="23"/>
        <v>0</v>
      </c>
      <c r="AH1479" s="2">
        <f t="shared" si="24"/>
        <v>1</v>
      </c>
      <c r="AI1479" s="2">
        <f t="shared" si="25"/>
        <v>0</v>
      </c>
      <c r="AJ1479" s="2">
        <f t="shared" si="26"/>
        <v>0</v>
      </c>
      <c r="AK1479" s="2">
        <f t="shared" si="27"/>
        <v>0</v>
      </c>
      <c r="AL1479" s="2">
        <f t="shared" si="28"/>
        <v>0</v>
      </c>
      <c r="AM1479" s="2">
        <v>0.0</v>
      </c>
      <c r="AN1479" s="3">
        <v>0.0</v>
      </c>
      <c r="AO1479" s="3">
        <v>0.0</v>
      </c>
      <c r="AP1479" s="3">
        <v>0.0</v>
      </c>
      <c r="AQ1479" s="3">
        <v>0.0</v>
      </c>
      <c r="AR1479" s="3">
        <v>1.0</v>
      </c>
      <c r="AS1479" s="6">
        <f>IFERROR(VLOOKUP($C1479,'t-1 2020'!$A:$V,15,0),"")</f>
        <v>14.66694442</v>
      </c>
      <c r="AT1479" s="6">
        <f>IFERROR(VLOOKUP($C1479,'t-1 2020'!$A:$V,16,0),"")</f>
        <v>0.1463800318</v>
      </c>
      <c r="AU1479" s="6">
        <f>IFERROR(VLOOKUP($C1479,'t-1 2020'!$A:$V,17,0),"")</f>
        <v>0.3075991334</v>
      </c>
      <c r="AV1479" s="6">
        <f>IFERROR(VLOOKUP($C1479,'t-1 2020'!$A:$V,8,0),"")</f>
        <v>0</v>
      </c>
      <c r="AW1479" s="6">
        <f>IFERROR(VLOOKUP($C1479,'t-1 2020'!$A:$V,9,0),"")</f>
        <v>1</v>
      </c>
      <c r="AX1479" s="6">
        <f>IFERROR(VLOOKUP($C1479,'t-1 2020'!$A:$V,10,0),"")</f>
        <v>1</v>
      </c>
      <c r="AY1479" s="6" t="str">
        <f>IFERROR(VLOOKUP($C1479,'t-1 2020'!$A:$V,111,0),"")</f>
        <v/>
      </c>
      <c r="AZ1479" s="6">
        <f>IFERROR(VLOOKUP($C1479,'t-1 2020'!$A:$V,12,0),"")</f>
        <v>0</v>
      </c>
      <c r="BA1479" s="6">
        <f>IFERROR(VLOOKUP($C1479,'t-1 2020'!$A:$V,13,0),"")</f>
        <v>11</v>
      </c>
      <c r="BB1479" s="6">
        <f>IFERROR(VLOOKUP($C1479,'t-1 2020'!$A:$V,14,0),"")</f>
        <v>0</v>
      </c>
      <c r="BC1479" s="6"/>
      <c r="BD1479" s="6"/>
    </row>
    <row r="1480" ht="15.75" customHeight="1">
      <c r="A1480" s="2">
        <v>71.0</v>
      </c>
      <c r="B1480" s="3">
        <v>2021.0</v>
      </c>
      <c r="C1480" s="7" t="s">
        <v>126</v>
      </c>
      <c r="D1480" s="2">
        <v>3328.0</v>
      </c>
      <c r="E1480" s="2">
        <v>3.3541368000116E13</v>
      </c>
      <c r="F1480" s="2" t="str">
        <f t="array" ref="F1480">IFERROR(INDEX(cnpj!$A:$B,MATCH(C1480,cnpj!$B:$B,0),1),IF(G1480=14,LEFT(E1480,2)&amp;"."&amp;MID(E1480,3,3)&amp;"."&amp;MID(E1480,6,3)&amp;"/"&amp;MID(E1480,9,4)&amp;"-"&amp;RIGHT(E1480,2),IF(G1480=13,0&amp;LEFT(E1480,1)&amp;"."&amp;MID(E1480,2,3)&amp;"."&amp;MID(E1480,5,3)&amp;"/"&amp;MID(E1480,8,4)&amp;"-"&amp;RIGHT(E1480,2),IF(G1480=12,"00"&amp;"."&amp;LEFT(E1480,3)&amp;"."&amp;MID(E1480,4,3)&amp;"/"&amp;MID(E1480,7,4)&amp;"-"&amp;RIGHT(E1480,2),IF(G1480=11,"00.0"&amp;LEFT(E1480,2)&amp;"."&amp;MID(E1480,3,3)&amp;"/"&amp;MID(E1480,6,4)&amp;"-"&amp;RIGHT(E1480,2),"erro")))))</f>
        <v>33.541.368/0001-16</v>
      </c>
      <c r="G1480" s="2">
        <f t="shared" si="2"/>
        <v>14</v>
      </c>
      <c r="H1480" s="2" t="s">
        <v>55</v>
      </c>
      <c r="I1480" s="2">
        <v>10.0</v>
      </c>
      <c r="J1480" s="6" t="str">
        <f t="shared" si="14"/>
        <v/>
      </c>
      <c r="K1480" s="6"/>
      <c r="L1480" s="6"/>
      <c r="M1480" s="6"/>
      <c r="N1480" s="6"/>
      <c r="O1480" s="6"/>
      <c r="P1480" s="6"/>
      <c r="Q1480" s="6"/>
      <c r="R1480" s="6"/>
      <c r="S1480" s="6"/>
      <c r="T1480" s="6">
        <f t="shared" si="15"/>
        <v>17.2946683</v>
      </c>
      <c r="U1480" s="6">
        <f t="shared" si="16"/>
        <v>0.1686093231</v>
      </c>
      <c r="V1480" s="6">
        <f t="shared" si="17"/>
        <v>0.3633124647</v>
      </c>
      <c r="W1480" s="6">
        <f>IFERROR(VLOOKUP($C1480,'pc 2021'!$D:$M,10,0)/1000,"")</f>
        <v>2642359</v>
      </c>
      <c r="X1480" s="6">
        <f>IFERROR(VLOOKUP($C1480,'pnc 2021'!$D:$M,10,0)/1000,"")</f>
        <v>9140734</v>
      </c>
      <c r="Y1480" s="6">
        <f>IFERROR(VLOOKUP(C1480,'atv 2021'!$D:$M,10,0)/1000,"")</f>
        <v>32432394</v>
      </c>
      <c r="Z1480" s="6">
        <f>IFERROR(VLOOKUP($C1480,'ll 2021'!$D:$N,11,0)/1000,"")</f>
        <v>5468404</v>
      </c>
      <c r="AA1480" s="2" t="str">
        <f t="shared" si="3"/>
        <v/>
      </c>
      <c r="AB1480" s="2">
        <f t="shared" si="18"/>
        <v>0</v>
      </c>
      <c r="AC1480" s="2">
        <f t="shared" si="19"/>
        <v>0</v>
      </c>
      <c r="AD1480" s="2">
        <f t="shared" si="20"/>
        <v>1</v>
      </c>
      <c r="AE1480" s="2">
        <f t="shared" si="21"/>
        <v>0</v>
      </c>
      <c r="AF1480" s="2">
        <f t="shared" si="22"/>
        <v>0</v>
      </c>
      <c r="AG1480" s="2">
        <f t="shared" si="23"/>
        <v>0</v>
      </c>
      <c r="AH1480" s="2">
        <f t="shared" si="24"/>
        <v>0</v>
      </c>
      <c r="AI1480" s="2">
        <f t="shared" si="25"/>
        <v>0</v>
      </c>
      <c r="AJ1480" s="2">
        <f t="shared" si="26"/>
        <v>0</v>
      </c>
      <c r="AK1480" s="2">
        <f t="shared" si="27"/>
        <v>0</v>
      </c>
      <c r="AL1480" s="2">
        <f t="shared" si="28"/>
        <v>0</v>
      </c>
      <c r="AM1480" s="2">
        <v>0.0</v>
      </c>
      <c r="AN1480" s="3">
        <v>0.0</v>
      </c>
      <c r="AO1480" s="3">
        <v>0.0</v>
      </c>
      <c r="AP1480" s="3">
        <v>0.0</v>
      </c>
      <c r="AQ1480" s="3">
        <v>0.0</v>
      </c>
      <c r="AR1480" s="3">
        <v>1.0</v>
      </c>
      <c r="AS1480" s="6">
        <f>IFERROR(VLOOKUP($C1480,'t-1 2020'!$A:$V,15,0),"")</f>
        <v>17.1700589</v>
      </c>
      <c r="AT1480" s="6">
        <f>IFERROR(VLOOKUP($C1480,'t-1 2020'!$A:$V,16,0),"")</f>
        <v>0.073614304</v>
      </c>
      <c r="AU1480" s="6">
        <f>IFERROR(VLOOKUP($C1480,'t-1 2020'!$A:$V,17,0),"")</f>
        <v>0.4300556822</v>
      </c>
      <c r="AV1480" s="6">
        <f>IFERROR(VLOOKUP($C1480,'t-1 2020'!$A:$V,8,0),"")</f>
        <v>0</v>
      </c>
      <c r="AW1480" s="6">
        <f>IFERROR(VLOOKUP($C1480,'t-1 2020'!$A:$V,9,0),"")</f>
        <v>1</v>
      </c>
      <c r="AX1480" s="6">
        <f>IFERROR(VLOOKUP($C1480,'t-1 2020'!$A:$V,10,0),"")</f>
        <v>0</v>
      </c>
      <c r="AY1480" s="6" t="str">
        <f>IFERROR(VLOOKUP($C1480,'t-1 2020'!$A:$V,111,0),"")</f>
        <v/>
      </c>
      <c r="AZ1480" s="6">
        <f>IFERROR(VLOOKUP($C1480,'t-1 2020'!$A:$V,12,0),"")</f>
        <v>0</v>
      </c>
      <c r="BA1480" s="6">
        <f>IFERROR(VLOOKUP($C1480,'t-1 2020'!$A:$V,13,0),"")</f>
        <v>17</v>
      </c>
      <c r="BB1480" s="6">
        <f>IFERROR(VLOOKUP($C1480,'t-1 2020'!$A:$V,14,0),"")</f>
        <v>0</v>
      </c>
      <c r="BC1480" s="6"/>
      <c r="BD1480" s="6"/>
    </row>
    <row r="1481" ht="15.75" customHeight="1">
      <c r="A1481" s="2">
        <v>72.0</v>
      </c>
      <c r="B1481" s="3">
        <v>2021.0</v>
      </c>
      <c r="C1481" s="7" t="s">
        <v>127</v>
      </c>
      <c r="D1481" s="2">
        <v>3395.0</v>
      </c>
      <c r="E1481" s="2">
        <v>1.952674800015E13</v>
      </c>
      <c r="F1481" s="2" t="str">
        <f t="array" ref="F1481">IFERROR(INDEX(cnpj!$A:$B,MATCH(C1481,cnpj!$B:$B,0),1),IF(G1481=14,LEFT(E1481,2)&amp;"."&amp;MID(E1481,3,3)&amp;"."&amp;MID(E1481,6,3)&amp;"/"&amp;MID(E1481,9,4)&amp;"-"&amp;RIGHT(E1481,2),IF(G1481=13,0&amp;LEFT(E1481,1)&amp;"."&amp;MID(E1481,2,3)&amp;"."&amp;MID(E1481,5,3)&amp;"/"&amp;MID(E1481,8,4)&amp;"-"&amp;RIGHT(E1481,2),IF(G1481=12,"00"&amp;"."&amp;LEFT(E1481,3)&amp;"."&amp;MID(E1481,4,3)&amp;"/"&amp;MID(E1481,7,4)&amp;"-"&amp;RIGHT(E1481,2),IF(G1481=11,"00.0"&amp;LEFT(E1481,2)&amp;"."&amp;MID(E1481,3,3)&amp;"/"&amp;MID(E1481,6,4)&amp;"-"&amp;RIGHT(E1481,2),"erro")))))</f>
        <v>19.526.748/0001-50</v>
      </c>
      <c r="G1481" s="2">
        <f t="shared" si="2"/>
        <v>14</v>
      </c>
      <c r="H1481" s="2" t="s">
        <v>62</v>
      </c>
      <c r="I1481" s="2">
        <v>3.0</v>
      </c>
      <c r="J1481" s="6" t="str">
        <f t="shared" si="14"/>
        <v/>
      </c>
      <c r="K1481" s="6"/>
      <c r="L1481" s="6"/>
      <c r="M1481" s="6"/>
      <c r="N1481" s="6"/>
      <c r="O1481" s="6"/>
      <c r="P1481" s="6"/>
      <c r="Q1481" s="6"/>
      <c r="R1481" s="6"/>
      <c r="S1481" s="6"/>
      <c r="T1481" s="6">
        <f t="shared" si="15"/>
        <v>12.70671156</v>
      </c>
      <c r="U1481" s="6">
        <f t="shared" si="16"/>
        <v>0.04848539952</v>
      </c>
      <c r="V1481" s="6">
        <f t="shared" si="17"/>
        <v>0.5504780955</v>
      </c>
      <c r="W1481" s="6">
        <f>IFERROR(VLOOKUP($C1481,'pc 2021'!$D:$M,10,0)/1000,"")</f>
        <v>67420</v>
      </c>
      <c r="X1481" s="6">
        <f>IFERROR(VLOOKUP($C1481,'pnc 2021'!$D:$M,10,0)/1000,"")</f>
        <v>114213</v>
      </c>
      <c r="Y1481" s="6">
        <f>IFERROR(VLOOKUP(C1481,'atv 2021'!$D:$M,10,0)/1000,"")</f>
        <v>329955</v>
      </c>
      <c r="Z1481" s="6">
        <f>IFERROR(VLOOKUP($C1481,'ll 2021'!$D:$N,11,0)/1000,"")</f>
        <v>15998</v>
      </c>
      <c r="AA1481" s="2" t="str">
        <f t="shared" si="3"/>
        <v/>
      </c>
      <c r="AB1481" s="2">
        <f t="shared" si="18"/>
        <v>0</v>
      </c>
      <c r="AC1481" s="2">
        <f t="shared" si="19"/>
        <v>0</v>
      </c>
      <c r="AD1481" s="2">
        <f t="shared" si="20"/>
        <v>0</v>
      </c>
      <c r="AE1481" s="2">
        <f t="shared" si="21"/>
        <v>0</v>
      </c>
      <c r="AF1481" s="2">
        <f t="shared" si="22"/>
        <v>0</v>
      </c>
      <c r="AG1481" s="2">
        <f t="shared" si="23"/>
        <v>0</v>
      </c>
      <c r="AH1481" s="2">
        <f t="shared" si="24"/>
        <v>1</v>
      </c>
      <c r="AI1481" s="2">
        <f t="shared" si="25"/>
        <v>0</v>
      </c>
      <c r="AJ1481" s="2">
        <f t="shared" si="26"/>
        <v>0</v>
      </c>
      <c r="AK1481" s="2">
        <f t="shared" si="27"/>
        <v>0</v>
      </c>
      <c r="AL1481" s="2">
        <f t="shared" si="28"/>
        <v>0</v>
      </c>
      <c r="AM1481" s="2">
        <v>0.0</v>
      </c>
      <c r="AN1481" s="3">
        <v>0.0</v>
      </c>
      <c r="AO1481" s="3">
        <v>0.0</v>
      </c>
      <c r="AP1481" s="3">
        <v>0.0</v>
      </c>
      <c r="AQ1481" s="3">
        <v>0.0</v>
      </c>
      <c r="AR1481" s="3">
        <v>1.0</v>
      </c>
      <c r="AS1481" s="6">
        <f>IFERROR(VLOOKUP($C1481,'t-1 2020'!$A:$V,15,0),"")</f>
        <v>12.36981008</v>
      </c>
      <c r="AT1481" s="6">
        <f>IFERROR(VLOOKUP($C1481,'t-1 2020'!$A:$V,16,0),"")</f>
        <v>-0.03004062297</v>
      </c>
      <c r="AU1481" s="6">
        <f>IFERROR(VLOOKUP($C1481,'t-1 2020'!$A:$V,17,0),"")</f>
        <v>0.440489683</v>
      </c>
      <c r="AV1481" s="6">
        <f>IFERROR(VLOOKUP($C1481,'t-1 2020'!$A:$V,8,0),"")</f>
        <v>0</v>
      </c>
      <c r="AW1481" s="6">
        <f>IFERROR(VLOOKUP($C1481,'t-1 2020'!$A:$V,9,0),"")</f>
        <v>0</v>
      </c>
      <c r="AX1481" s="6">
        <f>IFERROR(VLOOKUP($C1481,'t-1 2020'!$A:$V,10,0),"")</f>
        <v>0</v>
      </c>
      <c r="AY1481" s="6" t="str">
        <f>IFERROR(VLOOKUP($C1481,'t-1 2020'!$A:$V,111,0),"")</f>
        <v/>
      </c>
      <c r="AZ1481" s="6">
        <f>IFERROR(VLOOKUP($C1481,'t-1 2020'!$A:$V,12,0),"")</f>
        <v>0</v>
      </c>
      <c r="BA1481" s="6">
        <f>IFERROR(VLOOKUP($C1481,'t-1 2020'!$A:$V,13,0),"")</f>
        <v>13</v>
      </c>
      <c r="BB1481" s="6">
        <f>IFERROR(VLOOKUP($C1481,'t-1 2020'!$A:$V,14,0),"")</f>
        <v>0</v>
      </c>
      <c r="BC1481" s="6"/>
      <c r="BD1481" s="6"/>
    </row>
    <row r="1482" ht="15.75" customHeight="1">
      <c r="A1482" s="2">
        <v>73.0</v>
      </c>
      <c r="B1482" s="3">
        <v>2021.0</v>
      </c>
      <c r="C1482" s="7" t="s">
        <v>128</v>
      </c>
      <c r="D1482" s="2">
        <v>3549.0</v>
      </c>
      <c r="E1482" s="2">
        <v>8.2981929000103E13</v>
      </c>
      <c r="F1482" s="2" t="str">
        <f t="array" ref="F1482">IFERROR(INDEX(cnpj!$A:$B,MATCH(C1482,cnpj!$B:$B,0),1),IF(G1482=14,LEFT(E1482,2)&amp;"."&amp;MID(E1482,3,3)&amp;"."&amp;MID(E1482,6,3)&amp;"/"&amp;MID(E1482,9,4)&amp;"-"&amp;RIGHT(E1482,2),IF(G1482=13,0&amp;LEFT(E1482,1)&amp;"."&amp;MID(E1482,2,3)&amp;"."&amp;MID(E1482,5,3)&amp;"/"&amp;MID(E1482,8,4)&amp;"-"&amp;RIGHT(E1482,2),IF(G1482=12,"00"&amp;"."&amp;LEFT(E1482,3)&amp;"."&amp;MID(E1482,4,3)&amp;"/"&amp;MID(E1482,7,4)&amp;"-"&amp;RIGHT(E1482,2),IF(G1482=11,"00.0"&amp;LEFT(E1482,2)&amp;"."&amp;MID(E1482,3,3)&amp;"/"&amp;MID(E1482,6,4)&amp;"-"&amp;RIGHT(E1482,2),"erro")))))</f>
        <v>82.981.929/0001-03</v>
      </c>
      <c r="G1482" s="2">
        <f t="shared" si="2"/>
        <v>14</v>
      </c>
      <c r="H1482" s="2" t="s">
        <v>62</v>
      </c>
      <c r="I1482" s="2">
        <v>3.0</v>
      </c>
      <c r="J1482" s="6" t="str">
        <f t="shared" si="14"/>
        <v/>
      </c>
      <c r="K1482" s="6"/>
      <c r="L1482" s="6"/>
      <c r="M1482" s="6"/>
      <c r="N1482" s="6"/>
      <c r="O1482" s="6"/>
      <c r="P1482" s="6"/>
      <c r="Q1482" s="6"/>
      <c r="R1482" s="6"/>
      <c r="S1482" s="6"/>
      <c r="T1482" s="6">
        <f t="shared" si="15"/>
        <v>9.862092477</v>
      </c>
      <c r="U1482" s="6">
        <f t="shared" si="16"/>
        <v>-0.02339882224</v>
      </c>
      <c r="V1482" s="6">
        <f t="shared" si="17"/>
        <v>9.387096774</v>
      </c>
      <c r="W1482" s="6">
        <f>IFERROR(VLOOKUP($C1482,'pc 2021'!$D:$M,10,0)/1000,"")</f>
        <v>178569</v>
      </c>
      <c r="X1482" s="6">
        <f>IFERROR(VLOOKUP($C1482,'pnc 2021'!$D:$M,10,0)/1000,"")</f>
        <v>1560</v>
      </c>
      <c r="Y1482" s="6">
        <f>IFERROR(VLOOKUP(C1482,'atv 2021'!$D:$M,10,0)/1000,"")</f>
        <v>19189</v>
      </c>
      <c r="Z1482" s="6">
        <f>IFERROR(VLOOKUP($C1482,'ll 2021'!$D:$N,11,0)/1000,"")</f>
        <v>-449</v>
      </c>
      <c r="AA1482" s="2" t="str">
        <f t="shared" si="3"/>
        <v/>
      </c>
      <c r="AB1482" s="2">
        <f t="shared" si="18"/>
        <v>0</v>
      </c>
      <c r="AC1482" s="2">
        <f t="shared" si="19"/>
        <v>0</v>
      </c>
      <c r="AD1482" s="2">
        <f t="shared" si="20"/>
        <v>0</v>
      </c>
      <c r="AE1482" s="2">
        <f t="shared" si="21"/>
        <v>0</v>
      </c>
      <c r="AF1482" s="2">
        <f t="shared" si="22"/>
        <v>0</v>
      </c>
      <c r="AG1482" s="2">
        <f t="shared" si="23"/>
        <v>0</v>
      </c>
      <c r="AH1482" s="2">
        <f t="shared" si="24"/>
        <v>1</v>
      </c>
      <c r="AI1482" s="2">
        <f t="shared" si="25"/>
        <v>0</v>
      </c>
      <c r="AJ1482" s="2">
        <f t="shared" si="26"/>
        <v>0</v>
      </c>
      <c r="AK1482" s="2">
        <f t="shared" si="27"/>
        <v>0</v>
      </c>
      <c r="AL1482" s="2">
        <f t="shared" si="28"/>
        <v>0</v>
      </c>
      <c r="AM1482" s="2">
        <v>0.0</v>
      </c>
      <c r="AN1482" s="3">
        <v>0.0</v>
      </c>
      <c r="AO1482" s="3">
        <v>0.0</v>
      </c>
      <c r="AP1482" s="3">
        <v>0.0</v>
      </c>
      <c r="AQ1482" s="3">
        <v>0.0</v>
      </c>
      <c r="AR1482" s="3">
        <v>1.0</v>
      </c>
      <c r="AS1482" s="6" t="str">
        <f>IFERROR(VLOOKUP($C1482,'t-1 2020'!$A:$V,15,0),"")</f>
        <v/>
      </c>
      <c r="AT1482" s="6" t="str">
        <f>IFERROR(VLOOKUP($C1482,'t-1 2020'!$A:$V,16,0),"")</f>
        <v/>
      </c>
      <c r="AU1482" s="6" t="str">
        <f>IFERROR(VLOOKUP($C1482,'t-1 2020'!$A:$V,17,0),"")</f>
        <v/>
      </c>
      <c r="AV1482" s="6" t="str">
        <f>IFERROR(VLOOKUP($C1482,'t-1 2020'!$A:$V,8,0),"")</f>
        <v/>
      </c>
      <c r="AW1482" s="6" t="str">
        <f>IFERROR(VLOOKUP($C1482,'t-1 2020'!$A:$V,9,0),"")</f>
        <v/>
      </c>
      <c r="AX1482" s="6" t="str">
        <f>IFERROR(VLOOKUP($C1482,'t-1 2020'!$A:$V,10,0),"")</f>
        <v/>
      </c>
      <c r="AY1482" s="6" t="str">
        <f>IFERROR(VLOOKUP($C1482,'t-1 2020'!$A:$V,111,0),"")</f>
        <v/>
      </c>
      <c r="AZ1482" s="6" t="str">
        <f>IFERROR(VLOOKUP($C1482,'t-1 2020'!$A:$V,12,0),"")</f>
        <v/>
      </c>
      <c r="BA1482" s="6" t="str">
        <f>IFERROR(VLOOKUP($C1482,'t-1 2020'!$A:$V,13,0),"")</f>
        <v/>
      </c>
      <c r="BB1482" s="6" t="str">
        <f>IFERROR(VLOOKUP($C1482,'t-1 2020'!$A:$V,14,0),"")</f>
        <v/>
      </c>
      <c r="BC1482" s="6"/>
      <c r="BD1482" s="6"/>
    </row>
    <row r="1483" ht="15.75" customHeight="1">
      <c r="A1483" s="2">
        <v>74.0</v>
      </c>
      <c r="B1483" s="3">
        <v>2021.0</v>
      </c>
      <c r="C1483" s="7" t="s">
        <v>129</v>
      </c>
      <c r="D1483" s="2">
        <v>3654.0</v>
      </c>
      <c r="E1483" s="2">
        <v>6.0730348000166E13</v>
      </c>
      <c r="F1483" s="2" t="str">
        <f t="array" ref="F1483">IFERROR(INDEX(cnpj!$A:$B,MATCH(C1483,cnpj!$B:$B,0),1),IF(G1483=14,LEFT(E1483,2)&amp;"."&amp;MID(E1483,3,3)&amp;"."&amp;MID(E1483,6,3)&amp;"/"&amp;MID(E1483,9,4)&amp;"-"&amp;RIGHT(E1483,2),IF(G1483=13,0&amp;LEFT(E1483,1)&amp;"."&amp;MID(E1483,2,3)&amp;"."&amp;MID(E1483,5,3)&amp;"/"&amp;MID(E1483,8,4)&amp;"-"&amp;RIGHT(E1483,2),IF(G1483=12,"00"&amp;"."&amp;LEFT(E1483,3)&amp;"."&amp;MID(E1483,4,3)&amp;"/"&amp;MID(E1483,7,4)&amp;"-"&amp;RIGHT(E1483,2),IF(G1483=11,"00.0"&amp;LEFT(E1483,2)&amp;"."&amp;MID(E1483,3,3)&amp;"/"&amp;MID(E1483,6,4)&amp;"-"&amp;RIGHT(E1483,2),"erro")))))</f>
        <v>60.730.348/0001-66</v>
      </c>
      <c r="G1483" s="2">
        <f t="shared" si="2"/>
        <v>14</v>
      </c>
      <c r="H1483" s="2" t="s">
        <v>88</v>
      </c>
      <c r="I1483" s="2">
        <v>5.0</v>
      </c>
      <c r="J1483" s="6" t="str">
        <f t="shared" si="14"/>
        <v/>
      </c>
      <c r="K1483" s="6"/>
      <c r="L1483" s="6"/>
      <c r="M1483" s="6"/>
      <c r="N1483" s="6"/>
      <c r="O1483" s="6"/>
      <c r="P1483" s="6"/>
      <c r="Q1483" s="6"/>
      <c r="R1483" s="6"/>
      <c r="S1483" s="6"/>
      <c r="T1483" s="6">
        <f t="shared" si="15"/>
        <v>14.1299329</v>
      </c>
      <c r="U1483" s="6">
        <f t="shared" si="16"/>
        <v>-0.02374133605</v>
      </c>
      <c r="V1483" s="6">
        <f t="shared" si="17"/>
        <v>0.3986694103</v>
      </c>
      <c r="W1483" s="6">
        <f>IFERROR(VLOOKUP($C1483,'pc 2021'!$D:$M,10,0)/1000,"")</f>
        <v>22781</v>
      </c>
      <c r="X1483" s="6">
        <f>IFERROR(VLOOKUP($C1483,'pnc 2021'!$D:$M,10,0)/1000,"")</f>
        <v>523184</v>
      </c>
      <c r="Y1483" s="6">
        <f>IFERROR(VLOOKUP(C1483,'atv 2021'!$D:$M,10,0)/1000,"")</f>
        <v>1369468</v>
      </c>
      <c r="Z1483" s="6">
        <f>IFERROR(VLOOKUP($C1483,'ll 2021'!$D:$N,11,0)/1000,"")</f>
        <v>-32513</v>
      </c>
      <c r="AA1483" s="2" t="str">
        <f t="shared" si="3"/>
        <v/>
      </c>
      <c r="AB1483" s="2">
        <f t="shared" si="18"/>
        <v>0</v>
      </c>
      <c r="AC1483" s="2">
        <f t="shared" si="19"/>
        <v>0</v>
      </c>
      <c r="AD1483" s="2">
        <f t="shared" si="20"/>
        <v>0</v>
      </c>
      <c r="AE1483" s="2">
        <f t="shared" si="21"/>
        <v>0</v>
      </c>
      <c r="AF1483" s="2">
        <f t="shared" si="22"/>
        <v>0</v>
      </c>
      <c r="AG1483" s="2">
        <f t="shared" si="23"/>
        <v>0</v>
      </c>
      <c r="AH1483" s="2">
        <f t="shared" si="24"/>
        <v>0</v>
      </c>
      <c r="AI1483" s="2">
        <f t="shared" si="25"/>
        <v>0</v>
      </c>
      <c r="AJ1483" s="2">
        <f t="shared" si="26"/>
        <v>1</v>
      </c>
      <c r="AK1483" s="2">
        <f t="shared" si="27"/>
        <v>0</v>
      </c>
      <c r="AL1483" s="2">
        <f t="shared" si="28"/>
        <v>0</v>
      </c>
      <c r="AM1483" s="2">
        <v>0.0</v>
      </c>
      <c r="AN1483" s="3">
        <v>0.0</v>
      </c>
      <c r="AO1483" s="3">
        <v>0.0</v>
      </c>
      <c r="AP1483" s="3">
        <v>0.0</v>
      </c>
      <c r="AQ1483" s="3">
        <v>0.0</v>
      </c>
      <c r="AR1483" s="3">
        <v>1.0</v>
      </c>
      <c r="AS1483" s="6" t="str">
        <f>IFERROR(VLOOKUP($C1483,'t-1 2020'!$A:$V,15,0),"")</f>
        <v/>
      </c>
      <c r="AT1483" s="6" t="str">
        <f>IFERROR(VLOOKUP($C1483,'t-1 2020'!$A:$V,16,0),"")</f>
        <v/>
      </c>
      <c r="AU1483" s="6" t="str">
        <f>IFERROR(VLOOKUP($C1483,'t-1 2020'!$A:$V,17,0),"")</f>
        <v/>
      </c>
      <c r="AV1483" s="6" t="str">
        <f>IFERROR(VLOOKUP($C1483,'t-1 2020'!$A:$V,8,0),"")</f>
        <v/>
      </c>
      <c r="AW1483" s="6" t="str">
        <f>IFERROR(VLOOKUP($C1483,'t-1 2020'!$A:$V,9,0),"")</f>
        <v/>
      </c>
      <c r="AX1483" s="6" t="str">
        <f>IFERROR(VLOOKUP($C1483,'t-1 2020'!$A:$V,10,0),"")</f>
        <v/>
      </c>
      <c r="AY1483" s="6" t="str">
        <f>IFERROR(VLOOKUP($C1483,'t-1 2020'!$A:$V,111,0),"")</f>
        <v/>
      </c>
      <c r="AZ1483" s="6" t="str">
        <f>IFERROR(VLOOKUP($C1483,'t-1 2020'!$A:$V,12,0),"")</f>
        <v/>
      </c>
      <c r="BA1483" s="6" t="str">
        <f>IFERROR(VLOOKUP($C1483,'t-1 2020'!$A:$V,13,0),"")</f>
        <v/>
      </c>
      <c r="BB1483" s="6" t="str">
        <f>IFERROR(VLOOKUP($C1483,'t-1 2020'!$A:$V,14,0),"")</f>
        <v/>
      </c>
      <c r="BC1483" s="6"/>
      <c r="BD1483" s="6"/>
    </row>
    <row r="1484" ht="15.75" customHeight="1">
      <c r="A1484" s="2">
        <v>75.0</v>
      </c>
      <c r="B1484" s="3">
        <v>2021.0</v>
      </c>
      <c r="C1484" s="7" t="s">
        <v>130</v>
      </c>
      <c r="D1484" s="2">
        <v>21709.0</v>
      </c>
      <c r="E1484" s="2">
        <v>8.493364000162E12</v>
      </c>
      <c r="F1484" s="2" t="str">
        <f t="array" ref="F1484">IFERROR(INDEX(cnpj!$A:$B,MATCH(C1484,cnpj!$B:$B,0),1),IF(G1484=14,LEFT(E1484,2)&amp;"."&amp;MID(E1484,3,3)&amp;"."&amp;MID(E1484,6,3)&amp;"/"&amp;MID(E1484,9,4)&amp;"-"&amp;RIGHT(E1484,2),IF(G1484=13,0&amp;LEFT(E1484,1)&amp;"."&amp;MID(E1484,2,3)&amp;"."&amp;MID(E1484,5,3)&amp;"/"&amp;MID(E1484,8,4)&amp;"-"&amp;RIGHT(E1484,2),IF(G1484=12,"00"&amp;"."&amp;LEFT(E1484,3)&amp;"."&amp;MID(E1484,4,3)&amp;"/"&amp;MID(E1484,7,4)&amp;"-"&amp;RIGHT(E1484,2),IF(G1484=11,"00.0"&amp;LEFT(E1484,2)&amp;"."&amp;MID(E1484,3,3)&amp;"/"&amp;MID(E1484,6,4)&amp;"-"&amp;RIGHT(E1484,2),"erro")))))</f>
        <v>08.493.364/0001-62</v>
      </c>
      <c r="G1484" s="2">
        <f t="shared" si="2"/>
        <v>13</v>
      </c>
      <c r="H1484" s="2" t="s">
        <v>50</v>
      </c>
      <c r="I1484" s="2">
        <v>6.0</v>
      </c>
      <c r="J1484" s="6" t="str">
        <f t="shared" si="14"/>
        <v/>
      </c>
      <c r="K1484" s="6"/>
      <c r="L1484" s="6"/>
      <c r="M1484" s="6"/>
      <c r="N1484" s="6"/>
      <c r="O1484" s="6"/>
      <c r="P1484" s="6"/>
      <c r="Q1484" s="6"/>
      <c r="R1484" s="6"/>
      <c r="S1484" s="6"/>
      <c r="T1484" s="6">
        <f t="shared" si="15"/>
        <v>12.51508192</v>
      </c>
      <c r="U1484" s="6">
        <f t="shared" si="16"/>
        <v>0.6466640971</v>
      </c>
      <c r="V1484" s="6">
        <f t="shared" si="17"/>
        <v>0.03220454087</v>
      </c>
      <c r="W1484" s="6">
        <f>IFERROR(VLOOKUP($C1484,'pc 2021'!$D:$M,10,0)/1000,"")</f>
        <v>6812</v>
      </c>
      <c r="X1484" s="6">
        <f>IFERROR(VLOOKUP($C1484,'pnc 2021'!$D:$M,10,0)/1000,"")</f>
        <v>1961</v>
      </c>
      <c r="Y1484" s="6">
        <f>IFERROR(VLOOKUP(C1484,'atv 2021'!$D:$M,10,0)/1000,"")</f>
        <v>272415</v>
      </c>
      <c r="Z1484" s="6">
        <f>IFERROR(VLOOKUP($C1484,'ll 2021'!$D:$N,11,0)/1000,"")</f>
        <v>176161</v>
      </c>
      <c r="AA1484" s="2" t="str">
        <f t="shared" si="3"/>
        <v/>
      </c>
      <c r="AB1484" s="2">
        <f t="shared" si="18"/>
        <v>0</v>
      </c>
      <c r="AC1484" s="2">
        <f t="shared" si="19"/>
        <v>1</v>
      </c>
      <c r="AD1484" s="2">
        <f t="shared" si="20"/>
        <v>0</v>
      </c>
      <c r="AE1484" s="2">
        <f t="shared" si="21"/>
        <v>0</v>
      </c>
      <c r="AF1484" s="2">
        <f t="shared" si="22"/>
        <v>0</v>
      </c>
      <c r="AG1484" s="2">
        <f t="shared" si="23"/>
        <v>0</v>
      </c>
      <c r="AH1484" s="2">
        <f t="shared" si="24"/>
        <v>0</v>
      </c>
      <c r="AI1484" s="2">
        <f t="shared" si="25"/>
        <v>0</v>
      </c>
      <c r="AJ1484" s="2">
        <f t="shared" si="26"/>
        <v>0</v>
      </c>
      <c r="AK1484" s="2">
        <f t="shared" si="27"/>
        <v>0</v>
      </c>
      <c r="AL1484" s="2">
        <f t="shared" si="28"/>
        <v>0</v>
      </c>
      <c r="AM1484" s="2">
        <v>0.0</v>
      </c>
      <c r="AN1484" s="3">
        <v>0.0</v>
      </c>
      <c r="AO1484" s="3">
        <v>0.0</v>
      </c>
      <c r="AP1484" s="3">
        <v>0.0</v>
      </c>
      <c r="AQ1484" s="3">
        <v>0.0</v>
      </c>
      <c r="AR1484" s="3">
        <v>1.0</v>
      </c>
      <c r="AS1484" s="6">
        <f>IFERROR(VLOOKUP($C1484,'t-1 2020'!$A:$V,15,0),"")</f>
        <v>12.56318399</v>
      </c>
      <c r="AT1484" s="6">
        <f>IFERROR(VLOOKUP($C1484,'t-1 2020'!$A:$V,16,0),"")</f>
        <v>0.6162944875</v>
      </c>
      <c r="AU1484" s="6">
        <f>IFERROR(VLOOKUP($C1484,'t-1 2020'!$A:$V,17,0),"")</f>
        <v>0.04410874653</v>
      </c>
      <c r="AV1484" s="6">
        <f>IFERROR(VLOOKUP($C1484,'t-1 2020'!$A:$V,8,0),"")</f>
        <v>0</v>
      </c>
      <c r="AW1484" s="6">
        <f>IFERROR(VLOOKUP($C1484,'t-1 2020'!$A:$V,9,0),"")</f>
        <v>1</v>
      </c>
      <c r="AX1484" s="6">
        <f>IFERROR(VLOOKUP($C1484,'t-1 2020'!$A:$V,10,0),"")</f>
        <v>0</v>
      </c>
      <c r="AY1484" s="6" t="str">
        <f>IFERROR(VLOOKUP($C1484,'t-1 2020'!$A:$V,111,0),"")</f>
        <v/>
      </c>
      <c r="AZ1484" s="6">
        <f>IFERROR(VLOOKUP($C1484,'t-1 2020'!$A:$V,12,0),"")</f>
        <v>0</v>
      </c>
      <c r="BA1484" s="6">
        <f>IFERROR(VLOOKUP($C1484,'t-1 2020'!$A:$V,13,0),"")</f>
        <v>10</v>
      </c>
      <c r="BB1484" s="6">
        <f>IFERROR(VLOOKUP($C1484,'t-1 2020'!$A:$V,14,0),"")</f>
        <v>0</v>
      </c>
      <c r="BC1484" s="6"/>
      <c r="BD1484" s="6"/>
    </row>
    <row r="1485" ht="15.75" customHeight="1">
      <c r="A1485" s="2">
        <v>76.0</v>
      </c>
      <c r="B1485" s="3">
        <v>2021.0</v>
      </c>
      <c r="C1485" s="7" t="s">
        <v>131</v>
      </c>
      <c r="D1485" s="2">
        <v>14311.0</v>
      </c>
      <c r="E1485" s="2">
        <v>7.648381700012E13</v>
      </c>
      <c r="F1485" s="2" t="str">
        <f t="array" ref="F1485">IFERROR(INDEX(cnpj!$A:$B,MATCH(C1485,cnpj!$B:$B,0),1),IF(G1485=14,LEFT(E1485,2)&amp;"."&amp;MID(E1485,3,3)&amp;"."&amp;MID(E1485,6,3)&amp;"/"&amp;MID(E1485,9,4)&amp;"-"&amp;RIGHT(E1485,2),IF(G1485=13,0&amp;LEFT(E1485,1)&amp;"."&amp;MID(E1485,2,3)&amp;"."&amp;MID(E1485,5,3)&amp;"/"&amp;MID(E1485,8,4)&amp;"-"&amp;RIGHT(E1485,2),IF(G1485=12,"00"&amp;"."&amp;LEFT(E1485,3)&amp;"."&amp;MID(E1485,4,3)&amp;"/"&amp;MID(E1485,7,4)&amp;"-"&amp;RIGHT(E1485,2),IF(G1485=11,"00.0"&amp;LEFT(E1485,2)&amp;"."&amp;MID(E1485,3,3)&amp;"/"&amp;MID(E1485,6,4)&amp;"-"&amp;RIGHT(E1485,2),"erro")))))</f>
        <v>76.483.817/0001-20</v>
      </c>
      <c r="G1485" s="2">
        <f t="shared" si="2"/>
        <v>14</v>
      </c>
      <c r="H1485" s="2" t="s">
        <v>55</v>
      </c>
      <c r="I1485" s="2">
        <v>10.0</v>
      </c>
      <c r="J1485" s="6" t="str">
        <f t="shared" si="14"/>
        <v/>
      </c>
      <c r="K1485" s="6"/>
      <c r="L1485" s="6"/>
      <c r="M1485" s="6"/>
      <c r="N1485" s="6"/>
      <c r="O1485" s="6"/>
      <c r="P1485" s="6"/>
      <c r="Q1485" s="6"/>
      <c r="R1485" s="6"/>
      <c r="S1485" s="6"/>
      <c r="T1485" s="6">
        <f t="shared" si="15"/>
        <v>16.98915899</v>
      </c>
      <c r="U1485" s="6">
        <f t="shared" si="16"/>
        <v>0.2072682993</v>
      </c>
      <c r="V1485" s="6">
        <f t="shared" si="17"/>
        <v>0.08610679201</v>
      </c>
      <c r="W1485" s="6">
        <f>IFERROR(VLOOKUP($C1485,'pc 2021'!$D:$M,10,0)/1000,"")</f>
        <v>1163814</v>
      </c>
      <c r="X1485" s="6">
        <f>IFERROR(VLOOKUP($C1485,'pnc 2021'!$D:$M,10,0)/1000,"")</f>
        <v>893665</v>
      </c>
      <c r="Y1485" s="6">
        <f>IFERROR(VLOOKUP(C1485,'atv 2021'!$D:$M,10,0)/1000,"")</f>
        <v>23894503</v>
      </c>
      <c r="Z1485" s="6">
        <f>IFERROR(VLOOKUP($C1485,'ll 2021'!$D:$N,11,0)/1000,"")</f>
        <v>4952573</v>
      </c>
      <c r="AA1485" s="2" t="str">
        <f t="shared" si="3"/>
        <v/>
      </c>
      <c r="AB1485" s="2">
        <f t="shared" si="18"/>
        <v>0</v>
      </c>
      <c r="AC1485" s="2">
        <f t="shared" si="19"/>
        <v>0</v>
      </c>
      <c r="AD1485" s="2">
        <f t="shared" si="20"/>
        <v>1</v>
      </c>
      <c r="AE1485" s="2">
        <f t="shared" si="21"/>
        <v>0</v>
      </c>
      <c r="AF1485" s="2">
        <f t="shared" si="22"/>
        <v>0</v>
      </c>
      <c r="AG1485" s="2">
        <f t="shared" si="23"/>
        <v>0</v>
      </c>
      <c r="AH1485" s="2">
        <f t="shared" si="24"/>
        <v>0</v>
      </c>
      <c r="AI1485" s="2">
        <f t="shared" si="25"/>
        <v>0</v>
      </c>
      <c r="AJ1485" s="2">
        <f t="shared" si="26"/>
        <v>0</v>
      </c>
      <c r="AK1485" s="2">
        <f t="shared" si="27"/>
        <v>0</v>
      </c>
      <c r="AL1485" s="2">
        <f t="shared" si="28"/>
        <v>0</v>
      </c>
      <c r="AM1485" s="2">
        <v>0.0</v>
      </c>
      <c r="AN1485" s="3">
        <v>0.0</v>
      </c>
      <c r="AO1485" s="3">
        <v>0.0</v>
      </c>
      <c r="AP1485" s="3">
        <v>0.0</v>
      </c>
      <c r="AQ1485" s="3">
        <v>0.0</v>
      </c>
      <c r="AR1485" s="3">
        <v>1.0</v>
      </c>
      <c r="AS1485" s="6" t="str">
        <f>IFERROR(VLOOKUP($C1485,'t-1 2020'!$A:$V,15,0),"")</f>
        <v/>
      </c>
      <c r="AT1485" s="6" t="str">
        <f>IFERROR(VLOOKUP($C1485,'t-1 2020'!$A:$V,16,0),"")</f>
        <v/>
      </c>
      <c r="AU1485" s="6" t="str">
        <f>IFERROR(VLOOKUP($C1485,'t-1 2020'!$A:$V,17,0),"")</f>
        <v/>
      </c>
      <c r="AV1485" s="6" t="str">
        <f>IFERROR(VLOOKUP($C1485,'t-1 2020'!$A:$V,8,0),"")</f>
        <v/>
      </c>
      <c r="AW1485" s="6" t="str">
        <f>IFERROR(VLOOKUP($C1485,'t-1 2020'!$A:$V,9,0),"")</f>
        <v/>
      </c>
      <c r="AX1485" s="6" t="str">
        <f>IFERROR(VLOOKUP($C1485,'t-1 2020'!$A:$V,10,0),"")</f>
        <v/>
      </c>
      <c r="AY1485" s="6" t="str">
        <f>IFERROR(VLOOKUP($C1485,'t-1 2020'!$A:$V,111,0),"")</f>
        <v/>
      </c>
      <c r="AZ1485" s="6" t="str">
        <f>IFERROR(VLOOKUP($C1485,'t-1 2020'!$A:$V,12,0),"")</f>
        <v/>
      </c>
      <c r="BA1485" s="6" t="str">
        <f>IFERROR(VLOOKUP($C1485,'t-1 2020'!$A:$V,13,0),"")</f>
        <v/>
      </c>
      <c r="BB1485" s="6" t="str">
        <f>IFERROR(VLOOKUP($C1485,'t-1 2020'!$A:$V,14,0),"")</f>
        <v/>
      </c>
      <c r="BC1485" s="6"/>
      <c r="BD1485" s="6"/>
    </row>
    <row r="1486" ht="15.75" customHeight="1">
      <c r="A1486" s="2">
        <v>77.0</v>
      </c>
      <c r="B1486" s="3">
        <v>2021.0</v>
      </c>
      <c r="C1486" s="7" t="s">
        <v>132</v>
      </c>
      <c r="D1486" s="2">
        <v>3824.0</v>
      </c>
      <c r="E1486" s="2">
        <v>3.3050196000188E13</v>
      </c>
      <c r="F1486" s="2" t="str">
        <f t="array" ref="F1486">IFERROR(INDEX(cnpj!$A:$B,MATCH(C1486,cnpj!$B:$B,0),1),IF(G1486=14,LEFT(E1486,2)&amp;"."&amp;MID(E1486,3,3)&amp;"."&amp;MID(E1486,6,3)&amp;"/"&amp;MID(E1486,9,4)&amp;"-"&amp;RIGHT(E1486,2),IF(G1486=13,0&amp;LEFT(E1486,1)&amp;"."&amp;MID(E1486,2,3)&amp;"."&amp;MID(E1486,5,3)&amp;"/"&amp;MID(E1486,8,4)&amp;"-"&amp;RIGHT(E1486,2),IF(G1486=12,"00"&amp;"."&amp;LEFT(E1486,3)&amp;"."&amp;MID(E1486,4,3)&amp;"/"&amp;MID(E1486,7,4)&amp;"-"&amp;RIGHT(E1486,2),IF(G1486=11,"00.0"&amp;LEFT(E1486,2)&amp;"."&amp;MID(E1486,3,3)&amp;"/"&amp;MID(E1486,6,4)&amp;"-"&amp;RIGHT(E1486,2),"erro")))))</f>
        <v>33.050.196/0001-88</v>
      </c>
      <c r="G1486" s="2">
        <f t="shared" si="2"/>
        <v>14</v>
      </c>
      <c r="H1486" s="2" t="s">
        <v>52</v>
      </c>
      <c r="I1486" s="2">
        <v>10.0</v>
      </c>
      <c r="J1486" s="6" t="str">
        <f t="shared" si="14"/>
        <v/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>
        <f t="shared" si="15"/>
        <v>16.71979366</v>
      </c>
      <c r="U1486" s="6">
        <f t="shared" si="16"/>
        <v>0.07192279881</v>
      </c>
      <c r="V1486" s="6">
        <f t="shared" si="17"/>
        <v>0.9150218654</v>
      </c>
      <c r="W1486" s="6">
        <f>IFERROR(VLOOKUP($C1486,'pc 2021'!$D:$M,10,0)/1000,"")</f>
        <v>4671713</v>
      </c>
      <c r="X1486" s="6">
        <f>IFERROR(VLOOKUP($C1486,'pnc 2021'!$D:$M,10,0)/1000,"")</f>
        <v>12029407</v>
      </c>
      <c r="Y1486" s="6">
        <f>IFERROR(VLOOKUP(C1486,'atv 2021'!$D:$M,10,0)/1000,"")</f>
        <v>18252154</v>
      </c>
      <c r="Z1486" s="6">
        <f>IFERROR(VLOOKUP($C1486,'ll 2021'!$D:$N,11,0)/1000,"")</f>
        <v>1312746</v>
      </c>
      <c r="AA1486" s="2" t="str">
        <f t="shared" si="3"/>
        <v/>
      </c>
      <c r="AB1486" s="2">
        <f t="shared" si="18"/>
        <v>0</v>
      </c>
      <c r="AC1486" s="2">
        <f t="shared" si="19"/>
        <v>0</v>
      </c>
      <c r="AD1486" s="2">
        <f t="shared" si="20"/>
        <v>1</v>
      </c>
      <c r="AE1486" s="2">
        <f t="shared" si="21"/>
        <v>0</v>
      </c>
      <c r="AF1486" s="2">
        <f t="shared" si="22"/>
        <v>0</v>
      </c>
      <c r="AG1486" s="2">
        <f t="shared" si="23"/>
        <v>0</v>
      </c>
      <c r="AH1486" s="2">
        <f t="shared" si="24"/>
        <v>0</v>
      </c>
      <c r="AI1486" s="2">
        <f t="shared" si="25"/>
        <v>0</v>
      </c>
      <c r="AJ1486" s="2">
        <f t="shared" si="26"/>
        <v>0</v>
      </c>
      <c r="AK1486" s="2">
        <f t="shared" si="27"/>
        <v>0</v>
      </c>
      <c r="AL1486" s="2">
        <f t="shared" si="28"/>
        <v>0</v>
      </c>
      <c r="AM1486" s="2">
        <v>0.0</v>
      </c>
      <c r="AN1486" s="3">
        <v>0.0</v>
      </c>
      <c r="AO1486" s="3">
        <v>0.0</v>
      </c>
      <c r="AP1486" s="3">
        <v>0.0</v>
      </c>
      <c r="AQ1486" s="3">
        <v>0.0</v>
      </c>
      <c r="AR1486" s="3">
        <v>1.0</v>
      </c>
      <c r="AS1486" s="6" t="str">
        <f>IFERROR(VLOOKUP($C1486,'t-1 2020'!$A:$V,15,0),"")</f>
        <v/>
      </c>
      <c r="AT1486" s="6" t="str">
        <f>IFERROR(VLOOKUP($C1486,'t-1 2020'!$A:$V,16,0),"")</f>
        <v/>
      </c>
      <c r="AU1486" s="6" t="str">
        <f>IFERROR(VLOOKUP($C1486,'t-1 2020'!$A:$V,17,0),"")</f>
        <v/>
      </c>
      <c r="AV1486" s="6" t="str">
        <f>IFERROR(VLOOKUP($C1486,'t-1 2020'!$A:$V,8,0),"")</f>
        <v/>
      </c>
      <c r="AW1486" s="6" t="str">
        <f>IFERROR(VLOOKUP($C1486,'t-1 2020'!$A:$V,9,0),"")</f>
        <v/>
      </c>
      <c r="AX1486" s="6" t="str">
        <f>IFERROR(VLOOKUP($C1486,'t-1 2020'!$A:$V,10,0),"")</f>
        <v/>
      </c>
      <c r="AY1486" s="6" t="str">
        <f>IFERROR(VLOOKUP($C1486,'t-1 2020'!$A:$V,111,0),"")</f>
        <v/>
      </c>
      <c r="AZ1486" s="6" t="str">
        <f>IFERROR(VLOOKUP($C1486,'t-1 2020'!$A:$V,12,0),"")</f>
        <v/>
      </c>
      <c r="BA1486" s="6" t="str">
        <f>IFERROR(VLOOKUP($C1486,'t-1 2020'!$A:$V,13,0),"")</f>
        <v/>
      </c>
      <c r="BB1486" s="6" t="str">
        <f>IFERROR(VLOOKUP($C1486,'t-1 2020'!$A:$V,14,0),"")</f>
        <v/>
      </c>
      <c r="BC1486" s="6"/>
      <c r="BD1486" s="6"/>
    </row>
    <row r="1487" ht="15.75" customHeight="1">
      <c r="A1487" s="2">
        <v>78.0</v>
      </c>
      <c r="B1487" s="3">
        <v>2021.0</v>
      </c>
      <c r="C1487" s="7" t="s">
        <v>133</v>
      </c>
      <c r="D1487" s="2">
        <v>19275.0</v>
      </c>
      <c r="E1487" s="2">
        <v>4.172213000151E12</v>
      </c>
      <c r="F1487" s="2" t="str">
        <f t="array" ref="F1487">IFERROR(INDEX(cnpj!$A:$B,MATCH(C1487,cnpj!$B:$B,0),1),IF(G1487=14,LEFT(E1487,2)&amp;"."&amp;MID(E1487,3,3)&amp;"."&amp;MID(E1487,6,3)&amp;"/"&amp;MID(E1487,9,4)&amp;"-"&amp;RIGHT(E1487,2),IF(G1487=13,0&amp;LEFT(E1487,1)&amp;"."&amp;MID(E1487,2,3)&amp;"."&amp;MID(E1487,5,3)&amp;"/"&amp;MID(E1487,8,4)&amp;"-"&amp;RIGHT(E1487,2),IF(G1487=12,"00"&amp;"."&amp;LEFT(E1487,3)&amp;"."&amp;MID(E1487,4,3)&amp;"/"&amp;MID(E1487,7,4)&amp;"-"&amp;RIGHT(E1487,2),IF(G1487=11,"00.0"&amp;LEFT(E1487,2)&amp;"."&amp;MID(E1487,3,3)&amp;"/"&amp;MID(E1487,6,4)&amp;"-"&amp;RIGHT(E1487,2),"erro")))))</f>
        <v>04.172.213/0001-51</v>
      </c>
      <c r="G1487" s="2">
        <f t="shared" si="2"/>
        <v>13</v>
      </c>
      <c r="H1487" s="2" t="s">
        <v>52</v>
      </c>
      <c r="I1487" s="2">
        <v>10.0</v>
      </c>
      <c r="J1487" s="6" t="str">
        <f t="shared" si="14"/>
        <v/>
      </c>
      <c r="K1487" s="6"/>
      <c r="L1487" s="6"/>
      <c r="M1487" s="6"/>
      <c r="N1487" s="6"/>
      <c r="O1487" s="6"/>
      <c r="P1487" s="6"/>
      <c r="Q1487" s="6"/>
      <c r="R1487" s="6"/>
      <c r="S1487" s="6"/>
      <c r="T1487" s="6">
        <f t="shared" si="15"/>
        <v>15.77265465</v>
      </c>
      <c r="U1487" s="6">
        <f t="shared" si="16"/>
        <v>0.07068685893</v>
      </c>
      <c r="V1487" s="6">
        <f t="shared" si="17"/>
        <v>0.9452670481</v>
      </c>
      <c r="W1487" s="6">
        <f>IFERROR(VLOOKUP($C1487,'pc 2021'!$D:$M,10,0)/1000,"")</f>
        <v>1561623</v>
      </c>
      <c r="X1487" s="6">
        <f>IFERROR(VLOOKUP($C1487,'pnc 2021'!$D:$M,10,0)/1000,"")</f>
        <v>5129999</v>
      </c>
      <c r="Y1487" s="6">
        <f>IFERROR(VLOOKUP(C1487,'atv 2021'!$D:$M,10,0)/1000,"")</f>
        <v>7079081</v>
      </c>
      <c r="Z1487" s="6">
        <f>IFERROR(VLOOKUP($C1487,'ll 2021'!$D:$N,11,0)/1000,"")</f>
        <v>500398</v>
      </c>
      <c r="AA1487" s="2" t="str">
        <f t="shared" si="3"/>
        <v/>
      </c>
      <c r="AB1487" s="2">
        <f t="shared" si="18"/>
        <v>0</v>
      </c>
      <c r="AC1487" s="2">
        <f t="shared" si="19"/>
        <v>0</v>
      </c>
      <c r="AD1487" s="2">
        <f t="shared" si="20"/>
        <v>1</v>
      </c>
      <c r="AE1487" s="2">
        <f t="shared" si="21"/>
        <v>0</v>
      </c>
      <c r="AF1487" s="2">
        <f t="shared" si="22"/>
        <v>0</v>
      </c>
      <c r="AG1487" s="2">
        <f t="shared" si="23"/>
        <v>0</v>
      </c>
      <c r="AH1487" s="2">
        <f t="shared" si="24"/>
        <v>0</v>
      </c>
      <c r="AI1487" s="2">
        <f t="shared" si="25"/>
        <v>0</v>
      </c>
      <c r="AJ1487" s="2">
        <f t="shared" si="26"/>
        <v>0</v>
      </c>
      <c r="AK1487" s="2">
        <f t="shared" si="27"/>
        <v>0</v>
      </c>
      <c r="AL1487" s="2">
        <f t="shared" si="28"/>
        <v>0</v>
      </c>
      <c r="AM1487" s="2">
        <v>0.0</v>
      </c>
      <c r="AN1487" s="3">
        <v>0.0</v>
      </c>
      <c r="AO1487" s="3">
        <v>0.0</v>
      </c>
      <c r="AP1487" s="3">
        <v>0.0</v>
      </c>
      <c r="AQ1487" s="3">
        <v>0.0</v>
      </c>
      <c r="AR1487" s="3">
        <v>1.0</v>
      </c>
      <c r="AS1487" s="6" t="str">
        <f>IFERROR(VLOOKUP($C1487,'t-1 2020'!$A:$V,15,0),"")</f>
        <v/>
      </c>
      <c r="AT1487" s="6" t="str">
        <f>IFERROR(VLOOKUP($C1487,'t-1 2020'!$A:$V,16,0),"")</f>
        <v/>
      </c>
      <c r="AU1487" s="6" t="str">
        <f>IFERROR(VLOOKUP($C1487,'t-1 2020'!$A:$V,17,0),"")</f>
        <v/>
      </c>
      <c r="AV1487" s="6" t="str">
        <f>IFERROR(VLOOKUP($C1487,'t-1 2020'!$A:$V,8,0),"")</f>
        <v/>
      </c>
      <c r="AW1487" s="6" t="str">
        <f>IFERROR(VLOOKUP($C1487,'t-1 2020'!$A:$V,9,0),"")</f>
        <v/>
      </c>
      <c r="AX1487" s="6" t="str">
        <f>IFERROR(VLOOKUP($C1487,'t-1 2020'!$A:$V,10,0),"")</f>
        <v/>
      </c>
      <c r="AY1487" s="6" t="str">
        <f>IFERROR(VLOOKUP($C1487,'t-1 2020'!$A:$V,111,0),"")</f>
        <v/>
      </c>
      <c r="AZ1487" s="6" t="str">
        <f>IFERROR(VLOOKUP($C1487,'t-1 2020'!$A:$V,12,0),"")</f>
        <v/>
      </c>
      <c r="BA1487" s="6" t="str">
        <f>IFERROR(VLOOKUP($C1487,'t-1 2020'!$A:$V,13,0),"")</f>
        <v/>
      </c>
      <c r="BB1487" s="6" t="str">
        <f>IFERROR(VLOOKUP($C1487,'t-1 2020'!$A:$V,14,0),"")</f>
        <v/>
      </c>
      <c r="BC1487" s="6"/>
      <c r="BD1487" s="6"/>
    </row>
    <row r="1488" ht="15.75" customHeight="1">
      <c r="A1488" s="2">
        <v>79.0</v>
      </c>
      <c r="B1488" s="3">
        <v>2021.0</v>
      </c>
      <c r="C1488" s="7" t="s">
        <v>134</v>
      </c>
      <c r="D1488" s="2">
        <v>16748.0</v>
      </c>
      <c r="E1488" s="2">
        <v>9.280278400019E13</v>
      </c>
      <c r="F1488" s="2" t="str">
        <f t="array" ref="F1488">IFERROR(INDEX(cnpj!$A:$B,MATCH(C1488,cnpj!$B:$B,0),1),IF(G1488=14,LEFT(E1488,2)&amp;"."&amp;MID(E1488,3,3)&amp;"."&amp;MID(E1488,6,3)&amp;"/"&amp;MID(E1488,9,4)&amp;"-"&amp;RIGHT(E1488,2),IF(G1488=13,0&amp;LEFT(E1488,1)&amp;"."&amp;MID(E1488,2,3)&amp;"."&amp;MID(E1488,5,3)&amp;"/"&amp;MID(E1488,8,4)&amp;"-"&amp;RIGHT(E1488,2),IF(G1488=12,"00"&amp;"."&amp;LEFT(E1488,3)&amp;"."&amp;MID(E1488,4,3)&amp;"/"&amp;MID(E1488,7,4)&amp;"-"&amp;RIGHT(E1488,2),IF(G1488=11,"00.0"&amp;LEFT(E1488,2)&amp;"."&amp;MID(E1488,3,3)&amp;"/"&amp;MID(E1488,6,4)&amp;"-"&amp;RIGHT(E1488,2),"erro")))))</f>
        <v>92.802.784/0001-90</v>
      </c>
      <c r="G1488" s="2">
        <f t="shared" si="2"/>
        <v>14</v>
      </c>
      <c r="H1488" s="2" t="s">
        <v>55</v>
      </c>
      <c r="I1488" s="2">
        <v>10.0</v>
      </c>
      <c r="J1488" s="6" t="str">
        <f t="shared" si="14"/>
        <v/>
      </c>
      <c r="K1488" s="6"/>
      <c r="L1488" s="6"/>
      <c r="M1488" s="6"/>
      <c r="N1488" s="6"/>
      <c r="O1488" s="6"/>
      <c r="P1488" s="6"/>
      <c r="Q1488" s="6"/>
      <c r="R1488" s="6"/>
      <c r="S1488" s="6"/>
      <c r="T1488" s="6">
        <f t="shared" si="15"/>
        <v>15.87513975</v>
      </c>
      <c r="U1488" s="6">
        <f t="shared" si="16"/>
        <v>0.04468523195</v>
      </c>
      <c r="V1488" s="6">
        <f t="shared" si="17"/>
        <v>0.589150843</v>
      </c>
      <c r="W1488" s="6">
        <f>IFERROR(VLOOKUP($C1488,'pc 2021'!$D:$M,10,0)/1000,"")</f>
        <v>1968409</v>
      </c>
      <c r="X1488" s="6">
        <f>IFERROR(VLOOKUP($C1488,'pnc 2021'!$D:$M,10,0)/1000,"")</f>
        <v>2652337</v>
      </c>
      <c r="Y1488" s="6">
        <f>IFERROR(VLOOKUP(C1488,'atv 2021'!$D:$M,10,0)/1000,"")</f>
        <v>7843061</v>
      </c>
      <c r="Z1488" s="6">
        <f>IFERROR(VLOOKUP($C1488,'ll 2021'!$D:$N,11,0)/1000,"")</f>
        <v>350469</v>
      </c>
      <c r="AA1488" s="2" t="str">
        <f t="shared" si="3"/>
        <v/>
      </c>
      <c r="AB1488" s="2">
        <f t="shared" si="18"/>
        <v>0</v>
      </c>
      <c r="AC1488" s="2">
        <f t="shared" si="19"/>
        <v>0</v>
      </c>
      <c r="AD1488" s="2">
        <f t="shared" si="20"/>
        <v>1</v>
      </c>
      <c r="AE1488" s="2">
        <f t="shared" si="21"/>
        <v>0</v>
      </c>
      <c r="AF1488" s="2">
        <f t="shared" si="22"/>
        <v>0</v>
      </c>
      <c r="AG1488" s="2">
        <f t="shared" si="23"/>
        <v>0</v>
      </c>
      <c r="AH1488" s="2">
        <f t="shared" si="24"/>
        <v>0</v>
      </c>
      <c r="AI1488" s="2">
        <f t="shared" si="25"/>
        <v>0</v>
      </c>
      <c r="AJ1488" s="2">
        <f t="shared" si="26"/>
        <v>0</v>
      </c>
      <c r="AK1488" s="2">
        <f t="shared" si="27"/>
        <v>0</v>
      </c>
      <c r="AL1488" s="2">
        <f t="shared" si="28"/>
        <v>0</v>
      </c>
      <c r="AM1488" s="2">
        <v>0.0</v>
      </c>
      <c r="AN1488" s="3">
        <v>0.0</v>
      </c>
      <c r="AO1488" s="3">
        <v>0.0</v>
      </c>
      <c r="AP1488" s="3">
        <v>0.0</v>
      </c>
      <c r="AQ1488" s="3">
        <v>0.0</v>
      </c>
      <c r="AR1488" s="3">
        <v>1.0</v>
      </c>
      <c r="AS1488" s="6">
        <f>IFERROR(VLOOKUP($C1488,'t-1 2020'!$A:$V,15,0),"")</f>
        <v>15.75100118</v>
      </c>
      <c r="AT1488" s="6">
        <f>IFERROR(VLOOKUP($C1488,'t-1 2020'!$A:$V,16,0),"")</f>
        <v>0.2619139937</v>
      </c>
      <c r="AU1488" s="6">
        <f>IFERROR(VLOOKUP($C1488,'t-1 2020'!$A:$V,17,0),"")</f>
        <v>0.4163038824</v>
      </c>
      <c r="AV1488" s="6">
        <f>IFERROR(VLOOKUP($C1488,'t-1 2020'!$A:$V,8,0),"")</f>
        <v>0</v>
      </c>
      <c r="AW1488" s="6">
        <f>IFERROR(VLOOKUP($C1488,'t-1 2020'!$A:$V,9,0),"")</f>
        <v>1</v>
      </c>
      <c r="AX1488" s="6">
        <f>IFERROR(VLOOKUP($C1488,'t-1 2020'!$A:$V,10,0),"")</f>
        <v>1</v>
      </c>
      <c r="AY1488" s="6" t="str">
        <f>IFERROR(VLOOKUP($C1488,'t-1 2020'!$A:$V,111,0),"")</f>
        <v/>
      </c>
      <c r="AZ1488" s="6">
        <f>IFERROR(VLOOKUP($C1488,'t-1 2020'!$A:$V,12,0),"")</f>
        <v>0</v>
      </c>
      <c r="BA1488" s="6">
        <f>IFERROR(VLOOKUP($C1488,'t-1 2020'!$A:$V,13,0),"")</f>
        <v>19</v>
      </c>
      <c r="BB1488" s="6">
        <f>IFERROR(VLOOKUP($C1488,'t-1 2020'!$A:$V,14,0),"")</f>
        <v>0</v>
      </c>
      <c r="BC1488" s="6"/>
      <c r="BD1488" s="6"/>
    </row>
    <row r="1489" ht="15.75" customHeight="1">
      <c r="A1489" s="2">
        <v>80.0</v>
      </c>
      <c r="B1489" s="3">
        <v>2021.0</v>
      </c>
      <c r="C1489" s="7" t="s">
        <v>135</v>
      </c>
      <c r="D1489" s="2">
        <v>14443.0</v>
      </c>
      <c r="E1489" s="2">
        <v>4.377651700018E13</v>
      </c>
      <c r="F1489" s="2" t="str">
        <f t="array" ref="F1489">IFERROR(INDEX(cnpj!$A:$B,MATCH(C1489,cnpj!$B:$B,0),1),IF(G1489=14,LEFT(E1489,2)&amp;"."&amp;MID(E1489,3,3)&amp;"."&amp;MID(E1489,6,3)&amp;"/"&amp;MID(E1489,9,4)&amp;"-"&amp;RIGHT(E1489,2),IF(G1489=13,0&amp;LEFT(E1489,1)&amp;"."&amp;MID(E1489,2,3)&amp;"."&amp;MID(E1489,5,3)&amp;"/"&amp;MID(E1489,8,4)&amp;"-"&amp;RIGHT(E1489,2),IF(G1489=12,"00"&amp;"."&amp;LEFT(E1489,3)&amp;"."&amp;MID(E1489,4,3)&amp;"/"&amp;MID(E1489,7,4)&amp;"-"&amp;RIGHT(E1489,2),IF(G1489=11,"00.0"&amp;LEFT(E1489,2)&amp;"."&amp;MID(E1489,3,3)&amp;"/"&amp;MID(E1489,6,4)&amp;"-"&amp;RIGHT(E1489,2),"erro")))))</f>
        <v>43.776.517/0001-80</v>
      </c>
      <c r="G1489" s="2">
        <f t="shared" si="2"/>
        <v>14</v>
      </c>
      <c r="H1489" s="2" t="s">
        <v>55</v>
      </c>
      <c r="I1489" s="2">
        <v>10.0</v>
      </c>
      <c r="J1489" s="6" t="str">
        <f t="shared" si="14"/>
        <v/>
      </c>
      <c r="K1489" s="6"/>
      <c r="L1489" s="6"/>
      <c r="M1489" s="6"/>
      <c r="N1489" s="6"/>
      <c r="O1489" s="6"/>
      <c r="P1489" s="6"/>
      <c r="Q1489" s="6"/>
      <c r="R1489" s="6"/>
      <c r="S1489" s="6"/>
      <c r="T1489" s="6">
        <f t="shared" si="15"/>
        <v>17.78891997</v>
      </c>
      <c r="U1489" s="6">
        <f t="shared" si="16"/>
        <v>0.04337154077</v>
      </c>
      <c r="V1489" s="6">
        <f t="shared" si="17"/>
        <v>0.5310517905</v>
      </c>
      <c r="W1489" s="6">
        <f>IFERROR(VLOOKUP($C1489,'pc 2021'!$D:$M,10,0)/1000,"")</f>
        <v>5092927</v>
      </c>
      <c r="X1489" s="6">
        <f>IFERROR(VLOOKUP($C1489,'pnc 2021'!$D:$M,10,0)/1000,"")</f>
        <v>23140699</v>
      </c>
      <c r="Y1489" s="6">
        <f>IFERROR(VLOOKUP(C1489,'atv 2021'!$D:$M,10,0)/1000,"")</f>
        <v>53165485</v>
      </c>
      <c r="Z1489" s="6">
        <f>IFERROR(VLOOKUP($C1489,'ll 2021'!$D:$N,11,0)/1000,"")</f>
        <v>2305869</v>
      </c>
      <c r="AA1489" s="2" t="str">
        <f t="shared" si="3"/>
        <v/>
      </c>
      <c r="AB1489" s="2">
        <f t="shared" si="18"/>
        <v>0</v>
      </c>
      <c r="AC1489" s="2">
        <f t="shared" si="19"/>
        <v>0</v>
      </c>
      <c r="AD1489" s="2">
        <f t="shared" si="20"/>
        <v>1</v>
      </c>
      <c r="AE1489" s="2">
        <f t="shared" si="21"/>
        <v>0</v>
      </c>
      <c r="AF1489" s="2">
        <f t="shared" si="22"/>
        <v>0</v>
      </c>
      <c r="AG1489" s="2">
        <f t="shared" si="23"/>
        <v>0</v>
      </c>
      <c r="AH1489" s="2">
        <f t="shared" si="24"/>
        <v>0</v>
      </c>
      <c r="AI1489" s="2">
        <f t="shared" si="25"/>
        <v>0</v>
      </c>
      <c r="AJ1489" s="2">
        <f t="shared" si="26"/>
        <v>0</v>
      </c>
      <c r="AK1489" s="2">
        <f t="shared" si="27"/>
        <v>0</v>
      </c>
      <c r="AL1489" s="2">
        <f t="shared" si="28"/>
        <v>0</v>
      </c>
      <c r="AM1489" s="2">
        <v>0.0</v>
      </c>
      <c r="AN1489" s="3">
        <v>0.0</v>
      </c>
      <c r="AO1489" s="3">
        <v>0.0</v>
      </c>
      <c r="AP1489" s="3">
        <v>0.0</v>
      </c>
      <c r="AQ1489" s="3">
        <v>0.0</v>
      </c>
      <c r="AR1489" s="3">
        <v>1.0</v>
      </c>
      <c r="AS1489" s="6">
        <f>IFERROR(VLOOKUP($C1489,'t-1 2020'!$A:$V,15,0),"")</f>
        <v>17.73587143</v>
      </c>
      <c r="AT1489" s="6">
        <f>IFERROR(VLOOKUP($C1489,'t-1 2020'!$A:$V,16,0),"")</f>
        <v>0.01930472693</v>
      </c>
      <c r="AU1489" s="6">
        <f>IFERROR(VLOOKUP($C1489,'t-1 2020'!$A:$V,17,0),"")</f>
        <v>0.5479111335</v>
      </c>
      <c r="AV1489" s="6">
        <f>IFERROR(VLOOKUP($C1489,'t-1 2020'!$A:$V,8,0),"")</f>
        <v>0</v>
      </c>
      <c r="AW1489" s="6">
        <f>IFERROR(VLOOKUP($C1489,'t-1 2020'!$A:$V,9,0),"")</f>
        <v>1</v>
      </c>
      <c r="AX1489" s="6">
        <f>IFERROR(VLOOKUP($C1489,'t-1 2020'!$A:$V,10,0),"")</f>
        <v>1</v>
      </c>
      <c r="AY1489" s="6" t="str">
        <f>IFERROR(VLOOKUP($C1489,'t-1 2020'!$A:$V,111,0),"")</f>
        <v/>
      </c>
      <c r="AZ1489" s="6">
        <f>IFERROR(VLOOKUP($C1489,'t-1 2020'!$A:$V,12,0),"")</f>
        <v>0</v>
      </c>
      <c r="BA1489" s="6">
        <f>IFERROR(VLOOKUP($C1489,'t-1 2020'!$A:$V,13,0),"")</f>
        <v>24</v>
      </c>
      <c r="BB1489" s="6">
        <f>IFERROR(VLOOKUP($C1489,'t-1 2020'!$A:$V,14,0),"")</f>
        <v>0</v>
      </c>
      <c r="BC1489" s="6"/>
      <c r="BD1489" s="6"/>
    </row>
    <row r="1490" ht="15.75" customHeight="1">
      <c r="A1490" s="2">
        <v>81.0</v>
      </c>
      <c r="B1490" s="3">
        <v>2021.0</v>
      </c>
      <c r="C1490" s="7" t="s">
        <v>136</v>
      </c>
      <c r="D1490" s="2">
        <v>19445.0</v>
      </c>
      <c r="E1490" s="2">
        <v>1.7281106000103E13</v>
      </c>
      <c r="F1490" s="2" t="str">
        <f t="array" ref="F1490">IFERROR(INDEX(cnpj!$A:$B,MATCH(C1490,cnpj!$B:$B,0),1),IF(G1490=14,LEFT(E1490,2)&amp;"."&amp;MID(E1490,3,3)&amp;"."&amp;MID(E1490,6,3)&amp;"/"&amp;MID(E1490,9,4)&amp;"-"&amp;RIGHT(E1490,2),IF(G1490=13,0&amp;LEFT(E1490,1)&amp;"."&amp;MID(E1490,2,3)&amp;"."&amp;MID(E1490,5,3)&amp;"/"&amp;MID(E1490,8,4)&amp;"-"&amp;RIGHT(E1490,2),IF(G1490=12,"00"&amp;"."&amp;LEFT(E1490,3)&amp;"."&amp;MID(E1490,4,3)&amp;"/"&amp;MID(E1490,7,4)&amp;"-"&amp;RIGHT(E1490,2),IF(G1490=11,"00.0"&amp;LEFT(E1490,2)&amp;"."&amp;MID(E1490,3,3)&amp;"/"&amp;MID(E1490,6,4)&amp;"-"&amp;RIGHT(E1490,2),"erro")))))</f>
        <v>17.281.106/0001-03</v>
      </c>
      <c r="G1490" s="2">
        <f t="shared" si="2"/>
        <v>14</v>
      </c>
      <c r="H1490" s="2" t="s">
        <v>55</v>
      </c>
      <c r="I1490" s="2">
        <v>10.0</v>
      </c>
      <c r="J1490" s="6" t="str">
        <f t="shared" si="14"/>
        <v/>
      </c>
      <c r="K1490" s="6"/>
      <c r="L1490" s="6"/>
      <c r="M1490" s="6"/>
      <c r="N1490" s="6"/>
      <c r="O1490" s="6"/>
      <c r="P1490" s="6"/>
      <c r="Q1490" s="6"/>
      <c r="R1490" s="6"/>
      <c r="S1490" s="6"/>
      <c r="T1490" s="6">
        <f t="shared" si="15"/>
        <v>16.35685992</v>
      </c>
      <c r="U1490" s="6">
        <f t="shared" si="16"/>
        <v>0.04234038015</v>
      </c>
      <c r="V1490" s="6">
        <f t="shared" si="17"/>
        <v>0.4675853554</v>
      </c>
      <c r="W1490" s="6">
        <f>IFERROR(VLOOKUP($C1490,'pc 2021'!$D:$M,10,0)/1000,"")</f>
        <v>1886439</v>
      </c>
      <c r="X1490" s="6">
        <f>IFERROR(VLOOKUP($C1490,'pnc 2021'!$D:$M,10,0)/1000,"")</f>
        <v>4050395</v>
      </c>
      <c r="Y1490" s="6">
        <f>IFERROR(VLOOKUP(C1490,'atv 2021'!$D:$M,10,0)/1000,"")</f>
        <v>12696792</v>
      </c>
      <c r="Z1490" s="6">
        <f>IFERROR(VLOOKUP($C1490,'ll 2021'!$D:$N,11,0)/1000,"")</f>
        <v>537587</v>
      </c>
      <c r="AA1490" s="2" t="str">
        <f t="shared" si="3"/>
        <v/>
      </c>
      <c r="AB1490" s="2">
        <f t="shared" si="18"/>
        <v>0</v>
      </c>
      <c r="AC1490" s="2">
        <f t="shared" si="19"/>
        <v>0</v>
      </c>
      <c r="AD1490" s="2">
        <f t="shared" si="20"/>
        <v>1</v>
      </c>
      <c r="AE1490" s="2">
        <f t="shared" si="21"/>
        <v>0</v>
      </c>
      <c r="AF1490" s="2">
        <f t="shared" si="22"/>
        <v>0</v>
      </c>
      <c r="AG1490" s="2">
        <f t="shared" si="23"/>
        <v>0</v>
      </c>
      <c r="AH1490" s="2">
        <f t="shared" si="24"/>
        <v>0</v>
      </c>
      <c r="AI1490" s="2">
        <f t="shared" si="25"/>
        <v>0</v>
      </c>
      <c r="AJ1490" s="2">
        <f t="shared" si="26"/>
        <v>0</v>
      </c>
      <c r="AK1490" s="2">
        <f t="shared" si="27"/>
        <v>0</v>
      </c>
      <c r="AL1490" s="2">
        <f t="shared" si="28"/>
        <v>0</v>
      </c>
      <c r="AM1490" s="2">
        <v>0.0</v>
      </c>
      <c r="AN1490" s="3">
        <v>0.0</v>
      </c>
      <c r="AO1490" s="3">
        <v>0.0</v>
      </c>
      <c r="AP1490" s="3">
        <v>0.0</v>
      </c>
      <c r="AQ1490" s="3">
        <v>0.0</v>
      </c>
      <c r="AR1490" s="3">
        <v>1.0</v>
      </c>
      <c r="AS1490" s="6">
        <f>IFERROR(VLOOKUP($C1490,'t-1 2020'!$A:$V,15,0),"")</f>
        <v>16.28043165</v>
      </c>
      <c r="AT1490" s="6">
        <f>IFERROR(VLOOKUP($C1490,'t-1 2020'!$A:$V,16,0),"")</f>
        <v>0.06941324138</v>
      </c>
      <c r="AU1490" s="6">
        <f>IFERROR(VLOOKUP($C1490,'t-1 2020'!$A:$V,17,0),"")</f>
        <v>0.4510875784</v>
      </c>
      <c r="AV1490" s="6">
        <f>IFERROR(VLOOKUP($C1490,'t-1 2020'!$A:$V,8,0),"")</f>
        <v>1</v>
      </c>
      <c r="AW1490" s="6">
        <f>IFERROR(VLOOKUP($C1490,'t-1 2020'!$A:$V,9,0),"")</f>
        <v>1</v>
      </c>
      <c r="AX1490" s="6">
        <f>IFERROR(VLOOKUP($C1490,'t-1 2020'!$A:$V,10,0),"")</f>
        <v>1</v>
      </c>
      <c r="AY1490" s="6" t="str">
        <f>IFERROR(VLOOKUP($C1490,'t-1 2020'!$A:$V,111,0),"")</f>
        <v/>
      </c>
      <c r="AZ1490" s="6">
        <f>IFERROR(VLOOKUP($C1490,'t-1 2020'!$A:$V,12,0),"")</f>
        <v>0</v>
      </c>
      <c r="BA1490" s="6">
        <f>IFERROR(VLOOKUP($C1490,'t-1 2020'!$A:$V,13,0),"")</f>
        <v>21</v>
      </c>
      <c r="BB1490" s="6">
        <f>IFERROR(VLOOKUP($C1490,'t-1 2020'!$A:$V,14,0),"")</f>
        <v>0</v>
      </c>
      <c r="BC1490" s="6"/>
      <c r="BD1490" s="6"/>
    </row>
    <row r="1491" ht="15.75" customHeight="1">
      <c r="A1491" s="2">
        <v>82.0</v>
      </c>
      <c r="B1491" s="3">
        <v>2021.0</v>
      </c>
      <c r="C1491" s="7" t="s">
        <v>137</v>
      </c>
      <c r="D1491" s="2">
        <v>18627.0</v>
      </c>
      <c r="E1491" s="2">
        <v>7.6484013000145E13</v>
      </c>
      <c r="F1491" s="2" t="str">
        <f t="array" ref="F1491">IFERROR(INDEX(cnpj!$A:$B,MATCH(C1491,cnpj!$B:$B,0),1),IF(G1491=14,LEFT(E1491,2)&amp;"."&amp;MID(E1491,3,3)&amp;"."&amp;MID(E1491,6,3)&amp;"/"&amp;MID(E1491,9,4)&amp;"-"&amp;RIGHT(E1491,2),IF(G1491=13,0&amp;LEFT(E1491,1)&amp;"."&amp;MID(E1491,2,3)&amp;"."&amp;MID(E1491,5,3)&amp;"/"&amp;MID(E1491,8,4)&amp;"-"&amp;RIGHT(E1491,2),IF(G1491=12,"00"&amp;"."&amp;LEFT(E1491,3)&amp;"."&amp;MID(E1491,4,3)&amp;"/"&amp;MID(E1491,7,4)&amp;"-"&amp;RIGHT(E1491,2),IF(G1491=11,"00.0"&amp;LEFT(E1491,2)&amp;"."&amp;MID(E1491,3,3)&amp;"/"&amp;MID(E1491,6,4)&amp;"-"&amp;RIGHT(E1491,2),"erro")))))</f>
        <v>76.484.013/0001-45</v>
      </c>
      <c r="G1491" s="2">
        <f t="shared" si="2"/>
        <v>14</v>
      </c>
      <c r="H1491" s="2" t="s">
        <v>55</v>
      </c>
      <c r="I1491" s="2">
        <v>10.0</v>
      </c>
      <c r="J1491" s="6" t="str">
        <f t="shared" si="14"/>
        <v/>
      </c>
      <c r="K1491" s="6"/>
      <c r="L1491" s="6"/>
      <c r="M1491" s="6"/>
      <c r="N1491" s="6"/>
      <c r="O1491" s="6"/>
      <c r="P1491" s="6"/>
      <c r="Q1491" s="6"/>
      <c r="R1491" s="6"/>
      <c r="S1491" s="6"/>
      <c r="T1491" s="6">
        <f t="shared" si="15"/>
        <v>16.4993083</v>
      </c>
      <c r="U1491" s="6">
        <f t="shared" si="16"/>
        <v>0.08043603983</v>
      </c>
      <c r="V1491" s="6">
        <f t="shared" si="17"/>
        <v>0.4654353045</v>
      </c>
      <c r="W1491" s="6">
        <f>IFERROR(VLOOKUP($C1491,'pc 2021'!$D:$M,10,0)/1000,"")</f>
        <v>1397171</v>
      </c>
      <c r="X1491" s="6">
        <f>IFERROR(VLOOKUP($C1491,'pnc 2021'!$D:$M,10,0)/1000,"")</f>
        <v>5417076</v>
      </c>
      <c r="Y1491" s="6">
        <f>IFERROR(VLOOKUP(C1491,'atv 2021'!$D:$M,10,0)/1000,"")</f>
        <v>14640589</v>
      </c>
      <c r="Z1491" s="6">
        <f>IFERROR(VLOOKUP($C1491,'ll 2021'!$D:$N,11,0)/1000,"")</f>
        <v>1177631</v>
      </c>
      <c r="AA1491" s="2" t="str">
        <f t="shared" si="3"/>
        <v/>
      </c>
      <c r="AB1491" s="2">
        <f t="shared" si="18"/>
        <v>0</v>
      </c>
      <c r="AC1491" s="2">
        <f t="shared" si="19"/>
        <v>0</v>
      </c>
      <c r="AD1491" s="2">
        <f t="shared" si="20"/>
        <v>1</v>
      </c>
      <c r="AE1491" s="2">
        <f t="shared" si="21"/>
        <v>0</v>
      </c>
      <c r="AF1491" s="2">
        <f t="shared" si="22"/>
        <v>0</v>
      </c>
      <c r="AG1491" s="2">
        <f t="shared" si="23"/>
        <v>0</v>
      </c>
      <c r="AH1491" s="2">
        <f t="shared" si="24"/>
        <v>0</v>
      </c>
      <c r="AI1491" s="2">
        <f t="shared" si="25"/>
        <v>0</v>
      </c>
      <c r="AJ1491" s="2">
        <f t="shared" si="26"/>
        <v>0</v>
      </c>
      <c r="AK1491" s="2">
        <f t="shared" si="27"/>
        <v>0</v>
      </c>
      <c r="AL1491" s="2">
        <f t="shared" si="28"/>
        <v>0</v>
      </c>
      <c r="AM1491" s="2">
        <v>0.0</v>
      </c>
      <c r="AN1491" s="3">
        <v>0.0</v>
      </c>
      <c r="AO1491" s="3">
        <v>0.0</v>
      </c>
      <c r="AP1491" s="3">
        <v>0.0</v>
      </c>
      <c r="AQ1491" s="3">
        <v>0.0</v>
      </c>
      <c r="AR1491" s="3">
        <v>1.0</v>
      </c>
      <c r="AS1491" s="6">
        <f>IFERROR(VLOOKUP($C1491,'t-1 2020'!$A:$V,15,0),"")</f>
        <v>16.39503457</v>
      </c>
      <c r="AT1491" s="6">
        <f>IFERROR(VLOOKUP($C1491,'t-1 2020'!$A:$V,16,0),"")</f>
        <v>0.07553284252</v>
      </c>
      <c r="AU1491" s="6">
        <f>IFERROR(VLOOKUP($C1491,'t-1 2020'!$A:$V,17,0),"")</f>
        <v>0.4736382576</v>
      </c>
      <c r="AV1491" s="6">
        <f>IFERROR(VLOOKUP($C1491,'t-1 2020'!$A:$V,8,0),"")</f>
        <v>0</v>
      </c>
      <c r="AW1491" s="6">
        <f>IFERROR(VLOOKUP($C1491,'t-1 2020'!$A:$V,9,0),"")</f>
        <v>1</v>
      </c>
      <c r="AX1491" s="6">
        <f>IFERROR(VLOOKUP($C1491,'t-1 2020'!$A:$V,10,0),"")</f>
        <v>1</v>
      </c>
      <c r="AY1491" s="6" t="str">
        <f>IFERROR(VLOOKUP($C1491,'t-1 2020'!$A:$V,111,0),"")</f>
        <v/>
      </c>
      <c r="AZ1491" s="6">
        <f>IFERROR(VLOOKUP($C1491,'t-1 2020'!$A:$V,12,0),"")</f>
        <v>0</v>
      </c>
      <c r="BA1491" s="6">
        <f>IFERROR(VLOOKUP($C1491,'t-1 2020'!$A:$V,13,0),"")</f>
        <v>27</v>
      </c>
      <c r="BB1491" s="6">
        <f>IFERROR(VLOOKUP($C1491,'t-1 2020'!$A:$V,14,0),"")</f>
        <v>0</v>
      </c>
      <c r="BC1491" s="6"/>
      <c r="BD1491" s="6"/>
    </row>
    <row r="1492" ht="15.75" customHeight="1">
      <c r="A1492" s="2">
        <v>83.0</v>
      </c>
      <c r="B1492" s="3">
        <v>2021.0</v>
      </c>
      <c r="C1492" s="7" t="s">
        <v>138</v>
      </c>
      <c r="D1492" s="2">
        <v>4030.0</v>
      </c>
      <c r="E1492" s="2">
        <v>3.3042730000104E13</v>
      </c>
      <c r="F1492" s="2" t="str">
        <f t="array" ref="F1492">IFERROR(INDEX(cnpj!$A:$B,MATCH(C1492,cnpj!$B:$B,0),1),IF(G1492=14,LEFT(E1492,2)&amp;"."&amp;MID(E1492,3,3)&amp;"."&amp;MID(E1492,6,3)&amp;"/"&amp;MID(E1492,9,4)&amp;"-"&amp;RIGHT(E1492,2),IF(G1492=13,0&amp;LEFT(E1492,1)&amp;"."&amp;MID(E1492,2,3)&amp;"."&amp;MID(E1492,5,3)&amp;"/"&amp;MID(E1492,8,4)&amp;"-"&amp;RIGHT(E1492,2),IF(G1492=12,"00"&amp;"."&amp;LEFT(E1492,3)&amp;"."&amp;MID(E1492,4,3)&amp;"/"&amp;MID(E1492,7,4)&amp;"-"&amp;RIGHT(E1492,2),IF(G1492=11,"00.0"&amp;LEFT(E1492,2)&amp;"."&amp;MID(E1492,3,3)&amp;"/"&amp;MID(E1492,6,4)&amp;"-"&amp;RIGHT(E1492,2),"erro")))))</f>
        <v>33.042.730/0001-04</v>
      </c>
      <c r="G1492" s="2">
        <f t="shared" si="2"/>
        <v>14</v>
      </c>
      <c r="H1492" s="2" t="s">
        <v>88</v>
      </c>
      <c r="I1492" s="2">
        <v>5.0</v>
      </c>
      <c r="J1492" s="6" t="str">
        <f t="shared" si="14"/>
        <v/>
      </c>
      <c r="K1492" s="6"/>
      <c r="L1492" s="6"/>
      <c r="M1492" s="6"/>
      <c r="N1492" s="6"/>
      <c r="O1492" s="6"/>
      <c r="P1492" s="6"/>
      <c r="Q1492" s="6"/>
      <c r="R1492" s="6"/>
      <c r="S1492" s="6"/>
      <c r="T1492" s="6">
        <f t="shared" si="15"/>
        <v>17.94157808</v>
      </c>
      <c r="U1492" s="6">
        <f t="shared" si="16"/>
        <v>0.1979308582</v>
      </c>
      <c r="V1492" s="6">
        <f t="shared" si="17"/>
        <v>0.671988987</v>
      </c>
      <c r="W1492" s="6">
        <f>IFERROR(VLOOKUP($C1492,'pc 2021'!$D:$M,10,0)/1000,"")</f>
        <v>16202230</v>
      </c>
      <c r="X1492" s="6">
        <f>IFERROR(VLOOKUP($C1492,'pnc 2021'!$D:$M,10,0)/1000,"")</f>
        <v>25416662</v>
      </c>
      <c r="Y1492" s="6">
        <f>IFERROR(VLOOKUP(C1492,'atv 2021'!$D:$M,10,0)/1000,"")</f>
        <v>61933890</v>
      </c>
      <c r="Z1492" s="6">
        <f>IFERROR(VLOOKUP($C1492,'ll 2021'!$D:$N,11,0)/1000,"")</f>
        <v>12258628</v>
      </c>
      <c r="AA1492" s="2" t="str">
        <f t="shared" si="3"/>
        <v/>
      </c>
      <c r="AB1492" s="2">
        <f t="shared" si="18"/>
        <v>0</v>
      </c>
      <c r="AC1492" s="2">
        <f t="shared" si="19"/>
        <v>0</v>
      </c>
      <c r="AD1492" s="2">
        <f t="shared" si="20"/>
        <v>0</v>
      </c>
      <c r="AE1492" s="2">
        <f t="shared" si="21"/>
        <v>0</v>
      </c>
      <c r="AF1492" s="2">
        <f t="shared" si="22"/>
        <v>0</v>
      </c>
      <c r="AG1492" s="2">
        <f t="shared" si="23"/>
        <v>0</v>
      </c>
      <c r="AH1492" s="2">
        <f t="shared" si="24"/>
        <v>0</v>
      </c>
      <c r="AI1492" s="2">
        <f t="shared" si="25"/>
        <v>0</v>
      </c>
      <c r="AJ1492" s="2">
        <f t="shared" si="26"/>
        <v>1</v>
      </c>
      <c r="AK1492" s="2">
        <f t="shared" si="27"/>
        <v>0</v>
      </c>
      <c r="AL1492" s="2">
        <f t="shared" si="28"/>
        <v>0</v>
      </c>
      <c r="AM1492" s="2">
        <v>0.0</v>
      </c>
      <c r="AN1492" s="3">
        <v>0.0</v>
      </c>
      <c r="AO1492" s="3">
        <v>0.0</v>
      </c>
      <c r="AP1492" s="3">
        <v>0.0</v>
      </c>
      <c r="AQ1492" s="3">
        <v>0.0</v>
      </c>
      <c r="AR1492" s="3">
        <v>1.0</v>
      </c>
      <c r="AS1492" s="6" t="str">
        <f>IFERROR(VLOOKUP($C1492,'t-1 2020'!$A:$V,15,0),"")</f>
        <v/>
      </c>
      <c r="AT1492" s="6" t="str">
        <f>IFERROR(VLOOKUP($C1492,'t-1 2020'!$A:$V,16,0),"")</f>
        <v/>
      </c>
      <c r="AU1492" s="6" t="str">
        <f>IFERROR(VLOOKUP($C1492,'t-1 2020'!$A:$V,17,0),"")</f>
        <v/>
      </c>
      <c r="AV1492" s="6" t="str">
        <f>IFERROR(VLOOKUP($C1492,'t-1 2020'!$A:$V,8,0),"")</f>
        <v/>
      </c>
      <c r="AW1492" s="6" t="str">
        <f>IFERROR(VLOOKUP($C1492,'t-1 2020'!$A:$V,9,0),"")</f>
        <v/>
      </c>
      <c r="AX1492" s="6" t="str">
        <f>IFERROR(VLOOKUP($C1492,'t-1 2020'!$A:$V,10,0),"")</f>
        <v/>
      </c>
      <c r="AY1492" s="6" t="str">
        <f>IFERROR(VLOOKUP($C1492,'t-1 2020'!$A:$V,111,0),"")</f>
        <v/>
      </c>
      <c r="AZ1492" s="6" t="str">
        <f>IFERROR(VLOOKUP($C1492,'t-1 2020'!$A:$V,12,0),"")</f>
        <v/>
      </c>
      <c r="BA1492" s="6" t="str">
        <f>IFERROR(VLOOKUP($C1492,'t-1 2020'!$A:$V,13,0),"")</f>
        <v/>
      </c>
      <c r="BB1492" s="6" t="str">
        <f>IFERROR(VLOOKUP($C1492,'t-1 2020'!$A:$V,14,0),"")</f>
        <v/>
      </c>
      <c r="BC1492" s="6"/>
      <c r="BD1492" s="6"/>
    </row>
    <row r="1493" ht="15.75" customHeight="1">
      <c r="A1493" s="2">
        <v>84.0</v>
      </c>
      <c r="B1493" s="3">
        <v>2021.0</v>
      </c>
      <c r="C1493" s="7" t="s">
        <v>139</v>
      </c>
      <c r="D1493" s="2">
        <v>3158.0</v>
      </c>
      <c r="E1493" s="2">
        <v>2.2677520000176E13</v>
      </c>
      <c r="F1493" s="2" t="str">
        <f t="array" ref="F1493">IFERROR(INDEX(cnpj!$A:$B,MATCH(C1493,cnpj!$B:$B,0),1),IF(G1493=14,LEFT(E1493,2)&amp;"."&amp;MID(E1493,3,3)&amp;"."&amp;MID(E1493,6,3)&amp;"/"&amp;MID(E1493,9,4)&amp;"-"&amp;RIGHT(E1493,2),IF(G1493=13,0&amp;LEFT(E1493,1)&amp;"."&amp;MID(E1493,2,3)&amp;"."&amp;MID(E1493,5,3)&amp;"/"&amp;MID(E1493,8,4)&amp;"-"&amp;RIGHT(E1493,2),IF(G1493=12,"00"&amp;"."&amp;LEFT(E1493,3)&amp;"."&amp;MID(E1493,4,3)&amp;"/"&amp;MID(E1493,7,4)&amp;"-"&amp;RIGHT(E1493,2),IF(G1493=11,"00.0"&amp;LEFT(E1493,2)&amp;"."&amp;MID(E1493,3,3)&amp;"/"&amp;MID(E1493,6,4)&amp;"-"&amp;RIGHT(E1493,2),"erro")))))</f>
        <v>22.677.520/0001-76</v>
      </c>
      <c r="G1493" s="2">
        <f t="shared" si="2"/>
        <v>14</v>
      </c>
      <c r="H1493" s="2" t="s">
        <v>62</v>
      </c>
      <c r="I1493" s="2">
        <v>3.0</v>
      </c>
      <c r="J1493" s="6" t="str">
        <f t="shared" si="14"/>
        <v/>
      </c>
      <c r="K1493" s="6"/>
      <c r="L1493" s="6"/>
      <c r="M1493" s="6"/>
      <c r="N1493" s="6"/>
      <c r="O1493" s="6"/>
      <c r="P1493" s="6"/>
      <c r="Q1493" s="6"/>
      <c r="R1493" s="6"/>
      <c r="S1493" s="6"/>
      <c r="T1493" s="6">
        <f t="shared" si="15"/>
        <v>14.20908795</v>
      </c>
      <c r="U1493" s="6">
        <f t="shared" si="16"/>
        <v>-0.05522663151</v>
      </c>
      <c r="V1493" s="6">
        <f t="shared" si="17"/>
        <v>0.4814953241</v>
      </c>
      <c r="W1493" s="6">
        <f>IFERROR(VLOOKUP($C1493,'pc 2021'!$D:$M,10,0)/1000,"")</f>
        <v>220859</v>
      </c>
      <c r="X1493" s="6">
        <f>IFERROR(VLOOKUP($C1493,'pnc 2021'!$D:$M,10,0)/1000,"")</f>
        <v>492849</v>
      </c>
      <c r="Y1493" s="6">
        <f>IFERROR(VLOOKUP(C1493,'atv 2021'!$D:$M,10,0)/1000,"")</f>
        <v>1482274</v>
      </c>
      <c r="Z1493" s="6">
        <f>IFERROR(VLOOKUP($C1493,'ll 2021'!$D:$N,11,0)/1000,"")</f>
        <v>-81861</v>
      </c>
      <c r="AA1493" s="2" t="str">
        <f t="shared" si="3"/>
        <v/>
      </c>
      <c r="AB1493" s="2">
        <f t="shared" si="18"/>
        <v>0</v>
      </c>
      <c r="AC1493" s="2">
        <f t="shared" si="19"/>
        <v>0</v>
      </c>
      <c r="AD1493" s="2">
        <f t="shared" si="20"/>
        <v>0</v>
      </c>
      <c r="AE1493" s="2">
        <f t="shared" si="21"/>
        <v>0</v>
      </c>
      <c r="AF1493" s="2">
        <f t="shared" si="22"/>
        <v>0</v>
      </c>
      <c r="AG1493" s="2">
        <f t="shared" si="23"/>
        <v>0</v>
      </c>
      <c r="AH1493" s="2">
        <f t="shared" si="24"/>
        <v>1</v>
      </c>
      <c r="AI1493" s="2">
        <f t="shared" si="25"/>
        <v>0</v>
      </c>
      <c r="AJ1493" s="2">
        <f t="shared" si="26"/>
        <v>0</v>
      </c>
      <c r="AK1493" s="2">
        <f t="shared" si="27"/>
        <v>0</v>
      </c>
      <c r="AL1493" s="2">
        <f t="shared" si="28"/>
        <v>0</v>
      </c>
      <c r="AM1493" s="2">
        <v>0.0</v>
      </c>
      <c r="AN1493" s="3">
        <v>0.0</v>
      </c>
      <c r="AO1493" s="3">
        <v>0.0</v>
      </c>
      <c r="AP1493" s="3">
        <v>0.0</v>
      </c>
      <c r="AQ1493" s="3">
        <v>0.0</v>
      </c>
      <c r="AR1493" s="3">
        <v>1.0</v>
      </c>
      <c r="AS1493" s="6">
        <f>IFERROR(VLOOKUP($C1493,'t-1 2020'!$A:$V,15,0),"")</f>
        <v>14.19125914</v>
      </c>
      <c r="AT1493" s="6">
        <f>IFERROR(VLOOKUP($C1493,'t-1 2020'!$A:$V,16,0),"")</f>
        <v>-0.1439473491</v>
      </c>
      <c r="AU1493" s="6">
        <f>IFERROR(VLOOKUP($C1493,'t-1 2020'!$A:$V,17,0),"")</f>
        <v>0.4274384461</v>
      </c>
      <c r="AV1493" s="6">
        <f>IFERROR(VLOOKUP($C1493,'t-1 2020'!$A:$V,8,0),"")</f>
        <v>0</v>
      </c>
      <c r="AW1493" s="6">
        <f>IFERROR(VLOOKUP($C1493,'t-1 2020'!$A:$V,9,0),"")</f>
        <v>0</v>
      </c>
      <c r="AX1493" s="6">
        <f>IFERROR(VLOOKUP($C1493,'t-1 2020'!$A:$V,10,0),"")</f>
        <v>0</v>
      </c>
      <c r="AY1493" s="6" t="str">
        <f>IFERROR(VLOOKUP($C1493,'t-1 2020'!$A:$V,111,0),"")</f>
        <v/>
      </c>
      <c r="AZ1493" s="6">
        <f>IFERROR(VLOOKUP($C1493,'t-1 2020'!$A:$V,12,0),"")</f>
        <v>0</v>
      </c>
      <c r="BA1493" s="6">
        <f>IFERROR(VLOOKUP($C1493,'t-1 2020'!$A:$V,13,0),"")</f>
        <v>14</v>
      </c>
      <c r="BB1493" s="6">
        <f>IFERROR(VLOOKUP($C1493,'t-1 2020'!$A:$V,14,0),"")</f>
        <v>1</v>
      </c>
      <c r="BC1493" s="6"/>
      <c r="BD1493" s="6"/>
    </row>
    <row r="1494" ht="15.75" customHeight="1">
      <c r="A1494" s="2">
        <v>85.0</v>
      </c>
      <c r="B1494" s="3">
        <v>2021.0</v>
      </c>
      <c r="C1494" s="7" t="s">
        <v>140</v>
      </c>
      <c r="D1494" s="2">
        <v>4081.0</v>
      </c>
      <c r="E1494" s="2">
        <v>2.1255567000189E13</v>
      </c>
      <c r="F1494" s="2" t="str">
        <f t="array" ref="F1494">IFERROR(INDEX(cnpj!$A:$B,MATCH(C1494,cnpj!$B:$B,0),1),IF(G1494=14,LEFT(E1494,2)&amp;"."&amp;MID(E1494,3,3)&amp;"."&amp;MID(E1494,6,3)&amp;"/"&amp;MID(E1494,9,4)&amp;"-"&amp;RIGHT(E1494,2),IF(G1494=13,0&amp;LEFT(E1494,1)&amp;"."&amp;MID(E1494,2,3)&amp;"."&amp;MID(E1494,5,3)&amp;"/"&amp;MID(E1494,8,4)&amp;"-"&amp;RIGHT(E1494,2),IF(G1494=12,"00"&amp;"."&amp;LEFT(E1494,3)&amp;"."&amp;MID(E1494,4,3)&amp;"/"&amp;MID(E1494,7,4)&amp;"-"&amp;RIGHT(E1494,2),IF(G1494=11,"00.0"&amp;LEFT(E1494,2)&amp;"."&amp;MID(E1494,3,3)&amp;"/"&amp;MID(E1494,6,4)&amp;"-"&amp;RIGHT(E1494,2),"erro")))))</f>
        <v>21.255.567/0001-89</v>
      </c>
      <c r="G1494" s="2">
        <f t="shared" si="2"/>
        <v>14</v>
      </c>
      <c r="H1494" s="2" t="s">
        <v>62</v>
      </c>
      <c r="I1494" s="2">
        <v>3.0</v>
      </c>
      <c r="J1494" s="6" t="str">
        <f t="shared" si="14"/>
        <v/>
      </c>
      <c r="K1494" s="6"/>
      <c r="L1494" s="6"/>
      <c r="M1494" s="6"/>
      <c r="N1494" s="6"/>
      <c r="O1494" s="6"/>
      <c r="P1494" s="6"/>
      <c r="Q1494" s="6"/>
      <c r="R1494" s="6"/>
      <c r="S1494" s="6"/>
      <c r="T1494" s="6">
        <f t="shared" si="15"/>
        <v>13.41823532</v>
      </c>
      <c r="U1494" s="6">
        <f t="shared" si="16"/>
        <v>0.04032885566</v>
      </c>
      <c r="V1494" s="6">
        <f t="shared" si="17"/>
        <v>0.546255369</v>
      </c>
      <c r="W1494" s="6">
        <f>IFERROR(VLOOKUP($C1494,'pc 2021'!$D:$M,10,0)/1000,"")</f>
        <v>255019</v>
      </c>
      <c r="X1494" s="6">
        <f>IFERROR(VLOOKUP($C1494,'pnc 2021'!$D:$M,10,0)/1000,"")</f>
        <v>112146</v>
      </c>
      <c r="Y1494" s="6">
        <f>IFERROR(VLOOKUP(C1494,'atv 2021'!$D:$M,10,0)/1000,"")</f>
        <v>672149</v>
      </c>
      <c r="Z1494" s="6">
        <f>IFERROR(VLOOKUP($C1494,'ll 2021'!$D:$N,11,0)/1000,"")</f>
        <v>27107</v>
      </c>
      <c r="AA1494" s="2" t="str">
        <f t="shared" si="3"/>
        <v/>
      </c>
      <c r="AB1494" s="2">
        <f t="shared" si="18"/>
        <v>0</v>
      </c>
      <c r="AC1494" s="2">
        <f t="shared" si="19"/>
        <v>0</v>
      </c>
      <c r="AD1494" s="2">
        <f t="shared" si="20"/>
        <v>0</v>
      </c>
      <c r="AE1494" s="2">
        <f t="shared" si="21"/>
        <v>0</v>
      </c>
      <c r="AF1494" s="2">
        <f t="shared" si="22"/>
        <v>0</v>
      </c>
      <c r="AG1494" s="2">
        <f t="shared" si="23"/>
        <v>0</v>
      </c>
      <c r="AH1494" s="2">
        <f t="shared" si="24"/>
        <v>1</v>
      </c>
      <c r="AI1494" s="2">
        <f t="shared" si="25"/>
        <v>0</v>
      </c>
      <c r="AJ1494" s="2">
        <f t="shared" si="26"/>
        <v>0</v>
      </c>
      <c r="AK1494" s="2">
        <f t="shared" si="27"/>
        <v>0</v>
      </c>
      <c r="AL1494" s="2">
        <f t="shared" si="28"/>
        <v>0</v>
      </c>
      <c r="AM1494" s="2">
        <v>0.0</v>
      </c>
      <c r="AN1494" s="3">
        <v>0.0</v>
      </c>
      <c r="AO1494" s="3">
        <v>0.0</v>
      </c>
      <c r="AP1494" s="3">
        <v>0.0</v>
      </c>
      <c r="AQ1494" s="3">
        <v>0.0</v>
      </c>
      <c r="AR1494" s="3">
        <v>1.0</v>
      </c>
      <c r="AS1494" s="6">
        <f>IFERROR(VLOOKUP($C1494,'t-1 2020'!$A:$V,15,0),"")</f>
        <v>13.38359931</v>
      </c>
      <c r="AT1494" s="6">
        <f>IFERROR(VLOOKUP($C1494,'t-1 2020'!$A:$V,16,0),"")</f>
        <v>-0.005783445023</v>
      </c>
      <c r="AU1494" s="6">
        <f>IFERROR(VLOOKUP($C1494,'t-1 2020'!$A:$V,17,0),"")</f>
        <v>0.5636725723</v>
      </c>
      <c r="AV1494" s="6">
        <f>IFERROR(VLOOKUP($C1494,'t-1 2020'!$A:$V,8,0),"")</f>
        <v>0</v>
      </c>
      <c r="AW1494" s="6">
        <f>IFERROR(VLOOKUP($C1494,'t-1 2020'!$A:$V,9,0),"")</f>
        <v>1</v>
      </c>
      <c r="AX1494" s="6">
        <f>IFERROR(VLOOKUP($C1494,'t-1 2020'!$A:$V,10,0),"")</f>
        <v>0</v>
      </c>
      <c r="AY1494" s="6" t="str">
        <f>IFERROR(VLOOKUP($C1494,'t-1 2020'!$A:$V,111,0),"")</f>
        <v/>
      </c>
      <c r="AZ1494" s="6">
        <f>IFERROR(VLOOKUP($C1494,'t-1 2020'!$A:$V,12,0),"")</f>
        <v>0</v>
      </c>
      <c r="BA1494" s="6">
        <f>IFERROR(VLOOKUP($C1494,'t-1 2020'!$A:$V,13,0),"")</f>
        <v>19</v>
      </c>
      <c r="BB1494" s="6">
        <f>IFERROR(VLOOKUP($C1494,'t-1 2020'!$A:$V,14,0),"")</f>
        <v>1</v>
      </c>
      <c r="BC1494" s="6"/>
      <c r="BD1494" s="6"/>
    </row>
    <row r="1495" ht="15.75" customHeight="1">
      <c r="A1495" s="2">
        <v>86.0</v>
      </c>
      <c r="B1495" s="3">
        <v>2021.0</v>
      </c>
      <c r="C1495" s="7" t="s">
        <v>141</v>
      </c>
      <c r="D1495" s="2">
        <v>14818.0</v>
      </c>
      <c r="E1495" s="2">
        <v>2.72185000193E11</v>
      </c>
      <c r="F1495" s="2" t="str">
        <f t="array" ref="F1495">IFERROR(INDEX(cnpj!$A:$B,MATCH(C1495,cnpj!$B:$B,0),1),IF(G1495=14,LEFT(E1495,2)&amp;"."&amp;MID(E1495,3,3)&amp;"."&amp;MID(E1495,6,3)&amp;"/"&amp;MID(E1495,9,4)&amp;"-"&amp;RIGHT(E1495,2),IF(G1495=13,0&amp;LEFT(E1495,1)&amp;"."&amp;MID(E1495,2,3)&amp;"."&amp;MID(E1495,5,3)&amp;"/"&amp;MID(E1495,8,4)&amp;"-"&amp;RIGHT(E1495,2),IF(G1495=12,"00"&amp;"."&amp;LEFT(E1495,3)&amp;"."&amp;MID(E1495,4,3)&amp;"/"&amp;MID(E1495,7,4)&amp;"-"&amp;RIGHT(E1495,2),IF(G1495=11,"00.0"&amp;LEFT(E1495,2)&amp;"."&amp;MID(E1495,3,3)&amp;"/"&amp;MID(E1495,6,4)&amp;"-"&amp;RIGHT(E1495,2),"erro")))))</f>
        <v>00.272.185/0001-93</v>
      </c>
      <c r="G1495" s="2">
        <f t="shared" si="2"/>
        <v>12</v>
      </c>
      <c r="H1495" s="2" t="s">
        <v>50</v>
      </c>
      <c r="I1495" s="2">
        <v>6.0</v>
      </c>
      <c r="J1495" s="6" t="str">
        <f t="shared" si="14"/>
        <v/>
      </c>
      <c r="K1495" s="6"/>
      <c r="L1495" s="6"/>
      <c r="M1495" s="6"/>
      <c r="N1495" s="6"/>
      <c r="O1495" s="6"/>
      <c r="P1495" s="6"/>
      <c r="Q1495" s="6"/>
      <c r="R1495" s="6"/>
      <c r="S1495" s="6"/>
      <c r="T1495" s="6">
        <f t="shared" si="15"/>
        <v>10.48843686</v>
      </c>
      <c r="U1495" s="6">
        <f t="shared" si="16"/>
        <v>-5.423784055</v>
      </c>
      <c r="V1495" s="6">
        <f t="shared" si="17"/>
        <v>0.02083681542</v>
      </c>
      <c r="W1495" s="6">
        <f>IFERROR(VLOOKUP($C1495,'pc 2021'!$D:$M,10,0)/1000,"")</f>
        <v>748</v>
      </c>
      <c r="X1495" s="6">
        <f>IFERROR(VLOOKUP($C1495,'pnc 2021'!$D:$M,10,0)/1000,"")</f>
        <v>0</v>
      </c>
      <c r="Y1495" s="6">
        <f>IFERROR(VLOOKUP(C1495,'atv 2021'!$D:$M,10,0)/1000,"")</f>
        <v>35898</v>
      </c>
      <c r="Z1495" s="6">
        <f>IFERROR(VLOOKUP($C1495,'ll 2021'!$D:$N,11,0)/1000,"")</f>
        <v>-194703</v>
      </c>
      <c r="AA1495" s="2" t="str">
        <f t="shared" si="3"/>
        <v/>
      </c>
      <c r="AB1495" s="2">
        <f t="shared" si="18"/>
        <v>0</v>
      </c>
      <c r="AC1495" s="2">
        <f t="shared" si="19"/>
        <v>1</v>
      </c>
      <c r="AD1495" s="2">
        <f t="shared" si="20"/>
        <v>0</v>
      </c>
      <c r="AE1495" s="2">
        <f t="shared" si="21"/>
        <v>0</v>
      </c>
      <c r="AF1495" s="2">
        <f t="shared" si="22"/>
        <v>0</v>
      </c>
      <c r="AG1495" s="2">
        <f t="shared" si="23"/>
        <v>0</v>
      </c>
      <c r="AH1495" s="2">
        <f t="shared" si="24"/>
        <v>0</v>
      </c>
      <c r="AI1495" s="2">
        <f t="shared" si="25"/>
        <v>0</v>
      </c>
      <c r="AJ1495" s="2">
        <f t="shared" si="26"/>
        <v>0</v>
      </c>
      <c r="AK1495" s="2">
        <f t="shared" si="27"/>
        <v>0</v>
      </c>
      <c r="AL1495" s="2">
        <f t="shared" si="28"/>
        <v>0</v>
      </c>
      <c r="AM1495" s="2">
        <v>0.0</v>
      </c>
      <c r="AN1495" s="3">
        <v>0.0</v>
      </c>
      <c r="AO1495" s="3">
        <v>0.0</v>
      </c>
      <c r="AP1495" s="3">
        <v>0.0</v>
      </c>
      <c r="AQ1495" s="3">
        <v>0.0</v>
      </c>
      <c r="AR1495" s="3">
        <v>1.0</v>
      </c>
      <c r="AS1495" s="6">
        <f>IFERROR(VLOOKUP($C1495,'t-1 2020'!$A:$V,15,0),"")</f>
        <v>10.15684988</v>
      </c>
      <c r="AT1495" s="6">
        <f>IFERROR(VLOOKUP($C1495,'t-1 2020'!$A:$V,16,0),"")</f>
        <v>-0.006882058447</v>
      </c>
      <c r="AU1495" s="6">
        <f>IFERROR(VLOOKUP($C1495,'t-1 2020'!$A:$V,17,0),"")</f>
        <v>0.0354717274</v>
      </c>
      <c r="AV1495" s="6">
        <f>IFERROR(VLOOKUP($C1495,'t-1 2020'!$A:$V,8,0),"")</f>
        <v>0</v>
      </c>
      <c r="AW1495" s="6">
        <f>IFERROR(VLOOKUP($C1495,'t-1 2020'!$A:$V,9,0),"")</f>
        <v>0</v>
      </c>
      <c r="AX1495" s="6">
        <f>IFERROR(VLOOKUP($C1495,'t-1 2020'!$A:$V,10,0),"")</f>
        <v>0</v>
      </c>
      <c r="AY1495" s="6" t="str">
        <f>IFERROR(VLOOKUP($C1495,'t-1 2020'!$A:$V,111,0),"")</f>
        <v/>
      </c>
      <c r="AZ1495" s="6">
        <f>IFERROR(VLOOKUP($C1495,'t-1 2020'!$A:$V,12,0),"")</f>
        <v>0</v>
      </c>
      <c r="BA1495" s="6">
        <f>IFERROR(VLOOKUP($C1495,'t-1 2020'!$A:$V,13,0),"")</f>
        <v>5</v>
      </c>
      <c r="BB1495" s="6">
        <f>IFERROR(VLOOKUP($C1495,'t-1 2020'!$A:$V,14,0),"")</f>
        <v>0</v>
      </c>
      <c r="BC1495" s="6"/>
      <c r="BD1495" s="6"/>
    </row>
    <row r="1496" ht="15.75" customHeight="1">
      <c r="A1496" s="2">
        <v>87.0</v>
      </c>
      <c r="B1496" s="3">
        <v>2021.0</v>
      </c>
      <c r="C1496" s="7" t="s">
        <v>142</v>
      </c>
      <c r="D1496" s="2">
        <v>4448.0</v>
      </c>
      <c r="E1496" s="2">
        <v>6.1080313000191E13</v>
      </c>
      <c r="F1496" s="2" t="str">
        <f t="array" ref="F1496">IFERROR(INDEX(cnpj!$A:$B,MATCH(C1496,cnpj!$B:$B,0),1),IF(G1496=14,LEFT(E1496,2)&amp;"."&amp;MID(E1496,3,3)&amp;"."&amp;MID(E1496,6,3)&amp;"/"&amp;MID(E1496,9,4)&amp;"-"&amp;RIGHT(E1496,2),IF(G1496=13,0&amp;LEFT(E1496,1)&amp;"."&amp;MID(E1496,2,3)&amp;"."&amp;MID(E1496,5,3)&amp;"/"&amp;MID(E1496,8,4)&amp;"-"&amp;RIGHT(E1496,2),IF(G1496=12,"00"&amp;"."&amp;LEFT(E1496,3)&amp;"."&amp;MID(E1496,4,3)&amp;"/"&amp;MID(E1496,7,4)&amp;"-"&amp;RIGHT(E1496,2),IF(G1496=11,"00.0"&amp;LEFT(E1496,2)&amp;"."&amp;MID(E1496,3,3)&amp;"/"&amp;MID(E1496,6,4)&amp;"-"&amp;RIGHT(E1496,2),"erro")))))</f>
        <v>61.080.313/0001-91</v>
      </c>
      <c r="G1496" s="2">
        <f t="shared" si="2"/>
        <v>14</v>
      </c>
      <c r="H1496" s="2" t="s">
        <v>60</v>
      </c>
      <c r="I1496" s="2">
        <v>1.0</v>
      </c>
      <c r="J1496" s="6" t="str">
        <f t="shared" si="14"/>
        <v/>
      </c>
      <c r="K1496" s="6"/>
      <c r="L1496" s="6"/>
      <c r="M1496" s="6"/>
      <c r="N1496" s="6"/>
      <c r="O1496" s="6"/>
      <c r="P1496" s="6"/>
      <c r="Q1496" s="6"/>
      <c r="R1496" s="6"/>
      <c r="S1496" s="6"/>
      <c r="T1496" s="6">
        <f t="shared" si="15"/>
        <v>11.88707877</v>
      </c>
      <c r="U1496" s="6">
        <f t="shared" si="16"/>
        <v>-19.94504595</v>
      </c>
      <c r="V1496" s="6">
        <f t="shared" si="17"/>
        <v>119.3151139</v>
      </c>
      <c r="W1496" s="6">
        <f>IFERROR(VLOOKUP($C1496,'pc 2021'!$D:$M,10,0)/1000,"")</f>
        <v>3466</v>
      </c>
      <c r="X1496" s="6">
        <f>IFERROR(VLOOKUP($C1496,'pnc 2021'!$D:$M,10,0)/1000,"")</f>
        <v>17342088</v>
      </c>
      <c r="Y1496" s="6">
        <f>IFERROR(VLOOKUP(C1496,'atv 2021'!$D:$M,10,0)/1000,"")</f>
        <v>145376</v>
      </c>
      <c r="Z1496" s="6">
        <f>IFERROR(VLOOKUP($C1496,'ll 2021'!$D:$N,11,0)/1000,"")</f>
        <v>-2899531</v>
      </c>
      <c r="AA1496" s="2" t="str">
        <f t="shared" si="3"/>
        <v/>
      </c>
      <c r="AB1496" s="2">
        <f t="shared" si="18"/>
        <v>0</v>
      </c>
      <c r="AC1496" s="2">
        <f t="shared" si="19"/>
        <v>0</v>
      </c>
      <c r="AD1496" s="2">
        <f t="shared" si="20"/>
        <v>0</v>
      </c>
      <c r="AE1496" s="2">
        <f t="shared" si="21"/>
        <v>0</v>
      </c>
      <c r="AF1496" s="2">
        <f t="shared" si="22"/>
        <v>0</v>
      </c>
      <c r="AG1496" s="2">
        <f t="shared" si="23"/>
        <v>1</v>
      </c>
      <c r="AH1496" s="2">
        <f t="shared" si="24"/>
        <v>0</v>
      </c>
      <c r="AI1496" s="2">
        <f t="shared" si="25"/>
        <v>0</v>
      </c>
      <c r="AJ1496" s="2">
        <f t="shared" si="26"/>
        <v>0</v>
      </c>
      <c r="AK1496" s="2">
        <f t="shared" si="27"/>
        <v>0</v>
      </c>
      <c r="AL1496" s="2">
        <f t="shared" si="28"/>
        <v>0</v>
      </c>
      <c r="AM1496" s="2">
        <v>0.0</v>
      </c>
      <c r="AN1496" s="3">
        <v>0.0</v>
      </c>
      <c r="AO1496" s="3">
        <v>0.0</v>
      </c>
      <c r="AP1496" s="3">
        <v>0.0</v>
      </c>
      <c r="AQ1496" s="3">
        <v>0.0</v>
      </c>
      <c r="AR1496" s="3">
        <v>1.0</v>
      </c>
      <c r="AS1496" s="6">
        <f>IFERROR(VLOOKUP($C1496,'t-1 2020'!$A:$V,15,0),"")</f>
        <v>11.9054134</v>
      </c>
      <c r="AT1496" s="6">
        <f>IFERROR(VLOOKUP($C1496,'t-1 2020'!$A:$V,16,0),"")</f>
        <v>-16.69121203</v>
      </c>
      <c r="AU1496" s="6">
        <f>IFERROR(VLOOKUP($C1496,'t-1 2020'!$A:$V,17,0),"")</f>
        <v>97.58291573</v>
      </c>
      <c r="AV1496" s="6">
        <f>IFERROR(VLOOKUP($C1496,'t-1 2020'!$A:$V,8,0),"")</f>
        <v>1</v>
      </c>
      <c r="AW1496" s="6">
        <f>IFERROR(VLOOKUP($C1496,'t-1 2020'!$A:$V,9,0),"")</f>
        <v>0</v>
      </c>
      <c r="AX1496" s="6">
        <f>IFERROR(VLOOKUP($C1496,'t-1 2020'!$A:$V,10,0),"")</f>
        <v>0</v>
      </c>
      <c r="AY1496" s="6" t="str">
        <f>IFERROR(VLOOKUP($C1496,'t-1 2020'!$A:$V,111,0),"")</f>
        <v/>
      </c>
      <c r="AZ1496" s="6">
        <f>IFERROR(VLOOKUP($C1496,'t-1 2020'!$A:$V,12,0),"")</f>
        <v>0</v>
      </c>
      <c r="BA1496" s="6">
        <f>IFERROR(VLOOKUP($C1496,'t-1 2020'!$A:$V,13,0),"")</f>
        <v>1</v>
      </c>
      <c r="BB1496" s="6">
        <f>IFERROR(VLOOKUP($C1496,'t-1 2020'!$A:$V,14,0),"")</f>
        <v>1</v>
      </c>
      <c r="BC1496" s="6"/>
      <c r="BD1496" s="6"/>
    </row>
    <row r="1497" ht="15.75" customHeight="1">
      <c r="A1497" s="2">
        <v>88.0</v>
      </c>
      <c r="B1497" s="3">
        <v>2021.0</v>
      </c>
      <c r="C1497" s="7" t="s">
        <v>143</v>
      </c>
      <c r="D1497" s="2">
        <v>17973.0</v>
      </c>
      <c r="E1497" s="2">
        <v>2.80002600014E12</v>
      </c>
      <c r="F1497" s="2" t="str">
        <f t="array" ref="F1497">IFERROR(INDEX(cnpj!$A:$B,MATCH(C1497,cnpj!$B:$B,0),1),IF(G1497=14,LEFT(E1497,2)&amp;"."&amp;MID(E1497,3,3)&amp;"."&amp;MID(E1497,6,3)&amp;"/"&amp;MID(E1497,9,4)&amp;"-"&amp;RIGHT(E1497,2),IF(G1497=13,0&amp;LEFT(E1497,1)&amp;"."&amp;MID(E1497,2,3)&amp;"."&amp;MID(E1497,5,3)&amp;"/"&amp;MID(E1497,8,4)&amp;"-"&amp;RIGHT(E1497,2),IF(G1497=12,"00"&amp;"."&amp;LEFT(E1497,3)&amp;"."&amp;MID(E1497,4,3)&amp;"/"&amp;MID(E1497,7,4)&amp;"-"&amp;RIGHT(E1497,2),IF(G1497=11,"00.0"&amp;LEFT(E1497,2)&amp;"."&amp;MID(E1497,3,3)&amp;"/"&amp;MID(E1497,6,4)&amp;"-"&amp;RIGHT(E1497,2),"erro")))))</f>
        <v>02.800.026/0001-40</v>
      </c>
      <c r="G1497" s="2">
        <f t="shared" si="2"/>
        <v>13</v>
      </c>
      <c r="H1497" s="2" t="s">
        <v>62</v>
      </c>
      <c r="I1497" s="2">
        <v>3.0</v>
      </c>
      <c r="J1497" s="6" t="str">
        <f t="shared" si="14"/>
        <v/>
      </c>
      <c r="K1497" s="6"/>
      <c r="L1497" s="6"/>
      <c r="M1497" s="6"/>
      <c r="N1497" s="6"/>
      <c r="O1497" s="6"/>
      <c r="P1497" s="6"/>
      <c r="Q1497" s="6"/>
      <c r="R1497" s="6"/>
      <c r="S1497" s="6"/>
      <c r="T1497" s="6">
        <f t="shared" si="15"/>
        <v>16.76798965</v>
      </c>
      <c r="U1497" s="6">
        <f t="shared" si="16"/>
        <v>-0.02553727076</v>
      </c>
      <c r="V1497" s="6">
        <f t="shared" si="17"/>
        <v>0.3355433177</v>
      </c>
      <c r="W1497" s="6">
        <f>IFERROR(VLOOKUP($C1497,'pc 2021'!$D:$M,10,0)/1000,"")</f>
        <v>2250362</v>
      </c>
      <c r="X1497" s="6">
        <f>IFERROR(VLOOKUP($C1497,'pnc 2021'!$D:$M,10,0)/1000,"")</f>
        <v>4176426</v>
      </c>
      <c r="Y1497" s="6">
        <f>IFERROR(VLOOKUP(C1497,'atv 2021'!$D:$M,10,0)/1000,"")</f>
        <v>19153378</v>
      </c>
      <c r="Z1497" s="6">
        <f>IFERROR(VLOOKUP($C1497,'ll 2021'!$D:$N,11,0)/1000,"")</f>
        <v>-489125</v>
      </c>
      <c r="AA1497" s="2" t="str">
        <f t="shared" si="3"/>
        <v/>
      </c>
      <c r="AB1497" s="2">
        <f t="shared" si="18"/>
        <v>0</v>
      </c>
      <c r="AC1497" s="2">
        <f t="shared" si="19"/>
        <v>0</v>
      </c>
      <c r="AD1497" s="2">
        <f t="shared" si="20"/>
        <v>0</v>
      </c>
      <c r="AE1497" s="2">
        <f t="shared" si="21"/>
        <v>0</v>
      </c>
      <c r="AF1497" s="2">
        <f t="shared" si="22"/>
        <v>0</v>
      </c>
      <c r="AG1497" s="2">
        <f t="shared" si="23"/>
        <v>0</v>
      </c>
      <c r="AH1497" s="2">
        <f t="shared" si="24"/>
        <v>1</v>
      </c>
      <c r="AI1497" s="2">
        <f t="shared" si="25"/>
        <v>0</v>
      </c>
      <c r="AJ1497" s="2">
        <f t="shared" si="26"/>
        <v>0</v>
      </c>
      <c r="AK1497" s="2">
        <f t="shared" si="27"/>
        <v>0</v>
      </c>
      <c r="AL1497" s="2">
        <f t="shared" si="28"/>
        <v>0</v>
      </c>
      <c r="AM1497" s="2">
        <v>0.0</v>
      </c>
      <c r="AN1497" s="3">
        <v>0.0</v>
      </c>
      <c r="AO1497" s="3">
        <v>0.0</v>
      </c>
      <c r="AP1497" s="3">
        <v>0.0</v>
      </c>
      <c r="AQ1497" s="3">
        <v>0.0</v>
      </c>
      <c r="AR1497" s="3">
        <v>1.0</v>
      </c>
      <c r="AS1497" s="6">
        <f>IFERROR(VLOOKUP($C1497,'t-1 2020'!$A:$V,15,0),"")</f>
        <v>16.86097389</v>
      </c>
      <c r="AT1497" s="6">
        <f>IFERROR(VLOOKUP($C1497,'t-1 2020'!$A:$V,16,0),"")</f>
        <v>-0.2762083292</v>
      </c>
      <c r="AU1497" s="6">
        <f>IFERROR(VLOOKUP($C1497,'t-1 2020'!$A:$V,17,0),"")</f>
        <v>0.3715875932</v>
      </c>
      <c r="AV1497" s="6">
        <f>IFERROR(VLOOKUP($C1497,'t-1 2020'!$A:$V,8,0),"")</f>
        <v>0</v>
      </c>
      <c r="AW1497" s="6">
        <f>IFERROR(VLOOKUP($C1497,'t-1 2020'!$A:$V,9,0),"")</f>
        <v>1</v>
      </c>
      <c r="AX1497" s="6">
        <f>IFERROR(VLOOKUP($C1497,'t-1 2020'!$A:$V,10,0),"")</f>
        <v>0</v>
      </c>
      <c r="AY1497" s="6" t="str">
        <f>IFERROR(VLOOKUP($C1497,'t-1 2020'!$A:$V,111,0),"")</f>
        <v/>
      </c>
      <c r="AZ1497" s="6">
        <f>IFERROR(VLOOKUP($C1497,'t-1 2020'!$A:$V,12,0),"")</f>
        <v>0</v>
      </c>
      <c r="BA1497" s="6">
        <f>IFERROR(VLOOKUP($C1497,'t-1 2020'!$A:$V,13,0),"")</f>
        <v>15</v>
      </c>
      <c r="BB1497" s="6">
        <f>IFERROR(VLOOKUP($C1497,'t-1 2020'!$A:$V,14,0),"")</f>
        <v>0</v>
      </c>
      <c r="BC1497" s="6"/>
      <c r="BD1497" s="6"/>
    </row>
    <row r="1498" ht="15.75" customHeight="1">
      <c r="A1498" s="2">
        <v>89.0</v>
      </c>
      <c r="B1498" s="3">
        <v>2021.0</v>
      </c>
      <c r="C1498" s="7" t="s">
        <v>144</v>
      </c>
      <c r="D1498" s="2">
        <v>22268.0</v>
      </c>
      <c r="E1498" s="2">
        <v>1.0531501000158E13</v>
      </c>
      <c r="F1498" s="2" t="str">
        <f t="array" ref="F1498">IFERROR(INDEX(cnpj!$A:$B,MATCH(C1498,cnpj!$B:$B,0),1),IF(G1498=14,LEFT(E1498,2)&amp;"."&amp;MID(E1498,3,3)&amp;"."&amp;MID(E1498,6,3)&amp;"/"&amp;MID(E1498,9,4)&amp;"-"&amp;RIGHT(E1498,2),IF(G1498=13,0&amp;LEFT(E1498,1)&amp;"."&amp;MID(E1498,2,3)&amp;"."&amp;MID(E1498,5,3)&amp;"/"&amp;MID(E1498,8,4)&amp;"-"&amp;RIGHT(E1498,2),IF(G1498=12,"00"&amp;"."&amp;LEFT(E1498,3)&amp;"."&amp;MID(E1498,4,3)&amp;"/"&amp;MID(E1498,7,4)&amp;"-"&amp;RIGHT(E1498,2),IF(G1498=11,"00.0"&amp;LEFT(E1498,2)&amp;"."&amp;MID(E1498,3,3)&amp;"/"&amp;MID(E1498,6,4)&amp;"-"&amp;RIGHT(E1498,2),"erro")))))</f>
        <v>10.531.501/0001-58</v>
      </c>
      <c r="G1498" s="2">
        <f t="shared" si="2"/>
        <v>14</v>
      </c>
      <c r="H1498" s="2" t="s">
        <v>145</v>
      </c>
      <c r="I1498" s="2">
        <v>1.0</v>
      </c>
      <c r="J1498" s="6" t="str">
        <f t="shared" si="14"/>
        <v/>
      </c>
      <c r="K1498" s="6"/>
      <c r="L1498" s="6"/>
      <c r="M1498" s="6"/>
      <c r="N1498" s="6"/>
      <c r="O1498" s="6"/>
      <c r="P1498" s="6"/>
      <c r="Q1498" s="6"/>
      <c r="R1498" s="6"/>
      <c r="S1498" s="6"/>
      <c r="T1498" s="6">
        <f t="shared" si="15"/>
        <v>14.93742425</v>
      </c>
      <c r="U1498" s="6">
        <f t="shared" si="16"/>
        <v>-0.02227389297</v>
      </c>
      <c r="V1498" s="6">
        <f t="shared" si="17"/>
        <v>0.5102661424</v>
      </c>
      <c r="W1498" s="6">
        <f>IFERROR(VLOOKUP($C1498,'pc 2021'!$D:$M,10,0)/1000,"")</f>
        <v>240567</v>
      </c>
      <c r="X1498" s="6">
        <f>IFERROR(VLOOKUP($C1498,'pnc 2021'!$D:$M,10,0)/1000,"")</f>
        <v>1326320</v>
      </c>
      <c r="Y1498" s="6">
        <f>IFERROR(VLOOKUP(C1498,'atv 2021'!$D:$M,10,0)/1000,"")</f>
        <v>3070725</v>
      </c>
      <c r="Z1498" s="6">
        <f>IFERROR(VLOOKUP($C1498,'ll 2021'!$D:$N,11,0)/1000,"")</f>
        <v>-68397</v>
      </c>
      <c r="AA1498" s="2" t="str">
        <f t="shared" si="3"/>
        <v/>
      </c>
      <c r="AB1498" s="2">
        <f t="shared" si="18"/>
        <v>0</v>
      </c>
      <c r="AC1498" s="2">
        <f t="shared" si="19"/>
        <v>0</v>
      </c>
      <c r="AD1498" s="2">
        <f t="shared" si="20"/>
        <v>0</v>
      </c>
      <c r="AE1498" s="2">
        <f t="shared" si="21"/>
        <v>0</v>
      </c>
      <c r="AF1498" s="2">
        <f t="shared" si="22"/>
        <v>0</v>
      </c>
      <c r="AG1498" s="2">
        <f t="shared" si="23"/>
        <v>1</v>
      </c>
      <c r="AH1498" s="2">
        <f t="shared" si="24"/>
        <v>0</v>
      </c>
      <c r="AI1498" s="2">
        <f t="shared" si="25"/>
        <v>0</v>
      </c>
      <c r="AJ1498" s="2">
        <f t="shared" si="26"/>
        <v>0</v>
      </c>
      <c r="AK1498" s="2">
        <f t="shared" si="27"/>
        <v>0</v>
      </c>
      <c r="AL1498" s="2">
        <f t="shared" si="28"/>
        <v>0</v>
      </c>
      <c r="AM1498" s="2">
        <v>0.0</v>
      </c>
      <c r="AN1498" s="3">
        <v>0.0</v>
      </c>
      <c r="AO1498" s="3">
        <v>0.0</v>
      </c>
      <c r="AP1498" s="3">
        <v>0.0</v>
      </c>
      <c r="AQ1498" s="3">
        <v>0.0</v>
      </c>
      <c r="AR1498" s="3">
        <v>1.0</v>
      </c>
      <c r="AS1498" s="6">
        <f>IFERROR(VLOOKUP($C1498,'t-1 2020'!$A:$V,15,0),"")</f>
        <v>14.94996253</v>
      </c>
      <c r="AT1498" s="6">
        <f>IFERROR(VLOOKUP($C1498,'t-1 2020'!$A:$V,16,0),"")</f>
        <v>0.06531436718</v>
      </c>
      <c r="AU1498" s="6">
        <f>IFERROR(VLOOKUP($C1498,'t-1 2020'!$A:$V,17,0),"")</f>
        <v>0.5219328445</v>
      </c>
      <c r="AV1498" s="6">
        <f>IFERROR(VLOOKUP($C1498,'t-1 2020'!$A:$V,8,0),"")</f>
        <v>0</v>
      </c>
      <c r="AW1498" s="6">
        <f>IFERROR(VLOOKUP($C1498,'t-1 2020'!$A:$V,9,0),"")</f>
        <v>0</v>
      </c>
      <c r="AX1498" s="6">
        <f>IFERROR(VLOOKUP($C1498,'t-1 2020'!$A:$V,10,0),"")</f>
        <v>0</v>
      </c>
      <c r="AY1498" s="6" t="str">
        <f>IFERROR(VLOOKUP($C1498,'t-1 2020'!$A:$V,111,0),"")</f>
        <v/>
      </c>
      <c r="AZ1498" s="6">
        <f>IFERROR(VLOOKUP($C1498,'t-1 2020'!$A:$V,12,0),"")</f>
        <v>0</v>
      </c>
      <c r="BA1498" s="6">
        <f>IFERROR(VLOOKUP($C1498,'t-1 2020'!$A:$V,13,0),"")</f>
        <v>6</v>
      </c>
      <c r="BB1498" s="6">
        <f>IFERROR(VLOOKUP($C1498,'t-1 2020'!$A:$V,14,0),"")</f>
        <v>0</v>
      </c>
      <c r="BC1498" s="6"/>
      <c r="BD1498" s="6"/>
    </row>
    <row r="1499" ht="15.75" customHeight="1">
      <c r="A1499" s="2">
        <v>90.0</v>
      </c>
      <c r="B1499" s="3">
        <v>2021.0</v>
      </c>
      <c r="C1499" s="7" t="s">
        <v>146</v>
      </c>
      <c r="D1499" s="2">
        <v>20397.0</v>
      </c>
      <c r="E1499" s="2">
        <v>2.509491000126E12</v>
      </c>
      <c r="F1499" s="2" t="str">
        <f t="array" ref="F1499">IFERROR(INDEX(cnpj!$A:$B,MATCH(C1499,cnpj!$B:$B,0),1),IF(G1499=14,LEFT(E1499,2)&amp;"."&amp;MID(E1499,3,3)&amp;"."&amp;MID(E1499,6,3)&amp;"/"&amp;MID(E1499,9,4)&amp;"-"&amp;RIGHT(E1499,2),IF(G1499=13,0&amp;LEFT(E1499,1)&amp;"."&amp;MID(E1499,2,3)&amp;"."&amp;MID(E1499,5,3)&amp;"/"&amp;MID(E1499,8,4)&amp;"-"&amp;RIGHT(E1499,2),IF(G1499=12,"00"&amp;"."&amp;LEFT(E1499,3)&amp;"."&amp;MID(E1499,4,3)&amp;"/"&amp;MID(E1499,7,4)&amp;"-"&amp;RIGHT(E1499,2),IF(G1499=11,"00.0"&amp;LEFT(E1499,2)&amp;"."&amp;MID(E1499,3,3)&amp;"/"&amp;MID(E1499,6,4)&amp;"-"&amp;RIGHT(E1499,2),"erro")))))</f>
        <v>02.509.491/0001-26</v>
      </c>
      <c r="G1499" s="2">
        <f t="shared" si="2"/>
        <v>13</v>
      </c>
      <c r="H1499" s="2" t="s">
        <v>145</v>
      </c>
      <c r="I1499" s="2">
        <v>1.0</v>
      </c>
      <c r="J1499" s="6" t="str">
        <f t="shared" si="14"/>
        <v/>
      </c>
      <c r="K1499" s="6"/>
      <c r="L1499" s="6"/>
      <c r="M1499" s="6"/>
      <c r="N1499" s="6"/>
      <c r="O1499" s="6"/>
      <c r="P1499" s="6"/>
      <c r="Q1499" s="6"/>
      <c r="R1499" s="6"/>
      <c r="S1499" s="6"/>
      <c r="T1499" s="6">
        <f t="shared" si="15"/>
        <v>14.73465601</v>
      </c>
      <c r="U1499" s="6">
        <f t="shared" si="16"/>
        <v>0.147466423</v>
      </c>
      <c r="V1499" s="6">
        <f t="shared" si="17"/>
        <v>0.7940663232</v>
      </c>
      <c r="W1499" s="6">
        <f>IFERROR(VLOOKUP($C1499,'pc 2021'!$D:$M,10,0)/1000,"")</f>
        <v>1097231</v>
      </c>
      <c r="X1499" s="6">
        <f>IFERROR(VLOOKUP($C1499,'pnc 2021'!$D:$M,10,0)/1000,"")</f>
        <v>893610</v>
      </c>
      <c r="Y1499" s="6">
        <f>IFERROR(VLOOKUP(C1499,'atv 2021'!$D:$M,10,0)/1000,"")</f>
        <v>2507147</v>
      </c>
      <c r="Z1499" s="6">
        <f>IFERROR(VLOOKUP($C1499,'ll 2021'!$D:$N,11,0)/1000,"")</f>
        <v>369720</v>
      </c>
      <c r="AA1499" s="2" t="str">
        <f t="shared" si="3"/>
        <v/>
      </c>
      <c r="AB1499" s="2">
        <f t="shared" si="18"/>
        <v>0</v>
      </c>
      <c r="AC1499" s="2">
        <f t="shared" si="19"/>
        <v>0</v>
      </c>
      <c r="AD1499" s="2">
        <f t="shared" si="20"/>
        <v>0</v>
      </c>
      <c r="AE1499" s="2">
        <f t="shared" si="21"/>
        <v>0</v>
      </c>
      <c r="AF1499" s="2">
        <f t="shared" si="22"/>
        <v>0</v>
      </c>
      <c r="AG1499" s="2">
        <f t="shared" si="23"/>
        <v>1</v>
      </c>
      <c r="AH1499" s="2">
        <f t="shared" si="24"/>
        <v>0</v>
      </c>
      <c r="AI1499" s="2">
        <f t="shared" si="25"/>
        <v>0</v>
      </c>
      <c r="AJ1499" s="2">
        <f t="shared" si="26"/>
        <v>0</v>
      </c>
      <c r="AK1499" s="2">
        <f t="shared" si="27"/>
        <v>0</v>
      </c>
      <c r="AL1499" s="2">
        <f t="shared" si="28"/>
        <v>0</v>
      </c>
      <c r="AM1499" s="2">
        <v>0.0</v>
      </c>
      <c r="AN1499" s="3">
        <v>0.0</v>
      </c>
      <c r="AO1499" s="3">
        <v>0.0</v>
      </c>
      <c r="AP1499" s="3">
        <v>0.0</v>
      </c>
      <c r="AQ1499" s="3">
        <v>0.0</v>
      </c>
      <c r="AR1499" s="3">
        <v>1.0</v>
      </c>
      <c r="AS1499" s="6">
        <f>IFERROR(VLOOKUP($C1499,'t-1 2020'!$A:$V,15,0),"")</f>
        <v>14.48022226</v>
      </c>
      <c r="AT1499" s="6">
        <f>IFERROR(VLOOKUP($C1499,'t-1 2020'!$A:$V,16,0),"")</f>
        <v>0.1931561322</v>
      </c>
      <c r="AU1499" s="6">
        <f>IFERROR(VLOOKUP($C1499,'t-1 2020'!$A:$V,17,0),"")</f>
        <v>0.6965616046</v>
      </c>
      <c r="AV1499" s="6">
        <f>IFERROR(VLOOKUP($C1499,'t-1 2020'!$A:$V,8,0),"")</f>
        <v>0</v>
      </c>
      <c r="AW1499" s="6">
        <f>IFERROR(VLOOKUP($C1499,'t-1 2020'!$A:$V,9,0),"")</f>
        <v>1</v>
      </c>
      <c r="AX1499" s="6">
        <f>IFERROR(VLOOKUP($C1499,'t-1 2020'!$A:$V,10,0),"")</f>
        <v>0</v>
      </c>
      <c r="AY1499" s="6" t="str">
        <f>IFERROR(VLOOKUP($C1499,'t-1 2020'!$A:$V,111,0),"")</f>
        <v/>
      </c>
      <c r="AZ1499" s="6">
        <f>IFERROR(VLOOKUP($C1499,'t-1 2020'!$A:$V,12,0),"")</f>
        <v>0</v>
      </c>
      <c r="BA1499" s="6">
        <f>IFERROR(VLOOKUP($C1499,'t-1 2020'!$A:$V,13,0),"")</f>
        <v>5</v>
      </c>
      <c r="BB1499" s="6">
        <f>IFERROR(VLOOKUP($C1499,'t-1 2020'!$A:$V,14,0),"")</f>
        <v>0</v>
      </c>
      <c r="BC1499" s="6"/>
      <c r="BD1499" s="6"/>
    </row>
    <row r="1500" ht="15.75" customHeight="1">
      <c r="A1500" s="2">
        <v>91.0</v>
      </c>
      <c r="B1500" s="3">
        <v>2021.0</v>
      </c>
      <c r="C1500" s="7" t="s">
        <v>147</v>
      </c>
      <c r="D1500" s="2">
        <v>19208.0</v>
      </c>
      <c r="E1500" s="2">
        <v>9.38574000105E11</v>
      </c>
      <c r="F1500" s="2" t="str">
        <f t="array" ref="F1500">IFERROR(INDEX(cnpj!$A:$B,MATCH(C1500,cnpj!$B:$B,0),1),IF(G1500=14,LEFT(E1500,2)&amp;"."&amp;MID(E1500,3,3)&amp;"."&amp;MID(E1500,6,3)&amp;"/"&amp;MID(E1500,9,4)&amp;"-"&amp;RIGHT(E1500,2),IF(G1500=13,0&amp;LEFT(E1500,1)&amp;"."&amp;MID(E1500,2,3)&amp;"."&amp;MID(E1500,5,3)&amp;"/"&amp;MID(E1500,8,4)&amp;"-"&amp;RIGHT(E1500,2),IF(G1500=12,"00"&amp;"."&amp;LEFT(E1500,3)&amp;"."&amp;MID(E1500,4,3)&amp;"/"&amp;MID(E1500,7,4)&amp;"-"&amp;RIGHT(E1500,2),IF(G1500=11,"00.0"&amp;LEFT(E1500,2)&amp;"."&amp;MID(E1500,3,3)&amp;"/"&amp;MID(E1500,6,4)&amp;"-"&amp;RIGHT(E1500,2),"erro")))))</f>
        <v>00.938.574/0001-05</v>
      </c>
      <c r="G1500" s="2">
        <f t="shared" si="2"/>
        <v>12</v>
      </c>
      <c r="H1500" s="2" t="s">
        <v>60</v>
      </c>
      <c r="I1500" s="2">
        <v>1.0</v>
      </c>
      <c r="J1500" s="6" t="str">
        <f t="shared" si="14"/>
        <v/>
      </c>
      <c r="K1500" s="6"/>
      <c r="L1500" s="6"/>
      <c r="M1500" s="6"/>
      <c r="N1500" s="6"/>
      <c r="O1500" s="6"/>
      <c r="P1500" s="6"/>
      <c r="Q1500" s="6"/>
      <c r="R1500" s="6"/>
      <c r="S1500" s="6"/>
      <c r="T1500" s="6">
        <f t="shared" si="15"/>
        <v>12.14019456</v>
      </c>
      <c r="U1500" s="6">
        <f t="shared" si="16"/>
        <v>0.3309870814</v>
      </c>
      <c r="V1500" s="6">
        <f t="shared" si="17"/>
        <v>0.2195205315</v>
      </c>
      <c r="W1500" s="6">
        <f>IFERROR(VLOOKUP($C1500,'pc 2021'!$D:$M,10,0)/1000,"")</f>
        <v>33477</v>
      </c>
      <c r="X1500" s="6">
        <f>IFERROR(VLOOKUP($C1500,'pnc 2021'!$D:$M,10,0)/1000,"")</f>
        <v>7628</v>
      </c>
      <c r="Y1500" s="6">
        <f>IFERROR(VLOOKUP(C1500,'atv 2021'!$D:$M,10,0)/1000,"")</f>
        <v>187249</v>
      </c>
      <c r="Z1500" s="6">
        <f>IFERROR(VLOOKUP($C1500,'ll 2021'!$D:$N,11,0)/1000,"")</f>
        <v>61977</v>
      </c>
      <c r="AA1500" s="2" t="str">
        <f t="shared" si="3"/>
        <v/>
      </c>
      <c r="AB1500" s="2">
        <f t="shared" si="18"/>
        <v>0</v>
      </c>
      <c r="AC1500" s="2">
        <f t="shared" si="19"/>
        <v>0</v>
      </c>
      <c r="AD1500" s="2">
        <f t="shared" si="20"/>
        <v>0</v>
      </c>
      <c r="AE1500" s="2">
        <f t="shared" si="21"/>
        <v>0</v>
      </c>
      <c r="AF1500" s="2">
        <f t="shared" si="22"/>
        <v>0</v>
      </c>
      <c r="AG1500" s="2">
        <f t="shared" si="23"/>
        <v>1</v>
      </c>
      <c r="AH1500" s="2">
        <f t="shared" si="24"/>
        <v>0</v>
      </c>
      <c r="AI1500" s="2">
        <f t="shared" si="25"/>
        <v>0</v>
      </c>
      <c r="AJ1500" s="2">
        <f t="shared" si="26"/>
        <v>0</v>
      </c>
      <c r="AK1500" s="2">
        <f t="shared" si="27"/>
        <v>0</v>
      </c>
      <c r="AL1500" s="2">
        <f t="shared" si="28"/>
        <v>0</v>
      </c>
      <c r="AM1500" s="2">
        <v>0.0</v>
      </c>
      <c r="AN1500" s="3">
        <v>0.0</v>
      </c>
      <c r="AO1500" s="3">
        <v>0.0</v>
      </c>
      <c r="AP1500" s="3">
        <v>0.0</v>
      </c>
      <c r="AQ1500" s="3">
        <v>0.0</v>
      </c>
      <c r="AR1500" s="3">
        <v>1.0</v>
      </c>
      <c r="AS1500" s="6">
        <f>IFERROR(VLOOKUP($C1500,'t-1 2020'!$A:$V,15,0),"")</f>
        <v>12.11538178</v>
      </c>
      <c r="AT1500" s="6">
        <f>IFERROR(VLOOKUP($C1500,'t-1 2020'!$A:$V,16,0),"")</f>
        <v>0.1354374247</v>
      </c>
      <c r="AU1500" s="6">
        <f>IFERROR(VLOOKUP($C1500,'t-1 2020'!$A:$V,17,0),"")</f>
        <v>0.2527646994</v>
      </c>
      <c r="AV1500" s="6">
        <f>IFERROR(VLOOKUP($C1500,'t-1 2020'!$A:$V,8,0),"")</f>
        <v>0</v>
      </c>
      <c r="AW1500" s="6">
        <f>IFERROR(VLOOKUP($C1500,'t-1 2020'!$A:$V,9,0),"")</f>
        <v>1</v>
      </c>
      <c r="AX1500" s="6">
        <f>IFERROR(VLOOKUP($C1500,'t-1 2020'!$A:$V,10,0),"")</f>
        <v>0</v>
      </c>
      <c r="AY1500" s="6" t="str">
        <f>IFERROR(VLOOKUP($C1500,'t-1 2020'!$A:$V,111,0),"")</f>
        <v/>
      </c>
      <c r="AZ1500" s="6">
        <f>IFERROR(VLOOKUP($C1500,'t-1 2020'!$A:$V,12,0),"")</f>
        <v>0</v>
      </c>
      <c r="BA1500" s="6">
        <f>IFERROR(VLOOKUP($C1500,'t-1 2020'!$A:$V,13,0),"")</f>
        <v>16</v>
      </c>
      <c r="BB1500" s="6">
        <f>IFERROR(VLOOKUP($C1500,'t-1 2020'!$A:$V,14,0),"")</f>
        <v>0</v>
      </c>
      <c r="BC1500" s="6"/>
      <c r="BD1500" s="6"/>
    </row>
    <row r="1501" ht="15.75" customHeight="1">
      <c r="A1501" s="2">
        <v>92.0</v>
      </c>
      <c r="B1501" s="3">
        <v>2021.0</v>
      </c>
      <c r="C1501" s="7" t="s">
        <v>148</v>
      </c>
      <c r="D1501" s="2">
        <v>22411.0</v>
      </c>
      <c r="E1501" s="2">
        <v>1.0841050000155E13</v>
      </c>
      <c r="F1501" s="2" t="str">
        <f t="array" ref="F1501">IFERROR(INDEX(cnpj!$A:$B,MATCH(C1501,cnpj!$B:$B,0),1),IF(G1501=14,LEFT(E1501,2)&amp;"."&amp;MID(E1501,3,3)&amp;"."&amp;MID(E1501,6,3)&amp;"/"&amp;MID(E1501,9,4)&amp;"-"&amp;RIGHT(E1501,2),IF(G1501=13,0&amp;LEFT(E1501,1)&amp;"."&amp;MID(E1501,2,3)&amp;"."&amp;MID(E1501,5,3)&amp;"/"&amp;MID(E1501,8,4)&amp;"-"&amp;RIGHT(E1501,2),IF(G1501=12,"00"&amp;"."&amp;LEFT(E1501,3)&amp;"."&amp;MID(E1501,4,3)&amp;"/"&amp;MID(E1501,7,4)&amp;"-"&amp;RIGHT(E1501,2),IF(G1501=11,"00.0"&amp;LEFT(E1501,2)&amp;"."&amp;MID(E1501,3,3)&amp;"/"&amp;MID(E1501,6,4)&amp;"-"&amp;RIGHT(E1501,2),"erro")))))</f>
        <v>10.841.050/0001-55</v>
      </c>
      <c r="G1501" s="2">
        <f t="shared" si="2"/>
        <v>14</v>
      </c>
      <c r="H1501" s="2" t="s">
        <v>145</v>
      </c>
      <c r="I1501" s="2">
        <v>1.0</v>
      </c>
      <c r="J1501" s="6" t="str">
        <f t="shared" si="14"/>
        <v/>
      </c>
      <c r="K1501" s="6"/>
      <c r="L1501" s="6"/>
      <c r="M1501" s="6"/>
      <c r="N1501" s="6"/>
      <c r="O1501" s="6"/>
      <c r="P1501" s="6"/>
      <c r="Q1501" s="6"/>
      <c r="R1501" s="6"/>
      <c r="S1501" s="6"/>
      <c r="T1501" s="6">
        <f t="shared" si="15"/>
        <v>14.32101043</v>
      </c>
      <c r="U1501" s="6">
        <f t="shared" si="16"/>
        <v>0.03327996989</v>
      </c>
      <c r="V1501" s="6">
        <f t="shared" si="17"/>
        <v>0.488934223</v>
      </c>
      <c r="W1501" s="6">
        <f>IFERROR(VLOOKUP($C1501,'pc 2021'!$D:$M,10,0)/1000,"")</f>
        <v>185246</v>
      </c>
      <c r="X1501" s="6">
        <f>IFERROR(VLOOKUP($C1501,'pnc 2021'!$D:$M,10,0)/1000,"")</f>
        <v>625316</v>
      </c>
      <c r="Y1501" s="6">
        <f>IFERROR(VLOOKUP(C1501,'atv 2021'!$D:$M,10,0)/1000,"")</f>
        <v>1657814</v>
      </c>
      <c r="Z1501" s="6">
        <f>IFERROR(VLOOKUP($C1501,'ll 2021'!$D:$N,11,0)/1000,"")</f>
        <v>55172</v>
      </c>
      <c r="AA1501" s="2" t="str">
        <f t="shared" si="3"/>
        <v/>
      </c>
      <c r="AB1501" s="2">
        <f t="shared" si="18"/>
        <v>0</v>
      </c>
      <c r="AC1501" s="2">
        <f t="shared" si="19"/>
        <v>0</v>
      </c>
      <c r="AD1501" s="2">
        <f t="shared" si="20"/>
        <v>0</v>
      </c>
      <c r="AE1501" s="2">
        <f t="shared" si="21"/>
        <v>0</v>
      </c>
      <c r="AF1501" s="2">
        <f t="shared" si="22"/>
        <v>0</v>
      </c>
      <c r="AG1501" s="2">
        <f t="shared" si="23"/>
        <v>1</v>
      </c>
      <c r="AH1501" s="2">
        <f t="shared" si="24"/>
        <v>0</v>
      </c>
      <c r="AI1501" s="2">
        <f t="shared" si="25"/>
        <v>0</v>
      </c>
      <c r="AJ1501" s="2">
        <f t="shared" si="26"/>
        <v>0</v>
      </c>
      <c r="AK1501" s="2">
        <f t="shared" si="27"/>
        <v>0</v>
      </c>
      <c r="AL1501" s="2">
        <f t="shared" si="28"/>
        <v>0</v>
      </c>
      <c r="AM1501" s="2">
        <v>0.0</v>
      </c>
      <c r="AN1501" s="3">
        <v>0.0</v>
      </c>
      <c r="AO1501" s="3">
        <v>0.0</v>
      </c>
      <c r="AP1501" s="3">
        <v>0.0</v>
      </c>
      <c r="AQ1501" s="3">
        <v>0.0</v>
      </c>
      <c r="AR1501" s="3">
        <v>1.0</v>
      </c>
      <c r="AS1501" s="6">
        <f>IFERROR(VLOOKUP($C1501,'t-1 2020'!$A:$V,15,0),"")</f>
        <v>14.26481582</v>
      </c>
      <c r="AT1501" s="6">
        <f>IFERROR(VLOOKUP($C1501,'t-1 2020'!$A:$V,16,0),"")</f>
        <v>0.0244508918</v>
      </c>
      <c r="AU1501" s="6">
        <f>IFERROR(VLOOKUP($C1501,'t-1 2020'!$A:$V,17,0),"")</f>
        <v>0.6058742119</v>
      </c>
      <c r="AV1501" s="6">
        <f>IFERROR(VLOOKUP($C1501,'t-1 2020'!$A:$V,8,0),"")</f>
        <v>0</v>
      </c>
      <c r="AW1501" s="6">
        <f>IFERROR(VLOOKUP($C1501,'t-1 2020'!$A:$V,9,0),"")</f>
        <v>1</v>
      </c>
      <c r="AX1501" s="6">
        <f>IFERROR(VLOOKUP($C1501,'t-1 2020'!$A:$V,10,0),"")</f>
        <v>0</v>
      </c>
      <c r="AY1501" s="6" t="str">
        <f>IFERROR(VLOOKUP($C1501,'t-1 2020'!$A:$V,111,0),"")</f>
        <v/>
      </c>
      <c r="AZ1501" s="6">
        <f>IFERROR(VLOOKUP($C1501,'t-1 2020'!$A:$V,12,0),"")</f>
        <v>0</v>
      </c>
      <c r="BA1501" s="6">
        <f>IFERROR(VLOOKUP($C1501,'t-1 2020'!$A:$V,13,0),"")</f>
        <v>5</v>
      </c>
      <c r="BB1501" s="6">
        <f>IFERROR(VLOOKUP($C1501,'t-1 2020'!$A:$V,14,0),"")</f>
        <v>0</v>
      </c>
      <c r="BC1501" s="6"/>
      <c r="BD1501" s="6"/>
    </row>
    <row r="1502" ht="15.75" customHeight="1">
      <c r="A1502" s="2">
        <v>93.0</v>
      </c>
      <c r="B1502" s="3">
        <v>2021.0</v>
      </c>
      <c r="C1502" s="7" t="s">
        <v>149</v>
      </c>
      <c r="D1502" s="2">
        <v>21024.0</v>
      </c>
      <c r="E1502" s="2">
        <v>2.41540800015E12</v>
      </c>
      <c r="F1502" s="2" t="str">
        <f t="array" ref="F1502">IFERROR(INDEX(cnpj!$A:$B,MATCH(C1502,cnpj!$B:$B,0),1),IF(G1502=14,LEFT(E1502,2)&amp;"."&amp;MID(E1502,3,3)&amp;"."&amp;MID(E1502,6,3)&amp;"/"&amp;MID(E1502,9,4)&amp;"-"&amp;RIGHT(E1502,2),IF(G1502=13,0&amp;LEFT(E1502,1)&amp;"."&amp;MID(E1502,2,3)&amp;"."&amp;MID(E1502,5,3)&amp;"/"&amp;MID(E1502,8,4)&amp;"-"&amp;RIGHT(E1502,2),IF(G1502=12,"00"&amp;"."&amp;LEFT(E1502,3)&amp;"."&amp;MID(E1502,4,3)&amp;"/"&amp;MID(E1502,7,4)&amp;"-"&amp;RIGHT(E1502,2),IF(G1502=11,"00.0"&amp;LEFT(E1502,2)&amp;"."&amp;MID(E1502,3,3)&amp;"/"&amp;MID(E1502,6,4)&amp;"-"&amp;RIGHT(E1502,2),"erro")))))</f>
        <v>02.415.408/0001-50</v>
      </c>
      <c r="G1502" s="2">
        <f t="shared" si="2"/>
        <v>13</v>
      </c>
      <c r="H1502" s="2" t="s">
        <v>145</v>
      </c>
      <c r="I1502" s="2">
        <v>1.0</v>
      </c>
      <c r="J1502" s="6" t="str">
        <f t="shared" si="14"/>
        <v/>
      </c>
      <c r="K1502" s="6"/>
      <c r="L1502" s="6"/>
      <c r="M1502" s="6"/>
      <c r="N1502" s="6"/>
      <c r="O1502" s="6"/>
      <c r="P1502" s="6"/>
      <c r="Q1502" s="6"/>
      <c r="R1502" s="6"/>
      <c r="S1502" s="6"/>
      <c r="T1502" s="6">
        <f t="shared" si="15"/>
        <v>13.52703217</v>
      </c>
      <c r="U1502" s="6">
        <f t="shared" si="16"/>
        <v>0.06338245243</v>
      </c>
      <c r="V1502" s="6">
        <f t="shared" si="17"/>
        <v>0.7266971176</v>
      </c>
      <c r="W1502" s="6">
        <f>IFERROR(VLOOKUP($C1502,'pc 2021'!$D:$M,10,0)/1000,"")</f>
        <v>526273</v>
      </c>
      <c r="X1502" s="6">
        <f>IFERROR(VLOOKUP($C1502,'pnc 2021'!$D:$M,10,0)/1000,"")</f>
        <v>18316</v>
      </c>
      <c r="Y1502" s="6">
        <f>IFERROR(VLOOKUP(C1502,'atv 2021'!$D:$M,10,0)/1000,"")</f>
        <v>749403</v>
      </c>
      <c r="Z1502" s="6">
        <f>IFERROR(VLOOKUP($C1502,'ll 2021'!$D:$N,11,0)/1000,"")</f>
        <v>47499</v>
      </c>
      <c r="AA1502" s="2" t="str">
        <f t="shared" si="3"/>
        <v/>
      </c>
      <c r="AB1502" s="2">
        <f t="shared" si="18"/>
        <v>0</v>
      </c>
      <c r="AC1502" s="2">
        <f t="shared" si="19"/>
        <v>0</v>
      </c>
      <c r="AD1502" s="2">
        <f t="shared" si="20"/>
        <v>0</v>
      </c>
      <c r="AE1502" s="2">
        <f t="shared" si="21"/>
        <v>0</v>
      </c>
      <c r="AF1502" s="2">
        <f t="shared" si="22"/>
        <v>0</v>
      </c>
      <c r="AG1502" s="2">
        <f t="shared" si="23"/>
        <v>1</v>
      </c>
      <c r="AH1502" s="2">
        <f t="shared" si="24"/>
        <v>0</v>
      </c>
      <c r="AI1502" s="2">
        <f t="shared" si="25"/>
        <v>0</v>
      </c>
      <c r="AJ1502" s="2">
        <f t="shared" si="26"/>
        <v>0</v>
      </c>
      <c r="AK1502" s="2">
        <f t="shared" si="27"/>
        <v>0</v>
      </c>
      <c r="AL1502" s="2">
        <f t="shared" si="28"/>
        <v>0</v>
      </c>
      <c r="AM1502" s="2">
        <v>0.0</v>
      </c>
      <c r="AN1502" s="3">
        <v>0.0</v>
      </c>
      <c r="AO1502" s="3">
        <v>0.0</v>
      </c>
      <c r="AP1502" s="3">
        <v>0.0</v>
      </c>
      <c r="AQ1502" s="3">
        <v>0.0</v>
      </c>
      <c r="AR1502" s="3">
        <v>1.0</v>
      </c>
      <c r="AS1502" s="6">
        <f>IFERROR(VLOOKUP($C1502,'t-1 2020'!$A:$V,15,0),"")</f>
        <v>13.43560354</v>
      </c>
      <c r="AT1502" s="6">
        <f>IFERROR(VLOOKUP($C1502,'t-1 2020'!$A:$V,16,0),"")</f>
        <v>0.3977117374</v>
      </c>
      <c r="AU1502" s="6">
        <f>IFERROR(VLOOKUP($C1502,'t-1 2020'!$A:$V,17,0),"")</f>
        <v>0.6393171766</v>
      </c>
      <c r="AV1502" s="6">
        <f>IFERROR(VLOOKUP($C1502,'t-1 2020'!$A:$V,8,0),"")</f>
        <v>0</v>
      </c>
      <c r="AW1502" s="6">
        <f>IFERROR(VLOOKUP($C1502,'t-1 2020'!$A:$V,9,0),"")</f>
        <v>1</v>
      </c>
      <c r="AX1502" s="6">
        <f>IFERROR(VLOOKUP($C1502,'t-1 2020'!$A:$V,10,0),"")</f>
        <v>0</v>
      </c>
      <c r="AY1502" s="6" t="str">
        <f>IFERROR(VLOOKUP($C1502,'t-1 2020'!$A:$V,111,0),"")</f>
        <v/>
      </c>
      <c r="AZ1502" s="6">
        <f>IFERROR(VLOOKUP($C1502,'t-1 2020'!$A:$V,12,0),"")</f>
        <v>0</v>
      </c>
      <c r="BA1502" s="6">
        <f>IFERROR(VLOOKUP($C1502,'t-1 2020'!$A:$V,13,0),"")</f>
        <v>4</v>
      </c>
      <c r="BB1502" s="6">
        <f>IFERROR(VLOOKUP($C1502,'t-1 2020'!$A:$V,14,0),"")</f>
        <v>0</v>
      </c>
      <c r="BC1502" s="6"/>
      <c r="BD1502" s="6"/>
    </row>
    <row r="1503" ht="15.75" customHeight="1">
      <c r="A1503" s="2">
        <v>94.0</v>
      </c>
      <c r="B1503" s="3">
        <v>2021.0</v>
      </c>
      <c r="C1503" s="7" t="s">
        <v>150</v>
      </c>
      <c r="D1503" s="2">
        <v>19577.0</v>
      </c>
      <c r="E1503" s="2">
        <v>8.61626000192E11</v>
      </c>
      <c r="F1503" s="2" t="str">
        <f t="array" ref="F1503">IFERROR(INDEX(cnpj!$A:$B,MATCH(C1503,cnpj!$B:$B,0),1),IF(G1503=14,LEFT(E1503,2)&amp;"."&amp;MID(E1503,3,3)&amp;"."&amp;MID(E1503,6,3)&amp;"/"&amp;MID(E1503,9,4)&amp;"-"&amp;RIGHT(E1503,2),IF(G1503=13,0&amp;LEFT(E1503,1)&amp;"."&amp;MID(E1503,2,3)&amp;"."&amp;MID(E1503,5,3)&amp;"/"&amp;MID(E1503,8,4)&amp;"-"&amp;RIGHT(E1503,2),IF(G1503=12,"00"&amp;"."&amp;LEFT(E1503,3)&amp;"."&amp;MID(E1503,4,3)&amp;"/"&amp;MID(E1503,7,4)&amp;"-"&amp;RIGHT(E1503,2),IF(G1503=11,"00.0"&amp;LEFT(E1503,2)&amp;"."&amp;MID(E1503,3,3)&amp;"/"&amp;MID(E1503,6,4)&amp;"-"&amp;RIGHT(E1503,2),"erro")))))</f>
        <v>00.861.626/0001-92</v>
      </c>
      <c r="G1503" s="2">
        <f t="shared" si="2"/>
        <v>12</v>
      </c>
      <c r="H1503" s="2" t="s">
        <v>145</v>
      </c>
      <c r="I1503" s="2">
        <v>1.0</v>
      </c>
      <c r="J1503" s="6" t="str">
        <f t="shared" si="14"/>
        <v/>
      </c>
      <c r="K1503" s="6"/>
      <c r="L1503" s="6"/>
      <c r="M1503" s="6"/>
      <c r="N1503" s="6"/>
      <c r="O1503" s="6"/>
      <c r="P1503" s="6"/>
      <c r="Q1503" s="6"/>
      <c r="R1503" s="6"/>
      <c r="S1503" s="6"/>
      <c r="T1503" s="6" t="str">
        <f t="shared" si="15"/>
        <v/>
      </c>
      <c r="U1503" s="6" t="str">
        <f t="shared" si="16"/>
        <v/>
      </c>
      <c r="V1503" s="6" t="str">
        <f t="shared" si="17"/>
        <v/>
      </c>
      <c r="W1503" s="6" t="str">
        <f>IFERROR(VLOOKUP($C1503,'pc 2021'!$D:$M,10,0)/1000,"")</f>
        <v/>
      </c>
      <c r="X1503" s="6" t="str">
        <f>IFERROR(VLOOKUP($C1503,'pnc 2021'!$D:$M,10,0)/1000,"")</f>
        <v/>
      </c>
      <c r="Y1503" s="6" t="str">
        <f>IFERROR(VLOOKUP(C1503,'atv 2021'!$D:$M,10,0)/1000,"")</f>
        <v/>
      </c>
      <c r="Z1503" s="6" t="str">
        <f>IFERROR(VLOOKUP($C1503,'ll 2021'!$D:$N,11,0)/1000,"")</f>
        <v/>
      </c>
      <c r="AA1503" s="2" t="str">
        <f t="shared" si="3"/>
        <v/>
      </c>
      <c r="AB1503" s="2">
        <f t="shared" si="18"/>
        <v>0</v>
      </c>
      <c r="AC1503" s="2">
        <f t="shared" si="19"/>
        <v>0</v>
      </c>
      <c r="AD1503" s="2">
        <f t="shared" si="20"/>
        <v>0</v>
      </c>
      <c r="AE1503" s="2">
        <f t="shared" si="21"/>
        <v>0</v>
      </c>
      <c r="AF1503" s="2">
        <f t="shared" si="22"/>
        <v>0</v>
      </c>
      <c r="AG1503" s="2">
        <f t="shared" si="23"/>
        <v>1</v>
      </c>
      <c r="AH1503" s="2">
        <f t="shared" si="24"/>
        <v>0</v>
      </c>
      <c r="AI1503" s="2">
        <f t="shared" si="25"/>
        <v>0</v>
      </c>
      <c r="AJ1503" s="2">
        <f t="shared" si="26"/>
        <v>0</v>
      </c>
      <c r="AK1503" s="2">
        <f t="shared" si="27"/>
        <v>0</v>
      </c>
      <c r="AL1503" s="2">
        <f t="shared" si="28"/>
        <v>0</v>
      </c>
      <c r="AM1503" s="2">
        <v>0.0</v>
      </c>
      <c r="AN1503" s="3">
        <v>0.0</v>
      </c>
      <c r="AO1503" s="3">
        <v>0.0</v>
      </c>
      <c r="AP1503" s="3">
        <v>0.0</v>
      </c>
      <c r="AQ1503" s="3">
        <v>0.0</v>
      </c>
      <c r="AR1503" s="3">
        <v>1.0</v>
      </c>
      <c r="AS1503" s="6" t="str">
        <f>IFERROR(VLOOKUP($C1503,'t-1 2020'!$A:$V,15,0),"")</f>
        <v/>
      </c>
      <c r="AT1503" s="6" t="str">
        <f>IFERROR(VLOOKUP($C1503,'t-1 2020'!$A:$V,16,0),"")</f>
        <v/>
      </c>
      <c r="AU1503" s="6" t="str">
        <f>IFERROR(VLOOKUP($C1503,'t-1 2020'!$A:$V,17,0),"")</f>
        <v/>
      </c>
      <c r="AV1503" s="6" t="str">
        <f>IFERROR(VLOOKUP($C1503,'t-1 2020'!$A:$V,8,0),"")</f>
        <v/>
      </c>
      <c r="AW1503" s="6" t="str">
        <f>IFERROR(VLOOKUP($C1503,'t-1 2020'!$A:$V,9,0),"")</f>
        <v/>
      </c>
      <c r="AX1503" s="6" t="str">
        <f>IFERROR(VLOOKUP($C1503,'t-1 2020'!$A:$V,10,0),"")</f>
        <v/>
      </c>
      <c r="AY1503" s="6" t="str">
        <f>IFERROR(VLOOKUP($C1503,'t-1 2020'!$A:$V,111,0),"")</f>
        <v/>
      </c>
      <c r="AZ1503" s="6" t="str">
        <f>IFERROR(VLOOKUP($C1503,'t-1 2020'!$A:$V,12,0),"")</f>
        <v/>
      </c>
      <c r="BA1503" s="6" t="str">
        <f>IFERROR(VLOOKUP($C1503,'t-1 2020'!$A:$V,13,0),"")</f>
        <v/>
      </c>
      <c r="BB1503" s="6" t="str">
        <f>IFERROR(VLOOKUP($C1503,'t-1 2020'!$A:$V,14,0),"")</f>
        <v/>
      </c>
      <c r="BC1503" s="6"/>
      <c r="BD1503" s="6"/>
    </row>
    <row r="1504" ht="15.75" customHeight="1">
      <c r="A1504" s="2">
        <v>95.0</v>
      </c>
      <c r="B1504" s="3">
        <v>2021.0</v>
      </c>
      <c r="C1504" s="7" t="s">
        <v>151</v>
      </c>
      <c r="D1504" s="2">
        <v>22071.0</v>
      </c>
      <c r="E1504" s="2">
        <v>1.0647979000148E13</v>
      </c>
      <c r="F1504" s="2" t="str">
        <f t="array" ref="F1504">IFERROR(INDEX(cnpj!$A:$B,MATCH(C1504,cnpj!$B:$B,0),1),IF(G1504=14,LEFT(E1504,2)&amp;"."&amp;MID(E1504,3,3)&amp;"."&amp;MID(E1504,6,3)&amp;"/"&amp;MID(E1504,9,4)&amp;"-"&amp;RIGHT(E1504,2),IF(G1504=13,0&amp;LEFT(E1504,1)&amp;"."&amp;MID(E1504,2,3)&amp;"."&amp;MID(E1504,5,3)&amp;"/"&amp;MID(E1504,8,4)&amp;"-"&amp;RIGHT(E1504,2),IF(G1504=12,"00"&amp;"."&amp;LEFT(E1504,3)&amp;"."&amp;MID(E1504,4,3)&amp;"/"&amp;MID(E1504,7,4)&amp;"-"&amp;RIGHT(E1504,2),IF(G1504=11,"00.0"&amp;LEFT(E1504,2)&amp;"."&amp;MID(E1504,3,3)&amp;"/"&amp;MID(E1504,6,4)&amp;"-"&amp;RIGHT(E1504,2),"erro")))))</f>
        <v>10.647.979/0001-48</v>
      </c>
      <c r="G1504" s="2">
        <f t="shared" si="2"/>
        <v>14</v>
      </c>
      <c r="H1504" s="2" t="s">
        <v>145</v>
      </c>
      <c r="I1504" s="2">
        <v>1.0</v>
      </c>
      <c r="J1504" s="6" t="str">
        <f t="shared" si="14"/>
        <v/>
      </c>
      <c r="K1504" s="6"/>
      <c r="L1504" s="6"/>
      <c r="M1504" s="6"/>
      <c r="N1504" s="6"/>
      <c r="O1504" s="6"/>
      <c r="P1504" s="6"/>
      <c r="Q1504" s="6"/>
      <c r="R1504" s="6"/>
      <c r="S1504" s="6"/>
      <c r="T1504" s="6">
        <f t="shared" si="15"/>
        <v>15.14564692</v>
      </c>
      <c r="U1504" s="6">
        <f t="shared" si="16"/>
        <v>-0.01270904407</v>
      </c>
      <c r="V1504" s="6">
        <f t="shared" si="17"/>
        <v>0.7780825316</v>
      </c>
      <c r="W1504" s="6">
        <f>IFERROR(VLOOKUP($C1504,'pc 2021'!$D:$M,10,0)/1000,"")</f>
        <v>429507</v>
      </c>
      <c r="X1504" s="6">
        <f>IFERROR(VLOOKUP($C1504,'pnc 2021'!$D:$M,10,0)/1000,"")</f>
        <v>2512858</v>
      </c>
      <c r="Y1504" s="6">
        <f>IFERROR(VLOOKUP(C1504,'atv 2021'!$D:$M,10,0)/1000,"")</f>
        <v>3781559</v>
      </c>
      <c r="Z1504" s="6">
        <f>IFERROR(VLOOKUP($C1504,'ll 2021'!$D:$N,11,0)/1000,"")</f>
        <v>-48060</v>
      </c>
      <c r="AA1504" s="2" t="str">
        <f t="shared" si="3"/>
        <v/>
      </c>
      <c r="AB1504" s="2">
        <f t="shared" si="18"/>
        <v>0</v>
      </c>
      <c r="AC1504" s="2">
        <f t="shared" si="19"/>
        <v>0</v>
      </c>
      <c r="AD1504" s="2">
        <f t="shared" si="20"/>
        <v>0</v>
      </c>
      <c r="AE1504" s="2">
        <f t="shared" si="21"/>
        <v>0</v>
      </c>
      <c r="AF1504" s="2">
        <f t="shared" si="22"/>
        <v>0</v>
      </c>
      <c r="AG1504" s="2">
        <f t="shared" si="23"/>
        <v>1</v>
      </c>
      <c r="AH1504" s="2">
        <f t="shared" si="24"/>
        <v>0</v>
      </c>
      <c r="AI1504" s="2">
        <f t="shared" si="25"/>
        <v>0</v>
      </c>
      <c r="AJ1504" s="2">
        <f t="shared" si="26"/>
        <v>0</v>
      </c>
      <c r="AK1504" s="2">
        <f t="shared" si="27"/>
        <v>0</v>
      </c>
      <c r="AL1504" s="2">
        <f t="shared" si="28"/>
        <v>0</v>
      </c>
      <c r="AM1504" s="2">
        <v>0.0</v>
      </c>
      <c r="AN1504" s="3">
        <v>0.0</v>
      </c>
      <c r="AO1504" s="3">
        <v>0.0</v>
      </c>
      <c r="AP1504" s="3">
        <v>0.0</v>
      </c>
      <c r="AQ1504" s="3">
        <v>0.0</v>
      </c>
      <c r="AR1504" s="3">
        <v>1.0</v>
      </c>
      <c r="AS1504" s="6">
        <f>IFERROR(VLOOKUP($C1504,'t-1 2020'!$A:$V,15,0),"")</f>
        <v>15.05131395</v>
      </c>
      <c r="AT1504" s="6">
        <f>IFERROR(VLOOKUP($C1504,'t-1 2020'!$A:$V,16,0),"")</f>
        <v>0.007481818536</v>
      </c>
      <c r="AU1504" s="6">
        <f>IFERROR(VLOOKUP($C1504,'t-1 2020'!$A:$V,17,0),"")</f>
        <v>0.7421629215</v>
      </c>
      <c r="AV1504" s="6">
        <f>IFERROR(VLOOKUP($C1504,'t-1 2020'!$A:$V,8,0),"")</f>
        <v>0</v>
      </c>
      <c r="AW1504" s="6">
        <f>IFERROR(VLOOKUP($C1504,'t-1 2020'!$A:$V,9,0),"")</f>
        <v>0</v>
      </c>
      <c r="AX1504" s="6">
        <f>IFERROR(VLOOKUP($C1504,'t-1 2020'!$A:$V,10,0),"")</f>
        <v>0</v>
      </c>
      <c r="AY1504" s="6" t="str">
        <f>IFERROR(VLOOKUP($C1504,'t-1 2020'!$A:$V,111,0),"")</f>
        <v/>
      </c>
      <c r="AZ1504" s="6">
        <f>IFERROR(VLOOKUP($C1504,'t-1 2020'!$A:$V,12,0),"")</f>
        <v>0</v>
      </c>
      <c r="BA1504" s="6">
        <f>IFERROR(VLOOKUP($C1504,'t-1 2020'!$A:$V,13,0),"")</f>
        <v>12</v>
      </c>
      <c r="BB1504" s="6">
        <f>IFERROR(VLOOKUP($C1504,'t-1 2020'!$A:$V,14,0),"")</f>
        <v>0</v>
      </c>
      <c r="BC1504" s="6"/>
      <c r="BD1504" s="6"/>
    </row>
    <row r="1505" ht="15.75" customHeight="1">
      <c r="A1505" s="2">
        <v>96.0</v>
      </c>
      <c r="B1505" s="3">
        <v>2021.0</v>
      </c>
      <c r="C1505" s="7" t="s">
        <v>152</v>
      </c>
      <c r="D1505" s="2">
        <v>20192.0</v>
      </c>
      <c r="E1505" s="2">
        <v>2.451848000162E12</v>
      </c>
      <c r="F1505" s="2" t="str">
        <f t="array" ref="F1505">IFERROR(INDEX(cnpj!$A:$B,MATCH(C1505,cnpj!$B:$B,0),1),IF(G1505=14,LEFT(E1505,2)&amp;"."&amp;MID(E1505,3,3)&amp;"."&amp;MID(E1505,6,3)&amp;"/"&amp;MID(E1505,9,4)&amp;"-"&amp;RIGHT(E1505,2),IF(G1505=13,0&amp;LEFT(E1505,1)&amp;"."&amp;MID(E1505,2,3)&amp;"."&amp;MID(E1505,5,3)&amp;"/"&amp;MID(E1505,8,4)&amp;"-"&amp;RIGHT(E1505,2),IF(G1505=12,"00"&amp;"."&amp;LEFT(E1505,3)&amp;"."&amp;MID(E1505,4,3)&amp;"/"&amp;MID(E1505,7,4)&amp;"-"&amp;RIGHT(E1505,2),IF(G1505=11,"00.0"&amp;LEFT(E1505,2)&amp;"."&amp;MID(E1505,3,3)&amp;"/"&amp;MID(E1505,6,4)&amp;"-"&amp;RIGHT(E1505,2),"erro")))))</f>
        <v>02.451.848/0001-62</v>
      </c>
      <c r="G1505" s="2">
        <f t="shared" si="2"/>
        <v>13</v>
      </c>
      <c r="H1505" s="2" t="s">
        <v>145</v>
      </c>
      <c r="I1505" s="2">
        <v>1.0</v>
      </c>
      <c r="J1505" s="6" t="str">
        <f t="shared" si="14"/>
        <v/>
      </c>
      <c r="K1505" s="6"/>
      <c r="L1505" s="6"/>
      <c r="M1505" s="6"/>
      <c r="N1505" s="6"/>
      <c r="O1505" s="6"/>
      <c r="P1505" s="6"/>
      <c r="Q1505" s="6"/>
      <c r="R1505" s="6"/>
      <c r="S1505" s="6"/>
      <c r="T1505" s="6">
        <f t="shared" si="15"/>
        <v>14.8559604</v>
      </c>
      <c r="U1505" s="6">
        <f t="shared" si="16"/>
        <v>0.2506067854</v>
      </c>
      <c r="V1505" s="6">
        <f t="shared" si="17"/>
        <v>0.8251737332</v>
      </c>
      <c r="W1505" s="6">
        <f>IFERROR(VLOOKUP($C1505,'pc 2021'!$D:$M,10,0)/1000,"")</f>
        <v>360779</v>
      </c>
      <c r="X1505" s="6">
        <f>IFERROR(VLOOKUP($C1505,'pnc 2021'!$D:$M,10,0)/1000,"")</f>
        <v>1974867</v>
      </c>
      <c r="Y1505" s="6">
        <f>IFERROR(VLOOKUP(C1505,'atv 2021'!$D:$M,10,0)/1000,"")</f>
        <v>2830490</v>
      </c>
      <c r="Z1505" s="6">
        <f>IFERROR(VLOOKUP($C1505,'ll 2021'!$D:$N,11,0)/1000,"")</f>
        <v>709340</v>
      </c>
      <c r="AA1505" s="2" t="str">
        <f t="shared" si="3"/>
        <v/>
      </c>
      <c r="AB1505" s="2">
        <f t="shared" si="18"/>
        <v>0</v>
      </c>
      <c r="AC1505" s="2">
        <f t="shared" si="19"/>
        <v>0</v>
      </c>
      <c r="AD1505" s="2">
        <f t="shared" si="20"/>
        <v>0</v>
      </c>
      <c r="AE1505" s="2">
        <f t="shared" si="21"/>
        <v>0</v>
      </c>
      <c r="AF1505" s="2">
        <f t="shared" si="22"/>
        <v>0</v>
      </c>
      <c r="AG1505" s="2">
        <f t="shared" si="23"/>
        <v>1</v>
      </c>
      <c r="AH1505" s="2">
        <f t="shared" si="24"/>
        <v>0</v>
      </c>
      <c r="AI1505" s="2">
        <f t="shared" si="25"/>
        <v>0</v>
      </c>
      <c r="AJ1505" s="2">
        <f t="shared" si="26"/>
        <v>0</v>
      </c>
      <c r="AK1505" s="2">
        <f t="shared" si="27"/>
        <v>0</v>
      </c>
      <c r="AL1505" s="2">
        <f t="shared" si="28"/>
        <v>0</v>
      </c>
      <c r="AM1505" s="2">
        <v>0.0</v>
      </c>
      <c r="AN1505" s="3">
        <v>0.0</v>
      </c>
      <c r="AO1505" s="3">
        <v>0.0</v>
      </c>
      <c r="AP1505" s="3">
        <v>0.0</v>
      </c>
      <c r="AQ1505" s="3">
        <v>0.0</v>
      </c>
      <c r="AR1505" s="3">
        <v>1.0</v>
      </c>
      <c r="AS1505" s="6">
        <f>IFERROR(VLOOKUP($C1505,'t-1 2020'!$A:$V,15,0),"")</f>
        <v>14.94635671</v>
      </c>
      <c r="AT1505" s="6">
        <f>IFERROR(VLOOKUP($C1505,'t-1 2020'!$A:$V,16,0),"")</f>
        <v>0.2355657677</v>
      </c>
      <c r="AU1505" s="6">
        <f>IFERROR(VLOOKUP($C1505,'t-1 2020'!$A:$V,17,0),"")</f>
        <v>0.8385486514</v>
      </c>
      <c r="AV1505" s="6">
        <f>IFERROR(VLOOKUP($C1505,'t-1 2020'!$A:$V,8,0),"")</f>
        <v>1</v>
      </c>
      <c r="AW1505" s="6">
        <f>IFERROR(VLOOKUP($C1505,'t-1 2020'!$A:$V,9,0),"")</f>
        <v>1</v>
      </c>
      <c r="AX1505" s="6">
        <f>IFERROR(VLOOKUP($C1505,'t-1 2020'!$A:$V,10,0),"")</f>
        <v>0</v>
      </c>
      <c r="AY1505" s="6" t="str">
        <f>IFERROR(VLOOKUP($C1505,'t-1 2020'!$A:$V,111,0),"")</f>
        <v/>
      </c>
      <c r="AZ1505" s="6">
        <f>IFERROR(VLOOKUP($C1505,'t-1 2020'!$A:$V,12,0),"")</f>
        <v>0</v>
      </c>
      <c r="BA1505" s="6">
        <f>IFERROR(VLOOKUP($C1505,'t-1 2020'!$A:$V,13,0),"")</f>
        <v>4</v>
      </c>
      <c r="BB1505" s="6">
        <f>IFERROR(VLOOKUP($C1505,'t-1 2020'!$A:$V,14,0),"")</f>
        <v>1</v>
      </c>
      <c r="BC1505" s="6"/>
      <c r="BD1505" s="6"/>
    </row>
    <row r="1506" ht="15.75" customHeight="1">
      <c r="A1506" s="2">
        <v>97.0</v>
      </c>
      <c r="B1506" s="3">
        <v>2021.0</v>
      </c>
      <c r="C1506" s="7" t="s">
        <v>153</v>
      </c>
      <c r="D1506" s="2">
        <v>17590.0</v>
      </c>
      <c r="E1506" s="2">
        <v>1.654604000114E12</v>
      </c>
      <c r="F1506" s="2" t="str">
        <f t="array" ref="F1506">IFERROR(INDEX(cnpj!$A:$B,MATCH(C1506,cnpj!$B:$B,0),1),IF(G1506=14,LEFT(E1506,2)&amp;"."&amp;MID(E1506,3,3)&amp;"."&amp;MID(E1506,6,3)&amp;"/"&amp;MID(E1506,9,4)&amp;"-"&amp;RIGHT(E1506,2),IF(G1506=13,0&amp;LEFT(E1506,1)&amp;"."&amp;MID(E1506,2,3)&amp;"."&amp;MID(E1506,5,3)&amp;"/"&amp;MID(E1506,8,4)&amp;"-"&amp;RIGHT(E1506,2),IF(G1506=12,"00"&amp;"."&amp;LEFT(E1506,3)&amp;"."&amp;MID(E1506,4,3)&amp;"/"&amp;MID(E1506,7,4)&amp;"-"&amp;RIGHT(E1506,2),IF(G1506=11,"00.0"&amp;LEFT(E1506,2)&amp;"."&amp;MID(E1506,3,3)&amp;"/"&amp;MID(E1506,6,4)&amp;"-"&amp;RIGHT(E1506,2),"erro")))))</f>
        <v>01.654.604/0001-14</v>
      </c>
      <c r="G1506" s="2">
        <f t="shared" si="2"/>
        <v>13</v>
      </c>
      <c r="H1506" s="2" t="s">
        <v>145</v>
      </c>
      <c r="I1506" s="2">
        <v>1.0</v>
      </c>
      <c r="J1506" s="6" t="str">
        <f t="shared" si="14"/>
        <v/>
      </c>
      <c r="K1506" s="6"/>
      <c r="L1506" s="6"/>
      <c r="M1506" s="6"/>
      <c r="N1506" s="6"/>
      <c r="O1506" s="6"/>
      <c r="P1506" s="6"/>
      <c r="Q1506" s="6"/>
      <c r="R1506" s="6"/>
      <c r="S1506" s="6"/>
      <c r="T1506" s="6" t="str">
        <f t="shared" si="15"/>
        <v/>
      </c>
      <c r="U1506" s="6" t="str">
        <f t="shared" si="16"/>
        <v/>
      </c>
      <c r="V1506" s="6" t="str">
        <f t="shared" si="17"/>
        <v/>
      </c>
      <c r="W1506" s="6" t="str">
        <f>IFERROR(VLOOKUP($C1506,'pc 2021'!$D:$M,10,0)/1000,"")</f>
        <v/>
      </c>
      <c r="X1506" s="6" t="str">
        <f>IFERROR(VLOOKUP($C1506,'pnc 2021'!$D:$M,10,0)/1000,"")</f>
        <v/>
      </c>
      <c r="Y1506" s="6" t="str">
        <f>IFERROR(VLOOKUP(C1506,'atv 2021'!$D:$M,10,0)/1000,"")</f>
        <v/>
      </c>
      <c r="Z1506" s="6" t="str">
        <f>IFERROR(VLOOKUP($C1506,'ll 2021'!$D:$N,11,0)/1000,"")</f>
        <v/>
      </c>
      <c r="AA1506" s="2" t="str">
        <f t="shared" si="3"/>
        <v/>
      </c>
      <c r="AB1506" s="2">
        <f t="shared" si="18"/>
        <v>0</v>
      </c>
      <c r="AC1506" s="2">
        <f t="shared" si="19"/>
        <v>0</v>
      </c>
      <c r="AD1506" s="2">
        <f t="shared" si="20"/>
        <v>0</v>
      </c>
      <c r="AE1506" s="2">
        <f t="shared" si="21"/>
        <v>0</v>
      </c>
      <c r="AF1506" s="2">
        <f t="shared" si="22"/>
        <v>0</v>
      </c>
      <c r="AG1506" s="2">
        <f t="shared" si="23"/>
        <v>1</v>
      </c>
      <c r="AH1506" s="2">
        <f t="shared" si="24"/>
        <v>0</v>
      </c>
      <c r="AI1506" s="2">
        <f t="shared" si="25"/>
        <v>0</v>
      </c>
      <c r="AJ1506" s="2">
        <f t="shared" si="26"/>
        <v>0</v>
      </c>
      <c r="AK1506" s="2">
        <f t="shared" si="27"/>
        <v>0</v>
      </c>
      <c r="AL1506" s="2">
        <f t="shared" si="28"/>
        <v>0</v>
      </c>
      <c r="AM1506" s="2">
        <v>0.0</v>
      </c>
      <c r="AN1506" s="3">
        <v>0.0</v>
      </c>
      <c r="AO1506" s="3">
        <v>0.0</v>
      </c>
      <c r="AP1506" s="3">
        <v>0.0</v>
      </c>
      <c r="AQ1506" s="3">
        <v>0.0</v>
      </c>
      <c r="AR1506" s="3">
        <v>1.0</v>
      </c>
      <c r="AS1506" s="6" t="str">
        <f>IFERROR(VLOOKUP($C1506,'t-1 2020'!$A:$V,15,0),"")</f>
        <v/>
      </c>
      <c r="AT1506" s="6" t="str">
        <f>IFERROR(VLOOKUP($C1506,'t-1 2020'!$A:$V,16,0),"")</f>
        <v/>
      </c>
      <c r="AU1506" s="6" t="str">
        <f>IFERROR(VLOOKUP($C1506,'t-1 2020'!$A:$V,17,0),"")</f>
        <v/>
      </c>
      <c r="AV1506" s="6" t="str">
        <f>IFERROR(VLOOKUP($C1506,'t-1 2020'!$A:$V,8,0),"")</f>
        <v/>
      </c>
      <c r="AW1506" s="6" t="str">
        <f>IFERROR(VLOOKUP($C1506,'t-1 2020'!$A:$V,9,0),"")</f>
        <v/>
      </c>
      <c r="AX1506" s="6" t="str">
        <f>IFERROR(VLOOKUP($C1506,'t-1 2020'!$A:$V,10,0),"")</f>
        <v/>
      </c>
      <c r="AY1506" s="6" t="str">
        <f>IFERROR(VLOOKUP($C1506,'t-1 2020'!$A:$V,111,0),"")</f>
        <v/>
      </c>
      <c r="AZ1506" s="6" t="str">
        <f>IFERROR(VLOOKUP($C1506,'t-1 2020'!$A:$V,12,0),"")</f>
        <v/>
      </c>
      <c r="BA1506" s="6" t="str">
        <f>IFERROR(VLOOKUP($C1506,'t-1 2020'!$A:$V,13,0),"")</f>
        <v/>
      </c>
      <c r="BB1506" s="6" t="str">
        <f>IFERROR(VLOOKUP($C1506,'t-1 2020'!$A:$V,14,0),"")</f>
        <v/>
      </c>
      <c r="BC1506" s="6"/>
      <c r="BD1506" s="6"/>
    </row>
    <row r="1507" ht="15.75" customHeight="1">
      <c r="A1507" s="2">
        <v>98.0</v>
      </c>
      <c r="B1507" s="3">
        <v>2021.0</v>
      </c>
      <c r="C1507" s="7" t="s">
        <v>154</v>
      </c>
      <c r="D1507" s="2">
        <v>22144.0</v>
      </c>
      <c r="E1507" s="2">
        <v>1.0324624000118E13</v>
      </c>
      <c r="F1507" s="2" t="str">
        <f t="array" ref="F1507">IFERROR(INDEX(cnpj!$A:$B,MATCH(C1507,cnpj!$B:$B,0),1),IF(G1507=14,LEFT(E1507,2)&amp;"."&amp;MID(E1507,3,3)&amp;"."&amp;MID(E1507,6,3)&amp;"/"&amp;MID(E1507,9,4)&amp;"-"&amp;RIGHT(E1507,2),IF(G1507=13,0&amp;LEFT(E1507,1)&amp;"."&amp;MID(E1507,2,3)&amp;"."&amp;MID(E1507,5,3)&amp;"/"&amp;MID(E1507,8,4)&amp;"-"&amp;RIGHT(E1507,2),IF(G1507=12,"00"&amp;"."&amp;LEFT(E1507,3)&amp;"."&amp;MID(E1507,4,3)&amp;"/"&amp;MID(E1507,7,4)&amp;"-"&amp;RIGHT(E1507,2),IF(G1507=11,"00.0"&amp;LEFT(E1507,2)&amp;"."&amp;MID(E1507,3,3)&amp;"/"&amp;MID(E1507,6,4)&amp;"-"&amp;RIGHT(E1507,2),"erro")))))</f>
        <v>10.324.624/0001-18</v>
      </c>
      <c r="G1507" s="2">
        <f t="shared" si="2"/>
        <v>14</v>
      </c>
      <c r="H1507" s="2" t="s">
        <v>145</v>
      </c>
      <c r="I1507" s="2">
        <v>1.0</v>
      </c>
      <c r="J1507" s="6" t="str">
        <f t="shared" si="14"/>
        <v/>
      </c>
      <c r="K1507" s="6"/>
      <c r="L1507" s="6"/>
      <c r="M1507" s="6"/>
      <c r="N1507" s="6"/>
      <c r="O1507" s="6"/>
      <c r="P1507" s="6"/>
      <c r="Q1507" s="6"/>
      <c r="R1507" s="6"/>
      <c r="S1507" s="6"/>
      <c r="T1507" s="6">
        <f t="shared" si="15"/>
        <v>14.76712982</v>
      </c>
      <c r="U1507" s="6">
        <f t="shared" si="16"/>
        <v>-0.08385111394</v>
      </c>
      <c r="V1507" s="6">
        <f t="shared" si="17"/>
        <v>0.6091740994</v>
      </c>
      <c r="W1507" s="6">
        <f>IFERROR(VLOOKUP($C1507,'pc 2021'!$D:$M,10,0)/1000,"")</f>
        <v>169324</v>
      </c>
      <c r="X1507" s="6">
        <f>IFERROR(VLOOKUP($C1507,'pnc 2021'!$D:$M,10,0)/1000,"")</f>
        <v>1408376</v>
      </c>
      <c r="Y1507" s="6">
        <f>IFERROR(VLOOKUP(C1507,'atv 2021'!$D:$M,10,0)/1000,"")</f>
        <v>2589900</v>
      </c>
      <c r="Z1507" s="6">
        <f>IFERROR(VLOOKUP($C1507,'ll 2021'!$D:$N,11,0)/1000,"")</f>
        <v>-217166</v>
      </c>
      <c r="AA1507" s="2" t="str">
        <f t="shared" si="3"/>
        <v/>
      </c>
      <c r="AB1507" s="2">
        <f t="shared" si="18"/>
        <v>0</v>
      </c>
      <c r="AC1507" s="2">
        <f t="shared" si="19"/>
        <v>0</v>
      </c>
      <c r="AD1507" s="2">
        <f t="shared" si="20"/>
        <v>0</v>
      </c>
      <c r="AE1507" s="2">
        <f t="shared" si="21"/>
        <v>0</v>
      </c>
      <c r="AF1507" s="2">
        <f t="shared" si="22"/>
        <v>0</v>
      </c>
      <c r="AG1507" s="2">
        <f t="shared" si="23"/>
        <v>1</v>
      </c>
      <c r="AH1507" s="2">
        <f t="shared" si="24"/>
        <v>0</v>
      </c>
      <c r="AI1507" s="2">
        <f t="shared" si="25"/>
        <v>0</v>
      </c>
      <c r="AJ1507" s="2">
        <f t="shared" si="26"/>
        <v>0</v>
      </c>
      <c r="AK1507" s="2">
        <f t="shared" si="27"/>
        <v>0</v>
      </c>
      <c r="AL1507" s="2">
        <f t="shared" si="28"/>
        <v>0</v>
      </c>
      <c r="AM1507" s="2">
        <v>0.0</v>
      </c>
      <c r="AN1507" s="3">
        <v>0.0</v>
      </c>
      <c r="AO1507" s="3">
        <v>0.0</v>
      </c>
      <c r="AP1507" s="3">
        <v>0.0</v>
      </c>
      <c r="AQ1507" s="3">
        <v>0.0</v>
      </c>
      <c r="AR1507" s="3">
        <v>1.0</v>
      </c>
      <c r="AS1507" s="6">
        <f>IFERROR(VLOOKUP($C1507,'t-1 2020'!$A:$V,15,0),"")</f>
        <v>14.72809563</v>
      </c>
      <c r="AT1507" s="6">
        <f>IFERROR(VLOOKUP($C1507,'t-1 2020'!$A:$V,16,0),"")</f>
        <v>-0.09296786956</v>
      </c>
      <c r="AU1507" s="6">
        <f>IFERROR(VLOOKUP($C1507,'t-1 2020'!$A:$V,17,0),"")</f>
        <v>0.5432666346</v>
      </c>
      <c r="AV1507" s="6">
        <f>IFERROR(VLOOKUP($C1507,'t-1 2020'!$A:$V,8,0),"")</f>
        <v>0</v>
      </c>
      <c r="AW1507" s="6">
        <f>IFERROR(VLOOKUP($C1507,'t-1 2020'!$A:$V,9,0),"")</f>
        <v>0</v>
      </c>
      <c r="AX1507" s="6">
        <f>IFERROR(VLOOKUP($C1507,'t-1 2020'!$A:$V,10,0),"")</f>
        <v>0</v>
      </c>
      <c r="AY1507" s="6" t="str">
        <f>IFERROR(VLOOKUP($C1507,'t-1 2020'!$A:$V,111,0),"")</f>
        <v/>
      </c>
      <c r="AZ1507" s="6">
        <f>IFERROR(VLOOKUP($C1507,'t-1 2020'!$A:$V,12,0),"")</f>
        <v>0</v>
      </c>
      <c r="BA1507" s="6">
        <f>IFERROR(VLOOKUP($C1507,'t-1 2020'!$A:$V,13,0),"")</f>
        <v>5</v>
      </c>
      <c r="BB1507" s="6">
        <f>IFERROR(VLOOKUP($C1507,'t-1 2020'!$A:$V,14,0),"")</f>
        <v>0</v>
      </c>
      <c r="BC1507" s="6"/>
      <c r="BD1507" s="6"/>
    </row>
    <row r="1508" ht="15.75" customHeight="1">
      <c r="A1508" s="2">
        <v>99.0</v>
      </c>
      <c r="B1508" s="3">
        <v>2021.0</v>
      </c>
      <c r="C1508" s="7" t="s">
        <v>155</v>
      </c>
      <c r="D1508" s="2">
        <v>21849.0</v>
      </c>
      <c r="E1508" s="2">
        <v>3.207703000183E12</v>
      </c>
      <c r="F1508" s="2" t="str">
        <f t="array" ref="F1508">IFERROR(INDEX(cnpj!$A:$B,MATCH(C1508,cnpj!$B:$B,0),1),IF(G1508=14,LEFT(E1508,2)&amp;"."&amp;MID(E1508,3,3)&amp;"."&amp;MID(E1508,6,3)&amp;"/"&amp;MID(E1508,9,4)&amp;"-"&amp;RIGHT(E1508,2),IF(G1508=13,0&amp;LEFT(E1508,1)&amp;"."&amp;MID(E1508,2,3)&amp;"."&amp;MID(E1508,5,3)&amp;"/"&amp;MID(E1508,8,4)&amp;"-"&amp;RIGHT(E1508,2),IF(G1508=12,"00"&amp;"."&amp;LEFT(E1508,3)&amp;"."&amp;MID(E1508,4,3)&amp;"/"&amp;MID(E1508,7,4)&amp;"-"&amp;RIGHT(E1508,2),IF(G1508=11,"00.0"&amp;LEFT(E1508,2)&amp;"."&amp;MID(E1508,3,3)&amp;"/"&amp;MID(E1508,6,4)&amp;"-"&amp;RIGHT(E1508,2),"erro")))))</f>
        <v>03.207.703/0001-83</v>
      </c>
      <c r="G1508" s="2">
        <f t="shared" si="2"/>
        <v>13</v>
      </c>
      <c r="H1508" s="2" t="s">
        <v>60</v>
      </c>
      <c r="I1508" s="2">
        <v>1.0</v>
      </c>
      <c r="J1508" s="6" t="str">
        <f t="shared" si="14"/>
        <v/>
      </c>
      <c r="K1508" s="6"/>
      <c r="L1508" s="6"/>
      <c r="M1508" s="6"/>
      <c r="N1508" s="6"/>
      <c r="O1508" s="6"/>
      <c r="P1508" s="6"/>
      <c r="Q1508" s="6"/>
      <c r="R1508" s="6"/>
      <c r="S1508" s="6"/>
      <c r="T1508" s="6">
        <f t="shared" si="15"/>
        <v>14.51754017</v>
      </c>
      <c r="U1508" s="6">
        <f t="shared" si="16"/>
        <v>0.06745219155</v>
      </c>
      <c r="V1508" s="6">
        <f t="shared" si="17"/>
        <v>0.8278410026</v>
      </c>
      <c r="W1508" s="6">
        <f>IFERROR(VLOOKUP($C1508,'pc 2021'!$D:$M,10,0)/1000,"")</f>
        <v>337210</v>
      </c>
      <c r="X1508" s="6">
        <f>IFERROR(VLOOKUP($C1508,'pnc 2021'!$D:$M,10,0)/1000,"")</f>
        <v>1333244</v>
      </c>
      <c r="Y1508" s="6">
        <f>IFERROR(VLOOKUP(C1508,'atv 2021'!$D:$M,10,0)/1000,"")</f>
        <v>2017844</v>
      </c>
      <c r="Z1508" s="6">
        <f>IFERROR(VLOOKUP($C1508,'ll 2021'!$D:$N,11,0)/1000,"")</f>
        <v>136108</v>
      </c>
      <c r="AA1508" s="2" t="str">
        <f t="shared" si="3"/>
        <v/>
      </c>
      <c r="AB1508" s="2">
        <f t="shared" si="18"/>
        <v>0</v>
      </c>
      <c r="AC1508" s="2">
        <f t="shared" si="19"/>
        <v>0</v>
      </c>
      <c r="AD1508" s="2">
        <f t="shared" si="20"/>
        <v>0</v>
      </c>
      <c r="AE1508" s="2">
        <f t="shared" si="21"/>
        <v>0</v>
      </c>
      <c r="AF1508" s="2">
        <f t="shared" si="22"/>
        <v>0</v>
      </c>
      <c r="AG1508" s="2">
        <f t="shared" si="23"/>
        <v>1</v>
      </c>
      <c r="AH1508" s="2">
        <f t="shared" si="24"/>
        <v>0</v>
      </c>
      <c r="AI1508" s="2">
        <f t="shared" si="25"/>
        <v>0</v>
      </c>
      <c r="AJ1508" s="2">
        <f t="shared" si="26"/>
        <v>0</v>
      </c>
      <c r="AK1508" s="2">
        <f t="shared" si="27"/>
        <v>0</v>
      </c>
      <c r="AL1508" s="2">
        <f t="shared" si="28"/>
        <v>0</v>
      </c>
      <c r="AM1508" s="2">
        <v>0.0</v>
      </c>
      <c r="AN1508" s="3">
        <v>0.0</v>
      </c>
      <c r="AO1508" s="3">
        <v>0.0</v>
      </c>
      <c r="AP1508" s="3">
        <v>0.0</v>
      </c>
      <c r="AQ1508" s="3">
        <v>0.0</v>
      </c>
      <c r="AR1508" s="3">
        <v>1.0</v>
      </c>
      <c r="AS1508" s="6">
        <f>IFERROR(VLOOKUP($C1508,'t-1 2020'!$A:$V,15,0),"")</f>
        <v>14.26275528</v>
      </c>
      <c r="AT1508" s="6">
        <f>IFERROR(VLOOKUP($C1508,'t-1 2020'!$A:$V,16,0),"")</f>
        <v>0.09050656747</v>
      </c>
      <c r="AU1508" s="6">
        <f>IFERROR(VLOOKUP($C1508,'t-1 2020'!$A:$V,17,0),"")</f>
        <v>0.8431525124</v>
      </c>
      <c r="AV1508" s="6">
        <f>IFERROR(VLOOKUP($C1508,'t-1 2020'!$A:$V,8,0),"")</f>
        <v>0</v>
      </c>
      <c r="AW1508" s="6">
        <f>IFERROR(VLOOKUP($C1508,'t-1 2020'!$A:$V,9,0),"")</f>
        <v>1</v>
      </c>
      <c r="AX1508" s="6">
        <f>IFERROR(VLOOKUP($C1508,'t-1 2020'!$A:$V,10,0),"")</f>
        <v>0</v>
      </c>
      <c r="AY1508" s="6" t="str">
        <f>IFERROR(VLOOKUP($C1508,'t-1 2020'!$A:$V,111,0),"")</f>
        <v/>
      </c>
      <c r="AZ1508" s="6">
        <f>IFERROR(VLOOKUP($C1508,'t-1 2020'!$A:$V,12,0),"")</f>
        <v>0</v>
      </c>
      <c r="BA1508" s="6">
        <f>IFERROR(VLOOKUP($C1508,'t-1 2020'!$A:$V,13,0),"")</f>
        <v>9</v>
      </c>
      <c r="BB1508" s="6">
        <f>IFERROR(VLOOKUP($C1508,'t-1 2020'!$A:$V,14,0),"")</f>
        <v>0</v>
      </c>
      <c r="BC1508" s="6"/>
      <c r="BD1508" s="6"/>
    </row>
    <row r="1509" ht="15.75" customHeight="1">
      <c r="A1509" s="2">
        <v>100.0</v>
      </c>
      <c r="B1509" s="3">
        <v>2021.0</v>
      </c>
      <c r="C1509" s="7" t="s">
        <v>156</v>
      </c>
      <c r="D1509" s="2">
        <v>4685.0</v>
      </c>
      <c r="E1509" s="2">
        <v>9.116278000101E12</v>
      </c>
      <c r="F1509" s="2" t="str">
        <f t="array" ref="F1509">IFERROR(INDEX(cnpj!$A:$B,MATCH(C1509,cnpj!$B:$B,0),1),IF(G1509=14,LEFT(E1509,2)&amp;"."&amp;MID(E1509,3,3)&amp;"."&amp;MID(E1509,6,3)&amp;"/"&amp;MID(E1509,9,4)&amp;"-"&amp;RIGHT(E1509,2),IF(G1509=13,0&amp;LEFT(E1509,1)&amp;"."&amp;MID(E1509,2,3)&amp;"."&amp;MID(E1509,5,3)&amp;"/"&amp;MID(E1509,8,4)&amp;"-"&amp;RIGHT(E1509,2),IF(G1509=12,"00"&amp;"."&amp;LEFT(E1509,3)&amp;"."&amp;MID(E1509,4,3)&amp;"/"&amp;MID(E1509,7,4)&amp;"-"&amp;RIGHT(E1509,2),IF(G1509=11,"00.0"&amp;LEFT(E1509,2)&amp;"."&amp;MID(E1509,3,3)&amp;"/"&amp;MID(E1509,6,4)&amp;"-"&amp;RIGHT(E1509,2),"erro")))))</f>
        <v>09.116.278/0001-01</v>
      </c>
      <c r="G1509" s="2">
        <f t="shared" si="2"/>
        <v>13</v>
      </c>
      <c r="H1509" s="2" t="s">
        <v>88</v>
      </c>
      <c r="I1509" s="2">
        <v>5.0</v>
      </c>
      <c r="J1509" s="6" t="str">
        <f t="shared" si="14"/>
        <v/>
      </c>
      <c r="K1509" s="6"/>
      <c r="L1509" s="6"/>
      <c r="M1509" s="6"/>
      <c r="N1509" s="6"/>
      <c r="O1509" s="6"/>
      <c r="P1509" s="6"/>
      <c r="Q1509" s="6"/>
      <c r="R1509" s="6"/>
      <c r="S1509" s="6"/>
      <c r="T1509" s="6">
        <f t="shared" si="15"/>
        <v>11.38324949</v>
      </c>
      <c r="U1509" s="6">
        <f t="shared" si="16"/>
        <v>-0.02361164872</v>
      </c>
      <c r="V1509" s="6">
        <f t="shared" si="17"/>
        <v>3.52188119</v>
      </c>
      <c r="W1509" s="6">
        <f>IFERROR(VLOOKUP($C1509,'pc 2021'!$D:$M,10,0)/1000,"")</f>
        <v>262210</v>
      </c>
      <c r="X1509" s="6">
        <f>IFERROR(VLOOKUP($C1509,'pnc 2021'!$D:$M,10,0)/1000,"")</f>
        <v>47145</v>
      </c>
      <c r="Y1509" s="6">
        <f>IFERROR(VLOOKUP(C1509,'atv 2021'!$D:$M,10,0)/1000,"")</f>
        <v>87838</v>
      </c>
      <c r="Z1509" s="6">
        <f>IFERROR(VLOOKUP($C1509,'ll 2021'!$D:$N,11,0)/1000,"")</f>
        <v>-2074</v>
      </c>
      <c r="AA1509" s="2" t="str">
        <f t="shared" si="3"/>
        <v/>
      </c>
      <c r="AB1509" s="2">
        <f t="shared" si="18"/>
        <v>0</v>
      </c>
      <c r="AC1509" s="2">
        <f t="shared" si="19"/>
        <v>0</v>
      </c>
      <c r="AD1509" s="2">
        <f t="shared" si="20"/>
        <v>0</v>
      </c>
      <c r="AE1509" s="2">
        <f t="shared" si="21"/>
        <v>0</v>
      </c>
      <c r="AF1509" s="2">
        <f t="shared" si="22"/>
        <v>0</v>
      </c>
      <c r="AG1509" s="2">
        <f t="shared" si="23"/>
        <v>0</v>
      </c>
      <c r="AH1509" s="2">
        <f t="shared" si="24"/>
        <v>0</v>
      </c>
      <c r="AI1509" s="2">
        <f t="shared" si="25"/>
        <v>0</v>
      </c>
      <c r="AJ1509" s="2">
        <f t="shared" si="26"/>
        <v>1</v>
      </c>
      <c r="AK1509" s="2">
        <f t="shared" si="27"/>
        <v>0</v>
      </c>
      <c r="AL1509" s="2">
        <f t="shared" si="28"/>
        <v>0</v>
      </c>
      <c r="AM1509" s="2">
        <v>0.0</v>
      </c>
      <c r="AN1509" s="3">
        <v>0.0</v>
      </c>
      <c r="AO1509" s="3">
        <v>0.0</v>
      </c>
      <c r="AP1509" s="3">
        <v>0.0</v>
      </c>
      <c r="AQ1509" s="3">
        <v>0.0</v>
      </c>
      <c r="AR1509" s="3">
        <v>1.0</v>
      </c>
      <c r="AS1509" s="6">
        <f>IFERROR(VLOOKUP($C1509,'t-1 2020'!$A:$V,15,0),"")</f>
        <v>11.51031205</v>
      </c>
      <c r="AT1509" s="6">
        <f>IFERROR(VLOOKUP($C1509,'t-1 2020'!$A:$V,16,0),"")</f>
        <v>-0.1206248308</v>
      </c>
      <c r="AU1509" s="6">
        <f>IFERROR(VLOOKUP($C1509,'t-1 2020'!$A:$V,17,0),"")</f>
        <v>3.195911329</v>
      </c>
      <c r="AV1509" s="6">
        <f>IFERROR(VLOOKUP($C1509,'t-1 2020'!$A:$V,8,0),"")</f>
        <v>1</v>
      </c>
      <c r="AW1509" s="6">
        <f>IFERROR(VLOOKUP($C1509,'t-1 2020'!$A:$V,9,0),"")</f>
        <v>0</v>
      </c>
      <c r="AX1509" s="6">
        <f>IFERROR(VLOOKUP($C1509,'t-1 2020'!$A:$V,10,0),"")</f>
        <v>0</v>
      </c>
      <c r="AY1509" s="6" t="str">
        <f>IFERROR(VLOOKUP($C1509,'t-1 2020'!$A:$V,111,0),"")</f>
        <v/>
      </c>
      <c r="AZ1509" s="6">
        <f>IFERROR(VLOOKUP($C1509,'t-1 2020'!$A:$V,12,0),"")</f>
        <v>0</v>
      </c>
      <c r="BA1509" s="6">
        <f>IFERROR(VLOOKUP($C1509,'t-1 2020'!$A:$V,13,0),"")</f>
        <v>6</v>
      </c>
      <c r="BB1509" s="6">
        <f>IFERROR(VLOOKUP($C1509,'t-1 2020'!$A:$V,14,0),"")</f>
        <v>0</v>
      </c>
      <c r="BC1509" s="6"/>
      <c r="BD1509" s="6"/>
    </row>
    <row r="1510" ht="15.75" customHeight="1">
      <c r="A1510" s="2">
        <v>101.0</v>
      </c>
      <c r="B1510" s="3">
        <v>2021.0</v>
      </c>
      <c r="C1510" s="7" t="s">
        <v>157</v>
      </c>
      <c r="D1510" s="2">
        <v>4693.0</v>
      </c>
      <c r="E1510" s="2">
        <v>9.7191902000194E13</v>
      </c>
      <c r="F1510" s="2" t="str">
        <f t="array" ref="F1510">IFERROR(INDEX(cnpj!$A:$B,MATCH(C1510,cnpj!$B:$B,0),1),IF(G1510=14,LEFT(E1510,2)&amp;"."&amp;MID(E1510,3,3)&amp;"."&amp;MID(E1510,6,3)&amp;"/"&amp;MID(E1510,9,4)&amp;"-"&amp;RIGHT(E1510,2),IF(G1510=13,0&amp;LEFT(E1510,1)&amp;"."&amp;MID(E1510,2,3)&amp;"."&amp;MID(E1510,5,3)&amp;"/"&amp;MID(E1510,8,4)&amp;"-"&amp;RIGHT(E1510,2),IF(G1510=12,"00"&amp;"."&amp;LEFT(E1510,3)&amp;"."&amp;MID(E1510,4,3)&amp;"/"&amp;MID(E1510,7,4)&amp;"-"&amp;RIGHT(E1510,2),IF(G1510=11,"00.0"&amp;LEFT(E1510,2)&amp;"."&amp;MID(E1510,3,3)&amp;"/"&amp;MID(E1510,6,4)&amp;"-"&amp;RIGHT(E1510,2),"erro")))))</f>
        <v>97.191.902/0001-94</v>
      </c>
      <c r="G1510" s="2">
        <f t="shared" si="2"/>
        <v>14</v>
      </c>
      <c r="H1510" s="2" t="s">
        <v>86</v>
      </c>
      <c r="I1510" s="2">
        <v>4.0</v>
      </c>
      <c r="J1510" s="6" t="str">
        <f t="shared" si="14"/>
        <v/>
      </c>
      <c r="K1510" s="6"/>
      <c r="L1510" s="6"/>
      <c r="M1510" s="6"/>
      <c r="N1510" s="6"/>
      <c r="O1510" s="6"/>
      <c r="P1510" s="6"/>
      <c r="Q1510" s="6"/>
      <c r="R1510" s="6"/>
      <c r="S1510" s="6"/>
      <c r="T1510" s="6">
        <f t="shared" si="15"/>
        <v>13.60646343</v>
      </c>
      <c r="U1510" s="6">
        <f t="shared" si="16"/>
        <v>0.1184373833</v>
      </c>
      <c r="V1510" s="6">
        <f t="shared" si="17"/>
        <v>0.558175994</v>
      </c>
      <c r="W1510" s="6">
        <f>IFERROR(VLOOKUP($C1510,'pc 2021'!$D:$M,10,0)/1000,"")</f>
        <v>372027</v>
      </c>
      <c r="X1510" s="6">
        <f>IFERROR(VLOOKUP($C1510,'pnc 2021'!$D:$M,10,0)/1000,"")</f>
        <v>80853</v>
      </c>
      <c r="Y1510" s="6">
        <f>IFERROR(VLOOKUP(C1510,'atv 2021'!$D:$M,10,0)/1000,"")</f>
        <v>811357</v>
      </c>
      <c r="Z1510" s="6">
        <f>IFERROR(VLOOKUP($C1510,'ll 2021'!$D:$N,11,0)/1000,"")</f>
        <v>96095</v>
      </c>
      <c r="AA1510" s="2" t="str">
        <f t="shared" si="3"/>
        <v/>
      </c>
      <c r="AB1510" s="2">
        <f t="shared" si="18"/>
        <v>0</v>
      </c>
      <c r="AC1510" s="2">
        <f t="shared" si="19"/>
        <v>0</v>
      </c>
      <c r="AD1510" s="2">
        <f t="shared" si="20"/>
        <v>0</v>
      </c>
      <c r="AE1510" s="2">
        <f t="shared" si="21"/>
        <v>0</v>
      </c>
      <c r="AF1510" s="2">
        <f t="shared" si="22"/>
        <v>0</v>
      </c>
      <c r="AG1510" s="2">
        <f t="shared" si="23"/>
        <v>0</v>
      </c>
      <c r="AH1510" s="2">
        <f t="shared" si="24"/>
        <v>0</v>
      </c>
      <c r="AI1510" s="2">
        <f t="shared" si="25"/>
        <v>1</v>
      </c>
      <c r="AJ1510" s="2">
        <f t="shared" si="26"/>
        <v>0</v>
      </c>
      <c r="AK1510" s="2">
        <f t="shared" si="27"/>
        <v>0</v>
      </c>
      <c r="AL1510" s="2">
        <f t="shared" si="28"/>
        <v>0</v>
      </c>
      <c r="AM1510" s="2">
        <v>0.0</v>
      </c>
      <c r="AN1510" s="3">
        <v>0.0</v>
      </c>
      <c r="AO1510" s="3">
        <v>0.0</v>
      </c>
      <c r="AP1510" s="3">
        <v>0.0</v>
      </c>
      <c r="AQ1510" s="3">
        <v>0.0</v>
      </c>
      <c r="AR1510" s="3">
        <v>1.0</v>
      </c>
      <c r="AS1510" s="6">
        <f>IFERROR(VLOOKUP($C1510,'t-1 2020'!$A:$V,15,0),"")</f>
        <v>13.28053738</v>
      </c>
      <c r="AT1510" s="6">
        <f>IFERROR(VLOOKUP($C1510,'t-1 2020'!$A:$V,16,0),"")</f>
        <v>0.2028274584</v>
      </c>
      <c r="AU1510" s="6">
        <f>IFERROR(VLOOKUP($C1510,'t-1 2020'!$A:$V,17,0),"")</f>
        <v>0.5146435371</v>
      </c>
      <c r="AV1510" s="6">
        <f>IFERROR(VLOOKUP($C1510,'t-1 2020'!$A:$V,8,0),"")</f>
        <v>0</v>
      </c>
      <c r="AW1510" s="6">
        <f>IFERROR(VLOOKUP($C1510,'t-1 2020'!$A:$V,9,0),"")</f>
        <v>0</v>
      </c>
      <c r="AX1510" s="6">
        <f>IFERROR(VLOOKUP($C1510,'t-1 2020'!$A:$V,10,0),"")</f>
        <v>0</v>
      </c>
      <c r="AY1510" s="6" t="str">
        <f>IFERROR(VLOOKUP($C1510,'t-1 2020'!$A:$V,111,0),"")</f>
        <v/>
      </c>
      <c r="AZ1510" s="6">
        <f>IFERROR(VLOOKUP($C1510,'t-1 2020'!$A:$V,12,0),"")</f>
        <v>0</v>
      </c>
      <c r="BA1510" s="6">
        <f>IFERROR(VLOOKUP($C1510,'t-1 2020'!$A:$V,13,0),"")</f>
        <v>4</v>
      </c>
      <c r="BB1510" s="6">
        <f>IFERROR(VLOOKUP($C1510,'t-1 2020'!$A:$V,14,0),"")</f>
        <v>1</v>
      </c>
      <c r="BC1510" s="6"/>
      <c r="BD1510" s="6"/>
    </row>
    <row r="1511" ht="15.75" customHeight="1">
      <c r="A1511" s="2">
        <v>102.0</v>
      </c>
      <c r="B1511" s="3">
        <v>2021.0</v>
      </c>
      <c r="C1511" s="7" t="s">
        <v>158</v>
      </c>
      <c r="D1511" s="2">
        <v>4723.0</v>
      </c>
      <c r="E1511" s="2">
        <v>6.1022042000118E13</v>
      </c>
      <c r="F1511" s="2" t="str">
        <f t="array" ref="F1511">IFERROR(INDEX(cnpj!$A:$B,MATCH(C1511,cnpj!$B:$B,0),1),IF(G1511=14,LEFT(E1511,2)&amp;"."&amp;MID(E1511,3,3)&amp;"."&amp;MID(E1511,6,3)&amp;"/"&amp;MID(E1511,9,4)&amp;"-"&amp;RIGHT(E1511,2),IF(G1511=13,0&amp;LEFT(E1511,1)&amp;"."&amp;MID(E1511,2,3)&amp;"."&amp;MID(E1511,5,3)&amp;"/"&amp;MID(E1511,8,4)&amp;"-"&amp;RIGHT(E1511,2),IF(G1511=12,"00"&amp;"."&amp;LEFT(E1511,3)&amp;"."&amp;MID(E1511,4,3)&amp;"/"&amp;MID(E1511,7,4)&amp;"-"&amp;RIGHT(E1511,2),IF(G1511=11,"00.0"&amp;LEFT(E1511,2)&amp;"."&amp;MID(E1511,3,3)&amp;"/"&amp;MID(E1511,6,4)&amp;"-"&amp;RIGHT(E1511,2),"erro")))))</f>
        <v>61.022.042/0001-18</v>
      </c>
      <c r="G1511" s="2">
        <f t="shared" si="2"/>
        <v>14</v>
      </c>
      <c r="H1511" s="2" t="s">
        <v>62</v>
      </c>
      <c r="I1511" s="2">
        <v>3.0</v>
      </c>
      <c r="J1511" s="6" t="str">
        <f t="shared" si="14"/>
        <v/>
      </c>
      <c r="K1511" s="6"/>
      <c r="L1511" s="6"/>
      <c r="M1511" s="6"/>
      <c r="N1511" s="6"/>
      <c r="O1511" s="6"/>
      <c r="P1511" s="6"/>
      <c r="Q1511" s="6"/>
      <c r="R1511" s="6"/>
      <c r="S1511" s="6"/>
      <c r="T1511" s="6">
        <f t="shared" si="15"/>
        <v>11.32466632</v>
      </c>
      <c r="U1511" s="6">
        <f t="shared" si="16"/>
        <v>0.09013761468</v>
      </c>
      <c r="V1511" s="6">
        <f t="shared" si="17"/>
        <v>0.8894133269</v>
      </c>
      <c r="W1511" s="6">
        <f>IFERROR(VLOOKUP($C1511,'pc 2021'!$D:$M,10,0)/1000,"")</f>
        <v>2254</v>
      </c>
      <c r="X1511" s="6">
        <f>IFERROR(VLOOKUP($C1511,'pnc 2021'!$D:$M,10,0)/1000,"")</f>
        <v>71425</v>
      </c>
      <c r="Y1511" s="6">
        <f>IFERROR(VLOOKUP(C1511,'atv 2021'!$D:$M,10,0)/1000,"")</f>
        <v>82840</v>
      </c>
      <c r="Z1511" s="6">
        <f>IFERROR(VLOOKUP($C1511,'ll 2021'!$D:$N,11,0)/1000,"")</f>
        <v>7467</v>
      </c>
      <c r="AA1511" s="2" t="str">
        <f t="shared" si="3"/>
        <v/>
      </c>
      <c r="AB1511" s="2">
        <f t="shared" si="18"/>
        <v>0</v>
      </c>
      <c r="AC1511" s="2">
        <f t="shared" si="19"/>
        <v>0</v>
      </c>
      <c r="AD1511" s="2">
        <f t="shared" si="20"/>
        <v>0</v>
      </c>
      <c r="AE1511" s="2">
        <f t="shared" si="21"/>
        <v>0</v>
      </c>
      <c r="AF1511" s="2">
        <f t="shared" si="22"/>
        <v>0</v>
      </c>
      <c r="AG1511" s="2">
        <f t="shared" si="23"/>
        <v>0</v>
      </c>
      <c r="AH1511" s="2">
        <f t="shared" si="24"/>
        <v>1</v>
      </c>
      <c r="AI1511" s="2">
        <f t="shared" si="25"/>
        <v>0</v>
      </c>
      <c r="AJ1511" s="2">
        <f t="shared" si="26"/>
        <v>0</v>
      </c>
      <c r="AK1511" s="2">
        <f t="shared" si="27"/>
        <v>0</v>
      </c>
      <c r="AL1511" s="2">
        <f t="shared" si="28"/>
        <v>0</v>
      </c>
      <c r="AM1511" s="2">
        <v>0.0</v>
      </c>
      <c r="AN1511" s="3">
        <v>0.0</v>
      </c>
      <c r="AO1511" s="3">
        <v>0.0</v>
      </c>
      <c r="AP1511" s="3">
        <v>0.0</v>
      </c>
      <c r="AQ1511" s="3">
        <v>0.0</v>
      </c>
      <c r="AR1511" s="3">
        <v>1.0</v>
      </c>
      <c r="AS1511" s="6">
        <f>IFERROR(VLOOKUP($C1511,'t-1 2020'!$A:$V,15,0),"")</f>
        <v>11.26660284</v>
      </c>
      <c r="AT1511" s="6">
        <f>IFERROR(VLOOKUP($C1511,'t-1 2020'!$A:$V,16,0),"")</f>
        <v>0.02485703686</v>
      </c>
      <c r="AU1511" s="6">
        <f>IFERROR(VLOOKUP($C1511,'t-1 2020'!$A:$V,17,0),"")</f>
        <v>0.9577571098</v>
      </c>
      <c r="AV1511" s="6">
        <f>IFERROR(VLOOKUP($C1511,'t-1 2020'!$A:$V,8,0),"")</f>
        <v>0</v>
      </c>
      <c r="AW1511" s="6">
        <f>IFERROR(VLOOKUP($C1511,'t-1 2020'!$A:$V,9,0),"")</f>
        <v>1</v>
      </c>
      <c r="AX1511" s="6">
        <f>IFERROR(VLOOKUP($C1511,'t-1 2020'!$A:$V,10,0),"")</f>
        <v>0</v>
      </c>
      <c r="AY1511" s="6" t="str">
        <f>IFERROR(VLOOKUP($C1511,'t-1 2020'!$A:$V,111,0),"")</f>
        <v/>
      </c>
      <c r="AZ1511" s="6">
        <f>IFERROR(VLOOKUP($C1511,'t-1 2020'!$A:$V,12,0),"")</f>
        <v>0</v>
      </c>
      <c r="BA1511" s="6">
        <f>IFERROR(VLOOKUP($C1511,'t-1 2020'!$A:$V,13,0),"")</f>
        <v>5</v>
      </c>
      <c r="BB1511" s="6">
        <f>IFERROR(VLOOKUP($C1511,'t-1 2020'!$A:$V,14,0),"")</f>
        <v>0</v>
      </c>
      <c r="BC1511" s="6"/>
      <c r="BD1511" s="6"/>
    </row>
    <row r="1512" ht="15.75" customHeight="1">
      <c r="A1512" s="2">
        <v>103.0</v>
      </c>
      <c r="B1512" s="3">
        <v>2021.0</v>
      </c>
      <c r="C1512" s="7" t="s">
        <v>159</v>
      </c>
      <c r="D1512" s="2">
        <v>4774.0</v>
      </c>
      <c r="E1512" s="2">
        <v>4.6014635000149E13</v>
      </c>
      <c r="F1512" s="2" t="str">
        <f t="array" ref="F1512">IFERROR(INDEX(cnpj!$A:$B,MATCH(C1512,cnpj!$B:$B,0),1),IF(G1512=14,LEFT(E1512,2)&amp;"."&amp;MID(E1512,3,3)&amp;"."&amp;MID(E1512,6,3)&amp;"/"&amp;MID(E1512,9,4)&amp;"-"&amp;RIGHT(E1512,2),IF(G1512=13,0&amp;LEFT(E1512,1)&amp;"."&amp;MID(E1512,2,3)&amp;"."&amp;MID(E1512,5,3)&amp;"/"&amp;MID(E1512,8,4)&amp;"-"&amp;RIGHT(E1512,2),IF(G1512=12,"00"&amp;"."&amp;LEFT(E1512,3)&amp;"."&amp;MID(E1512,4,3)&amp;"/"&amp;MID(E1512,7,4)&amp;"-"&amp;RIGHT(E1512,2),IF(G1512=11,"00.0"&amp;LEFT(E1512,2)&amp;"."&amp;MID(E1512,3,3)&amp;"/"&amp;MID(E1512,6,4)&amp;"-"&amp;RIGHT(E1512,2),"erro")))))</f>
        <v>46.014.635/0001-49</v>
      </c>
      <c r="G1512" s="2">
        <f t="shared" si="2"/>
        <v>14</v>
      </c>
      <c r="H1512" s="2" t="s">
        <v>50</v>
      </c>
      <c r="I1512" s="2">
        <v>6.0</v>
      </c>
      <c r="J1512" s="6" t="str">
        <f t="shared" si="14"/>
        <v/>
      </c>
      <c r="K1512" s="6"/>
      <c r="L1512" s="6"/>
      <c r="M1512" s="6"/>
      <c r="N1512" s="6"/>
      <c r="O1512" s="6"/>
      <c r="P1512" s="6"/>
      <c r="Q1512" s="6"/>
      <c r="R1512" s="6"/>
      <c r="S1512" s="6"/>
      <c r="T1512" s="6" t="str">
        <f t="shared" si="15"/>
        <v/>
      </c>
      <c r="U1512" s="6" t="str">
        <f t="shared" si="16"/>
        <v/>
      </c>
      <c r="V1512" s="6" t="str">
        <f t="shared" si="17"/>
        <v/>
      </c>
      <c r="W1512" s="6" t="str">
        <f>IFERROR(VLOOKUP($C1512,'pc 2021'!$D:$M,10,0)/1000,"")</f>
        <v/>
      </c>
      <c r="X1512" s="6" t="str">
        <f>IFERROR(VLOOKUP($C1512,'pnc 2021'!$D:$M,10,0)/1000,"")</f>
        <v/>
      </c>
      <c r="Y1512" s="6" t="str">
        <f>IFERROR(VLOOKUP(C1512,'atv 2021'!$D:$M,10,0)/1000,"")</f>
        <v/>
      </c>
      <c r="Z1512" s="6" t="str">
        <f>IFERROR(VLOOKUP($C1512,'ll 2021'!$D:$N,11,0)/1000,"")</f>
        <v/>
      </c>
      <c r="AA1512" s="2" t="str">
        <f t="shared" si="3"/>
        <v/>
      </c>
      <c r="AB1512" s="2">
        <f t="shared" si="18"/>
        <v>0</v>
      </c>
      <c r="AC1512" s="2">
        <f t="shared" si="19"/>
        <v>1</v>
      </c>
      <c r="AD1512" s="2">
        <f t="shared" si="20"/>
        <v>0</v>
      </c>
      <c r="AE1512" s="2">
        <f t="shared" si="21"/>
        <v>0</v>
      </c>
      <c r="AF1512" s="2">
        <f t="shared" si="22"/>
        <v>0</v>
      </c>
      <c r="AG1512" s="2">
        <f t="shared" si="23"/>
        <v>0</v>
      </c>
      <c r="AH1512" s="2">
        <f t="shared" si="24"/>
        <v>0</v>
      </c>
      <c r="AI1512" s="2">
        <f t="shared" si="25"/>
        <v>0</v>
      </c>
      <c r="AJ1512" s="2">
        <f t="shared" si="26"/>
        <v>0</v>
      </c>
      <c r="AK1512" s="2">
        <f t="shared" si="27"/>
        <v>0</v>
      </c>
      <c r="AL1512" s="2">
        <f t="shared" si="28"/>
        <v>0</v>
      </c>
      <c r="AM1512" s="2">
        <v>0.0</v>
      </c>
      <c r="AN1512" s="3">
        <v>0.0</v>
      </c>
      <c r="AO1512" s="3">
        <v>0.0</v>
      </c>
      <c r="AP1512" s="3">
        <v>0.0</v>
      </c>
      <c r="AQ1512" s="3">
        <v>0.0</v>
      </c>
      <c r="AR1512" s="3">
        <v>1.0</v>
      </c>
      <c r="AS1512" s="6" t="str">
        <f>IFERROR(VLOOKUP($C1512,'t-1 2020'!$A:$V,15,0),"")</f>
        <v/>
      </c>
      <c r="AT1512" s="6" t="str">
        <f>IFERROR(VLOOKUP($C1512,'t-1 2020'!$A:$V,16,0),"")</f>
        <v/>
      </c>
      <c r="AU1512" s="6" t="str">
        <f>IFERROR(VLOOKUP($C1512,'t-1 2020'!$A:$V,17,0),"")</f>
        <v/>
      </c>
      <c r="AV1512" s="6" t="str">
        <f>IFERROR(VLOOKUP($C1512,'t-1 2020'!$A:$V,8,0),"")</f>
        <v/>
      </c>
      <c r="AW1512" s="6" t="str">
        <f>IFERROR(VLOOKUP($C1512,'t-1 2020'!$A:$V,9,0),"")</f>
        <v/>
      </c>
      <c r="AX1512" s="6" t="str">
        <f>IFERROR(VLOOKUP($C1512,'t-1 2020'!$A:$V,10,0),"")</f>
        <v/>
      </c>
      <c r="AY1512" s="6" t="str">
        <f>IFERROR(VLOOKUP($C1512,'t-1 2020'!$A:$V,111,0),"")</f>
        <v/>
      </c>
      <c r="AZ1512" s="6" t="str">
        <f>IFERROR(VLOOKUP($C1512,'t-1 2020'!$A:$V,12,0),"")</f>
        <v/>
      </c>
      <c r="BA1512" s="6" t="str">
        <f>IFERROR(VLOOKUP($C1512,'t-1 2020'!$A:$V,13,0),"")</f>
        <v/>
      </c>
      <c r="BB1512" s="6" t="str">
        <f>IFERROR(VLOOKUP($C1512,'t-1 2020'!$A:$V,14,0),"")</f>
        <v/>
      </c>
      <c r="BC1512" s="6"/>
      <c r="BD1512" s="6"/>
    </row>
    <row r="1513" ht="15.75" customHeight="1">
      <c r="A1513" s="2">
        <v>104.0</v>
      </c>
      <c r="B1513" s="3">
        <v>2021.0</v>
      </c>
      <c r="C1513" s="7" t="s">
        <v>160</v>
      </c>
      <c r="D1513" s="2">
        <v>13030.0</v>
      </c>
      <c r="E1513" s="2">
        <v>8.9723993000133E13</v>
      </c>
      <c r="F1513" s="2" t="str">
        <f t="array" ref="F1513">IFERROR(INDEX(cnpj!$A:$B,MATCH(C1513,cnpj!$B:$B,0),1),IF(G1513=14,LEFT(E1513,2)&amp;"."&amp;MID(E1513,3,3)&amp;"."&amp;MID(E1513,6,3)&amp;"/"&amp;MID(E1513,9,4)&amp;"-"&amp;RIGHT(E1513,2),IF(G1513=13,0&amp;LEFT(E1513,1)&amp;"."&amp;MID(E1513,2,3)&amp;"."&amp;MID(E1513,5,3)&amp;"/"&amp;MID(E1513,8,4)&amp;"-"&amp;RIGHT(E1513,2),IF(G1513=12,"00"&amp;"."&amp;LEFT(E1513,3)&amp;"."&amp;MID(E1513,4,3)&amp;"/"&amp;MID(E1513,7,4)&amp;"-"&amp;RIGHT(E1513,2),IF(G1513=11,"00.0"&amp;LEFT(E1513,2)&amp;"."&amp;MID(E1513,3,3)&amp;"/"&amp;MID(E1513,6,4)&amp;"-"&amp;RIGHT(E1513,2),"erro")))))</f>
        <v>89.723.993/0001-33</v>
      </c>
      <c r="G1513" s="2">
        <f t="shared" si="2"/>
        <v>14</v>
      </c>
      <c r="H1513" s="2" t="s">
        <v>60</v>
      </c>
      <c r="I1513" s="2">
        <v>1.0</v>
      </c>
      <c r="J1513" s="6" t="str">
        <f t="shared" si="14"/>
        <v/>
      </c>
      <c r="K1513" s="6"/>
      <c r="L1513" s="6"/>
      <c r="M1513" s="6"/>
      <c r="N1513" s="6"/>
      <c r="O1513" s="6"/>
      <c r="P1513" s="6"/>
      <c r="Q1513" s="6"/>
      <c r="R1513" s="6"/>
      <c r="S1513" s="6"/>
      <c r="T1513" s="6" t="str">
        <f t="shared" si="15"/>
        <v/>
      </c>
      <c r="U1513" s="6" t="str">
        <f t="shared" si="16"/>
        <v/>
      </c>
      <c r="V1513" s="6" t="str">
        <f t="shared" si="17"/>
        <v/>
      </c>
      <c r="W1513" s="6" t="str">
        <f>IFERROR(VLOOKUP($C1513,'pc 2021'!$D:$M,10,0)/1000,"")</f>
        <v/>
      </c>
      <c r="X1513" s="6" t="str">
        <f>IFERROR(VLOOKUP($C1513,'pnc 2021'!$D:$M,10,0)/1000,"")</f>
        <v/>
      </c>
      <c r="Y1513" s="6" t="str">
        <f>IFERROR(VLOOKUP(C1513,'atv 2021'!$D:$M,10,0)/1000,"")</f>
        <v/>
      </c>
      <c r="Z1513" s="6" t="str">
        <f>IFERROR(VLOOKUP($C1513,'ll 2021'!$D:$N,11,0)/1000,"")</f>
        <v/>
      </c>
      <c r="AA1513" s="2" t="str">
        <f t="shared" si="3"/>
        <v/>
      </c>
      <c r="AB1513" s="2">
        <f t="shared" si="18"/>
        <v>0</v>
      </c>
      <c r="AC1513" s="2">
        <f t="shared" si="19"/>
        <v>0</v>
      </c>
      <c r="AD1513" s="2">
        <f t="shared" si="20"/>
        <v>0</v>
      </c>
      <c r="AE1513" s="2">
        <f t="shared" si="21"/>
        <v>0</v>
      </c>
      <c r="AF1513" s="2">
        <f t="shared" si="22"/>
        <v>0</v>
      </c>
      <c r="AG1513" s="2">
        <f t="shared" si="23"/>
        <v>1</v>
      </c>
      <c r="AH1513" s="2">
        <f t="shared" si="24"/>
        <v>0</v>
      </c>
      <c r="AI1513" s="2">
        <f t="shared" si="25"/>
        <v>0</v>
      </c>
      <c r="AJ1513" s="2">
        <f t="shared" si="26"/>
        <v>0</v>
      </c>
      <c r="AK1513" s="2">
        <f t="shared" si="27"/>
        <v>0</v>
      </c>
      <c r="AL1513" s="2">
        <f t="shared" si="28"/>
        <v>0</v>
      </c>
      <c r="AM1513" s="2">
        <v>0.0</v>
      </c>
      <c r="AN1513" s="3">
        <v>0.0</v>
      </c>
      <c r="AO1513" s="3">
        <v>0.0</v>
      </c>
      <c r="AP1513" s="3">
        <v>0.0</v>
      </c>
      <c r="AQ1513" s="3">
        <v>0.0</v>
      </c>
      <c r="AR1513" s="3">
        <v>1.0</v>
      </c>
      <c r="AS1513" s="6">
        <f>IFERROR(VLOOKUP($C1513,'t-1 2020'!$A:$V,15,0),"")</f>
        <v>14.04727207</v>
      </c>
      <c r="AT1513" s="6">
        <f>IFERROR(VLOOKUP($C1513,'t-1 2020'!$A:$V,16,0),"")</f>
        <v>0.04674739197</v>
      </c>
      <c r="AU1513" s="6">
        <f>IFERROR(VLOOKUP($C1513,'t-1 2020'!$A:$V,17,0),"")</f>
        <v>0.5969040758</v>
      </c>
      <c r="AV1513" s="6">
        <f>IFERROR(VLOOKUP($C1513,'t-1 2020'!$A:$V,8,0),"")</f>
        <v>0</v>
      </c>
      <c r="AW1513" s="6">
        <f>IFERROR(VLOOKUP($C1513,'t-1 2020'!$A:$V,9,0),"")</f>
        <v>0</v>
      </c>
      <c r="AX1513" s="6">
        <f>IFERROR(VLOOKUP($C1513,'t-1 2020'!$A:$V,10,0),"")</f>
        <v>0</v>
      </c>
      <c r="AY1513" s="6" t="str">
        <f>IFERROR(VLOOKUP($C1513,'t-1 2020'!$A:$V,111,0),"")</f>
        <v/>
      </c>
      <c r="AZ1513" s="6">
        <f>IFERROR(VLOOKUP($C1513,'t-1 2020'!$A:$V,12,0),"")</f>
        <v>0</v>
      </c>
      <c r="BA1513" s="6">
        <f>IFERROR(VLOOKUP($C1513,'t-1 2020'!$A:$V,13,0),"")</f>
        <v>4</v>
      </c>
      <c r="BB1513" s="6">
        <f>IFERROR(VLOOKUP($C1513,'t-1 2020'!$A:$V,14,0),"")</f>
        <v>1</v>
      </c>
      <c r="BC1513" s="6"/>
      <c r="BD1513" s="6"/>
    </row>
    <row r="1514" ht="15.75" customHeight="1">
      <c r="A1514" s="2">
        <v>105.0</v>
      </c>
      <c r="B1514" s="3">
        <v>2021.0</v>
      </c>
      <c r="C1514" s="7" t="s">
        <v>161</v>
      </c>
      <c r="D1514" s="2">
        <v>18660.0</v>
      </c>
      <c r="E1514" s="2">
        <v>2.429144000193E12</v>
      </c>
      <c r="F1514" s="2" t="str">
        <f t="array" ref="F1514">IFERROR(INDEX(cnpj!$A:$B,MATCH(C1514,cnpj!$B:$B,0),1),IF(G1514=14,LEFT(E1514,2)&amp;"."&amp;MID(E1514,3,3)&amp;"."&amp;MID(E1514,6,3)&amp;"/"&amp;MID(E1514,9,4)&amp;"-"&amp;RIGHT(E1514,2),IF(G1514=13,0&amp;LEFT(E1514,1)&amp;"."&amp;MID(E1514,2,3)&amp;"."&amp;MID(E1514,5,3)&amp;"/"&amp;MID(E1514,8,4)&amp;"-"&amp;RIGHT(E1514,2),IF(G1514=12,"00"&amp;"."&amp;LEFT(E1514,3)&amp;"."&amp;MID(E1514,4,3)&amp;"/"&amp;MID(E1514,7,4)&amp;"-"&amp;RIGHT(E1514,2),IF(G1514=11,"00.0"&amp;LEFT(E1514,2)&amp;"."&amp;MID(E1514,3,3)&amp;"/"&amp;MID(E1514,6,4)&amp;"-"&amp;RIGHT(E1514,2),"erro")))))</f>
        <v>02.429.144/0001-93</v>
      </c>
      <c r="G1514" s="2">
        <f t="shared" si="2"/>
        <v>13</v>
      </c>
      <c r="H1514" s="2" t="s">
        <v>55</v>
      </c>
      <c r="I1514" s="2">
        <v>10.0</v>
      </c>
      <c r="J1514" s="6" t="str">
        <f t="shared" si="14"/>
        <v/>
      </c>
      <c r="K1514" s="6"/>
      <c r="L1514" s="6"/>
      <c r="M1514" s="6"/>
      <c r="N1514" s="6"/>
      <c r="O1514" s="6"/>
      <c r="P1514" s="6"/>
      <c r="Q1514" s="6"/>
      <c r="R1514" s="6"/>
      <c r="S1514" s="6"/>
      <c r="T1514" s="6">
        <f t="shared" si="15"/>
        <v>16.53858953</v>
      </c>
      <c r="U1514" s="6">
        <f t="shared" si="16"/>
        <v>0.3118149482</v>
      </c>
      <c r="V1514" s="6">
        <f t="shared" si="17"/>
        <v>0.005314985735</v>
      </c>
      <c r="W1514" s="6">
        <f>IFERROR(VLOOKUP($C1514,'pc 2021'!$D:$M,10,0)/1000,"")</f>
        <v>63567</v>
      </c>
      <c r="X1514" s="6">
        <f>IFERROR(VLOOKUP($C1514,'pnc 2021'!$D:$M,10,0)/1000,"")</f>
        <v>17365</v>
      </c>
      <c r="Y1514" s="6">
        <f>IFERROR(VLOOKUP(C1514,'atv 2021'!$D:$M,10,0)/1000,"")</f>
        <v>15227134</v>
      </c>
      <c r="Z1514" s="6">
        <f>IFERROR(VLOOKUP($C1514,'ll 2021'!$D:$N,11,0)/1000,"")</f>
        <v>4748048</v>
      </c>
      <c r="AA1514" s="2" t="str">
        <f t="shared" si="3"/>
        <v/>
      </c>
      <c r="AB1514" s="2">
        <f t="shared" si="18"/>
        <v>0</v>
      </c>
      <c r="AC1514" s="2">
        <f t="shared" si="19"/>
        <v>0</v>
      </c>
      <c r="AD1514" s="2">
        <f t="shared" si="20"/>
        <v>1</v>
      </c>
      <c r="AE1514" s="2">
        <f t="shared" si="21"/>
        <v>0</v>
      </c>
      <c r="AF1514" s="2">
        <f t="shared" si="22"/>
        <v>0</v>
      </c>
      <c r="AG1514" s="2">
        <f t="shared" si="23"/>
        <v>0</v>
      </c>
      <c r="AH1514" s="2">
        <f t="shared" si="24"/>
        <v>0</v>
      </c>
      <c r="AI1514" s="2">
        <f t="shared" si="25"/>
        <v>0</v>
      </c>
      <c r="AJ1514" s="2">
        <f t="shared" si="26"/>
        <v>0</v>
      </c>
      <c r="AK1514" s="2">
        <f t="shared" si="27"/>
        <v>0</v>
      </c>
      <c r="AL1514" s="2">
        <f t="shared" si="28"/>
        <v>0</v>
      </c>
      <c r="AM1514" s="2">
        <v>0.0</v>
      </c>
      <c r="AN1514" s="3">
        <v>0.0</v>
      </c>
      <c r="AO1514" s="3">
        <v>0.0</v>
      </c>
      <c r="AP1514" s="3">
        <v>0.0</v>
      </c>
      <c r="AQ1514" s="3">
        <v>0.0</v>
      </c>
      <c r="AR1514" s="3">
        <v>1.0</v>
      </c>
      <c r="AS1514" s="6" t="str">
        <f>IFERROR(VLOOKUP($C1514,'t-1 2020'!$A:$V,15,0),"")</f>
        <v/>
      </c>
      <c r="AT1514" s="6" t="str">
        <f>IFERROR(VLOOKUP($C1514,'t-1 2020'!$A:$V,16,0),"")</f>
        <v/>
      </c>
      <c r="AU1514" s="6" t="str">
        <f>IFERROR(VLOOKUP($C1514,'t-1 2020'!$A:$V,17,0),"")</f>
        <v/>
      </c>
      <c r="AV1514" s="6" t="str">
        <f>IFERROR(VLOOKUP($C1514,'t-1 2020'!$A:$V,8,0),"")</f>
        <v/>
      </c>
      <c r="AW1514" s="6" t="str">
        <f>IFERROR(VLOOKUP($C1514,'t-1 2020'!$A:$V,9,0),"")</f>
        <v/>
      </c>
      <c r="AX1514" s="6" t="str">
        <f>IFERROR(VLOOKUP($C1514,'t-1 2020'!$A:$V,10,0),"")</f>
        <v/>
      </c>
      <c r="AY1514" s="6" t="str">
        <f>IFERROR(VLOOKUP($C1514,'t-1 2020'!$A:$V,111,0),"")</f>
        <v/>
      </c>
      <c r="AZ1514" s="6" t="str">
        <f>IFERROR(VLOOKUP($C1514,'t-1 2020'!$A:$V,12,0),"")</f>
        <v/>
      </c>
      <c r="BA1514" s="6" t="str">
        <f>IFERROR(VLOOKUP($C1514,'t-1 2020'!$A:$V,13,0),"")</f>
        <v/>
      </c>
      <c r="BB1514" s="6" t="str">
        <f>IFERROR(VLOOKUP($C1514,'t-1 2020'!$A:$V,14,0),"")</f>
        <v/>
      </c>
      <c r="BC1514" s="6"/>
      <c r="BD1514" s="6"/>
    </row>
    <row r="1515" ht="15.75" customHeight="1">
      <c r="A1515" s="2">
        <v>106.0</v>
      </c>
      <c r="B1515" s="3">
        <v>2021.0</v>
      </c>
      <c r="C1515" s="7" t="s">
        <v>162</v>
      </c>
      <c r="D1515" s="2">
        <v>20540.0</v>
      </c>
      <c r="E1515" s="2">
        <v>8.43965900015E12</v>
      </c>
      <c r="F1515" s="2" t="str">
        <f t="array" ref="F1515">IFERROR(INDEX(cnpj!$A:$B,MATCH(C1515,cnpj!$B:$B,0),1),IF(G1515=14,LEFT(E1515,2)&amp;"."&amp;MID(E1515,3,3)&amp;"."&amp;MID(E1515,6,3)&amp;"/"&amp;MID(E1515,9,4)&amp;"-"&amp;RIGHT(E1515,2),IF(G1515=13,0&amp;LEFT(E1515,1)&amp;"."&amp;MID(E1515,2,3)&amp;"."&amp;MID(E1515,5,3)&amp;"/"&amp;MID(E1515,8,4)&amp;"-"&amp;RIGHT(E1515,2),IF(G1515=12,"00"&amp;"."&amp;LEFT(E1515,3)&amp;"."&amp;MID(E1515,4,3)&amp;"/"&amp;MID(E1515,7,4)&amp;"-"&amp;RIGHT(E1515,2),IF(G1515=11,"00.0"&amp;LEFT(E1515,2)&amp;"."&amp;MID(E1515,3,3)&amp;"/"&amp;MID(E1515,6,4)&amp;"-"&amp;RIGHT(E1515,2),"erro")))))</f>
        <v>08.439.659/0001-50</v>
      </c>
      <c r="G1515" s="2">
        <f t="shared" si="2"/>
        <v>13</v>
      </c>
      <c r="H1515" s="2" t="s">
        <v>55</v>
      </c>
      <c r="I1515" s="2">
        <v>10.0</v>
      </c>
      <c r="J1515" s="6" t="str">
        <f t="shared" si="14"/>
        <v/>
      </c>
      <c r="K1515" s="6"/>
      <c r="L1515" s="6"/>
      <c r="M1515" s="6"/>
      <c r="N1515" s="6"/>
      <c r="O1515" s="6"/>
      <c r="P1515" s="6"/>
      <c r="Q1515" s="6"/>
      <c r="R1515" s="6"/>
      <c r="S1515" s="6"/>
      <c r="T1515" s="6">
        <f t="shared" si="15"/>
        <v>16.13105965</v>
      </c>
      <c r="U1515" s="6">
        <f t="shared" si="16"/>
        <v>0.1444349549</v>
      </c>
      <c r="V1515" s="6">
        <f t="shared" si="17"/>
        <v>0.4345106315</v>
      </c>
      <c r="W1515" s="6">
        <f>IFERROR(VLOOKUP($C1515,'pc 2021'!$D:$M,10,0)/1000,"")</f>
        <v>1232751</v>
      </c>
      <c r="X1515" s="6">
        <f>IFERROR(VLOOKUP($C1515,'pnc 2021'!$D:$M,10,0)/1000,"")</f>
        <v>3169052</v>
      </c>
      <c r="Y1515" s="6">
        <f>IFERROR(VLOOKUP(C1515,'atv 2021'!$D:$M,10,0)/1000,"")</f>
        <v>10130484</v>
      </c>
      <c r="Z1515" s="6">
        <f>IFERROR(VLOOKUP($C1515,'ll 2021'!$D:$N,11,0)/1000,"")</f>
        <v>1463196</v>
      </c>
      <c r="AA1515" s="2" t="str">
        <f t="shared" si="3"/>
        <v/>
      </c>
      <c r="AB1515" s="2">
        <f t="shared" si="18"/>
        <v>0</v>
      </c>
      <c r="AC1515" s="2">
        <f t="shared" si="19"/>
        <v>0</v>
      </c>
      <c r="AD1515" s="2">
        <f t="shared" si="20"/>
        <v>1</v>
      </c>
      <c r="AE1515" s="2">
        <f t="shared" si="21"/>
        <v>0</v>
      </c>
      <c r="AF1515" s="2">
        <f t="shared" si="22"/>
        <v>0</v>
      </c>
      <c r="AG1515" s="2">
        <f t="shared" si="23"/>
        <v>0</v>
      </c>
      <c r="AH1515" s="2">
        <f t="shared" si="24"/>
        <v>0</v>
      </c>
      <c r="AI1515" s="2">
        <f t="shared" si="25"/>
        <v>0</v>
      </c>
      <c r="AJ1515" s="2">
        <f t="shared" si="26"/>
        <v>0</v>
      </c>
      <c r="AK1515" s="2">
        <f t="shared" si="27"/>
        <v>0</v>
      </c>
      <c r="AL1515" s="2">
        <f t="shared" si="28"/>
        <v>0</v>
      </c>
      <c r="AM1515" s="2">
        <v>0.0</v>
      </c>
      <c r="AN1515" s="3">
        <v>0.0</v>
      </c>
      <c r="AO1515" s="3">
        <v>0.0</v>
      </c>
      <c r="AP1515" s="3">
        <v>0.0</v>
      </c>
      <c r="AQ1515" s="3">
        <v>0.0</v>
      </c>
      <c r="AR1515" s="3">
        <v>1.0</v>
      </c>
      <c r="AS1515" s="6" t="str">
        <f>IFERROR(VLOOKUP($C1515,'t-1 2020'!$A:$V,15,0),"")</f>
        <v/>
      </c>
      <c r="AT1515" s="6" t="str">
        <f>IFERROR(VLOOKUP($C1515,'t-1 2020'!$A:$V,16,0),"")</f>
        <v/>
      </c>
      <c r="AU1515" s="6" t="str">
        <f>IFERROR(VLOOKUP($C1515,'t-1 2020'!$A:$V,17,0),"")</f>
        <v/>
      </c>
      <c r="AV1515" s="6" t="str">
        <f>IFERROR(VLOOKUP($C1515,'t-1 2020'!$A:$V,8,0),"")</f>
        <v/>
      </c>
      <c r="AW1515" s="6" t="str">
        <f>IFERROR(VLOOKUP($C1515,'t-1 2020'!$A:$V,9,0),"")</f>
        <v/>
      </c>
      <c r="AX1515" s="6" t="str">
        <f>IFERROR(VLOOKUP($C1515,'t-1 2020'!$A:$V,10,0),"")</f>
        <v/>
      </c>
      <c r="AY1515" s="6" t="str">
        <f>IFERROR(VLOOKUP($C1515,'t-1 2020'!$A:$V,111,0),"")</f>
        <v/>
      </c>
      <c r="AZ1515" s="6" t="str">
        <f>IFERROR(VLOOKUP($C1515,'t-1 2020'!$A:$V,12,0),"")</f>
        <v/>
      </c>
      <c r="BA1515" s="6" t="str">
        <f>IFERROR(VLOOKUP($C1515,'t-1 2020'!$A:$V,13,0),"")</f>
        <v/>
      </c>
      <c r="BB1515" s="6" t="str">
        <f>IFERROR(VLOOKUP($C1515,'t-1 2020'!$A:$V,14,0),"")</f>
        <v/>
      </c>
      <c r="BC1515" s="6"/>
      <c r="BD1515" s="6"/>
    </row>
    <row r="1516" ht="15.75" customHeight="1">
      <c r="A1516" s="2">
        <v>107.0</v>
      </c>
      <c r="B1516" s="3">
        <v>2021.0</v>
      </c>
      <c r="C1516" s="7" t="s">
        <v>163</v>
      </c>
      <c r="D1516" s="2">
        <v>18953.0</v>
      </c>
      <c r="E1516" s="2">
        <v>3.953509000147E12</v>
      </c>
      <c r="F1516" s="2" t="str">
        <f t="array" ref="F1516">IFERROR(INDEX(cnpj!$A:$B,MATCH(C1516,cnpj!$B:$B,0),1),IF(G1516=14,LEFT(E1516,2)&amp;"."&amp;MID(E1516,3,3)&amp;"."&amp;MID(E1516,6,3)&amp;"/"&amp;MID(E1516,9,4)&amp;"-"&amp;RIGHT(E1516,2),IF(G1516=13,0&amp;LEFT(E1516,1)&amp;"."&amp;MID(E1516,2,3)&amp;"."&amp;MID(E1516,5,3)&amp;"/"&amp;MID(E1516,8,4)&amp;"-"&amp;RIGHT(E1516,2),IF(G1516=12,"00"&amp;"."&amp;LEFT(E1516,3)&amp;"."&amp;MID(E1516,4,3)&amp;"/"&amp;MID(E1516,7,4)&amp;"-"&amp;RIGHT(E1516,2),IF(G1516=11,"00.0"&amp;LEFT(E1516,2)&amp;"."&amp;MID(E1516,3,3)&amp;"/"&amp;MID(E1516,6,4)&amp;"-"&amp;RIGHT(E1516,2),"erro")))))</f>
        <v>03.953.509/0001-47</v>
      </c>
      <c r="G1516" s="2">
        <f t="shared" si="2"/>
        <v>13</v>
      </c>
      <c r="H1516" s="2" t="s">
        <v>52</v>
      </c>
      <c r="I1516" s="2">
        <v>10.0</v>
      </c>
      <c r="J1516" s="6" t="str">
        <f t="shared" si="14"/>
        <v/>
      </c>
      <c r="K1516" s="6"/>
      <c r="L1516" s="6"/>
      <c r="M1516" s="6"/>
      <c r="N1516" s="6"/>
      <c r="O1516" s="6"/>
      <c r="P1516" s="6"/>
      <c r="Q1516" s="6"/>
      <c r="R1516" s="6"/>
      <c r="S1516" s="6"/>
      <c r="T1516" s="6">
        <f t="shared" si="15"/>
        <v>15.46715031</v>
      </c>
      <c r="U1516" s="6">
        <f t="shared" si="16"/>
        <v>0.2334401618</v>
      </c>
      <c r="V1516" s="6">
        <f t="shared" si="17"/>
        <v>0.193255329</v>
      </c>
      <c r="W1516" s="6">
        <f>IFERROR(VLOOKUP($C1516,'pc 2021'!$D:$M,10,0)/1000,"")</f>
        <v>289760</v>
      </c>
      <c r="X1516" s="6">
        <f>IFERROR(VLOOKUP($C1516,'pnc 2021'!$D:$M,10,0)/1000,"")</f>
        <v>718168</v>
      </c>
      <c r="Y1516" s="6">
        <f>IFERROR(VLOOKUP(C1516,'atv 2021'!$D:$M,10,0)/1000,"")</f>
        <v>5215525</v>
      </c>
      <c r="Z1516" s="6">
        <f>IFERROR(VLOOKUP($C1516,'ll 2021'!$D:$N,11,0)/1000,"")</f>
        <v>1217513</v>
      </c>
      <c r="AA1516" s="2" t="str">
        <f t="shared" si="3"/>
        <v/>
      </c>
      <c r="AB1516" s="2">
        <f t="shared" si="18"/>
        <v>0</v>
      </c>
      <c r="AC1516" s="2">
        <f t="shared" si="19"/>
        <v>0</v>
      </c>
      <c r="AD1516" s="2">
        <f t="shared" si="20"/>
        <v>1</v>
      </c>
      <c r="AE1516" s="2">
        <f t="shared" si="21"/>
        <v>0</v>
      </c>
      <c r="AF1516" s="2">
        <f t="shared" si="22"/>
        <v>0</v>
      </c>
      <c r="AG1516" s="2">
        <f t="shared" si="23"/>
        <v>0</v>
      </c>
      <c r="AH1516" s="2">
        <f t="shared" si="24"/>
        <v>0</v>
      </c>
      <c r="AI1516" s="2">
        <f t="shared" si="25"/>
        <v>0</v>
      </c>
      <c r="AJ1516" s="2">
        <f t="shared" si="26"/>
        <v>0</v>
      </c>
      <c r="AK1516" s="2">
        <f t="shared" si="27"/>
        <v>0</v>
      </c>
      <c r="AL1516" s="2">
        <f t="shared" si="28"/>
        <v>0</v>
      </c>
      <c r="AM1516" s="2">
        <v>0.0</v>
      </c>
      <c r="AN1516" s="3">
        <v>0.0</v>
      </c>
      <c r="AO1516" s="3">
        <v>0.0</v>
      </c>
      <c r="AP1516" s="3">
        <v>0.0</v>
      </c>
      <c r="AQ1516" s="3">
        <v>0.0</v>
      </c>
      <c r="AR1516" s="3">
        <v>1.0</v>
      </c>
      <c r="AS1516" s="6" t="str">
        <f>IFERROR(VLOOKUP($C1516,'t-1 2020'!$A:$V,15,0),"")</f>
        <v/>
      </c>
      <c r="AT1516" s="6" t="str">
        <f>IFERROR(VLOOKUP($C1516,'t-1 2020'!$A:$V,16,0),"")</f>
        <v/>
      </c>
      <c r="AU1516" s="6" t="str">
        <f>IFERROR(VLOOKUP($C1516,'t-1 2020'!$A:$V,17,0),"")</f>
        <v/>
      </c>
      <c r="AV1516" s="6" t="str">
        <f>IFERROR(VLOOKUP($C1516,'t-1 2020'!$A:$V,8,0),"")</f>
        <v/>
      </c>
      <c r="AW1516" s="6" t="str">
        <f>IFERROR(VLOOKUP($C1516,'t-1 2020'!$A:$V,9,0),"")</f>
        <v/>
      </c>
      <c r="AX1516" s="6" t="str">
        <f>IFERROR(VLOOKUP($C1516,'t-1 2020'!$A:$V,10,0),"")</f>
        <v/>
      </c>
      <c r="AY1516" s="6" t="str">
        <f>IFERROR(VLOOKUP($C1516,'t-1 2020'!$A:$V,111,0),"")</f>
        <v/>
      </c>
      <c r="AZ1516" s="6" t="str">
        <f>IFERROR(VLOOKUP($C1516,'t-1 2020'!$A:$V,12,0),"")</f>
        <v/>
      </c>
      <c r="BA1516" s="6" t="str">
        <f>IFERROR(VLOOKUP($C1516,'t-1 2020'!$A:$V,13,0),"")</f>
        <v/>
      </c>
      <c r="BB1516" s="6" t="str">
        <f>IFERROR(VLOOKUP($C1516,'t-1 2020'!$A:$V,14,0),"")</f>
        <v/>
      </c>
      <c r="BC1516" s="6"/>
      <c r="BD1516" s="6"/>
    </row>
    <row r="1517" ht="15.75" customHeight="1">
      <c r="A1517" s="2">
        <v>108.0</v>
      </c>
      <c r="B1517" s="3">
        <v>2021.0</v>
      </c>
      <c r="C1517" s="7" t="s">
        <v>164</v>
      </c>
      <c r="D1517" s="2">
        <v>20630.0</v>
      </c>
      <c r="E1517" s="2">
        <v>7.820907000146E12</v>
      </c>
      <c r="F1517" s="2" t="str">
        <f t="array" ref="F1517">IFERROR(INDEX(cnpj!$A:$B,MATCH(C1517,cnpj!$B:$B,0),1),IF(G1517=14,LEFT(E1517,2)&amp;"."&amp;MID(E1517,3,3)&amp;"."&amp;MID(E1517,6,3)&amp;"/"&amp;MID(E1517,9,4)&amp;"-"&amp;RIGHT(E1517,2),IF(G1517=13,0&amp;LEFT(E1517,1)&amp;"."&amp;MID(E1517,2,3)&amp;"."&amp;MID(E1517,5,3)&amp;"/"&amp;MID(E1517,8,4)&amp;"-"&amp;RIGHT(E1517,2),IF(G1517=12,"00"&amp;"."&amp;LEFT(E1517,3)&amp;"."&amp;MID(E1517,4,3)&amp;"/"&amp;MID(E1517,7,4)&amp;"-"&amp;RIGHT(E1517,2),IF(G1517=11,"00.0"&amp;LEFT(E1517,2)&amp;"."&amp;MID(E1517,3,3)&amp;"/"&amp;MID(E1517,6,4)&amp;"-"&amp;RIGHT(E1517,2),"erro")))))</f>
        <v>07.820.907/0001-46</v>
      </c>
      <c r="G1517" s="2">
        <f t="shared" si="2"/>
        <v>13</v>
      </c>
      <c r="H1517" s="2" t="s">
        <v>62</v>
      </c>
      <c r="I1517" s="2">
        <v>3.0</v>
      </c>
      <c r="J1517" s="6" t="str">
        <f t="shared" si="14"/>
        <v/>
      </c>
      <c r="K1517" s="6"/>
      <c r="L1517" s="6"/>
      <c r="M1517" s="6"/>
      <c r="N1517" s="6"/>
      <c r="O1517" s="6"/>
      <c r="P1517" s="6"/>
      <c r="Q1517" s="6"/>
      <c r="R1517" s="6"/>
      <c r="S1517" s="6"/>
      <c r="T1517" s="6">
        <f t="shared" si="15"/>
        <v>11.55674137</v>
      </c>
      <c r="U1517" s="6">
        <f t="shared" si="16"/>
        <v>-0.06682682644</v>
      </c>
      <c r="V1517" s="6">
        <f t="shared" si="17"/>
        <v>0.04055360407</v>
      </c>
      <c r="W1517" s="6">
        <f>IFERROR(VLOOKUP($C1517,'pc 2021'!$D:$M,10,0)/1000,"")</f>
        <v>183</v>
      </c>
      <c r="X1517" s="6">
        <f>IFERROR(VLOOKUP($C1517,'pnc 2021'!$D:$M,10,0)/1000,"")</f>
        <v>4054</v>
      </c>
      <c r="Y1517" s="6">
        <f>IFERROR(VLOOKUP(C1517,'atv 2021'!$D:$M,10,0)/1000,"")</f>
        <v>104479</v>
      </c>
      <c r="Z1517" s="6">
        <f>IFERROR(VLOOKUP($C1517,'ll 2021'!$D:$N,11,0)/1000,"")</f>
        <v>-6982</v>
      </c>
      <c r="AA1517" s="2" t="str">
        <f t="shared" si="3"/>
        <v/>
      </c>
      <c r="AB1517" s="2">
        <f t="shared" si="18"/>
        <v>0</v>
      </c>
      <c r="AC1517" s="2">
        <f t="shared" si="19"/>
        <v>0</v>
      </c>
      <c r="AD1517" s="2">
        <f t="shared" si="20"/>
        <v>0</v>
      </c>
      <c r="AE1517" s="2">
        <f t="shared" si="21"/>
        <v>0</v>
      </c>
      <c r="AF1517" s="2">
        <f t="shared" si="22"/>
        <v>0</v>
      </c>
      <c r="AG1517" s="2">
        <f t="shared" si="23"/>
        <v>0</v>
      </c>
      <c r="AH1517" s="2">
        <f t="shared" si="24"/>
        <v>1</v>
      </c>
      <c r="AI1517" s="2">
        <f t="shared" si="25"/>
        <v>0</v>
      </c>
      <c r="AJ1517" s="2">
        <f t="shared" si="26"/>
        <v>0</v>
      </c>
      <c r="AK1517" s="2">
        <f t="shared" si="27"/>
        <v>0</v>
      </c>
      <c r="AL1517" s="2">
        <f t="shared" si="28"/>
        <v>0</v>
      </c>
      <c r="AM1517" s="2">
        <v>0.0</v>
      </c>
      <c r="AN1517" s="3">
        <v>0.0</v>
      </c>
      <c r="AO1517" s="3">
        <v>0.0</v>
      </c>
      <c r="AP1517" s="3">
        <v>0.0</v>
      </c>
      <c r="AQ1517" s="3">
        <v>0.0</v>
      </c>
      <c r="AR1517" s="3">
        <v>1.0</v>
      </c>
      <c r="AS1517" s="6">
        <f>IFERROR(VLOOKUP($C1517,'t-1 2020'!$A:$V,15,0),"")</f>
        <v>11.59931415</v>
      </c>
      <c r="AT1517" s="6">
        <f>IFERROR(VLOOKUP($C1517,'t-1 2020'!$A:$V,16,0),"")</f>
        <v>-0.1417315612</v>
      </c>
      <c r="AU1517" s="6">
        <f>IFERROR(VLOOKUP($C1517,'t-1 2020'!$A:$V,17,0),"")</f>
        <v>0.01650110527</v>
      </c>
      <c r="AV1517" s="6">
        <f>IFERROR(VLOOKUP($C1517,'t-1 2020'!$A:$V,8,0),"")</f>
        <v>0</v>
      </c>
      <c r="AW1517" s="6">
        <f>IFERROR(VLOOKUP($C1517,'t-1 2020'!$A:$V,9,0),"")</f>
        <v>0</v>
      </c>
      <c r="AX1517" s="6">
        <f>IFERROR(VLOOKUP($C1517,'t-1 2020'!$A:$V,10,0),"")</f>
        <v>0</v>
      </c>
      <c r="AY1517" s="6" t="str">
        <f>IFERROR(VLOOKUP($C1517,'t-1 2020'!$A:$V,111,0),"")</f>
        <v/>
      </c>
      <c r="AZ1517" s="6">
        <f>IFERROR(VLOOKUP($C1517,'t-1 2020'!$A:$V,12,0),"")</f>
        <v>0</v>
      </c>
      <c r="BA1517" s="6">
        <f>IFERROR(VLOOKUP($C1517,'t-1 2020'!$A:$V,13,0),"")</f>
        <v>6</v>
      </c>
      <c r="BB1517" s="6">
        <f>IFERROR(VLOOKUP($C1517,'t-1 2020'!$A:$V,14,0),"")</f>
        <v>0</v>
      </c>
      <c r="BC1517" s="6"/>
      <c r="BD1517" s="6"/>
    </row>
    <row r="1518" ht="15.75" customHeight="1">
      <c r="A1518" s="2">
        <v>109.0</v>
      </c>
      <c r="B1518" s="3">
        <v>2021.0</v>
      </c>
      <c r="C1518" s="7" t="s">
        <v>165</v>
      </c>
      <c r="D1518" s="2">
        <v>20044.0</v>
      </c>
      <c r="E1518" s="2">
        <v>1.896779000138E12</v>
      </c>
      <c r="F1518" s="2" t="str">
        <f t="array" ref="F1518">IFERROR(INDEX(cnpj!$A:$B,MATCH(C1518,cnpj!$B:$B,0),1),IF(G1518=14,LEFT(E1518,2)&amp;"."&amp;MID(E1518,3,3)&amp;"."&amp;MID(E1518,6,3)&amp;"/"&amp;MID(E1518,9,4)&amp;"-"&amp;RIGHT(E1518,2),IF(G1518=13,0&amp;LEFT(E1518,1)&amp;"."&amp;MID(E1518,2,3)&amp;"."&amp;MID(E1518,5,3)&amp;"/"&amp;MID(E1518,8,4)&amp;"-"&amp;RIGHT(E1518,2),IF(G1518=12,"00"&amp;"."&amp;LEFT(E1518,3)&amp;"."&amp;MID(E1518,4,3)&amp;"/"&amp;MID(E1518,7,4)&amp;"-"&amp;RIGHT(E1518,2),IF(G1518=11,"00.0"&amp;LEFT(E1518,2)&amp;"."&amp;MID(E1518,3,3)&amp;"/"&amp;MID(E1518,6,4)&amp;"-"&amp;RIGHT(E1518,2),"erro")))))</f>
        <v>01.896.779/0001-38</v>
      </c>
      <c r="G1518" s="2">
        <f t="shared" si="2"/>
        <v>13</v>
      </c>
      <c r="H1518" s="2" t="s">
        <v>60</v>
      </c>
      <c r="I1518" s="2">
        <v>1.0</v>
      </c>
      <c r="J1518" s="6" t="str">
        <f t="shared" si="14"/>
        <v/>
      </c>
      <c r="K1518" s="6"/>
      <c r="L1518" s="6"/>
      <c r="M1518" s="6"/>
      <c r="N1518" s="6"/>
      <c r="O1518" s="6"/>
      <c r="P1518" s="6"/>
      <c r="Q1518" s="6"/>
      <c r="R1518" s="6"/>
      <c r="S1518" s="6"/>
      <c r="T1518" s="6" t="str">
        <f t="shared" si="15"/>
        <v/>
      </c>
      <c r="U1518" s="6" t="str">
        <f t="shared" si="16"/>
        <v/>
      </c>
      <c r="V1518" s="6" t="str">
        <f t="shared" si="17"/>
        <v/>
      </c>
      <c r="W1518" s="6" t="str">
        <f>IFERROR(VLOOKUP($C1518,'pc 2021'!$D:$M,10,0)/1000,"")</f>
        <v/>
      </c>
      <c r="X1518" s="6" t="str">
        <f>IFERROR(VLOOKUP($C1518,'pnc 2021'!$D:$M,10,0)/1000,"")</f>
        <v/>
      </c>
      <c r="Y1518" s="6" t="str">
        <f>IFERROR(VLOOKUP(C1518,'atv 2021'!$D:$M,10,0)/1000,"")</f>
        <v/>
      </c>
      <c r="Z1518" s="6" t="str">
        <f>IFERROR(VLOOKUP($C1518,'ll 2021'!$D:$N,11,0)/1000,"")</f>
        <v/>
      </c>
      <c r="AA1518" s="2" t="str">
        <f t="shared" si="3"/>
        <v/>
      </c>
      <c r="AB1518" s="2">
        <f t="shared" si="18"/>
        <v>0</v>
      </c>
      <c r="AC1518" s="2">
        <f t="shared" si="19"/>
        <v>0</v>
      </c>
      <c r="AD1518" s="2">
        <f t="shared" si="20"/>
        <v>0</v>
      </c>
      <c r="AE1518" s="2">
        <f t="shared" si="21"/>
        <v>0</v>
      </c>
      <c r="AF1518" s="2">
        <f t="shared" si="22"/>
        <v>0</v>
      </c>
      <c r="AG1518" s="2">
        <f t="shared" si="23"/>
        <v>1</v>
      </c>
      <c r="AH1518" s="2">
        <f t="shared" si="24"/>
        <v>0</v>
      </c>
      <c r="AI1518" s="2">
        <f t="shared" si="25"/>
        <v>0</v>
      </c>
      <c r="AJ1518" s="2">
        <f t="shared" si="26"/>
        <v>0</v>
      </c>
      <c r="AK1518" s="2">
        <f t="shared" si="27"/>
        <v>0</v>
      </c>
      <c r="AL1518" s="2">
        <f t="shared" si="28"/>
        <v>0</v>
      </c>
      <c r="AM1518" s="2">
        <v>0.0</v>
      </c>
      <c r="AN1518" s="3">
        <v>0.0</v>
      </c>
      <c r="AO1518" s="3">
        <v>0.0</v>
      </c>
      <c r="AP1518" s="3">
        <v>0.0</v>
      </c>
      <c r="AQ1518" s="3">
        <v>0.0</v>
      </c>
      <c r="AR1518" s="3">
        <v>1.0</v>
      </c>
      <c r="AS1518" s="6">
        <f>IFERROR(VLOOKUP($C1518,'t-1 2020'!$A:$V,15,0),"")</f>
        <v>13.19892434</v>
      </c>
      <c r="AT1518" s="6">
        <f>IFERROR(VLOOKUP($C1518,'t-1 2020'!$A:$V,16,0),"")</f>
        <v>0.08666614794</v>
      </c>
      <c r="AU1518" s="6">
        <f>IFERROR(VLOOKUP($C1518,'t-1 2020'!$A:$V,17,0),"")</f>
        <v>0.4585334134</v>
      </c>
      <c r="AV1518" s="6">
        <f>IFERROR(VLOOKUP($C1518,'t-1 2020'!$A:$V,8,0),"")</f>
        <v>0</v>
      </c>
      <c r="AW1518" s="6">
        <f>IFERROR(VLOOKUP($C1518,'t-1 2020'!$A:$V,9,0),"")</f>
        <v>1</v>
      </c>
      <c r="AX1518" s="6">
        <f>IFERROR(VLOOKUP($C1518,'t-1 2020'!$A:$V,10,0),"")</f>
        <v>0</v>
      </c>
      <c r="AY1518" s="6" t="str">
        <f>IFERROR(VLOOKUP($C1518,'t-1 2020'!$A:$V,111,0),"")</f>
        <v/>
      </c>
      <c r="AZ1518" s="6">
        <f>IFERROR(VLOOKUP($C1518,'t-1 2020'!$A:$V,12,0),"")</f>
        <v>0</v>
      </c>
      <c r="BA1518" s="6">
        <f>IFERROR(VLOOKUP($C1518,'t-1 2020'!$A:$V,13,0),"")</f>
        <v>13</v>
      </c>
      <c r="BB1518" s="6">
        <f>IFERROR(VLOOKUP($C1518,'t-1 2020'!$A:$V,14,0),"")</f>
        <v>0</v>
      </c>
      <c r="BC1518" s="6"/>
      <c r="BD1518" s="6"/>
    </row>
    <row r="1519" ht="15.75" customHeight="1">
      <c r="A1519" s="2">
        <v>110.0</v>
      </c>
      <c r="B1519" s="3">
        <v>2021.0</v>
      </c>
      <c r="C1519" s="7" t="s">
        <v>166</v>
      </c>
      <c r="D1519" s="2">
        <v>18376.0</v>
      </c>
      <c r="E1519" s="2">
        <v>2.998611000104E12</v>
      </c>
      <c r="F1519" s="2" t="str">
        <f t="array" ref="F1519">IFERROR(INDEX(cnpj!$A:$B,MATCH(C1519,cnpj!$B:$B,0),1),IF(G1519=14,LEFT(E1519,2)&amp;"."&amp;MID(E1519,3,3)&amp;"."&amp;MID(E1519,6,3)&amp;"/"&amp;MID(E1519,9,4)&amp;"-"&amp;RIGHT(E1519,2),IF(G1519=13,0&amp;LEFT(E1519,1)&amp;"."&amp;MID(E1519,2,3)&amp;"."&amp;MID(E1519,5,3)&amp;"/"&amp;MID(E1519,8,4)&amp;"-"&amp;RIGHT(E1519,2),IF(G1519=12,"00"&amp;"."&amp;LEFT(E1519,3)&amp;"."&amp;MID(E1519,4,3)&amp;"/"&amp;MID(E1519,7,4)&amp;"-"&amp;RIGHT(E1519,2),IF(G1519=11,"00.0"&amp;LEFT(E1519,2)&amp;"."&amp;MID(E1519,3,3)&amp;"/"&amp;MID(E1519,6,4)&amp;"-"&amp;RIGHT(E1519,2),"erro")))))</f>
        <v>02.998.611/0001-04</v>
      </c>
      <c r="G1519" s="2">
        <f t="shared" si="2"/>
        <v>13</v>
      </c>
      <c r="H1519" s="2" t="s">
        <v>55</v>
      </c>
      <c r="I1519" s="2">
        <v>10.0</v>
      </c>
      <c r="J1519" s="6" t="str">
        <f t="shared" si="14"/>
        <v/>
      </c>
      <c r="K1519" s="6"/>
      <c r="L1519" s="6"/>
      <c r="M1519" s="6"/>
      <c r="N1519" s="6"/>
      <c r="O1519" s="6"/>
      <c r="P1519" s="6"/>
      <c r="Q1519" s="6"/>
      <c r="R1519" s="6"/>
      <c r="S1519" s="6"/>
      <c r="T1519" s="6">
        <f t="shared" si="15"/>
        <v>17.14831967</v>
      </c>
      <c r="U1519" s="6">
        <f t="shared" si="16"/>
        <v>0.1077419464</v>
      </c>
      <c r="V1519" s="6">
        <f t="shared" si="17"/>
        <v>0.4860534704</v>
      </c>
      <c r="W1519" s="6">
        <f>IFERROR(VLOOKUP($C1519,'pc 2021'!$D:$M,10,0)/1000,"")</f>
        <v>1169454</v>
      </c>
      <c r="X1519" s="6">
        <f>IFERROR(VLOOKUP($C1519,'pnc 2021'!$D:$M,10,0)/1000,"")</f>
        <v>12448274</v>
      </c>
      <c r="Y1519" s="6">
        <f>IFERROR(VLOOKUP(C1519,'atv 2021'!$D:$M,10,0)/1000,"")</f>
        <v>28016934</v>
      </c>
      <c r="Z1519" s="6">
        <f>IFERROR(VLOOKUP($C1519,'ll 2021'!$D:$N,11,0)/1000,"")</f>
        <v>3018599</v>
      </c>
      <c r="AA1519" s="2" t="str">
        <f t="shared" si="3"/>
        <v/>
      </c>
      <c r="AB1519" s="2">
        <f t="shared" si="18"/>
        <v>0</v>
      </c>
      <c r="AC1519" s="2">
        <f t="shared" si="19"/>
        <v>0</v>
      </c>
      <c r="AD1519" s="2">
        <f t="shared" si="20"/>
        <v>1</v>
      </c>
      <c r="AE1519" s="2">
        <f t="shared" si="21"/>
        <v>0</v>
      </c>
      <c r="AF1519" s="2">
        <f t="shared" si="22"/>
        <v>0</v>
      </c>
      <c r="AG1519" s="2">
        <f t="shared" si="23"/>
        <v>0</v>
      </c>
      <c r="AH1519" s="2">
        <f t="shared" si="24"/>
        <v>0</v>
      </c>
      <c r="AI1519" s="2">
        <f t="shared" si="25"/>
        <v>0</v>
      </c>
      <c r="AJ1519" s="2">
        <f t="shared" si="26"/>
        <v>0</v>
      </c>
      <c r="AK1519" s="2">
        <f t="shared" si="27"/>
        <v>0</v>
      </c>
      <c r="AL1519" s="2">
        <f t="shared" si="28"/>
        <v>0</v>
      </c>
      <c r="AM1519" s="2">
        <v>0.0</v>
      </c>
      <c r="AN1519" s="3">
        <v>0.0</v>
      </c>
      <c r="AO1519" s="3">
        <v>0.0</v>
      </c>
      <c r="AP1519" s="3">
        <v>0.0</v>
      </c>
      <c r="AQ1519" s="3">
        <v>0.0</v>
      </c>
      <c r="AR1519" s="3">
        <v>1.0</v>
      </c>
      <c r="AS1519" s="6" t="str">
        <f>IFERROR(VLOOKUP($C1519,'t-1 2020'!$A:$V,15,0),"")</f>
        <v/>
      </c>
      <c r="AT1519" s="6" t="str">
        <f>IFERROR(VLOOKUP($C1519,'t-1 2020'!$A:$V,16,0),"")</f>
        <v/>
      </c>
      <c r="AU1519" s="6" t="str">
        <f>IFERROR(VLOOKUP($C1519,'t-1 2020'!$A:$V,17,0),"")</f>
        <v/>
      </c>
      <c r="AV1519" s="6" t="str">
        <f>IFERROR(VLOOKUP($C1519,'t-1 2020'!$A:$V,8,0),"")</f>
        <v/>
      </c>
      <c r="AW1519" s="6" t="str">
        <f>IFERROR(VLOOKUP($C1519,'t-1 2020'!$A:$V,9,0),"")</f>
        <v/>
      </c>
      <c r="AX1519" s="6" t="str">
        <f>IFERROR(VLOOKUP($C1519,'t-1 2020'!$A:$V,10,0),"")</f>
        <v/>
      </c>
      <c r="AY1519" s="6" t="str">
        <f>IFERROR(VLOOKUP($C1519,'t-1 2020'!$A:$V,111,0),"")</f>
        <v/>
      </c>
      <c r="AZ1519" s="6" t="str">
        <f>IFERROR(VLOOKUP($C1519,'t-1 2020'!$A:$V,12,0),"")</f>
        <v/>
      </c>
      <c r="BA1519" s="6" t="str">
        <f>IFERROR(VLOOKUP($C1519,'t-1 2020'!$A:$V,13,0),"")</f>
        <v/>
      </c>
      <c r="BB1519" s="6" t="str">
        <f>IFERROR(VLOOKUP($C1519,'t-1 2020'!$A:$V,14,0),"")</f>
        <v/>
      </c>
      <c r="BC1519" s="6"/>
      <c r="BD1519" s="6"/>
    </row>
    <row r="1520" ht="15.75" customHeight="1">
      <c r="A1520" s="2">
        <v>111.0</v>
      </c>
      <c r="B1520" s="3">
        <v>2021.0</v>
      </c>
      <c r="C1520" s="7" t="s">
        <v>167</v>
      </c>
      <c r="D1520" s="2">
        <v>14460.0</v>
      </c>
      <c r="E1520" s="2">
        <v>7.3178600000118E13</v>
      </c>
      <c r="F1520" s="2" t="str">
        <f t="array" ref="F1520">IFERROR(INDEX(cnpj!$A:$B,MATCH(C1520,cnpj!$B:$B,0),1),IF(G1520=14,LEFT(E1520,2)&amp;"."&amp;MID(E1520,3,3)&amp;"."&amp;MID(E1520,6,3)&amp;"/"&amp;MID(E1520,9,4)&amp;"-"&amp;RIGHT(E1520,2),IF(G1520=13,0&amp;LEFT(E1520,1)&amp;"."&amp;MID(E1520,2,3)&amp;"."&amp;MID(E1520,5,3)&amp;"/"&amp;MID(E1520,8,4)&amp;"-"&amp;RIGHT(E1520,2),IF(G1520=12,"00"&amp;"."&amp;LEFT(E1520,3)&amp;"."&amp;MID(E1520,4,3)&amp;"/"&amp;MID(E1520,7,4)&amp;"-"&amp;RIGHT(E1520,2),IF(G1520=11,"00.0"&amp;LEFT(E1520,2)&amp;"."&amp;MID(E1520,3,3)&amp;"/"&amp;MID(E1520,6,4)&amp;"-"&amp;RIGHT(E1520,2),"erro")))))</f>
        <v>73.178.600/0001-18</v>
      </c>
      <c r="G1520" s="2">
        <f t="shared" si="2"/>
        <v>14</v>
      </c>
      <c r="H1520" s="2" t="s">
        <v>62</v>
      </c>
      <c r="I1520" s="2">
        <v>3.0</v>
      </c>
      <c r="J1520" s="6" t="str">
        <f t="shared" si="14"/>
        <v/>
      </c>
      <c r="K1520" s="6"/>
      <c r="L1520" s="6"/>
      <c r="M1520" s="6"/>
      <c r="N1520" s="6"/>
      <c r="O1520" s="6"/>
      <c r="P1520" s="6"/>
      <c r="Q1520" s="6"/>
      <c r="R1520" s="6"/>
      <c r="S1520" s="6"/>
      <c r="T1520" s="6">
        <f t="shared" si="15"/>
        <v>16.05616588</v>
      </c>
      <c r="U1520" s="6">
        <f t="shared" si="16"/>
        <v>0.09727720305</v>
      </c>
      <c r="V1520" s="6">
        <f t="shared" si="17"/>
        <v>0.3405969197</v>
      </c>
      <c r="W1520" s="6">
        <f>IFERROR(VLOOKUP($C1520,'pc 2021'!$D:$M,10,0)/1000,"")</f>
        <v>1078747</v>
      </c>
      <c r="X1520" s="6">
        <f>IFERROR(VLOOKUP($C1520,'pnc 2021'!$D:$M,10,0)/1000,"")</f>
        <v>2122690</v>
      </c>
      <c r="Y1520" s="6">
        <f>IFERROR(VLOOKUP(C1520,'atv 2021'!$D:$M,10,0)/1000,"")</f>
        <v>9399489</v>
      </c>
      <c r="Z1520" s="6">
        <f>IFERROR(VLOOKUP($C1520,'ll 2021'!$D:$N,11,0)/1000,"")</f>
        <v>914356</v>
      </c>
      <c r="AA1520" s="2" t="str">
        <f t="shared" si="3"/>
        <v/>
      </c>
      <c r="AB1520" s="2">
        <f t="shared" si="18"/>
        <v>0</v>
      </c>
      <c r="AC1520" s="2">
        <f t="shared" si="19"/>
        <v>0</v>
      </c>
      <c r="AD1520" s="2">
        <f t="shared" si="20"/>
        <v>0</v>
      </c>
      <c r="AE1520" s="2">
        <f t="shared" si="21"/>
        <v>0</v>
      </c>
      <c r="AF1520" s="2">
        <f t="shared" si="22"/>
        <v>0</v>
      </c>
      <c r="AG1520" s="2">
        <f t="shared" si="23"/>
        <v>0</v>
      </c>
      <c r="AH1520" s="2">
        <f t="shared" si="24"/>
        <v>1</v>
      </c>
      <c r="AI1520" s="2">
        <f t="shared" si="25"/>
        <v>0</v>
      </c>
      <c r="AJ1520" s="2">
        <f t="shared" si="26"/>
        <v>0</v>
      </c>
      <c r="AK1520" s="2">
        <f t="shared" si="27"/>
        <v>0</v>
      </c>
      <c r="AL1520" s="2">
        <f t="shared" si="28"/>
        <v>0</v>
      </c>
      <c r="AM1520" s="2">
        <v>0.0</v>
      </c>
      <c r="AN1520" s="3">
        <v>0.0</v>
      </c>
      <c r="AO1520" s="3">
        <v>0.0</v>
      </c>
      <c r="AP1520" s="3">
        <v>0.0</v>
      </c>
      <c r="AQ1520" s="3">
        <v>0.0</v>
      </c>
      <c r="AR1520" s="3">
        <v>1.0</v>
      </c>
      <c r="AS1520" s="6">
        <f>IFERROR(VLOOKUP($C1520,'t-1 2020'!$A:$V,15,0),"")</f>
        <v>15.9899536</v>
      </c>
      <c r="AT1520" s="6">
        <f>IFERROR(VLOOKUP($C1520,'t-1 2020'!$A:$V,16,0),"")</f>
        <v>0.2000909599</v>
      </c>
      <c r="AU1520" s="6">
        <f>IFERROR(VLOOKUP($C1520,'t-1 2020'!$A:$V,17,0),"")</f>
        <v>0.3742690358</v>
      </c>
      <c r="AV1520" s="6">
        <f>IFERROR(VLOOKUP($C1520,'t-1 2020'!$A:$V,8,0),"")</f>
        <v>0</v>
      </c>
      <c r="AW1520" s="6">
        <f>IFERROR(VLOOKUP($C1520,'t-1 2020'!$A:$V,9,0),"")</f>
        <v>1</v>
      </c>
      <c r="AX1520" s="6">
        <f>IFERROR(VLOOKUP($C1520,'t-1 2020'!$A:$V,10,0),"")</f>
        <v>0</v>
      </c>
      <c r="AY1520" s="6" t="str">
        <f>IFERROR(VLOOKUP($C1520,'t-1 2020'!$A:$V,111,0),"")</f>
        <v/>
      </c>
      <c r="AZ1520" s="6">
        <f>IFERROR(VLOOKUP($C1520,'t-1 2020'!$A:$V,12,0),"")</f>
        <v>0</v>
      </c>
      <c r="BA1520" s="6">
        <f>IFERROR(VLOOKUP($C1520,'t-1 2020'!$A:$V,13,0),"")</f>
        <v>19</v>
      </c>
      <c r="BB1520" s="6">
        <f>IFERROR(VLOOKUP($C1520,'t-1 2020'!$A:$V,14,0),"")</f>
        <v>0</v>
      </c>
      <c r="BC1520" s="6"/>
      <c r="BD1520" s="6"/>
    </row>
    <row r="1521" ht="15.75" customHeight="1">
      <c r="A1521" s="2">
        <v>112.0</v>
      </c>
      <c r="B1521" s="3">
        <v>2021.0</v>
      </c>
      <c r="C1521" s="7" t="s">
        <v>168</v>
      </c>
      <c r="D1521" s="2">
        <v>16632.0</v>
      </c>
      <c r="E1521" s="2">
        <v>2.193750000152E12</v>
      </c>
      <c r="F1521" s="2" t="str">
        <f t="array" ref="F1521">IFERROR(INDEX(cnpj!$A:$B,MATCH(C1521,cnpj!$B:$B,0),1),IF(G1521=14,LEFT(E1521,2)&amp;"."&amp;MID(E1521,3,3)&amp;"."&amp;MID(E1521,6,3)&amp;"/"&amp;MID(E1521,9,4)&amp;"-"&amp;RIGHT(E1521,2),IF(G1521=13,0&amp;LEFT(E1521,1)&amp;"."&amp;MID(E1521,2,3)&amp;"."&amp;MID(E1521,5,3)&amp;"/"&amp;MID(E1521,8,4)&amp;"-"&amp;RIGHT(E1521,2),IF(G1521=12,"00"&amp;"."&amp;LEFT(E1521,3)&amp;"."&amp;MID(E1521,4,3)&amp;"/"&amp;MID(E1521,7,4)&amp;"-"&amp;RIGHT(E1521,2),IF(G1521=11,"00.0"&amp;LEFT(E1521,2)&amp;"."&amp;MID(E1521,3,3)&amp;"/"&amp;MID(E1521,6,4)&amp;"-"&amp;RIGHT(E1521,2),"erro")))))</f>
        <v>02.193.750/0001-52</v>
      </c>
      <c r="G1521" s="2">
        <f t="shared" si="2"/>
        <v>13</v>
      </c>
      <c r="H1521" s="2" t="s">
        <v>88</v>
      </c>
      <c r="I1521" s="2">
        <v>5.0</v>
      </c>
      <c r="J1521" s="6" t="str">
        <f t="shared" si="14"/>
        <v/>
      </c>
      <c r="K1521" s="6"/>
      <c r="L1521" s="6"/>
      <c r="M1521" s="6"/>
      <c r="N1521" s="6"/>
      <c r="O1521" s="6"/>
      <c r="P1521" s="6"/>
      <c r="Q1521" s="6"/>
      <c r="R1521" s="6"/>
      <c r="S1521" s="6"/>
      <c r="T1521" s="6">
        <f t="shared" si="15"/>
        <v>13.20632762</v>
      </c>
      <c r="U1521" s="6">
        <f t="shared" si="16"/>
        <v>0.3527928723</v>
      </c>
      <c r="V1521" s="6">
        <f t="shared" si="17"/>
        <v>0.1950238601</v>
      </c>
      <c r="W1521" s="6">
        <f>IFERROR(VLOOKUP($C1521,'pc 2021'!$D:$M,10,0)/1000,"")</f>
        <v>42233</v>
      </c>
      <c r="X1521" s="6">
        <f>IFERROR(VLOOKUP($C1521,'pnc 2021'!$D:$M,10,0)/1000,"")</f>
        <v>63820</v>
      </c>
      <c r="Y1521" s="6">
        <f>IFERROR(VLOOKUP(C1521,'atv 2021'!$D:$M,10,0)/1000,"")</f>
        <v>543795</v>
      </c>
      <c r="Z1521" s="6">
        <f>IFERROR(VLOOKUP($C1521,'ll 2021'!$D:$N,11,0)/1000,"")</f>
        <v>191847</v>
      </c>
      <c r="AA1521" s="2" t="str">
        <f t="shared" si="3"/>
        <v/>
      </c>
      <c r="AB1521" s="2">
        <f t="shared" si="18"/>
        <v>0</v>
      </c>
      <c r="AC1521" s="2">
        <f t="shared" si="19"/>
        <v>0</v>
      </c>
      <c r="AD1521" s="2">
        <f t="shared" si="20"/>
        <v>0</v>
      </c>
      <c r="AE1521" s="2">
        <f t="shared" si="21"/>
        <v>0</v>
      </c>
      <c r="AF1521" s="2">
        <f t="shared" si="22"/>
        <v>0</v>
      </c>
      <c r="AG1521" s="2">
        <f t="shared" si="23"/>
        <v>0</v>
      </c>
      <c r="AH1521" s="2">
        <f t="shared" si="24"/>
        <v>0</v>
      </c>
      <c r="AI1521" s="2">
        <f t="shared" si="25"/>
        <v>0</v>
      </c>
      <c r="AJ1521" s="2">
        <f t="shared" si="26"/>
        <v>1</v>
      </c>
      <c r="AK1521" s="2">
        <f t="shared" si="27"/>
        <v>0</v>
      </c>
      <c r="AL1521" s="2">
        <f t="shared" si="28"/>
        <v>0</v>
      </c>
      <c r="AM1521" s="2">
        <v>0.0</v>
      </c>
      <c r="AN1521" s="3">
        <v>0.0</v>
      </c>
      <c r="AO1521" s="3">
        <v>0.0</v>
      </c>
      <c r="AP1521" s="3">
        <v>0.0</v>
      </c>
      <c r="AQ1521" s="3">
        <v>0.0</v>
      </c>
      <c r="AR1521" s="3">
        <v>1.0</v>
      </c>
      <c r="AS1521" s="6">
        <f>IFERROR(VLOOKUP($C1521,'t-1 2020'!$A:$V,15,0),"")</f>
        <v>12.77657185</v>
      </c>
      <c r="AT1521" s="6">
        <f>IFERROR(VLOOKUP($C1521,'t-1 2020'!$A:$V,16,0),"")</f>
        <v>0.3369471215</v>
      </c>
      <c r="AU1521" s="6">
        <f>IFERROR(VLOOKUP($C1521,'t-1 2020'!$A:$V,17,0),"")</f>
        <v>0.2724698301</v>
      </c>
      <c r="AV1521" s="6">
        <f>IFERROR(VLOOKUP($C1521,'t-1 2020'!$A:$V,8,0),"")</f>
        <v>0</v>
      </c>
      <c r="AW1521" s="6">
        <f>IFERROR(VLOOKUP($C1521,'t-1 2020'!$A:$V,9,0),"")</f>
        <v>0</v>
      </c>
      <c r="AX1521" s="6">
        <f>IFERROR(VLOOKUP($C1521,'t-1 2020'!$A:$V,10,0),"")</f>
        <v>0</v>
      </c>
      <c r="AY1521" s="6" t="str">
        <f>IFERROR(VLOOKUP($C1521,'t-1 2020'!$A:$V,111,0),"")</f>
        <v/>
      </c>
      <c r="AZ1521" s="6">
        <f>IFERROR(VLOOKUP($C1521,'t-1 2020'!$A:$V,12,0),"")</f>
        <v>0</v>
      </c>
      <c r="BA1521" s="6">
        <f>IFERROR(VLOOKUP($C1521,'t-1 2020'!$A:$V,13,0),"")</f>
        <v>13</v>
      </c>
      <c r="BB1521" s="6">
        <f>IFERROR(VLOOKUP($C1521,'t-1 2020'!$A:$V,14,0),"")</f>
        <v>0</v>
      </c>
      <c r="BC1521" s="6"/>
      <c r="BD1521" s="6"/>
    </row>
    <row r="1522" ht="15.75" customHeight="1">
      <c r="A1522" s="2">
        <v>113.0</v>
      </c>
      <c r="B1522" s="3">
        <v>2021.0</v>
      </c>
      <c r="C1522" s="7" t="s">
        <v>169</v>
      </c>
      <c r="D1522" s="2">
        <v>19623.0</v>
      </c>
      <c r="E1522" s="2">
        <v>6.1486650000183E13</v>
      </c>
      <c r="F1522" s="2" t="str">
        <f t="array" ref="F1522">IFERROR(INDEX(cnpj!$A:$B,MATCH(C1522,cnpj!$B:$B,0),1),IF(G1522=14,LEFT(E1522,2)&amp;"."&amp;MID(E1522,3,3)&amp;"."&amp;MID(E1522,6,3)&amp;"/"&amp;MID(E1522,9,4)&amp;"-"&amp;RIGHT(E1522,2),IF(G1522=13,0&amp;LEFT(E1522,1)&amp;"."&amp;MID(E1522,2,3)&amp;"."&amp;MID(E1522,5,3)&amp;"/"&amp;MID(E1522,8,4)&amp;"-"&amp;RIGHT(E1522,2),IF(G1522=12,"00"&amp;"."&amp;LEFT(E1522,3)&amp;"."&amp;MID(E1522,4,3)&amp;"/"&amp;MID(E1522,7,4)&amp;"-"&amp;RIGHT(E1522,2),IF(G1522=11,"00.0"&amp;LEFT(E1522,2)&amp;"."&amp;MID(E1522,3,3)&amp;"/"&amp;MID(E1522,6,4)&amp;"-"&amp;RIGHT(E1522,2),"erro")))))</f>
        <v>61.486.650/0001-83</v>
      </c>
      <c r="G1522" s="2">
        <f t="shared" si="2"/>
        <v>14</v>
      </c>
      <c r="H1522" s="2" t="s">
        <v>48</v>
      </c>
      <c r="I1522" s="2">
        <v>8.0</v>
      </c>
      <c r="J1522" s="6" t="str">
        <f t="shared" si="14"/>
        <v/>
      </c>
      <c r="K1522" s="6"/>
      <c r="L1522" s="6"/>
      <c r="M1522" s="6"/>
      <c r="N1522" s="6"/>
      <c r="O1522" s="6"/>
      <c r="P1522" s="6"/>
      <c r="Q1522" s="6"/>
      <c r="R1522" s="6"/>
      <c r="S1522" s="6"/>
      <c r="T1522" s="6">
        <f t="shared" si="15"/>
        <v>16.6254911</v>
      </c>
      <c r="U1522" s="6">
        <f t="shared" si="16"/>
        <v>-0.01364085036</v>
      </c>
      <c r="V1522" s="6">
        <f t="shared" si="17"/>
        <v>0.545907772</v>
      </c>
      <c r="W1522" s="6">
        <f>IFERROR(VLOOKUP($C1522,'pc 2021'!$D:$M,10,0)/1000,"")</f>
        <v>3623297</v>
      </c>
      <c r="X1522" s="6">
        <f>IFERROR(VLOOKUP($C1522,'pnc 2021'!$D:$M,10,0)/1000,"")</f>
        <v>5444010</v>
      </c>
      <c r="Y1522" s="6">
        <f>IFERROR(VLOOKUP(C1522,'atv 2021'!$D:$M,10,0)/1000,"")</f>
        <v>16609595</v>
      </c>
      <c r="Z1522" s="6">
        <f>IFERROR(VLOOKUP($C1522,'ll 2021'!$D:$N,11,0)/1000,"")</f>
        <v>-226569</v>
      </c>
      <c r="AA1522" s="2" t="str">
        <f t="shared" si="3"/>
        <v/>
      </c>
      <c r="AB1522" s="2">
        <f t="shared" si="18"/>
        <v>1</v>
      </c>
      <c r="AC1522" s="2">
        <f t="shared" si="19"/>
        <v>0</v>
      </c>
      <c r="AD1522" s="2">
        <f t="shared" si="20"/>
        <v>0</v>
      </c>
      <c r="AE1522" s="2">
        <f t="shared" si="21"/>
        <v>0</v>
      </c>
      <c r="AF1522" s="2">
        <f t="shared" si="22"/>
        <v>0</v>
      </c>
      <c r="AG1522" s="2">
        <f t="shared" si="23"/>
        <v>0</v>
      </c>
      <c r="AH1522" s="2">
        <f t="shared" si="24"/>
        <v>0</v>
      </c>
      <c r="AI1522" s="2">
        <f t="shared" si="25"/>
        <v>0</v>
      </c>
      <c r="AJ1522" s="2">
        <f t="shared" si="26"/>
        <v>0</v>
      </c>
      <c r="AK1522" s="2">
        <f t="shared" si="27"/>
        <v>0</v>
      </c>
      <c r="AL1522" s="2">
        <f t="shared" si="28"/>
        <v>0</v>
      </c>
      <c r="AM1522" s="2">
        <v>0.0</v>
      </c>
      <c r="AN1522" s="3">
        <v>0.0</v>
      </c>
      <c r="AO1522" s="3">
        <v>0.0</v>
      </c>
      <c r="AP1522" s="3">
        <v>0.0</v>
      </c>
      <c r="AQ1522" s="3">
        <v>0.0</v>
      </c>
      <c r="AR1522" s="3">
        <v>1.0</v>
      </c>
      <c r="AS1522" s="6">
        <f>IFERROR(VLOOKUP($C1522,'t-1 2020'!$A:$V,15,0),"")</f>
        <v>16.17159206</v>
      </c>
      <c r="AT1522" s="6">
        <f>IFERROR(VLOOKUP($C1522,'t-1 2020'!$A:$V,16,0),"")</f>
        <v>-0.01429466255</v>
      </c>
      <c r="AU1522" s="6">
        <f>IFERROR(VLOOKUP($C1522,'t-1 2020'!$A:$V,17,0),"")</f>
        <v>0.6647973578</v>
      </c>
      <c r="AV1522" s="6">
        <f>IFERROR(VLOOKUP($C1522,'t-1 2020'!$A:$V,8,0),"")</f>
        <v>0</v>
      </c>
      <c r="AW1522" s="6">
        <f>IFERROR(VLOOKUP($C1522,'t-1 2020'!$A:$V,9,0),"")</f>
        <v>1</v>
      </c>
      <c r="AX1522" s="6">
        <f>IFERROR(VLOOKUP($C1522,'t-1 2020'!$A:$V,10,0),"")</f>
        <v>1</v>
      </c>
      <c r="AY1522" s="6" t="str">
        <f>IFERROR(VLOOKUP($C1522,'t-1 2020'!$A:$V,111,0),"")</f>
        <v/>
      </c>
      <c r="AZ1522" s="6">
        <f>IFERROR(VLOOKUP($C1522,'t-1 2020'!$A:$V,12,0),"")</f>
        <v>0</v>
      </c>
      <c r="BA1522" s="6">
        <f>IFERROR(VLOOKUP($C1522,'t-1 2020'!$A:$V,13,0),"")</f>
        <v>22</v>
      </c>
      <c r="BB1522" s="6">
        <f>IFERROR(VLOOKUP($C1522,'t-1 2020'!$A:$V,14,0),"")</f>
        <v>0</v>
      </c>
      <c r="BC1522" s="6"/>
      <c r="BD1522" s="6"/>
    </row>
    <row r="1523" ht="15.75" customHeight="1">
      <c r="A1523" s="2">
        <v>114.0</v>
      </c>
      <c r="B1523" s="3">
        <v>2021.0</v>
      </c>
      <c r="C1523" s="7" t="s">
        <v>170</v>
      </c>
      <c r="D1523" s="2">
        <v>12858.0</v>
      </c>
      <c r="E1523" s="2">
        <v>8.9547269000104E13</v>
      </c>
      <c r="F1523" s="2" t="str">
        <f t="array" ref="F1523">IFERROR(INDEX(cnpj!$A:$B,MATCH(C1523,cnpj!$B:$B,0),1),IF(G1523=14,LEFT(E1523,2)&amp;"."&amp;MID(E1523,3,3)&amp;"."&amp;MID(E1523,6,3)&amp;"/"&amp;MID(E1523,9,4)&amp;"-"&amp;RIGHT(E1523,2),IF(G1523=13,0&amp;LEFT(E1523,1)&amp;"."&amp;MID(E1523,2,3)&amp;"."&amp;MID(E1523,5,3)&amp;"/"&amp;MID(E1523,8,4)&amp;"-"&amp;RIGHT(E1523,2),IF(G1523=12,"00"&amp;"."&amp;LEFT(E1523,3)&amp;"."&amp;MID(E1523,4,3)&amp;"/"&amp;MID(E1523,7,4)&amp;"-"&amp;RIGHT(E1523,2),IF(G1523=11,"00.0"&amp;LEFT(E1523,2)&amp;"."&amp;MID(E1523,3,3)&amp;"/"&amp;MID(E1523,6,4)&amp;"-"&amp;RIGHT(E1523,2),"erro")))))</f>
        <v>89.547.269/0001-04</v>
      </c>
      <c r="G1523" s="2">
        <f t="shared" si="2"/>
        <v>14</v>
      </c>
      <c r="H1523" s="2" t="s">
        <v>60</v>
      </c>
      <c r="I1523" s="2">
        <v>1.0</v>
      </c>
      <c r="J1523" s="6" t="str">
        <f t="shared" si="14"/>
        <v/>
      </c>
      <c r="K1523" s="6"/>
      <c r="L1523" s="6"/>
      <c r="M1523" s="6"/>
      <c r="N1523" s="6"/>
      <c r="O1523" s="6"/>
      <c r="P1523" s="6"/>
      <c r="Q1523" s="6"/>
      <c r="R1523" s="6"/>
      <c r="S1523" s="6"/>
      <c r="T1523" s="6" t="str">
        <f t="shared" si="15"/>
        <v/>
      </c>
      <c r="U1523" s="6" t="str">
        <f t="shared" si="16"/>
        <v/>
      </c>
      <c r="V1523" s="6" t="str">
        <f t="shared" si="17"/>
        <v/>
      </c>
      <c r="W1523" s="6" t="str">
        <f>IFERROR(VLOOKUP($C1523,'pc 2021'!$D:$M,10,0)/1000,"")</f>
        <v/>
      </c>
      <c r="X1523" s="6" t="str">
        <f>IFERROR(VLOOKUP($C1523,'pnc 2021'!$D:$M,10,0)/1000,"")</f>
        <v/>
      </c>
      <c r="Y1523" s="6" t="str">
        <f>IFERROR(VLOOKUP(C1523,'atv 2021'!$D:$M,10,0)/1000,"")</f>
        <v/>
      </c>
      <c r="Z1523" s="6" t="str">
        <f>IFERROR(VLOOKUP($C1523,'ll 2021'!$D:$N,11,0)/1000,"")</f>
        <v/>
      </c>
      <c r="AA1523" s="2" t="str">
        <f t="shared" si="3"/>
        <v/>
      </c>
      <c r="AB1523" s="2">
        <f t="shared" si="18"/>
        <v>0</v>
      </c>
      <c r="AC1523" s="2">
        <f t="shared" si="19"/>
        <v>0</v>
      </c>
      <c r="AD1523" s="2">
        <f t="shared" si="20"/>
        <v>0</v>
      </c>
      <c r="AE1523" s="2">
        <f t="shared" si="21"/>
        <v>0</v>
      </c>
      <c r="AF1523" s="2">
        <f t="shared" si="22"/>
        <v>0</v>
      </c>
      <c r="AG1523" s="2">
        <f t="shared" si="23"/>
        <v>1</v>
      </c>
      <c r="AH1523" s="2">
        <f t="shared" si="24"/>
        <v>0</v>
      </c>
      <c r="AI1523" s="2">
        <f t="shared" si="25"/>
        <v>0</v>
      </c>
      <c r="AJ1523" s="2">
        <f t="shared" si="26"/>
        <v>0</v>
      </c>
      <c r="AK1523" s="2">
        <f t="shared" si="27"/>
        <v>0</v>
      </c>
      <c r="AL1523" s="2">
        <f t="shared" si="28"/>
        <v>0</v>
      </c>
      <c r="AM1523" s="2">
        <v>0.0</v>
      </c>
      <c r="AN1523" s="3">
        <v>0.0</v>
      </c>
      <c r="AO1523" s="3">
        <v>0.0</v>
      </c>
      <c r="AP1523" s="3">
        <v>0.0</v>
      </c>
      <c r="AQ1523" s="3">
        <v>0.0</v>
      </c>
      <c r="AR1523" s="3">
        <v>1.0</v>
      </c>
      <c r="AS1523" s="6" t="str">
        <f>IFERROR(VLOOKUP($C1523,'t-1 2020'!$A:$V,15,0),"")</f>
        <v/>
      </c>
      <c r="AT1523" s="6" t="str">
        <f>IFERROR(VLOOKUP($C1523,'t-1 2020'!$A:$V,16,0),"")</f>
        <v/>
      </c>
      <c r="AU1523" s="6" t="str">
        <f>IFERROR(VLOOKUP($C1523,'t-1 2020'!$A:$V,17,0),"")</f>
        <v/>
      </c>
      <c r="AV1523" s="6" t="str">
        <f>IFERROR(VLOOKUP($C1523,'t-1 2020'!$A:$V,8,0),"")</f>
        <v/>
      </c>
      <c r="AW1523" s="6" t="str">
        <f>IFERROR(VLOOKUP($C1523,'t-1 2020'!$A:$V,9,0),"")</f>
        <v/>
      </c>
      <c r="AX1523" s="6" t="str">
        <f>IFERROR(VLOOKUP($C1523,'t-1 2020'!$A:$V,10,0),"")</f>
        <v/>
      </c>
      <c r="AY1523" s="6" t="str">
        <f>IFERROR(VLOOKUP($C1523,'t-1 2020'!$A:$V,111,0),"")</f>
        <v/>
      </c>
      <c r="AZ1523" s="6" t="str">
        <f>IFERROR(VLOOKUP($C1523,'t-1 2020'!$A:$V,12,0),"")</f>
        <v/>
      </c>
      <c r="BA1523" s="6" t="str">
        <f>IFERROR(VLOOKUP($C1523,'t-1 2020'!$A:$V,13,0),"")</f>
        <v/>
      </c>
      <c r="BB1523" s="6" t="str">
        <f>IFERROR(VLOOKUP($C1523,'t-1 2020'!$A:$V,14,0),"")</f>
        <v/>
      </c>
      <c r="BC1523" s="6"/>
      <c r="BD1523" s="6"/>
    </row>
    <row r="1524" ht="15.75" customHeight="1">
      <c r="A1524" s="2">
        <v>115.0</v>
      </c>
      <c r="B1524" s="3">
        <v>2021.0</v>
      </c>
      <c r="C1524" s="7" t="s">
        <v>171</v>
      </c>
      <c r="D1524" s="2">
        <v>9342.0</v>
      </c>
      <c r="E1524" s="2">
        <v>9.2665611000177E13</v>
      </c>
      <c r="F1524" s="2" t="str">
        <f t="array" ref="F1524">IFERROR(INDEX(cnpj!$A:$B,MATCH(C1524,cnpj!$B:$B,0),1),IF(G1524=14,LEFT(E1524,2)&amp;"."&amp;MID(E1524,3,3)&amp;"."&amp;MID(E1524,6,3)&amp;"/"&amp;MID(E1524,9,4)&amp;"-"&amp;RIGHT(E1524,2),IF(G1524=13,0&amp;LEFT(E1524,1)&amp;"."&amp;MID(E1524,2,3)&amp;"."&amp;MID(E1524,5,3)&amp;"/"&amp;MID(E1524,8,4)&amp;"-"&amp;RIGHT(E1524,2),IF(G1524=12,"00"&amp;"."&amp;LEFT(E1524,3)&amp;"."&amp;MID(E1524,4,3)&amp;"/"&amp;MID(E1524,7,4)&amp;"-"&amp;RIGHT(E1524,2),IF(G1524=11,"00.0"&amp;LEFT(E1524,2)&amp;"."&amp;MID(E1524,3,3)&amp;"/"&amp;MID(E1524,6,4)&amp;"-"&amp;RIGHT(E1524,2),"erro")))))</f>
        <v>92.665.611/0001-77</v>
      </c>
      <c r="G1524" s="2">
        <f t="shared" si="2"/>
        <v>14</v>
      </c>
      <c r="H1524" s="2" t="s">
        <v>48</v>
      </c>
      <c r="I1524" s="2">
        <v>8.0</v>
      </c>
      <c r="J1524" s="6" t="str">
        <f t="shared" si="14"/>
        <v/>
      </c>
      <c r="K1524" s="6"/>
      <c r="L1524" s="6"/>
      <c r="M1524" s="6"/>
      <c r="N1524" s="6"/>
      <c r="O1524" s="6"/>
      <c r="P1524" s="6"/>
      <c r="Q1524" s="6"/>
      <c r="R1524" s="6"/>
      <c r="S1524" s="6"/>
      <c r="T1524" s="6">
        <f t="shared" si="15"/>
        <v>14.67935997</v>
      </c>
      <c r="U1524" s="6">
        <f t="shared" si="16"/>
        <v>0.03348094129</v>
      </c>
      <c r="V1524" s="6">
        <f t="shared" si="17"/>
        <v>0.5589908421</v>
      </c>
      <c r="W1524" s="6">
        <f>IFERROR(VLOOKUP($C1524,'pc 2021'!$D:$M,10,0)/1000,"")</f>
        <v>808056</v>
      </c>
      <c r="X1524" s="6">
        <f>IFERROR(VLOOKUP($C1524,'pnc 2021'!$D:$M,10,0)/1000,"")</f>
        <v>518024</v>
      </c>
      <c r="Y1524" s="6">
        <f>IFERROR(VLOOKUP(C1524,'atv 2021'!$D:$M,10,0)/1000,"")</f>
        <v>2372275</v>
      </c>
      <c r="Z1524" s="6">
        <f>IFERROR(VLOOKUP($C1524,'ll 2021'!$D:$N,11,0)/1000,"")</f>
        <v>79426</v>
      </c>
      <c r="AA1524" s="2" t="str">
        <f t="shared" si="3"/>
        <v/>
      </c>
      <c r="AB1524" s="2">
        <f t="shared" si="18"/>
        <v>1</v>
      </c>
      <c r="AC1524" s="2">
        <f t="shared" si="19"/>
        <v>0</v>
      </c>
      <c r="AD1524" s="2">
        <f t="shared" si="20"/>
        <v>0</v>
      </c>
      <c r="AE1524" s="2">
        <f t="shared" si="21"/>
        <v>0</v>
      </c>
      <c r="AF1524" s="2">
        <f t="shared" si="22"/>
        <v>0</v>
      </c>
      <c r="AG1524" s="2">
        <f t="shared" si="23"/>
        <v>0</v>
      </c>
      <c r="AH1524" s="2">
        <f t="shared" si="24"/>
        <v>0</v>
      </c>
      <c r="AI1524" s="2">
        <f t="shared" si="25"/>
        <v>0</v>
      </c>
      <c r="AJ1524" s="2">
        <f t="shared" si="26"/>
        <v>0</v>
      </c>
      <c r="AK1524" s="2">
        <f t="shared" si="27"/>
        <v>0</v>
      </c>
      <c r="AL1524" s="2">
        <f t="shared" si="28"/>
        <v>0</v>
      </c>
      <c r="AM1524" s="2">
        <v>0.0</v>
      </c>
      <c r="AN1524" s="3">
        <v>0.0</v>
      </c>
      <c r="AO1524" s="3">
        <v>0.0</v>
      </c>
      <c r="AP1524" s="3">
        <v>0.0</v>
      </c>
      <c r="AQ1524" s="3">
        <v>0.0</v>
      </c>
      <c r="AR1524" s="3">
        <v>1.0</v>
      </c>
      <c r="AS1524" s="6">
        <f>IFERROR(VLOOKUP($C1524,'t-1 2020'!$A:$V,15,0),"")</f>
        <v>14.59705316</v>
      </c>
      <c r="AT1524" s="6">
        <f>IFERROR(VLOOKUP($C1524,'t-1 2020'!$A:$V,16,0),"")</f>
        <v>0.02570028011</v>
      </c>
      <c r="AU1524" s="6">
        <f>IFERROR(VLOOKUP($C1524,'t-1 2020'!$A:$V,17,0),"")</f>
        <v>0.5374306585</v>
      </c>
      <c r="AV1524" s="6">
        <f>IFERROR(VLOOKUP($C1524,'t-1 2020'!$A:$V,8,0),"")</f>
        <v>0</v>
      </c>
      <c r="AW1524" s="6">
        <f>IFERROR(VLOOKUP($C1524,'t-1 2020'!$A:$V,9,0),"")</f>
        <v>1</v>
      </c>
      <c r="AX1524" s="6">
        <f>IFERROR(VLOOKUP($C1524,'t-1 2020'!$A:$V,10,0),"")</f>
        <v>0</v>
      </c>
      <c r="AY1524" s="6" t="str">
        <f>IFERROR(VLOOKUP($C1524,'t-1 2020'!$A:$V,111,0),"")</f>
        <v/>
      </c>
      <c r="AZ1524" s="6">
        <f>IFERROR(VLOOKUP($C1524,'t-1 2020'!$A:$V,12,0),"")</f>
        <v>0</v>
      </c>
      <c r="BA1524" s="6">
        <f>IFERROR(VLOOKUP($C1524,'t-1 2020'!$A:$V,13,0),"")</f>
        <v>8</v>
      </c>
      <c r="BB1524" s="6">
        <f>IFERROR(VLOOKUP($C1524,'t-1 2020'!$A:$V,14,0),"")</f>
        <v>0</v>
      </c>
      <c r="BC1524" s="6"/>
      <c r="BD1524" s="6"/>
    </row>
    <row r="1525" ht="15.75" customHeight="1">
      <c r="A1525" s="2">
        <v>116.0</v>
      </c>
      <c r="B1525" s="3">
        <v>2021.0</v>
      </c>
      <c r="C1525" s="7" t="s">
        <v>172</v>
      </c>
      <c r="D1525" s="2">
        <v>21350.0</v>
      </c>
      <c r="E1525" s="2">
        <v>1.66140750001E13</v>
      </c>
      <c r="F1525" s="2" t="str">
        <f t="array" ref="F1525">IFERROR(INDEX(cnpj!$A:$B,MATCH(C1525,cnpj!$B:$B,0),1),IF(G1525=14,LEFT(E1525,2)&amp;"."&amp;MID(E1525,3,3)&amp;"."&amp;MID(E1525,6,3)&amp;"/"&amp;MID(E1525,9,4)&amp;"-"&amp;RIGHT(E1525,2),IF(G1525=13,0&amp;LEFT(E1525,1)&amp;"."&amp;MID(E1525,2,3)&amp;"."&amp;MID(E1525,5,3)&amp;"/"&amp;MID(E1525,8,4)&amp;"-"&amp;RIGHT(E1525,2),IF(G1525=12,"00"&amp;"."&amp;LEFT(E1525,3)&amp;"."&amp;MID(E1525,4,3)&amp;"/"&amp;MID(E1525,7,4)&amp;"-"&amp;RIGHT(E1525,2),IF(G1525=11,"00.0"&amp;LEFT(E1525,2)&amp;"."&amp;MID(E1525,3,3)&amp;"/"&amp;MID(E1525,6,4)&amp;"-"&amp;RIGHT(E1525,2),"erro")))))</f>
        <v>16.614.075/0001-00</v>
      </c>
      <c r="G1525" s="2">
        <f t="shared" si="2"/>
        <v>14</v>
      </c>
      <c r="H1525" s="2" t="s">
        <v>62</v>
      </c>
      <c r="I1525" s="2">
        <v>3.0</v>
      </c>
      <c r="J1525" s="6" t="str">
        <f t="shared" si="14"/>
        <v/>
      </c>
      <c r="K1525" s="6"/>
      <c r="L1525" s="6"/>
      <c r="M1525" s="6"/>
      <c r="N1525" s="6"/>
      <c r="O1525" s="6"/>
      <c r="P1525" s="6"/>
      <c r="Q1525" s="6"/>
      <c r="R1525" s="6"/>
      <c r="S1525" s="6"/>
      <c r="T1525" s="6">
        <f t="shared" si="15"/>
        <v>14.7863925</v>
      </c>
      <c r="U1525" s="6">
        <f t="shared" si="16"/>
        <v>0.06041195756</v>
      </c>
      <c r="V1525" s="6">
        <f t="shared" si="17"/>
        <v>0.5076730731</v>
      </c>
      <c r="W1525" s="6">
        <f>IFERROR(VLOOKUP($C1525,'pc 2021'!$D:$M,10,0)/1000,"")</f>
        <v>199153</v>
      </c>
      <c r="X1525" s="6">
        <f>IFERROR(VLOOKUP($C1525,'pnc 2021'!$D:$M,10,0)/1000,"")</f>
        <v>1141242</v>
      </c>
      <c r="Y1525" s="6">
        <f>IFERROR(VLOOKUP(C1525,'atv 2021'!$D:$M,10,0)/1000,"")</f>
        <v>2640272</v>
      </c>
      <c r="Z1525" s="6">
        <f>IFERROR(VLOOKUP($C1525,'ll 2021'!$D:$N,11,0)/1000,"")</f>
        <v>159504</v>
      </c>
      <c r="AA1525" s="2" t="str">
        <f t="shared" si="3"/>
        <v/>
      </c>
      <c r="AB1525" s="2">
        <f t="shared" si="18"/>
        <v>0</v>
      </c>
      <c r="AC1525" s="2">
        <f t="shared" si="19"/>
        <v>0</v>
      </c>
      <c r="AD1525" s="2">
        <f t="shared" si="20"/>
        <v>0</v>
      </c>
      <c r="AE1525" s="2">
        <f t="shared" si="21"/>
        <v>0</v>
      </c>
      <c r="AF1525" s="2">
        <f t="shared" si="22"/>
        <v>0</v>
      </c>
      <c r="AG1525" s="2">
        <f t="shared" si="23"/>
        <v>0</v>
      </c>
      <c r="AH1525" s="2">
        <f t="shared" si="24"/>
        <v>1</v>
      </c>
      <c r="AI1525" s="2">
        <f t="shared" si="25"/>
        <v>0</v>
      </c>
      <c r="AJ1525" s="2">
        <f t="shared" si="26"/>
        <v>0</v>
      </c>
      <c r="AK1525" s="2">
        <f t="shared" si="27"/>
        <v>0</v>
      </c>
      <c r="AL1525" s="2">
        <f t="shared" si="28"/>
        <v>0</v>
      </c>
      <c r="AM1525" s="2">
        <v>0.0</v>
      </c>
      <c r="AN1525" s="3">
        <v>0.0</v>
      </c>
      <c r="AO1525" s="3">
        <v>0.0</v>
      </c>
      <c r="AP1525" s="3">
        <v>0.0</v>
      </c>
      <c r="AQ1525" s="3">
        <v>0.0</v>
      </c>
      <c r="AR1525" s="3">
        <v>1.0</v>
      </c>
      <c r="AS1525" s="6" t="str">
        <f>IFERROR(VLOOKUP($C1525,'t-1 2020'!$A:$V,15,0),"")</f>
        <v/>
      </c>
      <c r="AT1525" s="6" t="str">
        <f>IFERROR(VLOOKUP($C1525,'t-1 2020'!$A:$V,16,0),"")</f>
        <v/>
      </c>
      <c r="AU1525" s="6" t="str">
        <f>IFERROR(VLOOKUP($C1525,'t-1 2020'!$A:$V,17,0),"")</f>
        <v/>
      </c>
      <c r="AV1525" s="6" t="str">
        <f>IFERROR(VLOOKUP($C1525,'t-1 2020'!$A:$V,8,0),"")</f>
        <v/>
      </c>
      <c r="AW1525" s="6" t="str">
        <f>IFERROR(VLOOKUP($C1525,'t-1 2020'!$A:$V,9,0),"")</f>
        <v/>
      </c>
      <c r="AX1525" s="6" t="str">
        <f>IFERROR(VLOOKUP($C1525,'t-1 2020'!$A:$V,10,0),"")</f>
        <v/>
      </c>
      <c r="AY1525" s="6" t="str">
        <f>IFERROR(VLOOKUP($C1525,'t-1 2020'!$A:$V,111,0),"")</f>
        <v/>
      </c>
      <c r="AZ1525" s="6" t="str">
        <f>IFERROR(VLOOKUP($C1525,'t-1 2020'!$A:$V,12,0),"")</f>
        <v/>
      </c>
      <c r="BA1525" s="6" t="str">
        <f>IFERROR(VLOOKUP($C1525,'t-1 2020'!$A:$V,13,0),"")</f>
        <v/>
      </c>
      <c r="BB1525" s="6" t="str">
        <f>IFERROR(VLOOKUP($C1525,'t-1 2020'!$A:$V,14,0),"")</f>
        <v/>
      </c>
      <c r="BC1525" s="6"/>
      <c r="BD1525" s="6"/>
    </row>
    <row r="1526" ht="15.75" customHeight="1">
      <c r="A1526" s="2">
        <v>117.0</v>
      </c>
      <c r="B1526" s="3">
        <v>2021.0</v>
      </c>
      <c r="C1526" s="7" t="s">
        <v>173</v>
      </c>
      <c r="D1526" s="2">
        <v>5207.0</v>
      </c>
      <c r="E1526" s="2">
        <v>8.4683408000103E13</v>
      </c>
      <c r="F1526" s="2" t="str">
        <f t="array" ref="F1526">IFERROR(INDEX(cnpj!$A:$B,MATCH(C1526,cnpj!$B:$B,0),1),IF(G1526=14,LEFT(E1526,2)&amp;"."&amp;MID(E1526,3,3)&amp;"."&amp;MID(E1526,6,3)&amp;"/"&amp;MID(E1526,9,4)&amp;"-"&amp;RIGHT(E1526,2),IF(G1526=13,0&amp;LEFT(E1526,1)&amp;"."&amp;MID(E1526,2,3)&amp;"."&amp;MID(E1526,5,3)&amp;"/"&amp;MID(E1526,8,4)&amp;"-"&amp;RIGHT(E1526,2),IF(G1526=12,"00"&amp;"."&amp;LEFT(E1526,3)&amp;"."&amp;MID(E1526,4,3)&amp;"/"&amp;MID(E1526,7,4)&amp;"-"&amp;RIGHT(E1526,2),IF(G1526=11,"00.0"&amp;LEFT(E1526,2)&amp;"."&amp;MID(E1526,3,3)&amp;"/"&amp;MID(E1526,6,4)&amp;"-"&amp;RIGHT(E1526,2),"erro")))))</f>
        <v>84.683.408/0001-03</v>
      </c>
      <c r="G1526" s="2">
        <f t="shared" si="2"/>
        <v>14</v>
      </c>
      <c r="H1526" s="2" t="s">
        <v>62</v>
      </c>
      <c r="I1526" s="2">
        <v>3.0</v>
      </c>
      <c r="J1526" s="6" t="str">
        <f t="shared" si="14"/>
        <v/>
      </c>
      <c r="K1526" s="6"/>
      <c r="L1526" s="6"/>
      <c r="M1526" s="6"/>
      <c r="N1526" s="6"/>
      <c r="O1526" s="6"/>
      <c r="P1526" s="6"/>
      <c r="Q1526" s="6"/>
      <c r="R1526" s="6"/>
      <c r="S1526" s="6"/>
      <c r="T1526" s="6">
        <f t="shared" si="15"/>
        <v>13.73584161</v>
      </c>
      <c r="U1526" s="6">
        <f t="shared" si="16"/>
        <v>0.08376343644</v>
      </c>
      <c r="V1526" s="6">
        <f t="shared" si="17"/>
        <v>0.2367888138</v>
      </c>
      <c r="W1526" s="6">
        <f>IFERROR(VLOOKUP($C1526,'pc 2021'!$D:$M,10,0)/1000,"")</f>
        <v>111886</v>
      </c>
      <c r="X1526" s="6">
        <f>IFERROR(VLOOKUP($C1526,'pnc 2021'!$D:$M,10,0)/1000,"")</f>
        <v>106770</v>
      </c>
      <c r="Y1526" s="6">
        <f>IFERROR(VLOOKUP(C1526,'atv 2021'!$D:$M,10,0)/1000,"")</f>
        <v>923422</v>
      </c>
      <c r="Z1526" s="6">
        <f>IFERROR(VLOOKUP($C1526,'ll 2021'!$D:$N,11,0)/1000,"")</f>
        <v>77349</v>
      </c>
      <c r="AA1526" s="2" t="str">
        <f t="shared" si="3"/>
        <v/>
      </c>
      <c r="AB1526" s="2">
        <f t="shared" si="18"/>
        <v>0</v>
      </c>
      <c r="AC1526" s="2">
        <f t="shared" si="19"/>
        <v>0</v>
      </c>
      <c r="AD1526" s="2">
        <f t="shared" si="20"/>
        <v>0</v>
      </c>
      <c r="AE1526" s="2">
        <f t="shared" si="21"/>
        <v>0</v>
      </c>
      <c r="AF1526" s="2">
        <f t="shared" si="22"/>
        <v>0</v>
      </c>
      <c r="AG1526" s="2">
        <f t="shared" si="23"/>
        <v>0</v>
      </c>
      <c r="AH1526" s="2">
        <f t="shared" si="24"/>
        <v>1</v>
      </c>
      <c r="AI1526" s="2">
        <f t="shared" si="25"/>
        <v>0</v>
      </c>
      <c r="AJ1526" s="2">
        <f t="shared" si="26"/>
        <v>0</v>
      </c>
      <c r="AK1526" s="2">
        <f t="shared" si="27"/>
        <v>0</v>
      </c>
      <c r="AL1526" s="2">
        <f t="shared" si="28"/>
        <v>0</v>
      </c>
      <c r="AM1526" s="2">
        <v>0.0</v>
      </c>
      <c r="AN1526" s="3">
        <v>0.0</v>
      </c>
      <c r="AO1526" s="3">
        <v>0.0</v>
      </c>
      <c r="AP1526" s="3">
        <v>0.0</v>
      </c>
      <c r="AQ1526" s="3">
        <v>0.0</v>
      </c>
      <c r="AR1526" s="3">
        <v>1.0</v>
      </c>
      <c r="AS1526" s="6">
        <f>IFERROR(VLOOKUP($C1526,'t-1 2020'!$A:$V,15,0),"")</f>
        <v>13.66686205</v>
      </c>
      <c r="AT1526" s="6">
        <f>IFERROR(VLOOKUP($C1526,'t-1 2020'!$A:$V,16,0),"")</f>
        <v>0.09748083242</v>
      </c>
      <c r="AU1526" s="6">
        <f>IFERROR(VLOOKUP($C1526,'t-1 2020'!$A:$V,17,0),"")</f>
        <v>0.3020947426</v>
      </c>
      <c r="AV1526" s="6">
        <f>IFERROR(VLOOKUP($C1526,'t-1 2020'!$A:$V,8,0),"")</f>
        <v>0</v>
      </c>
      <c r="AW1526" s="6">
        <f>IFERROR(VLOOKUP($C1526,'t-1 2020'!$A:$V,9,0),"")</f>
        <v>0</v>
      </c>
      <c r="AX1526" s="6">
        <f>IFERROR(VLOOKUP($C1526,'t-1 2020'!$A:$V,10,0),"")</f>
        <v>0</v>
      </c>
      <c r="AY1526" s="6" t="str">
        <f>IFERROR(VLOOKUP($C1526,'t-1 2020'!$A:$V,111,0),"")</f>
        <v/>
      </c>
      <c r="AZ1526" s="6">
        <f>IFERROR(VLOOKUP($C1526,'t-1 2020'!$A:$V,12,0),"")</f>
        <v>0</v>
      </c>
      <c r="BA1526" s="6">
        <f>IFERROR(VLOOKUP($C1526,'t-1 2020'!$A:$V,13,0),"")</f>
        <v>16</v>
      </c>
      <c r="BB1526" s="6">
        <f>IFERROR(VLOOKUP($C1526,'t-1 2020'!$A:$V,14,0),"")</f>
        <v>0</v>
      </c>
      <c r="BC1526" s="6"/>
      <c r="BD1526" s="6"/>
    </row>
    <row r="1527" ht="15.75" customHeight="1">
      <c r="A1527" s="2">
        <v>118.0</v>
      </c>
      <c r="B1527" s="3">
        <v>2021.0</v>
      </c>
      <c r="C1527" s="7" t="s">
        <v>174</v>
      </c>
      <c r="D1527" s="2">
        <v>18597.0</v>
      </c>
      <c r="E1527" s="2">
        <v>3.303999000136E12</v>
      </c>
      <c r="F1527" s="2" t="str">
        <f t="array" ref="F1527">IFERROR(INDEX(cnpj!$A:$B,MATCH(C1527,cnpj!$B:$B,0),1),IF(G1527=14,LEFT(E1527,2)&amp;"."&amp;MID(E1527,3,3)&amp;"."&amp;MID(E1527,6,3)&amp;"/"&amp;MID(E1527,9,4)&amp;"-"&amp;RIGHT(E1527,2),IF(G1527=13,0&amp;LEFT(E1527,1)&amp;"."&amp;MID(E1527,2,3)&amp;"."&amp;MID(E1527,5,3)&amp;"/"&amp;MID(E1527,8,4)&amp;"-"&amp;RIGHT(E1527,2),IF(G1527=12,"00"&amp;"."&amp;LEFT(E1527,3)&amp;"."&amp;MID(E1527,4,3)&amp;"/"&amp;MID(E1527,7,4)&amp;"-"&amp;RIGHT(E1527,2),IF(G1527=11,"00.0"&amp;LEFT(E1527,2)&amp;"."&amp;MID(E1527,3,3)&amp;"/"&amp;MID(E1527,6,4)&amp;"-"&amp;RIGHT(E1527,2),"erro")))))</f>
        <v>03.303.999/0001-36</v>
      </c>
      <c r="G1527" s="2">
        <f t="shared" si="2"/>
        <v>13</v>
      </c>
      <c r="H1527" s="2" t="s">
        <v>60</v>
      </c>
      <c r="I1527" s="2">
        <v>1.0</v>
      </c>
      <c r="J1527" s="6" t="str">
        <f t="shared" si="14"/>
        <v/>
      </c>
      <c r="K1527" s="6"/>
      <c r="L1527" s="6"/>
      <c r="M1527" s="6"/>
      <c r="N1527" s="6"/>
      <c r="O1527" s="6"/>
      <c r="P1527" s="6"/>
      <c r="Q1527" s="6"/>
      <c r="R1527" s="6"/>
      <c r="S1527" s="6"/>
      <c r="T1527" s="6">
        <f t="shared" si="15"/>
        <v>9.62549175</v>
      </c>
      <c r="U1527" s="6">
        <f t="shared" si="16"/>
        <v>-0.3181037898</v>
      </c>
      <c r="V1527" s="6">
        <f t="shared" si="17"/>
        <v>0.9846824244</v>
      </c>
      <c r="W1527" s="6">
        <f>IFERROR(VLOOKUP($C1527,'pc 2021'!$D:$M,10,0)/1000,"")</f>
        <v>8599</v>
      </c>
      <c r="X1527" s="6">
        <f>IFERROR(VLOOKUP($C1527,'pnc 2021'!$D:$M,10,0)/1000,"")</f>
        <v>6315</v>
      </c>
      <c r="Y1527" s="6">
        <f>IFERROR(VLOOKUP(C1527,'atv 2021'!$D:$M,10,0)/1000,"")</f>
        <v>15146</v>
      </c>
      <c r="Z1527" s="6">
        <f>IFERROR(VLOOKUP($C1527,'ll 2021'!$D:$N,11,0)/1000,"")</f>
        <v>-4818</v>
      </c>
      <c r="AA1527" s="2" t="str">
        <f t="shared" si="3"/>
        <v/>
      </c>
      <c r="AB1527" s="2">
        <f t="shared" si="18"/>
        <v>0</v>
      </c>
      <c r="AC1527" s="2">
        <f t="shared" si="19"/>
        <v>0</v>
      </c>
      <c r="AD1527" s="2">
        <f t="shared" si="20"/>
        <v>0</v>
      </c>
      <c r="AE1527" s="2">
        <f t="shared" si="21"/>
        <v>0</v>
      </c>
      <c r="AF1527" s="2">
        <f t="shared" si="22"/>
        <v>0</v>
      </c>
      <c r="AG1527" s="2">
        <f t="shared" si="23"/>
        <v>1</v>
      </c>
      <c r="AH1527" s="2">
        <f t="shared" si="24"/>
        <v>0</v>
      </c>
      <c r="AI1527" s="2">
        <f t="shared" si="25"/>
        <v>0</v>
      </c>
      <c r="AJ1527" s="2">
        <f t="shared" si="26"/>
        <v>0</v>
      </c>
      <c r="AK1527" s="2">
        <f t="shared" si="27"/>
        <v>0</v>
      </c>
      <c r="AL1527" s="2">
        <f t="shared" si="28"/>
        <v>0</v>
      </c>
      <c r="AM1527" s="2">
        <v>0.0</v>
      </c>
      <c r="AN1527" s="3">
        <v>0.0</v>
      </c>
      <c r="AO1527" s="3">
        <v>0.0</v>
      </c>
      <c r="AP1527" s="3">
        <v>0.0</v>
      </c>
      <c r="AQ1527" s="3">
        <v>0.0</v>
      </c>
      <c r="AR1527" s="3">
        <v>1.0</v>
      </c>
      <c r="AS1527" s="6">
        <f>IFERROR(VLOOKUP($C1527,'t-1 2020'!$A:$V,15,0),"")</f>
        <v>10.15112858</v>
      </c>
      <c r="AT1527" s="6">
        <f>IFERROR(VLOOKUP($C1527,'t-1 2020'!$A:$V,16,0),"")</f>
        <v>0.009094457455</v>
      </c>
      <c r="AU1527" s="6">
        <f>IFERROR(VLOOKUP($C1527,'t-1 2020'!$A:$V,17,0),"")</f>
        <v>0.8028883685</v>
      </c>
      <c r="AV1527" s="6">
        <f>IFERROR(VLOOKUP($C1527,'t-1 2020'!$A:$V,8,0),"")</f>
        <v>1</v>
      </c>
      <c r="AW1527" s="6">
        <f>IFERROR(VLOOKUP($C1527,'t-1 2020'!$A:$V,9,0),"")</f>
        <v>0</v>
      </c>
      <c r="AX1527" s="6">
        <f>IFERROR(VLOOKUP($C1527,'t-1 2020'!$A:$V,10,0),"")</f>
        <v>0</v>
      </c>
      <c r="AY1527" s="6" t="str">
        <f>IFERROR(VLOOKUP($C1527,'t-1 2020'!$A:$V,111,0),"")</f>
        <v/>
      </c>
      <c r="AZ1527" s="6">
        <f>IFERROR(VLOOKUP($C1527,'t-1 2020'!$A:$V,12,0),"")</f>
        <v>0</v>
      </c>
      <c r="BA1527" s="6">
        <f>IFERROR(VLOOKUP($C1527,'t-1 2020'!$A:$V,13,0),"")</f>
        <v>7</v>
      </c>
      <c r="BB1527" s="6">
        <f>IFERROR(VLOOKUP($C1527,'t-1 2020'!$A:$V,14,0),"")</f>
        <v>0</v>
      </c>
      <c r="BC1527" s="6"/>
      <c r="BD1527" s="6"/>
    </row>
    <row r="1528" ht="15.75" customHeight="1">
      <c r="A1528" s="2">
        <v>119.0</v>
      </c>
      <c r="B1528" s="3">
        <v>2021.0</v>
      </c>
      <c r="C1528" s="7" t="s">
        <v>175</v>
      </c>
      <c r="D1528" s="2">
        <v>21091.0</v>
      </c>
      <c r="E1528" s="2">
        <v>9.7837181000147E13</v>
      </c>
      <c r="F1528" s="2" t="str">
        <f t="array" ref="F1528">IFERROR(INDEX(cnpj!$A:$B,MATCH(C1528,cnpj!$B:$B,0),1),IF(G1528=14,LEFT(E1528,2)&amp;"."&amp;MID(E1528,3,3)&amp;"."&amp;MID(E1528,6,3)&amp;"/"&amp;MID(E1528,9,4)&amp;"-"&amp;RIGHT(E1528,2),IF(G1528=13,0&amp;LEFT(E1528,1)&amp;"."&amp;MID(E1528,2,3)&amp;"."&amp;MID(E1528,5,3)&amp;"/"&amp;MID(E1528,8,4)&amp;"-"&amp;RIGHT(E1528,2),IF(G1528=12,"00"&amp;"."&amp;LEFT(E1528,3)&amp;"."&amp;MID(E1528,4,3)&amp;"/"&amp;MID(E1528,7,4)&amp;"-"&amp;RIGHT(E1528,2),IF(G1528=11,"00.0"&amp;LEFT(E1528,2)&amp;"."&amp;MID(E1528,3,3)&amp;"/"&amp;MID(E1528,6,4)&amp;"-"&amp;RIGHT(E1528,2),"erro")))))</f>
        <v>97.837.181/0001-47</v>
      </c>
      <c r="G1528" s="2">
        <f t="shared" si="2"/>
        <v>14</v>
      </c>
      <c r="H1528" s="2" t="s">
        <v>88</v>
      </c>
      <c r="I1528" s="2">
        <v>5.0</v>
      </c>
      <c r="J1528" s="6" t="str">
        <f t="shared" si="14"/>
        <v/>
      </c>
      <c r="K1528" s="6"/>
      <c r="L1528" s="6"/>
      <c r="M1528" s="6"/>
      <c r="N1528" s="6"/>
      <c r="O1528" s="6"/>
      <c r="P1528" s="6"/>
      <c r="Q1528" s="6"/>
      <c r="R1528" s="6"/>
      <c r="S1528" s="6"/>
      <c r="T1528" s="6" t="str">
        <f t="shared" si="15"/>
        <v/>
      </c>
      <c r="U1528" s="6" t="str">
        <f t="shared" si="16"/>
        <v/>
      </c>
      <c r="V1528" s="6" t="str">
        <f t="shared" si="17"/>
        <v/>
      </c>
      <c r="W1528" s="6" t="str">
        <f>IFERROR(VLOOKUP($C1528,'pc 2021'!$D:$M,10,0)/1000,"")</f>
        <v/>
      </c>
      <c r="X1528" s="6" t="str">
        <f>IFERROR(VLOOKUP($C1528,'pnc 2021'!$D:$M,10,0)/1000,"")</f>
        <v/>
      </c>
      <c r="Y1528" s="6" t="str">
        <f>IFERROR(VLOOKUP(C1528,'atv 2021'!$D:$M,10,0)/1000,"")</f>
        <v/>
      </c>
      <c r="Z1528" s="6" t="str">
        <f>IFERROR(VLOOKUP($C1528,'ll 2021'!$D:$N,11,0)/1000,"")</f>
        <v/>
      </c>
      <c r="AA1528" s="2" t="str">
        <f t="shared" si="3"/>
        <v/>
      </c>
      <c r="AB1528" s="2">
        <f t="shared" si="18"/>
        <v>0</v>
      </c>
      <c r="AC1528" s="2">
        <f t="shared" si="19"/>
        <v>0</v>
      </c>
      <c r="AD1528" s="2">
        <f t="shared" si="20"/>
        <v>0</v>
      </c>
      <c r="AE1528" s="2">
        <f t="shared" si="21"/>
        <v>0</v>
      </c>
      <c r="AF1528" s="2">
        <f t="shared" si="22"/>
        <v>0</v>
      </c>
      <c r="AG1528" s="2">
        <f t="shared" si="23"/>
        <v>0</v>
      </c>
      <c r="AH1528" s="2">
        <f t="shared" si="24"/>
        <v>0</v>
      </c>
      <c r="AI1528" s="2">
        <f t="shared" si="25"/>
        <v>0</v>
      </c>
      <c r="AJ1528" s="2">
        <f t="shared" si="26"/>
        <v>1</v>
      </c>
      <c r="AK1528" s="2">
        <f t="shared" si="27"/>
        <v>0</v>
      </c>
      <c r="AL1528" s="2">
        <f t="shared" si="28"/>
        <v>0</v>
      </c>
      <c r="AM1528" s="2">
        <v>0.0</v>
      </c>
      <c r="AN1528" s="3">
        <v>0.0</v>
      </c>
      <c r="AO1528" s="3">
        <v>0.0</v>
      </c>
      <c r="AP1528" s="3">
        <v>0.0</v>
      </c>
      <c r="AQ1528" s="3">
        <v>0.0</v>
      </c>
      <c r="AR1528" s="3">
        <v>1.0</v>
      </c>
      <c r="AS1528" s="6">
        <f>IFERROR(VLOOKUP($C1528,'t-1 2020'!$A:$V,15,0),"")</f>
        <v>16.04368219</v>
      </c>
      <c r="AT1528" s="6">
        <f>IFERROR(VLOOKUP($C1528,'t-1 2020'!$A:$V,16,0),"")</f>
        <v>0.04888699388</v>
      </c>
      <c r="AU1528" s="6">
        <f>IFERROR(VLOOKUP($C1528,'t-1 2020'!$A:$V,17,0),"")</f>
        <v>0.441245269</v>
      </c>
      <c r="AV1528" s="6">
        <f>IFERROR(VLOOKUP($C1528,'t-1 2020'!$A:$V,8,0),"")</f>
        <v>0</v>
      </c>
      <c r="AW1528" s="6">
        <f>IFERROR(VLOOKUP($C1528,'t-1 2020'!$A:$V,9,0),"")</f>
        <v>1</v>
      </c>
      <c r="AX1528" s="6">
        <f>IFERROR(VLOOKUP($C1528,'t-1 2020'!$A:$V,10,0),"")</f>
        <v>0</v>
      </c>
      <c r="AY1528" s="6" t="str">
        <f>IFERROR(VLOOKUP($C1528,'t-1 2020'!$A:$V,111,0),"")</f>
        <v/>
      </c>
      <c r="AZ1528" s="6">
        <f>IFERROR(VLOOKUP($C1528,'t-1 2020'!$A:$V,12,0),"")</f>
        <v>0</v>
      </c>
      <c r="BA1528" s="6">
        <f>IFERROR(VLOOKUP($C1528,'t-1 2020'!$A:$V,13,0),"")</f>
        <v>20</v>
      </c>
      <c r="BB1528" s="6">
        <f>IFERROR(VLOOKUP($C1528,'t-1 2020'!$A:$V,14,0),"")</f>
        <v>0</v>
      </c>
      <c r="BC1528" s="6"/>
      <c r="BD1528" s="6"/>
    </row>
    <row r="1529" ht="15.75" customHeight="1">
      <c r="A1529" s="2">
        <v>120.0</v>
      </c>
      <c r="B1529" s="3">
        <v>2021.0</v>
      </c>
      <c r="C1529" s="7" t="s">
        <v>176</v>
      </c>
      <c r="D1529" s="2">
        <v>21903.0</v>
      </c>
      <c r="E1529" s="2">
        <v>8.87387300011E12</v>
      </c>
      <c r="F1529" s="2" t="str">
        <f t="array" ref="F1529">IFERROR(INDEX(cnpj!$A:$B,MATCH(C1529,cnpj!$B:$B,0),1),IF(G1529=14,LEFT(E1529,2)&amp;"."&amp;MID(E1529,3,3)&amp;"."&amp;MID(E1529,6,3)&amp;"/"&amp;MID(E1529,9,4)&amp;"-"&amp;RIGHT(E1529,2),IF(G1529=13,0&amp;LEFT(E1529,1)&amp;"."&amp;MID(E1529,2,3)&amp;"."&amp;MID(E1529,5,3)&amp;"/"&amp;MID(E1529,8,4)&amp;"-"&amp;RIGHT(E1529,2),IF(G1529=12,"00"&amp;"."&amp;LEFT(E1529,3)&amp;"."&amp;MID(E1529,4,3)&amp;"/"&amp;MID(E1529,7,4)&amp;"-"&amp;RIGHT(E1529,2),IF(G1529=11,"00.0"&amp;LEFT(E1529,2)&amp;"."&amp;MID(E1529,3,3)&amp;"/"&amp;MID(E1529,6,4)&amp;"-"&amp;RIGHT(E1529,2),"erro")))))</f>
        <v>08.873.873/0001-10</v>
      </c>
      <c r="G1529" s="2">
        <f t="shared" si="2"/>
        <v>13</v>
      </c>
      <c r="H1529" s="2" t="s">
        <v>145</v>
      </c>
      <c r="I1529" s="2">
        <v>1.0</v>
      </c>
      <c r="J1529" s="6" t="str">
        <f t="shared" si="14"/>
        <v/>
      </c>
      <c r="K1529" s="6"/>
      <c r="L1529" s="6"/>
      <c r="M1529" s="6"/>
      <c r="N1529" s="6"/>
      <c r="O1529" s="6"/>
      <c r="P1529" s="6"/>
      <c r="Q1529" s="6"/>
      <c r="R1529" s="6"/>
      <c r="S1529" s="6"/>
      <c r="T1529" s="6">
        <f t="shared" si="15"/>
        <v>15.7529263</v>
      </c>
      <c r="U1529" s="6">
        <f t="shared" si="16"/>
        <v>0.06144573436</v>
      </c>
      <c r="V1529" s="6">
        <f t="shared" si="17"/>
        <v>0.6292089763</v>
      </c>
      <c r="W1529" s="6">
        <f>IFERROR(VLOOKUP($C1529,'pc 2021'!$D:$M,10,0)/1000,"")</f>
        <v>1572736</v>
      </c>
      <c r="X1529" s="6">
        <f>IFERROR(VLOOKUP($C1529,'pnc 2021'!$D:$M,10,0)/1000,"")</f>
        <v>2794472</v>
      </c>
      <c r="Y1529" s="6">
        <f>IFERROR(VLOOKUP(C1529,'atv 2021'!$D:$M,10,0)/1000,"")</f>
        <v>6940791</v>
      </c>
      <c r="Z1529" s="6">
        <f>IFERROR(VLOOKUP($C1529,'ll 2021'!$D:$N,11,0)/1000,"")</f>
        <v>426482</v>
      </c>
      <c r="AA1529" s="2" t="str">
        <f t="shared" si="3"/>
        <v/>
      </c>
      <c r="AB1529" s="2">
        <f t="shared" si="18"/>
        <v>0</v>
      </c>
      <c r="AC1529" s="2">
        <f t="shared" si="19"/>
        <v>0</v>
      </c>
      <c r="AD1529" s="2">
        <f t="shared" si="20"/>
        <v>0</v>
      </c>
      <c r="AE1529" s="2">
        <f t="shared" si="21"/>
        <v>0</v>
      </c>
      <c r="AF1529" s="2">
        <f t="shared" si="22"/>
        <v>0</v>
      </c>
      <c r="AG1529" s="2">
        <f t="shared" si="23"/>
        <v>1</v>
      </c>
      <c r="AH1529" s="2">
        <f t="shared" si="24"/>
        <v>0</v>
      </c>
      <c r="AI1529" s="2">
        <f t="shared" si="25"/>
        <v>0</v>
      </c>
      <c r="AJ1529" s="2">
        <f t="shared" si="26"/>
        <v>0</v>
      </c>
      <c r="AK1529" s="2">
        <f t="shared" si="27"/>
        <v>0</v>
      </c>
      <c r="AL1529" s="2">
        <f t="shared" si="28"/>
        <v>0</v>
      </c>
      <c r="AM1529" s="2">
        <v>0.0</v>
      </c>
      <c r="AN1529" s="3">
        <v>0.0</v>
      </c>
      <c r="AO1529" s="3">
        <v>0.0</v>
      </c>
      <c r="AP1529" s="3">
        <v>0.0</v>
      </c>
      <c r="AQ1529" s="3">
        <v>0.0</v>
      </c>
      <c r="AR1529" s="3">
        <v>1.0</v>
      </c>
      <c r="AS1529" s="6">
        <f>IFERROR(VLOOKUP($C1529,'t-1 2020'!$A:$V,15,0),"")</f>
        <v>15.51622069</v>
      </c>
      <c r="AT1529" s="6">
        <f>IFERROR(VLOOKUP($C1529,'t-1 2020'!$A:$V,16,0),"")</f>
        <v>0.07586736806</v>
      </c>
      <c r="AU1529" s="6">
        <f>IFERROR(VLOOKUP($C1529,'t-1 2020'!$A:$V,17,0),"")</f>
        <v>0.790253487</v>
      </c>
      <c r="AV1529" s="6">
        <f>IFERROR(VLOOKUP($C1529,'t-1 2020'!$A:$V,8,0),"")</f>
        <v>0</v>
      </c>
      <c r="AW1529" s="6">
        <f>IFERROR(VLOOKUP($C1529,'t-1 2020'!$A:$V,9,0),"")</f>
        <v>1</v>
      </c>
      <c r="AX1529" s="6">
        <f>IFERROR(VLOOKUP($C1529,'t-1 2020'!$A:$V,10,0),"")</f>
        <v>0</v>
      </c>
      <c r="AY1529" s="6" t="str">
        <f>IFERROR(VLOOKUP($C1529,'t-1 2020'!$A:$V,111,0),"")</f>
        <v/>
      </c>
      <c r="AZ1529" s="6">
        <f>IFERROR(VLOOKUP($C1529,'t-1 2020'!$A:$V,12,0),"")</f>
        <v>0</v>
      </c>
      <c r="BA1529" s="6">
        <f>IFERROR(VLOOKUP($C1529,'t-1 2020'!$A:$V,13,0),"")</f>
        <v>10</v>
      </c>
      <c r="BB1529" s="6">
        <f>IFERROR(VLOOKUP($C1529,'t-1 2020'!$A:$V,14,0),"")</f>
        <v>0</v>
      </c>
      <c r="BC1529" s="6"/>
      <c r="BD1529" s="6"/>
    </row>
    <row r="1530" ht="15.75" customHeight="1">
      <c r="A1530" s="2">
        <v>121.0</v>
      </c>
      <c r="B1530" s="3">
        <v>2021.0</v>
      </c>
      <c r="C1530" s="7" t="s">
        <v>177</v>
      </c>
      <c r="D1530" s="2">
        <v>19453.0</v>
      </c>
      <c r="E1530" s="2">
        <v>4.14945400018E12</v>
      </c>
      <c r="F1530" s="2" t="str">
        <f t="array" ref="F1530">IFERROR(INDEX(cnpj!$A:$B,MATCH(C1530,cnpj!$B:$B,0),1),IF(G1530=14,LEFT(E1530,2)&amp;"."&amp;MID(E1530,3,3)&amp;"."&amp;MID(E1530,6,3)&amp;"/"&amp;MID(E1530,9,4)&amp;"-"&amp;RIGHT(E1530,2),IF(G1530=13,0&amp;LEFT(E1530,1)&amp;"."&amp;MID(E1530,2,3)&amp;"."&amp;MID(E1530,5,3)&amp;"/"&amp;MID(E1530,8,4)&amp;"-"&amp;RIGHT(E1530,2),IF(G1530=12,"00"&amp;"."&amp;LEFT(E1530,3)&amp;"."&amp;MID(E1530,4,3)&amp;"/"&amp;MID(E1530,7,4)&amp;"-"&amp;RIGHT(E1530,2),IF(G1530=11,"00.0"&amp;LEFT(E1530,2)&amp;"."&amp;MID(E1530,3,3)&amp;"/"&amp;MID(E1530,6,4)&amp;"-"&amp;RIGHT(E1530,2),"erro")))))</f>
        <v>04.149.454/0001-80</v>
      </c>
      <c r="G1530" s="2">
        <f t="shared" si="2"/>
        <v>13</v>
      </c>
      <c r="H1530" s="2" t="s">
        <v>60</v>
      </c>
      <c r="I1530" s="2">
        <v>1.0</v>
      </c>
      <c r="J1530" s="6" t="str">
        <f t="shared" si="14"/>
        <v/>
      </c>
      <c r="K1530" s="6"/>
      <c r="L1530" s="6"/>
      <c r="M1530" s="6"/>
      <c r="N1530" s="6"/>
      <c r="O1530" s="6"/>
      <c r="P1530" s="6"/>
      <c r="Q1530" s="6"/>
      <c r="R1530" s="6"/>
      <c r="S1530" s="6"/>
      <c r="T1530" s="6">
        <f t="shared" si="15"/>
        <v>15.0630522</v>
      </c>
      <c r="U1530" s="6">
        <f t="shared" si="16"/>
        <v>0.1068541803</v>
      </c>
      <c r="V1530" s="6">
        <f t="shared" si="17"/>
        <v>0.3910260663</v>
      </c>
      <c r="W1530" s="6">
        <f>IFERROR(VLOOKUP($C1530,'pc 2021'!$D:$M,10,0)/1000,"")</f>
        <v>1297287</v>
      </c>
      <c r="X1530" s="6">
        <f>IFERROR(VLOOKUP($C1530,'pnc 2021'!$D:$M,10,0)/1000,"")</f>
        <v>64177</v>
      </c>
      <c r="Y1530" s="6">
        <f>IFERROR(VLOOKUP(C1530,'atv 2021'!$D:$M,10,0)/1000,"")</f>
        <v>3481773</v>
      </c>
      <c r="Z1530" s="6">
        <f>IFERROR(VLOOKUP($C1530,'ll 2021'!$D:$N,11,0)/1000,"")</f>
        <v>372042</v>
      </c>
      <c r="AA1530" s="2" t="str">
        <f t="shared" si="3"/>
        <v/>
      </c>
      <c r="AB1530" s="2">
        <f t="shared" si="18"/>
        <v>0</v>
      </c>
      <c r="AC1530" s="2">
        <f t="shared" si="19"/>
        <v>0</v>
      </c>
      <c r="AD1530" s="2">
        <f t="shared" si="20"/>
        <v>0</v>
      </c>
      <c r="AE1530" s="2">
        <f t="shared" si="21"/>
        <v>0</v>
      </c>
      <c r="AF1530" s="2">
        <f t="shared" si="22"/>
        <v>0</v>
      </c>
      <c r="AG1530" s="2">
        <f t="shared" si="23"/>
        <v>1</v>
      </c>
      <c r="AH1530" s="2">
        <f t="shared" si="24"/>
        <v>0</v>
      </c>
      <c r="AI1530" s="2">
        <f t="shared" si="25"/>
        <v>0</v>
      </c>
      <c r="AJ1530" s="2">
        <f t="shared" si="26"/>
        <v>0</v>
      </c>
      <c r="AK1530" s="2">
        <f t="shared" si="27"/>
        <v>0</v>
      </c>
      <c r="AL1530" s="2">
        <f t="shared" si="28"/>
        <v>0</v>
      </c>
      <c r="AM1530" s="2">
        <v>0.0</v>
      </c>
      <c r="AN1530" s="3">
        <v>0.0</v>
      </c>
      <c r="AO1530" s="3">
        <v>0.0</v>
      </c>
      <c r="AP1530" s="3">
        <v>0.0</v>
      </c>
      <c r="AQ1530" s="3">
        <v>0.0</v>
      </c>
      <c r="AR1530" s="3">
        <v>1.0</v>
      </c>
      <c r="AS1530" s="6">
        <f>IFERROR(VLOOKUP($C1530,'t-1 2020'!$A:$V,15,0),"")</f>
        <v>14.25893019</v>
      </c>
      <c r="AT1530" s="6">
        <f>IFERROR(VLOOKUP($C1530,'t-1 2020'!$A:$V,16,0),"")</f>
        <v>-0.2721315305</v>
      </c>
      <c r="AU1530" s="6">
        <f>IFERROR(VLOOKUP($C1530,'t-1 2020'!$A:$V,17,0),"")</f>
        <v>0.9639409098</v>
      </c>
      <c r="AV1530" s="6">
        <f>IFERROR(VLOOKUP($C1530,'t-1 2020'!$A:$V,8,0),"")</f>
        <v>0</v>
      </c>
      <c r="AW1530" s="6">
        <f>IFERROR(VLOOKUP($C1530,'t-1 2020'!$A:$V,9,0),"")</f>
        <v>1</v>
      </c>
      <c r="AX1530" s="6">
        <f>IFERROR(VLOOKUP($C1530,'t-1 2020'!$A:$V,10,0),"")</f>
        <v>1</v>
      </c>
      <c r="AY1530" s="6" t="str">
        <f>IFERROR(VLOOKUP($C1530,'t-1 2020'!$A:$V,111,0),"")</f>
        <v/>
      </c>
      <c r="AZ1530" s="6">
        <f>IFERROR(VLOOKUP($C1530,'t-1 2020'!$A:$V,12,0),"")</f>
        <v>0</v>
      </c>
      <c r="BA1530" s="6">
        <f>IFERROR(VLOOKUP($C1530,'t-1 2020'!$A:$V,13,0),"")</f>
        <v>21</v>
      </c>
      <c r="BB1530" s="6">
        <f>IFERROR(VLOOKUP($C1530,'t-1 2020'!$A:$V,14,0),"")</f>
        <v>0</v>
      </c>
      <c r="BC1530" s="6"/>
      <c r="BD1530" s="6"/>
    </row>
    <row r="1531" ht="15.75" customHeight="1">
      <c r="A1531" s="2">
        <v>122.0</v>
      </c>
      <c r="B1531" s="3">
        <v>2021.0</v>
      </c>
      <c r="C1531" s="7" t="s">
        <v>178</v>
      </c>
      <c r="D1531" s="2">
        <v>19763.0</v>
      </c>
      <c r="E1531" s="2">
        <v>3.983431000103E12</v>
      </c>
      <c r="F1531" s="2" t="str">
        <f t="array" ref="F1531">IFERROR(INDEX(cnpj!$A:$B,MATCH(C1531,cnpj!$B:$B,0),1),IF(G1531=14,LEFT(E1531,2)&amp;"."&amp;MID(E1531,3,3)&amp;"."&amp;MID(E1531,6,3)&amp;"/"&amp;MID(E1531,9,4)&amp;"-"&amp;RIGHT(E1531,2),IF(G1531=13,0&amp;LEFT(E1531,1)&amp;"."&amp;MID(E1531,2,3)&amp;"."&amp;MID(E1531,5,3)&amp;"/"&amp;MID(E1531,8,4)&amp;"-"&amp;RIGHT(E1531,2),IF(G1531=12,"00"&amp;"."&amp;LEFT(E1531,3)&amp;"."&amp;MID(E1531,4,3)&amp;"/"&amp;MID(E1531,7,4)&amp;"-"&amp;RIGHT(E1531,2),IF(G1531=11,"00.0"&amp;LEFT(E1531,2)&amp;"."&amp;MID(E1531,3,3)&amp;"/"&amp;MID(E1531,6,4)&amp;"-"&amp;RIGHT(E1531,2),"erro")))))</f>
        <v>03.983.431/0001-03</v>
      </c>
      <c r="G1531" s="2">
        <f t="shared" si="2"/>
        <v>13</v>
      </c>
      <c r="H1531" s="2" t="s">
        <v>55</v>
      </c>
      <c r="I1531" s="2">
        <v>10.0</v>
      </c>
      <c r="J1531" s="6" t="str">
        <f t="shared" si="14"/>
        <v/>
      </c>
      <c r="K1531" s="6"/>
      <c r="L1531" s="6"/>
      <c r="M1531" s="6"/>
      <c r="N1531" s="6"/>
      <c r="O1531" s="6"/>
      <c r="P1531" s="6"/>
      <c r="Q1531" s="6"/>
      <c r="R1531" s="6"/>
      <c r="S1531" s="6"/>
      <c r="T1531" s="6">
        <f t="shared" si="15"/>
        <v>16.34139239</v>
      </c>
      <c r="U1531" s="6">
        <f t="shared" si="16"/>
        <v>0.1727605731</v>
      </c>
      <c r="V1531" s="6">
        <f t="shared" si="17"/>
        <v>0.1080248906</v>
      </c>
      <c r="W1531" s="6">
        <f>IFERROR(VLOOKUP($C1531,'pc 2021'!$D:$M,10,0)/1000,"")</f>
        <v>1074089</v>
      </c>
      <c r="X1531" s="6">
        <f>IFERROR(VLOOKUP($C1531,'pnc 2021'!$D:$M,10,0)/1000,"")</f>
        <v>276429</v>
      </c>
      <c r="Y1531" s="6">
        <f>IFERROR(VLOOKUP(C1531,'atv 2021'!$D:$M,10,0)/1000,"")</f>
        <v>12501915</v>
      </c>
      <c r="Z1531" s="6">
        <f>IFERROR(VLOOKUP($C1531,'ll 2021'!$D:$N,11,0)/1000,"")</f>
        <v>2159838</v>
      </c>
      <c r="AA1531" s="2" t="str">
        <f t="shared" si="3"/>
        <v/>
      </c>
      <c r="AB1531" s="2">
        <f t="shared" si="18"/>
        <v>0</v>
      </c>
      <c r="AC1531" s="2">
        <f t="shared" si="19"/>
        <v>0</v>
      </c>
      <c r="AD1531" s="2">
        <f t="shared" si="20"/>
        <v>1</v>
      </c>
      <c r="AE1531" s="2">
        <f t="shared" si="21"/>
        <v>0</v>
      </c>
      <c r="AF1531" s="2">
        <f t="shared" si="22"/>
        <v>0</v>
      </c>
      <c r="AG1531" s="2">
        <f t="shared" si="23"/>
        <v>0</v>
      </c>
      <c r="AH1531" s="2">
        <f t="shared" si="24"/>
        <v>0</v>
      </c>
      <c r="AI1531" s="2">
        <f t="shared" si="25"/>
        <v>0</v>
      </c>
      <c r="AJ1531" s="2">
        <f t="shared" si="26"/>
        <v>0</v>
      </c>
      <c r="AK1531" s="2">
        <f t="shared" si="27"/>
        <v>0</v>
      </c>
      <c r="AL1531" s="2">
        <f t="shared" si="28"/>
        <v>0</v>
      </c>
      <c r="AM1531" s="2">
        <v>0.0</v>
      </c>
      <c r="AN1531" s="3">
        <v>0.0</v>
      </c>
      <c r="AO1531" s="3">
        <v>0.0</v>
      </c>
      <c r="AP1531" s="3">
        <v>0.0</v>
      </c>
      <c r="AQ1531" s="3">
        <v>0.0</v>
      </c>
      <c r="AR1531" s="3">
        <v>1.0</v>
      </c>
      <c r="AS1531" s="6">
        <f>IFERROR(VLOOKUP($C1531,'t-1 2020'!$A:$V,15,0),"")</f>
        <v>16.2512183</v>
      </c>
      <c r="AT1531" s="6">
        <f>IFERROR(VLOOKUP($C1531,'t-1 2020'!$A:$V,16,0),"")</f>
        <v>0.1320054332</v>
      </c>
      <c r="AU1531" s="6">
        <f>IFERROR(VLOOKUP($C1531,'t-1 2020'!$A:$V,17,0),"")</f>
        <v>0.1140434428</v>
      </c>
      <c r="AV1531" s="6">
        <f>IFERROR(VLOOKUP($C1531,'t-1 2020'!$A:$V,8,0),"")</f>
        <v>0</v>
      </c>
      <c r="AW1531" s="6">
        <f>IFERROR(VLOOKUP($C1531,'t-1 2020'!$A:$V,9,0),"")</f>
        <v>1</v>
      </c>
      <c r="AX1531" s="6">
        <f>IFERROR(VLOOKUP($C1531,'t-1 2020'!$A:$V,10,0),"")</f>
        <v>1</v>
      </c>
      <c r="AY1531" s="6" t="str">
        <f>IFERROR(VLOOKUP($C1531,'t-1 2020'!$A:$V,111,0),"")</f>
        <v/>
      </c>
      <c r="AZ1531" s="6">
        <f>IFERROR(VLOOKUP($C1531,'t-1 2020'!$A:$V,12,0),"")</f>
        <v>0</v>
      </c>
      <c r="BA1531" s="6">
        <f>IFERROR(VLOOKUP($C1531,'t-1 2020'!$A:$V,13,0),"")</f>
        <v>20</v>
      </c>
      <c r="BB1531" s="6">
        <f>IFERROR(VLOOKUP($C1531,'t-1 2020'!$A:$V,14,0),"")</f>
        <v>0</v>
      </c>
      <c r="BC1531" s="6"/>
      <c r="BD1531" s="6"/>
    </row>
    <row r="1532" ht="15.75" customHeight="1">
      <c r="A1532" s="2">
        <v>123.0</v>
      </c>
      <c r="B1532" s="3">
        <v>2021.0</v>
      </c>
      <c r="C1532" s="7" t="s">
        <v>179</v>
      </c>
      <c r="D1532" s="2">
        <v>15342.0</v>
      </c>
      <c r="E1532" s="2">
        <v>2.8152650000171E13</v>
      </c>
      <c r="F1532" s="2" t="str">
        <f t="array" ref="F1532">IFERROR(INDEX(cnpj!$A:$B,MATCH(C1532,cnpj!$B:$B,0),1),IF(G1532=14,LEFT(E1532,2)&amp;"."&amp;MID(E1532,3,3)&amp;"."&amp;MID(E1532,6,3)&amp;"/"&amp;MID(E1532,9,4)&amp;"-"&amp;RIGHT(E1532,2),IF(G1532=13,0&amp;LEFT(E1532,1)&amp;"."&amp;MID(E1532,2,3)&amp;"."&amp;MID(E1532,5,3)&amp;"/"&amp;MID(E1532,8,4)&amp;"-"&amp;RIGHT(E1532,2),IF(G1532=12,"00"&amp;"."&amp;LEFT(E1532,3)&amp;"."&amp;MID(E1532,4,3)&amp;"/"&amp;MID(E1532,7,4)&amp;"-"&amp;RIGHT(E1532,2),IF(G1532=11,"00.0"&amp;LEFT(E1532,2)&amp;"."&amp;MID(E1532,3,3)&amp;"/"&amp;MID(E1532,6,4)&amp;"-"&amp;RIGHT(E1532,2),"erro")))))</f>
        <v>28.152.650/0001-71</v>
      </c>
      <c r="G1532" s="2">
        <f t="shared" si="2"/>
        <v>14</v>
      </c>
      <c r="H1532" s="2" t="s">
        <v>52</v>
      </c>
      <c r="I1532" s="2">
        <v>10.0</v>
      </c>
      <c r="J1532" s="6" t="str">
        <f t="shared" si="14"/>
        <v/>
      </c>
      <c r="K1532" s="6"/>
      <c r="L1532" s="6"/>
      <c r="M1532" s="6"/>
      <c r="N1532" s="6"/>
      <c r="O1532" s="6"/>
      <c r="P1532" s="6"/>
      <c r="Q1532" s="6"/>
      <c r="R1532" s="6"/>
      <c r="S1532" s="6"/>
      <c r="T1532" s="6">
        <f t="shared" si="15"/>
        <v>15.70089105</v>
      </c>
      <c r="U1532" s="6">
        <f t="shared" si="16"/>
        <v>0.06744837992</v>
      </c>
      <c r="V1532" s="6">
        <f t="shared" si="17"/>
        <v>0.790114255</v>
      </c>
      <c r="W1532" s="6">
        <f>IFERROR(VLOOKUP($C1532,'pc 2021'!$D:$M,10,0)/1000,"")</f>
        <v>1562909</v>
      </c>
      <c r="X1532" s="6">
        <f>IFERROR(VLOOKUP($C1532,'pnc 2021'!$D:$M,10,0)/1000,"")</f>
        <v>3643044</v>
      </c>
      <c r="Y1532" s="6">
        <f>IFERROR(VLOOKUP(C1532,'atv 2021'!$D:$M,10,0)/1000,"")</f>
        <v>6588861</v>
      </c>
      <c r="Z1532" s="6">
        <f>IFERROR(VLOOKUP($C1532,'ll 2021'!$D:$N,11,0)/1000,"")</f>
        <v>444408</v>
      </c>
      <c r="AA1532" s="2" t="str">
        <f t="shared" si="3"/>
        <v/>
      </c>
      <c r="AB1532" s="2">
        <f t="shared" si="18"/>
        <v>0</v>
      </c>
      <c r="AC1532" s="2">
        <f t="shared" si="19"/>
        <v>0</v>
      </c>
      <c r="AD1532" s="2">
        <f t="shared" si="20"/>
        <v>1</v>
      </c>
      <c r="AE1532" s="2">
        <f t="shared" si="21"/>
        <v>0</v>
      </c>
      <c r="AF1532" s="2">
        <f t="shared" si="22"/>
        <v>0</v>
      </c>
      <c r="AG1532" s="2">
        <f t="shared" si="23"/>
        <v>0</v>
      </c>
      <c r="AH1532" s="2">
        <f t="shared" si="24"/>
        <v>0</v>
      </c>
      <c r="AI1532" s="2">
        <f t="shared" si="25"/>
        <v>0</v>
      </c>
      <c r="AJ1532" s="2">
        <f t="shared" si="26"/>
        <v>0</v>
      </c>
      <c r="AK1532" s="2">
        <f t="shared" si="27"/>
        <v>0</v>
      </c>
      <c r="AL1532" s="2">
        <f t="shared" si="28"/>
        <v>0</v>
      </c>
      <c r="AM1532" s="2">
        <v>0.0</v>
      </c>
      <c r="AN1532" s="3">
        <v>0.0</v>
      </c>
      <c r="AO1532" s="3">
        <v>0.0</v>
      </c>
      <c r="AP1532" s="3">
        <v>0.0</v>
      </c>
      <c r="AQ1532" s="3">
        <v>0.0</v>
      </c>
      <c r="AR1532" s="3">
        <v>1.0</v>
      </c>
      <c r="AS1532" s="6">
        <f>IFERROR(VLOOKUP($C1532,'t-1 2020'!$A:$V,15,0),"")</f>
        <v>15.4858492</v>
      </c>
      <c r="AT1532" s="6">
        <f>IFERROR(VLOOKUP($C1532,'t-1 2020'!$A:$V,16,0),"")</f>
        <v>0.05311606188</v>
      </c>
      <c r="AU1532" s="6">
        <f>IFERROR(VLOOKUP($C1532,'t-1 2020'!$A:$V,17,0),"")</f>
        <v>0.7962047939</v>
      </c>
      <c r="AV1532" s="6">
        <f>IFERROR(VLOOKUP($C1532,'t-1 2020'!$A:$V,8,0),"")</f>
        <v>0</v>
      </c>
      <c r="AW1532" s="6">
        <f>IFERROR(VLOOKUP($C1532,'t-1 2020'!$A:$V,9,0),"")</f>
        <v>1</v>
      </c>
      <c r="AX1532" s="6">
        <f>IFERROR(VLOOKUP($C1532,'t-1 2020'!$A:$V,10,0),"")</f>
        <v>0</v>
      </c>
      <c r="AY1532" s="6" t="str">
        <f>IFERROR(VLOOKUP($C1532,'t-1 2020'!$A:$V,111,0),"")</f>
        <v/>
      </c>
      <c r="AZ1532" s="6">
        <f>IFERROR(VLOOKUP($C1532,'t-1 2020'!$A:$V,12,0),"")</f>
        <v>0</v>
      </c>
      <c r="BA1532" s="6">
        <f>IFERROR(VLOOKUP($C1532,'t-1 2020'!$A:$V,13,0),"")</f>
        <v>13</v>
      </c>
      <c r="BB1532" s="6">
        <f>IFERROR(VLOOKUP($C1532,'t-1 2020'!$A:$V,14,0),"")</f>
        <v>0</v>
      </c>
      <c r="BC1532" s="6"/>
      <c r="BD1532" s="6"/>
    </row>
    <row r="1533" ht="15.75" customHeight="1">
      <c r="A1533" s="2">
        <v>124.0</v>
      </c>
      <c r="B1533" s="3">
        <v>2021.0</v>
      </c>
      <c r="C1533" s="7" t="s">
        <v>180</v>
      </c>
      <c r="D1533" s="2">
        <v>16985.0</v>
      </c>
      <c r="E1533" s="2">
        <v>2.302100000106E12</v>
      </c>
      <c r="F1533" s="2" t="str">
        <f t="array" ref="F1533">IFERROR(INDEX(cnpj!$A:$B,MATCH(C1533,cnpj!$B:$B,0),1),IF(G1533=14,LEFT(E1533,2)&amp;"."&amp;MID(E1533,3,3)&amp;"."&amp;MID(E1533,6,3)&amp;"/"&amp;MID(E1533,9,4)&amp;"-"&amp;RIGHT(E1533,2),IF(G1533=13,0&amp;LEFT(E1533,1)&amp;"."&amp;MID(E1533,2,3)&amp;"."&amp;MID(E1533,5,3)&amp;"/"&amp;MID(E1533,8,4)&amp;"-"&amp;RIGHT(E1533,2),IF(G1533=12,"00"&amp;"."&amp;LEFT(E1533,3)&amp;"."&amp;MID(E1533,4,3)&amp;"/"&amp;MID(E1533,7,4)&amp;"-"&amp;RIGHT(E1533,2),IF(G1533=11,"00.0"&amp;LEFT(E1533,2)&amp;"."&amp;MID(E1533,3,3)&amp;"/"&amp;MID(E1533,6,4)&amp;"-"&amp;RIGHT(E1533,2),"erro")))))</f>
        <v>02.302.100/0001-06</v>
      </c>
      <c r="G1533" s="2">
        <f t="shared" si="2"/>
        <v>13</v>
      </c>
      <c r="H1533" s="2" t="s">
        <v>52</v>
      </c>
      <c r="I1533" s="2">
        <v>10.0</v>
      </c>
      <c r="J1533" s="6" t="str">
        <f t="shared" si="14"/>
        <v/>
      </c>
      <c r="K1533" s="6"/>
      <c r="L1533" s="6"/>
      <c r="M1533" s="6"/>
      <c r="N1533" s="6"/>
      <c r="O1533" s="6"/>
      <c r="P1533" s="6"/>
      <c r="Q1533" s="6"/>
      <c r="R1533" s="6"/>
      <c r="S1533" s="6"/>
      <c r="T1533" s="6">
        <f t="shared" si="15"/>
        <v>15.79167095</v>
      </c>
      <c r="U1533" s="6">
        <f t="shared" si="16"/>
        <v>0.06190960566</v>
      </c>
      <c r="V1533" s="6">
        <f t="shared" si="17"/>
        <v>0.8211337041</v>
      </c>
      <c r="W1533" s="6">
        <f>IFERROR(VLOOKUP($C1533,'pc 2021'!$D:$M,10,0)/1000,"")</f>
        <v>1849268</v>
      </c>
      <c r="X1533" s="6">
        <f>IFERROR(VLOOKUP($C1533,'pnc 2021'!$D:$M,10,0)/1000,"")</f>
        <v>4075201</v>
      </c>
      <c r="Y1533" s="6">
        <f>IFERROR(VLOOKUP(C1533,'atv 2021'!$D:$M,10,0)/1000,"")</f>
        <v>7214987</v>
      </c>
      <c r="Z1533" s="6">
        <f>IFERROR(VLOOKUP($C1533,'ll 2021'!$D:$N,11,0)/1000,"")</f>
        <v>446677</v>
      </c>
      <c r="AA1533" s="2" t="str">
        <f t="shared" si="3"/>
        <v/>
      </c>
      <c r="AB1533" s="2">
        <f t="shared" si="18"/>
        <v>0</v>
      </c>
      <c r="AC1533" s="2">
        <f t="shared" si="19"/>
        <v>0</v>
      </c>
      <c r="AD1533" s="2">
        <f t="shared" si="20"/>
        <v>1</v>
      </c>
      <c r="AE1533" s="2">
        <f t="shared" si="21"/>
        <v>0</v>
      </c>
      <c r="AF1533" s="2">
        <f t="shared" si="22"/>
        <v>0</v>
      </c>
      <c r="AG1533" s="2">
        <f t="shared" si="23"/>
        <v>0</v>
      </c>
      <c r="AH1533" s="2">
        <f t="shared" si="24"/>
        <v>0</v>
      </c>
      <c r="AI1533" s="2">
        <f t="shared" si="25"/>
        <v>0</v>
      </c>
      <c r="AJ1533" s="2">
        <f t="shared" si="26"/>
        <v>0</v>
      </c>
      <c r="AK1533" s="2">
        <f t="shared" si="27"/>
        <v>0</v>
      </c>
      <c r="AL1533" s="2">
        <f t="shared" si="28"/>
        <v>0</v>
      </c>
      <c r="AM1533" s="2">
        <v>0.0</v>
      </c>
      <c r="AN1533" s="3">
        <v>0.0</v>
      </c>
      <c r="AO1533" s="3">
        <v>0.0</v>
      </c>
      <c r="AP1533" s="3">
        <v>0.0</v>
      </c>
      <c r="AQ1533" s="3">
        <v>0.0</v>
      </c>
      <c r="AR1533" s="3">
        <v>1.0</v>
      </c>
      <c r="AS1533" s="6">
        <f>IFERROR(VLOOKUP($C1533,'t-1 2020'!$A:$V,15,0),"")</f>
        <v>15.62336546</v>
      </c>
      <c r="AT1533" s="6">
        <f>IFERROR(VLOOKUP($C1533,'t-1 2020'!$A:$V,16,0),"")</f>
        <v>0.06138301959</v>
      </c>
      <c r="AU1533" s="6">
        <f>IFERROR(VLOOKUP($C1533,'t-1 2020'!$A:$V,17,0),"")</f>
        <v>0.837968568</v>
      </c>
      <c r="AV1533" s="6">
        <f>IFERROR(VLOOKUP($C1533,'t-1 2020'!$A:$V,8,0),"")</f>
        <v>0</v>
      </c>
      <c r="AW1533" s="6">
        <f>IFERROR(VLOOKUP($C1533,'t-1 2020'!$A:$V,9,0),"")</f>
        <v>1</v>
      </c>
      <c r="AX1533" s="6">
        <f>IFERROR(VLOOKUP($C1533,'t-1 2020'!$A:$V,10,0),"")</f>
        <v>0</v>
      </c>
      <c r="AY1533" s="6" t="str">
        <f>IFERROR(VLOOKUP($C1533,'t-1 2020'!$A:$V,111,0),"")</f>
        <v/>
      </c>
      <c r="AZ1533" s="6">
        <f>IFERROR(VLOOKUP($C1533,'t-1 2020'!$A:$V,12,0),"")</f>
        <v>0</v>
      </c>
      <c r="BA1533" s="6">
        <f>IFERROR(VLOOKUP($C1533,'t-1 2020'!$A:$V,13,0),"")</f>
        <v>12</v>
      </c>
      <c r="BB1533" s="6">
        <f>IFERROR(VLOOKUP($C1533,'t-1 2020'!$A:$V,14,0),"")</f>
        <v>0</v>
      </c>
      <c r="BC1533" s="6"/>
      <c r="BD1533" s="6"/>
    </row>
    <row r="1534" ht="15.75" customHeight="1">
      <c r="A1534" s="2">
        <v>125.0</v>
      </c>
      <c r="B1534" s="3">
        <v>2021.0</v>
      </c>
      <c r="C1534" s="7" t="s">
        <v>181</v>
      </c>
      <c r="D1534" s="2">
        <v>5380.0</v>
      </c>
      <c r="E1534" s="2">
        <v>8.2643537000134E13</v>
      </c>
      <c r="F1534" s="2" t="str">
        <f t="array" ref="F1534">IFERROR(INDEX(cnpj!$A:$B,MATCH(C1534,cnpj!$B:$B,0),1),IF(G1534=14,LEFT(E1534,2)&amp;"."&amp;MID(E1534,3,3)&amp;"."&amp;MID(E1534,6,3)&amp;"/"&amp;MID(E1534,9,4)&amp;"-"&amp;RIGHT(E1534,2),IF(G1534=13,0&amp;LEFT(E1534,1)&amp;"."&amp;MID(E1534,2,3)&amp;"."&amp;MID(E1534,5,3)&amp;"/"&amp;MID(E1534,8,4)&amp;"-"&amp;RIGHT(E1534,2),IF(G1534=12,"00"&amp;"."&amp;LEFT(E1534,3)&amp;"."&amp;MID(E1534,4,3)&amp;"/"&amp;MID(E1534,7,4)&amp;"-"&amp;RIGHT(E1534,2),IF(G1534=11,"00.0"&amp;LEFT(E1534,2)&amp;"."&amp;MID(E1534,3,3)&amp;"/"&amp;MID(E1534,6,4)&amp;"-"&amp;RIGHT(E1534,2),"erro")))))</f>
        <v>82.643.537/0001-34</v>
      </c>
      <c r="G1534" s="2">
        <f t="shared" si="2"/>
        <v>14</v>
      </c>
      <c r="H1534" s="2" t="s">
        <v>60</v>
      </c>
      <c r="I1534" s="2">
        <v>1.0</v>
      </c>
      <c r="J1534" s="6" t="str">
        <f t="shared" si="14"/>
        <v/>
      </c>
      <c r="K1534" s="6"/>
      <c r="L1534" s="6"/>
      <c r="M1534" s="6"/>
      <c r="N1534" s="6"/>
      <c r="O1534" s="6"/>
      <c r="P1534" s="6"/>
      <c r="Q1534" s="6"/>
      <c r="R1534" s="6"/>
      <c r="S1534" s="6"/>
      <c r="T1534" s="6">
        <f t="shared" si="15"/>
        <v>13.08946408</v>
      </c>
      <c r="U1534" s="6">
        <f t="shared" si="16"/>
        <v>0.0750550827</v>
      </c>
      <c r="V1534" s="6">
        <f t="shared" si="17"/>
        <v>0.6120090613</v>
      </c>
      <c r="W1534" s="6">
        <f>IFERROR(VLOOKUP($C1534,'pc 2021'!$D:$M,10,0)/1000,"")</f>
        <v>170991</v>
      </c>
      <c r="X1534" s="6">
        <f>IFERROR(VLOOKUP($C1534,'pnc 2021'!$D:$M,10,0)/1000,"")</f>
        <v>125110</v>
      </c>
      <c r="Y1534" s="6">
        <f>IFERROR(VLOOKUP(C1534,'atv 2021'!$D:$M,10,0)/1000,"")</f>
        <v>483818</v>
      </c>
      <c r="Z1534" s="6">
        <f>IFERROR(VLOOKUP($C1534,'ll 2021'!$D:$N,11,0)/1000,"")</f>
        <v>36313</v>
      </c>
      <c r="AA1534" s="2" t="str">
        <f t="shared" si="3"/>
        <v/>
      </c>
      <c r="AB1534" s="2">
        <f t="shared" si="18"/>
        <v>0</v>
      </c>
      <c r="AC1534" s="2">
        <f t="shared" si="19"/>
        <v>0</v>
      </c>
      <c r="AD1534" s="2">
        <f t="shared" si="20"/>
        <v>0</v>
      </c>
      <c r="AE1534" s="2">
        <f t="shared" si="21"/>
        <v>0</v>
      </c>
      <c r="AF1534" s="2">
        <f t="shared" si="22"/>
        <v>0</v>
      </c>
      <c r="AG1534" s="2">
        <f t="shared" si="23"/>
        <v>1</v>
      </c>
      <c r="AH1534" s="2">
        <f t="shared" si="24"/>
        <v>0</v>
      </c>
      <c r="AI1534" s="2">
        <f t="shared" si="25"/>
        <v>0</v>
      </c>
      <c r="AJ1534" s="2">
        <f t="shared" si="26"/>
        <v>0</v>
      </c>
      <c r="AK1534" s="2">
        <f t="shared" si="27"/>
        <v>0</v>
      </c>
      <c r="AL1534" s="2">
        <f t="shared" si="28"/>
        <v>0</v>
      </c>
      <c r="AM1534" s="2">
        <v>0.0</v>
      </c>
      <c r="AN1534" s="3">
        <v>0.0</v>
      </c>
      <c r="AO1534" s="3">
        <v>0.0</v>
      </c>
      <c r="AP1534" s="3">
        <v>0.0</v>
      </c>
      <c r="AQ1534" s="3">
        <v>0.0</v>
      </c>
      <c r="AR1534" s="3">
        <v>1.0</v>
      </c>
      <c r="AS1534" s="6">
        <f>IFERROR(VLOOKUP($C1534,'t-1 2020'!$A:$V,15,0),"")</f>
        <v>12.91560977</v>
      </c>
      <c r="AT1534" s="6">
        <f>IFERROR(VLOOKUP($C1534,'t-1 2020'!$A:$V,16,0),"")</f>
        <v>0.06207914218</v>
      </c>
      <c r="AU1534" s="6">
        <f>IFERROR(VLOOKUP($C1534,'t-1 2020'!$A:$V,17,0),"")</f>
        <v>0.5483632965</v>
      </c>
      <c r="AV1534" s="6">
        <f>IFERROR(VLOOKUP($C1534,'t-1 2020'!$A:$V,8,0),"")</f>
        <v>0</v>
      </c>
      <c r="AW1534" s="6">
        <f>IFERROR(VLOOKUP($C1534,'t-1 2020'!$A:$V,9,0),"")</f>
        <v>0</v>
      </c>
      <c r="AX1534" s="6">
        <f>IFERROR(VLOOKUP($C1534,'t-1 2020'!$A:$V,10,0),"")</f>
        <v>0</v>
      </c>
      <c r="AY1534" s="6" t="str">
        <f>IFERROR(VLOOKUP($C1534,'t-1 2020'!$A:$V,111,0),"")</f>
        <v/>
      </c>
      <c r="AZ1534" s="6">
        <f>IFERROR(VLOOKUP($C1534,'t-1 2020'!$A:$V,12,0),"")</f>
        <v>0</v>
      </c>
      <c r="BA1534" s="6">
        <f>IFERROR(VLOOKUP($C1534,'t-1 2020'!$A:$V,13,0),"")</f>
        <v>7</v>
      </c>
      <c r="BB1534" s="6">
        <f>IFERROR(VLOOKUP($C1534,'t-1 2020'!$A:$V,14,0),"")</f>
        <v>0</v>
      </c>
      <c r="BC1534" s="6"/>
      <c r="BD1534" s="6"/>
    </row>
    <row r="1535" ht="15.75" customHeight="1">
      <c r="A1535" s="2">
        <v>126.0</v>
      </c>
      <c r="B1535" s="3">
        <v>2021.0</v>
      </c>
      <c r="C1535" s="7" t="s">
        <v>182</v>
      </c>
      <c r="D1535" s="2">
        <v>4359.0</v>
      </c>
      <c r="E1535" s="2">
        <v>1.3788120000147E13</v>
      </c>
      <c r="F1535" s="2" t="str">
        <f t="array" ref="F1535">IFERROR(INDEX(cnpj!$A:$B,MATCH(C1535,cnpj!$B:$B,0),1),IF(G1535=14,LEFT(E1535,2)&amp;"."&amp;MID(E1535,3,3)&amp;"."&amp;MID(E1535,6,3)&amp;"/"&amp;MID(E1535,9,4)&amp;"-"&amp;RIGHT(E1535,2),IF(G1535=13,0&amp;LEFT(E1535,1)&amp;"."&amp;MID(E1535,2,3)&amp;"."&amp;MID(E1535,5,3)&amp;"/"&amp;MID(E1535,8,4)&amp;"-"&amp;RIGHT(E1535,2),IF(G1535=12,"00"&amp;"."&amp;LEFT(E1535,3)&amp;"."&amp;MID(E1535,4,3)&amp;"/"&amp;MID(E1535,7,4)&amp;"-"&amp;RIGHT(E1535,2),IF(G1535=11,"00.0"&amp;LEFT(E1535,2)&amp;"."&amp;MID(E1535,3,3)&amp;"/"&amp;MID(E1535,6,4)&amp;"-"&amp;RIGHT(E1535,2),"erro")))))</f>
        <v>13.788.120/0001-47</v>
      </c>
      <c r="G1535" s="2">
        <f t="shared" si="2"/>
        <v>14</v>
      </c>
      <c r="H1535" s="2" t="s">
        <v>183</v>
      </c>
      <c r="I1535" s="2">
        <v>5.0</v>
      </c>
      <c r="J1535" s="6" t="str">
        <f t="shared" si="14"/>
        <v/>
      </c>
      <c r="K1535" s="6"/>
      <c r="L1535" s="6"/>
      <c r="M1535" s="6"/>
      <c r="N1535" s="6"/>
      <c r="O1535" s="6"/>
      <c r="P1535" s="6"/>
      <c r="Q1535" s="6"/>
      <c r="R1535" s="6"/>
      <c r="S1535" s="6"/>
      <c r="T1535" s="6" t="str">
        <f t="shared" si="15"/>
        <v/>
      </c>
      <c r="U1535" s="6" t="str">
        <f t="shared" si="16"/>
        <v/>
      </c>
      <c r="V1535" s="6" t="str">
        <f t="shared" si="17"/>
        <v/>
      </c>
      <c r="W1535" s="6" t="str">
        <f>IFERROR(VLOOKUP($C1535,'pc 2021'!$D:$M,10,0)/1000,"")</f>
        <v/>
      </c>
      <c r="X1535" s="6" t="str">
        <f>IFERROR(VLOOKUP($C1535,'pnc 2021'!$D:$M,10,0)/1000,"")</f>
        <v/>
      </c>
      <c r="Y1535" s="6" t="str">
        <f>IFERROR(VLOOKUP(C1535,'atv 2021'!$D:$M,10,0)/1000,"")</f>
        <v/>
      </c>
      <c r="Z1535" s="6" t="str">
        <f>IFERROR(VLOOKUP($C1535,'ll 2021'!$D:$N,11,0)/1000,"")</f>
        <v/>
      </c>
      <c r="AA1535" s="2" t="str">
        <f t="shared" si="3"/>
        <v/>
      </c>
      <c r="AB1535" s="2">
        <f t="shared" si="18"/>
        <v>0</v>
      </c>
      <c r="AC1535" s="2">
        <f t="shared" si="19"/>
        <v>0</v>
      </c>
      <c r="AD1535" s="2">
        <f t="shared" si="20"/>
        <v>0</v>
      </c>
      <c r="AE1535" s="2">
        <f t="shared" si="21"/>
        <v>0</v>
      </c>
      <c r="AF1535" s="2">
        <f t="shared" si="22"/>
        <v>0</v>
      </c>
      <c r="AG1535" s="2">
        <f t="shared" si="23"/>
        <v>0</v>
      </c>
      <c r="AH1535" s="2">
        <f t="shared" si="24"/>
        <v>0</v>
      </c>
      <c r="AI1535" s="2">
        <f t="shared" si="25"/>
        <v>0</v>
      </c>
      <c r="AJ1535" s="2">
        <f t="shared" si="26"/>
        <v>1</v>
      </c>
      <c r="AK1535" s="2">
        <f t="shared" si="27"/>
        <v>0</v>
      </c>
      <c r="AL1535" s="2">
        <f t="shared" si="28"/>
        <v>0</v>
      </c>
      <c r="AM1535" s="2">
        <v>0.0</v>
      </c>
      <c r="AN1535" s="3">
        <v>0.0</v>
      </c>
      <c r="AO1535" s="3">
        <v>0.0</v>
      </c>
      <c r="AP1535" s="3">
        <v>0.0</v>
      </c>
      <c r="AQ1535" s="3">
        <v>0.0</v>
      </c>
      <c r="AR1535" s="3">
        <v>1.0</v>
      </c>
      <c r="AS1535" s="6" t="str">
        <f>IFERROR(VLOOKUP($C1535,'t-1 2020'!$A:$V,15,0),"")</f>
        <v/>
      </c>
      <c r="AT1535" s="6" t="str">
        <f>IFERROR(VLOOKUP($C1535,'t-1 2020'!$A:$V,16,0),"")</f>
        <v/>
      </c>
      <c r="AU1535" s="6" t="str">
        <f>IFERROR(VLOOKUP($C1535,'t-1 2020'!$A:$V,17,0),"")</f>
        <v/>
      </c>
      <c r="AV1535" s="6" t="str">
        <f>IFERROR(VLOOKUP($C1535,'t-1 2020'!$A:$V,8,0),"")</f>
        <v/>
      </c>
      <c r="AW1535" s="6" t="str">
        <f>IFERROR(VLOOKUP($C1535,'t-1 2020'!$A:$V,9,0),"")</f>
        <v/>
      </c>
      <c r="AX1535" s="6" t="str">
        <f>IFERROR(VLOOKUP($C1535,'t-1 2020'!$A:$V,10,0),"")</f>
        <v/>
      </c>
      <c r="AY1535" s="6" t="str">
        <f>IFERROR(VLOOKUP($C1535,'t-1 2020'!$A:$V,111,0),"")</f>
        <v/>
      </c>
      <c r="AZ1535" s="6" t="str">
        <f>IFERROR(VLOOKUP($C1535,'t-1 2020'!$A:$V,12,0),"")</f>
        <v/>
      </c>
      <c r="BA1535" s="6" t="str">
        <f>IFERROR(VLOOKUP($C1535,'t-1 2020'!$A:$V,13,0),"")</f>
        <v/>
      </c>
      <c r="BB1535" s="6" t="str">
        <f>IFERROR(VLOOKUP($C1535,'t-1 2020'!$A:$V,14,0),"")</f>
        <v/>
      </c>
      <c r="BC1535" s="6"/>
      <c r="BD1535" s="6"/>
    </row>
    <row r="1536" ht="15.75" customHeight="1">
      <c r="A1536" s="2">
        <v>127.0</v>
      </c>
      <c r="B1536" s="3">
        <v>2021.0</v>
      </c>
      <c r="C1536" s="7" t="s">
        <v>184</v>
      </c>
      <c r="D1536" s="2">
        <v>17485.0</v>
      </c>
      <c r="E1536" s="2">
        <v>2.328280000197E12</v>
      </c>
      <c r="F1536" s="2" t="str">
        <f t="array" ref="F1536">IFERROR(INDEX(cnpj!$A:$B,MATCH(C1536,cnpj!$B:$B,0),1),IF(G1536=14,LEFT(E1536,2)&amp;"."&amp;MID(E1536,3,3)&amp;"."&amp;MID(E1536,6,3)&amp;"/"&amp;MID(E1536,9,4)&amp;"-"&amp;RIGHT(E1536,2),IF(G1536=13,0&amp;LEFT(E1536,1)&amp;"."&amp;MID(E1536,2,3)&amp;"."&amp;MID(E1536,5,3)&amp;"/"&amp;MID(E1536,8,4)&amp;"-"&amp;RIGHT(E1536,2),IF(G1536=12,"00"&amp;"."&amp;LEFT(E1536,3)&amp;"."&amp;MID(E1536,4,3)&amp;"/"&amp;MID(E1536,7,4)&amp;"-"&amp;RIGHT(E1536,2),IF(G1536=11,"00.0"&amp;LEFT(E1536,2)&amp;"."&amp;MID(E1536,3,3)&amp;"/"&amp;MID(E1536,6,4)&amp;"-"&amp;RIGHT(E1536,2),"erro")))))</f>
        <v>02.328.280/0001-97</v>
      </c>
      <c r="G1536" s="2">
        <f t="shared" si="2"/>
        <v>13</v>
      </c>
      <c r="H1536" s="2" t="s">
        <v>55</v>
      </c>
      <c r="I1536" s="2">
        <v>10.0</v>
      </c>
      <c r="J1536" s="6" t="str">
        <f t="shared" si="14"/>
        <v/>
      </c>
      <c r="K1536" s="6"/>
      <c r="L1536" s="6"/>
      <c r="M1536" s="6"/>
      <c r="N1536" s="6"/>
      <c r="O1536" s="6"/>
      <c r="P1536" s="6"/>
      <c r="Q1536" s="6"/>
      <c r="R1536" s="6"/>
      <c r="S1536" s="6"/>
      <c r="T1536" s="6">
        <f t="shared" si="15"/>
        <v>16.18360245</v>
      </c>
      <c r="U1536" s="6">
        <f t="shared" si="16"/>
        <v>0.07698791795</v>
      </c>
      <c r="V1536" s="6">
        <f t="shared" si="17"/>
        <v>0.6971059286</v>
      </c>
      <c r="W1536" s="6">
        <f>IFERROR(VLOOKUP($C1536,'pc 2021'!$D:$M,10,0)/1000,"")</f>
        <v>2453000</v>
      </c>
      <c r="X1536" s="6">
        <f>IFERROR(VLOOKUP($C1536,'pnc 2021'!$D:$M,10,0)/1000,"")</f>
        <v>4990000</v>
      </c>
      <c r="Y1536" s="6">
        <f>IFERROR(VLOOKUP(C1536,'atv 2021'!$D:$M,10,0)/1000,"")</f>
        <v>10677000</v>
      </c>
      <c r="Z1536" s="6">
        <f>IFERROR(VLOOKUP($C1536,'ll 2021'!$D:$N,11,0)/1000,"")</f>
        <v>822000</v>
      </c>
      <c r="AA1536" s="2" t="str">
        <f t="shared" si="3"/>
        <v/>
      </c>
      <c r="AB1536" s="2">
        <f t="shared" si="18"/>
        <v>0</v>
      </c>
      <c r="AC1536" s="2">
        <f t="shared" si="19"/>
        <v>0</v>
      </c>
      <c r="AD1536" s="2">
        <f t="shared" si="20"/>
        <v>1</v>
      </c>
      <c r="AE1536" s="2">
        <f t="shared" si="21"/>
        <v>0</v>
      </c>
      <c r="AF1536" s="2">
        <f t="shared" si="22"/>
        <v>0</v>
      </c>
      <c r="AG1536" s="2">
        <f t="shared" si="23"/>
        <v>0</v>
      </c>
      <c r="AH1536" s="2">
        <f t="shared" si="24"/>
        <v>0</v>
      </c>
      <c r="AI1536" s="2">
        <f t="shared" si="25"/>
        <v>0</v>
      </c>
      <c r="AJ1536" s="2">
        <f t="shared" si="26"/>
        <v>0</v>
      </c>
      <c r="AK1536" s="2">
        <f t="shared" si="27"/>
        <v>0</v>
      </c>
      <c r="AL1536" s="2">
        <f t="shared" si="28"/>
        <v>0</v>
      </c>
      <c r="AM1536" s="2">
        <v>0.0</v>
      </c>
      <c r="AN1536" s="3">
        <v>0.0</v>
      </c>
      <c r="AO1536" s="3">
        <v>0.0</v>
      </c>
      <c r="AP1536" s="3">
        <v>0.0</v>
      </c>
      <c r="AQ1536" s="3">
        <v>0.0</v>
      </c>
      <c r="AR1536" s="3">
        <v>1.0</v>
      </c>
      <c r="AS1536" s="6">
        <f>IFERROR(VLOOKUP($C1536,'t-1 2020'!$A:$V,15,0),"")</f>
        <v>16.04315656</v>
      </c>
      <c r="AT1536" s="6">
        <f>IFERROR(VLOOKUP($C1536,'t-1 2020'!$A:$V,16,0),"")</f>
        <v>0.06380685493</v>
      </c>
      <c r="AU1536" s="6">
        <f>IFERROR(VLOOKUP($C1536,'t-1 2020'!$A:$V,17,0),"")</f>
        <v>0.6785945247</v>
      </c>
      <c r="AV1536" s="6">
        <f>IFERROR(VLOOKUP($C1536,'t-1 2020'!$A:$V,8,0),"")</f>
        <v>0</v>
      </c>
      <c r="AW1536" s="6">
        <f>IFERROR(VLOOKUP($C1536,'t-1 2020'!$A:$V,9,0),"")</f>
        <v>1</v>
      </c>
      <c r="AX1536" s="6">
        <f>IFERROR(VLOOKUP($C1536,'t-1 2020'!$A:$V,10,0),"")</f>
        <v>1</v>
      </c>
      <c r="AY1536" s="6" t="str">
        <f>IFERROR(VLOOKUP($C1536,'t-1 2020'!$A:$V,111,0),"")</f>
        <v/>
      </c>
      <c r="AZ1536" s="6">
        <f>IFERROR(VLOOKUP($C1536,'t-1 2020'!$A:$V,12,0),"")</f>
        <v>0</v>
      </c>
      <c r="BA1536" s="6">
        <f>IFERROR(VLOOKUP($C1536,'t-1 2020'!$A:$V,13,0),"")</f>
        <v>22</v>
      </c>
      <c r="BB1536" s="6">
        <f>IFERROR(VLOOKUP($C1536,'t-1 2020'!$A:$V,14,0),"")</f>
        <v>0</v>
      </c>
      <c r="BC1536" s="6"/>
      <c r="BD1536" s="6"/>
    </row>
    <row r="1537" ht="15.75" customHeight="1">
      <c r="A1537" s="2">
        <v>128.0</v>
      </c>
      <c r="B1537" s="3">
        <v>2021.0</v>
      </c>
      <c r="C1537" s="7" t="s">
        <v>185</v>
      </c>
      <c r="D1537" s="2">
        <v>14176.0</v>
      </c>
      <c r="E1537" s="2">
        <v>6.1695227000193E13</v>
      </c>
      <c r="F1537" s="2" t="str">
        <f t="array" ref="F1537">IFERROR(INDEX(cnpj!$A:$B,MATCH(C1537,cnpj!$B:$B,0),1),IF(G1537=14,LEFT(E1537,2)&amp;"."&amp;MID(E1537,3,3)&amp;"."&amp;MID(E1537,6,3)&amp;"/"&amp;MID(E1537,9,4)&amp;"-"&amp;RIGHT(E1537,2),IF(G1537=13,0&amp;LEFT(E1537,1)&amp;"."&amp;MID(E1537,2,3)&amp;"."&amp;MID(E1537,5,3)&amp;"/"&amp;MID(E1537,8,4)&amp;"-"&amp;RIGHT(E1537,2),IF(G1537=12,"00"&amp;"."&amp;LEFT(E1537,3)&amp;"."&amp;MID(E1537,4,3)&amp;"/"&amp;MID(E1537,7,4)&amp;"-"&amp;RIGHT(E1537,2),IF(G1537=11,"00.0"&amp;LEFT(E1537,2)&amp;"."&amp;MID(E1537,3,3)&amp;"/"&amp;MID(E1537,6,4)&amp;"-"&amp;RIGHT(E1537,2),"erro")))))</f>
        <v>61.695.227/0001-93</v>
      </c>
      <c r="G1537" s="2">
        <f t="shared" si="2"/>
        <v>14</v>
      </c>
      <c r="H1537" s="2" t="s">
        <v>55</v>
      </c>
      <c r="I1537" s="2">
        <v>10.0</v>
      </c>
      <c r="J1537" s="6" t="str">
        <f t="shared" si="14"/>
        <v/>
      </c>
      <c r="K1537" s="6"/>
      <c r="L1537" s="6"/>
      <c r="M1537" s="6"/>
      <c r="N1537" s="6"/>
      <c r="O1537" s="6"/>
      <c r="P1537" s="6"/>
      <c r="Q1537" s="6"/>
      <c r="R1537" s="6"/>
      <c r="S1537" s="6"/>
      <c r="T1537" s="6">
        <f t="shared" si="15"/>
        <v>17.30328167</v>
      </c>
      <c r="U1537" s="6">
        <f t="shared" si="16"/>
        <v>0.03489238651</v>
      </c>
      <c r="V1537" s="6">
        <f t="shared" si="17"/>
        <v>0.9272977893</v>
      </c>
      <c r="W1537" s="6">
        <f>IFERROR(VLOOKUP($C1537,'pc 2021'!$D:$M,10,0)/1000,"")</f>
        <v>9020280</v>
      </c>
      <c r="X1537" s="6">
        <f>IFERROR(VLOOKUP($C1537,'pnc 2021'!$D:$M,10,0)/1000,"")</f>
        <v>21314369</v>
      </c>
      <c r="Y1537" s="6">
        <f>IFERROR(VLOOKUP(C1537,'atv 2021'!$D:$M,10,0)/1000,"")</f>
        <v>32712953</v>
      </c>
      <c r="Z1537" s="6">
        <f>IFERROR(VLOOKUP($C1537,'ll 2021'!$D:$N,11,0)/1000,"")</f>
        <v>1141433</v>
      </c>
      <c r="AA1537" s="2" t="str">
        <f t="shared" si="3"/>
        <v/>
      </c>
      <c r="AB1537" s="2">
        <f t="shared" si="18"/>
        <v>0</v>
      </c>
      <c r="AC1537" s="2">
        <f t="shared" si="19"/>
        <v>0</v>
      </c>
      <c r="AD1537" s="2">
        <f t="shared" si="20"/>
        <v>1</v>
      </c>
      <c r="AE1537" s="2">
        <f t="shared" si="21"/>
        <v>0</v>
      </c>
      <c r="AF1537" s="2">
        <f t="shared" si="22"/>
        <v>0</v>
      </c>
      <c r="AG1537" s="2">
        <f t="shared" si="23"/>
        <v>0</v>
      </c>
      <c r="AH1537" s="2">
        <f t="shared" si="24"/>
        <v>0</v>
      </c>
      <c r="AI1537" s="2">
        <f t="shared" si="25"/>
        <v>0</v>
      </c>
      <c r="AJ1537" s="2">
        <f t="shared" si="26"/>
        <v>0</v>
      </c>
      <c r="AK1537" s="2">
        <f t="shared" si="27"/>
        <v>0</v>
      </c>
      <c r="AL1537" s="2">
        <f t="shared" si="28"/>
        <v>0</v>
      </c>
      <c r="AM1537" s="2">
        <v>0.0</v>
      </c>
      <c r="AN1537" s="3">
        <v>0.0</v>
      </c>
      <c r="AO1537" s="3">
        <v>0.0</v>
      </c>
      <c r="AP1537" s="3">
        <v>0.0</v>
      </c>
      <c r="AQ1537" s="3">
        <v>0.0</v>
      </c>
      <c r="AR1537" s="3">
        <v>1.0</v>
      </c>
      <c r="AS1537" s="6">
        <f>IFERROR(VLOOKUP($C1537,'t-1 2020'!$A:$V,15,0),"")</f>
        <v>17.22519684</v>
      </c>
      <c r="AT1537" s="6">
        <f>IFERROR(VLOOKUP($C1537,'t-1 2020'!$A:$V,16,0),"")</f>
        <v>0.03241750634</v>
      </c>
      <c r="AU1537" s="6">
        <f>IFERROR(VLOOKUP($C1537,'t-1 2020'!$A:$V,17,0),"")</f>
        <v>0.910792563</v>
      </c>
      <c r="AV1537" s="6">
        <f>IFERROR(VLOOKUP($C1537,'t-1 2020'!$A:$V,8,0),"")</f>
        <v>0</v>
      </c>
      <c r="AW1537" s="6">
        <f>IFERROR(VLOOKUP($C1537,'t-1 2020'!$A:$V,9,0),"")</f>
        <v>1</v>
      </c>
      <c r="AX1537" s="6">
        <f>IFERROR(VLOOKUP($C1537,'t-1 2020'!$A:$V,10,0),"")</f>
        <v>0</v>
      </c>
      <c r="AY1537" s="6" t="str">
        <f>IFERROR(VLOOKUP($C1537,'t-1 2020'!$A:$V,111,0),"")</f>
        <v/>
      </c>
      <c r="AZ1537" s="6">
        <f>IFERROR(VLOOKUP($C1537,'t-1 2020'!$A:$V,12,0),"")</f>
        <v>0</v>
      </c>
      <c r="BA1537" s="6">
        <f>IFERROR(VLOOKUP($C1537,'t-1 2020'!$A:$V,13,0),"")</f>
        <v>18</v>
      </c>
      <c r="BB1537" s="6">
        <f>IFERROR(VLOOKUP($C1537,'t-1 2020'!$A:$V,14,0),"")</f>
        <v>0</v>
      </c>
      <c r="BC1537" s="6"/>
      <c r="BD1537" s="6"/>
    </row>
    <row r="1538" ht="15.75" customHeight="1">
      <c r="A1538" s="2">
        <v>129.0</v>
      </c>
      <c r="B1538" s="3">
        <v>2021.0</v>
      </c>
      <c r="C1538" s="7" t="s">
        <v>186</v>
      </c>
      <c r="D1538" s="2">
        <v>16993.0</v>
      </c>
      <c r="E1538" s="2">
        <v>2.302101000142E12</v>
      </c>
      <c r="F1538" s="2" t="str">
        <f t="array" ref="F1538">IFERROR(INDEX(cnpj!$A:$B,MATCH(C1538,cnpj!$B:$B,0),1),IF(G1538=14,LEFT(E1538,2)&amp;"."&amp;MID(E1538,3,3)&amp;"."&amp;MID(E1538,6,3)&amp;"/"&amp;MID(E1538,9,4)&amp;"-"&amp;RIGHT(E1538,2),IF(G1538=13,0&amp;LEFT(E1538,1)&amp;"."&amp;MID(E1538,2,3)&amp;"."&amp;MID(E1538,5,3)&amp;"/"&amp;MID(E1538,8,4)&amp;"-"&amp;RIGHT(E1538,2),IF(G1538=12,"00"&amp;"."&amp;LEFT(E1538,3)&amp;"."&amp;MID(E1538,4,3)&amp;"/"&amp;MID(E1538,7,4)&amp;"-"&amp;RIGHT(E1538,2),IF(G1538=11,"00.0"&amp;LEFT(E1538,2)&amp;"."&amp;MID(E1538,3,3)&amp;"/"&amp;MID(E1538,6,4)&amp;"-"&amp;RIGHT(E1538,2),"erro")))))</f>
        <v>02.302.101/0001-42</v>
      </c>
      <c r="G1538" s="2">
        <f t="shared" si="2"/>
        <v>13</v>
      </c>
      <c r="H1538" s="2" t="s">
        <v>55</v>
      </c>
      <c r="I1538" s="2">
        <v>10.0</v>
      </c>
      <c r="J1538" s="6" t="str">
        <f t="shared" si="14"/>
        <v/>
      </c>
      <c r="K1538" s="6"/>
      <c r="L1538" s="6"/>
      <c r="M1538" s="6"/>
      <c r="N1538" s="6"/>
      <c r="O1538" s="6"/>
      <c r="P1538" s="6"/>
      <c r="Q1538" s="6"/>
      <c r="R1538" s="6"/>
      <c r="S1538" s="6"/>
      <c r="T1538" s="6">
        <f t="shared" si="15"/>
        <v>14.30529476</v>
      </c>
      <c r="U1538" s="6">
        <f t="shared" si="16"/>
        <v>0.09186354601</v>
      </c>
      <c r="V1538" s="6">
        <f t="shared" si="17"/>
        <v>0.5479471361</v>
      </c>
      <c r="W1538" s="6">
        <f>IFERROR(VLOOKUP($C1538,'pc 2021'!$D:$M,10,0)/1000,"")</f>
        <v>128545</v>
      </c>
      <c r="X1538" s="6">
        <f>IFERROR(VLOOKUP($C1538,'pnc 2021'!$D:$M,10,0)/1000,"")</f>
        <v>765685</v>
      </c>
      <c r="Y1538" s="6">
        <f>IFERROR(VLOOKUP(C1538,'atv 2021'!$D:$M,10,0)/1000,"")</f>
        <v>1631964</v>
      </c>
      <c r="Z1538" s="6">
        <f>IFERROR(VLOOKUP($C1538,'ll 2021'!$D:$N,11,0)/1000,"")</f>
        <v>149918</v>
      </c>
      <c r="AA1538" s="2" t="str">
        <f t="shared" si="3"/>
        <v/>
      </c>
      <c r="AB1538" s="2">
        <f t="shared" si="18"/>
        <v>0</v>
      </c>
      <c r="AC1538" s="2">
        <f t="shared" si="19"/>
        <v>0</v>
      </c>
      <c r="AD1538" s="2">
        <f t="shared" si="20"/>
        <v>1</v>
      </c>
      <c r="AE1538" s="2">
        <f t="shared" si="21"/>
        <v>0</v>
      </c>
      <c r="AF1538" s="2">
        <f t="shared" si="22"/>
        <v>0</v>
      </c>
      <c r="AG1538" s="2">
        <f t="shared" si="23"/>
        <v>0</v>
      </c>
      <c r="AH1538" s="2">
        <f t="shared" si="24"/>
        <v>0</v>
      </c>
      <c r="AI1538" s="2">
        <f t="shared" si="25"/>
        <v>0</v>
      </c>
      <c r="AJ1538" s="2">
        <f t="shared" si="26"/>
        <v>0</v>
      </c>
      <c r="AK1538" s="2">
        <f t="shared" si="27"/>
        <v>0</v>
      </c>
      <c r="AL1538" s="2">
        <f t="shared" si="28"/>
        <v>0</v>
      </c>
      <c r="AM1538" s="2">
        <v>0.0</v>
      </c>
      <c r="AN1538" s="3">
        <v>0.0</v>
      </c>
      <c r="AO1538" s="3">
        <v>0.0</v>
      </c>
      <c r="AP1538" s="3">
        <v>0.0</v>
      </c>
      <c r="AQ1538" s="3">
        <v>0.0</v>
      </c>
      <c r="AR1538" s="3">
        <v>1.0</v>
      </c>
      <c r="AS1538" s="6">
        <f>IFERROR(VLOOKUP($C1538,'t-1 2020'!$A:$V,15,0),"")</f>
        <v>14.31290012</v>
      </c>
      <c r="AT1538" s="6">
        <f>IFERROR(VLOOKUP($C1538,'t-1 2020'!$A:$V,16,0),"")</f>
        <v>0.1207019119</v>
      </c>
      <c r="AU1538" s="6">
        <f>IFERROR(VLOOKUP($C1538,'t-1 2020'!$A:$V,17,0),"")</f>
        <v>0.563060721</v>
      </c>
      <c r="AV1538" s="6">
        <f>IFERROR(VLOOKUP($C1538,'t-1 2020'!$A:$V,8,0),"")</f>
        <v>0</v>
      </c>
      <c r="AW1538" s="6">
        <f>IFERROR(VLOOKUP($C1538,'t-1 2020'!$A:$V,9,0),"")</f>
        <v>1</v>
      </c>
      <c r="AX1538" s="6">
        <f>IFERROR(VLOOKUP($C1538,'t-1 2020'!$A:$V,10,0),"")</f>
        <v>1</v>
      </c>
      <c r="AY1538" s="6" t="str">
        <f>IFERROR(VLOOKUP($C1538,'t-1 2020'!$A:$V,111,0),"")</f>
        <v/>
      </c>
      <c r="AZ1538" s="6">
        <f>IFERROR(VLOOKUP($C1538,'t-1 2020'!$A:$V,12,0),"")</f>
        <v>0</v>
      </c>
      <c r="BA1538" s="6">
        <f>IFERROR(VLOOKUP($C1538,'t-1 2020'!$A:$V,13,0),"")</f>
        <v>24</v>
      </c>
      <c r="BB1538" s="6">
        <f>IFERROR(VLOOKUP($C1538,'t-1 2020'!$A:$V,14,0),"")</f>
        <v>0</v>
      </c>
      <c r="BC1538" s="6"/>
      <c r="BD1538" s="6"/>
    </row>
    <row r="1539" ht="15.75" customHeight="1">
      <c r="A1539" s="2">
        <v>130.0</v>
      </c>
      <c r="B1539" s="3">
        <v>2021.0</v>
      </c>
      <c r="C1539" s="7" t="s">
        <v>187</v>
      </c>
      <c r="D1539" s="2">
        <v>15458.0</v>
      </c>
      <c r="E1539" s="2">
        <v>4.2331462000131E13</v>
      </c>
      <c r="F1539" s="2" t="str">
        <f t="array" ref="F1539">IFERROR(INDEX(cnpj!$A:$B,MATCH(C1539,cnpj!$B:$B,0),1),IF(G1539=14,LEFT(E1539,2)&amp;"."&amp;MID(E1539,3,3)&amp;"."&amp;MID(E1539,6,3)&amp;"/"&amp;MID(E1539,9,4)&amp;"-"&amp;RIGHT(E1539,2),IF(G1539=13,0&amp;LEFT(E1539,1)&amp;"."&amp;MID(E1539,2,3)&amp;"."&amp;MID(E1539,5,3)&amp;"/"&amp;MID(E1539,8,4)&amp;"-"&amp;RIGHT(E1539,2),IF(G1539=12,"00"&amp;"."&amp;LEFT(E1539,3)&amp;"."&amp;MID(E1539,4,3)&amp;"/"&amp;MID(E1539,7,4)&amp;"-"&amp;RIGHT(E1539,2),IF(G1539=11,"00.0"&amp;LEFT(E1539,2)&amp;"."&amp;MID(E1539,3,3)&amp;"/"&amp;MID(E1539,6,4)&amp;"-"&amp;RIGHT(E1539,2),"erro")))))</f>
        <v>42.331.462/0001-31</v>
      </c>
      <c r="G1539" s="2">
        <f t="shared" si="2"/>
        <v>14</v>
      </c>
      <c r="H1539" s="2" t="s">
        <v>60</v>
      </c>
      <c r="I1539" s="2">
        <v>1.0</v>
      </c>
      <c r="J1539" s="6" t="str">
        <f t="shared" si="14"/>
        <v/>
      </c>
      <c r="K1539" s="6"/>
      <c r="L1539" s="6"/>
      <c r="M1539" s="6"/>
      <c r="N1539" s="6"/>
      <c r="O1539" s="6"/>
      <c r="P1539" s="6"/>
      <c r="Q1539" s="6"/>
      <c r="R1539" s="6"/>
      <c r="S1539" s="6"/>
      <c r="T1539" s="6">
        <f t="shared" si="15"/>
        <v>11.63388567</v>
      </c>
      <c r="U1539" s="6">
        <f t="shared" si="16"/>
        <v>0.6547519892</v>
      </c>
      <c r="V1539" s="6">
        <f t="shared" si="17"/>
        <v>0.2019263145</v>
      </c>
      <c r="W1539" s="6">
        <f>IFERROR(VLOOKUP($C1539,'pc 2021'!$D:$M,10,0)/1000,"")</f>
        <v>12302</v>
      </c>
      <c r="X1539" s="6">
        <f>IFERROR(VLOOKUP($C1539,'pnc 2021'!$D:$M,10,0)/1000,"")</f>
        <v>10487</v>
      </c>
      <c r="Y1539" s="6">
        <f>IFERROR(VLOOKUP(C1539,'atv 2021'!$D:$M,10,0)/1000,"")</f>
        <v>112858</v>
      </c>
      <c r="Z1539" s="6">
        <f>IFERROR(VLOOKUP($C1539,'ll 2021'!$D:$N,11,0)/1000,"")</f>
        <v>73894</v>
      </c>
      <c r="AA1539" s="2" t="str">
        <f t="shared" si="3"/>
        <v/>
      </c>
      <c r="AB1539" s="2">
        <f t="shared" si="18"/>
        <v>0</v>
      </c>
      <c r="AC1539" s="2">
        <f t="shared" si="19"/>
        <v>0</v>
      </c>
      <c r="AD1539" s="2">
        <f t="shared" si="20"/>
        <v>0</v>
      </c>
      <c r="AE1539" s="2">
        <f t="shared" si="21"/>
        <v>0</v>
      </c>
      <c r="AF1539" s="2">
        <f t="shared" si="22"/>
        <v>0</v>
      </c>
      <c r="AG1539" s="2">
        <f t="shared" si="23"/>
        <v>1</v>
      </c>
      <c r="AH1539" s="2">
        <f t="shared" si="24"/>
        <v>0</v>
      </c>
      <c r="AI1539" s="2">
        <f t="shared" si="25"/>
        <v>0</v>
      </c>
      <c r="AJ1539" s="2">
        <f t="shared" si="26"/>
        <v>0</v>
      </c>
      <c r="AK1539" s="2">
        <f t="shared" si="27"/>
        <v>0</v>
      </c>
      <c r="AL1539" s="2">
        <f t="shared" si="28"/>
        <v>0</v>
      </c>
      <c r="AM1539" s="2">
        <v>0.0</v>
      </c>
      <c r="AN1539" s="3">
        <v>0.0</v>
      </c>
      <c r="AO1539" s="3">
        <v>0.0</v>
      </c>
      <c r="AP1539" s="3">
        <v>0.0</v>
      </c>
      <c r="AQ1539" s="3">
        <v>0.0</v>
      </c>
      <c r="AR1539" s="3">
        <v>1.0</v>
      </c>
      <c r="AS1539" s="6">
        <f>IFERROR(VLOOKUP($C1539,'t-1 2020'!$A:$V,15,0),"")</f>
        <v>10.66038388</v>
      </c>
      <c r="AT1539" s="6">
        <f>IFERROR(VLOOKUP($C1539,'t-1 2020'!$A:$V,16,0),"")</f>
        <v>0.3728801633</v>
      </c>
      <c r="AU1539" s="6">
        <f>IFERROR(VLOOKUP($C1539,'t-1 2020'!$A:$V,17,0),"")</f>
        <v>0.3905190815</v>
      </c>
      <c r="AV1539" s="6">
        <f>IFERROR(VLOOKUP($C1539,'t-1 2020'!$A:$V,8,0),"")</f>
        <v>0</v>
      </c>
      <c r="AW1539" s="6">
        <f>IFERROR(VLOOKUP($C1539,'t-1 2020'!$A:$V,9,0),"")</f>
        <v>0</v>
      </c>
      <c r="AX1539" s="6">
        <f>IFERROR(VLOOKUP($C1539,'t-1 2020'!$A:$V,10,0),"")</f>
        <v>0</v>
      </c>
      <c r="AY1539" s="6" t="str">
        <f>IFERROR(VLOOKUP($C1539,'t-1 2020'!$A:$V,111,0),"")</f>
        <v/>
      </c>
      <c r="AZ1539" s="6">
        <f>IFERROR(VLOOKUP($C1539,'t-1 2020'!$A:$V,12,0),"")</f>
        <v>0</v>
      </c>
      <c r="BA1539" s="6">
        <f>IFERROR(VLOOKUP($C1539,'t-1 2020'!$A:$V,13,0),"")</f>
        <v>4</v>
      </c>
      <c r="BB1539" s="6">
        <f>IFERROR(VLOOKUP($C1539,'t-1 2020'!$A:$V,14,0),"")</f>
        <v>0</v>
      </c>
      <c r="BC1539" s="6"/>
      <c r="BD1539" s="6"/>
    </row>
    <row r="1540" ht="15.75" customHeight="1">
      <c r="A1540" s="2">
        <v>131.0</v>
      </c>
      <c r="B1540" s="3">
        <v>2021.0</v>
      </c>
      <c r="C1540" s="7" t="s">
        <v>188</v>
      </c>
      <c r="D1540" s="2">
        <v>20087.0</v>
      </c>
      <c r="E1540" s="2">
        <v>7.689002000189E12</v>
      </c>
      <c r="F1540" s="2" t="str">
        <f t="array" ref="F1540">IFERROR(INDEX(cnpj!$A:$B,MATCH(C1540,cnpj!$B:$B,0),1),IF(G1540=14,LEFT(E1540,2)&amp;"."&amp;MID(E1540,3,3)&amp;"."&amp;MID(E1540,6,3)&amp;"/"&amp;MID(E1540,9,4)&amp;"-"&amp;RIGHT(E1540,2),IF(G1540=13,0&amp;LEFT(E1540,1)&amp;"."&amp;MID(E1540,2,3)&amp;"."&amp;MID(E1540,5,3)&amp;"/"&amp;MID(E1540,8,4)&amp;"-"&amp;RIGHT(E1540,2),IF(G1540=12,"00"&amp;"."&amp;LEFT(E1540,3)&amp;"."&amp;MID(E1540,4,3)&amp;"/"&amp;MID(E1540,7,4)&amp;"-"&amp;RIGHT(E1540,2),IF(G1540=11,"00.0"&amp;LEFT(E1540,2)&amp;"."&amp;MID(E1540,3,3)&amp;"/"&amp;MID(E1540,6,4)&amp;"-"&amp;RIGHT(E1540,2),"erro")))))</f>
        <v>07.689.002/0001-89</v>
      </c>
      <c r="G1540" s="2">
        <f t="shared" si="2"/>
        <v>13</v>
      </c>
      <c r="H1540" s="2" t="s">
        <v>60</v>
      </c>
      <c r="I1540" s="2">
        <v>1.0</v>
      </c>
      <c r="J1540" s="6" t="str">
        <f t="shared" si="14"/>
        <v/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>
        <f t="shared" si="15"/>
        <v>17.26849741</v>
      </c>
      <c r="U1540" s="6">
        <f t="shared" si="16"/>
        <v>-0.008698284708</v>
      </c>
      <c r="V1540" s="6">
        <f t="shared" si="17"/>
        <v>0.5288080376</v>
      </c>
      <c r="W1540" s="6">
        <f>IFERROR(VLOOKUP($C1540,'pc 2021'!$D:$M,10,0)/1000,"")</f>
        <v>5287724</v>
      </c>
      <c r="X1540" s="6">
        <f>IFERROR(VLOOKUP($C1540,'pnc 2021'!$D:$M,10,0)/1000,"")</f>
        <v>11419765</v>
      </c>
      <c r="Y1540" s="6">
        <f>IFERROR(VLOOKUP(C1540,'atv 2021'!$D:$M,10,0)/1000,"")</f>
        <v>31594620</v>
      </c>
      <c r="Z1540" s="6">
        <f>IFERROR(VLOOKUP($C1540,'ll 2021'!$D:$N,11,0)/1000,"")</f>
        <v>-274819</v>
      </c>
      <c r="AA1540" s="2" t="str">
        <f t="shared" si="3"/>
        <v/>
      </c>
      <c r="AB1540" s="2">
        <f t="shared" si="18"/>
        <v>0</v>
      </c>
      <c r="AC1540" s="2">
        <f t="shared" si="19"/>
        <v>0</v>
      </c>
      <c r="AD1540" s="2">
        <f t="shared" si="20"/>
        <v>0</v>
      </c>
      <c r="AE1540" s="2">
        <f t="shared" si="21"/>
        <v>0</v>
      </c>
      <c r="AF1540" s="2">
        <f t="shared" si="22"/>
        <v>0</v>
      </c>
      <c r="AG1540" s="2">
        <f t="shared" si="23"/>
        <v>1</v>
      </c>
      <c r="AH1540" s="2">
        <f t="shared" si="24"/>
        <v>0</v>
      </c>
      <c r="AI1540" s="2">
        <f t="shared" si="25"/>
        <v>0</v>
      </c>
      <c r="AJ1540" s="2">
        <f t="shared" si="26"/>
        <v>0</v>
      </c>
      <c r="AK1540" s="2">
        <f t="shared" si="27"/>
        <v>0</v>
      </c>
      <c r="AL1540" s="2">
        <f t="shared" si="28"/>
        <v>0</v>
      </c>
      <c r="AM1540" s="2">
        <v>0.0</v>
      </c>
      <c r="AN1540" s="3">
        <v>0.0</v>
      </c>
      <c r="AO1540" s="3">
        <v>0.0</v>
      </c>
      <c r="AP1540" s="3">
        <v>0.0</v>
      </c>
      <c r="AQ1540" s="3">
        <v>0.0</v>
      </c>
      <c r="AR1540" s="3">
        <v>1.0</v>
      </c>
      <c r="AS1540" s="6">
        <f>IFERROR(VLOOKUP($C1540,'t-1 2020'!$A:$V,15,0),"")</f>
        <v>17.14320326</v>
      </c>
      <c r="AT1540" s="6">
        <f>IFERROR(VLOOKUP($C1540,'t-1 2020'!$A:$V,16,0),"")</f>
        <v>-0.1297273433</v>
      </c>
      <c r="AU1540" s="6">
        <f>IFERROR(VLOOKUP($C1540,'t-1 2020'!$A:$V,17,0),"")</f>
        <v>0.4730740031</v>
      </c>
      <c r="AV1540" s="6">
        <f>IFERROR(VLOOKUP($C1540,'t-1 2020'!$A:$V,8,0),"")</f>
        <v>0</v>
      </c>
      <c r="AW1540" s="6">
        <f>IFERROR(VLOOKUP($C1540,'t-1 2020'!$A:$V,9,0),"")</f>
        <v>1</v>
      </c>
      <c r="AX1540" s="6">
        <f>IFERROR(VLOOKUP($C1540,'t-1 2020'!$A:$V,10,0),"")</f>
        <v>1</v>
      </c>
      <c r="AY1540" s="6" t="str">
        <f>IFERROR(VLOOKUP($C1540,'t-1 2020'!$A:$V,111,0),"")</f>
        <v/>
      </c>
      <c r="AZ1540" s="6">
        <f>IFERROR(VLOOKUP($C1540,'t-1 2020'!$A:$V,12,0),"")</f>
        <v>0</v>
      </c>
      <c r="BA1540" s="6">
        <f>IFERROR(VLOOKUP($C1540,'t-1 2020'!$A:$V,13,0),"")</f>
        <v>25</v>
      </c>
      <c r="BB1540" s="6">
        <f>IFERROR(VLOOKUP($C1540,'t-1 2020'!$A:$V,14,0),"")</f>
        <v>0</v>
      </c>
      <c r="BC1540" s="6"/>
      <c r="BD1540" s="6"/>
    </row>
    <row r="1541" ht="15.75" customHeight="1">
      <c r="A1541" s="2">
        <v>132.0</v>
      </c>
      <c r="B1541" s="3">
        <v>2021.0</v>
      </c>
      <c r="C1541" s="7" t="s">
        <v>189</v>
      </c>
      <c r="D1541" s="2">
        <v>19011.0</v>
      </c>
      <c r="E1541" s="2">
        <v>2.22273600013E12</v>
      </c>
      <c r="F1541" s="2" t="str">
        <f t="array" ref="F1541">IFERROR(INDEX(cnpj!$A:$B,MATCH(C1541,cnpj!$B:$B,0),1),IF(G1541=14,LEFT(E1541,2)&amp;"."&amp;MID(E1541,3,3)&amp;"."&amp;MID(E1541,6,3)&amp;"/"&amp;MID(E1541,9,4)&amp;"-"&amp;RIGHT(E1541,2),IF(G1541=13,0&amp;LEFT(E1541,1)&amp;"."&amp;MID(E1541,2,3)&amp;"."&amp;MID(E1541,5,3)&amp;"/"&amp;MID(E1541,8,4)&amp;"-"&amp;RIGHT(E1541,2),IF(G1541=12,"00"&amp;"."&amp;LEFT(E1541,3)&amp;"."&amp;MID(E1541,4,3)&amp;"/"&amp;MID(E1541,7,4)&amp;"-"&amp;RIGHT(E1541,2),IF(G1541=11,"00.0"&amp;LEFT(E1541,2)&amp;"."&amp;MID(E1541,3,3)&amp;"/"&amp;MID(E1541,6,4)&amp;"-"&amp;RIGHT(E1541,2),"erro")))))</f>
        <v>02.222.736/0001-30</v>
      </c>
      <c r="G1541" s="2">
        <f t="shared" si="2"/>
        <v>13</v>
      </c>
      <c r="H1541" s="2" t="s">
        <v>145</v>
      </c>
      <c r="I1541" s="2">
        <v>1.0</v>
      </c>
      <c r="J1541" s="6" t="str">
        <f t="shared" si="14"/>
        <v/>
      </c>
      <c r="K1541" s="6"/>
      <c r="L1541" s="6"/>
      <c r="M1541" s="6"/>
      <c r="N1541" s="6"/>
      <c r="O1541" s="6"/>
      <c r="P1541" s="6"/>
      <c r="Q1541" s="6"/>
      <c r="R1541" s="6"/>
      <c r="S1541" s="6"/>
      <c r="T1541" s="6" t="str">
        <f t="shared" si="15"/>
        <v/>
      </c>
      <c r="U1541" s="6" t="str">
        <f t="shared" si="16"/>
        <v/>
      </c>
      <c r="V1541" s="6" t="str">
        <f t="shared" si="17"/>
        <v/>
      </c>
      <c r="W1541" s="6" t="str">
        <f>IFERROR(VLOOKUP($C1541,'pc 2021'!$D:$M,10,0)/1000,"")</f>
        <v/>
      </c>
      <c r="X1541" s="6" t="str">
        <f>IFERROR(VLOOKUP($C1541,'pnc 2021'!$D:$M,10,0)/1000,"")</f>
        <v/>
      </c>
      <c r="Y1541" s="6" t="str">
        <f>IFERROR(VLOOKUP(C1541,'atv 2021'!$D:$M,10,0)/1000,"")</f>
        <v/>
      </c>
      <c r="Z1541" s="6" t="str">
        <f>IFERROR(VLOOKUP($C1541,'ll 2021'!$D:$N,11,0)/1000,"")</f>
        <v/>
      </c>
      <c r="AA1541" s="2" t="str">
        <f t="shared" si="3"/>
        <v/>
      </c>
      <c r="AB1541" s="2">
        <f t="shared" si="18"/>
        <v>0</v>
      </c>
      <c r="AC1541" s="2">
        <f t="shared" si="19"/>
        <v>0</v>
      </c>
      <c r="AD1541" s="2">
        <f t="shared" si="20"/>
        <v>0</v>
      </c>
      <c r="AE1541" s="2">
        <f t="shared" si="21"/>
        <v>0</v>
      </c>
      <c r="AF1541" s="2">
        <f t="shared" si="22"/>
        <v>0</v>
      </c>
      <c r="AG1541" s="2">
        <f t="shared" si="23"/>
        <v>1</v>
      </c>
      <c r="AH1541" s="2">
        <f t="shared" si="24"/>
        <v>0</v>
      </c>
      <c r="AI1541" s="2">
        <f t="shared" si="25"/>
        <v>0</v>
      </c>
      <c r="AJ1541" s="2">
        <f t="shared" si="26"/>
        <v>0</v>
      </c>
      <c r="AK1541" s="2">
        <f t="shared" si="27"/>
        <v>0</v>
      </c>
      <c r="AL1541" s="2">
        <f t="shared" si="28"/>
        <v>0</v>
      </c>
      <c r="AM1541" s="2">
        <v>0.0</v>
      </c>
      <c r="AN1541" s="3">
        <v>0.0</v>
      </c>
      <c r="AO1541" s="3">
        <v>0.0</v>
      </c>
      <c r="AP1541" s="3">
        <v>0.0</v>
      </c>
      <c r="AQ1541" s="3">
        <v>0.0</v>
      </c>
      <c r="AR1541" s="3">
        <v>1.0</v>
      </c>
      <c r="AS1541" s="6" t="str">
        <f>IFERROR(VLOOKUP($C1541,'t-1 2020'!$A:$V,15,0),"")</f>
        <v/>
      </c>
      <c r="AT1541" s="6" t="str">
        <f>IFERROR(VLOOKUP($C1541,'t-1 2020'!$A:$V,16,0),"")</f>
        <v/>
      </c>
      <c r="AU1541" s="6" t="str">
        <f>IFERROR(VLOOKUP($C1541,'t-1 2020'!$A:$V,17,0),"")</f>
        <v/>
      </c>
      <c r="AV1541" s="6" t="str">
        <f>IFERROR(VLOOKUP($C1541,'t-1 2020'!$A:$V,8,0),"")</f>
        <v/>
      </c>
      <c r="AW1541" s="6" t="str">
        <f>IFERROR(VLOOKUP($C1541,'t-1 2020'!$A:$V,9,0),"")</f>
        <v/>
      </c>
      <c r="AX1541" s="6" t="str">
        <f>IFERROR(VLOOKUP($C1541,'t-1 2020'!$A:$V,10,0),"")</f>
        <v/>
      </c>
      <c r="AY1541" s="6" t="str">
        <f>IFERROR(VLOOKUP($C1541,'t-1 2020'!$A:$V,111,0),"")</f>
        <v/>
      </c>
      <c r="AZ1541" s="6" t="str">
        <f>IFERROR(VLOOKUP($C1541,'t-1 2020'!$A:$V,12,0),"")</f>
        <v/>
      </c>
      <c r="BA1541" s="6" t="str">
        <f>IFERROR(VLOOKUP($C1541,'t-1 2020'!$A:$V,13,0),"")</f>
        <v/>
      </c>
      <c r="BB1541" s="6" t="str">
        <f>IFERROR(VLOOKUP($C1541,'t-1 2020'!$A:$V,14,0),"")</f>
        <v/>
      </c>
      <c r="BC1541" s="6"/>
      <c r="BD1541" s="6"/>
    </row>
    <row r="1542" ht="15.75" customHeight="1">
      <c r="A1542" s="2">
        <v>133.0</v>
      </c>
      <c r="B1542" s="3">
        <v>2021.0</v>
      </c>
      <c r="C1542" s="7" t="s">
        <v>190</v>
      </c>
      <c r="D1542" s="2">
        <v>22365.0</v>
      </c>
      <c r="E1542" s="2">
        <v>1.166902100011E13</v>
      </c>
      <c r="F1542" s="2" t="str">
        <f t="array" ref="F1542">IFERROR(INDEX(cnpj!$A:$B,MATCH(C1542,cnpj!$B:$B,0),1),IF(G1542=14,LEFT(E1542,2)&amp;"."&amp;MID(E1542,3,3)&amp;"."&amp;MID(E1542,6,3)&amp;"/"&amp;MID(E1542,9,4)&amp;"-"&amp;RIGHT(E1542,2),IF(G1542=13,0&amp;LEFT(E1542,1)&amp;"."&amp;MID(E1542,2,3)&amp;"."&amp;MID(E1542,5,3)&amp;"/"&amp;MID(E1542,8,4)&amp;"-"&amp;RIGHT(E1542,2),IF(G1542=12,"00"&amp;"."&amp;LEFT(E1542,3)&amp;"."&amp;MID(E1542,4,3)&amp;"/"&amp;MID(E1542,7,4)&amp;"-"&amp;RIGHT(E1542,2),IF(G1542=11,"00.0"&amp;LEFT(E1542,2)&amp;"."&amp;MID(E1542,3,3)&amp;"/"&amp;MID(E1542,6,4)&amp;"-"&amp;RIGHT(E1542,2),"erro")))))</f>
        <v>11.669.021/0001-10</v>
      </c>
      <c r="G1542" s="2">
        <f t="shared" si="2"/>
        <v>14</v>
      </c>
      <c r="H1542" s="2" t="s">
        <v>191</v>
      </c>
      <c r="I1542" s="2">
        <v>7.0</v>
      </c>
      <c r="J1542" s="6" t="str">
        <f t="shared" si="14"/>
        <v/>
      </c>
      <c r="K1542" s="6"/>
      <c r="L1542" s="6"/>
      <c r="M1542" s="6"/>
      <c r="N1542" s="6"/>
      <c r="O1542" s="6"/>
      <c r="P1542" s="6"/>
      <c r="Q1542" s="6"/>
      <c r="R1542" s="6"/>
      <c r="S1542" s="6"/>
      <c r="T1542" s="6">
        <f t="shared" si="15"/>
        <v>15.24572563</v>
      </c>
      <c r="U1542" s="6">
        <f t="shared" si="16"/>
        <v>0.3456229523</v>
      </c>
      <c r="V1542" s="6">
        <f t="shared" si="17"/>
        <v>0.003274477593</v>
      </c>
      <c r="W1542" s="6">
        <f>IFERROR(VLOOKUP($C1542,'pc 2021'!$D:$M,10,0)/1000,"")</f>
        <v>13686</v>
      </c>
      <c r="X1542" s="6">
        <f>IFERROR(VLOOKUP($C1542,'pnc 2021'!$D:$M,10,0)/1000,"")</f>
        <v>0</v>
      </c>
      <c r="Y1542" s="6">
        <f>IFERROR(VLOOKUP(C1542,'atv 2021'!$D:$M,10,0)/1000,"")</f>
        <v>4179598</v>
      </c>
      <c r="Z1542" s="6">
        <f>IFERROR(VLOOKUP($C1542,'ll 2021'!$D:$N,11,0)/1000,"")</f>
        <v>1444565</v>
      </c>
      <c r="AA1542" s="2" t="str">
        <f t="shared" si="3"/>
        <v/>
      </c>
      <c r="AB1542" s="2">
        <f t="shared" si="18"/>
        <v>0</v>
      </c>
      <c r="AC1542" s="2">
        <f t="shared" si="19"/>
        <v>0</v>
      </c>
      <c r="AD1542" s="2">
        <f t="shared" si="20"/>
        <v>0</v>
      </c>
      <c r="AE1542" s="2">
        <f t="shared" si="21"/>
        <v>0</v>
      </c>
      <c r="AF1542" s="2">
        <f t="shared" si="22"/>
        <v>0</v>
      </c>
      <c r="AG1542" s="2">
        <f t="shared" si="23"/>
        <v>0</v>
      </c>
      <c r="AH1542" s="2">
        <f t="shared" si="24"/>
        <v>0</v>
      </c>
      <c r="AI1542" s="2">
        <f t="shared" si="25"/>
        <v>0</v>
      </c>
      <c r="AJ1542" s="2">
        <f t="shared" si="26"/>
        <v>0</v>
      </c>
      <c r="AK1542" s="2">
        <f t="shared" si="27"/>
        <v>1</v>
      </c>
      <c r="AL1542" s="2">
        <f t="shared" si="28"/>
        <v>0</v>
      </c>
      <c r="AM1542" s="2">
        <v>0.0</v>
      </c>
      <c r="AN1542" s="3">
        <v>0.0</v>
      </c>
      <c r="AO1542" s="3">
        <v>0.0</v>
      </c>
      <c r="AP1542" s="3">
        <v>0.0</v>
      </c>
      <c r="AQ1542" s="3">
        <v>0.0</v>
      </c>
      <c r="AR1542" s="3">
        <v>1.0</v>
      </c>
      <c r="AS1542" s="6">
        <f>IFERROR(VLOOKUP($C1542,'t-1 2020'!$A:$V,15,0),"")</f>
        <v>14.83395094</v>
      </c>
      <c r="AT1542" s="6">
        <f>IFERROR(VLOOKUP($C1542,'t-1 2020'!$A:$V,16,0),"")</f>
        <v>0.04476658915</v>
      </c>
      <c r="AU1542" s="6">
        <f>IFERROR(VLOOKUP($C1542,'t-1 2020'!$A:$V,17,0),"")</f>
        <v>0.004836986023</v>
      </c>
      <c r="AV1542" s="6">
        <f>IFERROR(VLOOKUP($C1542,'t-1 2020'!$A:$V,8,0),"")</f>
        <v>0</v>
      </c>
      <c r="AW1542" s="6">
        <f>IFERROR(VLOOKUP($C1542,'t-1 2020'!$A:$V,9,0),"")</f>
        <v>1</v>
      </c>
      <c r="AX1542" s="6">
        <f>IFERROR(VLOOKUP($C1542,'t-1 2020'!$A:$V,10,0),"")</f>
        <v>0</v>
      </c>
      <c r="AY1542" s="6" t="str">
        <f>IFERROR(VLOOKUP($C1542,'t-1 2020'!$A:$V,111,0),"")</f>
        <v/>
      </c>
      <c r="AZ1542" s="6">
        <f>IFERROR(VLOOKUP($C1542,'t-1 2020'!$A:$V,12,0),"")</f>
        <v>0</v>
      </c>
      <c r="BA1542" s="6">
        <f>IFERROR(VLOOKUP($C1542,'t-1 2020'!$A:$V,13,0),"")</f>
        <v>9</v>
      </c>
      <c r="BB1542" s="6">
        <f>IFERROR(VLOOKUP($C1542,'t-1 2020'!$A:$V,14,0),"")</f>
        <v>0</v>
      </c>
      <c r="BC1542" s="6"/>
      <c r="BD1542" s="6"/>
    </row>
    <row r="1543" ht="15.75" customHeight="1">
      <c r="A1543" s="2">
        <v>134.0</v>
      </c>
      <c r="B1543" s="3">
        <v>2021.0</v>
      </c>
      <c r="C1543" s="7" t="s">
        <v>192</v>
      </c>
      <c r="D1543" s="2">
        <v>5576.0</v>
      </c>
      <c r="E1543" s="2">
        <v>1.541382600015E13</v>
      </c>
      <c r="F1543" s="2" t="str">
        <f t="array" ref="F1543">IFERROR(INDEX(cnpj!$A:$B,MATCH(C1543,cnpj!$B:$B,0),1),IF(G1543=14,LEFT(E1543,2)&amp;"."&amp;MID(E1543,3,3)&amp;"."&amp;MID(E1543,6,3)&amp;"/"&amp;MID(E1543,9,4)&amp;"-"&amp;RIGHT(E1543,2),IF(G1543=13,0&amp;LEFT(E1543,1)&amp;"."&amp;MID(E1543,2,3)&amp;"."&amp;MID(E1543,5,3)&amp;"/"&amp;MID(E1543,8,4)&amp;"-"&amp;RIGHT(E1543,2),IF(G1543=12,"00"&amp;"."&amp;LEFT(E1543,3)&amp;"."&amp;MID(E1543,4,3)&amp;"/"&amp;MID(E1543,7,4)&amp;"-"&amp;RIGHT(E1543,2),IF(G1543=11,"00.0"&amp;LEFT(E1543,2)&amp;"."&amp;MID(E1543,3,3)&amp;"/"&amp;MID(E1543,6,4)&amp;"-"&amp;RIGHT(E1543,2),"erro")))))</f>
        <v>15.413.826/0001-50</v>
      </c>
      <c r="G1543" s="2">
        <f t="shared" si="2"/>
        <v>14</v>
      </c>
      <c r="H1543" s="2" t="s">
        <v>52</v>
      </c>
      <c r="I1543" s="2">
        <v>10.0</v>
      </c>
      <c r="J1543" s="6" t="str">
        <f t="shared" si="14"/>
        <v/>
      </c>
      <c r="K1543" s="6"/>
      <c r="L1543" s="6"/>
      <c r="M1543" s="6"/>
      <c r="N1543" s="6"/>
      <c r="O1543" s="6"/>
      <c r="P1543" s="6"/>
      <c r="Q1543" s="6"/>
      <c r="R1543" s="6"/>
      <c r="S1543" s="6"/>
      <c r="T1543" s="6">
        <f t="shared" si="15"/>
        <v>15.46842282</v>
      </c>
      <c r="U1543" s="6">
        <f t="shared" si="16"/>
        <v>0.1151711761</v>
      </c>
      <c r="V1543" s="6">
        <f t="shared" si="17"/>
        <v>0.814139765</v>
      </c>
      <c r="W1543" s="6">
        <f>IFERROR(VLOOKUP($C1543,'pc 2021'!$D:$M,10,0)/1000,"")</f>
        <v>1215577</v>
      </c>
      <c r="X1543" s="6">
        <f>IFERROR(VLOOKUP($C1543,'pnc 2021'!$D:$M,10,0)/1000,"")</f>
        <v>3035996</v>
      </c>
      <c r="Y1543" s="6">
        <f>IFERROR(VLOOKUP(C1543,'atv 2021'!$D:$M,10,0)/1000,"")</f>
        <v>5222166</v>
      </c>
      <c r="Z1543" s="6">
        <f>IFERROR(VLOOKUP($C1543,'ll 2021'!$D:$N,11,0)/1000,"")</f>
        <v>601443</v>
      </c>
      <c r="AA1543" s="2" t="str">
        <f t="shared" si="3"/>
        <v/>
      </c>
      <c r="AB1543" s="2">
        <f t="shared" si="18"/>
        <v>0</v>
      </c>
      <c r="AC1543" s="2">
        <f t="shared" si="19"/>
        <v>0</v>
      </c>
      <c r="AD1543" s="2">
        <f t="shared" si="20"/>
        <v>1</v>
      </c>
      <c r="AE1543" s="2">
        <f t="shared" si="21"/>
        <v>0</v>
      </c>
      <c r="AF1543" s="2">
        <f t="shared" si="22"/>
        <v>0</v>
      </c>
      <c r="AG1543" s="2">
        <f t="shared" si="23"/>
        <v>0</v>
      </c>
      <c r="AH1543" s="2">
        <f t="shared" si="24"/>
        <v>0</v>
      </c>
      <c r="AI1543" s="2">
        <f t="shared" si="25"/>
        <v>0</v>
      </c>
      <c r="AJ1543" s="2">
        <f t="shared" si="26"/>
        <v>0</v>
      </c>
      <c r="AK1543" s="2">
        <f t="shared" si="27"/>
        <v>0</v>
      </c>
      <c r="AL1543" s="2">
        <f t="shared" si="28"/>
        <v>0</v>
      </c>
      <c r="AM1543" s="2">
        <v>0.0</v>
      </c>
      <c r="AN1543" s="3">
        <v>0.0</v>
      </c>
      <c r="AO1543" s="3">
        <v>0.0</v>
      </c>
      <c r="AP1543" s="3">
        <v>0.0</v>
      </c>
      <c r="AQ1543" s="3">
        <v>0.0</v>
      </c>
      <c r="AR1543" s="3">
        <v>1.0</v>
      </c>
      <c r="AS1543" s="6">
        <f>IFERROR(VLOOKUP($C1543,'t-1 2020'!$A:$V,15,0),"")</f>
        <v>15.18381914</v>
      </c>
      <c r="AT1543" s="6">
        <f>IFERROR(VLOOKUP($C1543,'t-1 2020'!$A:$V,16,0),"")</f>
        <v>0.08714485708</v>
      </c>
      <c r="AU1543" s="6">
        <f>IFERROR(VLOOKUP($C1543,'t-1 2020'!$A:$V,17,0),"")</f>
        <v>0.7364988419</v>
      </c>
      <c r="AV1543" s="6">
        <f>IFERROR(VLOOKUP($C1543,'t-1 2020'!$A:$V,8,0),"")</f>
        <v>0</v>
      </c>
      <c r="AW1543" s="6">
        <f>IFERROR(VLOOKUP($C1543,'t-1 2020'!$A:$V,9,0),"")</f>
        <v>1</v>
      </c>
      <c r="AX1543" s="6">
        <f>IFERROR(VLOOKUP($C1543,'t-1 2020'!$A:$V,10,0),"")</f>
        <v>0</v>
      </c>
      <c r="AY1543" s="6" t="str">
        <f>IFERROR(VLOOKUP($C1543,'t-1 2020'!$A:$V,111,0),"")</f>
        <v/>
      </c>
      <c r="AZ1543" s="6">
        <f>IFERROR(VLOOKUP($C1543,'t-1 2020'!$A:$V,12,0),"")</f>
        <v>0</v>
      </c>
      <c r="BA1543" s="6">
        <f>IFERROR(VLOOKUP($C1543,'t-1 2020'!$A:$V,13,0),"")</f>
        <v>11</v>
      </c>
      <c r="BB1543" s="6">
        <f>IFERROR(VLOOKUP($C1543,'t-1 2020'!$A:$V,14,0),"")</f>
        <v>0</v>
      </c>
      <c r="BC1543" s="6"/>
      <c r="BD1543" s="6"/>
    </row>
    <row r="1544" ht="15.75" customHeight="1">
      <c r="A1544" s="2">
        <v>135.0</v>
      </c>
      <c r="B1544" s="3">
        <v>2021.0</v>
      </c>
      <c r="C1544" s="7" t="s">
        <v>193</v>
      </c>
      <c r="D1544" s="2">
        <v>14605.0</v>
      </c>
      <c r="E1544" s="2">
        <v>3.467321000199E12</v>
      </c>
      <c r="F1544" s="2" t="str">
        <f t="array" ref="F1544">IFERROR(INDEX(cnpj!$A:$B,MATCH(C1544,cnpj!$B:$B,0),1),IF(G1544=14,LEFT(E1544,2)&amp;"."&amp;MID(E1544,3,3)&amp;"."&amp;MID(E1544,6,3)&amp;"/"&amp;MID(E1544,9,4)&amp;"-"&amp;RIGHT(E1544,2),IF(G1544=13,0&amp;LEFT(E1544,1)&amp;"."&amp;MID(E1544,2,3)&amp;"."&amp;MID(E1544,5,3)&amp;"/"&amp;MID(E1544,8,4)&amp;"-"&amp;RIGHT(E1544,2),IF(G1544=12,"00"&amp;"."&amp;LEFT(E1544,3)&amp;"."&amp;MID(E1544,4,3)&amp;"/"&amp;MID(E1544,7,4)&amp;"-"&amp;RIGHT(E1544,2),IF(G1544=11,"00.0"&amp;LEFT(E1544,2)&amp;"."&amp;MID(E1544,3,3)&amp;"/"&amp;MID(E1544,6,4)&amp;"-"&amp;RIGHT(E1544,2),"erro")))))</f>
        <v>03.467.321/0001-99</v>
      </c>
      <c r="G1544" s="2">
        <f t="shared" si="2"/>
        <v>13</v>
      </c>
      <c r="H1544" s="2" t="s">
        <v>55</v>
      </c>
      <c r="I1544" s="2">
        <v>10.0</v>
      </c>
      <c r="J1544" s="6" t="str">
        <f t="shared" si="14"/>
        <v/>
      </c>
      <c r="K1544" s="6"/>
      <c r="L1544" s="6"/>
      <c r="M1544" s="6"/>
      <c r="N1544" s="6"/>
      <c r="O1544" s="6"/>
      <c r="P1544" s="6"/>
      <c r="Q1544" s="6"/>
      <c r="R1544" s="6"/>
      <c r="S1544" s="6"/>
      <c r="T1544" s="6">
        <f t="shared" si="15"/>
        <v>16.23941394</v>
      </c>
      <c r="U1544" s="6">
        <f t="shared" si="16"/>
        <v>0.1003906875</v>
      </c>
      <c r="V1544" s="6">
        <f t="shared" si="17"/>
        <v>0.7451385945</v>
      </c>
      <c r="W1544" s="6">
        <f>IFERROR(VLOOKUP($C1544,'pc 2021'!$D:$M,10,0)/1000,"")</f>
        <v>2590132</v>
      </c>
      <c r="X1544" s="6">
        <f>IFERROR(VLOOKUP($C1544,'pnc 2021'!$D:$M,10,0)/1000,"")</f>
        <v>5822365</v>
      </c>
      <c r="Y1544" s="6">
        <f>IFERROR(VLOOKUP(C1544,'atv 2021'!$D:$M,10,0)/1000,"")</f>
        <v>11289842</v>
      </c>
      <c r="Z1544" s="6">
        <f>IFERROR(VLOOKUP($C1544,'ll 2021'!$D:$N,11,0)/1000,"")</f>
        <v>1133395</v>
      </c>
      <c r="AA1544" s="2" t="str">
        <f t="shared" si="3"/>
        <v/>
      </c>
      <c r="AB1544" s="2">
        <f t="shared" si="18"/>
        <v>0</v>
      </c>
      <c r="AC1544" s="2">
        <f t="shared" si="19"/>
        <v>0</v>
      </c>
      <c r="AD1544" s="2">
        <f t="shared" si="20"/>
        <v>1</v>
      </c>
      <c r="AE1544" s="2">
        <f t="shared" si="21"/>
        <v>0</v>
      </c>
      <c r="AF1544" s="2">
        <f t="shared" si="22"/>
        <v>0</v>
      </c>
      <c r="AG1544" s="2">
        <f t="shared" si="23"/>
        <v>0</v>
      </c>
      <c r="AH1544" s="2">
        <f t="shared" si="24"/>
        <v>0</v>
      </c>
      <c r="AI1544" s="2">
        <f t="shared" si="25"/>
        <v>0</v>
      </c>
      <c r="AJ1544" s="2">
        <f t="shared" si="26"/>
        <v>0</v>
      </c>
      <c r="AK1544" s="2">
        <f t="shared" si="27"/>
        <v>0</v>
      </c>
      <c r="AL1544" s="2">
        <f t="shared" si="28"/>
        <v>0</v>
      </c>
      <c r="AM1544" s="2">
        <v>0.0</v>
      </c>
      <c r="AN1544" s="3">
        <v>0.0</v>
      </c>
      <c r="AO1544" s="3">
        <v>0.0</v>
      </c>
      <c r="AP1544" s="3">
        <v>0.0</v>
      </c>
      <c r="AQ1544" s="3">
        <v>0.0</v>
      </c>
      <c r="AR1544" s="3">
        <v>1.0</v>
      </c>
      <c r="AS1544" s="6" t="str">
        <f>IFERROR(VLOOKUP($C1544,'t-1 2020'!$A:$V,15,0),"")</f>
        <v/>
      </c>
      <c r="AT1544" s="6" t="str">
        <f>IFERROR(VLOOKUP($C1544,'t-1 2020'!$A:$V,16,0),"")</f>
        <v/>
      </c>
      <c r="AU1544" s="6" t="str">
        <f>IFERROR(VLOOKUP($C1544,'t-1 2020'!$A:$V,17,0),"")</f>
        <v/>
      </c>
      <c r="AV1544" s="6" t="str">
        <f>IFERROR(VLOOKUP($C1544,'t-1 2020'!$A:$V,8,0),"")</f>
        <v/>
      </c>
      <c r="AW1544" s="6" t="str">
        <f>IFERROR(VLOOKUP($C1544,'t-1 2020'!$A:$V,9,0),"")</f>
        <v/>
      </c>
      <c r="AX1544" s="6" t="str">
        <f>IFERROR(VLOOKUP($C1544,'t-1 2020'!$A:$V,10,0),"")</f>
        <v/>
      </c>
      <c r="AY1544" s="6" t="str">
        <f>IFERROR(VLOOKUP($C1544,'t-1 2020'!$A:$V,111,0),"")</f>
        <v/>
      </c>
      <c r="AZ1544" s="6" t="str">
        <f>IFERROR(VLOOKUP($C1544,'t-1 2020'!$A:$V,12,0),"")</f>
        <v/>
      </c>
      <c r="BA1544" s="6" t="str">
        <f>IFERROR(VLOOKUP($C1544,'t-1 2020'!$A:$V,13,0),"")</f>
        <v/>
      </c>
      <c r="BB1544" s="6" t="str">
        <f>IFERROR(VLOOKUP($C1544,'t-1 2020'!$A:$V,14,0),"")</f>
        <v/>
      </c>
      <c r="BC1544" s="6"/>
      <c r="BD1544" s="6"/>
    </row>
    <row r="1545" ht="15.75" customHeight="1">
      <c r="A1545" s="2">
        <v>136.0</v>
      </c>
      <c r="B1545" s="3">
        <v>2021.0</v>
      </c>
      <c r="C1545" s="7" t="s">
        <v>194</v>
      </c>
      <c r="D1545" s="2">
        <v>21938.0</v>
      </c>
      <c r="E1545" s="2">
        <v>9.09518300014E12</v>
      </c>
      <c r="F1545" s="2" t="str">
        <f t="array" ref="F1545">IFERROR(INDEX(cnpj!$A:$B,MATCH(C1545,cnpj!$B:$B,0),1),IF(G1545=14,LEFT(E1545,2)&amp;"."&amp;MID(E1545,3,3)&amp;"."&amp;MID(E1545,6,3)&amp;"/"&amp;MID(E1545,9,4)&amp;"-"&amp;RIGHT(E1545,2),IF(G1545=13,0&amp;LEFT(E1545,1)&amp;"."&amp;MID(E1545,2,3)&amp;"."&amp;MID(E1545,5,3)&amp;"/"&amp;MID(E1545,8,4)&amp;"-"&amp;RIGHT(E1545,2),IF(G1545=12,"00"&amp;"."&amp;LEFT(E1545,3)&amp;"."&amp;MID(E1545,4,3)&amp;"/"&amp;MID(E1545,7,4)&amp;"-"&amp;RIGHT(E1545,2),IF(G1545=11,"00.0"&amp;LEFT(E1545,2)&amp;"."&amp;MID(E1545,3,3)&amp;"/"&amp;MID(E1545,6,4)&amp;"-"&amp;RIGHT(E1545,2),"erro")))))</f>
        <v>09.095.183/0001-40</v>
      </c>
      <c r="G1545" s="2">
        <f t="shared" si="2"/>
        <v>13</v>
      </c>
      <c r="H1545" s="2" t="s">
        <v>55</v>
      </c>
      <c r="I1545" s="2">
        <v>10.0</v>
      </c>
      <c r="J1545" s="6" t="str">
        <f t="shared" si="14"/>
        <v/>
      </c>
      <c r="K1545" s="6"/>
      <c r="L1545" s="6"/>
      <c r="M1545" s="6"/>
      <c r="N1545" s="6"/>
      <c r="O1545" s="6"/>
      <c r="P1545" s="6"/>
      <c r="Q1545" s="6"/>
      <c r="R1545" s="6"/>
      <c r="S1545" s="6"/>
      <c r="T1545" s="6">
        <f t="shared" si="15"/>
        <v>15.07486632</v>
      </c>
      <c r="U1545" s="6">
        <f t="shared" si="16"/>
        <v>0.1260882659</v>
      </c>
      <c r="V1545" s="6">
        <f t="shared" si="17"/>
        <v>0.6900791365</v>
      </c>
      <c r="W1545" s="6">
        <f>IFERROR(VLOOKUP($C1545,'pc 2021'!$D:$M,10,0)/1000,"")</f>
        <v>763896</v>
      </c>
      <c r="X1545" s="6">
        <f>IFERROR(VLOOKUP($C1545,'pnc 2021'!$D:$M,10,0)/1000,"")</f>
        <v>1667357</v>
      </c>
      <c r="Y1545" s="6">
        <f>IFERROR(VLOOKUP(C1545,'atv 2021'!$D:$M,10,0)/1000,"")</f>
        <v>3523151</v>
      </c>
      <c r="Z1545" s="6">
        <f>IFERROR(VLOOKUP($C1545,'ll 2021'!$D:$N,11,0)/1000,"")</f>
        <v>444228</v>
      </c>
      <c r="AA1545" s="2" t="str">
        <f t="shared" si="3"/>
        <v/>
      </c>
      <c r="AB1545" s="2">
        <f t="shared" si="18"/>
        <v>0</v>
      </c>
      <c r="AC1545" s="2">
        <f t="shared" si="19"/>
        <v>0</v>
      </c>
      <c r="AD1545" s="2">
        <f t="shared" si="20"/>
        <v>1</v>
      </c>
      <c r="AE1545" s="2">
        <f t="shared" si="21"/>
        <v>0</v>
      </c>
      <c r="AF1545" s="2">
        <f t="shared" si="22"/>
        <v>0</v>
      </c>
      <c r="AG1545" s="2">
        <f t="shared" si="23"/>
        <v>0</v>
      </c>
      <c r="AH1545" s="2">
        <f t="shared" si="24"/>
        <v>0</v>
      </c>
      <c r="AI1545" s="2">
        <f t="shared" si="25"/>
        <v>0</v>
      </c>
      <c r="AJ1545" s="2">
        <f t="shared" si="26"/>
        <v>0</v>
      </c>
      <c r="AK1545" s="2">
        <f t="shared" si="27"/>
        <v>0</v>
      </c>
      <c r="AL1545" s="2">
        <f t="shared" si="28"/>
        <v>0</v>
      </c>
      <c r="AM1545" s="2">
        <v>0.0</v>
      </c>
      <c r="AN1545" s="3">
        <v>0.0</v>
      </c>
      <c r="AO1545" s="3">
        <v>0.0</v>
      </c>
      <c r="AP1545" s="3">
        <v>0.0</v>
      </c>
      <c r="AQ1545" s="3">
        <v>0.0</v>
      </c>
      <c r="AR1545" s="3">
        <v>1.0</v>
      </c>
      <c r="AS1545" s="6">
        <f>IFERROR(VLOOKUP($C1545,'t-1 2020'!$A:$V,15,0),"")</f>
        <v>15.00733628</v>
      </c>
      <c r="AT1545" s="6">
        <f>IFERROR(VLOOKUP($C1545,'t-1 2020'!$A:$V,16,0),"")</f>
        <v>0.1114258107</v>
      </c>
      <c r="AU1545" s="6">
        <f>IFERROR(VLOOKUP($C1545,'t-1 2020'!$A:$V,17,0),"")</f>
        <v>0.6593021504</v>
      </c>
      <c r="AV1545" s="6">
        <f>IFERROR(VLOOKUP($C1545,'t-1 2020'!$A:$V,8,0),"")</f>
        <v>0</v>
      </c>
      <c r="AW1545" s="6">
        <f>IFERROR(VLOOKUP($C1545,'t-1 2020'!$A:$V,9,0),"")</f>
        <v>1</v>
      </c>
      <c r="AX1545" s="6">
        <f>IFERROR(VLOOKUP($C1545,'t-1 2020'!$A:$V,10,0),"")</f>
        <v>0</v>
      </c>
      <c r="AY1545" s="6" t="str">
        <f>IFERROR(VLOOKUP($C1545,'t-1 2020'!$A:$V,111,0),"")</f>
        <v/>
      </c>
      <c r="AZ1545" s="6">
        <f>IFERROR(VLOOKUP($C1545,'t-1 2020'!$A:$V,12,0),"")</f>
        <v>0</v>
      </c>
      <c r="BA1545" s="6">
        <f>IFERROR(VLOOKUP($C1545,'t-1 2020'!$A:$V,13,0),"")</f>
        <v>13</v>
      </c>
      <c r="BB1545" s="6">
        <f>IFERROR(VLOOKUP($C1545,'t-1 2020'!$A:$V,14,0),"")</f>
        <v>0</v>
      </c>
      <c r="BC1545" s="6"/>
      <c r="BD1545" s="6"/>
    </row>
    <row r="1546" ht="15.75" customHeight="1">
      <c r="A1546" s="2">
        <v>137.0</v>
      </c>
      <c r="B1546" s="3">
        <v>2021.0</v>
      </c>
      <c r="C1546" s="7" t="s">
        <v>195</v>
      </c>
      <c r="D1546" s="2">
        <v>15253.0</v>
      </c>
      <c r="E1546" s="2">
        <v>8.64214000106E11</v>
      </c>
      <c r="F1546" s="2" t="str">
        <f t="array" ref="F1546">IFERROR(INDEX(cnpj!$A:$B,MATCH(C1546,cnpj!$B:$B,0),1),IF(G1546=14,LEFT(E1546,2)&amp;"."&amp;MID(E1546,3,3)&amp;"."&amp;MID(E1546,6,3)&amp;"/"&amp;MID(E1546,9,4)&amp;"-"&amp;RIGHT(E1546,2),IF(G1546=13,0&amp;LEFT(E1546,1)&amp;"."&amp;MID(E1546,2,3)&amp;"."&amp;MID(E1546,5,3)&amp;"/"&amp;MID(E1546,8,4)&amp;"-"&amp;RIGHT(E1546,2),IF(G1546=12,"00"&amp;"."&amp;LEFT(E1546,3)&amp;"."&amp;MID(E1546,4,3)&amp;"/"&amp;MID(E1546,7,4)&amp;"-"&amp;RIGHT(E1546,2),IF(G1546=11,"00.0"&amp;LEFT(E1546,2)&amp;"."&amp;MID(E1546,3,3)&amp;"/"&amp;MID(E1546,6,4)&amp;"-"&amp;RIGHT(E1546,2),"erro")))))</f>
        <v>00.864.214/0001-06</v>
      </c>
      <c r="G1546" s="2">
        <f t="shared" si="2"/>
        <v>12</v>
      </c>
      <c r="H1546" s="2" t="s">
        <v>55</v>
      </c>
      <c r="I1546" s="2">
        <v>10.0</v>
      </c>
      <c r="J1546" s="6" t="str">
        <f t="shared" si="14"/>
        <v/>
      </c>
      <c r="K1546" s="6"/>
      <c r="L1546" s="6"/>
      <c r="M1546" s="6"/>
      <c r="N1546" s="6"/>
      <c r="O1546" s="6"/>
      <c r="P1546" s="6"/>
      <c r="Q1546" s="6"/>
      <c r="R1546" s="6"/>
      <c r="S1546" s="6"/>
      <c r="T1546" s="6">
        <f t="shared" si="15"/>
        <v>16.71432546</v>
      </c>
      <c r="U1546" s="6">
        <f t="shared" si="16"/>
        <v>0.1552491045</v>
      </c>
      <c r="V1546" s="6">
        <f t="shared" si="17"/>
        <v>0.535359634</v>
      </c>
      <c r="W1546" s="6">
        <f>IFERROR(VLOOKUP($C1546,'pc 2021'!$D:$M,10,0)/1000,"")</f>
        <v>3431356</v>
      </c>
      <c r="X1546" s="6">
        <f>IFERROR(VLOOKUP($C1546,'pnc 2021'!$D:$M,10,0)/1000,"")</f>
        <v>6286824</v>
      </c>
      <c r="Y1546" s="6">
        <f>IFERROR(VLOOKUP(C1546,'atv 2021'!$D:$M,10,0)/1000,"")</f>
        <v>18152620</v>
      </c>
      <c r="Z1546" s="6">
        <f>IFERROR(VLOOKUP($C1546,'ll 2021'!$D:$N,11,0)/1000,"")</f>
        <v>2818178</v>
      </c>
      <c r="AA1546" s="2" t="str">
        <f t="shared" si="3"/>
        <v/>
      </c>
      <c r="AB1546" s="2">
        <f t="shared" si="18"/>
        <v>0</v>
      </c>
      <c r="AC1546" s="2">
        <f t="shared" si="19"/>
        <v>0</v>
      </c>
      <c r="AD1546" s="2">
        <f t="shared" si="20"/>
        <v>1</v>
      </c>
      <c r="AE1546" s="2">
        <f t="shared" si="21"/>
        <v>0</v>
      </c>
      <c r="AF1546" s="2">
        <f t="shared" si="22"/>
        <v>0</v>
      </c>
      <c r="AG1546" s="2">
        <f t="shared" si="23"/>
        <v>0</v>
      </c>
      <c r="AH1546" s="2">
        <f t="shared" si="24"/>
        <v>0</v>
      </c>
      <c r="AI1546" s="2">
        <f t="shared" si="25"/>
        <v>0</v>
      </c>
      <c r="AJ1546" s="2">
        <f t="shared" si="26"/>
        <v>0</v>
      </c>
      <c r="AK1546" s="2">
        <f t="shared" si="27"/>
        <v>0</v>
      </c>
      <c r="AL1546" s="2">
        <f t="shared" si="28"/>
        <v>0</v>
      </c>
      <c r="AM1546" s="2">
        <v>0.0</v>
      </c>
      <c r="AN1546" s="3">
        <v>0.0</v>
      </c>
      <c r="AO1546" s="3">
        <v>0.0</v>
      </c>
      <c r="AP1546" s="3">
        <v>0.0</v>
      </c>
      <c r="AQ1546" s="3">
        <v>0.0</v>
      </c>
      <c r="AR1546" s="3">
        <v>1.0</v>
      </c>
      <c r="AS1546" s="6" t="str">
        <f>IFERROR(VLOOKUP($C1546,'t-1 2020'!$A:$V,15,0),"")</f>
        <v/>
      </c>
      <c r="AT1546" s="6" t="str">
        <f>IFERROR(VLOOKUP($C1546,'t-1 2020'!$A:$V,16,0),"")</f>
        <v/>
      </c>
      <c r="AU1546" s="6" t="str">
        <f>IFERROR(VLOOKUP($C1546,'t-1 2020'!$A:$V,17,0),"")</f>
        <v/>
      </c>
      <c r="AV1546" s="6" t="str">
        <f>IFERROR(VLOOKUP($C1546,'t-1 2020'!$A:$V,8,0),"")</f>
        <v/>
      </c>
      <c r="AW1546" s="6" t="str">
        <f>IFERROR(VLOOKUP($C1546,'t-1 2020'!$A:$V,9,0),"")</f>
        <v/>
      </c>
      <c r="AX1546" s="6" t="str">
        <f>IFERROR(VLOOKUP($C1546,'t-1 2020'!$A:$V,10,0),"")</f>
        <v/>
      </c>
      <c r="AY1546" s="6" t="str">
        <f>IFERROR(VLOOKUP($C1546,'t-1 2020'!$A:$V,111,0),"")</f>
        <v/>
      </c>
      <c r="AZ1546" s="6" t="str">
        <f>IFERROR(VLOOKUP($C1546,'t-1 2020'!$A:$V,12,0),"")</f>
        <v/>
      </c>
      <c r="BA1546" s="6" t="str">
        <f>IFERROR(VLOOKUP($C1546,'t-1 2020'!$A:$V,13,0),"")</f>
        <v/>
      </c>
      <c r="BB1546" s="6" t="str">
        <f>IFERROR(VLOOKUP($C1546,'t-1 2020'!$A:$V,14,0),"")</f>
        <v/>
      </c>
      <c r="BC1546" s="6"/>
      <c r="BD1546" s="6"/>
    </row>
    <row r="1547" ht="15.75" customHeight="1">
      <c r="A1547" s="2">
        <v>138.0</v>
      </c>
      <c r="B1547" s="3">
        <v>2021.0</v>
      </c>
      <c r="C1547" s="7" t="s">
        <v>196</v>
      </c>
      <c r="D1547" s="2">
        <v>21237.0</v>
      </c>
      <c r="E1547" s="2">
        <v>4.423567000121E12</v>
      </c>
      <c r="F1547" s="2" t="str">
        <f t="array" ref="F1547">IFERROR(INDEX(cnpj!$A:$B,MATCH(C1547,cnpj!$B:$B,0),1),IF(G1547=14,LEFT(E1547,2)&amp;"."&amp;MID(E1547,3,3)&amp;"."&amp;MID(E1547,6,3)&amp;"/"&amp;MID(E1547,9,4)&amp;"-"&amp;RIGHT(E1547,2),IF(G1547=13,0&amp;LEFT(E1547,1)&amp;"."&amp;MID(E1547,2,3)&amp;"."&amp;MID(E1547,5,3)&amp;"/"&amp;MID(E1547,8,4)&amp;"-"&amp;RIGHT(E1547,2),IF(G1547=12,"00"&amp;"."&amp;LEFT(E1547,3)&amp;"."&amp;MID(E1547,4,3)&amp;"/"&amp;MID(E1547,7,4)&amp;"-"&amp;RIGHT(E1547,2),IF(G1547=11,"00.0"&amp;LEFT(E1547,2)&amp;"."&amp;MID(E1547,3,3)&amp;"/"&amp;MID(E1547,6,4)&amp;"-"&amp;RIGHT(E1547,2),"erro")))))</f>
        <v>04.423.567/0001-21</v>
      </c>
      <c r="G1547" s="2">
        <f t="shared" si="2"/>
        <v>13</v>
      </c>
      <c r="H1547" s="2" t="s">
        <v>55</v>
      </c>
      <c r="I1547" s="2">
        <v>10.0</v>
      </c>
      <c r="J1547" s="6" t="str">
        <f t="shared" si="14"/>
        <v/>
      </c>
      <c r="K1547" s="6"/>
      <c r="L1547" s="6"/>
      <c r="M1547" s="6"/>
      <c r="N1547" s="6"/>
      <c r="O1547" s="6"/>
      <c r="P1547" s="6"/>
      <c r="Q1547" s="6"/>
      <c r="R1547" s="6"/>
      <c r="S1547" s="6"/>
      <c r="T1547" s="6">
        <f t="shared" si="15"/>
        <v>16.46907078</v>
      </c>
      <c r="U1547" s="6">
        <f t="shared" si="16"/>
        <v>0.08260046802</v>
      </c>
      <c r="V1547" s="6">
        <f t="shared" si="17"/>
        <v>0.366395063</v>
      </c>
      <c r="W1547" s="6">
        <f>IFERROR(VLOOKUP($C1547,'pc 2021'!$D:$M,10,0)/1000,"")</f>
        <v>428958</v>
      </c>
      <c r="X1547" s="6">
        <f>IFERROR(VLOOKUP($C1547,'pnc 2021'!$D:$M,10,0)/1000,"")</f>
        <v>4775508</v>
      </c>
      <c r="Y1547" s="6">
        <f>IFERROR(VLOOKUP(C1547,'atv 2021'!$D:$M,10,0)/1000,"")</f>
        <v>14204520</v>
      </c>
      <c r="Z1547" s="6">
        <f>IFERROR(VLOOKUP($C1547,'ll 2021'!$D:$N,11,0)/1000,"")</f>
        <v>1173300</v>
      </c>
      <c r="AA1547" s="2" t="str">
        <f t="shared" si="3"/>
        <v/>
      </c>
      <c r="AB1547" s="2">
        <f t="shared" si="18"/>
        <v>0</v>
      </c>
      <c r="AC1547" s="2">
        <f t="shared" si="19"/>
        <v>0</v>
      </c>
      <c r="AD1547" s="2">
        <f t="shared" si="20"/>
        <v>1</v>
      </c>
      <c r="AE1547" s="2">
        <f t="shared" si="21"/>
        <v>0</v>
      </c>
      <c r="AF1547" s="2">
        <f t="shared" si="22"/>
        <v>0</v>
      </c>
      <c r="AG1547" s="2">
        <f t="shared" si="23"/>
        <v>0</v>
      </c>
      <c r="AH1547" s="2">
        <f t="shared" si="24"/>
        <v>0</v>
      </c>
      <c r="AI1547" s="2">
        <f t="shared" si="25"/>
        <v>0</v>
      </c>
      <c r="AJ1547" s="2">
        <f t="shared" si="26"/>
        <v>0</v>
      </c>
      <c r="AK1547" s="2">
        <f t="shared" si="27"/>
        <v>0</v>
      </c>
      <c r="AL1547" s="2">
        <f t="shared" si="28"/>
        <v>0</v>
      </c>
      <c r="AM1547" s="2">
        <v>0.0</v>
      </c>
      <c r="AN1547" s="3">
        <v>0.0</v>
      </c>
      <c r="AO1547" s="3">
        <v>0.0</v>
      </c>
      <c r="AP1547" s="3">
        <v>0.0</v>
      </c>
      <c r="AQ1547" s="3">
        <v>0.0</v>
      </c>
      <c r="AR1547" s="3">
        <v>1.0</v>
      </c>
      <c r="AS1547" s="6">
        <f>IFERROR(VLOOKUP($C1547,'t-1 2020'!$A:$V,15,0),"")</f>
        <v>16.36012015</v>
      </c>
      <c r="AT1547" s="6">
        <f>IFERROR(VLOOKUP($C1547,'t-1 2020'!$A:$V,16,0),"")</f>
        <v>0.07910079356</v>
      </c>
      <c r="AU1547" s="6">
        <f>IFERROR(VLOOKUP($C1547,'t-1 2020'!$A:$V,17,0),"")</f>
        <v>0.377138892</v>
      </c>
      <c r="AV1547" s="6">
        <f>IFERROR(VLOOKUP($C1547,'t-1 2020'!$A:$V,8,0),"")</f>
        <v>0</v>
      </c>
      <c r="AW1547" s="6">
        <f>IFERROR(VLOOKUP($C1547,'t-1 2020'!$A:$V,9,0),"")</f>
        <v>1</v>
      </c>
      <c r="AX1547" s="6">
        <f>IFERROR(VLOOKUP($C1547,'t-1 2020'!$A:$V,10,0),"")</f>
        <v>1</v>
      </c>
      <c r="AY1547" s="6" t="str">
        <f>IFERROR(VLOOKUP($C1547,'t-1 2020'!$A:$V,111,0),"")</f>
        <v/>
      </c>
      <c r="AZ1547" s="6">
        <f>IFERROR(VLOOKUP($C1547,'t-1 2020'!$A:$V,12,0),"")</f>
        <v>0</v>
      </c>
      <c r="BA1547" s="6">
        <f>IFERROR(VLOOKUP($C1547,'t-1 2020'!$A:$V,13,0),"")</f>
        <v>11</v>
      </c>
      <c r="BB1547" s="6">
        <f>IFERROR(VLOOKUP($C1547,'t-1 2020'!$A:$V,14,0),"")</f>
        <v>0</v>
      </c>
      <c r="BC1547" s="6"/>
      <c r="BD1547" s="6"/>
    </row>
    <row r="1548" ht="15.75" customHeight="1">
      <c r="A1548" s="2">
        <v>139.0</v>
      </c>
      <c r="B1548" s="3">
        <v>2021.0</v>
      </c>
      <c r="C1548" s="7" t="s">
        <v>197</v>
      </c>
      <c r="D1548" s="2">
        <v>17329.0</v>
      </c>
      <c r="E1548" s="2">
        <v>2.474103000119E12</v>
      </c>
      <c r="F1548" s="2" t="str">
        <f t="array" ref="F1548">IFERROR(INDEX(cnpj!$A:$B,MATCH(C1548,cnpj!$B:$B,0),1),IF(G1548=14,LEFT(E1548,2)&amp;"."&amp;MID(E1548,3,3)&amp;"."&amp;MID(E1548,6,3)&amp;"/"&amp;MID(E1548,9,4)&amp;"-"&amp;RIGHT(E1548,2),IF(G1548=13,0&amp;LEFT(E1548,1)&amp;"."&amp;MID(E1548,2,3)&amp;"."&amp;MID(E1548,5,3)&amp;"/"&amp;MID(E1548,8,4)&amp;"-"&amp;RIGHT(E1548,2),IF(G1548=12,"00"&amp;"."&amp;LEFT(E1548,3)&amp;"."&amp;MID(E1548,4,3)&amp;"/"&amp;MID(E1548,7,4)&amp;"-"&amp;RIGHT(E1548,2),IF(G1548=11,"00.0"&amp;LEFT(E1548,2)&amp;"."&amp;MID(E1548,3,3)&amp;"/"&amp;MID(E1548,6,4)&amp;"-"&amp;RIGHT(E1548,2),"erro")))))</f>
        <v>02.474.103/0001-19</v>
      </c>
      <c r="G1548" s="2">
        <f t="shared" si="2"/>
        <v>13</v>
      </c>
      <c r="H1548" s="2" t="s">
        <v>55</v>
      </c>
      <c r="I1548" s="2">
        <v>10.0</v>
      </c>
      <c r="J1548" s="6" t="str">
        <f t="shared" si="14"/>
        <v/>
      </c>
      <c r="K1548" s="6"/>
      <c r="L1548" s="6"/>
      <c r="M1548" s="6"/>
      <c r="N1548" s="6"/>
      <c r="O1548" s="6"/>
      <c r="P1548" s="6"/>
      <c r="Q1548" s="6"/>
      <c r="R1548" s="6"/>
      <c r="S1548" s="6"/>
      <c r="T1548" s="6">
        <f t="shared" si="15"/>
        <v>16.97720319</v>
      </c>
      <c r="U1548" s="6">
        <f t="shared" si="16"/>
        <v>0.0662299942</v>
      </c>
      <c r="V1548" s="6">
        <f t="shared" si="17"/>
        <v>0.6641748684</v>
      </c>
      <c r="W1548" s="6">
        <f>IFERROR(VLOOKUP($C1548,'pc 2021'!$D:$M,10,0)/1000,"")</f>
        <v>3737879</v>
      </c>
      <c r="X1548" s="6">
        <f>IFERROR(VLOOKUP($C1548,'pnc 2021'!$D:$M,10,0)/1000,"")</f>
        <v>11943639</v>
      </c>
      <c r="Y1548" s="6">
        <f>IFERROR(VLOOKUP(C1548,'atv 2021'!$D:$M,10,0)/1000,"")</f>
        <v>23610526</v>
      </c>
      <c r="Z1548" s="6">
        <f>IFERROR(VLOOKUP($C1548,'ll 2021'!$D:$N,11,0)/1000,"")</f>
        <v>1563725</v>
      </c>
      <c r="AA1548" s="2" t="str">
        <f t="shared" si="3"/>
        <v/>
      </c>
      <c r="AB1548" s="2">
        <f t="shared" si="18"/>
        <v>0</v>
      </c>
      <c r="AC1548" s="2">
        <f t="shared" si="19"/>
        <v>0</v>
      </c>
      <c r="AD1548" s="2">
        <f t="shared" si="20"/>
        <v>1</v>
      </c>
      <c r="AE1548" s="2">
        <f t="shared" si="21"/>
        <v>0</v>
      </c>
      <c r="AF1548" s="2">
        <f t="shared" si="22"/>
        <v>0</v>
      </c>
      <c r="AG1548" s="2">
        <f t="shared" si="23"/>
        <v>0</v>
      </c>
      <c r="AH1548" s="2">
        <f t="shared" si="24"/>
        <v>0</v>
      </c>
      <c r="AI1548" s="2">
        <f t="shared" si="25"/>
        <v>0</v>
      </c>
      <c r="AJ1548" s="2">
        <f t="shared" si="26"/>
        <v>0</v>
      </c>
      <c r="AK1548" s="2">
        <f t="shared" si="27"/>
        <v>0</v>
      </c>
      <c r="AL1548" s="2">
        <f t="shared" si="28"/>
        <v>0</v>
      </c>
      <c r="AM1548" s="2">
        <v>0.0</v>
      </c>
      <c r="AN1548" s="3">
        <v>0.0</v>
      </c>
      <c r="AO1548" s="3">
        <v>0.0</v>
      </c>
      <c r="AP1548" s="3">
        <v>0.0</v>
      </c>
      <c r="AQ1548" s="3">
        <v>0.0</v>
      </c>
      <c r="AR1548" s="3">
        <v>1.0</v>
      </c>
      <c r="AS1548" s="6" t="str">
        <f>IFERROR(VLOOKUP($C1548,'t-1 2020'!$A:$V,15,0),"")</f>
        <v/>
      </c>
      <c r="AT1548" s="6" t="str">
        <f>IFERROR(VLOOKUP($C1548,'t-1 2020'!$A:$V,16,0),"")</f>
        <v/>
      </c>
      <c r="AU1548" s="6" t="str">
        <f>IFERROR(VLOOKUP($C1548,'t-1 2020'!$A:$V,17,0),"")</f>
        <v/>
      </c>
      <c r="AV1548" s="6" t="str">
        <f>IFERROR(VLOOKUP($C1548,'t-1 2020'!$A:$V,8,0),"")</f>
        <v/>
      </c>
      <c r="AW1548" s="6" t="str">
        <f>IFERROR(VLOOKUP($C1548,'t-1 2020'!$A:$V,9,0),"")</f>
        <v/>
      </c>
      <c r="AX1548" s="6" t="str">
        <f>IFERROR(VLOOKUP($C1548,'t-1 2020'!$A:$V,10,0),"")</f>
        <v/>
      </c>
      <c r="AY1548" s="6" t="str">
        <f>IFERROR(VLOOKUP($C1548,'t-1 2020'!$A:$V,111,0),"")</f>
        <v/>
      </c>
      <c r="AZ1548" s="6" t="str">
        <f>IFERROR(VLOOKUP($C1548,'t-1 2020'!$A:$V,12,0),"")</f>
        <v/>
      </c>
      <c r="BA1548" s="6" t="str">
        <f>IFERROR(VLOOKUP($C1548,'t-1 2020'!$A:$V,13,0),"")</f>
        <v/>
      </c>
      <c r="BB1548" s="6" t="str">
        <f>IFERROR(VLOOKUP($C1548,'t-1 2020'!$A:$V,14,0),"")</f>
        <v/>
      </c>
      <c r="BC1548" s="6"/>
      <c r="BD1548" s="6"/>
    </row>
    <row r="1549" ht="15.75" customHeight="1">
      <c r="A1549" s="2">
        <v>140.0</v>
      </c>
      <c r="B1549" s="3">
        <v>2021.0</v>
      </c>
      <c r="C1549" s="7" t="s">
        <v>198</v>
      </c>
      <c r="D1549" s="2">
        <v>20010.0</v>
      </c>
      <c r="E1549" s="2">
        <v>3.220438000173E12</v>
      </c>
      <c r="F1549" s="2" t="str">
        <f t="array" ref="F1549">IFERROR(INDEX(cnpj!$A:$B,MATCH(C1549,cnpj!$B:$B,0),1),IF(G1549=14,LEFT(E1549,2)&amp;"."&amp;MID(E1549,3,3)&amp;"."&amp;MID(E1549,6,3)&amp;"/"&amp;MID(E1549,9,4)&amp;"-"&amp;RIGHT(E1549,2),IF(G1549=13,0&amp;LEFT(E1549,1)&amp;"."&amp;MID(E1549,2,3)&amp;"."&amp;MID(E1549,5,3)&amp;"/"&amp;MID(E1549,8,4)&amp;"-"&amp;RIGHT(E1549,2),IF(G1549=12,"00"&amp;"."&amp;LEFT(E1549,3)&amp;"."&amp;MID(E1549,4,3)&amp;"/"&amp;MID(E1549,7,4)&amp;"-"&amp;RIGHT(E1549,2),IF(G1549=11,"00.0"&amp;LEFT(E1549,2)&amp;"."&amp;MID(E1549,3,3)&amp;"/"&amp;MID(E1549,6,4)&amp;"-"&amp;RIGHT(E1549,2),"erro")))))</f>
        <v>03.220.438/0001-73</v>
      </c>
      <c r="G1549" s="2">
        <f t="shared" si="2"/>
        <v>13</v>
      </c>
      <c r="H1549" s="2" t="s">
        <v>55</v>
      </c>
      <c r="I1549" s="2">
        <v>10.0</v>
      </c>
      <c r="J1549" s="6" t="str">
        <f t="shared" si="14"/>
        <v/>
      </c>
      <c r="K1549" s="6"/>
      <c r="L1549" s="6"/>
      <c r="M1549" s="6"/>
      <c r="N1549" s="6"/>
      <c r="O1549" s="6"/>
      <c r="P1549" s="6"/>
      <c r="Q1549" s="6"/>
      <c r="R1549" s="6"/>
      <c r="S1549" s="6"/>
      <c r="T1549" s="6">
        <f t="shared" si="15"/>
        <v>16.5927935</v>
      </c>
      <c r="U1549" s="6">
        <f t="shared" si="16"/>
        <v>0.2298265461</v>
      </c>
      <c r="V1549" s="6">
        <f t="shared" si="17"/>
        <v>0.2064612358</v>
      </c>
      <c r="W1549" s="6">
        <f>IFERROR(VLOOKUP($C1549,'pc 2021'!$D:$M,10,0)/1000,"")</f>
        <v>686862</v>
      </c>
      <c r="X1549" s="6">
        <f>IFERROR(VLOOKUP($C1549,'pnc 2021'!$D:$M,10,0)/1000,"")</f>
        <v>2632061</v>
      </c>
      <c r="Y1549" s="6">
        <f>IFERROR(VLOOKUP(C1549,'atv 2021'!$D:$M,10,0)/1000,"")</f>
        <v>16075284</v>
      </c>
      <c r="Z1549" s="6">
        <f>IFERROR(VLOOKUP($C1549,'ll 2021'!$D:$N,11,0)/1000,"")</f>
        <v>3694527</v>
      </c>
      <c r="AA1549" s="2" t="str">
        <f t="shared" si="3"/>
        <v/>
      </c>
      <c r="AB1549" s="2">
        <f t="shared" si="18"/>
        <v>0</v>
      </c>
      <c r="AC1549" s="2">
        <f t="shared" si="19"/>
        <v>0</v>
      </c>
      <c r="AD1549" s="2">
        <f t="shared" si="20"/>
        <v>1</v>
      </c>
      <c r="AE1549" s="2">
        <f t="shared" si="21"/>
        <v>0</v>
      </c>
      <c r="AF1549" s="2">
        <f t="shared" si="22"/>
        <v>0</v>
      </c>
      <c r="AG1549" s="2">
        <f t="shared" si="23"/>
        <v>0</v>
      </c>
      <c r="AH1549" s="2">
        <f t="shared" si="24"/>
        <v>0</v>
      </c>
      <c r="AI1549" s="2">
        <f t="shared" si="25"/>
        <v>0</v>
      </c>
      <c r="AJ1549" s="2">
        <f t="shared" si="26"/>
        <v>0</v>
      </c>
      <c r="AK1549" s="2">
        <f t="shared" si="27"/>
        <v>0</v>
      </c>
      <c r="AL1549" s="2">
        <f t="shared" si="28"/>
        <v>0</v>
      </c>
      <c r="AM1549" s="2">
        <v>0.0</v>
      </c>
      <c r="AN1549" s="3">
        <v>0.0</v>
      </c>
      <c r="AO1549" s="3">
        <v>0.0</v>
      </c>
      <c r="AP1549" s="3">
        <v>0.0</v>
      </c>
      <c r="AQ1549" s="3">
        <v>0.0</v>
      </c>
      <c r="AR1549" s="3">
        <v>1.0</v>
      </c>
      <c r="AS1549" s="6" t="str">
        <f>IFERROR(VLOOKUP($C1549,'t-1 2020'!$A:$V,15,0),"")</f>
        <v/>
      </c>
      <c r="AT1549" s="6" t="str">
        <f>IFERROR(VLOOKUP($C1549,'t-1 2020'!$A:$V,16,0),"")</f>
        <v/>
      </c>
      <c r="AU1549" s="6" t="str">
        <f>IFERROR(VLOOKUP($C1549,'t-1 2020'!$A:$V,17,0),"")</f>
        <v/>
      </c>
      <c r="AV1549" s="6" t="str">
        <f>IFERROR(VLOOKUP($C1549,'t-1 2020'!$A:$V,8,0),"")</f>
        <v/>
      </c>
      <c r="AW1549" s="6" t="str">
        <f>IFERROR(VLOOKUP($C1549,'t-1 2020'!$A:$V,9,0),"")</f>
        <v/>
      </c>
      <c r="AX1549" s="6" t="str">
        <f>IFERROR(VLOOKUP($C1549,'t-1 2020'!$A:$V,10,0),"")</f>
        <v/>
      </c>
      <c r="AY1549" s="6" t="str">
        <f>IFERROR(VLOOKUP($C1549,'t-1 2020'!$A:$V,111,0),"")</f>
        <v/>
      </c>
      <c r="AZ1549" s="6" t="str">
        <f>IFERROR(VLOOKUP($C1549,'t-1 2020'!$A:$V,12,0),"")</f>
        <v/>
      </c>
      <c r="BA1549" s="6" t="str">
        <f>IFERROR(VLOOKUP($C1549,'t-1 2020'!$A:$V,13,0),"")</f>
        <v/>
      </c>
      <c r="BB1549" s="6" t="str">
        <f>IFERROR(VLOOKUP($C1549,'t-1 2020'!$A:$V,14,0),"")</f>
        <v/>
      </c>
      <c r="BC1549" s="6"/>
      <c r="BD1549" s="6"/>
    </row>
    <row r="1550" ht="15.75" customHeight="1">
      <c r="A1550" s="2">
        <v>141.0</v>
      </c>
      <c r="B1550" s="3">
        <v>2021.0</v>
      </c>
      <c r="C1550" s="7" t="s">
        <v>199</v>
      </c>
      <c r="D1550" s="2">
        <v>16608.0</v>
      </c>
      <c r="E1550" s="2">
        <v>6.272793000184E12</v>
      </c>
      <c r="F1550" s="2" t="str">
        <f t="array" ref="F1550">IFERROR(INDEX(cnpj!$A:$B,MATCH(C1550,cnpj!$B:$B,0),1),IF(G1550=14,LEFT(E1550,2)&amp;"."&amp;MID(E1550,3,3)&amp;"."&amp;MID(E1550,6,3)&amp;"/"&amp;MID(E1550,9,4)&amp;"-"&amp;RIGHT(E1550,2),IF(G1550=13,0&amp;LEFT(E1550,1)&amp;"."&amp;MID(E1550,2,3)&amp;"."&amp;MID(E1550,5,3)&amp;"/"&amp;MID(E1550,8,4)&amp;"-"&amp;RIGHT(E1550,2),IF(G1550=12,"00"&amp;"."&amp;LEFT(E1550,3)&amp;"."&amp;MID(E1550,4,3)&amp;"/"&amp;MID(E1550,7,4)&amp;"-"&amp;RIGHT(E1550,2),IF(G1550=11,"00.0"&amp;LEFT(E1550,2)&amp;"."&amp;MID(E1550,3,3)&amp;"/"&amp;MID(E1550,6,4)&amp;"-"&amp;RIGHT(E1550,2),"erro")))))</f>
        <v>06.272.793/0001-84</v>
      </c>
      <c r="G1550" s="2">
        <f t="shared" si="2"/>
        <v>13</v>
      </c>
      <c r="H1550" s="2" t="s">
        <v>55</v>
      </c>
      <c r="I1550" s="2">
        <v>10.0</v>
      </c>
      <c r="J1550" s="6" t="str">
        <f t="shared" si="14"/>
        <v/>
      </c>
      <c r="K1550" s="6"/>
      <c r="L1550" s="6"/>
      <c r="M1550" s="6"/>
      <c r="N1550" s="6"/>
      <c r="O1550" s="6"/>
      <c r="P1550" s="6"/>
      <c r="Q1550" s="6"/>
      <c r="R1550" s="6"/>
      <c r="S1550" s="6"/>
      <c r="T1550" s="6">
        <f t="shared" si="15"/>
        <v>15.87210854</v>
      </c>
      <c r="U1550" s="6">
        <f t="shared" si="16"/>
        <v>0.1206527726</v>
      </c>
      <c r="V1550" s="6">
        <f t="shared" si="17"/>
        <v>0.6081699145</v>
      </c>
      <c r="W1550" s="6">
        <f>IFERROR(VLOOKUP($C1550,'pc 2021'!$D:$M,10,0)/1000,"")</f>
        <v>2079877</v>
      </c>
      <c r="X1550" s="6">
        <f>IFERROR(VLOOKUP($C1550,'pnc 2021'!$D:$M,10,0)/1000,"")</f>
        <v>2675600</v>
      </c>
      <c r="Y1550" s="6">
        <f>IFERROR(VLOOKUP(C1550,'atv 2021'!$D:$M,10,0)/1000,"")</f>
        <v>7819323</v>
      </c>
      <c r="Z1550" s="6">
        <f>IFERROR(VLOOKUP($C1550,'ll 2021'!$D:$N,11,0)/1000,"")</f>
        <v>943423</v>
      </c>
      <c r="AA1550" s="2" t="str">
        <f t="shared" si="3"/>
        <v/>
      </c>
      <c r="AB1550" s="2">
        <f t="shared" si="18"/>
        <v>0</v>
      </c>
      <c r="AC1550" s="2">
        <f t="shared" si="19"/>
        <v>0</v>
      </c>
      <c r="AD1550" s="2">
        <f t="shared" si="20"/>
        <v>1</v>
      </c>
      <c r="AE1550" s="2">
        <f t="shared" si="21"/>
        <v>0</v>
      </c>
      <c r="AF1550" s="2">
        <f t="shared" si="22"/>
        <v>0</v>
      </c>
      <c r="AG1550" s="2">
        <f t="shared" si="23"/>
        <v>0</v>
      </c>
      <c r="AH1550" s="2">
        <f t="shared" si="24"/>
        <v>0</v>
      </c>
      <c r="AI1550" s="2">
        <f t="shared" si="25"/>
        <v>0</v>
      </c>
      <c r="AJ1550" s="2">
        <f t="shared" si="26"/>
        <v>0</v>
      </c>
      <c r="AK1550" s="2">
        <f t="shared" si="27"/>
        <v>0</v>
      </c>
      <c r="AL1550" s="2">
        <f t="shared" si="28"/>
        <v>0</v>
      </c>
      <c r="AM1550" s="2">
        <v>0.0</v>
      </c>
      <c r="AN1550" s="3">
        <v>0.0</v>
      </c>
      <c r="AO1550" s="3">
        <v>0.0</v>
      </c>
      <c r="AP1550" s="3">
        <v>0.0</v>
      </c>
      <c r="AQ1550" s="3">
        <v>0.0</v>
      </c>
      <c r="AR1550" s="3">
        <v>1.0</v>
      </c>
      <c r="AS1550" s="6">
        <f>IFERROR(VLOOKUP($C1550,'t-1 2020'!$A:$V,15,0),"")</f>
        <v>15.88165103</v>
      </c>
      <c r="AT1550" s="6">
        <f>IFERROR(VLOOKUP($C1550,'t-1 2020'!$A:$V,16,0),"")</f>
        <v>0.08870620002</v>
      </c>
      <c r="AU1550" s="6">
        <f>IFERROR(VLOOKUP($C1550,'t-1 2020'!$A:$V,17,0),"")</f>
        <v>0.6203280191</v>
      </c>
      <c r="AV1550" s="6">
        <f>IFERROR(VLOOKUP($C1550,'t-1 2020'!$A:$V,8,0),"")</f>
        <v>0</v>
      </c>
      <c r="AW1550" s="6">
        <f>IFERROR(VLOOKUP($C1550,'t-1 2020'!$A:$V,9,0),"")</f>
        <v>1</v>
      </c>
      <c r="AX1550" s="6">
        <f>IFERROR(VLOOKUP($C1550,'t-1 2020'!$A:$V,10,0),"")</f>
        <v>0</v>
      </c>
      <c r="AY1550" s="6" t="str">
        <f>IFERROR(VLOOKUP($C1550,'t-1 2020'!$A:$V,111,0),"")</f>
        <v/>
      </c>
      <c r="AZ1550" s="6">
        <f>IFERROR(VLOOKUP($C1550,'t-1 2020'!$A:$V,12,0),"")</f>
        <v>0</v>
      </c>
      <c r="BA1550" s="6">
        <f>IFERROR(VLOOKUP($C1550,'t-1 2020'!$A:$V,13,0),"")</f>
        <v>28</v>
      </c>
      <c r="BB1550" s="6">
        <f>IFERROR(VLOOKUP($C1550,'t-1 2020'!$A:$V,14,0),"")</f>
        <v>0</v>
      </c>
      <c r="BC1550" s="6"/>
      <c r="BD1550" s="6"/>
    </row>
    <row r="1551" ht="15.75" customHeight="1">
      <c r="A1551" s="2">
        <v>142.0</v>
      </c>
      <c r="B1551" s="3">
        <v>2021.0</v>
      </c>
      <c r="C1551" s="7" t="s">
        <v>200</v>
      </c>
      <c r="D1551" s="2">
        <v>18309.0</v>
      </c>
      <c r="E1551" s="2">
        <v>4.89572800018E12</v>
      </c>
      <c r="F1551" s="2" t="str">
        <f t="array" ref="F1551">IFERROR(INDEX(cnpj!$A:$B,MATCH(C1551,cnpj!$B:$B,0),1),IF(G1551=14,LEFT(E1551,2)&amp;"."&amp;MID(E1551,3,3)&amp;"."&amp;MID(E1551,6,3)&amp;"/"&amp;MID(E1551,9,4)&amp;"-"&amp;RIGHT(E1551,2),IF(G1551=13,0&amp;LEFT(E1551,1)&amp;"."&amp;MID(E1551,2,3)&amp;"."&amp;MID(E1551,5,3)&amp;"/"&amp;MID(E1551,8,4)&amp;"-"&amp;RIGHT(E1551,2),IF(G1551=12,"00"&amp;"."&amp;LEFT(E1551,3)&amp;"."&amp;MID(E1551,4,3)&amp;"/"&amp;MID(E1551,7,4)&amp;"-"&amp;RIGHT(E1551,2),IF(G1551=11,"00.0"&amp;LEFT(E1551,2)&amp;"."&amp;MID(E1551,3,3)&amp;"/"&amp;MID(E1551,6,4)&amp;"-"&amp;RIGHT(E1551,2),"erro")))))</f>
        <v>04.895.728/0001-80</v>
      </c>
      <c r="G1551" s="2">
        <f t="shared" si="2"/>
        <v>13</v>
      </c>
      <c r="H1551" s="2" t="s">
        <v>55</v>
      </c>
      <c r="I1551" s="2">
        <v>10.0</v>
      </c>
      <c r="J1551" s="6" t="str">
        <f t="shared" si="14"/>
        <v/>
      </c>
      <c r="K1551" s="6"/>
      <c r="L1551" s="6"/>
      <c r="M1551" s="6"/>
      <c r="N1551" s="6"/>
      <c r="O1551" s="6"/>
      <c r="P1551" s="6"/>
      <c r="Q1551" s="6"/>
      <c r="R1551" s="6"/>
      <c r="S1551" s="6"/>
      <c r="T1551" s="6">
        <f t="shared" si="15"/>
        <v>16.31125361</v>
      </c>
      <c r="U1551" s="6">
        <f t="shared" si="16"/>
        <v>0.08454098116</v>
      </c>
      <c r="V1551" s="6">
        <f t="shared" si="17"/>
        <v>0.7230248202</v>
      </c>
      <c r="W1551" s="6">
        <f>IFERROR(VLOOKUP($C1551,'pc 2021'!$D:$M,10,0)/1000,"")</f>
        <v>3287767</v>
      </c>
      <c r="X1551" s="6">
        <f>IFERROR(VLOOKUP($C1551,'pnc 2021'!$D:$M,10,0)/1000,"")</f>
        <v>5483062</v>
      </c>
      <c r="Y1551" s="6">
        <f>IFERROR(VLOOKUP(C1551,'atv 2021'!$D:$M,10,0)/1000,"")</f>
        <v>12130744</v>
      </c>
      <c r="Z1551" s="6">
        <f>IFERROR(VLOOKUP($C1551,'ll 2021'!$D:$N,11,0)/1000,"")</f>
        <v>1025545</v>
      </c>
      <c r="AA1551" s="2" t="str">
        <f t="shared" si="3"/>
        <v/>
      </c>
      <c r="AB1551" s="2">
        <f t="shared" si="18"/>
        <v>0</v>
      </c>
      <c r="AC1551" s="2">
        <f t="shared" si="19"/>
        <v>0</v>
      </c>
      <c r="AD1551" s="2">
        <f t="shared" si="20"/>
        <v>1</v>
      </c>
      <c r="AE1551" s="2">
        <f t="shared" si="21"/>
        <v>0</v>
      </c>
      <c r="AF1551" s="2">
        <f t="shared" si="22"/>
        <v>0</v>
      </c>
      <c r="AG1551" s="2">
        <f t="shared" si="23"/>
        <v>0</v>
      </c>
      <c r="AH1551" s="2">
        <f t="shared" si="24"/>
        <v>0</v>
      </c>
      <c r="AI1551" s="2">
        <f t="shared" si="25"/>
        <v>0</v>
      </c>
      <c r="AJ1551" s="2">
        <f t="shared" si="26"/>
        <v>0</v>
      </c>
      <c r="AK1551" s="2">
        <f t="shared" si="27"/>
        <v>0</v>
      </c>
      <c r="AL1551" s="2">
        <f t="shared" si="28"/>
        <v>0</v>
      </c>
      <c r="AM1551" s="2">
        <v>0.0</v>
      </c>
      <c r="AN1551" s="3">
        <v>0.0</v>
      </c>
      <c r="AO1551" s="3">
        <v>0.0</v>
      </c>
      <c r="AP1551" s="3">
        <v>0.0</v>
      </c>
      <c r="AQ1551" s="3">
        <v>0.0</v>
      </c>
      <c r="AR1551" s="3">
        <v>1.0</v>
      </c>
      <c r="AS1551" s="6">
        <f>IFERROR(VLOOKUP($C1551,'t-1 2020'!$A:$V,15,0),"")</f>
        <v>16.32032334</v>
      </c>
      <c r="AT1551" s="6">
        <f>IFERROR(VLOOKUP($C1551,'t-1 2020'!$A:$V,16,0),"")</f>
        <v>0.0586984991</v>
      </c>
      <c r="AU1551" s="6">
        <f>IFERROR(VLOOKUP($C1551,'t-1 2020'!$A:$V,17,0),"")</f>
        <v>0.7244420859</v>
      </c>
      <c r="AV1551" s="6">
        <f>IFERROR(VLOOKUP($C1551,'t-1 2020'!$A:$V,8,0),"")</f>
        <v>0</v>
      </c>
      <c r="AW1551" s="6">
        <f>IFERROR(VLOOKUP($C1551,'t-1 2020'!$A:$V,9,0),"")</f>
        <v>1</v>
      </c>
      <c r="AX1551" s="6">
        <f>IFERROR(VLOOKUP($C1551,'t-1 2020'!$A:$V,10,0),"")</f>
        <v>0</v>
      </c>
      <c r="AY1551" s="6" t="str">
        <f>IFERROR(VLOOKUP($C1551,'t-1 2020'!$A:$V,111,0),"")</f>
        <v/>
      </c>
      <c r="AZ1551" s="6">
        <f>IFERROR(VLOOKUP($C1551,'t-1 2020'!$A:$V,12,0),"")</f>
        <v>0</v>
      </c>
      <c r="BA1551" s="6">
        <f>IFERROR(VLOOKUP($C1551,'t-1 2020'!$A:$V,13,0),"")</f>
        <v>14</v>
      </c>
      <c r="BB1551" s="6">
        <f>IFERROR(VLOOKUP($C1551,'t-1 2020'!$A:$V,14,0),"")</f>
        <v>0</v>
      </c>
      <c r="BC1551" s="6"/>
      <c r="BD1551" s="6"/>
    </row>
    <row r="1552" ht="15.75" customHeight="1">
      <c r="A1552" s="2">
        <v>143.0</v>
      </c>
      <c r="B1552" s="3">
        <v>2021.0</v>
      </c>
      <c r="C1552" s="7" t="s">
        <v>201</v>
      </c>
      <c r="D1552" s="2">
        <v>5762.0</v>
      </c>
      <c r="E1552" s="2">
        <v>6.1092037000181E13</v>
      </c>
      <c r="F1552" s="2" t="str">
        <f t="array" ref="F1552">IFERROR(INDEX(cnpj!$A:$B,MATCH(C1552,cnpj!$B:$B,0),1),IF(G1552=14,LEFT(E1552,2)&amp;"."&amp;MID(E1552,3,3)&amp;"."&amp;MID(E1552,6,3)&amp;"/"&amp;MID(E1552,9,4)&amp;"-"&amp;RIGHT(E1552,2),IF(G1552=13,0&amp;LEFT(E1552,1)&amp;"."&amp;MID(E1552,2,3)&amp;"."&amp;MID(E1552,5,3)&amp;"/"&amp;MID(E1552,8,4)&amp;"-"&amp;RIGHT(E1552,2),IF(G1552=12,"00"&amp;"."&amp;LEFT(E1552,3)&amp;"."&amp;MID(E1552,4,3)&amp;"/"&amp;MID(E1552,7,4)&amp;"-"&amp;RIGHT(E1552,2),IF(G1552=11,"00.0"&amp;LEFT(E1552,2)&amp;"."&amp;MID(E1552,3,3)&amp;"/"&amp;MID(E1552,6,4)&amp;"-"&amp;RIGHT(E1552,2),"erro")))))</f>
        <v>61.092.037/0001-81</v>
      </c>
      <c r="G1552" s="2">
        <f t="shared" si="2"/>
        <v>14</v>
      </c>
      <c r="H1552" s="2" t="s">
        <v>60</v>
      </c>
      <c r="I1552" s="2">
        <v>1.0</v>
      </c>
      <c r="J1552" s="6" t="str">
        <f t="shared" si="14"/>
        <v/>
      </c>
      <c r="K1552" s="6"/>
      <c r="L1552" s="6"/>
      <c r="M1552" s="6"/>
      <c r="N1552" s="6"/>
      <c r="O1552" s="6"/>
      <c r="P1552" s="6"/>
      <c r="Q1552" s="6"/>
      <c r="R1552" s="6"/>
      <c r="S1552" s="6"/>
      <c r="T1552" s="6">
        <f t="shared" si="15"/>
        <v>13.74758069</v>
      </c>
      <c r="U1552" s="6">
        <f t="shared" si="16"/>
        <v>0.2883115743</v>
      </c>
      <c r="V1552" s="6">
        <f t="shared" si="17"/>
        <v>0.397164373</v>
      </c>
      <c r="W1552" s="6">
        <f>IFERROR(VLOOKUP($C1552,'pc 2021'!$D:$M,10,0)/1000,"")</f>
        <v>204197</v>
      </c>
      <c r="X1552" s="6">
        <f>IFERROR(VLOOKUP($C1552,'pnc 2021'!$D:$M,10,0)/1000,"")</f>
        <v>166884</v>
      </c>
      <c r="Y1552" s="6">
        <f>IFERROR(VLOOKUP(C1552,'atv 2021'!$D:$M,10,0)/1000,"")</f>
        <v>934326</v>
      </c>
      <c r="Z1552" s="6">
        <f>IFERROR(VLOOKUP($C1552,'ll 2021'!$D:$N,11,0)/1000,"")</f>
        <v>269377</v>
      </c>
      <c r="AA1552" s="2" t="str">
        <f t="shared" si="3"/>
        <v/>
      </c>
      <c r="AB1552" s="2">
        <f t="shared" si="18"/>
        <v>0</v>
      </c>
      <c r="AC1552" s="2">
        <f t="shared" si="19"/>
        <v>0</v>
      </c>
      <c r="AD1552" s="2">
        <f t="shared" si="20"/>
        <v>0</v>
      </c>
      <c r="AE1552" s="2">
        <f t="shared" si="21"/>
        <v>0</v>
      </c>
      <c r="AF1552" s="2">
        <f t="shared" si="22"/>
        <v>0</v>
      </c>
      <c r="AG1552" s="2">
        <f t="shared" si="23"/>
        <v>1</v>
      </c>
      <c r="AH1552" s="2">
        <f t="shared" si="24"/>
        <v>0</v>
      </c>
      <c r="AI1552" s="2">
        <f t="shared" si="25"/>
        <v>0</v>
      </c>
      <c r="AJ1552" s="2">
        <f t="shared" si="26"/>
        <v>0</v>
      </c>
      <c r="AK1552" s="2">
        <f t="shared" si="27"/>
        <v>0</v>
      </c>
      <c r="AL1552" s="2">
        <f t="shared" si="28"/>
        <v>0</v>
      </c>
      <c r="AM1552" s="2">
        <v>0.0</v>
      </c>
      <c r="AN1552" s="3">
        <v>0.0</v>
      </c>
      <c r="AO1552" s="3">
        <v>0.0</v>
      </c>
      <c r="AP1552" s="3">
        <v>0.0</v>
      </c>
      <c r="AQ1552" s="3">
        <v>0.0</v>
      </c>
      <c r="AR1552" s="3">
        <v>1.0</v>
      </c>
      <c r="AS1552" s="6">
        <f>IFERROR(VLOOKUP($C1552,'t-1 2020'!$A:$V,15,0),"")</f>
        <v>13.27342988</v>
      </c>
      <c r="AT1552" s="6">
        <f>IFERROR(VLOOKUP($C1552,'t-1 2020'!$A:$V,16,0),"")</f>
        <v>0.2729852099</v>
      </c>
      <c r="AU1552" s="6">
        <f>IFERROR(VLOOKUP($C1552,'t-1 2020'!$A:$V,17,0),"")</f>
        <v>0.6304620342</v>
      </c>
      <c r="AV1552" s="6">
        <f>IFERROR(VLOOKUP($C1552,'t-1 2020'!$A:$V,8,0),"")</f>
        <v>0</v>
      </c>
      <c r="AW1552" s="6">
        <f>IFERROR(VLOOKUP($C1552,'t-1 2020'!$A:$V,9,0),"")</f>
        <v>1</v>
      </c>
      <c r="AX1552" s="6">
        <f>IFERROR(VLOOKUP($C1552,'t-1 2020'!$A:$V,10,0),"")</f>
        <v>0</v>
      </c>
      <c r="AY1552" s="6" t="str">
        <f>IFERROR(VLOOKUP($C1552,'t-1 2020'!$A:$V,111,0),"")</f>
        <v/>
      </c>
      <c r="AZ1552" s="6">
        <f>IFERROR(VLOOKUP($C1552,'t-1 2020'!$A:$V,12,0),"")</f>
        <v>0</v>
      </c>
      <c r="BA1552" s="6">
        <f>IFERROR(VLOOKUP($C1552,'t-1 2020'!$A:$V,13,0),"")</f>
        <v>14</v>
      </c>
      <c r="BB1552" s="6">
        <f>IFERROR(VLOOKUP($C1552,'t-1 2020'!$A:$V,14,0),"")</f>
        <v>0</v>
      </c>
      <c r="BC1552" s="6"/>
      <c r="BD1552" s="6"/>
    </row>
    <row r="1553" ht="15.75" customHeight="1">
      <c r="A1553" s="2">
        <v>144.0</v>
      </c>
      <c r="B1553" s="3">
        <v>2021.0</v>
      </c>
      <c r="C1553" s="7" t="s">
        <v>202</v>
      </c>
      <c r="D1553" s="2">
        <v>5770.0</v>
      </c>
      <c r="E1553" s="2">
        <v>5.6643018000166E13</v>
      </c>
      <c r="F1553" s="2" t="str">
        <f t="array" ref="F1553">IFERROR(INDEX(cnpj!$A:$B,MATCH(C1553,cnpj!$B:$B,0),1),IF(G1553=14,LEFT(E1553,2)&amp;"."&amp;MID(E1553,3,3)&amp;"."&amp;MID(E1553,6,3)&amp;"/"&amp;MID(E1553,9,4)&amp;"-"&amp;RIGHT(E1553,2),IF(G1553=13,0&amp;LEFT(E1553,1)&amp;"."&amp;MID(E1553,2,3)&amp;"."&amp;MID(E1553,5,3)&amp;"/"&amp;MID(E1553,8,4)&amp;"-"&amp;RIGHT(E1553,2),IF(G1553=12,"00"&amp;"."&amp;LEFT(E1553,3)&amp;"."&amp;MID(E1553,4,3)&amp;"/"&amp;MID(E1553,7,4)&amp;"-"&amp;RIGHT(E1553,2),IF(G1553=11,"00.0"&amp;LEFT(E1553,2)&amp;"."&amp;MID(E1553,3,3)&amp;"/"&amp;MID(E1553,6,4)&amp;"-"&amp;RIGHT(E1553,2),"erro")))))</f>
        <v>56.643.018/0001-66</v>
      </c>
      <c r="G1553" s="2">
        <f t="shared" si="2"/>
        <v>14</v>
      </c>
      <c r="H1553" s="2" t="s">
        <v>88</v>
      </c>
      <c r="I1553" s="2">
        <v>5.0</v>
      </c>
      <c r="J1553" s="6" t="str">
        <f t="shared" si="14"/>
        <v/>
      </c>
      <c r="K1553" s="6"/>
      <c r="L1553" s="6"/>
      <c r="M1553" s="6"/>
      <c r="N1553" s="6"/>
      <c r="O1553" s="6"/>
      <c r="P1553" s="6"/>
      <c r="Q1553" s="6"/>
      <c r="R1553" s="6"/>
      <c r="S1553" s="6"/>
      <c r="T1553" s="6">
        <f t="shared" si="15"/>
        <v>14.929672</v>
      </c>
      <c r="U1553" s="6">
        <f t="shared" si="16"/>
        <v>0.1404559614</v>
      </c>
      <c r="V1553" s="6">
        <f t="shared" si="17"/>
        <v>0.3803460571</v>
      </c>
      <c r="W1553" s="6">
        <f>IFERROR(VLOOKUP($C1553,'pc 2021'!$D:$M,10,0)/1000,"")</f>
        <v>810366</v>
      </c>
      <c r="X1553" s="6">
        <f>IFERROR(VLOOKUP($C1553,'pnc 2021'!$D:$M,10,0)/1000,"")</f>
        <v>348553</v>
      </c>
      <c r="Y1553" s="6">
        <f>IFERROR(VLOOKUP(C1553,'atv 2021'!$D:$M,10,0)/1000,"")</f>
        <v>3047012</v>
      </c>
      <c r="Z1553" s="6">
        <f>IFERROR(VLOOKUP($C1553,'ll 2021'!$D:$N,11,0)/1000,"")</f>
        <v>427971</v>
      </c>
      <c r="AA1553" s="2" t="str">
        <f t="shared" si="3"/>
        <v/>
      </c>
      <c r="AB1553" s="2">
        <f t="shared" si="18"/>
        <v>0</v>
      </c>
      <c r="AC1553" s="2">
        <f t="shared" si="19"/>
        <v>0</v>
      </c>
      <c r="AD1553" s="2">
        <f t="shared" si="20"/>
        <v>0</v>
      </c>
      <c r="AE1553" s="2">
        <f t="shared" si="21"/>
        <v>0</v>
      </c>
      <c r="AF1553" s="2">
        <f t="shared" si="22"/>
        <v>0</v>
      </c>
      <c r="AG1553" s="2">
        <f t="shared" si="23"/>
        <v>0</v>
      </c>
      <c r="AH1553" s="2">
        <f t="shared" si="24"/>
        <v>0</v>
      </c>
      <c r="AI1553" s="2">
        <f t="shared" si="25"/>
        <v>0</v>
      </c>
      <c r="AJ1553" s="2">
        <f t="shared" si="26"/>
        <v>1</v>
      </c>
      <c r="AK1553" s="2">
        <f t="shared" si="27"/>
        <v>0</v>
      </c>
      <c r="AL1553" s="2">
        <f t="shared" si="28"/>
        <v>0</v>
      </c>
      <c r="AM1553" s="2">
        <v>0.0</v>
      </c>
      <c r="AN1553" s="3">
        <v>0.0</v>
      </c>
      <c r="AO1553" s="3">
        <v>0.0</v>
      </c>
      <c r="AP1553" s="3">
        <v>0.0</v>
      </c>
      <c r="AQ1553" s="3">
        <v>0.0</v>
      </c>
      <c r="AR1553" s="3">
        <v>1.0</v>
      </c>
      <c r="AS1553" s="6">
        <f>IFERROR(VLOOKUP($C1553,'t-1 2020'!$A:$V,15,0),"")</f>
        <v>14.4609155</v>
      </c>
      <c r="AT1553" s="6">
        <f>IFERROR(VLOOKUP($C1553,'t-1 2020'!$A:$V,16,0),"")</f>
        <v>0.07561259708</v>
      </c>
      <c r="AU1553" s="6">
        <f>IFERROR(VLOOKUP($C1553,'t-1 2020'!$A:$V,17,0),"")</f>
        <v>0.2231362222</v>
      </c>
      <c r="AV1553" s="6">
        <f>IFERROR(VLOOKUP($C1553,'t-1 2020'!$A:$V,8,0),"")</f>
        <v>1</v>
      </c>
      <c r="AW1553" s="6">
        <f>IFERROR(VLOOKUP($C1553,'t-1 2020'!$A:$V,9,0),"")</f>
        <v>0</v>
      </c>
      <c r="AX1553" s="6">
        <f>IFERROR(VLOOKUP($C1553,'t-1 2020'!$A:$V,10,0),"")</f>
        <v>0</v>
      </c>
      <c r="AY1553" s="6" t="str">
        <f>IFERROR(VLOOKUP($C1553,'t-1 2020'!$A:$V,111,0),"")</f>
        <v/>
      </c>
      <c r="AZ1553" s="6">
        <f>IFERROR(VLOOKUP($C1553,'t-1 2020'!$A:$V,12,0),"")</f>
        <v>0</v>
      </c>
      <c r="BA1553" s="6">
        <f>IFERROR(VLOOKUP($C1553,'t-1 2020'!$A:$V,13,0),"")</f>
        <v>20</v>
      </c>
      <c r="BB1553" s="6">
        <f>IFERROR(VLOOKUP($C1553,'t-1 2020'!$A:$V,14,0),"")</f>
        <v>0</v>
      </c>
      <c r="BC1553" s="6"/>
      <c r="BD1553" s="6"/>
    </row>
    <row r="1554" ht="15.75" customHeight="1">
      <c r="A1554" s="2">
        <v>145.0</v>
      </c>
      <c r="B1554" s="3">
        <v>2021.0</v>
      </c>
      <c r="C1554" s="7" t="s">
        <v>203</v>
      </c>
      <c r="D1554" s="2">
        <v>20524.0</v>
      </c>
      <c r="E1554" s="2">
        <v>4.3470988000165E13</v>
      </c>
      <c r="F1554" s="2" t="str">
        <f t="array" ref="F1554">IFERROR(INDEX(cnpj!$A:$B,MATCH(C1554,cnpj!$B:$B,0),1),IF(G1554=14,LEFT(E1554,2)&amp;"."&amp;MID(E1554,3,3)&amp;"."&amp;MID(E1554,6,3)&amp;"/"&amp;MID(E1554,9,4)&amp;"-"&amp;RIGHT(E1554,2),IF(G1554=13,0&amp;LEFT(E1554,1)&amp;"."&amp;MID(E1554,2,3)&amp;"."&amp;MID(E1554,5,3)&amp;"/"&amp;MID(E1554,8,4)&amp;"-"&amp;RIGHT(E1554,2),IF(G1554=12,"00"&amp;"."&amp;LEFT(E1554,3)&amp;"."&amp;MID(E1554,4,3)&amp;"/"&amp;MID(E1554,7,4)&amp;"-"&amp;RIGHT(E1554,2),IF(G1554=11,"00.0"&amp;LEFT(E1554,2)&amp;"."&amp;MID(E1554,3,3)&amp;"/"&amp;MID(E1554,6,4)&amp;"-"&amp;RIGHT(E1554,2),"erro")))))</f>
        <v>43.470.988/0001-65</v>
      </c>
      <c r="G1554" s="2">
        <f t="shared" si="2"/>
        <v>14</v>
      </c>
      <c r="H1554" s="2" t="s">
        <v>62</v>
      </c>
      <c r="I1554" s="2">
        <v>3.0</v>
      </c>
      <c r="J1554" s="6" t="str">
        <f t="shared" si="14"/>
        <v/>
      </c>
      <c r="K1554" s="6"/>
      <c r="L1554" s="6"/>
      <c r="M1554" s="6"/>
      <c r="N1554" s="6"/>
      <c r="O1554" s="6"/>
      <c r="P1554" s="6"/>
      <c r="Q1554" s="6"/>
      <c r="R1554" s="6"/>
      <c r="S1554" s="6"/>
      <c r="T1554" s="6">
        <f t="shared" si="15"/>
        <v>14.5549863</v>
      </c>
      <c r="U1554" s="6">
        <f t="shared" si="16"/>
        <v>0.1103723106</v>
      </c>
      <c r="V1554" s="6">
        <f t="shared" si="17"/>
        <v>0.1308125644</v>
      </c>
      <c r="W1554" s="6">
        <f>IFERROR(VLOOKUP($C1554,'pc 2021'!$D:$M,10,0)/1000,"")</f>
        <v>207603</v>
      </c>
      <c r="X1554" s="6">
        <f>IFERROR(VLOOKUP($C1554,'pnc 2021'!$D:$M,10,0)/1000,"")</f>
        <v>66428</v>
      </c>
      <c r="Y1554" s="6">
        <f>IFERROR(VLOOKUP(C1554,'atv 2021'!$D:$M,10,0)/1000,"")</f>
        <v>2094837</v>
      </c>
      <c r="Z1554" s="6">
        <f>IFERROR(VLOOKUP($C1554,'ll 2021'!$D:$N,11,0)/1000,"")</f>
        <v>231212</v>
      </c>
      <c r="AA1554" s="2" t="str">
        <f t="shared" si="3"/>
        <v/>
      </c>
      <c r="AB1554" s="2">
        <f t="shared" si="18"/>
        <v>0</v>
      </c>
      <c r="AC1554" s="2">
        <f t="shared" si="19"/>
        <v>0</v>
      </c>
      <c r="AD1554" s="2">
        <f t="shared" si="20"/>
        <v>0</v>
      </c>
      <c r="AE1554" s="2">
        <f t="shared" si="21"/>
        <v>0</v>
      </c>
      <c r="AF1554" s="2">
        <f t="shared" si="22"/>
        <v>0</v>
      </c>
      <c r="AG1554" s="2">
        <f t="shared" si="23"/>
        <v>0</v>
      </c>
      <c r="AH1554" s="2">
        <f t="shared" si="24"/>
        <v>1</v>
      </c>
      <c r="AI1554" s="2">
        <f t="shared" si="25"/>
        <v>0</v>
      </c>
      <c r="AJ1554" s="2">
        <f t="shared" si="26"/>
        <v>0</v>
      </c>
      <c r="AK1554" s="2">
        <f t="shared" si="27"/>
        <v>0</v>
      </c>
      <c r="AL1554" s="2">
        <f t="shared" si="28"/>
        <v>0</v>
      </c>
      <c r="AM1554" s="2">
        <v>0.0</v>
      </c>
      <c r="AN1554" s="3">
        <v>0.0</v>
      </c>
      <c r="AO1554" s="3">
        <v>0.0</v>
      </c>
      <c r="AP1554" s="3">
        <v>0.0</v>
      </c>
      <c r="AQ1554" s="3">
        <v>0.0</v>
      </c>
      <c r="AR1554" s="3">
        <v>1.0</v>
      </c>
      <c r="AS1554" s="6">
        <f>IFERROR(VLOOKUP($C1554,'t-1 2020'!$A:$V,15,0),"")</f>
        <v>14.65727298</v>
      </c>
      <c r="AT1554" s="6">
        <f>IFERROR(VLOOKUP($C1554,'t-1 2020'!$A:$V,16,0),"")</f>
        <v>0.006328074734</v>
      </c>
      <c r="AU1554" s="6">
        <f>IFERROR(VLOOKUP($C1554,'t-1 2020'!$A:$V,17,0),"")</f>
        <v>0.2475788133</v>
      </c>
      <c r="AV1554" s="6">
        <f>IFERROR(VLOOKUP($C1554,'t-1 2020'!$A:$V,8,0),"")</f>
        <v>0</v>
      </c>
      <c r="AW1554" s="6">
        <f>IFERROR(VLOOKUP($C1554,'t-1 2020'!$A:$V,9,0),"")</f>
        <v>1</v>
      </c>
      <c r="AX1554" s="6">
        <f>IFERROR(VLOOKUP($C1554,'t-1 2020'!$A:$V,10,0),"")</f>
        <v>1</v>
      </c>
      <c r="AY1554" s="6" t="str">
        <f>IFERROR(VLOOKUP($C1554,'t-1 2020'!$A:$V,111,0),"")</f>
        <v/>
      </c>
      <c r="AZ1554" s="6">
        <f>IFERROR(VLOOKUP($C1554,'t-1 2020'!$A:$V,12,0),"")</f>
        <v>0</v>
      </c>
      <c r="BA1554" s="6">
        <f>IFERROR(VLOOKUP($C1554,'t-1 2020'!$A:$V,13,0),"")</f>
        <v>10</v>
      </c>
      <c r="BB1554" s="6">
        <f>IFERROR(VLOOKUP($C1554,'t-1 2020'!$A:$V,14,0),"")</f>
        <v>0</v>
      </c>
      <c r="BC1554" s="6"/>
      <c r="BD1554" s="6"/>
    </row>
    <row r="1555" ht="15.75" customHeight="1">
      <c r="A1555" s="2">
        <v>146.0</v>
      </c>
      <c r="B1555" s="3">
        <v>2021.0</v>
      </c>
      <c r="C1555" s="7" t="s">
        <v>204</v>
      </c>
      <c r="D1555" s="2">
        <v>1570.0</v>
      </c>
      <c r="E1555" s="2">
        <v>9.5426862000197E13</v>
      </c>
      <c r="F1555" s="2" t="str">
        <f t="array" ref="F1555">IFERROR(INDEX(cnpj!$A:$B,MATCH(C1555,cnpj!$B:$B,0),1),IF(G1555=14,LEFT(E1555,2)&amp;"."&amp;MID(E1555,3,3)&amp;"."&amp;MID(E1555,6,3)&amp;"/"&amp;MID(E1555,9,4)&amp;"-"&amp;RIGHT(E1555,2),IF(G1555=13,0&amp;LEFT(E1555,1)&amp;"."&amp;MID(E1555,2,3)&amp;"."&amp;MID(E1555,5,3)&amp;"/"&amp;MID(E1555,8,4)&amp;"-"&amp;RIGHT(E1555,2),IF(G1555=12,"00"&amp;"."&amp;LEFT(E1555,3)&amp;"."&amp;MID(E1555,4,3)&amp;"/"&amp;MID(E1555,7,4)&amp;"-"&amp;RIGHT(E1555,2),IF(G1555=11,"00.0"&amp;LEFT(E1555,2)&amp;"."&amp;MID(E1555,3,3)&amp;"/"&amp;MID(E1555,6,4)&amp;"-"&amp;RIGHT(E1555,2),"erro")))))</f>
        <v>95.426.862/0001-97</v>
      </c>
      <c r="G1555" s="2">
        <f t="shared" si="2"/>
        <v>14</v>
      </c>
      <c r="H1555" s="2" t="s">
        <v>86</v>
      </c>
      <c r="I1555" s="2">
        <v>4.0</v>
      </c>
      <c r="J1555" s="6" t="str">
        <f t="shared" si="14"/>
        <v/>
      </c>
      <c r="K1555" s="6"/>
      <c r="L1555" s="6"/>
      <c r="M1555" s="6"/>
      <c r="N1555" s="6"/>
      <c r="O1555" s="6"/>
      <c r="P1555" s="6"/>
      <c r="Q1555" s="6"/>
      <c r="R1555" s="6"/>
      <c r="S1555" s="6"/>
      <c r="T1555" s="6">
        <f t="shared" si="15"/>
        <v>11.99382576</v>
      </c>
      <c r="U1555" s="6">
        <f t="shared" si="16"/>
        <v>0.04322640075</v>
      </c>
      <c r="V1555" s="6">
        <f t="shared" si="17"/>
        <v>0.3890066954</v>
      </c>
      <c r="W1555" s="6">
        <f>IFERROR(VLOOKUP($C1555,'pc 2021'!$D:$M,10,0)/1000,"")</f>
        <v>59949</v>
      </c>
      <c r="X1555" s="6">
        <f>IFERROR(VLOOKUP($C1555,'pnc 2021'!$D:$M,10,0)/1000,"")</f>
        <v>2974</v>
      </c>
      <c r="Y1555" s="6">
        <f>IFERROR(VLOOKUP(C1555,'atv 2021'!$D:$M,10,0)/1000,"")</f>
        <v>161753</v>
      </c>
      <c r="Z1555" s="6">
        <f>IFERROR(VLOOKUP($C1555,'ll 2021'!$D:$N,11,0)/1000,"")</f>
        <v>6992</v>
      </c>
      <c r="AA1555" s="2" t="str">
        <f t="shared" si="3"/>
        <v/>
      </c>
      <c r="AB1555" s="2">
        <f t="shared" si="18"/>
        <v>0</v>
      </c>
      <c r="AC1555" s="2">
        <f t="shared" si="19"/>
        <v>0</v>
      </c>
      <c r="AD1555" s="2">
        <f t="shared" si="20"/>
        <v>0</v>
      </c>
      <c r="AE1555" s="2">
        <f t="shared" si="21"/>
        <v>0</v>
      </c>
      <c r="AF1555" s="2">
        <f t="shared" si="22"/>
        <v>0</v>
      </c>
      <c r="AG1555" s="2">
        <f t="shared" si="23"/>
        <v>0</v>
      </c>
      <c r="AH1555" s="2">
        <f t="shared" si="24"/>
        <v>0</v>
      </c>
      <c r="AI1555" s="2">
        <f t="shared" si="25"/>
        <v>1</v>
      </c>
      <c r="AJ1555" s="2">
        <f t="shared" si="26"/>
        <v>0</v>
      </c>
      <c r="AK1555" s="2">
        <f t="shared" si="27"/>
        <v>0</v>
      </c>
      <c r="AL1555" s="2">
        <f t="shared" si="28"/>
        <v>0</v>
      </c>
      <c r="AM1555" s="2">
        <v>0.0</v>
      </c>
      <c r="AN1555" s="3">
        <v>0.0</v>
      </c>
      <c r="AO1555" s="3">
        <v>0.0</v>
      </c>
      <c r="AP1555" s="3">
        <v>0.0</v>
      </c>
      <c r="AQ1555" s="3">
        <v>0.0</v>
      </c>
      <c r="AR1555" s="3">
        <v>1.0</v>
      </c>
      <c r="AS1555" s="6">
        <f>IFERROR(VLOOKUP($C1555,'t-1 2020'!$A:$V,15,0),"")</f>
        <v>11.91098992</v>
      </c>
      <c r="AT1555" s="6">
        <f>IFERROR(VLOOKUP($C1555,'t-1 2020'!$A:$V,16,0),"")</f>
        <v>0.1573938507</v>
      </c>
      <c r="AU1555" s="6">
        <f>IFERROR(VLOOKUP($C1555,'t-1 2020'!$A:$V,17,0),"")</f>
        <v>0.3831987857</v>
      </c>
      <c r="AV1555" s="6">
        <f>IFERROR(VLOOKUP($C1555,'t-1 2020'!$A:$V,8,0),"")</f>
        <v>0</v>
      </c>
      <c r="AW1555" s="6">
        <f>IFERROR(VLOOKUP($C1555,'t-1 2020'!$A:$V,9,0),"")</f>
        <v>0</v>
      </c>
      <c r="AX1555" s="6">
        <f>IFERROR(VLOOKUP($C1555,'t-1 2020'!$A:$V,10,0),"")</f>
        <v>0</v>
      </c>
      <c r="AY1555" s="6" t="str">
        <f>IFERROR(VLOOKUP($C1555,'t-1 2020'!$A:$V,111,0),"")</f>
        <v/>
      </c>
      <c r="AZ1555" s="6">
        <f>IFERROR(VLOOKUP($C1555,'t-1 2020'!$A:$V,12,0),"")</f>
        <v>0</v>
      </c>
      <c r="BA1555" s="6">
        <f>IFERROR(VLOOKUP($C1555,'t-1 2020'!$A:$V,13,0),"")</f>
        <v>12</v>
      </c>
      <c r="BB1555" s="6">
        <f>IFERROR(VLOOKUP($C1555,'t-1 2020'!$A:$V,14,0),"")</f>
        <v>0</v>
      </c>
      <c r="BC1555" s="6"/>
      <c r="BD1555" s="6"/>
    </row>
    <row r="1556" ht="15.75" customHeight="1">
      <c r="A1556" s="2">
        <v>147.0</v>
      </c>
      <c r="B1556" s="3">
        <v>2021.0</v>
      </c>
      <c r="C1556" s="7" t="s">
        <v>205</v>
      </c>
      <c r="D1556" s="2">
        <v>20770.0</v>
      </c>
      <c r="E1556" s="2">
        <v>8.312229000173E12</v>
      </c>
      <c r="F1556" s="2" t="str">
        <f t="array" ref="F1556">IFERROR(INDEX(cnpj!$A:$B,MATCH(C1556,cnpj!$B:$B,0),1),IF(G1556=14,LEFT(E1556,2)&amp;"."&amp;MID(E1556,3,3)&amp;"."&amp;MID(E1556,6,3)&amp;"/"&amp;MID(E1556,9,4)&amp;"-"&amp;RIGHT(E1556,2),IF(G1556=13,0&amp;LEFT(E1556,1)&amp;"."&amp;MID(E1556,2,3)&amp;"."&amp;MID(E1556,5,3)&amp;"/"&amp;MID(E1556,8,4)&amp;"-"&amp;RIGHT(E1556,2),IF(G1556=12,"00"&amp;"."&amp;LEFT(E1556,3)&amp;"."&amp;MID(E1556,4,3)&amp;"/"&amp;MID(E1556,7,4)&amp;"-"&amp;RIGHT(E1556,2),IF(G1556=11,"00.0"&amp;LEFT(E1556,2)&amp;"."&amp;MID(E1556,3,3)&amp;"/"&amp;MID(E1556,6,4)&amp;"-"&amp;RIGHT(E1556,2),"erro")))))</f>
        <v>08.312.229/0001-73</v>
      </c>
      <c r="G1556" s="2">
        <f t="shared" si="2"/>
        <v>13</v>
      </c>
      <c r="H1556" s="2" t="s">
        <v>62</v>
      </c>
      <c r="I1556" s="2">
        <v>3.0</v>
      </c>
      <c r="J1556" s="6" t="str">
        <f t="shared" si="14"/>
        <v/>
      </c>
      <c r="K1556" s="6"/>
      <c r="L1556" s="6"/>
      <c r="M1556" s="6"/>
      <c r="N1556" s="6"/>
      <c r="O1556" s="6"/>
      <c r="P1556" s="6"/>
      <c r="Q1556" s="6"/>
      <c r="R1556" s="6"/>
      <c r="S1556" s="6"/>
      <c r="T1556" s="6">
        <f t="shared" si="15"/>
        <v>15.30761726</v>
      </c>
      <c r="U1556" s="6">
        <f t="shared" si="16"/>
        <v>0.096735083</v>
      </c>
      <c r="V1556" s="6">
        <f t="shared" si="17"/>
        <v>0.03665843314</v>
      </c>
      <c r="W1556" s="6">
        <f>IFERROR(VLOOKUP($C1556,'pc 2021'!$D:$M,10,0)/1000,"")</f>
        <v>138517</v>
      </c>
      <c r="X1556" s="6">
        <f>IFERROR(VLOOKUP($C1556,'pnc 2021'!$D:$M,10,0)/1000,"")</f>
        <v>24483</v>
      </c>
      <c r="Y1556" s="6">
        <f>IFERROR(VLOOKUP(C1556,'atv 2021'!$D:$M,10,0)/1000,"")</f>
        <v>4446453</v>
      </c>
      <c r="Z1556" s="6">
        <f>IFERROR(VLOOKUP($C1556,'ll 2021'!$D:$N,11,0)/1000,"")</f>
        <v>430128</v>
      </c>
      <c r="AA1556" s="2" t="str">
        <f t="shared" si="3"/>
        <v/>
      </c>
      <c r="AB1556" s="2">
        <f t="shared" si="18"/>
        <v>0</v>
      </c>
      <c r="AC1556" s="2">
        <f t="shared" si="19"/>
        <v>0</v>
      </c>
      <c r="AD1556" s="2">
        <f t="shared" si="20"/>
        <v>0</v>
      </c>
      <c r="AE1556" s="2">
        <f t="shared" si="21"/>
        <v>0</v>
      </c>
      <c r="AF1556" s="2">
        <f t="shared" si="22"/>
        <v>0</v>
      </c>
      <c r="AG1556" s="2">
        <f t="shared" si="23"/>
        <v>0</v>
      </c>
      <c r="AH1556" s="2">
        <f t="shared" si="24"/>
        <v>1</v>
      </c>
      <c r="AI1556" s="2">
        <f t="shared" si="25"/>
        <v>0</v>
      </c>
      <c r="AJ1556" s="2">
        <f t="shared" si="26"/>
        <v>0</v>
      </c>
      <c r="AK1556" s="2">
        <f t="shared" si="27"/>
        <v>0</v>
      </c>
      <c r="AL1556" s="2">
        <f t="shared" si="28"/>
        <v>0</v>
      </c>
      <c r="AM1556" s="2">
        <v>0.0</v>
      </c>
      <c r="AN1556" s="3">
        <v>0.0</v>
      </c>
      <c r="AO1556" s="3">
        <v>0.0</v>
      </c>
      <c r="AP1556" s="3">
        <v>0.0</v>
      </c>
      <c r="AQ1556" s="3">
        <v>0.0</v>
      </c>
      <c r="AR1556" s="3">
        <v>1.0</v>
      </c>
      <c r="AS1556" s="6">
        <f>IFERROR(VLOOKUP($C1556,'t-1 2020'!$A:$V,15,0),"")</f>
        <v>15.26730048</v>
      </c>
      <c r="AT1556" s="6">
        <f>IFERROR(VLOOKUP($C1556,'t-1 2020'!$A:$V,16,0),"")</f>
        <v>0.09488071422</v>
      </c>
      <c r="AU1556" s="6">
        <f>IFERROR(VLOOKUP($C1556,'t-1 2020'!$A:$V,17,0),"")</f>
        <v>0.04676904676</v>
      </c>
      <c r="AV1556" s="6">
        <f>IFERROR(VLOOKUP($C1556,'t-1 2020'!$A:$V,8,0),"")</f>
        <v>0</v>
      </c>
      <c r="AW1556" s="6">
        <f>IFERROR(VLOOKUP($C1556,'t-1 2020'!$A:$V,9,0),"")</f>
        <v>1</v>
      </c>
      <c r="AX1556" s="6">
        <f>IFERROR(VLOOKUP($C1556,'t-1 2020'!$A:$V,10,0),"")</f>
        <v>0</v>
      </c>
      <c r="AY1556" s="6" t="str">
        <f>IFERROR(VLOOKUP($C1556,'t-1 2020'!$A:$V,111,0),"")</f>
        <v/>
      </c>
      <c r="AZ1556" s="6">
        <f>IFERROR(VLOOKUP($C1556,'t-1 2020'!$A:$V,12,0),"")</f>
        <v>0</v>
      </c>
      <c r="BA1556" s="6">
        <f>IFERROR(VLOOKUP($C1556,'t-1 2020'!$A:$V,13,0),"")</f>
        <v>19</v>
      </c>
      <c r="BB1556" s="6">
        <f>IFERROR(VLOOKUP($C1556,'t-1 2020'!$A:$V,14,0),"")</f>
        <v>0</v>
      </c>
      <c r="BC1556" s="6"/>
      <c r="BD1556" s="6"/>
    </row>
    <row r="1557" ht="15.75" customHeight="1">
      <c r="A1557" s="2">
        <v>148.0</v>
      </c>
      <c r="B1557" s="3">
        <v>2021.0</v>
      </c>
      <c r="C1557" s="7" t="s">
        <v>206</v>
      </c>
      <c r="D1557" s="2">
        <v>15024.0</v>
      </c>
      <c r="E1557" s="2">
        <v>7.4409467000126E13</v>
      </c>
      <c r="F1557" s="2" t="str">
        <f t="array" ref="F1557">IFERROR(INDEX(cnpj!$A:$B,MATCH(C1557,cnpj!$B:$B,0),1),IF(G1557=14,LEFT(E1557,2)&amp;"."&amp;MID(E1557,3,3)&amp;"."&amp;MID(E1557,6,3)&amp;"/"&amp;MID(E1557,9,4)&amp;"-"&amp;RIGHT(E1557,2),IF(G1557=13,0&amp;LEFT(E1557,1)&amp;"."&amp;MID(E1557,2,3)&amp;"."&amp;MID(E1557,5,3)&amp;"/"&amp;MID(E1557,8,4)&amp;"-"&amp;RIGHT(E1557,2),IF(G1557=12,"00"&amp;"."&amp;LEFT(E1557,3)&amp;"."&amp;MID(E1557,4,3)&amp;"/"&amp;MID(E1557,7,4)&amp;"-"&amp;RIGHT(E1557,2),IF(G1557=11,"00.0"&amp;LEFT(E1557,2)&amp;"."&amp;MID(E1557,3,3)&amp;"/"&amp;MID(E1557,6,4)&amp;"-"&amp;RIGHT(E1557,2),"erro")))))</f>
        <v>74.409.467/0001-26</v>
      </c>
      <c r="G1557" s="2">
        <f t="shared" si="2"/>
        <v>14</v>
      </c>
      <c r="H1557" s="2" t="s">
        <v>50</v>
      </c>
      <c r="I1557" s="2">
        <v>6.0</v>
      </c>
      <c r="J1557" s="6" t="str">
        <f t="shared" si="14"/>
        <v/>
      </c>
      <c r="K1557" s="6"/>
      <c r="L1557" s="6"/>
      <c r="M1557" s="6"/>
      <c r="N1557" s="6"/>
      <c r="O1557" s="6"/>
      <c r="P1557" s="6"/>
      <c r="Q1557" s="6"/>
      <c r="R1557" s="6"/>
      <c r="S1557" s="6"/>
      <c r="T1557" s="6" t="str">
        <f t="shared" si="15"/>
        <v/>
      </c>
      <c r="U1557" s="6" t="str">
        <f t="shared" si="16"/>
        <v/>
      </c>
      <c r="V1557" s="6" t="str">
        <f t="shared" si="17"/>
        <v/>
      </c>
      <c r="W1557" s="6" t="str">
        <f>IFERROR(VLOOKUP($C1557,'pc 2021'!$D:$M,10,0)/1000,"")</f>
        <v/>
      </c>
      <c r="X1557" s="6" t="str">
        <f>IFERROR(VLOOKUP($C1557,'pnc 2021'!$D:$M,10,0)/1000,"")</f>
        <v/>
      </c>
      <c r="Y1557" s="6" t="str">
        <f>IFERROR(VLOOKUP(C1557,'atv 2021'!$D:$M,10,0)/1000,"")</f>
        <v/>
      </c>
      <c r="Z1557" s="6" t="str">
        <f>IFERROR(VLOOKUP($C1557,'ll 2021'!$D:$N,11,0)/1000,"")</f>
        <v/>
      </c>
      <c r="AA1557" s="2" t="str">
        <f t="shared" si="3"/>
        <v/>
      </c>
      <c r="AB1557" s="2">
        <f t="shared" si="18"/>
        <v>0</v>
      </c>
      <c r="AC1557" s="2">
        <f t="shared" si="19"/>
        <v>1</v>
      </c>
      <c r="AD1557" s="2">
        <f t="shared" si="20"/>
        <v>0</v>
      </c>
      <c r="AE1557" s="2">
        <f t="shared" si="21"/>
        <v>0</v>
      </c>
      <c r="AF1557" s="2">
        <f t="shared" si="22"/>
        <v>0</v>
      </c>
      <c r="AG1557" s="2">
        <f t="shared" si="23"/>
        <v>0</v>
      </c>
      <c r="AH1557" s="2">
        <f t="shared" si="24"/>
        <v>0</v>
      </c>
      <c r="AI1557" s="2">
        <f t="shared" si="25"/>
        <v>0</v>
      </c>
      <c r="AJ1557" s="2">
        <f t="shared" si="26"/>
        <v>0</v>
      </c>
      <c r="AK1557" s="2">
        <f t="shared" si="27"/>
        <v>0</v>
      </c>
      <c r="AL1557" s="2">
        <f t="shared" si="28"/>
        <v>0</v>
      </c>
      <c r="AM1557" s="2">
        <v>0.0</v>
      </c>
      <c r="AN1557" s="3">
        <v>0.0</v>
      </c>
      <c r="AO1557" s="3">
        <v>0.0</v>
      </c>
      <c r="AP1557" s="3">
        <v>0.0</v>
      </c>
      <c r="AQ1557" s="3">
        <v>0.0</v>
      </c>
      <c r="AR1557" s="3">
        <v>1.0</v>
      </c>
      <c r="AS1557" s="6" t="str">
        <f>IFERROR(VLOOKUP($C1557,'t-1 2020'!$A:$V,15,0),"")</f>
        <v/>
      </c>
      <c r="AT1557" s="6" t="str">
        <f>IFERROR(VLOOKUP($C1557,'t-1 2020'!$A:$V,16,0),"")</f>
        <v/>
      </c>
      <c r="AU1557" s="6" t="str">
        <f>IFERROR(VLOOKUP($C1557,'t-1 2020'!$A:$V,17,0),"")</f>
        <v/>
      </c>
      <c r="AV1557" s="6" t="str">
        <f>IFERROR(VLOOKUP($C1557,'t-1 2020'!$A:$V,8,0),"")</f>
        <v/>
      </c>
      <c r="AW1557" s="6" t="str">
        <f>IFERROR(VLOOKUP($C1557,'t-1 2020'!$A:$V,9,0),"")</f>
        <v/>
      </c>
      <c r="AX1557" s="6" t="str">
        <f>IFERROR(VLOOKUP($C1557,'t-1 2020'!$A:$V,10,0),"")</f>
        <v/>
      </c>
      <c r="AY1557" s="6" t="str">
        <f>IFERROR(VLOOKUP($C1557,'t-1 2020'!$A:$V,111,0),"")</f>
        <v/>
      </c>
      <c r="AZ1557" s="6" t="str">
        <f>IFERROR(VLOOKUP($C1557,'t-1 2020'!$A:$V,12,0),"")</f>
        <v/>
      </c>
      <c r="BA1557" s="6" t="str">
        <f>IFERROR(VLOOKUP($C1557,'t-1 2020'!$A:$V,13,0),"")</f>
        <v/>
      </c>
      <c r="BB1557" s="6" t="str">
        <f>IFERROR(VLOOKUP($C1557,'t-1 2020'!$A:$V,14,0),"")</f>
        <v/>
      </c>
      <c r="BC1557" s="6"/>
      <c r="BD1557" s="6"/>
    </row>
    <row r="1558" ht="15.75" customHeight="1">
      <c r="A1558" s="2">
        <v>149.0</v>
      </c>
      <c r="B1558" s="3">
        <v>2021.0</v>
      </c>
      <c r="C1558" s="7" t="s">
        <v>207</v>
      </c>
      <c r="D1558" s="2">
        <v>15369.0</v>
      </c>
      <c r="E1558" s="2">
        <v>9.24429000175E11</v>
      </c>
      <c r="F1558" s="2" t="str">
        <f t="array" ref="F1558">IFERROR(INDEX(cnpj!$A:$B,MATCH(C1558,cnpj!$B:$B,0),1),IF(G1558=14,LEFT(E1558,2)&amp;"."&amp;MID(E1558,3,3)&amp;"."&amp;MID(E1558,6,3)&amp;"/"&amp;MID(E1558,9,4)&amp;"-"&amp;RIGHT(E1558,2),IF(G1558=13,0&amp;LEFT(E1558,1)&amp;"."&amp;MID(E1558,2,3)&amp;"."&amp;MID(E1558,5,3)&amp;"/"&amp;MID(E1558,8,4)&amp;"-"&amp;RIGHT(E1558,2),IF(G1558=12,"00"&amp;"."&amp;LEFT(E1558,3)&amp;"."&amp;MID(E1558,4,3)&amp;"/"&amp;MID(E1558,7,4)&amp;"-"&amp;RIGHT(E1558,2),IF(G1558=11,"00.0"&amp;LEFT(E1558,2)&amp;"."&amp;MID(E1558,3,3)&amp;"/"&amp;MID(E1558,6,4)&amp;"-"&amp;RIGHT(E1558,2),"erro")))))</f>
        <v>00.924.429/0001-75</v>
      </c>
      <c r="G1558" s="2">
        <f t="shared" si="2"/>
        <v>12</v>
      </c>
      <c r="H1558" s="2" t="s">
        <v>145</v>
      </c>
      <c r="I1558" s="2">
        <v>1.0</v>
      </c>
      <c r="J1558" s="6" t="str">
        <f t="shared" si="14"/>
        <v/>
      </c>
      <c r="K1558" s="6"/>
      <c r="L1558" s="6"/>
      <c r="M1558" s="6"/>
      <c r="N1558" s="6"/>
      <c r="O1558" s="6"/>
      <c r="P1558" s="6"/>
      <c r="Q1558" s="6"/>
      <c r="R1558" s="6"/>
      <c r="S1558" s="6"/>
      <c r="T1558" s="6">
        <f t="shared" si="15"/>
        <v>15.95741163</v>
      </c>
      <c r="U1558" s="6">
        <f t="shared" si="16"/>
        <v>-0.04890758866</v>
      </c>
      <c r="V1558" s="6">
        <f t="shared" si="17"/>
        <v>0.4686906201</v>
      </c>
      <c r="W1558" s="6">
        <f>IFERROR(VLOOKUP($C1558,'pc 2021'!$D:$M,10,0)/1000,"")</f>
        <v>1212271</v>
      </c>
      <c r="X1558" s="6">
        <f>IFERROR(VLOOKUP($C1558,'pnc 2021'!$D:$M,10,0)/1000,"")</f>
        <v>2778916</v>
      </c>
      <c r="Y1558" s="6">
        <f>IFERROR(VLOOKUP(C1558,'atv 2021'!$D:$M,10,0)/1000,"")</f>
        <v>8515611</v>
      </c>
      <c r="Z1558" s="6">
        <f>IFERROR(VLOOKUP($C1558,'ll 2021'!$D:$N,11,0)/1000,"")</f>
        <v>-416478</v>
      </c>
      <c r="AA1558" s="2" t="str">
        <f t="shared" si="3"/>
        <v/>
      </c>
      <c r="AB1558" s="2">
        <f t="shared" si="18"/>
        <v>0</v>
      </c>
      <c r="AC1558" s="2">
        <f t="shared" si="19"/>
        <v>0</v>
      </c>
      <c r="AD1558" s="2">
        <f t="shared" si="20"/>
        <v>0</v>
      </c>
      <c r="AE1558" s="2">
        <f t="shared" si="21"/>
        <v>0</v>
      </c>
      <c r="AF1558" s="2">
        <f t="shared" si="22"/>
        <v>0</v>
      </c>
      <c r="AG1558" s="2">
        <f t="shared" si="23"/>
        <v>1</v>
      </c>
      <c r="AH1558" s="2">
        <f t="shared" si="24"/>
        <v>0</v>
      </c>
      <c r="AI1558" s="2">
        <f t="shared" si="25"/>
        <v>0</v>
      </c>
      <c r="AJ1558" s="2">
        <f t="shared" si="26"/>
        <v>0</v>
      </c>
      <c r="AK1558" s="2">
        <f t="shared" si="27"/>
        <v>0</v>
      </c>
      <c r="AL1558" s="2">
        <f t="shared" si="28"/>
        <v>0</v>
      </c>
      <c r="AM1558" s="2">
        <v>0.0</v>
      </c>
      <c r="AN1558" s="3">
        <v>0.0</v>
      </c>
      <c r="AO1558" s="3">
        <v>0.0</v>
      </c>
      <c r="AP1558" s="3">
        <v>0.0</v>
      </c>
      <c r="AQ1558" s="3">
        <v>0.0</v>
      </c>
      <c r="AR1558" s="3">
        <v>1.0</v>
      </c>
      <c r="AS1558" s="6">
        <f>IFERROR(VLOOKUP($C1558,'t-1 2020'!$A:$V,15,0),"")</f>
        <v>16.02376365</v>
      </c>
      <c r="AT1558" s="6">
        <f>IFERROR(VLOOKUP($C1558,'t-1 2020'!$A:$V,16,0),"")</f>
        <v>-80.06938908</v>
      </c>
      <c r="AU1558" s="6">
        <f>IFERROR(VLOOKUP($C1558,'t-1 2020'!$A:$V,17,0),"")</f>
        <v>0.4856041986</v>
      </c>
      <c r="AV1558" s="6">
        <f>IFERROR(VLOOKUP($C1558,'t-1 2020'!$A:$V,8,0),"")</f>
        <v>0</v>
      </c>
      <c r="AW1558" s="6">
        <f>IFERROR(VLOOKUP($C1558,'t-1 2020'!$A:$V,9,0),"")</f>
        <v>1</v>
      </c>
      <c r="AX1558" s="6">
        <f>IFERROR(VLOOKUP($C1558,'t-1 2020'!$A:$V,10,0),"")</f>
        <v>0</v>
      </c>
      <c r="AY1558" s="6" t="str">
        <f>IFERROR(VLOOKUP($C1558,'t-1 2020'!$A:$V,111,0),"")</f>
        <v/>
      </c>
      <c r="AZ1558" s="6">
        <f>IFERROR(VLOOKUP($C1558,'t-1 2020'!$A:$V,12,0),"")</f>
        <v>0</v>
      </c>
      <c r="BA1558" s="6">
        <f>IFERROR(VLOOKUP($C1558,'t-1 2020'!$A:$V,13,0),"")</f>
        <v>12</v>
      </c>
      <c r="BB1558" s="6">
        <f>IFERROR(VLOOKUP($C1558,'t-1 2020'!$A:$V,14,0),"")</f>
        <v>0</v>
      </c>
      <c r="BC1558" s="6"/>
      <c r="BD1558" s="6"/>
    </row>
    <row r="1559" ht="15.75" customHeight="1">
      <c r="A1559" s="2">
        <v>150.0</v>
      </c>
      <c r="B1559" s="3">
        <v>2021.0</v>
      </c>
      <c r="C1559" s="7" t="s">
        <v>208</v>
      </c>
      <c r="D1559" s="2">
        <v>21814.0</v>
      </c>
      <c r="E1559" s="2">
        <v>9.257877000137E12</v>
      </c>
      <c r="F1559" s="2" t="str">
        <f t="array" ref="F1559">IFERROR(INDEX(cnpj!$A:$B,MATCH(C1559,cnpj!$B:$B,0),1),IF(G1559=14,LEFT(E1559,2)&amp;"."&amp;MID(E1559,3,3)&amp;"."&amp;MID(E1559,6,3)&amp;"/"&amp;MID(E1559,9,4)&amp;"-"&amp;RIGHT(E1559,2),IF(G1559=13,0&amp;LEFT(E1559,1)&amp;"."&amp;MID(E1559,2,3)&amp;"."&amp;MID(E1559,5,3)&amp;"/"&amp;MID(E1559,8,4)&amp;"-"&amp;RIGHT(E1559,2),IF(G1559=12,"00"&amp;"."&amp;LEFT(E1559,3)&amp;"."&amp;MID(E1559,4,3)&amp;"/"&amp;MID(E1559,7,4)&amp;"-"&amp;RIGHT(E1559,2),IF(G1559=11,"00.0"&amp;LEFT(E1559,2)&amp;"."&amp;MID(E1559,3,3)&amp;"/"&amp;MID(E1559,6,4)&amp;"-"&amp;RIGHT(E1559,2),"erro")))))</f>
        <v>09.257.877/0001-37</v>
      </c>
      <c r="G1559" s="2">
        <f t="shared" si="2"/>
        <v>13</v>
      </c>
      <c r="H1559" s="2" t="s">
        <v>60</v>
      </c>
      <c r="I1559" s="2">
        <v>1.0</v>
      </c>
      <c r="J1559" s="6" t="str">
        <f t="shared" si="14"/>
        <v/>
      </c>
      <c r="K1559" s="6"/>
      <c r="L1559" s="6"/>
      <c r="M1559" s="6"/>
      <c r="N1559" s="6"/>
      <c r="O1559" s="6"/>
      <c r="P1559" s="6"/>
      <c r="Q1559" s="6"/>
      <c r="R1559" s="6"/>
      <c r="S1559" s="6"/>
      <c r="T1559" s="6">
        <f t="shared" si="15"/>
        <v>15.21726874</v>
      </c>
      <c r="U1559" s="6">
        <f t="shared" si="16"/>
        <v>0.06694621026</v>
      </c>
      <c r="V1559" s="6">
        <f t="shared" si="17"/>
        <v>0.3181762907</v>
      </c>
      <c r="W1559" s="6">
        <f>IFERROR(VLOOKUP($C1559,'pc 2021'!$D:$M,10,0)/1000,"")</f>
        <v>381785</v>
      </c>
      <c r="X1559" s="6">
        <f>IFERROR(VLOOKUP($C1559,'pnc 2021'!$D:$M,10,0)/1000,"")</f>
        <v>910754</v>
      </c>
      <c r="Y1559" s="6">
        <f>IFERROR(VLOOKUP(C1559,'atv 2021'!$D:$M,10,0)/1000,"")</f>
        <v>4062336</v>
      </c>
      <c r="Z1559" s="6">
        <f>IFERROR(VLOOKUP($C1559,'ll 2021'!$D:$N,11,0)/1000,"")</f>
        <v>271958</v>
      </c>
      <c r="AA1559" s="2" t="str">
        <f t="shared" si="3"/>
        <v/>
      </c>
      <c r="AB1559" s="2">
        <f t="shared" si="18"/>
        <v>0</v>
      </c>
      <c r="AC1559" s="2">
        <f t="shared" si="19"/>
        <v>0</v>
      </c>
      <c r="AD1559" s="2">
        <f t="shared" si="20"/>
        <v>0</v>
      </c>
      <c r="AE1559" s="2">
        <f t="shared" si="21"/>
        <v>0</v>
      </c>
      <c r="AF1559" s="2">
        <f t="shared" si="22"/>
        <v>0</v>
      </c>
      <c r="AG1559" s="2">
        <f t="shared" si="23"/>
        <v>1</v>
      </c>
      <c r="AH1559" s="2">
        <f t="shared" si="24"/>
        <v>0</v>
      </c>
      <c r="AI1559" s="2">
        <f t="shared" si="25"/>
        <v>0</v>
      </c>
      <c r="AJ1559" s="2">
        <f t="shared" si="26"/>
        <v>0</v>
      </c>
      <c r="AK1559" s="2">
        <f t="shared" si="27"/>
        <v>0</v>
      </c>
      <c r="AL1559" s="2">
        <f t="shared" si="28"/>
        <v>0</v>
      </c>
      <c r="AM1559" s="2">
        <v>0.0</v>
      </c>
      <c r="AN1559" s="3">
        <v>0.0</v>
      </c>
      <c r="AO1559" s="3">
        <v>0.0</v>
      </c>
      <c r="AP1559" s="3">
        <v>0.0</v>
      </c>
      <c r="AQ1559" s="3">
        <v>0.0</v>
      </c>
      <c r="AR1559" s="3">
        <v>1.0</v>
      </c>
      <c r="AS1559" s="6">
        <f>IFERROR(VLOOKUP($C1559,'t-1 2020'!$A:$V,15,0),"")</f>
        <v>15.27795637</v>
      </c>
      <c r="AT1559" s="6">
        <f>IFERROR(VLOOKUP($C1559,'t-1 2020'!$A:$V,16,0),"")</f>
        <v>0.06819546559</v>
      </c>
      <c r="AU1559" s="6">
        <f>IFERROR(VLOOKUP($C1559,'t-1 2020'!$A:$V,17,0),"")</f>
        <v>0.4098318917</v>
      </c>
      <c r="AV1559" s="6">
        <f>IFERROR(VLOOKUP($C1559,'t-1 2020'!$A:$V,8,0),"")</f>
        <v>0</v>
      </c>
      <c r="AW1559" s="6">
        <f>IFERROR(VLOOKUP($C1559,'t-1 2020'!$A:$V,9,0),"")</f>
        <v>1</v>
      </c>
      <c r="AX1559" s="6">
        <f>IFERROR(VLOOKUP($C1559,'t-1 2020'!$A:$V,10,0),"")</f>
        <v>0</v>
      </c>
      <c r="AY1559" s="6" t="str">
        <f>IFERROR(VLOOKUP($C1559,'t-1 2020'!$A:$V,111,0),"")</f>
        <v/>
      </c>
      <c r="AZ1559" s="6">
        <f>IFERROR(VLOOKUP($C1559,'t-1 2020'!$A:$V,12,0),"")</f>
        <v>0</v>
      </c>
      <c r="BA1559" s="6">
        <f>IFERROR(VLOOKUP($C1559,'t-1 2020'!$A:$V,13,0),"")</f>
        <v>10</v>
      </c>
      <c r="BB1559" s="6">
        <f>IFERROR(VLOOKUP($C1559,'t-1 2020'!$A:$V,14,0),"")</f>
        <v>0</v>
      </c>
      <c r="BC1559" s="6"/>
      <c r="BD1559" s="6"/>
    </row>
    <row r="1560" ht="15.75" customHeight="1">
      <c r="A1560" s="2">
        <v>151.0</v>
      </c>
      <c r="B1560" s="3">
        <v>2021.0</v>
      </c>
      <c r="C1560" s="7" t="s">
        <v>209</v>
      </c>
      <c r="D1560" s="2">
        <v>20621.0</v>
      </c>
      <c r="E1560" s="2">
        <v>2.2266175000188E13</v>
      </c>
      <c r="F1560" s="2" t="str">
        <f t="array" ref="F1560">IFERROR(INDEX(cnpj!$A:$B,MATCH(C1560,cnpj!$B:$B,0),1),IF(G1560=14,LEFT(E1560,2)&amp;"."&amp;MID(E1560,3,3)&amp;"."&amp;MID(E1560,6,3)&amp;"/"&amp;MID(E1560,9,4)&amp;"-"&amp;RIGHT(E1560,2),IF(G1560=13,0&amp;LEFT(E1560,1)&amp;"."&amp;MID(E1560,2,3)&amp;"."&amp;MID(E1560,5,3)&amp;"/"&amp;MID(E1560,8,4)&amp;"-"&amp;RIGHT(E1560,2),IF(G1560=12,"00"&amp;"."&amp;LEFT(E1560,3)&amp;"."&amp;MID(E1560,4,3)&amp;"/"&amp;MID(E1560,7,4)&amp;"-"&amp;RIGHT(E1560,2),IF(G1560=11,"00.0"&amp;LEFT(E1560,2)&amp;"."&amp;MID(E1560,3,3)&amp;"/"&amp;MID(E1560,6,4)&amp;"-"&amp;RIGHT(E1560,2),"erro")))))</f>
        <v>22.266.175/0001-88</v>
      </c>
      <c r="G1560" s="2">
        <f t="shared" si="2"/>
        <v>14</v>
      </c>
      <c r="H1560" s="2" t="s">
        <v>88</v>
      </c>
      <c r="I1560" s="2">
        <v>5.0</v>
      </c>
      <c r="J1560" s="6" t="str">
        <f t="shared" si="14"/>
        <v/>
      </c>
      <c r="K1560" s="6"/>
      <c r="L1560" s="6"/>
      <c r="M1560" s="6"/>
      <c r="N1560" s="6"/>
      <c r="O1560" s="6"/>
      <c r="P1560" s="6"/>
      <c r="Q1560" s="6"/>
      <c r="R1560" s="6"/>
      <c r="S1560" s="6"/>
      <c r="T1560" s="6" t="str">
        <f t="shared" si="15"/>
        <v/>
      </c>
      <c r="U1560" s="6" t="str">
        <f t="shared" si="16"/>
        <v/>
      </c>
      <c r="V1560" s="6" t="str">
        <f t="shared" si="17"/>
        <v/>
      </c>
      <c r="W1560" s="6" t="str">
        <f>IFERROR(VLOOKUP($C1560,'pc 2021'!$D:$M,10,0)/1000,"")</f>
        <v/>
      </c>
      <c r="X1560" s="6" t="str">
        <f>IFERROR(VLOOKUP($C1560,'pnc 2021'!$D:$M,10,0)/1000,"")</f>
        <v/>
      </c>
      <c r="Y1560" s="6" t="str">
        <f>IFERROR(VLOOKUP(C1560,'atv 2021'!$D:$M,10,0)/1000,"")</f>
        <v/>
      </c>
      <c r="Z1560" s="6" t="str">
        <f>IFERROR(VLOOKUP($C1560,'ll 2021'!$D:$N,11,0)/1000,"")</f>
        <v/>
      </c>
      <c r="AA1560" s="2" t="str">
        <f t="shared" si="3"/>
        <v/>
      </c>
      <c r="AB1560" s="2">
        <f t="shared" si="18"/>
        <v>0</v>
      </c>
      <c r="AC1560" s="2">
        <f t="shared" si="19"/>
        <v>0</v>
      </c>
      <c r="AD1560" s="2">
        <f t="shared" si="20"/>
        <v>0</v>
      </c>
      <c r="AE1560" s="2">
        <f t="shared" si="21"/>
        <v>0</v>
      </c>
      <c r="AF1560" s="2">
        <f t="shared" si="22"/>
        <v>0</v>
      </c>
      <c r="AG1560" s="2">
        <f t="shared" si="23"/>
        <v>0</v>
      </c>
      <c r="AH1560" s="2">
        <f t="shared" si="24"/>
        <v>0</v>
      </c>
      <c r="AI1560" s="2">
        <f t="shared" si="25"/>
        <v>0</v>
      </c>
      <c r="AJ1560" s="2">
        <f t="shared" si="26"/>
        <v>1</v>
      </c>
      <c r="AK1560" s="2">
        <f t="shared" si="27"/>
        <v>0</v>
      </c>
      <c r="AL1560" s="2">
        <f t="shared" si="28"/>
        <v>0</v>
      </c>
      <c r="AM1560" s="2">
        <v>0.0</v>
      </c>
      <c r="AN1560" s="3">
        <v>0.0</v>
      </c>
      <c r="AO1560" s="3">
        <v>0.0</v>
      </c>
      <c r="AP1560" s="3">
        <v>0.0</v>
      </c>
      <c r="AQ1560" s="3">
        <v>0.0</v>
      </c>
      <c r="AR1560" s="3">
        <v>1.0</v>
      </c>
      <c r="AS1560" s="6" t="str">
        <f>IFERROR(VLOOKUP($C1560,'t-1 2020'!$A:$V,15,0),"")</f>
        <v/>
      </c>
      <c r="AT1560" s="6" t="str">
        <f>IFERROR(VLOOKUP($C1560,'t-1 2020'!$A:$V,16,0),"")</f>
        <v/>
      </c>
      <c r="AU1560" s="6" t="str">
        <f>IFERROR(VLOOKUP($C1560,'t-1 2020'!$A:$V,17,0),"")</f>
        <v/>
      </c>
      <c r="AV1560" s="6" t="str">
        <f>IFERROR(VLOOKUP($C1560,'t-1 2020'!$A:$V,8,0),"")</f>
        <v/>
      </c>
      <c r="AW1560" s="6" t="str">
        <f>IFERROR(VLOOKUP($C1560,'t-1 2020'!$A:$V,9,0),"")</f>
        <v/>
      </c>
      <c r="AX1560" s="6" t="str">
        <f>IFERROR(VLOOKUP($C1560,'t-1 2020'!$A:$V,10,0),"")</f>
        <v/>
      </c>
      <c r="AY1560" s="6" t="str">
        <f>IFERROR(VLOOKUP($C1560,'t-1 2020'!$A:$V,111,0),"")</f>
        <v/>
      </c>
      <c r="AZ1560" s="6" t="str">
        <f>IFERROR(VLOOKUP($C1560,'t-1 2020'!$A:$V,12,0),"")</f>
        <v/>
      </c>
      <c r="BA1560" s="6" t="str">
        <f>IFERROR(VLOOKUP($C1560,'t-1 2020'!$A:$V,13,0),"")</f>
        <v/>
      </c>
      <c r="BB1560" s="6" t="str">
        <f>IFERROR(VLOOKUP($C1560,'t-1 2020'!$A:$V,14,0),"")</f>
        <v/>
      </c>
      <c r="BC1560" s="6"/>
      <c r="BD1560" s="6"/>
    </row>
    <row r="1561" ht="15.75" customHeight="1">
      <c r="A1561" s="2">
        <v>152.0</v>
      </c>
      <c r="B1561" s="3">
        <v>2021.0</v>
      </c>
      <c r="C1561" s="7" t="s">
        <v>210</v>
      </c>
      <c r="D1561" s="2">
        <v>12793.0</v>
      </c>
      <c r="E1561" s="2">
        <v>6.0643228000121E13</v>
      </c>
      <c r="F1561" s="2" t="str">
        <f t="array" ref="F1561">IFERROR(INDEX(cnpj!$A:$B,MATCH(C1561,cnpj!$B:$B,0),1),IF(G1561=14,LEFT(E1561,2)&amp;"."&amp;MID(E1561,3,3)&amp;"."&amp;MID(E1561,6,3)&amp;"/"&amp;MID(E1561,9,4)&amp;"-"&amp;RIGHT(E1561,2),IF(G1561=13,0&amp;LEFT(E1561,1)&amp;"."&amp;MID(E1561,2,3)&amp;"."&amp;MID(E1561,5,3)&amp;"/"&amp;MID(E1561,8,4)&amp;"-"&amp;RIGHT(E1561,2),IF(G1561=12,"00"&amp;"."&amp;LEFT(E1561,3)&amp;"."&amp;MID(E1561,4,3)&amp;"/"&amp;MID(E1561,7,4)&amp;"-"&amp;RIGHT(E1561,2),IF(G1561=11,"00.0"&amp;LEFT(E1561,2)&amp;"."&amp;MID(E1561,3,3)&amp;"/"&amp;MID(E1561,6,4)&amp;"-"&amp;RIGHT(E1561,2),"erro")))))</f>
        <v>60.643.228/0001-21</v>
      </c>
      <c r="G1561" s="2">
        <f t="shared" si="2"/>
        <v>14</v>
      </c>
      <c r="H1561" s="2" t="s">
        <v>88</v>
      </c>
      <c r="I1561" s="2">
        <v>5.0</v>
      </c>
      <c r="J1561" s="6" t="str">
        <f t="shared" si="14"/>
        <v/>
      </c>
      <c r="K1561" s="6"/>
      <c r="L1561" s="6"/>
      <c r="M1561" s="6"/>
      <c r="N1561" s="6"/>
      <c r="O1561" s="6"/>
      <c r="P1561" s="6"/>
      <c r="Q1561" s="6"/>
      <c r="R1561" s="6"/>
      <c r="S1561" s="6"/>
      <c r="T1561" s="6" t="str">
        <f t="shared" si="15"/>
        <v/>
      </c>
      <c r="U1561" s="6" t="str">
        <f t="shared" si="16"/>
        <v/>
      </c>
      <c r="V1561" s="6" t="str">
        <f t="shared" si="17"/>
        <v/>
      </c>
      <c r="W1561" s="6" t="str">
        <f>IFERROR(VLOOKUP($C1561,'pc 2021'!$D:$M,10,0)/1000,"")</f>
        <v/>
      </c>
      <c r="X1561" s="6" t="str">
        <f>IFERROR(VLOOKUP($C1561,'pnc 2021'!$D:$M,10,0)/1000,"")</f>
        <v/>
      </c>
      <c r="Y1561" s="6" t="str">
        <f>IFERROR(VLOOKUP(C1561,'atv 2021'!$D:$M,10,0)/1000,"")</f>
        <v/>
      </c>
      <c r="Z1561" s="6" t="str">
        <f>IFERROR(VLOOKUP($C1561,'ll 2021'!$D:$N,11,0)/1000,"")</f>
        <v/>
      </c>
      <c r="AA1561" s="2" t="str">
        <f t="shared" si="3"/>
        <v/>
      </c>
      <c r="AB1561" s="2">
        <f t="shared" si="18"/>
        <v>0</v>
      </c>
      <c r="AC1561" s="2">
        <f t="shared" si="19"/>
        <v>0</v>
      </c>
      <c r="AD1561" s="2">
        <f t="shared" si="20"/>
        <v>0</v>
      </c>
      <c r="AE1561" s="2">
        <f t="shared" si="21"/>
        <v>0</v>
      </c>
      <c r="AF1561" s="2">
        <f t="shared" si="22"/>
        <v>0</v>
      </c>
      <c r="AG1561" s="2">
        <f t="shared" si="23"/>
        <v>0</v>
      </c>
      <c r="AH1561" s="2">
        <f t="shared" si="24"/>
        <v>0</v>
      </c>
      <c r="AI1561" s="2">
        <f t="shared" si="25"/>
        <v>0</v>
      </c>
      <c r="AJ1561" s="2">
        <f t="shared" si="26"/>
        <v>1</v>
      </c>
      <c r="AK1561" s="2">
        <f t="shared" si="27"/>
        <v>0</v>
      </c>
      <c r="AL1561" s="2">
        <f t="shared" si="28"/>
        <v>0</v>
      </c>
      <c r="AM1561" s="2">
        <v>0.0</v>
      </c>
      <c r="AN1561" s="3">
        <v>0.0</v>
      </c>
      <c r="AO1561" s="3">
        <v>0.0</v>
      </c>
      <c r="AP1561" s="3">
        <v>0.0</v>
      </c>
      <c r="AQ1561" s="3">
        <v>0.0</v>
      </c>
      <c r="AR1561" s="3">
        <v>1.0</v>
      </c>
      <c r="AS1561" s="6" t="str">
        <f>IFERROR(VLOOKUP($C1561,'t-1 2020'!$A:$V,15,0),"")</f>
        <v/>
      </c>
      <c r="AT1561" s="6" t="str">
        <f>IFERROR(VLOOKUP($C1561,'t-1 2020'!$A:$V,16,0),"")</f>
        <v/>
      </c>
      <c r="AU1561" s="6" t="str">
        <f>IFERROR(VLOOKUP($C1561,'t-1 2020'!$A:$V,17,0),"")</f>
        <v/>
      </c>
      <c r="AV1561" s="6" t="str">
        <f>IFERROR(VLOOKUP($C1561,'t-1 2020'!$A:$V,8,0),"")</f>
        <v/>
      </c>
      <c r="AW1561" s="6" t="str">
        <f>IFERROR(VLOOKUP($C1561,'t-1 2020'!$A:$V,9,0),"")</f>
        <v/>
      </c>
      <c r="AX1561" s="6" t="str">
        <f>IFERROR(VLOOKUP($C1561,'t-1 2020'!$A:$V,10,0),"")</f>
        <v/>
      </c>
      <c r="AY1561" s="6" t="str">
        <f>IFERROR(VLOOKUP($C1561,'t-1 2020'!$A:$V,111,0),"")</f>
        <v/>
      </c>
      <c r="AZ1561" s="6" t="str">
        <f>IFERROR(VLOOKUP($C1561,'t-1 2020'!$A:$V,12,0),"")</f>
        <v/>
      </c>
      <c r="BA1561" s="6" t="str">
        <f>IFERROR(VLOOKUP($C1561,'t-1 2020'!$A:$V,13,0),"")</f>
        <v/>
      </c>
      <c r="BB1561" s="6" t="str">
        <f>IFERROR(VLOOKUP($C1561,'t-1 2020'!$A:$V,14,0),"")</f>
        <v/>
      </c>
      <c r="BC1561" s="6"/>
      <c r="BD1561" s="6"/>
    </row>
    <row r="1562" ht="15.75" customHeight="1">
      <c r="A1562" s="2">
        <v>153.0</v>
      </c>
      <c r="B1562" s="3">
        <v>2021.0</v>
      </c>
      <c r="C1562" s="7" t="s">
        <v>211</v>
      </c>
      <c r="D1562" s="2">
        <v>21881.0</v>
      </c>
      <c r="E1562" s="2">
        <v>6.0840055000131E13</v>
      </c>
      <c r="F1562" s="2" t="str">
        <f t="array" ref="F1562">IFERROR(INDEX(cnpj!$A:$B,MATCH(C1562,cnpj!$B:$B,0),1),IF(G1562=14,LEFT(E1562,2)&amp;"."&amp;MID(E1562,3,3)&amp;"."&amp;MID(E1562,6,3)&amp;"/"&amp;MID(E1562,9,4)&amp;"-"&amp;RIGHT(E1562,2),IF(G1562=13,0&amp;LEFT(E1562,1)&amp;"."&amp;MID(E1562,2,3)&amp;"."&amp;MID(E1562,5,3)&amp;"/"&amp;MID(E1562,8,4)&amp;"-"&amp;RIGHT(E1562,2),IF(G1562=12,"00"&amp;"."&amp;LEFT(E1562,3)&amp;"."&amp;MID(E1562,4,3)&amp;"/"&amp;MID(E1562,7,4)&amp;"-"&amp;RIGHT(E1562,2),IF(G1562=11,"00.0"&amp;LEFT(E1562,2)&amp;"."&amp;MID(E1562,3,3)&amp;"/"&amp;MID(E1562,6,4)&amp;"-"&amp;RIGHT(E1562,2),"erro")))))</f>
        <v>60.840.055/0001-31</v>
      </c>
      <c r="G1562" s="2">
        <f t="shared" si="2"/>
        <v>14</v>
      </c>
      <c r="H1562" s="2" t="s">
        <v>48</v>
      </c>
      <c r="I1562" s="2">
        <v>8.0</v>
      </c>
      <c r="J1562" s="6" t="str">
        <f t="shared" si="14"/>
        <v/>
      </c>
      <c r="K1562" s="6"/>
      <c r="L1562" s="6"/>
      <c r="M1562" s="6"/>
      <c r="N1562" s="6"/>
      <c r="O1562" s="6"/>
      <c r="P1562" s="6"/>
      <c r="Q1562" s="6"/>
      <c r="R1562" s="6"/>
      <c r="S1562" s="6"/>
      <c r="T1562" s="6">
        <f t="shared" si="15"/>
        <v>15.56678686</v>
      </c>
      <c r="U1562" s="6">
        <f t="shared" si="16"/>
        <v>0.06073046079</v>
      </c>
      <c r="V1562" s="6">
        <f t="shared" si="17"/>
        <v>0.6797468983</v>
      </c>
      <c r="W1562" s="6">
        <f>IFERROR(VLOOKUP($C1562,'pc 2021'!$D:$M,10,0)/1000,"")</f>
        <v>1076609</v>
      </c>
      <c r="X1562" s="6">
        <f>IFERROR(VLOOKUP($C1562,'pnc 2021'!$D:$M,10,0)/1000,"")</f>
        <v>2840060</v>
      </c>
      <c r="Y1562" s="6">
        <f>IFERROR(VLOOKUP(C1562,'atv 2021'!$D:$M,10,0)/1000,"")</f>
        <v>5761952</v>
      </c>
      <c r="Z1562" s="6">
        <f>IFERROR(VLOOKUP($C1562,'ll 2021'!$D:$N,11,0)/1000,"")</f>
        <v>349926</v>
      </c>
      <c r="AA1562" s="2" t="str">
        <f t="shared" si="3"/>
        <v/>
      </c>
      <c r="AB1562" s="2">
        <f t="shared" si="18"/>
        <v>1</v>
      </c>
      <c r="AC1562" s="2">
        <f t="shared" si="19"/>
        <v>0</v>
      </c>
      <c r="AD1562" s="2">
        <f t="shared" si="20"/>
        <v>0</v>
      </c>
      <c r="AE1562" s="2">
        <f t="shared" si="21"/>
        <v>0</v>
      </c>
      <c r="AF1562" s="2">
        <f t="shared" si="22"/>
        <v>0</v>
      </c>
      <c r="AG1562" s="2">
        <f t="shared" si="23"/>
        <v>0</v>
      </c>
      <c r="AH1562" s="2">
        <f t="shared" si="24"/>
        <v>0</v>
      </c>
      <c r="AI1562" s="2">
        <f t="shared" si="25"/>
        <v>0</v>
      </c>
      <c r="AJ1562" s="2">
        <f t="shared" si="26"/>
        <v>0</v>
      </c>
      <c r="AK1562" s="2">
        <f t="shared" si="27"/>
        <v>0</v>
      </c>
      <c r="AL1562" s="2">
        <f t="shared" si="28"/>
        <v>0</v>
      </c>
      <c r="AM1562" s="2">
        <v>0.0</v>
      </c>
      <c r="AN1562" s="3">
        <v>0.0</v>
      </c>
      <c r="AO1562" s="3">
        <v>0.0</v>
      </c>
      <c r="AP1562" s="3">
        <v>0.0</v>
      </c>
      <c r="AQ1562" s="3">
        <v>0.0</v>
      </c>
      <c r="AR1562" s="3">
        <v>1.0</v>
      </c>
      <c r="AS1562" s="6">
        <f>IFERROR(VLOOKUP($C1562,'t-1 2020'!$A:$V,15,0),"")</f>
        <v>15.49718429</v>
      </c>
      <c r="AT1562" s="6">
        <f>IFERROR(VLOOKUP($C1562,'t-1 2020'!$A:$V,16,0),"")</f>
        <v>0.04781075381</v>
      </c>
      <c r="AU1562" s="6">
        <f>IFERROR(VLOOKUP($C1562,'t-1 2020'!$A:$V,17,0),"")</f>
        <v>0.6742328279</v>
      </c>
      <c r="AV1562" s="6">
        <f>IFERROR(VLOOKUP($C1562,'t-1 2020'!$A:$V,8,0),"")</f>
        <v>0</v>
      </c>
      <c r="AW1562" s="6">
        <f>IFERROR(VLOOKUP($C1562,'t-1 2020'!$A:$V,9,0),"")</f>
        <v>1</v>
      </c>
      <c r="AX1562" s="6">
        <f>IFERROR(VLOOKUP($C1562,'t-1 2020'!$A:$V,10,0),"")</f>
        <v>1</v>
      </c>
      <c r="AY1562" s="6" t="str">
        <f>IFERROR(VLOOKUP($C1562,'t-1 2020'!$A:$V,111,0),"")</f>
        <v/>
      </c>
      <c r="AZ1562" s="6">
        <f>IFERROR(VLOOKUP($C1562,'t-1 2020'!$A:$V,12,0),"")</f>
        <v>0</v>
      </c>
      <c r="BA1562" s="6">
        <f>IFERROR(VLOOKUP($C1562,'t-1 2020'!$A:$V,13,0),"")</f>
        <v>24</v>
      </c>
      <c r="BB1562" s="6">
        <f>IFERROR(VLOOKUP($C1562,'t-1 2020'!$A:$V,14,0),"")</f>
        <v>0</v>
      </c>
      <c r="BC1562" s="6"/>
      <c r="BD1562" s="6"/>
    </row>
    <row r="1563" ht="15.75" customHeight="1">
      <c r="A1563" s="2">
        <v>154.0</v>
      </c>
      <c r="B1563" s="3">
        <v>2021.0</v>
      </c>
      <c r="C1563" s="7" t="s">
        <v>212</v>
      </c>
      <c r="D1563" s="2">
        <v>6211.0</v>
      </c>
      <c r="E1563" s="2">
        <v>8.8610126000129E13</v>
      </c>
      <c r="F1563" s="2" t="str">
        <f t="array" ref="F1563">IFERROR(INDEX(cnpj!$A:$B,MATCH(C1563,cnpj!$B:$B,0),1),IF(G1563=14,LEFT(E1563,2)&amp;"."&amp;MID(E1563,3,3)&amp;"."&amp;MID(E1563,6,3)&amp;"/"&amp;MID(E1563,9,4)&amp;"-"&amp;RIGHT(E1563,2),IF(G1563=13,0&amp;LEFT(E1563,1)&amp;"."&amp;MID(E1563,2,3)&amp;"."&amp;MID(E1563,5,3)&amp;"/"&amp;MID(E1563,8,4)&amp;"-"&amp;RIGHT(E1563,2),IF(G1563=12,"00"&amp;"."&amp;LEFT(E1563,3)&amp;"."&amp;MID(E1563,4,3)&amp;"/"&amp;MID(E1563,7,4)&amp;"-"&amp;RIGHT(E1563,2),IF(G1563=11,"00.0"&amp;LEFT(E1563,2)&amp;"."&amp;MID(E1563,3,3)&amp;"/"&amp;MID(E1563,6,4)&amp;"-"&amp;RIGHT(E1563,2),"erro")))))</f>
        <v>88.610.126/0001-29</v>
      </c>
      <c r="G1563" s="2">
        <f t="shared" si="2"/>
        <v>14</v>
      </c>
      <c r="H1563" s="2" t="s">
        <v>60</v>
      </c>
      <c r="I1563" s="2">
        <v>1.0</v>
      </c>
      <c r="J1563" s="6" t="str">
        <f t="shared" si="14"/>
        <v/>
      </c>
      <c r="K1563" s="6"/>
      <c r="L1563" s="6"/>
      <c r="M1563" s="6"/>
      <c r="N1563" s="6"/>
      <c r="O1563" s="6"/>
      <c r="P1563" s="6"/>
      <c r="Q1563" s="6"/>
      <c r="R1563" s="6"/>
      <c r="S1563" s="6"/>
      <c r="T1563" s="6">
        <f t="shared" si="15"/>
        <v>14.7311891</v>
      </c>
      <c r="U1563" s="6">
        <f t="shared" si="16"/>
        <v>0.08454294028</v>
      </c>
      <c r="V1563" s="6">
        <f t="shared" si="17"/>
        <v>0.5615040405</v>
      </c>
      <c r="W1563" s="6">
        <f>IFERROR(VLOOKUP($C1563,'pc 2021'!$D:$M,10,0)/1000,"")</f>
        <v>440888</v>
      </c>
      <c r="X1563" s="6">
        <f>IFERROR(VLOOKUP($C1563,'pnc 2021'!$D:$M,10,0)/1000,"")</f>
        <v>962013</v>
      </c>
      <c r="Y1563" s="6">
        <f>IFERROR(VLOOKUP(C1563,'atv 2021'!$D:$M,10,0)/1000,"")</f>
        <v>2498470</v>
      </c>
      <c r="Z1563" s="6">
        <f>IFERROR(VLOOKUP($C1563,'ll 2021'!$D:$N,11,0)/1000,"")</f>
        <v>211228</v>
      </c>
      <c r="AA1563" s="2" t="str">
        <f t="shared" si="3"/>
        <v/>
      </c>
      <c r="AB1563" s="2">
        <f t="shared" si="18"/>
        <v>0</v>
      </c>
      <c r="AC1563" s="2">
        <f t="shared" si="19"/>
        <v>0</v>
      </c>
      <c r="AD1563" s="2">
        <f t="shared" si="20"/>
        <v>0</v>
      </c>
      <c r="AE1563" s="2">
        <f t="shared" si="21"/>
        <v>0</v>
      </c>
      <c r="AF1563" s="2">
        <f t="shared" si="22"/>
        <v>0</v>
      </c>
      <c r="AG1563" s="2">
        <f t="shared" si="23"/>
        <v>1</v>
      </c>
      <c r="AH1563" s="2">
        <f t="shared" si="24"/>
        <v>0</v>
      </c>
      <c r="AI1563" s="2">
        <f t="shared" si="25"/>
        <v>0</v>
      </c>
      <c r="AJ1563" s="2">
        <f t="shared" si="26"/>
        <v>0</v>
      </c>
      <c r="AK1563" s="2">
        <f t="shared" si="27"/>
        <v>0</v>
      </c>
      <c r="AL1563" s="2">
        <f t="shared" si="28"/>
        <v>0</v>
      </c>
      <c r="AM1563" s="2">
        <v>0.0</v>
      </c>
      <c r="AN1563" s="3">
        <v>0.0</v>
      </c>
      <c r="AO1563" s="3">
        <v>0.0</v>
      </c>
      <c r="AP1563" s="3">
        <v>0.0</v>
      </c>
      <c r="AQ1563" s="3">
        <v>0.0</v>
      </c>
      <c r="AR1563" s="3">
        <v>1.0</v>
      </c>
      <c r="AS1563" s="6">
        <f>IFERROR(VLOOKUP($C1563,'t-1 2020'!$A:$V,15,0),"")</f>
        <v>14.64797523</v>
      </c>
      <c r="AT1563" s="6">
        <f>IFERROR(VLOOKUP($C1563,'t-1 2020'!$A:$V,16,0),"")</f>
        <v>0.08193510334</v>
      </c>
      <c r="AU1563" s="6">
        <f>IFERROR(VLOOKUP($C1563,'t-1 2020'!$A:$V,17,0),"")</f>
        <v>0.5894571414</v>
      </c>
      <c r="AV1563" s="6">
        <f>IFERROR(VLOOKUP($C1563,'t-1 2020'!$A:$V,8,0),"")</f>
        <v>0</v>
      </c>
      <c r="AW1563" s="6">
        <f>IFERROR(VLOOKUP($C1563,'t-1 2020'!$A:$V,9,0),"")</f>
        <v>1</v>
      </c>
      <c r="AX1563" s="6">
        <f>IFERROR(VLOOKUP($C1563,'t-1 2020'!$A:$V,10,0),"")</f>
        <v>0</v>
      </c>
      <c r="AY1563" s="6" t="str">
        <f>IFERROR(VLOOKUP($C1563,'t-1 2020'!$A:$V,111,0),"")</f>
        <v/>
      </c>
      <c r="AZ1563" s="6">
        <f>IFERROR(VLOOKUP($C1563,'t-1 2020'!$A:$V,12,0),"")</f>
        <v>0</v>
      </c>
      <c r="BA1563" s="6">
        <f>IFERROR(VLOOKUP($C1563,'t-1 2020'!$A:$V,13,0),"")</f>
        <v>14</v>
      </c>
      <c r="BB1563" s="6">
        <f>IFERROR(VLOOKUP($C1563,'t-1 2020'!$A:$V,14,0),"")</f>
        <v>0</v>
      </c>
      <c r="BC1563" s="6"/>
      <c r="BD1563" s="6"/>
    </row>
    <row r="1564" ht="15.75" customHeight="1">
      <c r="A1564" s="2">
        <v>155.0</v>
      </c>
      <c r="B1564" s="3">
        <v>2021.0</v>
      </c>
      <c r="C1564" s="7" t="s">
        <v>213</v>
      </c>
      <c r="D1564" s="2">
        <v>17388.0</v>
      </c>
      <c r="E1564" s="2">
        <v>2.465783000104E12</v>
      </c>
      <c r="F1564" s="2" t="str">
        <f t="array" ref="F1564">IFERROR(INDEX(cnpj!$A:$B,MATCH(C1564,cnpj!$B:$B,0),1),IF(G1564=14,LEFT(E1564,2)&amp;"."&amp;MID(E1564,3,3)&amp;"."&amp;MID(E1564,6,3)&amp;"/"&amp;MID(E1564,9,4)&amp;"-"&amp;RIGHT(E1564,2),IF(G1564=13,0&amp;LEFT(E1564,1)&amp;"."&amp;MID(E1564,2,3)&amp;"."&amp;MID(E1564,5,3)&amp;"/"&amp;MID(E1564,8,4)&amp;"-"&amp;RIGHT(E1564,2),IF(G1564=12,"00"&amp;"."&amp;LEFT(E1564,3)&amp;"."&amp;MID(E1564,4,3)&amp;"/"&amp;MID(E1564,7,4)&amp;"-"&amp;RIGHT(E1564,2),IF(G1564=11,"00.0"&amp;LEFT(E1564,2)&amp;"."&amp;MID(E1564,3,3)&amp;"/"&amp;MID(E1564,6,4)&amp;"-"&amp;RIGHT(E1564,2),"erro")))))</f>
        <v>02.465.783/0001-04</v>
      </c>
      <c r="G1564" s="2">
        <f t="shared" si="2"/>
        <v>13</v>
      </c>
      <c r="H1564" s="2" t="s">
        <v>50</v>
      </c>
      <c r="I1564" s="2">
        <v>6.0</v>
      </c>
      <c r="J1564" s="6" t="str">
        <f t="shared" si="14"/>
        <v/>
      </c>
      <c r="K1564" s="6"/>
      <c r="L1564" s="6"/>
      <c r="M1564" s="6"/>
      <c r="N1564" s="6"/>
      <c r="O1564" s="6"/>
      <c r="P1564" s="6"/>
      <c r="Q1564" s="6"/>
      <c r="R1564" s="6"/>
      <c r="S1564" s="6"/>
      <c r="T1564" s="6" t="str">
        <f t="shared" si="15"/>
        <v/>
      </c>
      <c r="U1564" s="6" t="str">
        <f t="shared" si="16"/>
        <v/>
      </c>
      <c r="V1564" s="6" t="str">
        <f t="shared" si="17"/>
        <v/>
      </c>
      <c r="W1564" s="6" t="str">
        <f>IFERROR(VLOOKUP($C1564,'pc 2021'!$D:$M,10,0)/1000,"")</f>
        <v/>
      </c>
      <c r="X1564" s="6" t="str">
        <f>IFERROR(VLOOKUP($C1564,'pnc 2021'!$D:$M,10,0)/1000,"")</f>
        <v/>
      </c>
      <c r="Y1564" s="6" t="str">
        <f>IFERROR(VLOOKUP(C1564,'atv 2021'!$D:$M,10,0)/1000,"")</f>
        <v/>
      </c>
      <c r="Z1564" s="6" t="str">
        <f>IFERROR(VLOOKUP($C1564,'ll 2021'!$D:$N,11,0)/1000,"")</f>
        <v/>
      </c>
      <c r="AA1564" s="2" t="str">
        <f t="shared" si="3"/>
        <v/>
      </c>
      <c r="AB1564" s="2">
        <f t="shared" si="18"/>
        <v>0</v>
      </c>
      <c r="AC1564" s="2">
        <f t="shared" si="19"/>
        <v>1</v>
      </c>
      <c r="AD1564" s="2">
        <f t="shared" si="20"/>
        <v>0</v>
      </c>
      <c r="AE1564" s="2">
        <f t="shared" si="21"/>
        <v>0</v>
      </c>
      <c r="AF1564" s="2">
        <f t="shared" si="22"/>
        <v>0</v>
      </c>
      <c r="AG1564" s="2">
        <f t="shared" si="23"/>
        <v>0</v>
      </c>
      <c r="AH1564" s="2">
        <f t="shared" si="24"/>
        <v>0</v>
      </c>
      <c r="AI1564" s="2">
        <f t="shared" si="25"/>
        <v>0</v>
      </c>
      <c r="AJ1564" s="2">
        <f t="shared" si="26"/>
        <v>0</v>
      </c>
      <c r="AK1564" s="2">
        <f t="shared" si="27"/>
        <v>0</v>
      </c>
      <c r="AL1564" s="2">
        <f t="shared" si="28"/>
        <v>0</v>
      </c>
      <c r="AM1564" s="2">
        <v>0.0</v>
      </c>
      <c r="AN1564" s="3">
        <v>0.0</v>
      </c>
      <c r="AO1564" s="3">
        <v>0.0</v>
      </c>
      <c r="AP1564" s="3">
        <v>0.0</v>
      </c>
      <c r="AQ1564" s="3">
        <v>0.0</v>
      </c>
      <c r="AR1564" s="3">
        <v>1.0</v>
      </c>
      <c r="AS1564" s="6" t="str">
        <f>IFERROR(VLOOKUP($C1564,'t-1 2020'!$A:$V,15,0),"")</f>
        <v/>
      </c>
      <c r="AT1564" s="6" t="str">
        <f>IFERROR(VLOOKUP($C1564,'t-1 2020'!$A:$V,16,0),"")</f>
        <v/>
      </c>
      <c r="AU1564" s="6" t="str">
        <f>IFERROR(VLOOKUP($C1564,'t-1 2020'!$A:$V,17,0),"")</f>
        <v/>
      </c>
      <c r="AV1564" s="6" t="str">
        <f>IFERROR(VLOOKUP($C1564,'t-1 2020'!$A:$V,8,0),"")</f>
        <v/>
      </c>
      <c r="AW1564" s="6" t="str">
        <f>IFERROR(VLOOKUP($C1564,'t-1 2020'!$A:$V,9,0),"")</f>
        <v/>
      </c>
      <c r="AX1564" s="6" t="str">
        <f>IFERROR(VLOOKUP($C1564,'t-1 2020'!$A:$V,10,0),"")</f>
        <v/>
      </c>
      <c r="AY1564" s="6" t="str">
        <f>IFERROR(VLOOKUP($C1564,'t-1 2020'!$A:$V,111,0),"")</f>
        <v/>
      </c>
      <c r="AZ1564" s="6" t="str">
        <f>IFERROR(VLOOKUP($C1564,'t-1 2020'!$A:$V,12,0),"")</f>
        <v/>
      </c>
      <c r="BA1564" s="6" t="str">
        <f>IFERROR(VLOOKUP($C1564,'t-1 2020'!$A:$V,13,0),"")</f>
        <v/>
      </c>
      <c r="BB1564" s="6" t="str">
        <f>IFERROR(VLOOKUP($C1564,'t-1 2020'!$A:$V,14,0),"")</f>
        <v/>
      </c>
      <c r="BC1564" s="6"/>
      <c r="BD1564" s="6"/>
    </row>
    <row r="1565" ht="15.75" customHeight="1">
      <c r="A1565" s="2">
        <v>156.0</v>
      </c>
      <c r="B1565" s="3">
        <v>2021.0</v>
      </c>
      <c r="C1565" s="7" t="s">
        <v>214</v>
      </c>
      <c r="D1565" s="2">
        <v>16101.0</v>
      </c>
      <c r="E1565" s="2">
        <v>1.545826000107E12</v>
      </c>
      <c r="F1565" s="2" t="str">
        <f t="array" ref="F1565">IFERROR(INDEX(cnpj!$A:$B,MATCH(C1565,cnpj!$B:$B,0),1),IF(G1565=14,LEFT(E1565,2)&amp;"."&amp;MID(E1565,3,3)&amp;"."&amp;MID(E1565,6,3)&amp;"/"&amp;MID(E1565,9,4)&amp;"-"&amp;RIGHT(E1565,2),IF(G1565=13,0&amp;LEFT(E1565,1)&amp;"."&amp;MID(E1565,2,3)&amp;"."&amp;MID(E1565,5,3)&amp;"/"&amp;MID(E1565,8,4)&amp;"-"&amp;RIGHT(E1565,2),IF(G1565=12,"00"&amp;"."&amp;LEFT(E1565,3)&amp;"."&amp;MID(E1565,4,3)&amp;"/"&amp;MID(E1565,7,4)&amp;"-"&amp;RIGHT(E1565,2),IF(G1565=11,"00.0"&amp;LEFT(E1565,2)&amp;"."&amp;MID(E1565,3,3)&amp;"/"&amp;MID(E1565,6,4)&amp;"-"&amp;RIGHT(E1565,2),"erro")))))</f>
        <v>01.545.826/0001-07</v>
      </c>
      <c r="G1565" s="2">
        <f t="shared" si="2"/>
        <v>13</v>
      </c>
      <c r="H1565" s="2" t="s">
        <v>62</v>
      </c>
      <c r="I1565" s="2">
        <v>3.0</v>
      </c>
      <c r="J1565" s="6" t="str">
        <f t="shared" si="14"/>
        <v/>
      </c>
      <c r="K1565" s="6"/>
      <c r="L1565" s="6"/>
      <c r="M1565" s="6"/>
      <c r="N1565" s="6"/>
      <c r="O1565" s="6"/>
      <c r="P1565" s="6"/>
      <c r="Q1565" s="6"/>
      <c r="R1565" s="6"/>
      <c r="S1565" s="6"/>
      <c r="T1565" s="6">
        <f t="shared" si="15"/>
        <v>14.99855621</v>
      </c>
      <c r="U1565" s="6">
        <f t="shared" si="16"/>
        <v>0.02489169963</v>
      </c>
      <c r="V1565" s="6">
        <f t="shared" si="17"/>
        <v>0.4439082058</v>
      </c>
      <c r="W1565" s="6">
        <f>IFERROR(VLOOKUP($C1565,'pc 2021'!$D:$M,10,0)/1000,"")</f>
        <v>851187</v>
      </c>
      <c r="X1565" s="6">
        <f>IFERROR(VLOOKUP($C1565,'pnc 2021'!$D:$M,10,0)/1000,"")</f>
        <v>597863</v>
      </c>
      <c r="Y1565" s="6">
        <f>IFERROR(VLOOKUP(C1565,'atv 2021'!$D:$M,10,0)/1000,"")</f>
        <v>3264301</v>
      </c>
      <c r="Z1565" s="6">
        <f>IFERROR(VLOOKUP($C1565,'ll 2021'!$D:$N,11,0)/1000,"")</f>
        <v>81254</v>
      </c>
      <c r="AA1565" s="2" t="str">
        <f t="shared" si="3"/>
        <v/>
      </c>
      <c r="AB1565" s="2">
        <f t="shared" si="18"/>
        <v>0</v>
      </c>
      <c r="AC1565" s="2">
        <f t="shared" si="19"/>
        <v>0</v>
      </c>
      <c r="AD1565" s="2">
        <f t="shared" si="20"/>
        <v>0</v>
      </c>
      <c r="AE1565" s="2">
        <f t="shared" si="21"/>
        <v>0</v>
      </c>
      <c r="AF1565" s="2">
        <f t="shared" si="22"/>
        <v>0</v>
      </c>
      <c r="AG1565" s="2">
        <f t="shared" si="23"/>
        <v>0</v>
      </c>
      <c r="AH1565" s="2">
        <f t="shared" si="24"/>
        <v>1</v>
      </c>
      <c r="AI1565" s="2">
        <f t="shared" si="25"/>
        <v>0</v>
      </c>
      <c r="AJ1565" s="2">
        <f t="shared" si="26"/>
        <v>0</v>
      </c>
      <c r="AK1565" s="2">
        <f t="shared" si="27"/>
        <v>0</v>
      </c>
      <c r="AL1565" s="2">
        <f t="shared" si="28"/>
        <v>0</v>
      </c>
      <c r="AM1565" s="2">
        <v>0.0</v>
      </c>
      <c r="AN1565" s="3">
        <v>0.0</v>
      </c>
      <c r="AO1565" s="3">
        <v>0.0</v>
      </c>
      <c r="AP1565" s="3">
        <v>0.0</v>
      </c>
      <c r="AQ1565" s="3">
        <v>0.0</v>
      </c>
      <c r="AR1565" s="3">
        <v>1.0</v>
      </c>
      <c r="AS1565" s="6">
        <f>IFERROR(VLOOKUP($C1565,'t-1 2020'!$A:$V,15,0),"")</f>
        <v>14.94523481</v>
      </c>
      <c r="AT1565" s="6">
        <f>IFERROR(VLOOKUP($C1565,'t-1 2020'!$A:$V,16,0),"")</f>
        <v>-0.0247256449</v>
      </c>
      <c r="AU1565" s="6">
        <f>IFERROR(VLOOKUP($C1565,'t-1 2020'!$A:$V,17,0),"")</f>
        <v>0.4951610813</v>
      </c>
      <c r="AV1565" s="6">
        <f>IFERROR(VLOOKUP($C1565,'t-1 2020'!$A:$V,8,0),"")</f>
        <v>0</v>
      </c>
      <c r="AW1565" s="6">
        <f>IFERROR(VLOOKUP($C1565,'t-1 2020'!$A:$V,9,0),"")</f>
        <v>1</v>
      </c>
      <c r="AX1565" s="6">
        <f>IFERROR(VLOOKUP($C1565,'t-1 2020'!$A:$V,10,0),"")</f>
        <v>1</v>
      </c>
      <c r="AY1565" s="6" t="str">
        <f>IFERROR(VLOOKUP($C1565,'t-1 2020'!$A:$V,111,0),"")</f>
        <v/>
      </c>
      <c r="AZ1565" s="6">
        <f>IFERROR(VLOOKUP($C1565,'t-1 2020'!$A:$V,12,0),"")</f>
        <v>0</v>
      </c>
      <c r="BA1565" s="6">
        <f>IFERROR(VLOOKUP($C1565,'t-1 2020'!$A:$V,13,0),"")</f>
        <v>15</v>
      </c>
      <c r="BB1565" s="6">
        <f>IFERROR(VLOOKUP($C1565,'t-1 2020'!$A:$V,14,0),"")</f>
        <v>0</v>
      </c>
      <c r="BC1565" s="6"/>
      <c r="BD1565" s="6"/>
    </row>
    <row r="1566" ht="15.75" customHeight="1">
      <c r="A1566" s="2">
        <v>157.0</v>
      </c>
      <c r="B1566" s="3">
        <v>2021.0</v>
      </c>
      <c r="C1566" s="7" t="s">
        <v>215</v>
      </c>
      <c r="D1566" s="2">
        <v>17965.0</v>
      </c>
      <c r="E1566" s="2">
        <v>2.79677500014E12</v>
      </c>
      <c r="F1566" s="2" t="str">
        <f t="array" ref="F1566">IFERROR(INDEX(cnpj!$A:$B,MATCH(C1566,cnpj!$B:$B,0),1),IF(G1566=14,LEFT(E1566,2)&amp;"."&amp;MID(E1566,3,3)&amp;"."&amp;MID(E1566,6,3)&amp;"/"&amp;MID(E1566,9,4)&amp;"-"&amp;RIGHT(E1566,2),IF(G1566=13,0&amp;LEFT(E1566,1)&amp;"."&amp;MID(E1566,2,3)&amp;"."&amp;MID(E1566,5,3)&amp;"/"&amp;MID(E1566,8,4)&amp;"-"&amp;RIGHT(E1566,2),IF(G1566=12,"00"&amp;"."&amp;LEFT(E1566,3)&amp;"."&amp;MID(E1566,4,3)&amp;"/"&amp;MID(E1566,7,4)&amp;"-"&amp;RIGHT(E1566,2),IF(G1566=11,"00.0"&amp;LEFT(E1566,2)&amp;"."&amp;MID(E1566,3,3)&amp;"/"&amp;MID(E1566,6,4)&amp;"-"&amp;RIGHT(E1566,2),"erro")))))</f>
        <v>02.796.775/0001-40</v>
      </c>
      <c r="G1566" s="2">
        <f t="shared" si="2"/>
        <v>13</v>
      </c>
      <c r="H1566" s="2" t="s">
        <v>50</v>
      </c>
      <c r="I1566" s="2">
        <v>6.0</v>
      </c>
      <c r="J1566" s="6" t="str">
        <f t="shared" si="14"/>
        <v/>
      </c>
      <c r="K1566" s="6"/>
      <c r="L1566" s="6"/>
      <c r="M1566" s="6"/>
      <c r="N1566" s="6"/>
      <c r="O1566" s="6"/>
      <c r="P1566" s="6"/>
      <c r="Q1566" s="6"/>
      <c r="R1566" s="6"/>
      <c r="S1566" s="6"/>
      <c r="T1566" s="6">
        <f t="shared" si="15"/>
        <v>7.07834158</v>
      </c>
      <c r="U1566" s="6">
        <f t="shared" si="16"/>
        <v>-0.0741989882</v>
      </c>
      <c r="V1566" s="6">
        <f t="shared" si="17"/>
        <v>0.1037099494</v>
      </c>
      <c r="W1566" s="6">
        <f>IFERROR(VLOOKUP($C1566,'pc 2021'!$D:$M,10,0)/1000,"")</f>
        <v>0</v>
      </c>
      <c r="X1566" s="6">
        <f>IFERROR(VLOOKUP($C1566,'pnc 2021'!$D:$M,10,0)/1000,"")</f>
        <v>123</v>
      </c>
      <c r="Y1566" s="6">
        <f>IFERROR(VLOOKUP(C1566,'atv 2021'!$D:$M,10,0)/1000,"")</f>
        <v>1186</v>
      </c>
      <c r="Z1566" s="6">
        <f>IFERROR(VLOOKUP($C1566,'ll 2021'!$D:$N,11,0)/1000,"")</f>
        <v>-88</v>
      </c>
      <c r="AA1566" s="2" t="str">
        <f t="shared" si="3"/>
        <v/>
      </c>
      <c r="AB1566" s="2">
        <f t="shared" si="18"/>
        <v>0</v>
      </c>
      <c r="AC1566" s="2">
        <f t="shared" si="19"/>
        <v>1</v>
      </c>
      <c r="AD1566" s="2">
        <f t="shared" si="20"/>
        <v>0</v>
      </c>
      <c r="AE1566" s="2">
        <f t="shared" si="21"/>
        <v>0</v>
      </c>
      <c r="AF1566" s="2">
        <f t="shared" si="22"/>
        <v>0</v>
      </c>
      <c r="AG1566" s="2">
        <f t="shared" si="23"/>
        <v>0</v>
      </c>
      <c r="AH1566" s="2">
        <f t="shared" si="24"/>
        <v>0</v>
      </c>
      <c r="AI1566" s="2">
        <f t="shared" si="25"/>
        <v>0</v>
      </c>
      <c r="AJ1566" s="2">
        <f t="shared" si="26"/>
        <v>0</v>
      </c>
      <c r="AK1566" s="2">
        <f t="shared" si="27"/>
        <v>0</v>
      </c>
      <c r="AL1566" s="2">
        <f t="shared" si="28"/>
        <v>0</v>
      </c>
      <c r="AM1566" s="2">
        <v>0.0</v>
      </c>
      <c r="AN1566" s="3">
        <v>0.0</v>
      </c>
      <c r="AO1566" s="3">
        <v>0.0</v>
      </c>
      <c r="AP1566" s="3">
        <v>0.0</v>
      </c>
      <c r="AQ1566" s="3">
        <v>0.0</v>
      </c>
      <c r="AR1566" s="3">
        <v>1.0</v>
      </c>
      <c r="AS1566" s="6">
        <f>IFERROR(VLOOKUP($C1566,'t-1 2020'!$A:$V,15,0),"")</f>
        <v>7.147559271</v>
      </c>
      <c r="AT1566" s="6">
        <f>IFERROR(VLOOKUP($C1566,'t-1 2020'!$A:$V,16,0),"")</f>
        <v>-0.08025177026</v>
      </c>
      <c r="AU1566" s="6">
        <f>IFERROR(VLOOKUP($C1566,'t-1 2020'!$A:$V,17,0),"")</f>
        <v>0.09441384736</v>
      </c>
      <c r="AV1566" s="6">
        <f>IFERROR(VLOOKUP($C1566,'t-1 2020'!$A:$V,8,0),"")</f>
        <v>0</v>
      </c>
      <c r="AW1566" s="6">
        <f>IFERROR(VLOOKUP($C1566,'t-1 2020'!$A:$V,9,0),"")</f>
        <v>0</v>
      </c>
      <c r="AX1566" s="6">
        <f>IFERROR(VLOOKUP($C1566,'t-1 2020'!$A:$V,10,0),"")</f>
        <v>0</v>
      </c>
      <c r="AY1566" s="6" t="str">
        <f>IFERROR(VLOOKUP($C1566,'t-1 2020'!$A:$V,111,0),"")</f>
        <v/>
      </c>
      <c r="AZ1566" s="6">
        <f>IFERROR(VLOOKUP($C1566,'t-1 2020'!$A:$V,12,0),"")</f>
        <v>0</v>
      </c>
      <c r="BA1566" s="6">
        <f>IFERROR(VLOOKUP($C1566,'t-1 2020'!$A:$V,13,0),"")</f>
        <v>5</v>
      </c>
      <c r="BB1566" s="6">
        <f>IFERROR(VLOOKUP($C1566,'t-1 2020'!$A:$V,14,0),"")</f>
        <v>0</v>
      </c>
      <c r="BC1566" s="6"/>
      <c r="BD1566" s="6"/>
    </row>
    <row r="1567" ht="15.75" customHeight="1">
      <c r="A1567" s="2">
        <v>158.0</v>
      </c>
      <c r="B1567" s="3">
        <v>2021.0</v>
      </c>
      <c r="C1567" s="7" t="s">
        <v>216</v>
      </c>
      <c r="D1567" s="2">
        <v>3980.0</v>
      </c>
      <c r="E1567" s="2">
        <v>3.3611500000119E13</v>
      </c>
      <c r="F1567" s="2" t="str">
        <f t="array" ref="F1567">IFERROR(INDEX(cnpj!$A:$B,MATCH(C1567,cnpj!$B:$B,0),1),IF(G1567=14,LEFT(E1567,2)&amp;"."&amp;MID(E1567,3,3)&amp;"."&amp;MID(E1567,6,3)&amp;"/"&amp;MID(E1567,9,4)&amp;"-"&amp;RIGHT(E1567,2),IF(G1567=13,0&amp;LEFT(E1567,1)&amp;"."&amp;MID(E1567,2,3)&amp;"."&amp;MID(E1567,5,3)&amp;"/"&amp;MID(E1567,8,4)&amp;"-"&amp;RIGHT(E1567,2),IF(G1567=12,"00"&amp;"."&amp;LEFT(E1567,3)&amp;"."&amp;MID(E1567,4,3)&amp;"/"&amp;MID(E1567,7,4)&amp;"-"&amp;RIGHT(E1567,2),IF(G1567=11,"00.0"&amp;LEFT(E1567,2)&amp;"."&amp;MID(E1567,3,3)&amp;"/"&amp;MID(E1567,6,4)&amp;"-"&amp;RIGHT(E1567,2),"erro")))))</f>
        <v>33.611.500/0001-19</v>
      </c>
      <c r="G1567" s="2">
        <f t="shared" si="2"/>
        <v>14</v>
      </c>
      <c r="H1567" s="2" t="s">
        <v>88</v>
      </c>
      <c r="I1567" s="2">
        <v>5.0</v>
      </c>
      <c r="J1567" s="6" t="str">
        <f t="shared" si="14"/>
        <v/>
      </c>
      <c r="K1567" s="6"/>
      <c r="L1567" s="6"/>
      <c r="M1567" s="6"/>
      <c r="N1567" s="6"/>
      <c r="O1567" s="6"/>
      <c r="P1567" s="6"/>
      <c r="Q1567" s="6"/>
      <c r="R1567" s="6"/>
      <c r="S1567" s="6"/>
      <c r="T1567" s="6">
        <f t="shared" si="15"/>
        <v>17.81079827</v>
      </c>
      <c r="U1567" s="6">
        <f t="shared" si="16"/>
        <v>0.2851249726</v>
      </c>
      <c r="V1567" s="6">
        <f t="shared" si="17"/>
        <v>0.2159895629</v>
      </c>
      <c r="W1567" s="6">
        <f>IFERROR(VLOOKUP($C1567,'pc 2021'!$D:$M,10,0)/1000,"")</f>
        <v>2903926</v>
      </c>
      <c r="X1567" s="6">
        <f>IFERROR(VLOOKUP($C1567,'pnc 2021'!$D:$M,10,0)/1000,"")</f>
        <v>8833265</v>
      </c>
      <c r="Y1567" s="6">
        <f>IFERROR(VLOOKUP(C1567,'atv 2021'!$D:$M,10,0)/1000,"")</f>
        <v>54341473</v>
      </c>
      <c r="Z1567" s="6">
        <f>IFERROR(VLOOKUP($C1567,'ll 2021'!$D:$N,11,0)/1000,"")</f>
        <v>15494111</v>
      </c>
      <c r="AA1567" s="2" t="str">
        <f t="shared" si="3"/>
        <v/>
      </c>
      <c r="AB1567" s="2">
        <f t="shared" si="18"/>
        <v>0</v>
      </c>
      <c r="AC1567" s="2">
        <f t="shared" si="19"/>
        <v>0</v>
      </c>
      <c r="AD1567" s="2">
        <f t="shared" si="20"/>
        <v>0</v>
      </c>
      <c r="AE1567" s="2">
        <f t="shared" si="21"/>
        <v>0</v>
      </c>
      <c r="AF1567" s="2">
        <f t="shared" si="22"/>
        <v>0</v>
      </c>
      <c r="AG1567" s="2">
        <f t="shared" si="23"/>
        <v>0</v>
      </c>
      <c r="AH1567" s="2">
        <f t="shared" si="24"/>
        <v>0</v>
      </c>
      <c r="AI1567" s="2">
        <f t="shared" si="25"/>
        <v>0</v>
      </c>
      <c r="AJ1567" s="2">
        <f t="shared" si="26"/>
        <v>1</v>
      </c>
      <c r="AK1567" s="2">
        <f t="shared" si="27"/>
        <v>0</v>
      </c>
      <c r="AL1567" s="2">
        <f t="shared" si="28"/>
        <v>0</v>
      </c>
      <c r="AM1567" s="2">
        <v>0.0</v>
      </c>
      <c r="AN1567" s="3">
        <v>0.0</v>
      </c>
      <c r="AO1567" s="3">
        <v>0.0</v>
      </c>
      <c r="AP1567" s="3">
        <v>0.0</v>
      </c>
      <c r="AQ1567" s="3">
        <v>0.0</v>
      </c>
      <c r="AR1567" s="3">
        <v>1.0</v>
      </c>
      <c r="AS1567" s="6">
        <f>IFERROR(VLOOKUP($C1567,'t-1 2020'!$A:$V,15,0),"")</f>
        <v>17.60062467</v>
      </c>
      <c r="AT1567" s="6">
        <f>IFERROR(VLOOKUP($C1567,'t-1 2020'!$A:$V,16,0),"")</f>
        <v>0.05371765696</v>
      </c>
      <c r="AU1567" s="6">
        <f>IFERROR(VLOOKUP($C1567,'t-1 2020'!$A:$V,17,0),"")</f>
        <v>0.2992783084</v>
      </c>
      <c r="AV1567" s="6">
        <f>IFERROR(VLOOKUP($C1567,'t-1 2020'!$A:$V,8,0),"")</f>
        <v>0</v>
      </c>
      <c r="AW1567" s="6">
        <f>IFERROR(VLOOKUP($C1567,'t-1 2020'!$A:$V,9,0),"")</f>
        <v>1</v>
      </c>
      <c r="AX1567" s="6">
        <f>IFERROR(VLOOKUP($C1567,'t-1 2020'!$A:$V,10,0),"")</f>
        <v>0</v>
      </c>
      <c r="AY1567" s="6" t="str">
        <f>IFERROR(VLOOKUP($C1567,'t-1 2020'!$A:$V,111,0),"")</f>
        <v/>
      </c>
      <c r="AZ1567" s="6">
        <f>IFERROR(VLOOKUP($C1567,'t-1 2020'!$A:$V,12,0),"")</f>
        <v>0</v>
      </c>
      <c r="BA1567" s="6">
        <f>IFERROR(VLOOKUP($C1567,'t-1 2020'!$A:$V,13,0),"")</f>
        <v>24</v>
      </c>
      <c r="BB1567" s="6">
        <f>IFERROR(VLOOKUP($C1567,'t-1 2020'!$A:$V,14,0),"")</f>
        <v>0</v>
      </c>
      <c r="BC1567" s="6"/>
      <c r="BD1567" s="6"/>
    </row>
    <row r="1568" ht="15.75" customHeight="1">
      <c r="A1568" s="2">
        <v>159.0</v>
      </c>
      <c r="B1568" s="3">
        <v>2021.0</v>
      </c>
      <c r="C1568" s="7" t="s">
        <v>217</v>
      </c>
      <c r="D1568" s="2">
        <v>19569.0</v>
      </c>
      <c r="E1568" s="2">
        <v>6.164253000187E12</v>
      </c>
      <c r="F1568" s="2" t="str">
        <f t="array" ref="F1568">IFERROR(INDEX(cnpj!$A:$B,MATCH(C1568,cnpj!$B:$B,0),1),IF(G1568=14,LEFT(E1568,2)&amp;"."&amp;MID(E1568,3,3)&amp;"."&amp;MID(E1568,6,3)&amp;"/"&amp;MID(E1568,9,4)&amp;"-"&amp;RIGHT(E1568,2),IF(G1568=13,0&amp;LEFT(E1568,1)&amp;"."&amp;MID(E1568,2,3)&amp;"."&amp;MID(E1568,5,3)&amp;"/"&amp;MID(E1568,8,4)&amp;"-"&amp;RIGHT(E1568,2),IF(G1568=12,"00"&amp;"."&amp;LEFT(E1568,3)&amp;"."&amp;MID(E1568,4,3)&amp;"/"&amp;MID(E1568,7,4)&amp;"-"&amp;RIGHT(E1568,2),IF(G1568=11,"00.0"&amp;LEFT(E1568,2)&amp;"."&amp;MID(E1568,3,3)&amp;"/"&amp;MID(E1568,6,4)&amp;"-"&amp;RIGHT(E1568,2),"erro")))))</f>
        <v>06.164.253/0001-87</v>
      </c>
      <c r="G1568" s="2">
        <f t="shared" si="2"/>
        <v>13</v>
      </c>
      <c r="H1568" s="2" t="s">
        <v>60</v>
      </c>
      <c r="I1568" s="2">
        <v>1.0</v>
      </c>
      <c r="J1568" s="6" t="str">
        <f t="shared" si="14"/>
        <v/>
      </c>
      <c r="K1568" s="6"/>
      <c r="L1568" s="6"/>
      <c r="M1568" s="6"/>
      <c r="N1568" s="6"/>
      <c r="O1568" s="6"/>
      <c r="P1568" s="6"/>
      <c r="Q1568" s="6"/>
      <c r="R1568" s="6"/>
      <c r="S1568" s="6"/>
      <c r="T1568" s="6">
        <f t="shared" si="15"/>
        <v>15.88671098</v>
      </c>
      <c r="U1568" s="6">
        <f t="shared" si="16"/>
        <v>-0.9101621785</v>
      </c>
      <c r="V1568" s="6">
        <f t="shared" si="17"/>
        <v>3.653487586</v>
      </c>
      <c r="W1568" s="6">
        <f>IFERROR(VLOOKUP($C1568,'pc 2021'!$D:$M,10,0)/1000,"")</f>
        <v>335247</v>
      </c>
      <c r="X1568" s="6">
        <f>IFERROR(VLOOKUP($C1568,'pnc 2021'!$D:$M,10,0)/1000,"")</f>
        <v>28652773</v>
      </c>
      <c r="Y1568" s="6">
        <f>IFERROR(VLOOKUP(C1568,'atv 2021'!$D:$M,10,0)/1000,"")</f>
        <v>7934342</v>
      </c>
      <c r="Z1568" s="6">
        <f>IFERROR(VLOOKUP($C1568,'ll 2021'!$D:$N,11,0)/1000,"")</f>
        <v>-7221538</v>
      </c>
      <c r="AA1568" s="2" t="str">
        <f t="shared" si="3"/>
        <v/>
      </c>
      <c r="AB1568" s="2">
        <f t="shared" si="18"/>
        <v>0</v>
      </c>
      <c r="AC1568" s="2">
        <f t="shared" si="19"/>
        <v>0</v>
      </c>
      <c r="AD1568" s="2">
        <f t="shared" si="20"/>
        <v>0</v>
      </c>
      <c r="AE1568" s="2">
        <f t="shared" si="21"/>
        <v>0</v>
      </c>
      <c r="AF1568" s="2">
        <f t="shared" si="22"/>
        <v>0</v>
      </c>
      <c r="AG1568" s="2">
        <f t="shared" si="23"/>
        <v>1</v>
      </c>
      <c r="AH1568" s="2">
        <f t="shared" si="24"/>
        <v>0</v>
      </c>
      <c r="AI1568" s="2">
        <f t="shared" si="25"/>
        <v>0</v>
      </c>
      <c r="AJ1568" s="2">
        <f t="shared" si="26"/>
        <v>0</v>
      </c>
      <c r="AK1568" s="2">
        <f t="shared" si="27"/>
        <v>0</v>
      </c>
      <c r="AL1568" s="2">
        <f t="shared" si="28"/>
        <v>0</v>
      </c>
      <c r="AM1568" s="2">
        <v>0.0</v>
      </c>
      <c r="AN1568" s="3">
        <v>0.0</v>
      </c>
      <c r="AO1568" s="3">
        <v>0.0</v>
      </c>
      <c r="AP1568" s="3">
        <v>0.0</v>
      </c>
      <c r="AQ1568" s="3">
        <v>0.0</v>
      </c>
      <c r="AR1568" s="3">
        <v>1.0</v>
      </c>
      <c r="AS1568" s="6">
        <f>IFERROR(VLOOKUP($C1568,'t-1 2020'!$A:$V,15,0),"")</f>
        <v>15.65464586</v>
      </c>
      <c r="AT1568" s="6">
        <f>IFERROR(VLOOKUP($C1568,'t-1 2020'!$A:$V,16,0),"")</f>
        <v>-0.9518417776</v>
      </c>
      <c r="AU1568" s="6">
        <f>IFERROR(VLOOKUP($C1568,'t-1 2020'!$A:$V,17,0),"")</f>
        <v>3.290076642</v>
      </c>
      <c r="AV1568" s="6">
        <f>IFERROR(VLOOKUP($C1568,'t-1 2020'!$A:$V,8,0),"")</f>
        <v>0</v>
      </c>
      <c r="AW1568" s="6">
        <f>IFERROR(VLOOKUP($C1568,'t-1 2020'!$A:$V,9,0),"")</f>
        <v>1</v>
      </c>
      <c r="AX1568" s="6">
        <f>IFERROR(VLOOKUP($C1568,'t-1 2020'!$A:$V,10,0),"")</f>
        <v>1</v>
      </c>
      <c r="AY1568" s="6" t="str">
        <f>IFERROR(VLOOKUP($C1568,'t-1 2020'!$A:$V,111,0),"")</f>
        <v/>
      </c>
      <c r="AZ1568" s="6">
        <f>IFERROR(VLOOKUP($C1568,'t-1 2020'!$A:$V,12,0),"")</f>
        <v>0</v>
      </c>
      <c r="BA1568" s="6">
        <f>IFERROR(VLOOKUP($C1568,'t-1 2020'!$A:$V,13,0),"")</f>
        <v>19</v>
      </c>
      <c r="BB1568" s="6">
        <f>IFERROR(VLOOKUP($C1568,'t-1 2020'!$A:$V,14,0),"")</f>
        <v>0</v>
      </c>
      <c r="BC1568" s="6"/>
      <c r="BD1568" s="6"/>
    </row>
    <row r="1569" ht="15.75" customHeight="1">
      <c r="A1569" s="2">
        <v>160.0</v>
      </c>
      <c r="B1569" s="3">
        <v>2021.0</v>
      </c>
      <c r="C1569" s="7" t="s">
        <v>218</v>
      </c>
      <c r="D1569" s="2">
        <v>4537.0</v>
      </c>
      <c r="E1569" s="2">
        <v>9.201246700017E13</v>
      </c>
      <c r="F1569" s="2" t="str">
        <f t="array" ref="F1569">IFERROR(INDEX(cnpj!$A:$B,MATCH(C1569,cnpj!$B:$B,0),1),IF(G1569=14,LEFT(E1569,2)&amp;"."&amp;MID(E1569,3,3)&amp;"."&amp;MID(E1569,6,3)&amp;"/"&amp;MID(E1569,9,4)&amp;"-"&amp;RIGHT(E1569,2),IF(G1569=13,0&amp;LEFT(E1569,1)&amp;"."&amp;MID(E1569,2,3)&amp;"."&amp;MID(E1569,5,3)&amp;"/"&amp;MID(E1569,8,4)&amp;"-"&amp;RIGHT(E1569,2),IF(G1569=12,"00"&amp;"."&amp;LEFT(E1569,3)&amp;"."&amp;MID(E1569,4,3)&amp;"/"&amp;MID(E1569,7,4)&amp;"-"&amp;RIGHT(E1569,2),IF(G1569=11,"00.0"&amp;LEFT(E1569,2)&amp;"."&amp;MID(E1569,3,3)&amp;"/"&amp;MID(E1569,6,4)&amp;"-"&amp;RIGHT(E1569,2),"erro")))))</f>
        <v>92.012.467/0001-70</v>
      </c>
      <c r="G1569" s="2">
        <f t="shared" si="2"/>
        <v>14</v>
      </c>
      <c r="H1569" s="2" t="s">
        <v>62</v>
      </c>
      <c r="I1569" s="2">
        <v>3.0</v>
      </c>
      <c r="J1569" s="6" t="str">
        <f t="shared" si="14"/>
        <v/>
      </c>
      <c r="K1569" s="6"/>
      <c r="L1569" s="6"/>
      <c r="M1569" s="6"/>
      <c r="N1569" s="6"/>
      <c r="O1569" s="6"/>
      <c r="P1569" s="6"/>
      <c r="Q1569" s="6"/>
      <c r="R1569" s="6"/>
      <c r="S1569" s="6"/>
      <c r="T1569" s="6">
        <f t="shared" si="15"/>
        <v>13.88314023</v>
      </c>
      <c r="U1569" s="6">
        <f t="shared" si="16"/>
        <v>0.1632299627</v>
      </c>
      <c r="V1569" s="6">
        <f t="shared" si="17"/>
        <v>0.3012788221</v>
      </c>
      <c r="W1569" s="6">
        <f>IFERROR(VLOOKUP($C1569,'pc 2021'!$D:$M,10,0)/1000,"")</f>
        <v>213836</v>
      </c>
      <c r="X1569" s="6">
        <f>IFERROR(VLOOKUP($C1569,'pnc 2021'!$D:$M,10,0)/1000,"")</f>
        <v>108523</v>
      </c>
      <c r="Y1569" s="6">
        <f>IFERROR(VLOOKUP(C1569,'atv 2021'!$D:$M,10,0)/1000,"")</f>
        <v>1069969</v>
      </c>
      <c r="Z1569" s="6">
        <f>IFERROR(VLOOKUP($C1569,'ll 2021'!$D:$N,11,0)/1000,"")</f>
        <v>174651</v>
      </c>
      <c r="AA1569" s="2" t="str">
        <f t="shared" si="3"/>
        <v/>
      </c>
      <c r="AB1569" s="2">
        <f t="shared" si="18"/>
        <v>0</v>
      </c>
      <c r="AC1569" s="2">
        <f t="shared" si="19"/>
        <v>0</v>
      </c>
      <c r="AD1569" s="2">
        <f t="shared" si="20"/>
        <v>0</v>
      </c>
      <c r="AE1569" s="2">
        <f t="shared" si="21"/>
        <v>0</v>
      </c>
      <c r="AF1569" s="2">
        <f t="shared" si="22"/>
        <v>0</v>
      </c>
      <c r="AG1569" s="2">
        <f t="shared" si="23"/>
        <v>0</v>
      </c>
      <c r="AH1569" s="2">
        <f t="shared" si="24"/>
        <v>1</v>
      </c>
      <c r="AI1569" s="2">
        <f t="shared" si="25"/>
        <v>0</v>
      </c>
      <c r="AJ1569" s="2">
        <f t="shared" si="26"/>
        <v>0</v>
      </c>
      <c r="AK1569" s="2">
        <f t="shared" si="27"/>
        <v>0</v>
      </c>
      <c r="AL1569" s="2">
        <f t="shared" si="28"/>
        <v>0</v>
      </c>
      <c r="AM1569" s="2">
        <v>0.0</v>
      </c>
      <c r="AN1569" s="3">
        <v>0.0</v>
      </c>
      <c r="AO1569" s="3">
        <v>0.0</v>
      </c>
      <c r="AP1569" s="3">
        <v>0.0</v>
      </c>
      <c r="AQ1569" s="3">
        <v>0.0</v>
      </c>
      <c r="AR1569" s="3">
        <v>1.0</v>
      </c>
      <c r="AS1569" s="6">
        <f>IFERROR(VLOOKUP($C1569,'t-1 2020'!$A:$V,15,0),"")</f>
        <v>20.59754727</v>
      </c>
      <c r="AT1569" s="6">
        <f>IFERROR(VLOOKUP($C1569,'t-1 2020'!$A:$V,16,0),"")</f>
        <v>0.00008050826213</v>
      </c>
      <c r="AU1569" s="6">
        <f>IFERROR(VLOOKUP($C1569,'t-1 2020'!$A:$V,17,0),"")</f>
        <v>0.2828690987</v>
      </c>
      <c r="AV1569" s="6">
        <f>IFERROR(VLOOKUP($C1569,'t-1 2020'!$A:$V,8,0),"")</f>
        <v>0</v>
      </c>
      <c r="AW1569" s="6">
        <f>IFERROR(VLOOKUP($C1569,'t-1 2020'!$A:$V,9,0),"")</f>
        <v>1</v>
      </c>
      <c r="AX1569" s="6">
        <f>IFERROR(VLOOKUP($C1569,'t-1 2020'!$A:$V,10,0),"")</f>
        <v>0</v>
      </c>
      <c r="AY1569" s="6" t="str">
        <f>IFERROR(VLOOKUP($C1569,'t-1 2020'!$A:$V,111,0),"")</f>
        <v/>
      </c>
      <c r="AZ1569" s="6">
        <f>IFERROR(VLOOKUP($C1569,'t-1 2020'!$A:$V,12,0),"")</f>
        <v>0</v>
      </c>
      <c r="BA1569" s="6">
        <f>IFERROR(VLOOKUP($C1569,'t-1 2020'!$A:$V,13,0),"")</f>
        <v>12</v>
      </c>
      <c r="BB1569" s="6">
        <f>IFERROR(VLOOKUP($C1569,'t-1 2020'!$A:$V,14,0),"")</f>
        <v>1</v>
      </c>
      <c r="BC1569" s="6"/>
      <c r="BD1569" s="6"/>
    </row>
    <row r="1570" ht="15.75" customHeight="1">
      <c r="A1570" s="2">
        <v>161.0</v>
      </c>
      <c r="B1570" s="3">
        <v>2021.0</v>
      </c>
      <c r="C1570" s="7" t="s">
        <v>219</v>
      </c>
      <c r="D1570" s="2">
        <v>19615.0</v>
      </c>
      <c r="E1570" s="2">
        <v>8.985034100016E13</v>
      </c>
      <c r="F1570" s="2" t="str">
        <f t="array" ref="F1570">IFERROR(INDEX(cnpj!$A:$B,MATCH(C1570,cnpj!$B:$B,0),1),IF(G1570=14,LEFT(E1570,2)&amp;"."&amp;MID(E1570,3,3)&amp;"."&amp;MID(E1570,6,3)&amp;"/"&amp;MID(E1570,9,4)&amp;"-"&amp;RIGHT(E1570,2),IF(G1570=13,0&amp;LEFT(E1570,1)&amp;"."&amp;MID(E1570,2,3)&amp;"."&amp;MID(E1570,5,3)&amp;"/"&amp;MID(E1570,8,4)&amp;"-"&amp;RIGHT(E1570,2),IF(G1570=12,"00"&amp;"."&amp;LEFT(E1570,3)&amp;"."&amp;MID(E1570,4,3)&amp;"/"&amp;MID(E1570,7,4)&amp;"-"&amp;RIGHT(E1570,2),IF(G1570=11,"00.0"&amp;LEFT(E1570,2)&amp;"."&amp;MID(E1570,3,3)&amp;"/"&amp;MID(E1570,6,4)&amp;"-"&amp;RIGHT(E1570,2),"erro")))))</f>
        <v>89.850.341/0001-60</v>
      </c>
      <c r="G1570" s="2">
        <f t="shared" si="2"/>
        <v>14</v>
      </c>
      <c r="H1570" s="2" t="s">
        <v>62</v>
      </c>
      <c r="I1570" s="2">
        <v>3.0</v>
      </c>
      <c r="J1570" s="6" t="str">
        <f t="shared" si="14"/>
        <v/>
      </c>
      <c r="K1570" s="6"/>
      <c r="L1570" s="6"/>
      <c r="M1570" s="6"/>
      <c r="N1570" s="6"/>
      <c r="O1570" s="6"/>
      <c r="P1570" s="6"/>
      <c r="Q1570" s="6"/>
      <c r="R1570" s="6"/>
      <c r="S1570" s="6"/>
      <c r="T1570" s="6">
        <f t="shared" si="15"/>
        <v>15.31100478</v>
      </c>
      <c r="U1570" s="6">
        <f t="shared" si="16"/>
        <v>0.1347079406</v>
      </c>
      <c r="V1570" s="6">
        <f t="shared" si="17"/>
        <v>0.08230586696</v>
      </c>
      <c r="W1570" s="6">
        <f>IFERROR(VLOOKUP($C1570,'pc 2021'!$D:$M,10,0)/1000,"")</f>
        <v>348361</v>
      </c>
      <c r="X1570" s="6">
        <f>IFERROR(VLOOKUP($C1570,'pnc 2021'!$D:$M,10,0)/1000,"")</f>
        <v>18850</v>
      </c>
      <c r="Y1570" s="6">
        <f>IFERROR(VLOOKUP(C1570,'atv 2021'!$D:$M,10,0)/1000,"")</f>
        <v>4461541</v>
      </c>
      <c r="Z1570" s="6">
        <f>IFERROR(VLOOKUP($C1570,'ll 2021'!$D:$N,11,0)/1000,"")</f>
        <v>601005</v>
      </c>
      <c r="AA1570" s="2" t="str">
        <f t="shared" si="3"/>
        <v/>
      </c>
      <c r="AB1570" s="2">
        <f t="shared" si="18"/>
        <v>0</v>
      </c>
      <c r="AC1570" s="2">
        <f t="shared" si="19"/>
        <v>0</v>
      </c>
      <c r="AD1570" s="2">
        <f t="shared" si="20"/>
        <v>0</v>
      </c>
      <c r="AE1570" s="2">
        <f t="shared" si="21"/>
        <v>0</v>
      </c>
      <c r="AF1570" s="2">
        <f t="shared" si="22"/>
        <v>0</v>
      </c>
      <c r="AG1570" s="2">
        <f t="shared" si="23"/>
        <v>0</v>
      </c>
      <c r="AH1570" s="2">
        <f t="shared" si="24"/>
        <v>1</v>
      </c>
      <c r="AI1570" s="2">
        <f t="shared" si="25"/>
        <v>0</v>
      </c>
      <c r="AJ1570" s="2">
        <f t="shared" si="26"/>
        <v>0</v>
      </c>
      <c r="AK1570" s="2">
        <f t="shared" si="27"/>
        <v>0</v>
      </c>
      <c r="AL1570" s="2">
        <f t="shared" si="28"/>
        <v>0</v>
      </c>
      <c r="AM1570" s="2">
        <v>0.0</v>
      </c>
      <c r="AN1570" s="3">
        <v>0.0</v>
      </c>
      <c r="AO1570" s="3">
        <v>0.0</v>
      </c>
      <c r="AP1570" s="3">
        <v>0.0</v>
      </c>
      <c r="AQ1570" s="3">
        <v>0.0</v>
      </c>
      <c r="AR1570" s="3">
        <v>1.0</v>
      </c>
      <c r="AS1570" s="6">
        <f>IFERROR(VLOOKUP($C1570,'t-1 2020'!$A:$V,15,0),"")</f>
        <v>15.33540159</v>
      </c>
      <c r="AT1570" s="6">
        <f>IFERROR(VLOOKUP($C1570,'t-1 2020'!$A:$V,16,0),"")</f>
        <v>0.08863302643</v>
      </c>
      <c r="AU1570" s="6">
        <f>IFERROR(VLOOKUP($C1570,'t-1 2020'!$A:$V,17,0),"")</f>
        <v>0.0746914678</v>
      </c>
      <c r="AV1570" s="6">
        <f>IFERROR(VLOOKUP($C1570,'t-1 2020'!$A:$V,8,0),"")</f>
        <v>0</v>
      </c>
      <c r="AW1570" s="6">
        <f>IFERROR(VLOOKUP($C1570,'t-1 2020'!$A:$V,9,0),"")</f>
        <v>1</v>
      </c>
      <c r="AX1570" s="6">
        <f>IFERROR(VLOOKUP($C1570,'t-1 2020'!$A:$V,10,0),"")</f>
        <v>0</v>
      </c>
      <c r="AY1570" s="6" t="str">
        <f>IFERROR(VLOOKUP($C1570,'t-1 2020'!$A:$V,111,0),"")</f>
        <v/>
      </c>
      <c r="AZ1570" s="6">
        <f>IFERROR(VLOOKUP($C1570,'t-1 2020'!$A:$V,12,0),"")</f>
        <v>0</v>
      </c>
      <c r="BA1570" s="6">
        <f>IFERROR(VLOOKUP($C1570,'t-1 2020'!$A:$V,13,0),"")</f>
        <v>16</v>
      </c>
      <c r="BB1570" s="6">
        <f>IFERROR(VLOOKUP($C1570,'t-1 2020'!$A:$V,14,0),"")</f>
        <v>0</v>
      </c>
      <c r="BC1570" s="6"/>
      <c r="BD1570" s="6"/>
    </row>
    <row r="1571" ht="15.75" customHeight="1">
      <c r="A1571" s="2">
        <v>162.0</v>
      </c>
      <c r="B1571" s="3">
        <v>2021.0</v>
      </c>
      <c r="C1571" s="7" t="s">
        <v>220</v>
      </c>
      <c r="D1571" s="2">
        <v>15695.0</v>
      </c>
      <c r="E1571" s="2">
        <v>1.25894500017E12</v>
      </c>
      <c r="F1571" s="2" t="str">
        <f t="array" ref="F1571">IFERROR(INDEX(cnpj!$A:$B,MATCH(C1571,cnpj!$B:$B,0),1),IF(G1571=14,LEFT(E1571,2)&amp;"."&amp;MID(E1571,3,3)&amp;"."&amp;MID(E1571,6,3)&amp;"/"&amp;MID(E1571,9,4)&amp;"-"&amp;RIGHT(E1571,2),IF(G1571=13,0&amp;LEFT(E1571,1)&amp;"."&amp;MID(E1571,2,3)&amp;"."&amp;MID(E1571,5,3)&amp;"/"&amp;MID(E1571,8,4)&amp;"-"&amp;RIGHT(E1571,2),IF(G1571=12,"00"&amp;"."&amp;LEFT(E1571,3)&amp;"."&amp;MID(E1571,4,3)&amp;"/"&amp;MID(E1571,7,4)&amp;"-"&amp;RIGHT(E1571,2),IF(G1571=11,"00.0"&amp;LEFT(E1571,2)&amp;"."&amp;MID(E1571,3,3)&amp;"/"&amp;MID(E1571,6,4)&amp;"-"&amp;RIGHT(E1571,2),"erro")))))</f>
        <v>01.258.945/0001-70</v>
      </c>
      <c r="G1571" s="2">
        <f t="shared" si="2"/>
        <v>13</v>
      </c>
      <c r="H1571" s="2" t="s">
        <v>50</v>
      </c>
      <c r="I1571" s="2">
        <v>6.0</v>
      </c>
      <c r="J1571" s="6" t="str">
        <f t="shared" si="14"/>
        <v/>
      </c>
      <c r="K1571" s="6"/>
      <c r="L1571" s="6"/>
      <c r="M1571" s="6"/>
      <c r="N1571" s="6"/>
      <c r="O1571" s="6"/>
      <c r="P1571" s="6"/>
      <c r="Q1571" s="6"/>
      <c r="R1571" s="6"/>
      <c r="S1571" s="6"/>
      <c r="T1571" s="6" t="str">
        <f t="shared" si="15"/>
        <v/>
      </c>
      <c r="U1571" s="6" t="str">
        <f t="shared" si="16"/>
        <v/>
      </c>
      <c r="V1571" s="6" t="str">
        <f t="shared" si="17"/>
        <v/>
      </c>
      <c r="W1571" s="6" t="str">
        <f>IFERROR(VLOOKUP($C1571,'pc 2021'!$D:$M,10,0)/1000,"")</f>
        <v/>
      </c>
      <c r="X1571" s="6" t="str">
        <f>IFERROR(VLOOKUP($C1571,'pnc 2021'!$D:$M,10,0)/1000,"")</f>
        <v/>
      </c>
      <c r="Y1571" s="6" t="str">
        <f>IFERROR(VLOOKUP(C1571,'atv 2021'!$D:$M,10,0)/1000,"")</f>
        <v/>
      </c>
      <c r="Z1571" s="6" t="str">
        <f>IFERROR(VLOOKUP($C1571,'ll 2021'!$D:$N,11,0)/1000,"")</f>
        <v/>
      </c>
      <c r="AA1571" s="2" t="str">
        <f t="shared" si="3"/>
        <v/>
      </c>
      <c r="AB1571" s="2">
        <f t="shared" si="18"/>
        <v>0</v>
      </c>
      <c r="AC1571" s="2">
        <f t="shared" si="19"/>
        <v>1</v>
      </c>
      <c r="AD1571" s="2">
        <f t="shared" si="20"/>
        <v>0</v>
      </c>
      <c r="AE1571" s="2">
        <f t="shared" si="21"/>
        <v>0</v>
      </c>
      <c r="AF1571" s="2">
        <f t="shared" si="22"/>
        <v>0</v>
      </c>
      <c r="AG1571" s="2">
        <f t="shared" si="23"/>
        <v>0</v>
      </c>
      <c r="AH1571" s="2">
        <f t="shared" si="24"/>
        <v>0</v>
      </c>
      <c r="AI1571" s="2">
        <f t="shared" si="25"/>
        <v>0</v>
      </c>
      <c r="AJ1571" s="2">
        <f t="shared" si="26"/>
        <v>0</v>
      </c>
      <c r="AK1571" s="2">
        <f t="shared" si="27"/>
        <v>0</v>
      </c>
      <c r="AL1571" s="2">
        <f t="shared" si="28"/>
        <v>0</v>
      </c>
      <c r="AM1571" s="2">
        <v>0.0</v>
      </c>
      <c r="AN1571" s="3">
        <v>0.0</v>
      </c>
      <c r="AO1571" s="3">
        <v>0.0</v>
      </c>
      <c r="AP1571" s="3">
        <v>0.0</v>
      </c>
      <c r="AQ1571" s="3">
        <v>0.0</v>
      </c>
      <c r="AR1571" s="3">
        <v>1.0</v>
      </c>
      <c r="AS1571" s="6" t="str">
        <f>IFERROR(VLOOKUP($C1571,'t-1 2020'!$A:$V,15,0),"")</f>
        <v/>
      </c>
      <c r="AT1571" s="6" t="str">
        <f>IFERROR(VLOOKUP($C1571,'t-1 2020'!$A:$V,16,0),"")</f>
        <v/>
      </c>
      <c r="AU1571" s="6" t="str">
        <f>IFERROR(VLOOKUP($C1571,'t-1 2020'!$A:$V,17,0),"")</f>
        <v/>
      </c>
      <c r="AV1571" s="6" t="str">
        <f>IFERROR(VLOOKUP($C1571,'t-1 2020'!$A:$V,8,0),"")</f>
        <v/>
      </c>
      <c r="AW1571" s="6" t="str">
        <f>IFERROR(VLOOKUP($C1571,'t-1 2020'!$A:$V,9,0),"")</f>
        <v/>
      </c>
      <c r="AX1571" s="6" t="str">
        <f>IFERROR(VLOOKUP($C1571,'t-1 2020'!$A:$V,10,0),"")</f>
        <v/>
      </c>
      <c r="AY1571" s="6" t="str">
        <f>IFERROR(VLOOKUP($C1571,'t-1 2020'!$A:$V,111,0),"")</f>
        <v/>
      </c>
      <c r="AZ1571" s="6" t="str">
        <f>IFERROR(VLOOKUP($C1571,'t-1 2020'!$A:$V,12,0),"")</f>
        <v/>
      </c>
      <c r="BA1571" s="6" t="str">
        <f>IFERROR(VLOOKUP($C1571,'t-1 2020'!$A:$V,13,0),"")</f>
        <v/>
      </c>
      <c r="BB1571" s="6" t="str">
        <f>IFERROR(VLOOKUP($C1571,'t-1 2020'!$A:$V,14,0),"")</f>
        <v/>
      </c>
      <c r="BC1571" s="6"/>
      <c r="BD1571" s="6"/>
    </row>
    <row r="1572" ht="15.75" customHeight="1">
      <c r="A1572" s="2">
        <v>163.0</v>
      </c>
      <c r="B1572" s="3">
        <v>2021.0</v>
      </c>
      <c r="C1572" s="7" t="s">
        <v>221</v>
      </c>
      <c r="D1572" s="2">
        <v>4669.0</v>
      </c>
      <c r="E1572" s="2">
        <v>8.402943000152E12</v>
      </c>
      <c r="F1572" s="2" t="str">
        <f t="array" ref="F1572">IFERROR(INDEX(cnpj!$A:$B,MATCH(C1572,cnpj!$B:$B,0),1),IF(G1572=14,LEFT(E1572,2)&amp;"."&amp;MID(E1572,3,3)&amp;"."&amp;MID(E1572,6,3)&amp;"/"&amp;MID(E1572,9,4)&amp;"-"&amp;RIGHT(E1572,2),IF(G1572=13,0&amp;LEFT(E1572,1)&amp;"."&amp;MID(E1572,2,3)&amp;"."&amp;MID(E1572,5,3)&amp;"/"&amp;MID(E1572,8,4)&amp;"-"&amp;RIGHT(E1572,2),IF(G1572=12,"00"&amp;"."&amp;LEFT(E1572,3)&amp;"."&amp;MID(E1572,4,3)&amp;"/"&amp;MID(E1572,7,4)&amp;"-"&amp;RIGHT(E1572,2),IF(G1572=11,"00.0"&amp;LEFT(E1572,2)&amp;"."&amp;MID(E1572,3,3)&amp;"/"&amp;MID(E1572,6,4)&amp;"-"&amp;RIGHT(E1572,2),"erro")))))</f>
        <v>08.402.943/0001-52</v>
      </c>
      <c r="G1572" s="2">
        <f t="shared" si="2"/>
        <v>13</v>
      </c>
      <c r="H1572" s="2" t="s">
        <v>62</v>
      </c>
      <c r="I1572" s="2">
        <v>3.0</v>
      </c>
      <c r="J1572" s="6" t="str">
        <f t="shared" si="14"/>
        <v/>
      </c>
      <c r="K1572" s="6"/>
      <c r="L1572" s="6"/>
      <c r="M1572" s="6"/>
      <c r="N1572" s="6"/>
      <c r="O1572" s="6"/>
      <c r="P1572" s="6"/>
      <c r="Q1572" s="6"/>
      <c r="R1572" s="6"/>
      <c r="S1572" s="6"/>
      <c r="T1572" s="6">
        <f t="shared" si="15"/>
        <v>15.84388852</v>
      </c>
      <c r="U1572" s="6">
        <f t="shared" si="16"/>
        <v>0.05960841102</v>
      </c>
      <c r="V1572" s="6">
        <f t="shared" si="17"/>
        <v>0.3071611443</v>
      </c>
      <c r="W1572" s="6">
        <f>IFERROR(VLOOKUP($C1572,'pc 2021'!$D:$M,10,0)/1000,"")</f>
        <v>899380</v>
      </c>
      <c r="X1572" s="6">
        <f>IFERROR(VLOOKUP($C1572,'pnc 2021'!$D:$M,10,0)/1000,"")</f>
        <v>1435581</v>
      </c>
      <c r="Y1572" s="6">
        <f>IFERROR(VLOOKUP(C1572,'atv 2021'!$D:$M,10,0)/1000,"")</f>
        <v>7601746</v>
      </c>
      <c r="Z1572" s="6">
        <f>IFERROR(VLOOKUP($C1572,'ll 2021'!$D:$N,11,0)/1000,"")</f>
        <v>453128</v>
      </c>
      <c r="AA1572" s="2" t="str">
        <f t="shared" si="3"/>
        <v/>
      </c>
      <c r="AB1572" s="2">
        <f t="shared" si="18"/>
        <v>0</v>
      </c>
      <c r="AC1572" s="2">
        <f t="shared" si="19"/>
        <v>0</v>
      </c>
      <c r="AD1572" s="2">
        <f t="shared" si="20"/>
        <v>0</v>
      </c>
      <c r="AE1572" s="2">
        <f t="shared" si="21"/>
        <v>0</v>
      </c>
      <c r="AF1572" s="2">
        <f t="shared" si="22"/>
        <v>0</v>
      </c>
      <c r="AG1572" s="2">
        <f t="shared" si="23"/>
        <v>0</v>
      </c>
      <c r="AH1572" s="2">
        <f t="shared" si="24"/>
        <v>1</v>
      </c>
      <c r="AI1572" s="2">
        <f t="shared" si="25"/>
        <v>0</v>
      </c>
      <c r="AJ1572" s="2">
        <f t="shared" si="26"/>
        <v>0</v>
      </c>
      <c r="AK1572" s="2">
        <f t="shared" si="27"/>
        <v>0</v>
      </c>
      <c r="AL1572" s="2">
        <f t="shared" si="28"/>
        <v>0</v>
      </c>
      <c r="AM1572" s="2">
        <v>0.0</v>
      </c>
      <c r="AN1572" s="3">
        <v>0.0</v>
      </c>
      <c r="AO1572" s="3">
        <v>0.0</v>
      </c>
      <c r="AP1572" s="3">
        <v>0.0</v>
      </c>
      <c r="AQ1572" s="3">
        <v>0.0</v>
      </c>
      <c r="AR1572" s="3">
        <v>1.0</v>
      </c>
      <c r="AS1572" s="6" t="str">
        <f>IFERROR(VLOOKUP($C1572,'t-1 2020'!$A:$V,15,0),"")</f>
        <v/>
      </c>
      <c r="AT1572" s="6" t="str">
        <f>IFERROR(VLOOKUP($C1572,'t-1 2020'!$A:$V,16,0),"")</f>
        <v/>
      </c>
      <c r="AU1572" s="6" t="str">
        <f>IFERROR(VLOOKUP($C1572,'t-1 2020'!$A:$V,17,0),"")</f>
        <v/>
      </c>
      <c r="AV1572" s="6" t="str">
        <f>IFERROR(VLOOKUP($C1572,'t-1 2020'!$A:$V,8,0),"")</f>
        <v/>
      </c>
      <c r="AW1572" s="6" t="str">
        <f>IFERROR(VLOOKUP($C1572,'t-1 2020'!$A:$V,9,0),"")</f>
        <v/>
      </c>
      <c r="AX1572" s="6" t="str">
        <f>IFERROR(VLOOKUP($C1572,'t-1 2020'!$A:$V,10,0),"")</f>
        <v/>
      </c>
      <c r="AY1572" s="6" t="str">
        <f>IFERROR(VLOOKUP($C1572,'t-1 2020'!$A:$V,111,0),"")</f>
        <v/>
      </c>
      <c r="AZ1572" s="6" t="str">
        <f>IFERROR(VLOOKUP($C1572,'t-1 2020'!$A:$V,12,0),"")</f>
        <v/>
      </c>
      <c r="BA1572" s="6" t="str">
        <f>IFERROR(VLOOKUP($C1572,'t-1 2020'!$A:$V,13,0),"")</f>
        <v/>
      </c>
      <c r="BB1572" s="6" t="str">
        <f>IFERROR(VLOOKUP($C1572,'t-1 2020'!$A:$V,14,0),"")</f>
        <v/>
      </c>
      <c r="BC1572" s="6"/>
      <c r="BD1572" s="6"/>
    </row>
    <row r="1573" ht="15.75" customHeight="1">
      <c r="A1573" s="2">
        <v>164.0</v>
      </c>
      <c r="B1573" s="3">
        <v>2021.0</v>
      </c>
      <c r="C1573" s="7" t="s">
        <v>222</v>
      </c>
      <c r="D1573" s="2">
        <v>13366.0</v>
      </c>
      <c r="E1573" s="2">
        <v>3.0540991000166E13</v>
      </c>
      <c r="F1573" s="2" t="str">
        <f t="array" ref="F1573">IFERROR(INDEX(cnpj!$A:$B,MATCH(C1573,cnpj!$B:$B,0),1),IF(G1573=14,LEFT(E1573,2)&amp;"."&amp;MID(E1573,3,3)&amp;"."&amp;MID(E1573,6,3)&amp;"/"&amp;MID(E1573,9,4)&amp;"-"&amp;RIGHT(E1573,2),IF(G1573=13,0&amp;LEFT(E1573,1)&amp;"."&amp;MID(E1573,2,3)&amp;"."&amp;MID(E1573,5,3)&amp;"/"&amp;MID(E1573,8,4)&amp;"-"&amp;RIGHT(E1573,2),IF(G1573=12,"00"&amp;"."&amp;LEFT(E1573,3)&amp;"."&amp;MID(E1573,4,3)&amp;"/"&amp;MID(E1573,7,4)&amp;"-"&amp;RIGHT(E1573,2),IF(G1573=11,"00.0"&amp;LEFT(E1573,2)&amp;"."&amp;MID(E1573,3,3)&amp;"/"&amp;MID(E1573,6,4)&amp;"-"&amp;RIGHT(E1573,2),"erro")))))</f>
        <v>30.540.991/0001-66</v>
      </c>
      <c r="G1573" s="2">
        <f t="shared" si="2"/>
        <v>14</v>
      </c>
      <c r="H1573" s="2" t="s">
        <v>60</v>
      </c>
      <c r="I1573" s="2">
        <v>1.0</v>
      </c>
      <c r="J1573" s="6" t="str">
        <f t="shared" si="14"/>
        <v/>
      </c>
      <c r="K1573" s="6"/>
      <c r="L1573" s="6"/>
      <c r="M1573" s="6"/>
      <c r="N1573" s="6"/>
      <c r="O1573" s="6"/>
      <c r="P1573" s="6"/>
      <c r="Q1573" s="6"/>
      <c r="R1573" s="6"/>
      <c r="S1573" s="6"/>
      <c r="T1573" s="6">
        <f t="shared" si="15"/>
        <v>17.90476961</v>
      </c>
      <c r="U1573" s="6">
        <f t="shared" si="16"/>
        <v>0.1343838589</v>
      </c>
      <c r="V1573" s="6">
        <f t="shared" si="17"/>
        <v>2.037034076</v>
      </c>
      <c r="W1573" s="6">
        <f>IFERROR(VLOOKUP($C1573,'pc 2021'!$D:$M,10,0)/1000,"")</f>
        <v>28792982</v>
      </c>
      <c r="X1573" s="6">
        <f>IFERROR(VLOOKUP($C1573,'pnc 2021'!$D:$M,10,0)/1000,"")</f>
        <v>92809079</v>
      </c>
      <c r="Y1573" s="6">
        <f>IFERROR(VLOOKUP(C1573,'atv 2021'!$D:$M,10,0)/1000,"")</f>
        <v>59695644</v>
      </c>
      <c r="Z1573" s="6">
        <f>IFERROR(VLOOKUP($C1573,'ll 2021'!$D:$N,11,0)/1000,"")</f>
        <v>8022131</v>
      </c>
      <c r="AA1573" s="2" t="str">
        <f t="shared" si="3"/>
        <v/>
      </c>
      <c r="AB1573" s="2">
        <f t="shared" si="18"/>
        <v>0</v>
      </c>
      <c r="AC1573" s="2">
        <f t="shared" si="19"/>
        <v>0</v>
      </c>
      <c r="AD1573" s="2">
        <f t="shared" si="20"/>
        <v>0</v>
      </c>
      <c r="AE1573" s="2">
        <f t="shared" si="21"/>
        <v>0</v>
      </c>
      <c r="AF1573" s="2">
        <f t="shared" si="22"/>
        <v>0</v>
      </c>
      <c r="AG1573" s="2">
        <f t="shared" si="23"/>
        <v>1</v>
      </c>
      <c r="AH1573" s="2">
        <f t="shared" si="24"/>
        <v>0</v>
      </c>
      <c r="AI1573" s="2">
        <f t="shared" si="25"/>
        <v>0</v>
      </c>
      <c r="AJ1573" s="2">
        <f t="shared" si="26"/>
        <v>0</v>
      </c>
      <c r="AK1573" s="2">
        <f t="shared" si="27"/>
        <v>0</v>
      </c>
      <c r="AL1573" s="2">
        <f t="shared" si="28"/>
        <v>0</v>
      </c>
      <c r="AM1573" s="2">
        <v>0.0</v>
      </c>
      <c r="AN1573" s="3">
        <v>0.0</v>
      </c>
      <c r="AO1573" s="3">
        <v>0.0</v>
      </c>
      <c r="AP1573" s="3">
        <v>0.0</v>
      </c>
      <c r="AQ1573" s="3">
        <v>0.0</v>
      </c>
      <c r="AR1573" s="3">
        <v>1.0</v>
      </c>
      <c r="AS1573" s="6">
        <f>IFERROR(VLOOKUP($C1573,'t-1 2020'!$A:$V,15,0),"")</f>
        <v>17.88692871</v>
      </c>
      <c r="AT1573" s="6">
        <f>IFERROR(VLOOKUP($C1573,'t-1 2020'!$A:$V,16,0),"")</f>
        <v>0.00009512203124</v>
      </c>
      <c r="AU1573" s="6">
        <f>IFERROR(VLOOKUP($C1573,'t-1 2020'!$A:$V,17,0),"")</f>
        <v>2.192504633</v>
      </c>
      <c r="AV1573" s="6">
        <f>IFERROR(VLOOKUP($C1573,'t-1 2020'!$A:$V,8,0),"")</f>
        <v>0</v>
      </c>
      <c r="AW1573" s="6">
        <f>IFERROR(VLOOKUP($C1573,'t-1 2020'!$A:$V,9,0),"")</f>
        <v>1</v>
      </c>
      <c r="AX1573" s="6">
        <f>IFERROR(VLOOKUP($C1573,'t-1 2020'!$A:$V,10,0),"")</f>
        <v>0</v>
      </c>
      <c r="AY1573" s="6" t="str">
        <f>IFERROR(VLOOKUP($C1573,'t-1 2020'!$A:$V,111,0),"")</f>
        <v/>
      </c>
      <c r="AZ1573" s="6">
        <f>IFERROR(VLOOKUP($C1573,'t-1 2020'!$A:$V,12,0),"")</f>
        <v>0</v>
      </c>
      <c r="BA1573" s="6">
        <f>IFERROR(VLOOKUP($C1573,'t-1 2020'!$A:$V,13,0),"")</f>
        <v>6</v>
      </c>
      <c r="BB1573" s="6">
        <f>IFERROR(VLOOKUP($C1573,'t-1 2020'!$A:$V,14,0),"")</f>
        <v>1</v>
      </c>
      <c r="BC1573" s="6"/>
      <c r="BD1573" s="6"/>
    </row>
    <row r="1574" ht="15.75" customHeight="1">
      <c r="A1574" s="2">
        <v>165.0</v>
      </c>
      <c r="B1574" s="3">
        <v>2021.0</v>
      </c>
      <c r="C1574" s="7" t="s">
        <v>223</v>
      </c>
      <c r="D1574" s="2">
        <v>20877.0</v>
      </c>
      <c r="E1574" s="2">
        <v>4.9263189000102E13</v>
      </c>
      <c r="F1574" s="2" t="str">
        <f t="array" ref="F1574">IFERROR(INDEX(cnpj!$A:$B,MATCH(C1574,cnpj!$B:$B,0),1),IF(G1574=14,LEFT(E1574,2)&amp;"."&amp;MID(E1574,3,3)&amp;"."&amp;MID(E1574,6,3)&amp;"/"&amp;MID(E1574,9,4)&amp;"-"&amp;RIGHT(E1574,2),IF(G1574=13,0&amp;LEFT(E1574,1)&amp;"."&amp;MID(E1574,2,3)&amp;"."&amp;MID(E1574,5,3)&amp;"/"&amp;MID(E1574,8,4)&amp;"-"&amp;RIGHT(E1574,2),IF(G1574=12,"00"&amp;"."&amp;LEFT(E1574,3)&amp;"."&amp;MID(E1574,4,3)&amp;"/"&amp;MID(E1574,7,4)&amp;"-"&amp;RIGHT(E1574,2),IF(G1574=11,"00.0"&amp;LEFT(E1574,2)&amp;"."&amp;MID(E1574,3,3)&amp;"/"&amp;MID(E1574,6,4)&amp;"-"&amp;RIGHT(E1574,2),"erro")))))</f>
        <v>49.263.189/0001-02</v>
      </c>
      <c r="G1574" s="2">
        <f t="shared" si="2"/>
        <v>14</v>
      </c>
      <c r="H1574" s="2" t="s">
        <v>62</v>
      </c>
      <c r="I1574" s="2">
        <v>3.0</v>
      </c>
      <c r="J1574" s="6" t="str">
        <f t="shared" si="14"/>
        <v/>
      </c>
      <c r="K1574" s="6"/>
      <c r="L1574" s="6"/>
      <c r="M1574" s="6"/>
      <c r="N1574" s="6"/>
      <c r="O1574" s="6"/>
      <c r="P1574" s="6"/>
      <c r="Q1574" s="6"/>
      <c r="R1574" s="6"/>
      <c r="S1574" s="6"/>
      <c r="T1574" s="6">
        <f t="shared" si="15"/>
        <v>14.95210337</v>
      </c>
      <c r="U1574" s="6">
        <f t="shared" si="16"/>
        <v>0.03240201878</v>
      </c>
      <c r="V1574" s="6">
        <f t="shared" si="17"/>
        <v>0.5721549754</v>
      </c>
      <c r="W1574" s="6">
        <f>IFERROR(VLOOKUP($C1574,'pc 2021'!$D:$M,10,0)/1000,"")</f>
        <v>1098328</v>
      </c>
      <c r="X1574" s="6">
        <f>IFERROR(VLOOKUP($C1574,'pnc 2021'!$D:$M,10,0)/1000,"")</f>
        <v>684583</v>
      </c>
      <c r="Y1574" s="6">
        <f>IFERROR(VLOOKUP(C1574,'atv 2021'!$D:$M,10,0)/1000,"")</f>
        <v>3116133</v>
      </c>
      <c r="Z1574" s="6">
        <f>IFERROR(VLOOKUP($C1574,'ll 2021'!$D:$N,11,0)/1000,"")</f>
        <v>100969</v>
      </c>
      <c r="AA1574" s="2" t="str">
        <f t="shared" si="3"/>
        <v/>
      </c>
      <c r="AB1574" s="2">
        <f t="shared" si="18"/>
        <v>0</v>
      </c>
      <c r="AC1574" s="2">
        <f t="shared" si="19"/>
        <v>0</v>
      </c>
      <c r="AD1574" s="2">
        <f t="shared" si="20"/>
        <v>0</v>
      </c>
      <c r="AE1574" s="2">
        <f t="shared" si="21"/>
        <v>0</v>
      </c>
      <c r="AF1574" s="2">
        <f t="shared" si="22"/>
        <v>0</v>
      </c>
      <c r="AG1574" s="2">
        <f t="shared" si="23"/>
        <v>0</v>
      </c>
      <c r="AH1574" s="2">
        <f t="shared" si="24"/>
        <v>1</v>
      </c>
      <c r="AI1574" s="2">
        <f t="shared" si="25"/>
        <v>0</v>
      </c>
      <c r="AJ1574" s="2">
        <f t="shared" si="26"/>
        <v>0</v>
      </c>
      <c r="AK1574" s="2">
        <f t="shared" si="27"/>
        <v>0</v>
      </c>
      <c r="AL1574" s="2">
        <f t="shared" si="28"/>
        <v>0</v>
      </c>
      <c r="AM1574" s="2">
        <v>0.0</v>
      </c>
      <c r="AN1574" s="3">
        <v>0.0</v>
      </c>
      <c r="AO1574" s="3">
        <v>0.0</v>
      </c>
      <c r="AP1574" s="3">
        <v>0.0</v>
      </c>
      <c r="AQ1574" s="3">
        <v>0.0</v>
      </c>
      <c r="AR1574" s="3">
        <v>1.0</v>
      </c>
      <c r="AS1574" s="6">
        <f>IFERROR(VLOOKUP($C1574,'t-1 2020'!$A:$V,15,0),"")</f>
        <v>14.89744555</v>
      </c>
      <c r="AT1574" s="6">
        <f>IFERROR(VLOOKUP($C1574,'t-1 2020'!$A:$V,16,0),"")</f>
        <v>0.008987985628</v>
      </c>
      <c r="AU1574" s="6">
        <f>IFERROR(VLOOKUP($C1574,'t-1 2020'!$A:$V,17,0),"")</f>
        <v>0.5714702125</v>
      </c>
      <c r="AV1574" s="6">
        <f>IFERROR(VLOOKUP($C1574,'t-1 2020'!$A:$V,8,0),"")</f>
        <v>0</v>
      </c>
      <c r="AW1574" s="6">
        <f>IFERROR(VLOOKUP($C1574,'t-1 2020'!$A:$V,9,0),"")</f>
        <v>1</v>
      </c>
      <c r="AX1574" s="6">
        <f>IFERROR(VLOOKUP($C1574,'t-1 2020'!$A:$V,10,0),"")</f>
        <v>0</v>
      </c>
      <c r="AY1574" s="6" t="str">
        <f>IFERROR(VLOOKUP($C1574,'t-1 2020'!$A:$V,111,0),"")</f>
        <v/>
      </c>
      <c r="AZ1574" s="6">
        <f>IFERROR(VLOOKUP($C1574,'t-1 2020'!$A:$V,12,0),"")</f>
        <v>0</v>
      </c>
      <c r="BA1574" s="6">
        <f>IFERROR(VLOOKUP($C1574,'t-1 2020'!$A:$V,13,0),"")</f>
        <v>16</v>
      </c>
      <c r="BB1574" s="6">
        <f>IFERROR(VLOOKUP($C1574,'t-1 2020'!$A:$V,14,0),"")</f>
        <v>0</v>
      </c>
      <c r="BC1574" s="6"/>
      <c r="BD1574" s="6"/>
    </row>
    <row r="1575" ht="15.75" customHeight="1">
      <c r="A1575" s="2">
        <v>166.0</v>
      </c>
      <c r="B1575" s="3">
        <v>2021.0</v>
      </c>
      <c r="C1575" s="7" t="s">
        <v>224</v>
      </c>
      <c r="D1575" s="2">
        <v>6629.0</v>
      </c>
      <c r="E1575" s="2">
        <v>9.2749225000163E13</v>
      </c>
      <c r="F1575" s="2" t="str">
        <f t="array" ref="F1575">IFERROR(INDEX(cnpj!$A:$B,MATCH(C1575,cnpj!$B:$B,0),1),IF(G1575=14,LEFT(E1575,2)&amp;"."&amp;MID(E1575,3,3)&amp;"."&amp;MID(E1575,6,3)&amp;"/"&amp;MID(E1575,9,4)&amp;"-"&amp;RIGHT(E1575,2),IF(G1575=13,0&amp;LEFT(E1575,1)&amp;"."&amp;MID(E1575,2,3)&amp;"."&amp;MID(E1575,5,3)&amp;"/"&amp;MID(E1575,8,4)&amp;"-"&amp;RIGHT(E1575,2),IF(G1575=12,"00"&amp;"."&amp;LEFT(E1575,3)&amp;"."&amp;MID(E1575,4,3)&amp;"/"&amp;MID(E1575,7,4)&amp;"-"&amp;RIGHT(E1575,2),IF(G1575=11,"00.0"&amp;LEFT(E1575,2)&amp;"."&amp;MID(E1575,3,3)&amp;"/"&amp;MID(E1575,6,4)&amp;"-"&amp;RIGHT(E1575,2),"erro")))))</f>
        <v>92.749.225/0001-63</v>
      </c>
      <c r="G1575" s="2">
        <f t="shared" si="2"/>
        <v>14</v>
      </c>
      <c r="H1575" s="2" t="s">
        <v>62</v>
      </c>
      <c r="I1575" s="2">
        <v>3.0</v>
      </c>
      <c r="J1575" s="6" t="str">
        <f t="shared" si="14"/>
        <v/>
      </c>
      <c r="K1575" s="6"/>
      <c r="L1575" s="6"/>
      <c r="M1575" s="6"/>
      <c r="N1575" s="6"/>
      <c r="O1575" s="6"/>
      <c r="P1575" s="6"/>
      <c r="Q1575" s="6"/>
      <c r="R1575" s="6"/>
      <c r="S1575" s="6"/>
      <c r="T1575" s="6">
        <f t="shared" si="15"/>
        <v>9.227099156</v>
      </c>
      <c r="U1575" s="6">
        <f t="shared" si="16"/>
        <v>0.04356377225</v>
      </c>
      <c r="V1575" s="6">
        <f t="shared" si="17"/>
        <v>55.53613925</v>
      </c>
      <c r="W1575" s="6">
        <f>IFERROR(VLOOKUP($C1575,'pc 2021'!$D:$M,10,0)/1000,"")</f>
        <v>78738</v>
      </c>
      <c r="X1575" s="6">
        <f>IFERROR(VLOOKUP($C1575,'pnc 2021'!$D:$M,10,0)/1000,"")</f>
        <v>486009</v>
      </c>
      <c r="Y1575" s="6">
        <f>IFERROR(VLOOKUP(C1575,'atv 2021'!$D:$M,10,0)/1000,"")</f>
        <v>10169</v>
      </c>
      <c r="Z1575" s="6">
        <f>IFERROR(VLOOKUP($C1575,'ll 2021'!$D:$N,11,0)/1000,"")</f>
        <v>443</v>
      </c>
      <c r="AA1575" s="2" t="str">
        <f t="shared" si="3"/>
        <v/>
      </c>
      <c r="AB1575" s="2">
        <f t="shared" si="18"/>
        <v>0</v>
      </c>
      <c r="AC1575" s="2">
        <f t="shared" si="19"/>
        <v>0</v>
      </c>
      <c r="AD1575" s="2">
        <f t="shared" si="20"/>
        <v>0</v>
      </c>
      <c r="AE1575" s="2">
        <f t="shared" si="21"/>
        <v>0</v>
      </c>
      <c r="AF1575" s="2">
        <f t="shared" si="22"/>
        <v>0</v>
      </c>
      <c r="AG1575" s="2">
        <f t="shared" si="23"/>
        <v>0</v>
      </c>
      <c r="AH1575" s="2">
        <f t="shared" si="24"/>
        <v>1</v>
      </c>
      <c r="AI1575" s="2">
        <f t="shared" si="25"/>
        <v>0</v>
      </c>
      <c r="AJ1575" s="2">
        <f t="shared" si="26"/>
        <v>0</v>
      </c>
      <c r="AK1575" s="2">
        <f t="shared" si="27"/>
        <v>0</v>
      </c>
      <c r="AL1575" s="2">
        <f t="shared" si="28"/>
        <v>0</v>
      </c>
      <c r="AM1575" s="2">
        <v>0.0</v>
      </c>
      <c r="AN1575" s="3">
        <v>0.0</v>
      </c>
      <c r="AO1575" s="3">
        <v>0.0</v>
      </c>
      <c r="AP1575" s="3">
        <v>0.0</v>
      </c>
      <c r="AQ1575" s="3">
        <v>0.0</v>
      </c>
      <c r="AR1575" s="3">
        <v>1.0</v>
      </c>
      <c r="AS1575" s="6">
        <f>IFERROR(VLOOKUP($C1575,'t-1 2020'!$A:$V,15,0),"")</f>
        <v>9.374582815</v>
      </c>
      <c r="AT1575" s="6">
        <f>IFERROR(VLOOKUP($C1575,'t-1 2020'!$A:$V,16,0),"")</f>
        <v>-14.59898176</v>
      </c>
      <c r="AU1575" s="6">
        <f>IFERROR(VLOOKUP($C1575,'t-1 2020'!$A:$V,17,0),"")</f>
        <v>48.09554518</v>
      </c>
      <c r="AV1575" s="6">
        <f>IFERROR(VLOOKUP($C1575,'t-1 2020'!$A:$V,8,0),"")</f>
        <v>0</v>
      </c>
      <c r="AW1575" s="6">
        <f>IFERROR(VLOOKUP($C1575,'t-1 2020'!$A:$V,9,0),"")</f>
        <v>1</v>
      </c>
      <c r="AX1575" s="6">
        <f>IFERROR(VLOOKUP($C1575,'t-1 2020'!$A:$V,10,0),"")</f>
        <v>0</v>
      </c>
      <c r="AY1575" s="6" t="str">
        <f>IFERROR(VLOOKUP($C1575,'t-1 2020'!$A:$V,111,0),"")</f>
        <v/>
      </c>
      <c r="AZ1575" s="6">
        <f>IFERROR(VLOOKUP($C1575,'t-1 2020'!$A:$V,12,0),"")</f>
        <v>0</v>
      </c>
      <c r="BA1575" s="6">
        <f>IFERROR(VLOOKUP($C1575,'t-1 2020'!$A:$V,13,0),"")</f>
        <v>5</v>
      </c>
      <c r="BB1575" s="6">
        <f>IFERROR(VLOOKUP($C1575,'t-1 2020'!$A:$V,14,0),"")</f>
        <v>1</v>
      </c>
      <c r="BC1575" s="6"/>
      <c r="BD1575" s="6"/>
    </row>
    <row r="1576" ht="15.75" customHeight="1">
      <c r="A1576" s="2">
        <v>167.0</v>
      </c>
      <c r="B1576" s="3">
        <v>2021.0</v>
      </c>
      <c r="C1576" s="7" t="s">
        <v>225</v>
      </c>
      <c r="D1576" s="2">
        <v>6700.0</v>
      </c>
      <c r="E1576" s="2">
        <v>3.3200049000147E13</v>
      </c>
      <c r="F1576" s="2" t="str">
        <f t="array" ref="F1576">IFERROR(INDEX(cnpj!$A:$B,MATCH(C1576,cnpj!$B:$B,0),1),IF(G1576=14,LEFT(E1576,2)&amp;"."&amp;MID(E1576,3,3)&amp;"."&amp;MID(E1576,6,3)&amp;"/"&amp;MID(E1576,9,4)&amp;"-"&amp;RIGHT(E1576,2),IF(G1576=13,0&amp;LEFT(E1576,1)&amp;"."&amp;MID(E1576,2,3)&amp;"."&amp;MID(E1576,5,3)&amp;"/"&amp;MID(E1576,8,4)&amp;"-"&amp;RIGHT(E1576,2),IF(G1576=12,"00"&amp;"."&amp;LEFT(E1576,3)&amp;"."&amp;MID(E1576,4,3)&amp;"/"&amp;MID(E1576,7,4)&amp;"-"&amp;RIGHT(E1576,2),IF(G1576=11,"00.0"&amp;LEFT(E1576,2)&amp;"."&amp;MID(E1576,3,3)&amp;"/"&amp;MID(E1576,6,4)&amp;"-"&amp;RIGHT(E1576,2),"erro")))))</f>
        <v>33.200.049/0001-47</v>
      </c>
      <c r="G1576" s="2">
        <f t="shared" si="2"/>
        <v>14</v>
      </c>
      <c r="H1576" s="2" t="s">
        <v>62</v>
      </c>
      <c r="I1576" s="2">
        <v>3.0</v>
      </c>
      <c r="J1576" s="6" t="str">
        <f t="shared" si="14"/>
        <v/>
      </c>
      <c r="K1576" s="6"/>
      <c r="L1576" s="6"/>
      <c r="M1576" s="6"/>
      <c r="N1576" s="6"/>
      <c r="O1576" s="6"/>
      <c r="P1576" s="6"/>
      <c r="Q1576" s="6"/>
      <c r="R1576" s="6"/>
      <c r="S1576" s="6"/>
      <c r="T1576" s="6">
        <f t="shared" si="15"/>
        <v>13.2008085</v>
      </c>
      <c r="U1576" s="6">
        <f t="shared" si="16"/>
        <v>-0.07385142806</v>
      </c>
      <c r="V1576" s="6">
        <f t="shared" si="17"/>
        <v>1.890377624</v>
      </c>
      <c r="W1576" s="6">
        <f>IFERROR(VLOOKUP($C1576,'pc 2021'!$D:$M,10,0)/1000,"")</f>
        <v>648218</v>
      </c>
      <c r="X1576" s="6">
        <f>IFERROR(VLOOKUP($C1576,'pnc 2021'!$D:$M,10,0)/1000,"")</f>
        <v>374102</v>
      </c>
      <c r="Y1576" s="6">
        <f>IFERROR(VLOOKUP(C1576,'atv 2021'!$D:$M,10,0)/1000,"")</f>
        <v>540802</v>
      </c>
      <c r="Z1576" s="6">
        <f>IFERROR(VLOOKUP($C1576,'ll 2021'!$D:$N,11,0)/1000,"")</f>
        <v>-39939</v>
      </c>
      <c r="AA1576" s="2" t="str">
        <f t="shared" si="3"/>
        <v/>
      </c>
      <c r="AB1576" s="2">
        <f t="shared" si="18"/>
        <v>0</v>
      </c>
      <c r="AC1576" s="2">
        <f t="shared" si="19"/>
        <v>0</v>
      </c>
      <c r="AD1576" s="2">
        <f t="shared" si="20"/>
        <v>0</v>
      </c>
      <c r="AE1576" s="2">
        <f t="shared" si="21"/>
        <v>0</v>
      </c>
      <c r="AF1576" s="2">
        <f t="shared" si="22"/>
        <v>0</v>
      </c>
      <c r="AG1576" s="2">
        <f t="shared" si="23"/>
        <v>0</v>
      </c>
      <c r="AH1576" s="2">
        <f t="shared" si="24"/>
        <v>1</v>
      </c>
      <c r="AI1576" s="2">
        <f t="shared" si="25"/>
        <v>0</v>
      </c>
      <c r="AJ1576" s="2">
        <f t="shared" si="26"/>
        <v>0</v>
      </c>
      <c r="AK1576" s="2">
        <f t="shared" si="27"/>
        <v>0</v>
      </c>
      <c r="AL1576" s="2">
        <f t="shared" si="28"/>
        <v>0</v>
      </c>
      <c r="AM1576" s="2">
        <v>0.0</v>
      </c>
      <c r="AN1576" s="3">
        <v>0.0</v>
      </c>
      <c r="AO1576" s="3">
        <v>0.0</v>
      </c>
      <c r="AP1576" s="3">
        <v>0.0</v>
      </c>
      <c r="AQ1576" s="3">
        <v>0.0</v>
      </c>
      <c r="AR1576" s="3">
        <v>1.0</v>
      </c>
      <c r="AS1576" s="6" t="str">
        <f>IFERROR(VLOOKUP($C1576,'t-1 2020'!$A:$V,15,0),"")</f>
        <v/>
      </c>
      <c r="AT1576" s="6" t="str">
        <f>IFERROR(VLOOKUP($C1576,'t-1 2020'!$A:$V,16,0),"")</f>
        <v/>
      </c>
      <c r="AU1576" s="6" t="str">
        <f>IFERROR(VLOOKUP($C1576,'t-1 2020'!$A:$V,17,0),"")</f>
        <v/>
      </c>
      <c r="AV1576" s="6" t="str">
        <f>IFERROR(VLOOKUP($C1576,'t-1 2020'!$A:$V,8,0),"")</f>
        <v/>
      </c>
      <c r="AW1576" s="6" t="str">
        <f>IFERROR(VLOOKUP($C1576,'t-1 2020'!$A:$V,9,0),"")</f>
        <v/>
      </c>
      <c r="AX1576" s="6" t="str">
        <f>IFERROR(VLOOKUP($C1576,'t-1 2020'!$A:$V,10,0),"")</f>
        <v/>
      </c>
      <c r="AY1576" s="6" t="str">
        <f>IFERROR(VLOOKUP($C1576,'t-1 2020'!$A:$V,111,0),"")</f>
        <v/>
      </c>
      <c r="AZ1576" s="6" t="str">
        <f>IFERROR(VLOOKUP($C1576,'t-1 2020'!$A:$V,12,0),"")</f>
        <v/>
      </c>
      <c r="BA1576" s="6" t="str">
        <f>IFERROR(VLOOKUP($C1576,'t-1 2020'!$A:$V,13,0),"")</f>
        <v/>
      </c>
      <c r="BB1576" s="6" t="str">
        <f>IFERROR(VLOOKUP($C1576,'t-1 2020'!$A:$V,14,0),"")</f>
        <v/>
      </c>
      <c r="BC1576" s="6"/>
      <c r="BD1576" s="6"/>
    </row>
    <row r="1577" ht="15.75" customHeight="1">
      <c r="A1577" s="2">
        <v>168.0</v>
      </c>
      <c r="B1577" s="3">
        <v>2021.0</v>
      </c>
      <c r="C1577" s="7" t="s">
        <v>226</v>
      </c>
      <c r="D1577" s="2">
        <v>21431.0</v>
      </c>
      <c r="E1577" s="2">
        <v>2.932074000191E12</v>
      </c>
      <c r="F1577" s="2" t="str">
        <f t="array" ref="F1577">IFERROR(INDEX(cnpj!$A:$B,MATCH(C1577,cnpj!$B:$B,0),1),IF(G1577=14,LEFT(E1577,2)&amp;"."&amp;MID(E1577,3,3)&amp;"."&amp;MID(E1577,6,3)&amp;"/"&amp;MID(E1577,9,4)&amp;"-"&amp;RIGHT(E1577,2),IF(G1577=13,0&amp;LEFT(E1577,1)&amp;"."&amp;MID(E1577,2,3)&amp;"."&amp;MID(E1577,5,3)&amp;"/"&amp;MID(E1577,8,4)&amp;"-"&amp;RIGHT(E1577,2),IF(G1577=12,"00"&amp;"."&amp;LEFT(E1577,3)&amp;"."&amp;MID(E1577,4,3)&amp;"/"&amp;MID(E1577,7,4)&amp;"-"&amp;RIGHT(E1577,2),IF(G1577=11,"00.0"&amp;LEFT(E1577,2)&amp;"."&amp;MID(E1577,3,3)&amp;"/"&amp;MID(E1577,6,4)&amp;"-"&amp;RIGHT(E1577,2),"erro")))))</f>
        <v>02.932.074/0001-91</v>
      </c>
      <c r="G1577" s="2">
        <f t="shared" si="2"/>
        <v>13</v>
      </c>
      <c r="H1577" s="2" t="s">
        <v>48</v>
      </c>
      <c r="I1577" s="2">
        <v>8.0</v>
      </c>
      <c r="J1577" s="6" t="str">
        <f t="shared" si="14"/>
        <v/>
      </c>
      <c r="K1577" s="6"/>
      <c r="L1577" s="6"/>
      <c r="M1577" s="6"/>
      <c r="N1577" s="6"/>
      <c r="O1577" s="6"/>
      <c r="P1577" s="6"/>
      <c r="Q1577" s="6"/>
      <c r="R1577" s="6"/>
      <c r="S1577" s="6"/>
      <c r="T1577" s="6">
        <f t="shared" si="15"/>
        <v>16.78447664</v>
      </c>
      <c r="U1577" s="6">
        <f t="shared" si="16"/>
        <v>0.06831466897</v>
      </c>
      <c r="V1577" s="6">
        <f t="shared" si="17"/>
        <v>0.4953418478</v>
      </c>
      <c r="W1577" s="6">
        <f>IFERROR(VLOOKUP($C1577,'pc 2021'!$D:$M,10,0)/1000,"")</f>
        <v>2573566</v>
      </c>
      <c r="X1577" s="6">
        <f>IFERROR(VLOOKUP($C1577,'pnc 2021'!$D:$M,10,0)/1000,"")</f>
        <v>7071620</v>
      </c>
      <c r="Y1577" s="6">
        <f>IFERROR(VLOOKUP(C1577,'atv 2021'!$D:$M,10,0)/1000,"")</f>
        <v>19471777</v>
      </c>
      <c r="Z1577" s="6">
        <f>IFERROR(VLOOKUP($C1577,'ll 2021'!$D:$N,11,0)/1000,"")</f>
        <v>1330208</v>
      </c>
      <c r="AA1577" s="2" t="str">
        <f t="shared" si="3"/>
        <v/>
      </c>
      <c r="AB1577" s="2">
        <f t="shared" si="18"/>
        <v>1</v>
      </c>
      <c r="AC1577" s="2">
        <f t="shared" si="19"/>
        <v>0</v>
      </c>
      <c r="AD1577" s="2">
        <f t="shared" si="20"/>
        <v>0</v>
      </c>
      <c r="AE1577" s="2">
        <f t="shared" si="21"/>
        <v>0</v>
      </c>
      <c r="AF1577" s="2">
        <f t="shared" si="22"/>
        <v>0</v>
      </c>
      <c r="AG1577" s="2">
        <f t="shared" si="23"/>
        <v>0</v>
      </c>
      <c r="AH1577" s="2">
        <f t="shared" si="24"/>
        <v>0</v>
      </c>
      <c r="AI1577" s="2">
        <f t="shared" si="25"/>
        <v>0</v>
      </c>
      <c r="AJ1577" s="2">
        <f t="shared" si="26"/>
        <v>0</v>
      </c>
      <c r="AK1577" s="2">
        <f t="shared" si="27"/>
        <v>0</v>
      </c>
      <c r="AL1577" s="2">
        <f t="shared" si="28"/>
        <v>0</v>
      </c>
      <c r="AM1577" s="2">
        <v>0.0</v>
      </c>
      <c r="AN1577" s="3">
        <v>0.0</v>
      </c>
      <c r="AO1577" s="3">
        <v>0.0</v>
      </c>
      <c r="AP1577" s="3">
        <v>0.0</v>
      </c>
      <c r="AQ1577" s="3">
        <v>0.0</v>
      </c>
      <c r="AR1577" s="3">
        <v>1.0</v>
      </c>
      <c r="AS1577" s="6" t="str">
        <f>IFERROR(VLOOKUP($C1577,'t-1 2020'!$A:$V,15,0),"")</f>
        <v/>
      </c>
      <c r="AT1577" s="6" t="str">
        <f>IFERROR(VLOOKUP($C1577,'t-1 2020'!$A:$V,16,0),"")</f>
        <v/>
      </c>
      <c r="AU1577" s="6" t="str">
        <f>IFERROR(VLOOKUP($C1577,'t-1 2020'!$A:$V,17,0),"")</f>
        <v/>
      </c>
      <c r="AV1577" s="6" t="str">
        <f>IFERROR(VLOOKUP($C1577,'t-1 2020'!$A:$V,8,0),"")</f>
        <v/>
      </c>
      <c r="AW1577" s="6" t="str">
        <f>IFERROR(VLOOKUP($C1577,'t-1 2020'!$A:$V,9,0),"")</f>
        <v/>
      </c>
      <c r="AX1577" s="6" t="str">
        <f>IFERROR(VLOOKUP($C1577,'t-1 2020'!$A:$V,10,0),"")</f>
        <v/>
      </c>
      <c r="AY1577" s="6" t="str">
        <f>IFERROR(VLOOKUP($C1577,'t-1 2020'!$A:$V,111,0),"")</f>
        <v/>
      </c>
      <c r="AZ1577" s="6" t="str">
        <f>IFERROR(VLOOKUP($C1577,'t-1 2020'!$A:$V,12,0),"")</f>
        <v/>
      </c>
      <c r="BA1577" s="6" t="str">
        <f>IFERROR(VLOOKUP($C1577,'t-1 2020'!$A:$V,13,0),"")</f>
        <v/>
      </c>
      <c r="BB1577" s="6" t="str">
        <f>IFERROR(VLOOKUP($C1577,'t-1 2020'!$A:$V,14,0),"")</f>
        <v/>
      </c>
      <c r="BC1577" s="6"/>
      <c r="BD1577" s="6"/>
    </row>
    <row r="1578" ht="15.75" customHeight="1">
      <c r="A1578" s="2">
        <v>169.0</v>
      </c>
      <c r="B1578" s="3">
        <v>2021.0</v>
      </c>
      <c r="C1578" s="7" t="s">
        <v>227</v>
      </c>
      <c r="D1578" s="2">
        <v>6955.0</v>
      </c>
      <c r="E1578" s="2">
        <v>1.5126626000116E13</v>
      </c>
      <c r="F1578" s="2" t="str">
        <f t="array" ref="F1578">IFERROR(INDEX(cnpj!$A:$B,MATCH(C1578,cnpj!$B:$B,0),1),IF(G1578=14,LEFT(E1578,2)&amp;"."&amp;MID(E1578,3,3)&amp;"."&amp;MID(E1578,6,3)&amp;"/"&amp;MID(E1578,9,4)&amp;"-"&amp;RIGHT(E1578,2),IF(G1578=13,0&amp;LEFT(E1578,1)&amp;"."&amp;MID(E1578,2,3)&amp;"."&amp;MID(E1578,5,3)&amp;"/"&amp;MID(E1578,8,4)&amp;"-"&amp;RIGHT(E1578,2),IF(G1578=12,"00"&amp;"."&amp;LEFT(E1578,3)&amp;"."&amp;MID(E1578,4,3)&amp;"/"&amp;MID(E1578,7,4)&amp;"-"&amp;RIGHT(E1578,2),IF(G1578=11,"00.0"&amp;LEFT(E1578,2)&amp;"."&amp;MID(E1578,3,3)&amp;"/"&amp;MID(E1578,6,4)&amp;"-"&amp;RIGHT(E1578,2),"erro")))))</f>
        <v>15.126.626/0001-16</v>
      </c>
      <c r="G1578" s="2">
        <f t="shared" si="2"/>
        <v>14</v>
      </c>
      <c r="H1578" s="2" t="s">
        <v>60</v>
      </c>
      <c r="I1578" s="2">
        <v>1.0</v>
      </c>
      <c r="J1578" s="6" t="str">
        <f t="shared" si="14"/>
        <v/>
      </c>
      <c r="K1578" s="6"/>
      <c r="L1578" s="6"/>
      <c r="M1578" s="6"/>
      <c r="N1578" s="6"/>
      <c r="O1578" s="6"/>
      <c r="P1578" s="6"/>
      <c r="Q1578" s="6"/>
      <c r="R1578" s="6"/>
      <c r="S1578" s="6"/>
      <c r="T1578" s="6" t="str">
        <f t="shared" si="15"/>
        <v/>
      </c>
      <c r="U1578" s="6" t="str">
        <f t="shared" si="16"/>
        <v/>
      </c>
      <c r="V1578" s="6" t="str">
        <f t="shared" si="17"/>
        <v/>
      </c>
      <c r="W1578" s="6" t="str">
        <f>IFERROR(VLOOKUP($C1578,'pc 2021'!$D:$M,10,0)/1000,"")</f>
        <v/>
      </c>
      <c r="X1578" s="6" t="str">
        <f>IFERROR(VLOOKUP($C1578,'pnc 2021'!$D:$M,10,0)/1000,"")</f>
        <v/>
      </c>
      <c r="Y1578" s="6" t="str">
        <f>IFERROR(VLOOKUP(C1578,'atv 2021'!$D:$M,10,0)/1000,"")</f>
        <v/>
      </c>
      <c r="Z1578" s="6" t="str">
        <f>IFERROR(VLOOKUP($C1578,'ll 2021'!$D:$N,11,0)/1000,"")</f>
        <v/>
      </c>
      <c r="AA1578" s="2" t="str">
        <f t="shared" si="3"/>
        <v/>
      </c>
      <c r="AB1578" s="2">
        <f t="shared" si="18"/>
        <v>0</v>
      </c>
      <c r="AC1578" s="2">
        <f t="shared" si="19"/>
        <v>0</v>
      </c>
      <c r="AD1578" s="2">
        <f t="shared" si="20"/>
        <v>0</v>
      </c>
      <c r="AE1578" s="2">
        <f t="shared" si="21"/>
        <v>0</v>
      </c>
      <c r="AF1578" s="2">
        <f t="shared" si="22"/>
        <v>0</v>
      </c>
      <c r="AG1578" s="2">
        <f t="shared" si="23"/>
        <v>1</v>
      </c>
      <c r="AH1578" s="2">
        <f t="shared" si="24"/>
        <v>0</v>
      </c>
      <c r="AI1578" s="2">
        <f t="shared" si="25"/>
        <v>0</v>
      </c>
      <c r="AJ1578" s="2">
        <f t="shared" si="26"/>
        <v>0</v>
      </c>
      <c r="AK1578" s="2">
        <f t="shared" si="27"/>
        <v>0</v>
      </c>
      <c r="AL1578" s="2">
        <f t="shared" si="28"/>
        <v>0</v>
      </c>
      <c r="AM1578" s="2">
        <v>0.0</v>
      </c>
      <c r="AN1578" s="3">
        <v>0.0</v>
      </c>
      <c r="AO1578" s="3">
        <v>0.0</v>
      </c>
      <c r="AP1578" s="3">
        <v>0.0</v>
      </c>
      <c r="AQ1578" s="3">
        <v>0.0</v>
      </c>
      <c r="AR1578" s="3">
        <v>1.0</v>
      </c>
      <c r="AS1578" s="6" t="str">
        <f>IFERROR(VLOOKUP($C1578,'t-1 2020'!$A:$V,15,0),"")</f>
        <v/>
      </c>
      <c r="AT1578" s="6" t="str">
        <f>IFERROR(VLOOKUP($C1578,'t-1 2020'!$A:$V,16,0),"")</f>
        <v/>
      </c>
      <c r="AU1578" s="6" t="str">
        <f>IFERROR(VLOOKUP($C1578,'t-1 2020'!$A:$V,17,0),"")</f>
        <v/>
      </c>
      <c r="AV1578" s="6" t="str">
        <f>IFERROR(VLOOKUP($C1578,'t-1 2020'!$A:$V,8,0),"")</f>
        <v/>
      </c>
      <c r="AW1578" s="6" t="str">
        <f>IFERROR(VLOOKUP($C1578,'t-1 2020'!$A:$V,9,0),"")</f>
        <v/>
      </c>
      <c r="AX1578" s="6" t="str">
        <f>IFERROR(VLOOKUP($C1578,'t-1 2020'!$A:$V,10,0),"")</f>
        <v/>
      </c>
      <c r="AY1578" s="6" t="str">
        <f>IFERROR(VLOOKUP($C1578,'t-1 2020'!$A:$V,111,0),"")</f>
        <v/>
      </c>
      <c r="AZ1578" s="6" t="str">
        <f>IFERROR(VLOOKUP($C1578,'t-1 2020'!$A:$V,12,0),"")</f>
        <v/>
      </c>
      <c r="BA1578" s="6" t="str">
        <f>IFERROR(VLOOKUP($C1578,'t-1 2020'!$A:$V,13,0),"")</f>
        <v/>
      </c>
      <c r="BB1578" s="6" t="str">
        <f>IFERROR(VLOOKUP($C1578,'t-1 2020'!$A:$V,14,0),"")</f>
        <v/>
      </c>
      <c r="BC1578" s="6"/>
      <c r="BD1578" s="6"/>
    </row>
    <row r="1579" ht="15.75" customHeight="1">
      <c r="A1579" s="2">
        <v>170.0</v>
      </c>
      <c r="B1579" s="3">
        <v>2021.0</v>
      </c>
      <c r="C1579" s="7" t="s">
        <v>228</v>
      </c>
      <c r="D1579" s="2">
        <v>12319.0</v>
      </c>
      <c r="E1579" s="2">
        <v>6.0637238000154E13</v>
      </c>
      <c r="F1579" s="2" t="str">
        <f t="array" ref="F1579">IFERROR(INDEX(cnpj!$A:$B,MATCH(C1579,cnpj!$B:$B,0),1),IF(G1579=14,LEFT(E1579,2)&amp;"."&amp;MID(E1579,3,3)&amp;"."&amp;MID(E1579,6,3)&amp;"/"&amp;MID(E1579,9,4)&amp;"-"&amp;RIGHT(E1579,2),IF(G1579=13,0&amp;LEFT(E1579,1)&amp;"."&amp;MID(E1579,2,3)&amp;"."&amp;MID(E1579,5,3)&amp;"/"&amp;MID(E1579,8,4)&amp;"-"&amp;RIGHT(E1579,2),IF(G1579=12,"00"&amp;"."&amp;LEFT(E1579,3)&amp;"."&amp;MID(E1579,4,3)&amp;"/"&amp;MID(E1579,7,4)&amp;"-"&amp;RIGHT(E1579,2),IF(G1579=11,"00.0"&amp;LEFT(E1579,2)&amp;"."&amp;MID(E1579,3,3)&amp;"/"&amp;MID(E1579,6,4)&amp;"-"&amp;RIGHT(E1579,2),"erro")))))</f>
        <v>60.637.238/0001-54</v>
      </c>
      <c r="G1579" s="2">
        <f t="shared" si="2"/>
        <v>14</v>
      </c>
      <c r="H1579" s="2" t="s">
        <v>50</v>
      </c>
      <c r="I1579" s="2">
        <v>6.0</v>
      </c>
      <c r="J1579" s="6" t="str">
        <f t="shared" si="14"/>
        <v/>
      </c>
      <c r="K1579" s="6"/>
      <c r="L1579" s="6"/>
      <c r="M1579" s="6"/>
      <c r="N1579" s="6"/>
      <c r="O1579" s="6"/>
      <c r="P1579" s="6"/>
      <c r="Q1579" s="6"/>
      <c r="R1579" s="6"/>
      <c r="S1579" s="6"/>
      <c r="T1579" s="6" t="str">
        <f t="shared" si="15"/>
        <v/>
      </c>
      <c r="U1579" s="6" t="str">
        <f t="shared" si="16"/>
        <v/>
      </c>
      <c r="V1579" s="6" t="str">
        <f t="shared" si="17"/>
        <v/>
      </c>
      <c r="W1579" s="6" t="str">
        <f>IFERROR(VLOOKUP($C1579,'pc 2021'!$D:$M,10,0)/1000,"")</f>
        <v/>
      </c>
      <c r="X1579" s="6" t="str">
        <f>IFERROR(VLOOKUP($C1579,'pnc 2021'!$D:$M,10,0)/1000,"")</f>
        <v/>
      </c>
      <c r="Y1579" s="6" t="str">
        <f>IFERROR(VLOOKUP(C1579,'atv 2021'!$D:$M,10,0)/1000,"")</f>
        <v/>
      </c>
      <c r="Z1579" s="6" t="str">
        <f>IFERROR(VLOOKUP($C1579,'ll 2021'!$D:$N,11,0)/1000,"")</f>
        <v/>
      </c>
      <c r="AA1579" s="2" t="str">
        <f t="shared" si="3"/>
        <v/>
      </c>
      <c r="AB1579" s="2">
        <f t="shared" si="18"/>
        <v>0</v>
      </c>
      <c r="AC1579" s="2">
        <f t="shared" si="19"/>
        <v>1</v>
      </c>
      <c r="AD1579" s="2">
        <f t="shared" si="20"/>
        <v>0</v>
      </c>
      <c r="AE1579" s="2">
        <f t="shared" si="21"/>
        <v>0</v>
      </c>
      <c r="AF1579" s="2">
        <f t="shared" si="22"/>
        <v>0</v>
      </c>
      <c r="AG1579" s="2">
        <f t="shared" si="23"/>
        <v>0</v>
      </c>
      <c r="AH1579" s="2">
        <f t="shared" si="24"/>
        <v>0</v>
      </c>
      <c r="AI1579" s="2">
        <f t="shared" si="25"/>
        <v>0</v>
      </c>
      <c r="AJ1579" s="2">
        <f t="shared" si="26"/>
        <v>0</v>
      </c>
      <c r="AK1579" s="2">
        <f t="shared" si="27"/>
        <v>0</v>
      </c>
      <c r="AL1579" s="2">
        <f t="shared" si="28"/>
        <v>0</v>
      </c>
      <c r="AM1579" s="2">
        <v>0.0</v>
      </c>
      <c r="AN1579" s="3">
        <v>0.0</v>
      </c>
      <c r="AO1579" s="3">
        <v>0.0</v>
      </c>
      <c r="AP1579" s="3">
        <v>0.0</v>
      </c>
      <c r="AQ1579" s="3">
        <v>0.0</v>
      </c>
      <c r="AR1579" s="3">
        <v>1.0</v>
      </c>
      <c r="AS1579" s="6">
        <f>IFERROR(VLOOKUP($C1579,'t-1 2020'!$A:$V,15,0),"")</f>
        <v>12.15666179</v>
      </c>
      <c r="AT1579" s="6">
        <f>IFERROR(VLOOKUP($C1579,'t-1 2020'!$A:$V,16,0),"")</f>
        <v>-0.03404112252</v>
      </c>
      <c r="AU1579" s="6">
        <f>IFERROR(VLOOKUP($C1579,'t-1 2020'!$A:$V,17,0),"")</f>
        <v>0.6786423476</v>
      </c>
      <c r="AV1579" s="6">
        <f>IFERROR(VLOOKUP($C1579,'t-1 2020'!$A:$V,8,0),"")</f>
        <v>1</v>
      </c>
      <c r="AW1579" s="6">
        <f>IFERROR(VLOOKUP($C1579,'t-1 2020'!$A:$V,9,0),"")</f>
        <v>0</v>
      </c>
      <c r="AX1579" s="6">
        <f>IFERROR(VLOOKUP($C1579,'t-1 2020'!$A:$V,10,0),"")</f>
        <v>0</v>
      </c>
      <c r="AY1579" s="6" t="str">
        <f>IFERROR(VLOOKUP($C1579,'t-1 2020'!$A:$V,111,0),"")</f>
        <v/>
      </c>
      <c r="AZ1579" s="6">
        <f>IFERROR(VLOOKUP($C1579,'t-1 2020'!$A:$V,12,0),"")</f>
        <v>0</v>
      </c>
      <c r="BA1579" s="6">
        <f>IFERROR(VLOOKUP($C1579,'t-1 2020'!$A:$V,13,0),"")</f>
        <v>4</v>
      </c>
      <c r="BB1579" s="6">
        <f>IFERROR(VLOOKUP($C1579,'t-1 2020'!$A:$V,14,0),"")</f>
        <v>0</v>
      </c>
      <c r="BC1579" s="6"/>
      <c r="BD1579" s="6"/>
    </row>
    <row r="1580" ht="15.75" customHeight="1">
      <c r="A1580" s="2">
        <v>171.0</v>
      </c>
      <c r="B1580" s="3">
        <v>2021.0</v>
      </c>
      <c r="C1580" s="7" t="s">
        <v>229</v>
      </c>
      <c r="D1580" s="2">
        <v>7510.0</v>
      </c>
      <c r="E1580" s="2">
        <v>5.6720428000163E13</v>
      </c>
      <c r="F1580" s="2" t="str">
        <f t="array" ref="F1580">IFERROR(INDEX(cnpj!$A:$B,MATCH(C1580,cnpj!$B:$B,0),1),IF(G1580=14,LEFT(E1580,2)&amp;"."&amp;MID(E1580,3,3)&amp;"."&amp;MID(E1580,6,3)&amp;"/"&amp;MID(E1580,9,4)&amp;"-"&amp;RIGHT(E1580,2),IF(G1580=13,0&amp;LEFT(E1580,1)&amp;"."&amp;MID(E1580,2,3)&amp;"."&amp;MID(E1580,5,3)&amp;"/"&amp;MID(E1580,8,4)&amp;"-"&amp;RIGHT(E1580,2),IF(G1580=12,"00"&amp;"."&amp;LEFT(E1580,3)&amp;"."&amp;MID(E1580,4,3)&amp;"/"&amp;MID(E1580,7,4)&amp;"-"&amp;RIGHT(E1580,2),IF(G1580=11,"00.0"&amp;LEFT(E1580,2)&amp;"."&amp;MID(E1580,3,3)&amp;"/"&amp;MID(E1580,6,4)&amp;"-"&amp;RIGHT(E1580,2),"erro")))))</f>
        <v>56.720.428/0001-63</v>
      </c>
      <c r="G1580" s="2">
        <f t="shared" si="2"/>
        <v>14</v>
      </c>
      <c r="H1580" s="2" t="s">
        <v>60</v>
      </c>
      <c r="I1580" s="2">
        <v>1.0</v>
      </c>
      <c r="J1580" s="6" t="str">
        <f t="shared" si="14"/>
        <v/>
      </c>
      <c r="K1580" s="6"/>
      <c r="L1580" s="6"/>
      <c r="M1580" s="6"/>
      <c r="N1580" s="6"/>
      <c r="O1580" s="6"/>
      <c r="P1580" s="6"/>
      <c r="Q1580" s="6"/>
      <c r="R1580" s="6"/>
      <c r="S1580" s="6"/>
      <c r="T1580" s="6" t="str">
        <f t="shared" si="15"/>
        <v/>
      </c>
      <c r="U1580" s="6" t="str">
        <f t="shared" si="16"/>
        <v/>
      </c>
      <c r="V1580" s="6" t="str">
        <f t="shared" si="17"/>
        <v/>
      </c>
      <c r="W1580" s="6" t="str">
        <f>IFERROR(VLOOKUP($C1580,'pc 2021'!$D:$M,10,0)/1000,"")</f>
        <v/>
      </c>
      <c r="X1580" s="6" t="str">
        <f>IFERROR(VLOOKUP($C1580,'pnc 2021'!$D:$M,10,0)/1000,"")</f>
        <v/>
      </c>
      <c r="Y1580" s="6" t="str">
        <f>IFERROR(VLOOKUP(C1580,'atv 2021'!$D:$M,10,0)/1000,"")</f>
        <v/>
      </c>
      <c r="Z1580" s="6" t="str">
        <f>IFERROR(VLOOKUP($C1580,'ll 2021'!$D:$N,11,0)/1000,"")</f>
        <v/>
      </c>
      <c r="AA1580" s="2" t="str">
        <f t="shared" si="3"/>
        <v/>
      </c>
      <c r="AB1580" s="2">
        <f t="shared" si="18"/>
        <v>0</v>
      </c>
      <c r="AC1580" s="2">
        <f t="shared" si="19"/>
        <v>0</v>
      </c>
      <c r="AD1580" s="2">
        <f t="shared" si="20"/>
        <v>0</v>
      </c>
      <c r="AE1580" s="2">
        <f t="shared" si="21"/>
        <v>0</v>
      </c>
      <c r="AF1580" s="2">
        <f t="shared" si="22"/>
        <v>0</v>
      </c>
      <c r="AG1580" s="2">
        <f t="shared" si="23"/>
        <v>1</v>
      </c>
      <c r="AH1580" s="2">
        <f t="shared" si="24"/>
        <v>0</v>
      </c>
      <c r="AI1580" s="2">
        <f t="shared" si="25"/>
        <v>0</v>
      </c>
      <c r="AJ1580" s="2">
        <f t="shared" si="26"/>
        <v>0</v>
      </c>
      <c r="AK1580" s="2">
        <f t="shared" si="27"/>
        <v>0</v>
      </c>
      <c r="AL1580" s="2">
        <f t="shared" si="28"/>
        <v>0</v>
      </c>
      <c r="AM1580" s="2">
        <v>0.0</v>
      </c>
      <c r="AN1580" s="3">
        <v>0.0</v>
      </c>
      <c r="AO1580" s="3">
        <v>0.0</v>
      </c>
      <c r="AP1580" s="3">
        <v>0.0</v>
      </c>
      <c r="AQ1580" s="3">
        <v>0.0</v>
      </c>
      <c r="AR1580" s="3">
        <v>1.0</v>
      </c>
      <c r="AS1580" s="6" t="str">
        <f>IFERROR(VLOOKUP($C1580,'t-1 2020'!$A:$V,15,0),"")</f>
        <v/>
      </c>
      <c r="AT1580" s="6" t="str">
        <f>IFERROR(VLOOKUP($C1580,'t-1 2020'!$A:$V,16,0),"")</f>
        <v/>
      </c>
      <c r="AU1580" s="6" t="str">
        <f>IFERROR(VLOOKUP($C1580,'t-1 2020'!$A:$V,17,0),"")</f>
        <v/>
      </c>
      <c r="AV1580" s="6" t="str">
        <f>IFERROR(VLOOKUP($C1580,'t-1 2020'!$A:$V,8,0),"")</f>
        <v/>
      </c>
      <c r="AW1580" s="6" t="str">
        <f>IFERROR(VLOOKUP($C1580,'t-1 2020'!$A:$V,9,0),"")</f>
        <v/>
      </c>
      <c r="AX1580" s="6" t="str">
        <f>IFERROR(VLOOKUP($C1580,'t-1 2020'!$A:$V,10,0),"")</f>
        <v/>
      </c>
      <c r="AY1580" s="6" t="str">
        <f>IFERROR(VLOOKUP($C1580,'t-1 2020'!$A:$V,111,0),"")</f>
        <v/>
      </c>
      <c r="AZ1580" s="6" t="str">
        <f>IFERROR(VLOOKUP($C1580,'t-1 2020'!$A:$V,12,0),"")</f>
        <v/>
      </c>
      <c r="BA1580" s="6" t="str">
        <f>IFERROR(VLOOKUP($C1580,'t-1 2020'!$A:$V,13,0),"")</f>
        <v/>
      </c>
      <c r="BB1580" s="6" t="str">
        <f>IFERROR(VLOOKUP($C1580,'t-1 2020'!$A:$V,14,0),"")</f>
        <v/>
      </c>
      <c r="BC1580" s="6"/>
      <c r="BD1580" s="6"/>
    </row>
    <row r="1581" ht="15.75" customHeight="1">
      <c r="A1581" s="2">
        <v>172.0</v>
      </c>
      <c r="B1581" s="3">
        <v>2021.0</v>
      </c>
      <c r="C1581" s="7" t="s">
        <v>230</v>
      </c>
      <c r="D1581" s="2">
        <v>7595.0</v>
      </c>
      <c r="E1581" s="2">
        <v>7.6627504000106E13</v>
      </c>
      <c r="F1581" s="2" t="str">
        <f t="array" ref="F1581">IFERROR(INDEX(cnpj!$A:$B,MATCH(C1581,cnpj!$B:$B,0),1),IF(G1581=14,LEFT(E1581,2)&amp;"."&amp;MID(E1581,3,3)&amp;"."&amp;MID(E1581,6,3)&amp;"/"&amp;MID(E1581,9,4)&amp;"-"&amp;RIGHT(E1581,2),IF(G1581=13,0&amp;LEFT(E1581,1)&amp;"."&amp;MID(E1581,2,3)&amp;"."&amp;MID(E1581,5,3)&amp;"/"&amp;MID(E1581,8,4)&amp;"-"&amp;RIGHT(E1581,2),IF(G1581=12,"00"&amp;"."&amp;LEFT(E1581,3)&amp;"."&amp;MID(E1581,4,3)&amp;"/"&amp;MID(E1581,7,4)&amp;"-"&amp;RIGHT(E1581,2),IF(G1581=11,"00.0"&amp;LEFT(E1581,2)&amp;"."&amp;MID(E1581,3,3)&amp;"/"&amp;MID(E1581,6,4)&amp;"-"&amp;RIGHT(E1581,2),"erro")))))</f>
        <v>76.627.504/0001-06</v>
      </c>
      <c r="G1581" s="2">
        <f t="shared" si="2"/>
        <v>14</v>
      </c>
      <c r="H1581" s="2" t="s">
        <v>60</v>
      </c>
      <c r="I1581" s="2">
        <v>1.0</v>
      </c>
      <c r="J1581" s="6" t="str">
        <f t="shared" si="14"/>
        <v/>
      </c>
      <c r="K1581" s="6"/>
      <c r="L1581" s="6"/>
      <c r="M1581" s="6"/>
      <c r="N1581" s="6"/>
      <c r="O1581" s="6"/>
      <c r="P1581" s="6"/>
      <c r="Q1581" s="6"/>
      <c r="R1581" s="6"/>
      <c r="S1581" s="6"/>
      <c r="T1581" s="6" t="str">
        <f t="shared" si="15"/>
        <v/>
      </c>
      <c r="U1581" s="6" t="str">
        <f t="shared" si="16"/>
        <v/>
      </c>
      <c r="V1581" s="6" t="str">
        <f t="shared" si="17"/>
        <v/>
      </c>
      <c r="W1581" s="6" t="str">
        <f>IFERROR(VLOOKUP($C1581,'pc 2021'!$D:$M,10,0)/1000,"")</f>
        <v/>
      </c>
      <c r="X1581" s="6" t="str">
        <f>IFERROR(VLOOKUP($C1581,'pnc 2021'!$D:$M,10,0)/1000,"")</f>
        <v/>
      </c>
      <c r="Y1581" s="6" t="str">
        <f>IFERROR(VLOOKUP(C1581,'atv 2021'!$D:$M,10,0)/1000,"")</f>
        <v/>
      </c>
      <c r="Z1581" s="6" t="str">
        <f>IFERROR(VLOOKUP($C1581,'ll 2021'!$D:$N,11,0)/1000,"")</f>
        <v/>
      </c>
      <c r="AA1581" s="2" t="str">
        <f t="shared" si="3"/>
        <v/>
      </c>
      <c r="AB1581" s="2">
        <f t="shared" si="18"/>
        <v>0</v>
      </c>
      <c r="AC1581" s="2">
        <f t="shared" si="19"/>
        <v>0</v>
      </c>
      <c r="AD1581" s="2">
        <f t="shared" si="20"/>
        <v>0</v>
      </c>
      <c r="AE1581" s="2">
        <f t="shared" si="21"/>
        <v>0</v>
      </c>
      <c r="AF1581" s="2">
        <f t="shared" si="22"/>
        <v>0</v>
      </c>
      <c r="AG1581" s="2">
        <f t="shared" si="23"/>
        <v>1</v>
      </c>
      <c r="AH1581" s="2">
        <f t="shared" si="24"/>
        <v>0</v>
      </c>
      <c r="AI1581" s="2">
        <f t="shared" si="25"/>
        <v>0</v>
      </c>
      <c r="AJ1581" s="2">
        <f t="shared" si="26"/>
        <v>0</v>
      </c>
      <c r="AK1581" s="2">
        <f t="shared" si="27"/>
        <v>0</v>
      </c>
      <c r="AL1581" s="2">
        <f t="shared" si="28"/>
        <v>0</v>
      </c>
      <c r="AM1581" s="2">
        <v>0.0</v>
      </c>
      <c r="AN1581" s="3">
        <v>0.0</v>
      </c>
      <c r="AO1581" s="3">
        <v>0.0</v>
      </c>
      <c r="AP1581" s="3">
        <v>0.0</v>
      </c>
      <c r="AQ1581" s="3">
        <v>0.0</v>
      </c>
      <c r="AR1581" s="3">
        <v>1.0</v>
      </c>
      <c r="AS1581" s="6">
        <f>IFERROR(VLOOKUP($C1581,'t-1 2020'!$A:$V,15,0),"")</f>
        <v>14.06676332</v>
      </c>
      <c r="AT1581" s="6">
        <f>IFERROR(VLOOKUP($C1581,'t-1 2020'!$A:$V,16,0),"")</f>
        <v>0</v>
      </c>
      <c r="AU1581" s="6">
        <f>IFERROR(VLOOKUP($C1581,'t-1 2020'!$A:$V,17,0),"")</f>
        <v>3.002891956</v>
      </c>
      <c r="AV1581" s="6">
        <f>IFERROR(VLOOKUP($C1581,'t-1 2020'!$A:$V,8,0),"")</f>
        <v>1</v>
      </c>
      <c r="AW1581" s="6">
        <f>IFERROR(VLOOKUP($C1581,'t-1 2020'!$A:$V,9,0),"")</f>
        <v>0</v>
      </c>
      <c r="AX1581" s="6">
        <f>IFERROR(VLOOKUP($C1581,'t-1 2020'!$A:$V,10,0),"")</f>
        <v>0</v>
      </c>
      <c r="AY1581" s="6" t="str">
        <f>IFERROR(VLOOKUP($C1581,'t-1 2020'!$A:$V,111,0),"")</f>
        <v/>
      </c>
      <c r="AZ1581" s="6">
        <f>IFERROR(VLOOKUP($C1581,'t-1 2020'!$A:$V,12,0),"")</f>
        <v>0</v>
      </c>
      <c r="BA1581" s="6">
        <f>IFERROR(VLOOKUP($C1581,'t-1 2020'!$A:$V,13,0),"")</f>
        <v>12</v>
      </c>
      <c r="BB1581" s="6">
        <f>IFERROR(VLOOKUP($C1581,'t-1 2020'!$A:$V,14,0),"")</f>
        <v>0</v>
      </c>
      <c r="BC1581" s="6"/>
      <c r="BD1581" s="6"/>
    </row>
    <row r="1582" ht="15.75" customHeight="1">
      <c r="A1582" s="2">
        <v>173.0</v>
      </c>
      <c r="B1582" s="3">
        <v>2021.0</v>
      </c>
      <c r="C1582" s="7" t="s">
        <v>231</v>
      </c>
      <c r="D1582" s="2">
        <v>17558.0</v>
      </c>
      <c r="E1582" s="2">
        <v>2.60486000016E12</v>
      </c>
      <c r="F1582" s="2" t="str">
        <f t="array" ref="F1582">IFERROR(INDEX(cnpj!$A:$B,MATCH(C1582,cnpj!$B:$B,0),1),IF(G1582=14,LEFT(E1582,2)&amp;"."&amp;MID(E1582,3,3)&amp;"."&amp;MID(E1582,6,3)&amp;"/"&amp;MID(E1582,9,4)&amp;"-"&amp;RIGHT(E1582,2),IF(G1582=13,0&amp;LEFT(E1582,1)&amp;"."&amp;MID(E1582,2,3)&amp;"."&amp;MID(E1582,5,3)&amp;"/"&amp;MID(E1582,8,4)&amp;"-"&amp;RIGHT(E1582,2),IF(G1582=12,"00"&amp;"."&amp;LEFT(E1582,3)&amp;"."&amp;MID(E1582,4,3)&amp;"/"&amp;MID(E1582,7,4)&amp;"-"&amp;RIGHT(E1582,2),IF(G1582=11,"00.0"&amp;LEFT(E1582,2)&amp;"."&amp;MID(E1582,3,3)&amp;"/"&amp;MID(E1582,6,4)&amp;"-"&amp;RIGHT(E1582,2),"erro")))))</f>
        <v>02.604.860/0001-60</v>
      </c>
      <c r="G1582" s="2">
        <f t="shared" si="2"/>
        <v>13</v>
      </c>
      <c r="H1582" s="2" t="s">
        <v>50</v>
      </c>
      <c r="I1582" s="2">
        <v>6.0</v>
      </c>
      <c r="J1582" s="6" t="str">
        <f t="shared" si="14"/>
        <v/>
      </c>
      <c r="K1582" s="6"/>
      <c r="L1582" s="6"/>
      <c r="M1582" s="6"/>
      <c r="N1582" s="6"/>
      <c r="O1582" s="6"/>
      <c r="P1582" s="6"/>
      <c r="Q1582" s="6"/>
      <c r="R1582" s="6"/>
      <c r="S1582" s="6"/>
      <c r="T1582" s="6" t="str">
        <f t="shared" si="15"/>
        <v/>
      </c>
      <c r="U1582" s="6" t="str">
        <f t="shared" si="16"/>
        <v/>
      </c>
      <c r="V1582" s="6" t="str">
        <f t="shared" si="17"/>
        <v/>
      </c>
      <c r="W1582" s="6" t="str">
        <f>IFERROR(VLOOKUP($C1582,'pc 2021'!$D:$M,10,0)/1000,"")</f>
        <v/>
      </c>
      <c r="X1582" s="6" t="str">
        <f>IFERROR(VLOOKUP($C1582,'pnc 2021'!$D:$M,10,0)/1000,"")</f>
        <v/>
      </c>
      <c r="Y1582" s="6" t="str">
        <f>IFERROR(VLOOKUP(C1582,'atv 2021'!$D:$M,10,0)/1000,"")</f>
        <v/>
      </c>
      <c r="Z1582" s="6" t="str">
        <f>IFERROR(VLOOKUP($C1582,'ll 2021'!$D:$N,11,0)/1000,"")</f>
        <v/>
      </c>
      <c r="AA1582" s="2" t="str">
        <f t="shared" si="3"/>
        <v/>
      </c>
      <c r="AB1582" s="2">
        <f t="shared" si="18"/>
        <v>0</v>
      </c>
      <c r="AC1582" s="2">
        <f t="shared" si="19"/>
        <v>1</v>
      </c>
      <c r="AD1582" s="2">
        <f t="shared" si="20"/>
        <v>0</v>
      </c>
      <c r="AE1582" s="2">
        <f t="shared" si="21"/>
        <v>0</v>
      </c>
      <c r="AF1582" s="2">
        <f t="shared" si="22"/>
        <v>0</v>
      </c>
      <c r="AG1582" s="2">
        <f t="shared" si="23"/>
        <v>0</v>
      </c>
      <c r="AH1582" s="2">
        <f t="shared" si="24"/>
        <v>0</v>
      </c>
      <c r="AI1582" s="2">
        <f t="shared" si="25"/>
        <v>0</v>
      </c>
      <c r="AJ1582" s="2">
        <f t="shared" si="26"/>
        <v>0</v>
      </c>
      <c r="AK1582" s="2">
        <f t="shared" si="27"/>
        <v>0</v>
      </c>
      <c r="AL1582" s="2">
        <f t="shared" si="28"/>
        <v>0</v>
      </c>
      <c r="AM1582" s="2">
        <v>0.0</v>
      </c>
      <c r="AN1582" s="3">
        <v>0.0</v>
      </c>
      <c r="AO1582" s="3">
        <v>0.0</v>
      </c>
      <c r="AP1582" s="3">
        <v>0.0</v>
      </c>
      <c r="AQ1582" s="3">
        <v>0.0</v>
      </c>
      <c r="AR1582" s="3">
        <v>1.0</v>
      </c>
      <c r="AS1582" s="6" t="str">
        <f>IFERROR(VLOOKUP($C1582,'t-1 2020'!$A:$V,15,0),"")</f>
        <v/>
      </c>
      <c r="AT1582" s="6" t="str">
        <f>IFERROR(VLOOKUP($C1582,'t-1 2020'!$A:$V,16,0),"")</f>
        <v/>
      </c>
      <c r="AU1582" s="6" t="str">
        <f>IFERROR(VLOOKUP($C1582,'t-1 2020'!$A:$V,17,0),"")</f>
        <v/>
      </c>
      <c r="AV1582" s="6" t="str">
        <f>IFERROR(VLOOKUP($C1582,'t-1 2020'!$A:$V,8,0),"")</f>
        <v/>
      </c>
      <c r="AW1582" s="6" t="str">
        <f>IFERROR(VLOOKUP($C1582,'t-1 2020'!$A:$V,9,0),"")</f>
        <v/>
      </c>
      <c r="AX1582" s="6" t="str">
        <f>IFERROR(VLOOKUP($C1582,'t-1 2020'!$A:$V,10,0),"")</f>
        <v/>
      </c>
      <c r="AY1582" s="6" t="str">
        <f>IFERROR(VLOOKUP($C1582,'t-1 2020'!$A:$V,111,0),"")</f>
        <v/>
      </c>
      <c r="AZ1582" s="6" t="str">
        <f>IFERROR(VLOOKUP($C1582,'t-1 2020'!$A:$V,12,0),"")</f>
        <v/>
      </c>
      <c r="BA1582" s="6" t="str">
        <f>IFERROR(VLOOKUP($C1582,'t-1 2020'!$A:$V,13,0),"")</f>
        <v/>
      </c>
      <c r="BB1582" s="6" t="str">
        <f>IFERROR(VLOOKUP($C1582,'t-1 2020'!$A:$V,14,0),"")</f>
        <v/>
      </c>
      <c r="BC1582" s="6"/>
      <c r="BD1582" s="6"/>
    </row>
    <row r="1583" ht="15.75" customHeight="1">
      <c r="A1583" s="2">
        <v>174.0</v>
      </c>
      <c r="B1583" s="3">
        <v>2021.0</v>
      </c>
      <c r="C1583" s="7" t="s">
        <v>232</v>
      </c>
      <c r="D1583" s="2">
        <v>18589.0</v>
      </c>
      <c r="E1583" s="2">
        <v>6.44907000193E11</v>
      </c>
      <c r="F1583" s="2" t="str">
        <f t="array" ref="F1583">IFERROR(INDEX(cnpj!$A:$B,MATCH(C1583,cnpj!$B:$B,0),1),IF(G1583=14,LEFT(E1583,2)&amp;"."&amp;MID(E1583,3,3)&amp;"."&amp;MID(E1583,6,3)&amp;"/"&amp;MID(E1583,9,4)&amp;"-"&amp;RIGHT(E1583,2),IF(G1583=13,0&amp;LEFT(E1583,1)&amp;"."&amp;MID(E1583,2,3)&amp;"."&amp;MID(E1583,5,3)&amp;"/"&amp;MID(E1583,8,4)&amp;"-"&amp;RIGHT(E1583,2),IF(G1583=12,"00"&amp;"."&amp;LEFT(E1583,3)&amp;"."&amp;MID(E1583,4,3)&amp;"/"&amp;MID(E1583,7,4)&amp;"-"&amp;RIGHT(E1583,2),IF(G1583=11,"00.0"&amp;LEFT(E1583,2)&amp;"."&amp;MID(E1583,3,3)&amp;"/"&amp;MID(E1583,6,4)&amp;"-"&amp;RIGHT(E1583,2),"erro")))))</f>
        <v>00.644.907/0001-93</v>
      </c>
      <c r="G1583" s="2">
        <f t="shared" si="2"/>
        <v>12</v>
      </c>
      <c r="H1583" s="2" t="s">
        <v>52</v>
      </c>
      <c r="I1583" s="2">
        <v>10.0</v>
      </c>
      <c r="J1583" s="6" t="str">
        <f t="shared" si="14"/>
        <v/>
      </c>
      <c r="K1583" s="6"/>
      <c r="L1583" s="6"/>
      <c r="M1583" s="6"/>
      <c r="N1583" s="6"/>
      <c r="O1583" s="6"/>
      <c r="P1583" s="6"/>
      <c r="Q1583" s="6"/>
      <c r="R1583" s="6"/>
      <c r="S1583" s="6"/>
      <c r="T1583" s="6">
        <f t="shared" si="15"/>
        <v>13.96246483</v>
      </c>
      <c r="U1583" s="6">
        <f t="shared" si="16"/>
        <v>0.02380728325</v>
      </c>
      <c r="V1583" s="6">
        <f t="shared" si="17"/>
        <v>0.2120554156</v>
      </c>
      <c r="W1583" s="6">
        <f>IFERROR(VLOOKUP($C1583,'pc 2021'!$D:$M,10,0)/1000,"")</f>
        <v>46956</v>
      </c>
      <c r="X1583" s="6">
        <f>IFERROR(VLOOKUP($C1583,'pnc 2021'!$D:$M,10,0)/1000,"")</f>
        <v>198668</v>
      </c>
      <c r="Y1583" s="6">
        <f>IFERROR(VLOOKUP(C1583,'atv 2021'!$D:$M,10,0)/1000,"")</f>
        <v>1158301</v>
      </c>
      <c r="Z1583" s="6">
        <f>IFERROR(VLOOKUP($C1583,'ll 2021'!$D:$N,11,0)/1000,"")</f>
        <v>27576</v>
      </c>
      <c r="AA1583" s="2" t="str">
        <f t="shared" si="3"/>
        <v/>
      </c>
      <c r="AB1583" s="2">
        <f t="shared" si="18"/>
        <v>0</v>
      </c>
      <c r="AC1583" s="2">
        <f t="shared" si="19"/>
        <v>0</v>
      </c>
      <c r="AD1583" s="2">
        <f t="shared" si="20"/>
        <v>1</v>
      </c>
      <c r="AE1583" s="2">
        <f t="shared" si="21"/>
        <v>0</v>
      </c>
      <c r="AF1583" s="2">
        <f t="shared" si="22"/>
        <v>0</v>
      </c>
      <c r="AG1583" s="2">
        <f t="shared" si="23"/>
        <v>0</v>
      </c>
      <c r="AH1583" s="2">
        <f t="shared" si="24"/>
        <v>0</v>
      </c>
      <c r="AI1583" s="2">
        <f t="shared" si="25"/>
        <v>0</v>
      </c>
      <c r="AJ1583" s="2">
        <f t="shared" si="26"/>
        <v>0</v>
      </c>
      <c r="AK1583" s="2">
        <f t="shared" si="27"/>
        <v>0</v>
      </c>
      <c r="AL1583" s="2">
        <f t="shared" si="28"/>
        <v>0</v>
      </c>
      <c r="AM1583" s="2">
        <v>0.0</v>
      </c>
      <c r="AN1583" s="3">
        <v>0.0</v>
      </c>
      <c r="AO1583" s="3">
        <v>0.0</v>
      </c>
      <c r="AP1583" s="3">
        <v>0.0</v>
      </c>
      <c r="AQ1583" s="3">
        <v>0.0</v>
      </c>
      <c r="AR1583" s="3">
        <v>1.0</v>
      </c>
      <c r="AS1583" s="6">
        <f>IFERROR(VLOOKUP($C1583,'t-1 2020'!$A:$V,15,0),"")</f>
        <v>13.96214621</v>
      </c>
      <c r="AT1583" s="6">
        <f>IFERROR(VLOOKUP($C1583,'t-1 2020'!$A:$V,16,0),"")</f>
        <v>0.02974440641</v>
      </c>
      <c r="AU1583" s="6">
        <f>IFERROR(VLOOKUP($C1583,'t-1 2020'!$A:$V,17,0),"")</f>
        <v>0.2147198627</v>
      </c>
      <c r="AV1583" s="6">
        <f>IFERROR(VLOOKUP($C1583,'t-1 2020'!$A:$V,8,0),"")</f>
        <v>0</v>
      </c>
      <c r="AW1583" s="6">
        <f>IFERROR(VLOOKUP($C1583,'t-1 2020'!$A:$V,9,0),"")</f>
        <v>1</v>
      </c>
      <c r="AX1583" s="6">
        <f>IFERROR(VLOOKUP($C1583,'t-1 2020'!$A:$V,10,0),"")</f>
        <v>0</v>
      </c>
      <c r="AY1583" s="6" t="str">
        <f>IFERROR(VLOOKUP($C1583,'t-1 2020'!$A:$V,111,0),"")</f>
        <v/>
      </c>
      <c r="AZ1583" s="6">
        <f>IFERROR(VLOOKUP($C1583,'t-1 2020'!$A:$V,12,0),"")</f>
        <v>0</v>
      </c>
      <c r="BA1583" s="6">
        <f>IFERROR(VLOOKUP($C1583,'t-1 2020'!$A:$V,13,0),"")</f>
        <v>21</v>
      </c>
      <c r="BB1583" s="6">
        <f>IFERROR(VLOOKUP($C1583,'t-1 2020'!$A:$V,14,0),"")</f>
        <v>0</v>
      </c>
      <c r="BC1583" s="6"/>
      <c r="BD1583" s="6"/>
    </row>
    <row r="1584" ht="15.75" customHeight="1">
      <c r="A1584" s="2">
        <v>175.0</v>
      </c>
      <c r="B1584" s="3">
        <v>2021.0</v>
      </c>
      <c r="C1584" s="7" t="s">
        <v>233</v>
      </c>
      <c r="D1584" s="2">
        <v>6041.0</v>
      </c>
      <c r="E1584" s="2">
        <v>1.548981000179E12</v>
      </c>
      <c r="F1584" s="2" t="str">
        <f t="array" ref="F1584">IFERROR(INDEX(cnpj!$A:$B,MATCH(C1584,cnpj!$B:$B,0),1),IF(G1584=14,LEFT(E1584,2)&amp;"."&amp;MID(E1584,3,3)&amp;"."&amp;MID(E1584,6,3)&amp;"/"&amp;MID(E1584,9,4)&amp;"-"&amp;RIGHT(E1584,2),IF(G1584=13,0&amp;LEFT(E1584,1)&amp;"."&amp;MID(E1584,2,3)&amp;"."&amp;MID(E1584,5,3)&amp;"/"&amp;MID(E1584,8,4)&amp;"-"&amp;RIGHT(E1584,2),IF(G1584=12,"00"&amp;"."&amp;LEFT(E1584,3)&amp;"."&amp;MID(E1584,4,3)&amp;"/"&amp;MID(E1584,7,4)&amp;"-"&amp;RIGHT(E1584,2),IF(G1584=11,"00.0"&amp;LEFT(E1584,2)&amp;"."&amp;MID(E1584,3,3)&amp;"/"&amp;MID(E1584,6,4)&amp;"-"&amp;RIGHT(E1584,2),"erro")))))</f>
        <v>01.548.981/0001-79</v>
      </c>
      <c r="G1584" s="2">
        <f t="shared" si="2"/>
        <v>13</v>
      </c>
      <c r="H1584" s="2" t="s">
        <v>50</v>
      </c>
      <c r="I1584" s="2">
        <v>6.0</v>
      </c>
      <c r="J1584" s="6" t="str">
        <f t="shared" si="14"/>
        <v/>
      </c>
      <c r="K1584" s="6"/>
      <c r="L1584" s="6"/>
      <c r="M1584" s="6"/>
      <c r="N1584" s="6"/>
      <c r="O1584" s="6"/>
      <c r="P1584" s="6"/>
      <c r="Q1584" s="6"/>
      <c r="R1584" s="6"/>
      <c r="S1584" s="6"/>
      <c r="T1584" s="6">
        <f t="shared" si="15"/>
        <v>12.38088693</v>
      </c>
      <c r="U1584" s="6">
        <f t="shared" si="16"/>
        <v>0</v>
      </c>
      <c r="V1584" s="6">
        <f t="shared" si="17"/>
        <v>0</v>
      </c>
      <c r="W1584" s="6" t="str">
        <f>IFERROR(VLOOKUP($C1584,'pc 2021'!$D:$M,10,0)/1000,"")</f>
        <v/>
      </c>
      <c r="X1584" s="6" t="str">
        <f>IFERROR(VLOOKUP($C1584,'pnc 2021'!$D:$M,10,0)/1000,"")</f>
        <v/>
      </c>
      <c r="Y1584" s="6">
        <f>IFERROR(VLOOKUP(C1584,'atv 2021'!$D:$M,10,0)/1000,"")</f>
        <v>238205</v>
      </c>
      <c r="Z1584" s="6" t="str">
        <f>IFERROR(VLOOKUP($C1584,'ll 2021'!$D:$N,11,0)/1000,"")</f>
        <v/>
      </c>
      <c r="AA1584" s="2" t="str">
        <f t="shared" si="3"/>
        <v/>
      </c>
      <c r="AB1584" s="2">
        <f t="shared" si="18"/>
        <v>0</v>
      </c>
      <c r="AC1584" s="2">
        <f t="shared" si="19"/>
        <v>1</v>
      </c>
      <c r="AD1584" s="2">
        <f t="shared" si="20"/>
        <v>0</v>
      </c>
      <c r="AE1584" s="2">
        <f t="shared" si="21"/>
        <v>0</v>
      </c>
      <c r="AF1584" s="2">
        <f t="shared" si="22"/>
        <v>0</v>
      </c>
      <c r="AG1584" s="2">
        <f t="shared" si="23"/>
        <v>0</v>
      </c>
      <c r="AH1584" s="2">
        <f t="shared" si="24"/>
        <v>0</v>
      </c>
      <c r="AI1584" s="2">
        <f t="shared" si="25"/>
        <v>0</v>
      </c>
      <c r="AJ1584" s="2">
        <f t="shared" si="26"/>
        <v>0</v>
      </c>
      <c r="AK1584" s="2">
        <f t="shared" si="27"/>
        <v>0</v>
      </c>
      <c r="AL1584" s="2">
        <f t="shared" si="28"/>
        <v>0</v>
      </c>
      <c r="AM1584" s="2">
        <v>0.0</v>
      </c>
      <c r="AN1584" s="3">
        <v>0.0</v>
      </c>
      <c r="AO1584" s="3">
        <v>0.0</v>
      </c>
      <c r="AP1584" s="3">
        <v>0.0</v>
      </c>
      <c r="AQ1584" s="3">
        <v>0.0</v>
      </c>
      <c r="AR1584" s="3">
        <v>1.0</v>
      </c>
      <c r="AS1584" s="6" t="str">
        <f>IFERROR(VLOOKUP($C1584,'t-1 2020'!$A:$V,15,0),"")</f>
        <v/>
      </c>
      <c r="AT1584" s="6" t="str">
        <f>IFERROR(VLOOKUP($C1584,'t-1 2020'!$A:$V,16,0),"")</f>
        <v/>
      </c>
      <c r="AU1584" s="6" t="str">
        <f>IFERROR(VLOOKUP($C1584,'t-1 2020'!$A:$V,17,0),"")</f>
        <v/>
      </c>
      <c r="AV1584" s="6" t="str">
        <f>IFERROR(VLOOKUP($C1584,'t-1 2020'!$A:$V,8,0),"")</f>
        <v/>
      </c>
      <c r="AW1584" s="6" t="str">
        <f>IFERROR(VLOOKUP($C1584,'t-1 2020'!$A:$V,9,0),"")</f>
        <v/>
      </c>
      <c r="AX1584" s="6" t="str">
        <f>IFERROR(VLOOKUP($C1584,'t-1 2020'!$A:$V,10,0),"")</f>
        <v/>
      </c>
      <c r="AY1584" s="6" t="str">
        <f>IFERROR(VLOOKUP($C1584,'t-1 2020'!$A:$V,111,0),"")</f>
        <v/>
      </c>
      <c r="AZ1584" s="6" t="str">
        <f>IFERROR(VLOOKUP($C1584,'t-1 2020'!$A:$V,12,0),"")</f>
        <v/>
      </c>
      <c r="BA1584" s="6" t="str">
        <f>IFERROR(VLOOKUP($C1584,'t-1 2020'!$A:$V,13,0),"")</f>
        <v/>
      </c>
      <c r="BB1584" s="6" t="str">
        <f>IFERROR(VLOOKUP($C1584,'t-1 2020'!$A:$V,14,0),"")</f>
        <v/>
      </c>
      <c r="BC1584" s="6"/>
      <c r="BD1584" s="6"/>
    </row>
    <row r="1585" ht="15.75" customHeight="1">
      <c r="A1585" s="2">
        <v>176.0</v>
      </c>
      <c r="B1585" s="3">
        <v>2021.0</v>
      </c>
      <c r="C1585" s="7" t="s">
        <v>234</v>
      </c>
      <c r="D1585" s="2">
        <v>18775.0</v>
      </c>
      <c r="E1585" s="2">
        <v>3.758318000124E12</v>
      </c>
      <c r="F1585" s="2" t="str">
        <f t="array" ref="F1585">IFERROR(INDEX(cnpj!$A:$B,MATCH(C1585,cnpj!$B:$B,0),1),IF(G1585=14,LEFT(E1585,2)&amp;"."&amp;MID(E1585,3,3)&amp;"."&amp;MID(E1585,6,3)&amp;"/"&amp;MID(E1585,9,4)&amp;"-"&amp;RIGHT(E1585,2),IF(G1585=13,0&amp;LEFT(E1585,1)&amp;"."&amp;MID(E1585,2,3)&amp;"."&amp;MID(E1585,5,3)&amp;"/"&amp;MID(E1585,8,4)&amp;"-"&amp;RIGHT(E1585,2),IF(G1585=12,"00"&amp;"."&amp;LEFT(E1585,3)&amp;"."&amp;MID(E1585,4,3)&amp;"/"&amp;MID(E1585,7,4)&amp;"-"&amp;RIGHT(E1585,2),IF(G1585=11,"00.0"&amp;LEFT(E1585,2)&amp;"."&amp;MID(E1585,3,3)&amp;"/"&amp;MID(E1585,6,4)&amp;"-"&amp;RIGHT(E1585,2),"erro")))))</f>
        <v>03.758.318/0001-24</v>
      </c>
      <c r="G1585" s="2">
        <f t="shared" si="2"/>
        <v>13</v>
      </c>
      <c r="H1585" s="2" t="s">
        <v>60</v>
      </c>
      <c r="I1585" s="2">
        <v>1.0</v>
      </c>
      <c r="J1585" s="6" t="str">
        <f t="shared" si="14"/>
        <v/>
      </c>
      <c r="K1585" s="6"/>
      <c r="L1585" s="6"/>
      <c r="M1585" s="6"/>
      <c r="N1585" s="6"/>
      <c r="O1585" s="6"/>
      <c r="P1585" s="6"/>
      <c r="Q1585" s="6"/>
      <c r="R1585" s="6"/>
      <c r="S1585" s="6"/>
      <c r="T1585" s="6">
        <f t="shared" si="15"/>
        <v>14.06966894</v>
      </c>
      <c r="U1585" s="6">
        <f t="shared" si="16"/>
        <v>-0.1378728936</v>
      </c>
      <c r="V1585" s="6">
        <f t="shared" si="17"/>
        <v>1.863409898</v>
      </c>
      <c r="W1585" s="6">
        <f>IFERROR(VLOOKUP($C1585,'pc 2021'!$D:$M,10,0)/1000,"")</f>
        <v>52119</v>
      </c>
      <c r="X1585" s="6">
        <f>IFERROR(VLOOKUP($C1585,'pnc 2021'!$D:$M,10,0)/1000,"")</f>
        <v>2350517</v>
      </c>
      <c r="Y1585" s="6">
        <f>IFERROR(VLOOKUP(C1585,'atv 2021'!$D:$M,10,0)/1000,"")</f>
        <v>1289376</v>
      </c>
      <c r="Z1585" s="6">
        <f>IFERROR(VLOOKUP($C1585,'ll 2021'!$D:$N,11,0)/1000,"")</f>
        <v>-177770</v>
      </c>
      <c r="AA1585" s="2" t="str">
        <f t="shared" si="3"/>
        <v/>
      </c>
      <c r="AB1585" s="2">
        <f t="shared" si="18"/>
        <v>0</v>
      </c>
      <c r="AC1585" s="2">
        <f t="shared" si="19"/>
        <v>0</v>
      </c>
      <c r="AD1585" s="2">
        <f t="shared" si="20"/>
        <v>0</v>
      </c>
      <c r="AE1585" s="2">
        <f t="shared" si="21"/>
        <v>0</v>
      </c>
      <c r="AF1585" s="2">
        <f t="shared" si="22"/>
        <v>0</v>
      </c>
      <c r="AG1585" s="2">
        <f t="shared" si="23"/>
        <v>1</v>
      </c>
      <c r="AH1585" s="2">
        <f t="shared" si="24"/>
        <v>0</v>
      </c>
      <c r="AI1585" s="2">
        <f t="shared" si="25"/>
        <v>0</v>
      </c>
      <c r="AJ1585" s="2">
        <f t="shared" si="26"/>
        <v>0</v>
      </c>
      <c r="AK1585" s="2">
        <f t="shared" si="27"/>
        <v>0</v>
      </c>
      <c r="AL1585" s="2">
        <f t="shared" si="28"/>
        <v>0</v>
      </c>
      <c r="AM1585" s="2">
        <v>0.0</v>
      </c>
      <c r="AN1585" s="3">
        <v>0.0</v>
      </c>
      <c r="AO1585" s="3">
        <v>0.0</v>
      </c>
      <c r="AP1585" s="3">
        <v>0.0</v>
      </c>
      <c r="AQ1585" s="3">
        <v>0.0</v>
      </c>
      <c r="AR1585" s="3">
        <v>1.0</v>
      </c>
      <c r="AS1585" s="6">
        <f>IFERROR(VLOOKUP($C1585,'t-1 2020'!$A:$V,15,0),"")</f>
        <v>14.81444026</v>
      </c>
      <c r="AT1585" s="6">
        <f>IFERROR(VLOOKUP($C1585,'t-1 2020'!$A:$V,16,0),"")</f>
        <v>-0.4932874808</v>
      </c>
      <c r="AU1585" s="6">
        <f>IFERROR(VLOOKUP($C1585,'t-1 2020'!$A:$V,17,0),"")</f>
        <v>1.207202028</v>
      </c>
      <c r="AV1585" s="6">
        <f>IFERROR(VLOOKUP($C1585,'t-1 2020'!$A:$V,8,0),"")</f>
        <v>0</v>
      </c>
      <c r="AW1585" s="6">
        <f>IFERROR(VLOOKUP($C1585,'t-1 2020'!$A:$V,9,0),"")</f>
        <v>0</v>
      </c>
      <c r="AX1585" s="6">
        <f>IFERROR(VLOOKUP($C1585,'t-1 2020'!$A:$V,10,0),"")</f>
        <v>1</v>
      </c>
      <c r="AY1585" s="6" t="str">
        <f>IFERROR(VLOOKUP($C1585,'t-1 2020'!$A:$V,111,0),"")</f>
        <v/>
      </c>
      <c r="AZ1585" s="6">
        <f>IFERROR(VLOOKUP($C1585,'t-1 2020'!$A:$V,12,0),"")</f>
        <v>0</v>
      </c>
      <c r="BA1585" s="6">
        <f>IFERROR(VLOOKUP($C1585,'t-1 2020'!$A:$V,13,0),"")</f>
        <v>20</v>
      </c>
      <c r="BB1585" s="6">
        <f>IFERROR(VLOOKUP($C1585,'t-1 2020'!$A:$V,14,0),"")</f>
        <v>0</v>
      </c>
      <c r="BC1585" s="6"/>
      <c r="BD1585" s="6"/>
    </row>
    <row r="1586" ht="15.75" customHeight="1">
      <c r="A1586" s="2">
        <v>177.0</v>
      </c>
      <c r="B1586" s="3">
        <v>2021.0</v>
      </c>
      <c r="C1586" s="7" t="s">
        <v>235</v>
      </c>
      <c r="D1586" s="2">
        <v>11932.0</v>
      </c>
      <c r="E1586" s="2">
        <v>6.1156113000175E13</v>
      </c>
      <c r="F1586" s="2" t="str">
        <f t="array" ref="F1586">IFERROR(INDEX(cnpj!$A:$B,MATCH(C1586,cnpj!$B:$B,0),1),IF(G1586=14,LEFT(E1586,2)&amp;"."&amp;MID(E1586,3,3)&amp;"."&amp;MID(E1586,6,3)&amp;"/"&amp;MID(E1586,9,4)&amp;"-"&amp;RIGHT(E1586,2),IF(G1586=13,0&amp;LEFT(E1586,1)&amp;"."&amp;MID(E1586,2,3)&amp;"."&amp;MID(E1586,5,3)&amp;"/"&amp;MID(E1586,8,4)&amp;"-"&amp;RIGHT(E1586,2),IF(G1586=12,"00"&amp;"."&amp;LEFT(E1586,3)&amp;"."&amp;MID(E1586,4,3)&amp;"/"&amp;MID(E1586,7,4)&amp;"-"&amp;RIGHT(E1586,2),IF(G1586=11,"00.0"&amp;LEFT(E1586,2)&amp;"."&amp;MID(E1586,3,3)&amp;"/"&amp;MID(E1586,6,4)&amp;"-"&amp;RIGHT(E1586,2),"erro")))))</f>
        <v>61.156.113/0001-75</v>
      </c>
      <c r="G1586" s="2">
        <f t="shared" si="2"/>
        <v>14</v>
      </c>
      <c r="H1586" s="2" t="s">
        <v>62</v>
      </c>
      <c r="I1586" s="2">
        <v>3.0</v>
      </c>
      <c r="J1586" s="6" t="str">
        <f t="shared" si="14"/>
        <v/>
      </c>
      <c r="K1586" s="6"/>
      <c r="L1586" s="6"/>
      <c r="M1586" s="6"/>
      <c r="N1586" s="6"/>
      <c r="O1586" s="6"/>
      <c r="P1586" s="6"/>
      <c r="Q1586" s="6"/>
      <c r="R1586" s="6"/>
      <c r="S1586" s="6"/>
      <c r="T1586" s="6">
        <f t="shared" si="15"/>
        <v>15.80339984</v>
      </c>
      <c r="U1586" s="6">
        <f t="shared" si="16"/>
        <v>0.07359081899</v>
      </c>
      <c r="V1586" s="6">
        <f t="shared" si="17"/>
        <v>0.4463447053</v>
      </c>
      <c r="W1586" s="6">
        <f>IFERROR(VLOOKUP($C1586,'pc 2021'!$D:$M,10,0)/1000,"")</f>
        <v>1708669</v>
      </c>
      <c r="X1586" s="6">
        <f>IFERROR(VLOOKUP($C1586,'pnc 2021'!$D:$M,10,0)/1000,"")</f>
        <v>1549696</v>
      </c>
      <c r="Y1586" s="6">
        <f>IFERROR(VLOOKUP(C1586,'atv 2021'!$D:$M,10,0)/1000,"")</f>
        <v>7300109</v>
      </c>
      <c r="Z1586" s="6">
        <f>IFERROR(VLOOKUP($C1586,'ll 2021'!$D:$N,11,0)/1000,"")</f>
        <v>537221</v>
      </c>
      <c r="AA1586" s="2" t="str">
        <f t="shared" si="3"/>
        <v/>
      </c>
      <c r="AB1586" s="2">
        <f t="shared" si="18"/>
        <v>0</v>
      </c>
      <c r="AC1586" s="2">
        <f t="shared" si="19"/>
        <v>0</v>
      </c>
      <c r="AD1586" s="2">
        <f t="shared" si="20"/>
        <v>0</v>
      </c>
      <c r="AE1586" s="2">
        <f t="shared" si="21"/>
        <v>0</v>
      </c>
      <c r="AF1586" s="2">
        <f t="shared" si="22"/>
        <v>0</v>
      </c>
      <c r="AG1586" s="2">
        <f t="shared" si="23"/>
        <v>0</v>
      </c>
      <c r="AH1586" s="2">
        <f t="shared" si="24"/>
        <v>1</v>
      </c>
      <c r="AI1586" s="2">
        <f t="shared" si="25"/>
        <v>0</v>
      </c>
      <c r="AJ1586" s="2">
        <f t="shared" si="26"/>
        <v>0</v>
      </c>
      <c r="AK1586" s="2">
        <f t="shared" si="27"/>
        <v>0</v>
      </c>
      <c r="AL1586" s="2">
        <f t="shared" si="28"/>
        <v>0</v>
      </c>
      <c r="AM1586" s="2">
        <v>0.0</v>
      </c>
      <c r="AN1586" s="3">
        <v>0.0</v>
      </c>
      <c r="AO1586" s="3">
        <v>0.0</v>
      </c>
      <c r="AP1586" s="3">
        <v>0.0</v>
      </c>
      <c r="AQ1586" s="3">
        <v>0.0</v>
      </c>
      <c r="AR1586" s="3">
        <v>1.0</v>
      </c>
      <c r="AS1586" s="6">
        <f>IFERROR(VLOOKUP($C1586,'t-1 2020'!$A:$V,15,0),"")</f>
        <v>15.64569379</v>
      </c>
      <c r="AT1586" s="6">
        <f>IFERROR(VLOOKUP($C1586,'t-1 2020'!$A:$V,16,0),"")</f>
        <v>-0.07887373098</v>
      </c>
      <c r="AU1586" s="6">
        <f>IFERROR(VLOOKUP($C1586,'t-1 2020'!$A:$V,17,0),"")</f>
        <v>0.4447042668</v>
      </c>
      <c r="AV1586" s="6">
        <f>IFERROR(VLOOKUP($C1586,'t-1 2020'!$A:$V,8,0),"")</f>
        <v>0</v>
      </c>
      <c r="AW1586" s="6">
        <f>IFERROR(VLOOKUP($C1586,'t-1 2020'!$A:$V,9,0),"")</f>
        <v>1</v>
      </c>
      <c r="AX1586" s="6">
        <f>IFERROR(VLOOKUP($C1586,'t-1 2020'!$A:$V,10,0),"")</f>
        <v>1</v>
      </c>
      <c r="AY1586" s="6" t="str">
        <f>IFERROR(VLOOKUP($C1586,'t-1 2020'!$A:$V,111,0),"")</f>
        <v/>
      </c>
      <c r="AZ1586" s="6">
        <f>IFERROR(VLOOKUP($C1586,'t-1 2020'!$A:$V,12,0),"")</f>
        <v>0</v>
      </c>
      <c r="BA1586" s="6">
        <f>IFERROR(VLOOKUP($C1586,'t-1 2020'!$A:$V,13,0),"")</f>
        <v>24</v>
      </c>
      <c r="BB1586" s="6">
        <f>IFERROR(VLOOKUP($C1586,'t-1 2020'!$A:$V,14,0),"")</f>
        <v>0</v>
      </c>
      <c r="BC1586" s="6"/>
      <c r="BD1586" s="6"/>
    </row>
    <row r="1587" ht="15.75" customHeight="1">
      <c r="A1587" s="2">
        <v>178.0</v>
      </c>
      <c r="B1587" s="3">
        <v>2021.0</v>
      </c>
      <c r="C1587" s="7" t="s">
        <v>236</v>
      </c>
      <c r="D1587" s="2">
        <v>2429.0</v>
      </c>
      <c r="E1587" s="2">
        <v>9.2791243000103E13</v>
      </c>
      <c r="F1587" s="2" t="str">
        <f t="array" ref="F1587">IFERROR(INDEX(cnpj!$A:$B,MATCH(C1587,cnpj!$B:$B,0),1),IF(G1587=14,LEFT(E1587,2)&amp;"."&amp;MID(E1587,3,3)&amp;"."&amp;MID(E1587,6,3)&amp;"/"&amp;MID(E1587,9,4)&amp;"-"&amp;RIGHT(E1587,2),IF(G1587=13,0&amp;LEFT(E1587,1)&amp;"."&amp;MID(E1587,2,3)&amp;"."&amp;MID(E1587,5,3)&amp;"/"&amp;MID(E1587,8,4)&amp;"-"&amp;RIGHT(E1587,2),IF(G1587=12,"00"&amp;"."&amp;LEFT(E1587,3)&amp;"."&amp;MID(E1587,4,3)&amp;"/"&amp;MID(E1587,7,4)&amp;"-"&amp;RIGHT(E1587,2),IF(G1587=11,"00.0"&amp;LEFT(E1587,2)&amp;"."&amp;MID(E1587,3,3)&amp;"/"&amp;MID(E1587,6,4)&amp;"-"&amp;RIGHT(E1587,2),"erro")))))</f>
        <v>92.791.243/0001-03</v>
      </c>
      <c r="G1587" s="2">
        <f t="shared" si="2"/>
        <v>14</v>
      </c>
      <c r="H1587" s="2" t="s">
        <v>88</v>
      </c>
      <c r="I1587" s="2">
        <v>5.0</v>
      </c>
      <c r="J1587" s="6" t="str">
        <f t="shared" si="14"/>
        <v/>
      </c>
      <c r="K1587" s="6"/>
      <c r="L1587" s="6"/>
      <c r="M1587" s="6"/>
      <c r="N1587" s="6"/>
      <c r="O1587" s="6"/>
      <c r="P1587" s="6"/>
      <c r="Q1587" s="6"/>
      <c r="R1587" s="6"/>
      <c r="S1587" s="6"/>
      <c r="T1587" s="6">
        <f t="shared" si="15"/>
        <v>14.68089108</v>
      </c>
      <c r="U1587" s="6">
        <f t="shared" si="16"/>
        <v>0.1200857777</v>
      </c>
      <c r="V1587" s="6">
        <f t="shared" si="17"/>
        <v>0.5970226145</v>
      </c>
      <c r="W1587" s="6">
        <f>IFERROR(VLOOKUP($C1587,'pc 2021'!$D:$M,10,0)/1000,"")</f>
        <v>360244</v>
      </c>
      <c r="X1587" s="6">
        <f>IFERROR(VLOOKUP($C1587,'pnc 2021'!$D:$M,10,0)/1000,"")</f>
        <v>1058228</v>
      </c>
      <c r="Y1587" s="6">
        <f>IFERROR(VLOOKUP(C1587,'atv 2021'!$D:$M,10,0)/1000,"")</f>
        <v>2375910</v>
      </c>
      <c r="Z1587" s="6">
        <f>IFERROR(VLOOKUP($C1587,'ll 2021'!$D:$N,11,0)/1000,"")</f>
        <v>285313</v>
      </c>
      <c r="AA1587" s="2" t="str">
        <f t="shared" si="3"/>
        <v/>
      </c>
      <c r="AB1587" s="2">
        <f t="shared" si="18"/>
        <v>0</v>
      </c>
      <c r="AC1587" s="2">
        <f t="shared" si="19"/>
        <v>0</v>
      </c>
      <c r="AD1587" s="2">
        <f t="shared" si="20"/>
        <v>0</v>
      </c>
      <c r="AE1587" s="2">
        <f t="shared" si="21"/>
        <v>0</v>
      </c>
      <c r="AF1587" s="2">
        <f t="shared" si="22"/>
        <v>0</v>
      </c>
      <c r="AG1587" s="2">
        <f t="shared" si="23"/>
        <v>0</v>
      </c>
      <c r="AH1587" s="2">
        <f t="shared" si="24"/>
        <v>0</v>
      </c>
      <c r="AI1587" s="2">
        <f t="shared" si="25"/>
        <v>0</v>
      </c>
      <c r="AJ1587" s="2">
        <f t="shared" si="26"/>
        <v>1</v>
      </c>
      <c r="AK1587" s="2">
        <f t="shared" si="27"/>
        <v>0</v>
      </c>
      <c r="AL1587" s="2">
        <f t="shared" si="28"/>
        <v>0</v>
      </c>
      <c r="AM1587" s="2">
        <v>0.0</v>
      </c>
      <c r="AN1587" s="3">
        <v>0.0</v>
      </c>
      <c r="AO1587" s="3">
        <v>0.0</v>
      </c>
      <c r="AP1587" s="3">
        <v>0.0</v>
      </c>
      <c r="AQ1587" s="3">
        <v>0.0</v>
      </c>
      <c r="AR1587" s="3">
        <v>1.0</v>
      </c>
      <c r="AS1587" s="6" t="str">
        <f>IFERROR(VLOOKUP($C1587,'t-1 2020'!$A:$V,15,0),"")</f>
        <v/>
      </c>
      <c r="AT1587" s="6" t="str">
        <f>IFERROR(VLOOKUP($C1587,'t-1 2020'!$A:$V,16,0),"")</f>
        <v/>
      </c>
      <c r="AU1587" s="6" t="str">
        <f>IFERROR(VLOOKUP($C1587,'t-1 2020'!$A:$V,17,0),"")</f>
        <v/>
      </c>
      <c r="AV1587" s="6" t="str">
        <f>IFERROR(VLOOKUP($C1587,'t-1 2020'!$A:$V,8,0),"")</f>
        <v/>
      </c>
      <c r="AW1587" s="6" t="str">
        <f>IFERROR(VLOOKUP($C1587,'t-1 2020'!$A:$V,9,0),"")</f>
        <v/>
      </c>
      <c r="AX1587" s="6" t="str">
        <f>IFERROR(VLOOKUP($C1587,'t-1 2020'!$A:$V,10,0),"")</f>
        <v/>
      </c>
      <c r="AY1587" s="6" t="str">
        <f>IFERROR(VLOOKUP($C1587,'t-1 2020'!$A:$V,111,0),"")</f>
        <v/>
      </c>
      <c r="AZ1587" s="6" t="str">
        <f>IFERROR(VLOOKUP($C1587,'t-1 2020'!$A:$V,12,0),"")</f>
        <v/>
      </c>
      <c r="BA1587" s="6" t="str">
        <f>IFERROR(VLOOKUP($C1587,'t-1 2020'!$A:$V,13,0),"")</f>
        <v/>
      </c>
      <c r="BB1587" s="6" t="str">
        <f>IFERROR(VLOOKUP($C1587,'t-1 2020'!$A:$V,14,0),"")</f>
        <v/>
      </c>
      <c r="BC1587" s="6"/>
      <c r="BD1587" s="6"/>
    </row>
    <row r="1588" ht="15.75" customHeight="1">
      <c r="A1588" s="2">
        <v>179.0</v>
      </c>
      <c r="B1588" s="3">
        <v>2021.0</v>
      </c>
      <c r="C1588" s="7" t="s">
        <v>237</v>
      </c>
      <c r="D1588" s="2">
        <v>15865.0</v>
      </c>
      <c r="E1588" s="2">
        <v>1.258943000181E12</v>
      </c>
      <c r="F1588" s="2" t="str">
        <f t="array" ref="F1588">IFERROR(INDEX(cnpj!$A:$B,MATCH(C1588,cnpj!$B:$B,0),1),IF(G1588=14,LEFT(E1588,2)&amp;"."&amp;MID(E1588,3,3)&amp;"."&amp;MID(E1588,6,3)&amp;"/"&amp;MID(E1588,9,4)&amp;"-"&amp;RIGHT(E1588,2),IF(G1588=13,0&amp;LEFT(E1588,1)&amp;"."&amp;MID(E1588,2,3)&amp;"."&amp;MID(E1588,5,3)&amp;"/"&amp;MID(E1588,8,4)&amp;"-"&amp;RIGHT(E1588,2),IF(G1588=12,"00"&amp;"."&amp;LEFT(E1588,3)&amp;"."&amp;MID(E1588,4,3)&amp;"/"&amp;MID(E1588,7,4)&amp;"-"&amp;RIGHT(E1588,2),IF(G1588=11,"00.0"&amp;LEFT(E1588,2)&amp;"."&amp;MID(E1588,3,3)&amp;"/"&amp;MID(E1588,6,4)&amp;"-"&amp;RIGHT(E1588,2),"erro")))))</f>
        <v>01.258.943/0001-81</v>
      </c>
      <c r="G1588" s="2">
        <f t="shared" si="2"/>
        <v>13</v>
      </c>
      <c r="H1588" s="2" t="s">
        <v>50</v>
      </c>
      <c r="I1588" s="2">
        <v>6.0</v>
      </c>
      <c r="J1588" s="6" t="str">
        <f t="shared" si="14"/>
        <v/>
      </c>
      <c r="K1588" s="6"/>
      <c r="L1588" s="6"/>
      <c r="M1588" s="6"/>
      <c r="N1588" s="6"/>
      <c r="O1588" s="6"/>
      <c r="P1588" s="6"/>
      <c r="Q1588" s="6"/>
      <c r="R1588" s="6"/>
      <c r="S1588" s="6"/>
      <c r="T1588" s="6" t="str">
        <f t="shared" si="15"/>
        <v/>
      </c>
      <c r="U1588" s="6" t="str">
        <f t="shared" si="16"/>
        <v/>
      </c>
      <c r="V1588" s="6" t="str">
        <f t="shared" si="17"/>
        <v/>
      </c>
      <c r="W1588" s="6" t="str">
        <f>IFERROR(VLOOKUP($C1588,'pc 2021'!$D:$M,10,0)/1000,"")</f>
        <v/>
      </c>
      <c r="X1588" s="6" t="str">
        <f>IFERROR(VLOOKUP($C1588,'pnc 2021'!$D:$M,10,0)/1000,"")</f>
        <v/>
      </c>
      <c r="Y1588" s="6" t="str">
        <f>IFERROR(VLOOKUP(C1588,'atv 2021'!$D:$M,10,0)/1000,"")</f>
        <v/>
      </c>
      <c r="Z1588" s="6" t="str">
        <f>IFERROR(VLOOKUP($C1588,'ll 2021'!$D:$N,11,0)/1000,"")</f>
        <v/>
      </c>
      <c r="AA1588" s="2" t="str">
        <f t="shared" si="3"/>
        <v/>
      </c>
      <c r="AB1588" s="2">
        <f t="shared" si="18"/>
        <v>0</v>
      </c>
      <c r="AC1588" s="2">
        <f t="shared" si="19"/>
        <v>1</v>
      </c>
      <c r="AD1588" s="2">
        <f t="shared" si="20"/>
        <v>0</v>
      </c>
      <c r="AE1588" s="2">
        <f t="shared" si="21"/>
        <v>0</v>
      </c>
      <c r="AF1588" s="2">
        <f t="shared" si="22"/>
        <v>0</v>
      </c>
      <c r="AG1588" s="2">
        <f t="shared" si="23"/>
        <v>0</v>
      </c>
      <c r="AH1588" s="2">
        <f t="shared" si="24"/>
        <v>0</v>
      </c>
      <c r="AI1588" s="2">
        <f t="shared" si="25"/>
        <v>0</v>
      </c>
      <c r="AJ1588" s="2">
        <f t="shared" si="26"/>
        <v>0</v>
      </c>
      <c r="AK1588" s="2">
        <f t="shared" si="27"/>
        <v>0</v>
      </c>
      <c r="AL1588" s="2">
        <f t="shared" si="28"/>
        <v>0</v>
      </c>
      <c r="AM1588" s="2">
        <v>0.0</v>
      </c>
      <c r="AN1588" s="3">
        <v>0.0</v>
      </c>
      <c r="AO1588" s="3">
        <v>0.0</v>
      </c>
      <c r="AP1588" s="3">
        <v>0.0</v>
      </c>
      <c r="AQ1588" s="3">
        <v>0.0</v>
      </c>
      <c r="AR1588" s="3">
        <v>1.0</v>
      </c>
      <c r="AS1588" s="6" t="str">
        <f>IFERROR(VLOOKUP($C1588,'t-1 2020'!$A:$V,15,0),"")</f>
        <v/>
      </c>
      <c r="AT1588" s="6" t="str">
        <f>IFERROR(VLOOKUP($C1588,'t-1 2020'!$A:$V,16,0),"")</f>
        <v/>
      </c>
      <c r="AU1588" s="6" t="str">
        <f>IFERROR(VLOOKUP($C1588,'t-1 2020'!$A:$V,17,0),"")</f>
        <v/>
      </c>
      <c r="AV1588" s="6" t="str">
        <f>IFERROR(VLOOKUP($C1588,'t-1 2020'!$A:$V,8,0),"")</f>
        <v/>
      </c>
      <c r="AW1588" s="6" t="str">
        <f>IFERROR(VLOOKUP($C1588,'t-1 2020'!$A:$V,9,0),"")</f>
        <v/>
      </c>
      <c r="AX1588" s="6" t="str">
        <f>IFERROR(VLOOKUP($C1588,'t-1 2020'!$A:$V,10,0),"")</f>
        <v/>
      </c>
      <c r="AY1588" s="6" t="str">
        <f>IFERROR(VLOOKUP($C1588,'t-1 2020'!$A:$V,111,0),"")</f>
        <v/>
      </c>
      <c r="AZ1588" s="6" t="str">
        <f>IFERROR(VLOOKUP($C1588,'t-1 2020'!$A:$V,12,0),"")</f>
        <v/>
      </c>
      <c r="BA1588" s="6" t="str">
        <f>IFERROR(VLOOKUP($C1588,'t-1 2020'!$A:$V,13,0),"")</f>
        <v/>
      </c>
      <c r="BB1588" s="6" t="str">
        <f>IFERROR(VLOOKUP($C1588,'t-1 2020'!$A:$V,14,0),"")</f>
        <v/>
      </c>
      <c r="BC1588" s="6"/>
      <c r="BD1588" s="6"/>
    </row>
    <row r="1589" ht="15.75" customHeight="1">
      <c r="A1589" s="2">
        <v>180.0</v>
      </c>
      <c r="B1589" s="3">
        <v>2021.0</v>
      </c>
      <c r="C1589" s="7" t="s">
        <v>238</v>
      </c>
      <c r="D1589" s="2">
        <v>19364.0</v>
      </c>
      <c r="E1589" s="2">
        <v>2.397080000196E12</v>
      </c>
      <c r="F1589" s="2" t="str">
        <f t="array" ref="F1589">IFERROR(INDEX(cnpj!$A:$B,MATCH(C1589,cnpj!$B:$B,0),1),IF(G1589=14,LEFT(E1589,2)&amp;"."&amp;MID(E1589,3,3)&amp;"."&amp;MID(E1589,6,3)&amp;"/"&amp;MID(E1589,9,4)&amp;"-"&amp;RIGHT(E1589,2),IF(G1589=13,0&amp;LEFT(E1589,1)&amp;"."&amp;MID(E1589,2,3)&amp;"."&amp;MID(E1589,5,3)&amp;"/"&amp;MID(E1589,8,4)&amp;"-"&amp;RIGHT(E1589,2),IF(G1589=12,"00"&amp;"."&amp;LEFT(E1589,3)&amp;"."&amp;MID(E1589,4,3)&amp;"/"&amp;MID(E1589,7,4)&amp;"-"&amp;RIGHT(E1589,2),IF(G1589=11,"00.0"&amp;LEFT(E1589,2)&amp;"."&amp;MID(E1589,3,3)&amp;"/"&amp;MID(E1589,6,4)&amp;"-"&amp;RIGHT(E1589,2),"erro")))))</f>
        <v>02.397.080/0001-96</v>
      </c>
      <c r="G1589" s="2">
        <f t="shared" si="2"/>
        <v>13</v>
      </c>
      <c r="H1589" s="2" t="s">
        <v>52</v>
      </c>
      <c r="I1589" s="2">
        <v>10.0</v>
      </c>
      <c r="J1589" s="6" t="str">
        <f t="shared" si="14"/>
        <v/>
      </c>
      <c r="K1589" s="6"/>
      <c r="L1589" s="6"/>
      <c r="M1589" s="6"/>
      <c r="N1589" s="6"/>
      <c r="O1589" s="6"/>
      <c r="P1589" s="6"/>
      <c r="Q1589" s="6"/>
      <c r="R1589" s="6"/>
      <c r="S1589" s="6"/>
      <c r="T1589" s="6">
        <f t="shared" si="15"/>
        <v>13.458547</v>
      </c>
      <c r="U1589" s="6">
        <f t="shared" si="16"/>
        <v>0.1994589867</v>
      </c>
      <c r="V1589" s="6">
        <f t="shared" si="17"/>
        <v>0.4717404165</v>
      </c>
      <c r="W1589" s="6">
        <f>IFERROR(VLOOKUP($C1589,'pc 2021'!$D:$M,10,0)/1000,"")</f>
        <v>72938</v>
      </c>
      <c r="X1589" s="6">
        <f>IFERROR(VLOOKUP($C1589,'pnc 2021'!$D:$M,10,0)/1000,"")</f>
        <v>257185</v>
      </c>
      <c r="Y1589" s="6">
        <f>IFERROR(VLOOKUP(C1589,'atv 2021'!$D:$M,10,0)/1000,"")</f>
        <v>699798</v>
      </c>
      <c r="Z1589" s="6">
        <f>IFERROR(VLOOKUP($C1589,'ll 2021'!$D:$N,11,0)/1000,"")</f>
        <v>139581</v>
      </c>
      <c r="AA1589" s="2" t="str">
        <f t="shared" si="3"/>
        <v/>
      </c>
      <c r="AB1589" s="2">
        <f t="shared" si="18"/>
        <v>0</v>
      </c>
      <c r="AC1589" s="2">
        <f t="shared" si="19"/>
        <v>0</v>
      </c>
      <c r="AD1589" s="2">
        <f t="shared" si="20"/>
        <v>1</v>
      </c>
      <c r="AE1589" s="2">
        <f t="shared" si="21"/>
        <v>0</v>
      </c>
      <c r="AF1589" s="2">
        <f t="shared" si="22"/>
        <v>0</v>
      </c>
      <c r="AG1589" s="2">
        <f t="shared" si="23"/>
        <v>0</v>
      </c>
      <c r="AH1589" s="2">
        <f t="shared" si="24"/>
        <v>0</v>
      </c>
      <c r="AI1589" s="2">
        <f t="shared" si="25"/>
        <v>0</v>
      </c>
      <c r="AJ1589" s="2">
        <f t="shared" si="26"/>
        <v>0</v>
      </c>
      <c r="AK1589" s="2">
        <f t="shared" si="27"/>
        <v>0</v>
      </c>
      <c r="AL1589" s="2">
        <f t="shared" si="28"/>
        <v>0</v>
      </c>
      <c r="AM1589" s="2">
        <v>0.0</v>
      </c>
      <c r="AN1589" s="3">
        <v>0.0</v>
      </c>
      <c r="AO1589" s="3">
        <v>0.0</v>
      </c>
      <c r="AP1589" s="3">
        <v>0.0</v>
      </c>
      <c r="AQ1589" s="3">
        <v>0.0</v>
      </c>
      <c r="AR1589" s="3">
        <v>1.0</v>
      </c>
      <c r="AS1589" s="6">
        <f>IFERROR(VLOOKUP($C1589,'t-1 2020'!$A:$V,15,0),"")</f>
        <v>13.34480748</v>
      </c>
      <c r="AT1589" s="6">
        <f>IFERROR(VLOOKUP($C1589,'t-1 2020'!$A:$V,16,0),"")</f>
        <v>0.1272521747</v>
      </c>
      <c r="AU1589" s="6">
        <f>IFERROR(VLOOKUP($C1589,'t-1 2020'!$A:$V,17,0),"")</f>
        <v>0.444792599</v>
      </c>
      <c r="AV1589" s="6">
        <f>IFERROR(VLOOKUP($C1589,'t-1 2020'!$A:$V,8,0),"")</f>
        <v>0</v>
      </c>
      <c r="AW1589" s="6">
        <f>IFERROR(VLOOKUP($C1589,'t-1 2020'!$A:$V,9,0),"")</f>
        <v>1</v>
      </c>
      <c r="AX1589" s="6">
        <f>IFERROR(VLOOKUP($C1589,'t-1 2020'!$A:$V,10,0),"")</f>
        <v>0</v>
      </c>
      <c r="AY1589" s="6" t="str">
        <f>IFERROR(VLOOKUP($C1589,'t-1 2020'!$A:$V,111,0),"")</f>
        <v/>
      </c>
      <c r="AZ1589" s="6">
        <f>IFERROR(VLOOKUP($C1589,'t-1 2020'!$A:$V,12,0),"")</f>
        <v>0</v>
      </c>
      <c r="BA1589" s="6">
        <f>IFERROR(VLOOKUP($C1589,'t-1 2020'!$A:$V,13,0),"")</f>
        <v>8</v>
      </c>
      <c r="BB1589" s="6">
        <f>IFERROR(VLOOKUP($C1589,'t-1 2020'!$A:$V,14,0),"")</f>
        <v>0</v>
      </c>
      <c r="BC1589" s="6"/>
      <c r="BD1589" s="6"/>
    </row>
    <row r="1590" ht="15.75" customHeight="1">
      <c r="A1590" s="2">
        <v>181.0</v>
      </c>
      <c r="B1590" s="3">
        <v>2021.0</v>
      </c>
      <c r="C1590" s="7" t="s">
        <v>239</v>
      </c>
      <c r="D1590" s="2">
        <v>12530.0</v>
      </c>
      <c r="E1590" s="2">
        <v>5.4526082000131E13</v>
      </c>
      <c r="F1590" s="2" t="str">
        <f t="array" ref="F1590">IFERROR(INDEX(cnpj!$A:$B,MATCH(C1590,cnpj!$B:$B,0),1),IF(G1590=14,LEFT(E1590,2)&amp;"."&amp;MID(E1590,3,3)&amp;"."&amp;MID(E1590,6,3)&amp;"/"&amp;MID(E1590,9,4)&amp;"-"&amp;RIGHT(E1590,2),IF(G1590=13,0&amp;LEFT(E1590,1)&amp;"."&amp;MID(E1590,2,3)&amp;"."&amp;MID(E1590,5,3)&amp;"/"&amp;MID(E1590,8,4)&amp;"-"&amp;RIGHT(E1590,2),IF(G1590=12,"00"&amp;"."&amp;LEFT(E1590,3)&amp;"."&amp;MID(E1590,4,3)&amp;"/"&amp;MID(E1590,7,4)&amp;"-"&amp;RIGHT(E1590,2),IF(G1590=11,"00.0"&amp;LEFT(E1590,2)&amp;"."&amp;MID(E1590,3,3)&amp;"/"&amp;MID(E1590,6,4)&amp;"-"&amp;RIGHT(E1590,2),"erro")))))</f>
        <v>54.526.082/0001-31</v>
      </c>
      <c r="G1590" s="2">
        <f t="shared" si="2"/>
        <v>14</v>
      </c>
      <c r="H1590" s="2" t="s">
        <v>62</v>
      </c>
      <c r="I1590" s="2">
        <v>3.0</v>
      </c>
      <c r="J1590" s="6" t="str">
        <f t="shared" si="14"/>
        <v/>
      </c>
      <c r="K1590" s="6"/>
      <c r="L1590" s="6"/>
      <c r="M1590" s="6"/>
      <c r="N1590" s="6"/>
      <c r="O1590" s="6"/>
      <c r="P1590" s="6"/>
      <c r="Q1590" s="6"/>
      <c r="R1590" s="6"/>
      <c r="S1590" s="6"/>
      <c r="T1590" s="6" t="str">
        <f t="shared" si="15"/>
        <v/>
      </c>
      <c r="U1590" s="6" t="str">
        <f t="shared" si="16"/>
        <v/>
      </c>
      <c r="V1590" s="6" t="str">
        <f t="shared" si="17"/>
        <v/>
      </c>
      <c r="W1590" s="6" t="str">
        <f>IFERROR(VLOOKUP($C1590,'pc 2021'!$D:$M,10,0)/1000,"")</f>
        <v/>
      </c>
      <c r="X1590" s="6" t="str">
        <f>IFERROR(VLOOKUP($C1590,'pnc 2021'!$D:$M,10,0)/1000,"")</f>
        <v/>
      </c>
      <c r="Y1590" s="6" t="str">
        <f>IFERROR(VLOOKUP(C1590,'atv 2021'!$D:$M,10,0)/1000,"")</f>
        <v/>
      </c>
      <c r="Z1590" s="6" t="str">
        <f>IFERROR(VLOOKUP($C1590,'ll 2021'!$D:$N,11,0)/1000,"")</f>
        <v/>
      </c>
      <c r="AA1590" s="2" t="str">
        <f t="shared" si="3"/>
        <v/>
      </c>
      <c r="AB1590" s="2">
        <f t="shared" si="18"/>
        <v>0</v>
      </c>
      <c r="AC1590" s="2">
        <f t="shared" si="19"/>
        <v>0</v>
      </c>
      <c r="AD1590" s="2">
        <f t="shared" si="20"/>
        <v>0</v>
      </c>
      <c r="AE1590" s="2">
        <f t="shared" si="21"/>
        <v>0</v>
      </c>
      <c r="AF1590" s="2">
        <f t="shared" si="22"/>
        <v>0</v>
      </c>
      <c r="AG1590" s="2">
        <f t="shared" si="23"/>
        <v>0</v>
      </c>
      <c r="AH1590" s="2">
        <f t="shared" si="24"/>
        <v>1</v>
      </c>
      <c r="AI1590" s="2">
        <f t="shared" si="25"/>
        <v>0</v>
      </c>
      <c r="AJ1590" s="2">
        <f t="shared" si="26"/>
        <v>0</v>
      </c>
      <c r="AK1590" s="2">
        <f t="shared" si="27"/>
        <v>0</v>
      </c>
      <c r="AL1590" s="2">
        <f t="shared" si="28"/>
        <v>0</v>
      </c>
      <c r="AM1590" s="2">
        <v>0.0</v>
      </c>
      <c r="AN1590" s="3">
        <v>0.0</v>
      </c>
      <c r="AO1590" s="3">
        <v>0.0</v>
      </c>
      <c r="AP1590" s="3">
        <v>0.0</v>
      </c>
      <c r="AQ1590" s="3">
        <v>0.0</v>
      </c>
      <c r="AR1590" s="3">
        <v>1.0</v>
      </c>
      <c r="AS1590" s="6" t="str">
        <f>IFERROR(VLOOKUP($C1590,'t-1 2020'!$A:$V,15,0),"")</f>
        <v/>
      </c>
      <c r="AT1590" s="6" t="str">
        <f>IFERROR(VLOOKUP($C1590,'t-1 2020'!$A:$V,16,0),"")</f>
        <v/>
      </c>
      <c r="AU1590" s="6" t="str">
        <f>IFERROR(VLOOKUP($C1590,'t-1 2020'!$A:$V,17,0),"")</f>
        <v/>
      </c>
      <c r="AV1590" s="6" t="str">
        <f>IFERROR(VLOOKUP($C1590,'t-1 2020'!$A:$V,8,0),"")</f>
        <v/>
      </c>
      <c r="AW1590" s="6" t="str">
        <f>IFERROR(VLOOKUP($C1590,'t-1 2020'!$A:$V,9,0),"")</f>
        <v/>
      </c>
      <c r="AX1590" s="6" t="str">
        <f>IFERROR(VLOOKUP($C1590,'t-1 2020'!$A:$V,10,0),"")</f>
        <v/>
      </c>
      <c r="AY1590" s="6" t="str">
        <f>IFERROR(VLOOKUP($C1590,'t-1 2020'!$A:$V,111,0),"")</f>
        <v/>
      </c>
      <c r="AZ1590" s="6" t="str">
        <f>IFERROR(VLOOKUP($C1590,'t-1 2020'!$A:$V,12,0),"")</f>
        <v/>
      </c>
      <c r="BA1590" s="6" t="str">
        <f>IFERROR(VLOOKUP($C1590,'t-1 2020'!$A:$V,13,0),"")</f>
        <v/>
      </c>
      <c r="BB1590" s="6" t="str">
        <f>IFERROR(VLOOKUP($C1590,'t-1 2020'!$A:$V,14,0),"")</f>
        <v/>
      </c>
      <c r="BC1590" s="6"/>
      <c r="BD1590" s="6"/>
    </row>
    <row r="1591" ht="15.75" customHeight="1">
      <c r="A1591" s="2">
        <v>182.0</v>
      </c>
      <c r="B1591" s="3">
        <v>2021.0</v>
      </c>
      <c r="C1591" s="7" t="s">
        <v>240</v>
      </c>
      <c r="D1591" s="2">
        <v>21156.0</v>
      </c>
      <c r="E1591" s="2">
        <v>1.4998371000119E13</v>
      </c>
      <c r="F1591" s="2" t="str">
        <f t="array" ref="F1591">IFERROR(INDEX(cnpj!$A:$B,MATCH(C1591,cnpj!$B:$B,0),1),IF(G1591=14,LEFT(E1591,2)&amp;"."&amp;MID(E1591,3,3)&amp;"."&amp;MID(E1591,6,3)&amp;"/"&amp;MID(E1591,9,4)&amp;"-"&amp;RIGHT(E1591,2),IF(G1591=13,0&amp;LEFT(E1591,1)&amp;"."&amp;MID(E1591,2,3)&amp;"."&amp;MID(E1591,5,3)&amp;"/"&amp;MID(E1591,8,4)&amp;"-"&amp;RIGHT(E1591,2),IF(G1591=12,"00"&amp;"."&amp;LEFT(E1591,3)&amp;"."&amp;MID(E1591,4,3)&amp;"/"&amp;MID(E1591,7,4)&amp;"-"&amp;RIGHT(E1591,2),IF(G1591=11,"00.0"&amp;LEFT(E1591,2)&amp;"."&amp;MID(E1591,3,3)&amp;"/"&amp;MID(E1591,6,4)&amp;"-"&amp;RIGHT(E1591,2),"erro")))))</f>
        <v>14.998.371/0001-19</v>
      </c>
      <c r="G1591" s="2">
        <f t="shared" si="2"/>
        <v>14</v>
      </c>
      <c r="H1591" s="2" t="s">
        <v>241</v>
      </c>
      <c r="I1591" s="2">
        <v>4.0</v>
      </c>
      <c r="J1591" s="6" t="str">
        <f t="shared" si="14"/>
        <v/>
      </c>
      <c r="K1591" s="6"/>
      <c r="L1591" s="6"/>
      <c r="M1591" s="6"/>
      <c r="N1591" s="6"/>
      <c r="O1591" s="6"/>
      <c r="P1591" s="6"/>
      <c r="Q1591" s="6"/>
      <c r="R1591" s="6"/>
      <c r="S1591" s="6"/>
      <c r="T1591" s="6">
        <f t="shared" si="15"/>
        <v>14.27803756</v>
      </c>
      <c r="U1591" s="6">
        <f t="shared" si="16"/>
        <v>0.08456868096</v>
      </c>
      <c r="V1591" s="6">
        <f t="shared" si="17"/>
        <v>0.6366673761</v>
      </c>
      <c r="W1591" s="6">
        <f>IFERROR(VLOOKUP($C1591,'pc 2021'!$D:$M,10,0)/1000,"")</f>
        <v>504557</v>
      </c>
      <c r="X1591" s="6">
        <f>IFERROR(VLOOKUP($C1591,'pnc 2021'!$D:$M,10,0)/1000,"")</f>
        <v>506523</v>
      </c>
      <c r="Y1591" s="6">
        <f>IFERROR(VLOOKUP(C1591,'atv 2021'!$D:$M,10,0)/1000,"")</f>
        <v>1588082</v>
      </c>
      <c r="Z1591" s="6">
        <f>IFERROR(VLOOKUP($C1591,'ll 2021'!$D:$N,11,0)/1000,"")</f>
        <v>134302</v>
      </c>
      <c r="AA1591" s="2" t="str">
        <f t="shared" si="3"/>
        <v/>
      </c>
      <c r="AB1591" s="2">
        <f t="shared" si="18"/>
        <v>0</v>
      </c>
      <c r="AC1591" s="2">
        <f t="shared" si="19"/>
        <v>0</v>
      </c>
      <c r="AD1591" s="2">
        <f t="shared" si="20"/>
        <v>0</v>
      </c>
      <c r="AE1591" s="2">
        <f t="shared" si="21"/>
        <v>0</v>
      </c>
      <c r="AF1591" s="2">
        <f t="shared" si="22"/>
        <v>0</v>
      </c>
      <c r="AG1591" s="2">
        <f t="shared" si="23"/>
        <v>0</v>
      </c>
      <c r="AH1591" s="2">
        <f t="shared" si="24"/>
        <v>0</v>
      </c>
      <c r="AI1591" s="2">
        <f t="shared" si="25"/>
        <v>1</v>
      </c>
      <c r="AJ1591" s="2">
        <f t="shared" si="26"/>
        <v>0</v>
      </c>
      <c r="AK1591" s="2">
        <f t="shared" si="27"/>
        <v>0</v>
      </c>
      <c r="AL1591" s="2">
        <f t="shared" si="28"/>
        <v>0</v>
      </c>
      <c r="AM1591" s="2">
        <v>0.0</v>
      </c>
      <c r="AN1591" s="3">
        <v>0.0</v>
      </c>
      <c r="AO1591" s="3">
        <v>0.0</v>
      </c>
      <c r="AP1591" s="3">
        <v>0.0</v>
      </c>
      <c r="AQ1591" s="3">
        <v>0.0</v>
      </c>
      <c r="AR1591" s="3">
        <v>1.0</v>
      </c>
      <c r="AS1591" s="6">
        <f>IFERROR(VLOOKUP($C1591,'t-1 2020'!$A:$V,15,0),"")</f>
        <v>14.24441221</v>
      </c>
      <c r="AT1591" s="6">
        <f>IFERROR(VLOOKUP($C1591,'t-1 2020'!$A:$V,16,0),"")</f>
        <v>0.06672571097</v>
      </c>
      <c r="AU1591" s="6">
        <f>IFERROR(VLOOKUP($C1591,'t-1 2020'!$A:$V,17,0),"")</f>
        <v>0.626862989</v>
      </c>
      <c r="AV1591" s="6">
        <f>IFERROR(VLOOKUP($C1591,'t-1 2020'!$A:$V,8,0),"")</f>
        <v>0</v>
      </c>
      <c r="AW1591" s="6">
        <f>IFERROR(VLOOKUP($C1591,'t-1 2020'!$A:$V,9,0),"")</f>
        <v>1</v>
      </c>
      <c r="AX1591" s="6">
        <f>IFERROR(VLOOKUP($C1591,'t-1 2020'!$A:$V,10,0),"")</f>
        <v>1</v>
      </c>
      <c r="AY1591" s="6" t="str">
        <f>IFERROR(VLOOKUP($C1591,'t-1 2020'!$A:$V,111,0),"")</f>
        <v/>
      </c>
      <c r="AZ1591" s="6">
        <f>IFERROR(VLOOKUP($C1591,'t-1 2020'!$A:$V,12,0),"")</f>
        <v>0</v>
      </c>
      <c r="BA1591" s="6">
        <f>IFERROR(VLOOKUP($C1591,'t-1 2020'!$A:$V,13,0),"")</f>
        <v>10</v>
      </c>
      <c r="BB1591" s="6">
        <f>IFERROR(VLOOKUP($C1591,'t-1 2020'!$A:$V,14,0),"")</f>
        <v>1</v>
      </c>
      <c r="BC1591" s="6"/>
      <c r="BD1591" s="6"/>
    </row>
    <row r="1592" ht="15.75" customHeight="1">
      <c r="A1592" s="2">
        <v>183.0</v>
      </c>
      <c r="B1592" s="3">
        <v>2021.0</v>
      </c>
      <c r="C1592" s="7" t="s">
        <v>242</v>
      </c>
      <c r="D1592" s="2">
        <v>20575.0</v>
      </c>
      <c r="E1592" s="2">
        <v>2.91626500016E12</v>
      </c>
      <c r="F1592" s="2" t="str">
        <f t="array" ref="F1592">IFERROR(INDEX(cnpj!$A:$B,MATCH(C1592,cnpj!$B:$B,0),1),IF(G1592=14,LEFT(E1592,2)&amp;"."&amp;MID(E1592,3,3)&amp;"."&amp;MID(E1592,6,3)&amp;"/"&amp;MID(E1592,9,4)&amp;"-"&amp;RIGHT(E1592,2),IF(G1592=13,0&amp;LEFT(E1592,1)&amp;"."&amp;MID(E1592,2,3)&amp;"."&amp;MID(E1592,5,3)&amp;"/"&amp;MID(E1592,8,4)&amp;"-"&amp;RIGHT(E1592,2),IF(G1592=12,"00"&amp;"."&amp;LEFT(E1592,3)&amp;"."&amp;MID(E1592,4,3)&amp;"/"&amp;MID(E1592,7,4)&amp;"-"&amp;RIGHT(E1592,2),IF(G1592=11,"00.0"&amp;LEFT(E1592,2)&amp;"."&amp;MID(E1592,3,3)&amp;"/"&amp;MID(E1592,6,4)&amp;"-"&amp;RIGHT(E1592,2),"erro")))))</f>
        <v>02.916.265/0001-60</v>
      </c>
      <c r="G1592" s="2">
        <f t="shared" si="2"/>
        <v>13</v>
      </c>
      <c r="H1592" s="2" t="s">
        <v>86</v>
      </c>
      <c r="I1592" s="2">
        <v>4.0</v>
      </c>
      <c r="J1592" s="6" t="str">
        <f t="shared" si="14"/>
        <v/>
      </c>
      <c r="K1592" s="6"/>
      <c r="L1592" s="6"/>
      <c r="M1592" s="6"/>
      <c r="N1592" s="6"/>
      <c r="O1592" s="6"/>
      <c r="P1592" s="6"/>
      <c r="Q1592" s="6"/>
      <c r="R1592" s="6"/>
      <c r="S1592" s="6"/>
      <c r="T1592" s="6">
        <f t="shared" si="15"/>
        <v>18.47208875</v>
      </c>
      <c r="U1592" s="6">
        <f t="shared" si="16"/>
        <v>0.1946000063</v>
      </c>
      <c r="V1592" s="6">
        <f t="shared" si="17"/>
        <v>0.5809148007</v>
      </c>
      <c r="W1592" s="6">
        <f>IFERROR(VLOOKUP($C1592,'pc 2021'!$D:$M,10,0)/1000,"")</f>
        <v>17847862</v>
      </c>
      <c r="X1592" s="6">
        <f>IFERROR(VLOOKUP($C1592,'pnc 2021'!$D:$M,10,0)/1000,"")</f>
        <v>43308079</v>
      </c>
      <c r="Y1592" s="6">
        <f>IFERROR(VLOOKUP(C1592,'atv 2021'!$D:$M,10,0)/1000,"")</f>
        <v>105275233</v>
      </c>
      <c r="Z1592" s="6">
        <f>IFERROR(VLOOKUP($C1592,'ll 2021'!$D:$N,11,0)/1000,"")</f>
        <v>20486561</v>
      </c>
      <c r="AA1592" s="2" t="str">
        <f t="shared" si="3"/>
        <v/>
      </c>
      <c r="AB1592" s="2">
        <f t="shared" si="18"/>
        <v>0</v>
      </c>
      <c r="AC1592" s="2">
        <f t="shared" si="19"/>
        <v>0</v>
      </c>
      <c r="AD1592" s="2">
        <f t="shared" si="20"/>
        <v>0</v>
      </c>
      <c r="AE1592" s="2">
        <f t="shared" si="21"/>
        <v>0</v>
      </c>
      <c r="AF1592" s="2">
        <f t="shared" si="22"/>
        <v>0</v>
      </c>
      <c r="AG1592" s="2">
        <f t="shared" si="23"/>
        <v>0</v>
      </c>
      <c r="AH1592" s="2">
        <f t="shared" si="24"/>
        <v>0</v>
      </c>
      <c r="AI1592" s="2">
        <f t="shared" si="25"/>
        <v>1</v>
      </c>
      <c r="AJ1592" s="2">
        <f t="shared" si="26"/>
        <v>0</v>
      </c>
      <c r="AK1592" s="2">
        <f t="shared" si="27"/>
        <v>0</v>
      </c>
      <c r="AL1592" s="2">
        <f t="shared" si="28"/>
        <v>0</v>
      </c>
      <c r="AM1592" s="2">
        <v>0.0</v>
      </c>
      <c r="AN1592" s="3">
        <v>0.0</v>
      </c>
      <c r="AO1592" s="3">
        <v>0.0</v>
      </c>
      <c r="AP1592" s="3">
        <v>0.0</v>
      </c>
      <c r="AQ1592" s="3">
        <v>0.0</v>
      </c>
      <c r="AR1592" s="3">
        <v>1.0</v>
      </c>
      <c r="AS1592" s="6" t="str">
        <f>IFERROR(VLOOKUP($C1592,'t-1 2020'!$A:$V,15,0),"")</f>
        <v/>
      </c>
      <c r="AT1592" s="6" t="str">
        <f>IFERROR(VLOOKUP($C1592,'t-1 2020'!$A:$V,16,0),"")</f>
        <v/>
      </c>
      <c r="AU1592" s="6" t="str">
        <f>IFERROR(VLOOKUP($C1592,'t-1 2020'!$A:$V,17,0),"")</f>
        <v/>
      </c>
      <c r="AV1592" s="6" t="str">
        <f>IFERROR(VLOOKUP($C1592,'t-1 2020'!$A:$V,8,0),"")</f>
        <v/>
      </c>
      <c r="AW1592" s="6" t="str">
        <f>IFERROR(VLOOKUP($C1592,'t-1 2020'!$A:$V,9,0),"")</f>
        <v/>
      </c>
      <c r="AX1592" s="6" t="str">
        <f>IFERROR(VLOOKUP($C1592,'t-1 2020'!$A:$V,10,0),"")</f>
        <v/>
      </c>
      <c r="AY1592" s="6" t="str">
        <f>IFERROR(VLOOKUP($C1592,'t-1 2020'!$A:$V,111,0),"")</f>
        <v/>
      </c>
      <c r="AZ1592" s="6" t="str">
        <f>IFERROR(VLOOKUP($C1592,'t-1 2020'!$A:$V,12,0),"")</f>
        <v/>
      </c>
      <c r="BA1592" s="6" t="str">
        <f>IFERROR(VLOOKUP($C1592,'t-1 2020'!$A:$V,13,0),"")</f>
        <v/>
      </c>
      <c r="BB1592" s="6" t="str">
        <f>IFERROR(VLOOKUP($C1592,'t-1 2020'!$A:$V,14,0),"")</f>
        <v/>
      </c>
      <c r="BC1592" s="6"/>
      <c r="BD1592" s="6"/>
    </row>
    <row r="1593" ht="15.75" customHeight="1">
      <c r="A1593" s="2">
        <v>184.0</v>
      </c>
      <c r="B1593" s="3">
        <v>2021.0</v>
      </c>
      <c r="C1593" s="7" t="s">
        <v>243</v>
      </c>
      <c r="D1593" s="2">
        <v>20605.0</v>
      </c>
      <c r="E1593" s="2">
        <v>8.294224000165E12</v>
      </c>
      <c r="F1593" s="2" t="str">
        <f t="array" ref="F1593">IFERROR(INDEX(cnpj!$A:$B,MATCH(C1593,cnpj!$B:$B,0),1),IF(G1593=14,LEFT(E1593,2)&amp;"."&amp;MID(E1593,3,3)&amp;"."&amp;MID(E1593,6,3)&amp;"/"&amp;MID(E1593,9,4)&amp;"-"&amp;RIGHT(E1593,2),IF(G1593=13,0&amp;LEFT(E1593,1)&amp;"."&amp;MID(E1593,2,3)&amp;"."&amp;MID(E1593,5,3)&amp;"/"&amp;MID(E1593,8,4)&amp;"-"&amp;RIGHT(E1593,2),IF(G1593=12,"00"&amp;"."&amp;LEFT(E1593,3)&amp;"."&amp;MID(E1593,4,3)&amp;"/"&amp;MID(E1593,7,4)&amp;"-"&amp;RIGHT(E1593,2),IF(G1593=11,"00.0"&amp;LEFT(E1593,2)&amp;"."&amp;MID(E1593,3,3)&amp;"/"&amp;MID(E1593,6,4)&amp;"-"&amp;RIGHT(E1593,2),"erro")))))</f>
        <v>08.294.224/0001-65</v>
      </c>
      <c r="G1593" s="2">
        <f t="shared" si="2"/>
        <v>13</v>
      </c>
      <c r="H1593" s="2" t="s">
        <v>62</v>
      </c>
      <c r="I1593" s="2">
        <v>3.0</v>
      </c>
      <c r="J1593" s="6" t="str">
        <f t="shared" si="14"/>
        <v/>
      </c>
      <c r="K1593" s="6"/>
      <c r="L1593" s="6"/>
      <c r="M1593" s="6"/>
      <c r="N1593" s="6"/>
      <c r="O1593" s="6"/>
      <c r="P1593" s="6"/>
      <c r="Q1593" s="6"/>
      <c r="R1593" s="6"/>
      <c r="S1593" s="6"/>
      <c r="T1593" s="6">
        <f t="shared" si="15"/>
        <v>15.62610372</v>
      </c>
      <c r="U1593" s="6">
        <f t="shared" si="16"/>
        <v>0.1641236537</v>
      </c>
      <c r="V1593" s="6">
        <f t="shared" si="17"/>
        <v>0.2697888952</v>
      </c>
      <c r="W1593" s="6">
        <f>IFERROR(VLOOKUP($C1593,'pc 2021'!$D:$M,10,0)/1000,"")</f>
        <v>975035</v>
      </c>
      <c r="X1593" s="6">
        <f>IFERROR(VLOOKUP($C1593,'pnc 2021'!$D:$M,10,0)/1000,"")</f>
        <v>674474</v>
      </c>
      <c r="Y1593" s="6">
        <f>IFERROR(VLOOKUP(C1593,'atv 2021'!$D:$M,10,0)/1000,"")</f>
        <v>6114073</v>
      </c>
      <c r="Z1593" s="6">
        <f>IFERROR(VLOOKUP($C1593,'ll 2021'!$D:$N,11,0)/1000,"")</f>
        <v>1003464</v>
      </c>
      <c r="AA1593" s="2" t="str">
        <f t="shared" si="3"/>
        <v/>
      </c>
      <c r="AB1593" s="2">
        <f t="shared" si="18"/>
        <v>0</v>
      </c>
      <c r="AC1593" s="2">
        <f t="shared" si="19"/>
        <v>0</v>
      </c>
      <c r="AD1593" s="2">
        <f t="shared" si="20"/>
        <v>0</v>
      </c>
      <c r="AE1593" s="2">
        <f t="shared" si="21"/>
        <v>0</v>
      </c>
      <c r="AF1593" s="2">
        <f t="shared" si="22"/>
        <v>0</v>
      </c>
      <c r="AG1593" s="2">
        <f t="shared" si="23"/>
        <v>0</v>
      </c>
      <c r="AH1593" s="2">
        <f t="shared" si="24"/>
        <v>1</v>
      </c>
      <c r="AI1593" s="2">
        <f t="shared" si="25"/>
        <v>0</v>
      </c>
      <c r="AJ1593" s="2">
        <f t="shared" si="26"/>
        <v>0</v>
      </c>
      <c r="AK1593" s="2">
        <f t="shared" si="27"/>
        <v>0</v>
      </c>
      <c r="AL1593" s="2">
        <f t="shared" si="28"/>
        <v>0</v>
      </c>
      <c r="AM1593" s="2">
        <v>0.0</v>
      </c>
      <c r="AN1593" s="3">
        <v>0.0</v>
      </c>
      <c r="AO1593" s="3">
        <v>0.0</v>
      </c>
      <c r="AP1593" s="3">
        <v>0.0</v>
      </c>
      <c r="AQ1593" s="3">
        <v>0.0</v>
      </c>
      <c r="AR1593" s="3">
        <v>1.0</v>
      </c>
      <c r="AS1593" s="6">
        <f>IFERROR(VLOOKUP($C1593,'t-1 2020'!$A:$V,15,0),"")</f>
        <v>15.58642051</v>
      </c>
      <c r="AT1593" s="6">
        <f>IFERROR(VLOOKUP($C1593,'t-1 2020'!$A:$V,16,0),"")</f>
        <v>0.1095451515</v>
      </c>
      <c r="AU1593" s="6">
        <f>IFERROR(VLOOKUP($C1593,'t-1 2020'!$A:$V,17,0),"")</f>
        <v>0.3620456629</v>
      </c>
      <c r="AV1593" s="6">
        <f>IFERROR(VLOOKUP($C1593,'t-1 2020'!$A:$V,8,0),"")</f>
        <v>0</v>
      </c>
      <c r="AW1593" s="6">
        <f>IFERROR(VLOOKUP($C1593,'t-1 2020'!$A:$V,9,0),"")</f>
        <v>1</v>
      </c>
      <c r="AX1593" s="6">
        <f>IFERROR(VLOOKUP($C1593,'t-1 2020'!$A:$V,10,0),"")</f>
        <v>1</v>
      </c>
      <c r="AY1593" s="6" t="str">
        <f>IFERROR(VLOOKUP($C1593,'t-1 2020'!$A:$V,111,0),"")</f>
        <v/>
      </c>
      <c r="AZ1593" s="6">
        <f>IFERROR(VLOOKUP($C1593,'t-1 2020'!$A:$V,12,0),"")</f>
        <v>0</v>
      </c>
      <c r="BA1593" s="6">
        <f>IFERROR(VLOOKUP($C1593,'t-1 2020'!$A:$V,13,0),"")</f>
        <v>18</v>
      </c>
      <c r="BB1593" s="6">
        <f>IFERROR(VLOOKUP($C1593,'t-1 2020'!$A:$V,14,0),"")</f>
        <v>0</v>
      </c>
      <c r="BC1593" s="6"/>
      <c r="BD1593" s="6"/>
    </row>
    <row r="1594" ht="15.75" customHeight="1">
      <c r="A1594" s="2">
        <v>185.0</v>
      </c>
      <c r="B1594" s="3">
        <v>2021.0</v>
      </c>
      <c r="C1594" s="7" t="s">
        <v>244</v>
      </c>
      <c r="D1594" s="2">
        <v>7811.0</v>
      </c>
      <c r="E1594" s="2">
        <v>3.30355360001E13</v>
      </c>
      <c r="F1594" s="2" t="str">
        <f t="array" ref="F1594">IFERROR(INDEX(cnpj!$A:$B,MATCH(C1594,cnpj!$B:$B,0),1),IF(G1594=14,LEFT(E1594,2)&amp;"."&amp;MID(E1594,3,3)&amp;"."&amp;MID(E1594,6,3)&amp;"/"&amp;MID(E1594,9,4)&amp;"-"&amp;RIGHT(E1594,2),IF(G1594=13,0&amp;LEFT(E1594,1)&amp;"."&amp;MID(E1594,2,3)&amp;"."&amp;MID(E1594,5,3)&amp;"/"&amp;MID(E1594,8,4)&amp;"-"&amp;RIGHT(E1594,2),IF(G1594=12,"00"&amp;"."&amp;LEFT(E1594,3)&amp;"."&amp;MID(E1594,4,3)&amp;"/"&amp;MID(E1594,7,4)&amp;"-"&amp;RIGHT(E1594,2),IF(G1594=11,"00.0"&amp;LEFT(E1594,2)&amp;"."&amp;MID(E1594,3,3)&amp;"/"&amp;MID(E1594,6,4)&amp;"-"&amp;RIGHT(E1594,2),"erro")))))</f>
        <v>33.035.536/0001-00</v>
      </c>
      <c r="G1594" s="2">
        <f t="shared" si="2"/>
        <v>14</v>
      </c>
      <c r="H1594" s="2" t="s">
        <v>62</v>
      </c>
      <c r="I1594" s="2">
        <v>3.0</v>
      </c>
      <c r="J1594" s="6" t="str">
        <f t="shared" si="14"/>
        <v/>
      </c>
      <c r="K1594" s="6"/>
      <c r="L1594" s="6"/>
      <c r="M1594" s="6"/>
      <c r="N1594" s="6"/>
      <c r="O1594" s="6"/>
      <c r="P1594" s="6"/>
      <c r="Q1594" s="6"/>
      <c r="R1594" s="6"/>
      <c r="S1594" s="6"/>
      <c r="T1594" s="6">
        <f t="shared" si="15"/>
        <v>13.84166649</v>
      </c>
      <c r="U1594" s="6">
        <f t="shared" si="16"/>
        <v>-0.1840407364</v>
      </c>
      <c r="V1594" s="6">
        <f t="shared" si="17"/>
        <v>1.544428111</v>
      </c>
      <c r="W1594" s="6">
        <f>IFERROR(VLOOKUP($C1594,'pc 2021'!$D:$M,10,0)/1000,"")</f>
        <v>647334</v>
      </c>
      <c r="X1594" s="6">
        <f>IFERROR(VLOOKUP($C1594,'pnc 2021'!$D:$M,10,0)/1000,"")</f>
        <v>938023</v>
      </c>
      <c r="Y1594" s="6">
        <f>IFERROR(VLOOKUP(C1594,'atv 2021'!$D:$M,10,0)/1000,"")</f>
        <v>1026501</v>
      </c>
      <c r="Z1594" s="6">
        <f>IFERROR(VLOOKUP($C1594,'ll 2021'!$D:$N,11,0)/1000,"")</f>
        <v>-188918</v>
      </c>
      <c r="AA1594" s="2" t="str">
        <f t="shared" si="3"/>
        <v/>
      </c>
      <c r="AB1594" s="2">
        <f t="shared" si="18"/>
        <v>0</v>
      </c>
      <c r="AC1594" s="2">
        <f t="shared" si="19"/>
        <v>0</v>
      </c>
      <c r="AD1594" s="2">
        <f t="shared" si="20"/>
        <v>0</v>
      </c>
      <c r="AE1594" s="2">
        <f t="shared" si="21"/>
        <v>0</v>
      </c>
      <c r="AF1594" s="2">
        <f t="shared" si="22"/>
        <v>0</v>
      </c>
      <c r="AG1594" s="2">
        <f t="shared" si="23"/>
        <v>0</v>
      </c>
      <c r="AH1594" s="2">
        <f t="shared" si="24"/>
        <v>1</v>
      </c>
      <c r="AI1594" s="2">
        <f t="shared" si="25"/>
        <v>0</v>
      </c>
      <c r="AJ1594" s="2">
        <f t="shared" si="26"/>
        <v>0</v>
      </c>
      <c r="AK1594" s="2">
        <f t="shared" si="27"/>
        <v>0</v>
      </c>
      <c r="AL1594" s="2">
        <f t="shared" si="28"/>
        <v>0</v>
      </c>
      <c r="AM1594" s="2">
        <v>0.0</v>
      </c>
      <c r="AN1594" s="3">
        <v>0.0</v>
      </c>
      <c r="AO1594" s="3">
        <v>0.0</v>
      </c>
      <c r="AP1594" s="3">
        <v>0.0</v>
      </c>
      <c r="AQ1594" s="3">
        <v>0.0</v>
      </c>
      <c r="AR1594" s="3">
        <v>1.0</v>
      </c>
      <c r="AS1594" s="6">
        <f>IFERROR(VLOOKUP($C1594,'t-1 2020'!$A:$V,15,0),"")</f>
        <v>13.94279498</v>
      </c>
      <c r="AT1594" s="6">
        <f>IFERROR(VLOOKUP($C1594,'t-1 2020'!$A:$V,16,0),"")</f>
        <v>-0.1484996566</v>
      </c>
      <c r="AU1594" s="6">
        <f>IFERROR(VLOOKUP($C1594,'t-1 2020'!$A:$V,17,0),"")</f>
        <v>1.306852801</v>
      </c>
      <c r="AV1594" s="6">
        <f>IFERROR(VLOOKUP($C1594,'t-1 2020'!$A:$V,8,0),"")</f>
        <v>1</v>
      </c>
      <c r="AW1594" s="6">
        <f>IFERROR(VLOOKUP($C1594,'t-1 2020'!$A:$V,9,0),"")</f>
        <v>1</v>
      </c>
      <c r="AX1594" s="6">
        <f>IFERROR(VLOOKUP($C1594,'t-1 2020'!$A:$V,10,0),"")</f>
        <v>0</v>
      </c>
      <c r="AY1594" s="6" t="str">
        <f>IFERROR(VLOOKUP($C1594,'t-1 2020'!$A:$V,111,0),"")</f>
        <v/>
      </c>
      <c r="AZ1594" s="6">
        <f>IFERROR(VLOOKUP($C1594,'t-1 2020'!$A:$V,12,0),"")</f>
        <v>0</v>
      </c>
      <c r="BA1594" s="6">
        <f>IFERROR(VLOOKUP($C1594,'t-1 2020'!$A:$V,13,0),"")</f>
        <v>4</v>
      </c>
      <c r="BB1594" s="6">
        <f>IFERROR(VLOOKUP($C1594,'t-1 2020'!$A:$V,14,0),"")</f>
        <v>0</v>
      </c>
      <c r="BC1594" s="6"/>
      <c r="BD1594" s="6"/>
    </row>
    <row r="1595" ht="15.75" customHeight="1">
      <c r="A1595" s="2">
        <v>186.0</v>
      </c>
      <c r="B1595" s="3">
        <v>2021.0</v>
      </c>
      <c r="C1595" s="7" t="s">
        <v>245</v>
      </c>
      <c r="D1595" s="2">
        <v>13285.0</v>
      </c>
      <c r="E1595" s="2">
        <v>8.7456562000122E13</v>
      </c>
      <c r="F1595" s="2" t="str">
        <f t="array" ref="F1595">IFERROR(INDEX(cnpj!$A:$B,MATCH(C1595,cnpj!$B:$B,0),1),IF(G1595=14,LEFT(E1595,2)&amp;"."&amp;MID(E1595,3,3)&amp;"."&amp;MID(E1595,6,3)&amp;"/"&amp;MID(E1595,9,4)&amp;"-"&amp;RIGHT(E1595,2),IF(G1595=13,0&amp;LEFT(E1595,1)&amp;"."&amp;MID(E1595,2,3)&amp;"."&amp;MID(E1595,5,3)&amp;"/"&amp;MID(E1595,8,4)&amp;"-"&amp;RIGHT(E1595,2),IF(G1595=12,"00"&amp;"."&amp;LEFT(E1595,3)&amp;"."&amp;MID(E1595,4,3)&amp;"/"&amp;MID(E1595,7,4)&amp;"-"&amp;RIGHT(E1595,2),IF(G1595=11,"00.0"&amp;LEFT(E1595,2)&amp;"."&amp;MID(E1595,3,3)&amp;"/"&amp;MID(E1595,6,4)&amp;"-"&amp;RIGHT(E1595,2),"erro")))))</f>
        <v>87.456.562/0001-22</v>
      </c>
      <c r="G1595" s="2">
        <f t="shared" si="2"/>
        <v>14</v>
      </c>
      <c r="H1595" s="2" t="s">
        <v>86</v>
      </c>
      <c r="I1595" s="2">
        <v>4.0</v>
      </c>
      <c r="J1595" s="6" t="str">
        <f t="shared" si="14"/>
        <v/>
      </c>
      <c r="K1595" s="6"/>
      <c r="L1595" s="6"/>
      <c r="M1595" s="6"/>
      <c r="N1595" s="6"/>
      <c r="O1595" s="6"/>
      <c r="P1595" s="6"/>
      <c r="Q1595" s="6"/>
      <c r="R1595" s="6"/>
      <c r="S1595" s="6"/>
      <c r="T1595" s="6">
        <f t="shared" si="15"/>
        <v>14.48674234</v>
      </c>
      <c r="U1595" s="6">
        <f t="shared" si="16"/>
        <v>0.01571260208</v>
      </c>
      <c r="V1595" s="6">
        <f t="shared" si="17"/>
        <v>0.7221699786</v>
      </c>
      <c r="W1595" s="6">
        <f>IFERROR(VLOOKUP($C1595,'pc 2021'!$D:$M,10,0)/1000,"")</f>
        <v>685551</v>
      </c>
      <c r="X1595" s="6">
        <f>IFERROR(VLOOKUP($C1595,'pnc 2021'!$D:$M,10,0)/1000,"")</f>
        <v>727480</v>
      </c>
      <c r="Y1595" s="6">
        <f>IFERROR(VLOOKUP(C1595,'atv 2021'!$D:$M,10,0)/1000,"")</f>
        <v>1956646</v>
      </c>
      <c r="Z1595" s="6">
        <f>IFERROR(VLOOKUP($C1595,'ll 2021'!$D:$N,11,0)/1000,"")</f>
        <v>30744</v>
      </c>
      <c r="AA1595" s="2" t="str">
        <f t="shared" si="3"/>
        <v/>
      </c>
      <c r="AB1595" s="2">
        <f t="shared" si="18"/>
        <v>0</v>
      </c>
      <c r="AC1595" s="2">
        <f t="shared" si="19"/>
        <v>0</v>
      </c>
      <c r="AD1595" s="2">
        <f t="shared" si="20"/>
        <v>0</v>
      </c>
      <c r="AE1595" s="2">
        <f t="shared" si="21"/>
        <v>0</v>
      </c>
      <c r="AF1595" s="2">
        <f t="shared" si="22"/>
        <v>0</v>
      </c>
      <c r="AG1595" s="2">
        <f t="shared" si="23"/>
        <v>0</v>
      </c>
      <c r="AH1595" s="2">
        <f t="shared" si="24"/>
        <v>0</v>
      </c>
      <c r="AI1595" s="2">
        <f t="shared" si="25"/>
        <v>1</v>
      </c>
      <c r="AJ1595" s="2">
        <f t="shared" si="26"/>
        <v>0</v>
      </c>
      <c r="AK1595" s="2">
        <f t="shared" si="27"/>
        <v>0</v>
      </c>
      <c r="AL1595" s="2">
        <f t="shared" si="28"/>
        <v>0</v>
      </c>
      <c r="AM1595" s="2">
        <v>0.0</v>
      </c>
      <c r="AN1595" s="3">
        <v>0.0</v>
      </c>
      <c r="AO1595" s="3">
        <v>0.0</v>
      </c>
      <c r="AP1595" s="3">
        <v>0.0</v>
      </c>
      <c r="AQ1595" s="3">
        <v>0.0</v>
      </c>
      <c r="AR1595" s="3">
        <v>1.0</v>
      </c>
      <c r="AS1595" s="6">
        <f>IFERROR(VLOOKUP($C1595,'t-1 2020'!$A:$V,15,0),"")</f>
        <v>14.39769098</v>
      </c>
      <c r="AT1595" s="6">
        <f>IFERROR(VLOOKUP($C1595,'t-1 2020'!$A:$V,16,0),"")</f>
        <v>0.0177821901</v>
      </c>
      <c r="AU1595" s="6">
        <f>IFERROR(VLOOKUP($C1595,'t-1 2020'!$A:$V,17,0),"")</f>
        <v>0.8294174599</v>
      </c>
      <c r="AV1595" s="6">
        <f>IFERROR(VLOOKUP($C1595,'t-1 2020'!$A:$V,8,0),"")</f>
        <v>1</v>
      </c>
      <c r="AW1595" s="6">
        <f>IFERROR(VLOOKUP($C1595,'t-1 2020'!$A:$V,9,0),"")</f>
        <v>0</v>
      </c>
      <c r="AX1595" s="6">
        <f>IFERROR(VLOOKUP($C1595,'t-1 2020'!$A:$V,10,0),"")</f>
        <v>0</v>
      </c>
      <c r="AY1595" s="6" t="str">
        <f>IFERROR(VLOOKUP($C1595,'t-1 2020'!$A:$V,111,0),"")</f>
        <v/>
      </c>
      <c r="AZ1595" s="6">
        <f>IFERROR(VLOOKUP($C1595,'t-1 2020'!$A:$V,12,0),"")</f>
        <v>0</v>
      </c>
      <c r="BA1595" s="6">
        <f>IFERROR(VLOOKUP($C1595,'t-1 2020'!$A:$V,13,0),"")</f>
        <v>8</v>
      </c>
      <c r="BB1595" s="6">
        <f>IFERROR(VLOOKUP($C1595,'t-1 2020'!$A:$V,14,0),"")</f>
        <v>1</v>
      </c>
      <c r="BC1595" s="6"/>
      <c r="BD1595" s="6"/>
    </row>
    <row r="1596" ht="15.75" customHeight="1">
      <c r="A1596" s="2">
        <v>187.0</v>
      </c>
      <c r="B1596" s="3">
        <v>2021.0</v>
      </c>
      <c r="C1596" s="7" t="s">
        <v>246</v>
      </c>
      <c r="D1596" s="2">
        <v>12262.0</v>
      </c>
      <c r="E1596" s="2">
        <v>5.3790218000153E13</v>
      </c>
      <c r="F1596" s="2" t="str">
        <f t="array" ref="F1596">IFERROR(INDEX(cnpj!$A:$B,MATCH(C1596,cnpj!$B:$B,0),1),IF(G1596=14,LEFT(E1596,2)&amp;"."&amp;MID(E1596,3,3)&amp;"."&amp;MID(E1596,6,3)&amp;"/"&amp;MID(E1596,9,4)&amp;"-"&amp;RIGHT(E1596,2),IF(G1596=13,0&amp;LEFT(E1596,1)&amp;"."&amp;MID(E1596,2,3)&amp;"."&amp;MID(E1596,5,3)&amp;"/"&amp;MID(E1596,8,4)&amp;"-"&amp;RIGHT(E1596,2),IF(G1596=12,"00"&amp;"."&amp;LEFT(E1596,3)&amp;"."&amp;MID(E1596,4,3)&amp;"/"&amp;MID(E1596,7,4)&amp;"-"&amp;RIGHT(E1596,2),IF(G1596=11,"00.0"&amp;LEFT(E1596,2)&amp;"."&amp;MID(E1596,3,3)&amp;"/"&amp;MID(E1596,6,4)&amp;"-"&amp;RIGHT(E1596,2),"erro")))))</f>
        <v>53.790.218/0001-53</v>
      </c>
      <c r="G1596" s="2">
        <f t="shared" si="2"/>
        <v>14</v>
      </c>
      <c r="H1596" s="2" t="s">
        <v>50</v>
      </c>
      <c r="I1596" s="2">
        <v>6.0</v>
      </c>
      <c r="J1596" s="6" t="str">
        <f t="shared" si="14"/>
        <v/>
      </c>
      <c r="K1596" s="6"/>
      <c r="L1596" s="6"/>
      <c r="M1596" s="6"/>
      <c r="N1596" s="6"/>
      <c r="O1596" s="6"/>
      <c r="P1596" s="6"/>
      <c r="Q1596" s="6"/>
      <c r="R1596" s="6"/>
      <c r="S1596" s="6"/>
      <c r="T1596" s="6" t="str">
        <f t="shared" si="15"/>
        <v/>
      </c>
      <c r="U1596" s="6" t="str">
        <f t="shared" si="16"/>
        <v/>
      </c>
      <c r="V1596" s="6" t="str">
        <f t="shared" si="17"/>
        <v/>
      </c>
      <c r="W1596" s="6" t="str">
        <f>IFERROR(VLOOKUP($C1596,'pc 2021'!$D:$M,10,0)/1000,"")</f>
        <v/>
      </c>
      <c r="X1596" s="6" t="str">
        <f>IFERROR(VLOOKUP($C1596,'pnc 2021'!$D:$M,10,0)/1000,"")</f>
        <v/>
      </c>
      <c r="Y1596" s="6" t="str">
        <f>IFERROR(VLOOKUP(C1596,'atv 2021'!$D:$M,10,0)/1000,"")</f>
        <v/>
      </c>
      <c r="Z1596" s="6" t="str">
        <f>IFERROR(VLOOKUP($C1596,'ll 2021'!$D:$N,11,0)/1000,"")</f>
        <v/>
      </c>
      <c r="AA1596" s="2" t="str">
        <f t="shared" si="3"/>
        <v/>
      </c>
      <c r="AB1596" s="2">
        <f t="shared" si="18"/>
        <v>0</v>
      </c>
      <c r="AC1596" s="2">
        <f t="shared" si="19"/>
        <v>1</v>
      </c>
      <c r="AD1596" s="2">
        <f t="shared" si="20"/>
        <v>0</v>
      </c>
      <c r="AE1596" s="2">
        <f t="shared" si="21"/>
        <v>0</v>
      </c>
      <c r="AF1596" s="2">
        <f t="shared" si="22"/>
        <v>0</v>
      </c>
      <c r="AG1596" s="2">
        <f t="shared" si="23"/>
        <v>0</v>
      </c>
      <c r="AH1596" s="2">
        <f t="shared" si="24"/>
        <v>0</v>
      </c>
      <c r="AI1596" s="2">
        <f t="shared" si="25"/>
        <v>0</v>
      </c>
      <c r="AJ1596" s="2">
        <f t="shared" si="26"/>
        <v>0</v>
      </c>
      <c r="AK1596" s="2">
        <f t="shared" si="27"/>
        <v>0</v>
      </c>
      <c r="AL1596" s="2">
        <f t="shared" si="28"/>
        <v>0</v>
      </c>
      <c r="AM1596" s="2">
        <v>0.0</v>
      </c>
      <c r="AN1596" s="3">
        <v>0.0</v>
      </c>
      <c r="AO1596" s="3">
        <v>0.0</v>
      </c>
      <c r="AP1596" s="3">
        <v>0.0</v>
      </c>
      <c r="AQ1596" s="3">
        <v>0.0</v>
      </c>
      <c r="AR1596" s="3">
        <v>1.0</v>
      </c>
      <c r="AS1596" s="6" t="str">
        <f>IFERROR(VLOOKUP($C1596,'t-1 2020'!$A:$V,15,0),"")</f>
        <v/>
      </c>
      <c r="AT1596" s="6" t="str">
        <f>IFERROR(VLOOKUP($C1596,'t-1 2020'!$A:$V,16,0),"")</f>
        <v/>
      </c>
      <c r="AU1596" s="6" t="str">
        <f>IFERROR(VLOOKUP($C1596,'t-1 2020'!$A:$V,17,0),"")</f>
        <v/>
      </c>
      <c r="AV1596" s="6" t="str">
        <f>IFERROR(VLOOKUP($C1596,'t-1 2020'!$A:$V,8,0),"")</f>
        <v/>
      </c>
      <c r="AW1596" s="6" t="str">
        <f>IFERROR(VLOOKUP($C1596,'t-1 2020'!$A:$V,9,0),"")</f>
        <v/>
      </c>
      <c r="AX1596" s="6" t="str">
        <f>IFERROR(VLOOKUP($C1596,'t-1 2020'!$A:$V,10,0),"")</f>
        <v/>
      </c>
      <c r="AY1596" s="6" t="str">
        <f>IFERROR(VLOOKUP($C1596,'t-1 2020'!$A:$V,111,0),"")</f>
        <v/>
      </c>
      <c r="AZ1596" s="6" t="str">
        <f>IFERROR(VLOOKUP($C1596,'t-1 2020'!$A:$V,12,0),"")</f>
        <v/>
      </c>
      <c r="BA1596" s="6" t="str">
        <f>IFERROR(VLOOKUP($C1596,'t-1 2020'!$A:$V,13,0),"")</f>
        <v/>
      </c>
      <c r="BB1596" s="6" t="str">
        <f>IFERROR(VLOOKUP($C1596,'t-1 2020'!$A:$V,14,0),"")</f>
        <v/>
      </c>
      <c r="BC1596" s="6"/>
      <c r="BD1596" s="6"/>
    </row>
    <row r="1597" ht="15.75" customHeight="1">
      <c r="A1597" s="2">
        <v>188.0</v>
      </c>
      <c r="B1597" s="3">
        <v>2021.0</v>
      </c>
      <c r="C1597" s="7" t="s">
        <v>247</v>
      </c>
      <c r="D1597" s="2">
        <v>22020.0</v>
      </c>
      <c r="E1597" s="2">
        <v>5.2548435000179E13</v>
      </c>
      <c r="F1597" s="2" t="str">
        <f t="array" ref="F1597">IFERROR(INDEX(cnpj!$A:$B,MATCH(C1597,cnpj!$B:$B,0),1),IF(G1597=14,LEFT(E1597,2)&amp;"."&amp;MID(E1597,3,3)&amp;"."&amp;MID(E1597,6,3)&amp;"/"&amp;MID(E1597,9,4)&amp;"-"&amp;RIGHT(E1597,2),IF(G1597=13,0&amp;LEFT(E1597,1)&amp;"."&amp;MID(E1597,2,3)&amp;"."&amp;MID(E1597,5,3)&amp;"/"&amp;MID(E1597,8,4)&amp;"-"&amp;RIGHT(E1597,2),IF(G1597=12,"00"&amp;"."&amp;LEFT(E1597,3)&amp;"."&amp;MID(E1597,4,3)&amp;"/"&amp;MID(E1597,7,4)&amp;"-"&amp;RIGHT(E1597,2),IF(G1597=11,"00.0"&amp;LEFT(E1597,2)&amp;"."&amp;MID(E1597,3,3)&amp;"/"&amp;MID(E1597,6,4)&amp;"-"&amp;RIGHT(E1597,2),"erro")))))</f>
        <v>52.548.435/0001-79</v>
      </c>
      <c r="G1597" s="2">
        <f t="shared" si="2"/>
        <v>14</v>
      </c>
      <c r="H1597" s="2" t="s">
        <v>60</v>
      </c>
      <c r="I1597" s="2">
        <v>1.0</v>
      </c>
      <c r="J1597" s="6" t="str">
        <f t="shared" si="14"/>
        <v/>
      </c>
      <c r="K1597" s="6"/>
      <c r="L1597" s="6"/>
      <c r="M1597" s="6"/>
      <c r="N1597" s="6"/>
      <c r="O1597" s="6"/>
      <c r="P1597" s="6"/>
      <c r="Q1597" s="6"/>
      <c r="R1597" s="6"/>
      <c r="S1597" s="6"/>
      <c r="T1597" s="6">
        <f t="shared" si="15"/>
        <v>15.55988575</v>
      </c>
      <c r="U1597" s="6">
        <f t="shared" si="16"/>
        <v>0.04732027629</v>
      </c>
      <c r="V1597" s="6">
        <f t="shared" si="17"/>
        <v>0.7676030285</v>
      </c>
      <c r="W1597" s="6">
        <f>IFERROR(VLOOKUP($C1597,'pc 2021'!$D:$M,10,0)/1000,"")</f>
        <v>737595</v>
      </c>
      <c r="X1597" s="6">
        <f>IFERROR(VLOOKUP($C1597,'pnc 2021'!$D:$M,10,0)/1000,"")</f>
        <v>3654879</v>
      </c>
      <c r="Y1597" s="6">
        <f>IFERROR(VLOOKUP(C1597,'atv 2021'!$D:$M,10,0)/1000,"")</f>
        <v>5722325</v>
      </c>
      <c r="Z1597" s="6">
        <f>IFERROR(VLOOKUP($C1597,'ll 2021'!$D:$N,11,0)/1000,"")</f>
        <v>270782</v>
      </c>
      <c r="AA1597" s="2" t="str">
        <f t="shared" si="3"/>
        <v/>
      </c>
      <c r="AB1597" s="2">
        <f t="shared" si="18"/>
        <v>0</v>
      </c>
      <c r="AC1597" s="2">
        <f t="shared" si="19"/>
        <v>0</v>
      </c>
      <c r="AD1597" s="2">
        <f t="shared" si="20"/>
        <v>0</v>
      </c>
      <c r="AE1597" s="2">
        <f t="shared" si="21"/>
        <v>0</v>
      </c>
      <c r="AF1597" s="2">
        <f t="shared" si="22"/>
        <v>0</v>
      </c>
      <c r="AG1597" s="2">
        <f t="shared" si="23"/>
        <v>1</v>
      </c>
      <c r="AH1597" s="2">
        <f t="shared" si="24"/>
        <v>0</v>
      </c>
      <c r="AI1597" s="2">
        <f t="shared" si="25"/>
        <v>0</v>
      </c>
      <c r="AJ1597" s="2">
        <f t="shared" si="26"/>
        <v>0</v>
      </c>
      <c r="AK1597" s="2">
        <f t="shared" si="27"/>
        <v>0</v>
      </c>
      <c r="AL1597" s="2">
        <f t="shared" si="28"/>
        <v>0</v>
      </c>
      <c r="AM1597" s="2">
        <v>0.0</v>
      </c>
      <c r="AN1597" s="3">
        <v>0.0</v>
      </c>
      <c r="AO1597" s="3">
        <v>0.0</v>
      </c>
      <c r="AP1597" s="3">
        <v>0.0</v>
      </c>
      <c r="AQ1597" s="3">
        <v>0.0</v>
      </c>
      <c r="AR1597" s="3">
        <v>1.0</v>
      </c>
      <c r="AS1597" s="6" t="str">
        <f>IFERROR(VLOOKUP($C1597,'t-1 2020'!$A:$V,15,0),"")</f>
        <v/>
      </c>
      <c r="AT1597" s="6" t="str">
        <f>IFERROR(VLOOKUP($C1597,'t-1 2020'!$A:$V,16,0),"")</f>
        <v/>
      </c>
      <c r="AU1597" s="6" t="str">
        <f>IFERROR(VLOOKUP($C1597,'t-1 2020'!$A:$V,17,0),"")</f>
        <v/>
      </c>
      <c r="AV1597" s="6" t="str">
        <f>IFERROR(VLOOKUP($C1597,'t-1 2020'!$A:$V,8,0),"")</f>
        <v/>
      </c>
      <c r="AW1597" s="6" t="str">
        <f>IFERROR(VLOOKUP($C1597,'t-1 2020'!$A:$V,9,0),"")</f>
        <v/>
      </c>
      <c r="AX1597" s="6" t="str">
        <f>IFERROR(VLOOKUP($C1597,'t-1 2020'!$A:$V,10,0),"")</f>
        <v/>
      </c>
      <c r="AY1597" s="6" t="str">
        <f>IFERROR(VLOOKUP($C1597,'t-1 2020'!$A:$V,111,0),"")</f>
        <v/>
      </c>
      <c r="AZ1597" s="6" t="str">
        <f>IFERROR(VLOOKUP($C1597,'t-1 2020'!$A:$V,12,0),"")</f>
        <v/>
      </c>
      <c r="BA1597" s="6" t="str">
        <f>IFERROR(VLOOKUP($C1597,'t-1 2020'!$A:$V,13,0),"")</f>
        <v/>
      </c>
      <c r="BB1597" s="6" t="str">
        <f>IFERROR(VLOOKUP($C1597,'t-1 2020'!$A:$V,14,0),"")</f>
        <v/>
      </c>
      <c r="BC1597" s="6"/>
      <c r="BD1597" s="6"/>
    </row>
    <row r="1598" ht="15.75" customHeight="1">
      <c r="A1598" s="2">
        <v>189.0</v>
      </c>
      <c r="B1598" s="3">
        <v>2021.0</v>
      </c>
      <c r="C1598" s="7" t="s">
        <v>248</v>
      </c>
      <c r="D1598" s="2">
        <v>22446.0</v>
      </c>
      <c r="E1598" s="2">
        <v>9.414761000164E12</v>
      </c>
      <c r="F1598" s="2" t="str">
        <f t="array" ref="F1598">IFERROR(INDEX(cnpj!$A:$B,MATCH(C1598,cnpj!$B:$B,0),1),IF(G1598=14,LEFT(E1598,2)&amp;"."&amp;MID(E1598,3,3)&amp;"."&amp;MID(E1598,6,3)&amp;"/"&amp;MID(E1598,9,4)&amp;"-"&amp;RIGHT(E1598,2),IF(G1598=13,0&amp;LEFT(E1598,1)&amp;"."&amp;MID(E1598,2,3)&amp;"."&amp;MID(E1598,5,3)&amp;"/"&amp;MID(E1598,8,4)&amp;"-"&amp;RIGHT(E1598,2),IF(G1598=12,"00"&amp;"."&amp;LEFT(E1598,3)&amp;"."&amp;MID(E1598,4,3)&amp;"/"&amp;MID(E1598,7,4)&amp;"-"&amp;RIGHT(E1598,2),IF(G1598=11,"00.0"&amp;LEFT(E1598,2)&amp;"."&amp;MID(E1598,3,3)&amp;"/"&amp;MID(E1598,6,4)&amp;"-"&amp;RIGHT(E1598,2),"erro")))))</f>
        <v>09.414.761/0001-64</v>
      </c>
      <c r="G1598" s="2">
        <f t="shared" si="2"/>
        <v>13</v>
      </c>
      <c r="H1598" s="2" t="s">
        <v>60</v>
      </c>
      <c r="I1598" s="2">
        <v>1.0</v>
      </c>
      <c r="J1598" s="6" t="str">
        <f t="shared" si="14"/>
        <v/>
      </c>
      <c r="K1598" s="6"/>
      <c r="L1598" s="6"/>
      <c r="M1598" s="6"/>
      <c r="N1598" s="6"/>
      <c r="O1598" s="6"/>
      <c r="P1598" s="6"/>
      <c r="Q1598" s="6"/>
      <c r="R1598" s="6"/>
      <c r="S1598" s="6"/>
      <c r="T1598" s="6" t="str">
        <f t="shared" si="15"/>
        <v/>
      </c>
      <c r="U1598" s="6" t="str">
        <f t="shared" si="16"/>
        <v/>
      </c>
      <c r="V1598" s="6" t="str">
        <f t="shared" si="17"/>
        <v/>
      </c>
      <c r="W1598" s="6" t="str">
        <f>IFERROR(VLOOKUP($C1598,'pc 2021'!$D:$M,10,0)/1000,"")</f>
        <v/>
      </c>
      <c r="X1598" s="6" t="str">
        <f>IFERROR(VLOOKUP($C1598,'pnc 2021'!$D:$M,10,0)/1000,"")</f>
        <v/>
      </c>
      <c r="Y1598" s="6" t="str">
        <f>IFERROR(VLOOKUP(C1598,'atv 2021'!$D:$M,10,0)/1000,"")</f>
        <v/>
      </c>
      <c r="Z1598" s="6" t="str">
        <f>IFERROR(VLOOKUP($C1598,'ll 2021'!$D:$N,11,0)/1000,"")</f>
        <v/>
      </c>
      <c r="AA1598" s="2" t="str">
        <f t="shared" si="3"/>
        <v/>
      </c>
      <c r="AB1598" s="2">
        <f t="shared" si="18"/>
        <v>0</v>
      </c>
      <c r="AC1598" s="2">
        <f t="shared" si="19"/>
        <v>0</v>
      </c>
      <c r="AD1598" s="2">
        <f t="shared" si="20"/>
        <v>0</v>
      </c>
      <c r="AE1598" s="2">
        <f t="shared" si="21"/>
        <v>0</v>
      </c>
      <c r="AF1598" s="2">
        <f t="shared" si="22"/>
        <v>0</v>
      </c>
      <c r="AG1598" s="2">
        <f t="shared" si="23"/>
        <v>1</v>
      </c>
      <c r="AH1598" s="2">
        <f t="shared" si="24"/>
        <v>0</v>
      </c>
      <c r="AI1598" s="2">
        <f t="shared" si="25"/>
        <v>0</v>
      </c>
      <c r="AJ1598" s="2">
        <f t="shared" si="26"/>
        <v>0</v>
      </c>
      <c r="AK1598" s="2">
        <f t="shared" si="27"/>
        <v>0</v>
      </c>
      <c r="AL1598" s="2">
        <f t="shared" si="28"/>
        <v>0</v>
      </c>
      <c r="AM1598" s="2">
        <v>0.0</v>
      </c>
      <c r="AN1598" s="3">
        <v>0.0</v>
      </c>
      <c r="AO1598" s="3">
        <v>0.0</v>
      </c>
      <c r="AP1598" s="3">
        <v>0.0</v>
      </c>
      <c r="AQ1598" s="3">
        <v>0.0</v>
      </c>
      <c r="AR1598" s="3">
        <v>1.0</v>
      </c>
      <c r="AS1598" s="6">
        <f>IFERROR(VLOOKUP($C1598,'t-1 2020'!$A:$V,15,0),"")</f>
        <v>13.0137576</v>
      </c>
      <c r="AT1598" s="6">
        <f>IFERROR(VLOOKUP($C1598,'t-1 2020'!$A:$V,16,0),"")</f>
        <v>-0.007446348391</v>
      </c>
      <c r="AU1598" s="6">
        <f>IFERROR(VLOOKUP($C1598,'t-1 2020'!$A:$V,17,0),"")</f>
        <v>0.2148962639</v>
      </c>
      <c r="AV1598" s="6">
        <f>IFERROR(VLOOKUP($C1598,'t-1 2020'!$A:$V,8,0),"")</f>
        <v>0</v>
      </c>
      <c r="AW1598" s="6">
        <f>IFERROR(VLOOKUP($C1598,'t-1 2020'!$A:$V,9,0),"")</f>
        <v>0</v>
      </c>
      <c r="AX1598" s="6">
        <f>IFERROR(VLOOKUP($C1598,'t-1 2020'!$A:$V,10,0),"")</f>
        <v>0</v>
      </c>
      <c r="AY1598" s="6" t="str">
        <f>IFERROR(VLOOKUP($C1598,'t-1 2020'!$A:$V,111,0),"")</f>
        <v/>
      </c>
      <c r="AZ1598" s="6">
        <f>IFERROR(VLOOKUP($C1598,'t-1 2020'!$A:$V,12,0),"")</f>
        <v>0</v>
      </c>
      <c r="BA1598" s="6">
        <f>IFERROR(VLOOKUP($C1598,'t-1 2020'!$A:$V,13,0),"")</f>
        <v>6</v>
      </c>
      <c r="BB1598" s="6">
        <f>IFERROR(VLOOKUP($C1598,'t-1 2020'!$A:$V,14,0),"")</f>
        <v>0</v>
      </c>
      <c r="BC1598" s="6"/>
      <c r="BD1598" s="6"/>
    </row>
    <row r="1599" ht="15.75" customHeight="1">
      <c r="A1599" s="2">
        <v>190.0</v>
      </c>
      <c r="B1599" s="3">
        <v>2021.0</v>
      </c>
      <c r="C1599" s="7" t="s">
        <v>249</v>
      </c>
      <c r="D1599" s="2">
        <v>4146.0</v>
      </c>
      <c r="E1599" s="2">
        <v>8.2640558000104E13</v>
      </c>
      <c r="F1599" s="2" t="str">
        <f t="array" ref="F1599">IFERROR(INDEX(cnpj!$A:$B,MATCH(C1599,cnpj!$B:$B,0),1),IF(G1599=14,LEFT(E1599,2)&amp;"."&amp;MID(E1599,3,3)&amp;"."&amp;MID(E1599,6,3)&amp;"/"&amp;MID(E1599,9,4)&amp;"-"&amp;RIGHT(E1599,2),IF(G1599=13,0&amp;LEFT(E1599,1)&amp;"."&amp;MID(E1599,2,3)&amp;"."&amp;MID(E1599,5,3)&amp;"/"&amp;MID(E1599,8,4)&amp;"-"&amp;RIGHT(E1599,2),IF(G1599=12,"00"&amp;"."&amp;LEFT(E1599,3)&amp;"."&amp;MID(E1599,4,3)&amp;"/"&amp;MID(E1599,7,4)&amp;"-"&amp;RIGHT(E1599,2),IF(G1599=11,"00.0"&amp;LEFT(E1599,2)&amp;"."&amp;MID(E1599,3,3)&amp;"/"&amp;MID(E1599,6,4)&amp;"-"&amp;RIGHT(E1599,2),"erro")))))</f>
        <v>82.640.558/0001-04</v>
      </c>
      <c r="G1599" s="2">
        <f t="shared" si="2"/>
        <v>14</v>
      </c>
      <c r="H1599" s="2" t="s">
        <v>62</v>
      </c>
      <c r="I1599" s="2">
        <v>3.0</v>
      </c>
      <c r="J1599" s="6" t="str">
        <f t="shared" si="14"/>
        <v/>
      </c>
      <c r="K1599" s="6"/>
      <c r="L1599" s="6"/>
      <c r="M1599" s="6"/>
      <c r="N1599" s="6"/>
      <c r="O1599" s="6"/>
      <c r="P1599" s="6"/>
      <c r="Q1599" s="6"/>
      <c r="R1599" s="6"/>
      <c r="S1599" s="6"/>
      <c r="T1599" s="6">
        <f t="shared" si="15"/>
        <v>13.41404146</v>
      </c>
      <c r="U1599" s="6">
        <f t="shared" si="16"/>
        <v>0.08588362198</v>
      </c>
      <c r="V1599" s="6">
        <f t="shared" si="17"/>
        <v>1.200129681</v>
      </c>
      <c r="W1599" s="6">
        <f>IFERROR(VLOOKUP($C1599,'pc 2021'!$D:$M,10,0)/1000,"")</f>
        <v>263657</v>
      </c>
      <c r="X1599" s="6">
        <f>IFERROR(VLOOKUP($C1599,'pnc 2021'!$D:$M,10,0)/1000,"")</f>
        <v>539633</v>
      </c>
      <c r="Y1599" s="6">
        <f>IFERROR(VLOOKUP(C1599,'atv 2021'!$D:$M,10,0)/1000,"")</f>
        <v>669336</v>
      </c>
      <c r="Z1599" s="6">
        <f>IFERROR(VLOOKUP($C1599,'ll 2021'!$D:$N,11,0)/1000,"")</f>
        <v>57485</v>
      </c>
      <c r="AA1599" s="2" t="str">
        <f t="shared" si="3"/>
        <v/>
      </c>
      <c r="AB1599" s="2">
        <f t="shared" si="18"/>
        <v>0</v>
      </c>
      <c r="AC1599" s="2">
        <f t="shared" si="19"/>
        <v>0</v>
      </c>
      <c r="AD1599" s="2">
        <f t="shared" si="20"/>
        <v>0</v>
      </c>
      <c r="AE1599" s="2">
        <f t="shared" si="21"/>
        <v>0</v>
      </c>
      <c r="AF1599" s="2">
        <f t="shared" si="22"/>
        <v>0</v>
      </c>
      <c r="AG1599" s="2">
        <f t="shared" si="23"/>
        <v>0</v>
      </c>
      <c r="AH1599" s="2">
        <f t="shared" si="24"/>
        <v>1</v>
      </c>
      <c r="AI1599" s="2">
        <f t="shared" si="25"/>
        <v>0</v>
      </c>
      <c r="AJ1599" s="2">
        <f t="shared" si="26"/>
        <v>0</v>
      </c>
      <c r="AK1599" s="2">
        <f t="shared" si="27"/>
        <v>0</v>
      </c>
      <c r="AL1599" s="2">
        <f t="shared" si="28"/>
        <v>0</v>
      </c>
      <c r="AM1599" s="2">
        <v>0.0</v>
      </c>
      <c r="AN1599" s="3">
        <v>0.0</v>
      </c>
      <c r="AO1599" s="3">
        <v>0.0</v>
      </c>
      <c r="AP1599" s="3">
        <v>0.0</v>
      </c>
      <c r="AQ1599" s="3">
        <v>0.0</v>
      </c>
      <c r="AR1599" s="3">
        <v>1.0</v>
      </c>
      <c r="AS1599" s="6" t="str">
        <f>IFERROR(VLOOKUP($C1599,'t-1 2020'!$A:$V,15,0),"")</f>
        <v/>
      </c>
      <c r="AT1599" s="6" t="str">
        <f>IFERROR(VLOOKUP($C1599,'t-1 2020'!$A:$V,16,0),"")</f>
        <v/>
      </c>
      <c r="AU1599" s="6" t="str">
        <f>IFERROR(VLOOKUP($C1599,'t-1 2020'!$A:$V,17,0),"")</f>
        <v/>
      </c>
      <c r="AV1599" s="6" t="str">
        <f>IFERROR(VLOOKUP($C1599,'t-1 2020'!$A:$V,8,0),"")</f>
        <v/>
      </c>
      <c r="AW1599" s="6" t="str">
        <f>IFERROR(VLOOKUP($C1599,'t-1 2020'!$A:$V,9,0),"")</f>
        <v/>
      </c>
      <c r="AX1599" s="6" t="str">
        <f>IFERROR(VLOOKUP($C1599,'t-1 2020'!$A:$V,10,0),"")</f>
        <v/>
      </c>
      <c r="AY1599" s="6" t="str">
        <f>IFERROR(VLOOKUP($C1599,'t-1 2020'!$A:$V,111,0),"")</f>
        <v/>
      </c>
      <c r="AZ1599" s="6" t="str">
        <f>IFERROR(VLOOKUP($C1599,'t-1 2020'!$A:$V,12,0),"")</f>
        <v/>
      </c>
      <c r="BA1599" s="6" t="str">
        <f>IFERROR(VLOOKUP($C1599,'t-1 2020'!$A:$V,13,0),"")</f>
        <v/>
      </c>
      <c r="BB1599" s="6" t="str">
        <f>IFERROR(VLOOKUP($C1599,'t-1 2020'!$A:$V,14,0),"")</f>
        <v/>
      </c>
      <c r="BC1599" s="6"/>
      <c r="BD1599" s="6"/>
    </row>
    <row r="1600" ht="15.75" customHeight="1">
      <c r="A1600" s="2">
        <v>191.0</v>
      </c>
      <c r="B1600" s="3">
        <v>2021.0</v>
      </c>
      <c r="C1600" s="7" t="s">
        <v>250</v>
      </c>
      <c r="D1600" s="2">
        <v>7870.0</v>
      </c>
      <c r="E1600" s="2">
        <v>9.1983056000169E13</v>
      </c>
      <c r="F1600" s="2" t="str">
        <f t="array" ref="F1600">IFERROR(INDEX(cnpj!$A:$B,MATCH(C1600,cnpj!$B:$B,0),1),IF(G1600=14,LEFT(E1600,2)&amp;"."&amp;MID(E1600,3,3)&amp;"."&amp;MID(E1600,6,3)&amp;"/"&amp;MID(E1600,9,4)&amp;"-"&amp;RIGHT(E1600,2),IF(G1600=13,0&amp;LEFT(E1600,1)&amp;"."&amp;MID(E1600,2,3)&amp;"."&amp;MID(E1600,5,3)&amp;"/"&amp;MID(E1600,8,4)&amp;"-"&amp;RIGHT(E1600,2),IF(G1600=12,"00"&amp;"."&amp;LEFT(E1600,3)&amp;"."&amp;MID(E1600,4,3)&amp;"/"&amp;MID(E1600,7,4)&amp;"-"&amp;RIGHT(E1600,2),IF(G1600=11,"00.0"&amp;LEFT(E1600,2)&amp;"."&amp;MID(E1600,3,3)&amp;"/"&amp;MID(E1600,6,4)&amp;"-"&amp;RIGHT(E1600,2),"erro")))))</f>
        <v>91.983.056/0001-69</v>
      </c>
      <c r="G1600" s="2">
        <f t="shared" si="2"/>
        <v>14</v>
      </c>
      <c r="H1600" s="2" t="s">
        <v>60</v>
      </c>
      <c r="I1600" s="2">
        <v>1.0</v>
      </c>
      <c r="J1600" s="6" t="str">
        <f t="shared" si="14"/>
        <v/>
      </c>
      <c r="K1600" s="6"/>
      <c r="L1600" s="6"/>
      <c r="M1600" s="6"/>
      <c r="N1600" s="6"/>
      <c r="O1600" s="6"/>
      <c r="P1600" s="6"/>
      <c r="Q1600" s="6"/>
      <c r="R1600" s="6"/>
      <c r="S1600" s="6"/>
      <c r="T1600" s="6">
        <f t="shared" si="15"/>
        <v>13.10867208</v>
      </c>
      <c r="U1600" s="6">
        <f t="shared" si="16"/>
        <v>0.3135334275</v>
      </c>
      <c r="V1600" s="6">
        <f t="shared" si="17"/>
        <v>0.06401244118</v>
      </c>
      <c r="W1600" s="6">
        <f>IFERROR(VLOOKUP($C1600,'pc 2021'!$D:$M,10,0)/1000,"")</f>
        <v>25043</v>
      </c>
      <c r="X1600" s="6">
        <f>IFERROR(VLOOKUP($C1600,'pnc 2021'!$D:$M,10,0)/1000,"")</f>
        <v>6528</v>
      </c>
      <c r="Y1600" s="6">
        <f>IFERROR(VLOOKUP(C1600,'atv 2021'!$D:$M,10,0)/1000,"")</f>
        <v>493201</v>
      </c>
      <c r="Z1600" s="6">
        <f>IFERROR(VLOOKUP($C1600,'ll 2021'!$D:$N,11,0)/1000,"")</f>
        <v>154635</v>
      </c>
      <c r="AA1600" s="2" t="str">
        <f t="shared" si="3"/>
        <v/>
      </c>
      <c r="AB1600" s="2">
        <f t="shared" si="18"/>
        <v>0</v>
      </c>
      <c r="AC1600" s="2">
        <f t="shared" si="19"/>
        <v>0</v>
      </c>
      <c r="AD1600" s="2">
        <f t="shared" si="20"/>
        <v>0</v>
      </c>
      <c r="AE1600" s="2">
        <f t="shared" si="21"/>
        <v>0</v>
      </c>
      <c r="AF1600" s="2">
        <f t="shared" si="22"/>
        <v>0</v>
      </c>
      <c r="AG1600" s="2">
        <f t="shared" si="23"/>
        <v>1</v>
      </c>
      <c r="AH1600" s="2">
        <f t="shared" si="24"/>
        <v>0</v>
      </c>
      <c r="AI1600" s="2">
        <f t="shared" si="25"/>
        <v>0</v>
      </c>
      <c r="AJ1600" s="2">
        <f t="shared" si="26"/>
        <v>0</v>
      </c>
      <c r="AK1600" s="2">
        <f t="shared" si="27"/>
        <v>0</v>
      </c>
      <c r="AL1600" s="2">
        <f t="shared" si="28"/>
        <v>0</v>
      </c>
      <c r="AM1600" s="2">
        <v>0.0</v>
      </c>
      <c r="AN1600" s="3">
        <v>0.0</v>
      </c>
      <c r="AO1600" s="3">
        <v>0.0</v>
      </c>
      <c r="AP1600" s="3">
        <v>0.0</v>
      </c>
      <c r="AQ1600" s="3">
        <v>0.0</v>
      </c>
      <c r="AR1600" s="3">
        <v>1.0</v>
      </c>
      <c r="AS1600" s="6">
        <f>IFERROR(VLOOKUP($C1600,'t-1 2020'!$A:$V,15,0),"")</f>
        <v>13.20360598</v>
      </c>
      <c r="AT1600" s="6">
        <f>IFERROR(VLOOKUP($C1600,'t-1 2020'!$A:$V,16,0),"")</f>
        <v>0.1247425399</v>
      </c>
      <c r="AU1600" s="6">
        <f>IFERROR(VLOOKUP($C1600,'t-1 2020'!$A:$V,17,0),"")</f>
        <v>0.04548262363</v>
      </c>
      <c r="AV1600" s="6">
        <f>IFERROR(VLOOKUP($C1600,'t-1 2020'!$A:$V,8,0),"")</f>
        <v>0</v>
      </c>
      <c r="AW1600" s="6">
        <f>IFERROR(VLOOKUP($C1600,'t-1 2020'!$A:$V,9,0),"")</f>
        <v>1</v>
      </c>
      <c r="AX1600" s="6">
        <f>IFERROR(VLOOKUP($C1600,'t-1 2020'!$A:$V,10,0),"")</f>
        <v>0</v>
      </c>
      <c r="AY1600" s="6" t="str">
        <f>IFERROR(VLOOKUP($C1600,'t-1 2020'!$A:$V,111,0),"")</f>
        <v/>
      </c>
      <c r="AZ1600" s="6">
        <f>IFERROR(VLOOKUP($C1600,'t-1 2020'!$A:$V,12,0),"")</f>
        <v>0</v>
      </c>
      <c r="BA1600" s="6">
        <f>IFERROR(VLOOKUP($C1600,'t-1 2020'!$A:$V,13,0),"")</f>
        <v>14</v>
      </c>
      <c r="BB1600" s="6">
        <f>IFERROR(VLOOKUP($C1600,'t-1 2020'!$A:$V,14,0),"")</f>
        <v>0</v>
      </c>
      <c r="BC1600" s="6"/>
      <c r="BD1600" s="6"/>
    </row>
    <row r="1601" ht="15.75" customHeight="1">
      <c r="A1601" s="2">
        <v>192.0</v>
      </c>
      <c r="B1601" s="3">
        <v>2021.0</v>
      </c>
      <c r="C1601" s="7" t="s">
        <v>251</v>
      </c>
      <c r="D1601" s="2">
        <v>12653.0</v>
      </c>
      <c r="E1601" s="2">
        <v>8.9637490000145E13</v>
      </c>
      <c r="F1601" s="2" t="str">
        <f t="array" ref="F1601">IFERROR(INDEX(cnpj!$A:$B,MATCH(C1601,cnpj!$B:$B,0),1),IF(G1601=14,LEFT(E1601,2)&amp;"."&amp;MID(E1601,3,3)&amp;"."&amp;MID(E1601,6,3)&amp;"/"&amp;MID(E1601,9,4)&amp;"-"&amp;RIGHT(E1601,2),IF(G1601=13,0&amp;LEFT(E1601,1)&amp;"."&amp;MID(E1601,2,3)&amp;"."&amp;MID(E1601,5,3)&amp;"/"&amp;MID(E1601,8,4)&amp;"-"&amp;RIGHT(E1601,2),IF(G1601=12,"00"&amp;"."&amp;LEFT(E1601,3)&amp;"."&amp;MID(E1601,4,3)&amp;"/"&amp;MID(E1601,7,4)&amp;"-"&amp;RIGHT(E1601,2),IF(G1601=11,"00.0"&amp;LEFT(E1601,2)&amp;"."&amp;MID(E1601,3,3)&amp;"/"&amp;MID(E1601,6,4)&amp;"-"&amp;RIGHT(E1601,2),"erro")))))</f>
        <v>89.637.490/0001-45</v>
      </c>
      <c r="G1601" s="2">
        <f t="shared" si="2"/>
        <v>14</v>
      </c>
      <c r="H1601" s="2" t="s">
        <v>88</v>
      </c>
      <c r="I1601" s="2">
        <v>5.0</v>
      </c>
      <c r="J1601" s="6" t="str">
        <f t="shared" si="14"/>
        <v/>
      </c>
      <c r="K1601" s="6"/>
      <c r="L1601" s="6"/>
      <c r="M1601" s="6"/>
      <c r="N1601" s="6"/>
      <c r="O1601" s="6"/>
      <c r="P1601" s="6"/>
      <c r="Q1601" s="6"/>
      <c r="R1601" s="6"/>
      <c r="S1601" s="6"/>
      <c r="T1601" s="6">
        <f t="shared" si="15"/>
        <v>17.51811733</v>
      </c>
      <c r="U1601" s="6">
        <f t="shared" si="16"/>
        <v>0.1023632132</v>
      </c>
      <c r="V1601" s="6">
        <f t="shared" si="17"/>
        <v>0.8584670647</v>
      </c>
      <c r="W1601" s="6">
        <f>IFERROR(VLOOKUP($C1601,'pc 2021'!$D:$M,10,0)/1000,"")</f>
        <v>5501746</v>
      </c>
      <c r="X1601" s="6">
        <f>IFERROR(VLOOKUP($C1601,'pnc 2021'!$D:$M,10,0)/1000,"")</f>
        <v>29311565</v>
      </c>
      <c r="Y1601" s="6">
        <f>IFERROR(VLOOKUP(C1601,'atv 2021'!$D:$M,10,0)/1000,"")</f>
        <v>40552879</v>
      </c>
      <c r="Z1601" s="6">
        <f>IFERROR(VLOOKUP($C1601,'ll 2021'!$D:$N,11,0)/1000,"")</f>
        <v>4151123</v>
      </c>
      <c r="AA1601" s="2" t="str">
        <f t="shared" si="3"/>
        <v/>
      </c>
      <c r="AB1601" s="2">
        <f t="shared" si="18"/>
        <v>0</v>
      </c>
      <c r="AC1601" s="2">
        <f t="shared" si="19"/>
        <v>0</v>
      </c>
      <c r="AD1601" s="2">
        <f t="shared" si="20"/>
        <v>0</v>
      </c>
      <c r="AE1601" s="2">
        <f t="shared" si="21"/>
        <v>0</v>
      </c>
      <c r="AF1601" s="2">
        <f t="shared" si="22"/>
        <v>0</v>
      </c>
      <c r="AG1601" s="2">
        <f t="shared" si="23"/>
        <v>0</v>
      </c>
      <c r="AH1601" s="2">
        <f t="shared" si="24"/>
        <v>0</v>
      </c>
      <c r="AI1601" s="2">
        <f t="shared" si="25"/>
        <v>0</v>
      </c>
      <c r="AJ1601" s="2">
        <f t="shared" si="26"/>
        <v>1</v>
      </c>
      <c r="AK1601" s="2">
        <f t="shared" si="27"/>
        <v>0</v>
      </c>
      <c r="AL1601" s="2">
        <f t="shared" si="28"/>
        <v>0</v>
      </c>
      <c r="AM1601" s="2">
        <v>0.0</v>
      </c>
      <c r="AN1601" s="3">
        <v>0.0</v>
      </c>
      <c r="AO1601" s="3">
        <v>0.0</v>
      </c>
      <c r="AP1601" s="3">
        <v>0.0</v>
      </c>
      <c r="AQ1601" s="3">
        <v>0.0</v>
      </c>
      <c r="AR1601" s="3">
        <v>1.0</v>
      </c>
      <c r="AS1601" s="6" t="str">
        <f>IFERROR(VLOOKUP($C1601,'t-1 2020'!$A:$V,15,0),"")</f>
        <v/>
      </c>
      <c r="AT1601" s="6" t="str">
        <f>IFERROR(VLOOKUP($C1601,'t-1 2020'!$A:$V,16,0),"")</f>
        <v/>
      </c>
      <c r="AU1601" s="6" t="str">
        <f>IFERROR(VLOOKUP($C1601,'t-1 2020'!$A:$V,17,0),"")</f>
        <v/>
      </c>
      <c r="AV1601" s="6" t="str">
        <f>IFERROR(VLOOKUP($C1601,'t-1 2020'!$A:$V,8,0),"")</f>
        <v/>
      </c>
      <c r="AW1601" s="6" t="str">
        <f>IFERROR(VLOOKUP($C1601,'t-1 2020'!$A:$V,9,0),"")</f>
        <v/>
      </c>
      <c r="AX1601" s="6" t="str">
        <f>IFERROR(VLOOKUP($C1601,'t-1 2020'!$A:$V,10,0),"")</f>
        <v/>
      </c>
      <c r="AY1601" s="6" t="str">
        <f>IFERROR(VLOOKUP($C1601,'t-1 2020'!$A:$V,111,0),"")</f>
        <v/>
      </c>
      <c r="AZ1601" s="6" t="str">
        <f>IFERROR(VLOOKUP($C1601,'t-1 2020'!$A:$V,12,0),"")</f>
        <v/>
      </c>
      <c r="BA1601" s="6" t="str">
        <f>IFERROR(VLOOKUP($C1601,'t-1 2020'!$A:$V,13,0),"")</f>
        <v/>
      </c>
      <c r="BB1601" s="6" t="str">
        <f>IFERROR(VLOOKUP($C1601,'t-1 2020'!$A:$V,14,0),"")</f>
        <v/>
      </c>
      <c r="BC1601" s="6"/>
      <c r="BD1601" s="6"/>
    </row>
    <row r="1602" ht="15.75" customHeight="1">
      <c r="A1602" s="2">
        <v>193.0</v>
      </c>
      <c r="B1602" s="3">
        <v>2021.0</v>
      </c>
      <c r="C1602" s="7" t="s">
        <v>252</v>
      </c>
      <c r="D1602" s="2">
        <v>19879.0</v>
      </c>
      <c r="E1602" s="2">
        <v>3.378521000175E12</v>
      </c>
      <c r="F1602" s="2" t="str">
        <f t="array" ref="F1602">IFERROR(INDEX(cnpj!$A:$B,MATCH(C1602,cnpj!$B:$B,0),1),IF(G1602=14,LEFT(E1602,2)&amp;"."&amp;MID(E1602,3,3)&amp;"."&amp;MID(E1602,6,3)&amp;"/"&amp;MID(E1602,9,4)&amp;"-"&amp;RIGHT(E1602,2),IF(G1602=13,0&amp;LEFT(E1602,1)&amp;"."&amp;MID(E1602,2,3)&amp;"."&amp;MID(E1602,5,3)&amp;"/"&amp;MID(E1602,8,4)&amp;"-"&amp;RIGHT(E1602,2),IF(G1602=12,"00"&amp;"."&amp;LEFT(E1602,3)&amp;"."&amp;MID(E1602,4,3)&amp;"/"&amp;MID(E1602,7,4)&amp;"-"&amp;RIGHT(E1602,2),IF(G1602=11,"00.0"&amp;LEFT(E1602,2)&amp;"."&amp;MID(E1602,3,3)&amp;"/"&amp;MID(E1602,6,4)&amp;"-"&amp;RIGHT(E1602,2),"erro")))))</f>
        <v>03.378.521/0001-75</v>
      </c>
      <c r="G1602" s="2">
        <f t="shared" si="2"/>
        <v>13</v>
      </c>
      <c r="H1602" s="2" t="s">
        <v>55</v>
      </c>
      <c r="I1602" s="2">
        <v>10.0</v>
      </c>
      <c r="J1602" s="6" t="str">
        <f t="shared" si="14"/>
        <v/>
      </c>
      <c r="K1602" s="6"/>
      <c r="L1602" s="6"/>
      <c r="M1602" s="6"/>
      <c r="N1602" s="6"/>
      <c r="O1602" s="6"/>
      <c r="P1602" s="6"/>
      <c r="Q1602" s="6"/>
      <c r="R1602" s="6"/>
      <c r="S1602" s="6"/>
      <c r="T1602" s="6">
        <f t="shared" si="15"/>
        <v>15.99413353</v>
      </c>
      <c r="U1602" s="6">
        <f t="shared" si="16"/>
        <v>0.04504629939</v>
      </c>
      <c r="V1602" s="6">
        <f t="shared" si="17"/>
        <v>0.01143654957</v>
      </c>
      <c r="W1602" s="6">
        <f>IFERROR(VLOOKUP($C1602,'pc 2021'!$D:$M,10,0)/1000,"")</f>
        <v>100151</v>
      </c>
      <c r="X1602" s="6">
        <f>IFERROR(VLOOKUP($C1602,'pnc 2021'!$D:$M,10,0)/1000,"")</f>
        <v>881</v>
      </c>
      <c r="Y1602" s="6">
        <f>IFERROR(VLOOKUP(C1602,'atv 2021'!$D:$M,10,0)/1000,"")</f>
        <v>8834133</v>
      </c>
      <c r="Z1602" s="6">
        <f>IFERROR(VLOOKUP($C1602,'ll 2021'!$D:$N,11,0)/1000,"")</f>
        <v>397945</v>
      </c>
      <c r="AA1602" s="2" t="str">
        <f t="shared" si="3"/>
        <v/>
      </c>
      <c r="AB1602" s="2">
        <f t="shared" si="18"/>
        <v>0</v>
      </c>
      <c r="AC1602" s="2">
        <f t="shared" si="19"/>
        <v>0</v>
      </c>
      <c r="AD1602" s="2">
        <f t="shared" si="20"/>
        <v>1</v>
      </c>
      <c r="AE1602" s="2">
        <f t="shared" si="21"/>
        <v>0</v>
      </c>
      <c r="AF1602" s="2">
        <f t="shared" si="22"/>
        <v>0</v>
      </c>
      <c r="AG1602" s="2">
        <f t="shared" si="23"/>
        <v>0</v>
      </c>
      <c r="AH1602" s="2">
        <f t="shared" si="24"/>
        <v>0</v>
      </c>
      <c r="AI1602" s="2">
        <f t="shared" si="25"/>
        <v>0</v>
      </c>
      <c r="AJ1602" s="2">
        <f t="shared" si="26"/>
        <v>0</v>
      </c>
      <c r="AK1602" s="2">
        <f t="shared" si="27"/>
        <v>0</v>
      </c>
      <c r="AL1602" s="2">
        <f t="shared" si="28"/>
        <v>0</v>
      </c>
      <c r="AM1602" s="2">
        <v>0.0</v>
      </c>
      <c r="AN1602" s="3">
        <v>0.0</v>
      </c>
      <c r="AO1602" s="3">
        <v>0.0</v>
      </c>
      <c r="AP1602" s="3">
        <v>0.0</v>
      </c>
      <c r="AQ1602" s="3">
        <v>0.0</v>
      </c>
      <c r="AR1602" s="3">
        <v>1.0</v>
      </c>
      <c r="AS1602" s="6" t="str">
        <f>IFERROR(VLOOKUP($C1602,'t-1 2020'!$A:$V,15,0),"")</f>
        <v/>
      </c>
      <c r="AT1602" s="6" t="str">
        <f>IFERROR(VLOOKUP($C1602,'t-1 2020'!$A:$V,16,0),"")</f>
        <v/>
      </c>
      <c r="AU1602" s="6" t="str">
        <f>IFERROR(VLOOKUP($C1602,'t-1 2020'!$A:$V,17,0),"")</f>
        <v/>
      </c>
      <c r="AV1602" s="6" t="str">
        <f>IFERROR(VLOOKUP($C1602,'t-1 2020'!$A:$V,8,0),"")</f>
        <v/>
      </c>
      <c r="AW1602" s="6" t="str">
        <f>IFERROR(VLOOKUP($C1602,'t-1 2020'!$A:$V,9,0),"")</f>
        <v/>
      </c>
      <c r="AX1602" s="6" t="str">
        <f>IFERROR(VLOOKUP($C1602,'t-1 2020'!$A:$V,10,0),"")</f>
        <v/>
      </c>
      <c r="AY1602" s="6" t="str">
        <f>IFERROR(VLOOKUP($C1602,'t-1 2020'!$A:$V,111,0),"")</f>
        <v/>
      </c>
      <c r="AZ1602" s="6" t="str">
        <f>IFERROR(VLOOKUP($C1602,'t-1 2020'!$A:$V,12,0),"")</f>
        <v/>
      </c>
      <c r="BA1602" s="6" t="str">
        <f>IFERROR(VLOOKUP($C1602,'t-1 2020'!$A:$V,13,0),"")</f>
        <v/>
      </c>
      <c r="BB1602" s="6" t="str">
        <f>IFERROR(VLOOKUP($C1602,'t-1 2020'!$A:$V,14,0),"")</f>
        <v/>
      </c>
      <c r="BC1602" s="6"/>
      <c r="BD1602" s="6"/>
    </row>
    <row r="1603" ht="15.75" customHeight="1">
      <c r="A1603" s="2">
        <v>194.0</v>
      </c>
      <c r="B1603" s="3">
        <v>2021.0</v>
      </c>
      <c r="C1603" s="7" t="s">
        <v>253</v>
      </c>
      <c r="D1603" s="2">
        <v>8036.0</v>
      </c>
      <c r="E1603" s="2">
        <v>6.0444437000146E13</v>
      </c>
      <c r="F1603" s="2" t="str">
        <f t="array" ref="F1603">IFERROR(INDEX(cnpj!$A:$B,MATCH(C1603,cnpj!$B:$B,0),1),IF(G1603=14,LEFT(E1603,2)&amp;"."&amp;MID(E1603,3,3)&amp;"."&amp;MID(E1603,6,3)&amp;"/"&amp;MID(E1603,9,4)&amp;"-"&amp;RIGHT(E1603,2),IF(G1603=13,0&amp;LEFT(E1603,1)&amp;"."&amp;MID(E1603,2,3)&amp;"."&amp;MID(E1603,5,3)&amp;"/"&amp;MID(E1603,8,4)&amp;"-"&amp;RIGHT(E1603,2),IF(G1603=12,"00"&amp;"."&amp;LEFT(E1603,3)&amp;"."&amp;MID(E1603,4,3)&amp;"/"&amp;MID(E1603,7,4)&amp;"-"&amp;RIGHT(E1603,2),IF(G1603=11,"00.0"&amp;LEFT(E1603,2)&amp;"."&amp;MID(E1603,3,3)&amp;"/"&amp;MID(E1603,6,4)&amp;"-"&amp;RIGHT(E1603,2),"erro")))))</f>
        <v>60.444.437/0001-46</v>
      </c>
      <c r="G1603" s="2">
        <f t="shared" si="2"/>
        <v>14</v>
      </c>
      <c r="H1603" s="2" t="s">
        <v>52</v>
      </c>
      <c r="I1603" s="2">
        <v>10.0</v>
      </c>
      <c r="J1603" s="6" t="str">
        <f t="shared" si="14"/>
        <v/>
      </c>
      <c r="K1603" s="6"/>
      <c r="L1603" s="6"/>
      <c r="M1603" s="6"/>
      <c r="N1603" s="6"/>
      <c r="O1603" s="6"/>
      <c r="P1603" s="6"/>
      <c r="Q1603" s="6"/>
      <c r="R1603" s="6"/>
      <c r="S1603" s="6"/>
      <c r="T1603" s="6">
        <f t="shared" si="15"/>
        <v>17.01251649</v>
      </c>
      <c r="U1603" s="6">
        <f t="shared" si="16"/>
        <v>0.009960592314</v>
      </c>
      <c r="V1603" s="6">
        <f t="shared" si="17"/>
        <v>0.7069884331</v>
      </c>
      <c r="W1603" s="6">
        <f>IFERROR(VLOOKUP($C1603,'pc 2021'!$D:$M,10,0)/1000,"")</f>
        <v>6385769</v>
      </c>
      <c r="X1603" s="6">
        <f>IFERROR(VLOOKUP($C1603,'pnc 2021'!$D:$M,10,0)/1000,"")</f>
        <v>10906594</v>
      </c>
      <c r="Y1603" s="6">
        <f>IFERROR(VLOOKUP(C1603,'atv 2021'!$D:$M,10,0)/1000,"")</f>
        <v>24459188</v>
      </c>
      <c r="Z1603" s="6">
        <f>IFERROR(VLOOKUP($C1603,'ll 2021'!$D:$N,11,0)/1000,"")</f>
        <v>243628</v>
      </c>
      <c r="AA1603" s="2" t="str">
        <f t="shared" si="3"/>
        <v/>
      </c>
      <c r="AB1603" s="2">
        <f t="shared" si="18"/>
        <v>0</v>
      </c>
      <c r="AC1603" s="2">
        <f t="shared" si="19"/>
        <v>0</v>
      </c>
      <c r="AD1603" s="2">
        <f t="shared" si="20"/>
        <v>1</v>
      </c>
      <c r="AE1603" s="2">
        <f t="shared" si="21"/>
        <v>0</v>
      </c>
      <c r="AF1603" s="2">
        <f t="shared" si="22"/>
        <v>0</v>
      </c>
      <c r="AG1603" s="2">
        <f t="shared" si="23"/>
        <v>0</v>
      </c>
      <c r="AH1603" s="2">
        <f t="shared" si="24"/>
        <v>0</v>
      </c>
      <c r="AI1603" s="2">
        <f t="shared" si="25"/>
        <v>0</v>
      </c>
      <c r="AJ1603" s="2">
        <f t="shared" si="26"/>
        <v>0</v>
      </c>
      <c r="AK1603" s="2">
        <f t="shared" si="27"/>
        <v>0</v>
      </c>
      <c r="AL1603" s="2">
        <f t="shared" si="28"/>
        <v>0</v>
      </c>
      <c r="AM1603" s="2">
        <v>0.0</v>
      </c>
      <c r="AN1603" s="3">
        <v>0.0</v>
      </c>
      <c r="AO1603" s="3">
        <v>0.0</v>
      </c>
      <c r="AP1603" s="3">
        <v>0.0</v>
      </c>
      <c r="AQ1603" s="3">
        <v>0.0</v>
      </c>
      <c r="AR1603" s="3">
        <v>1.0</v>
      </c>
      <c r="AS1603" s="6" t="str">
        <f>IFERROR(VLOOKUP($C1603,'t-1 2020'!$A:$V,15,0),"")</f>
        <v/>
      </c>
      <c r="AT1603" s="6" t="str">
        <f>IFERROR(VLOOKUP($C1603,'t-1 2020'!$A:$V,16,0),"")</f>
        <v/>
      </c>
      <c r="AU1603" s="6" t="str">
        <f>IFERROR(VLOOKUP($C1603,'t-1 2020'!$A:$V,17,0),"")</f>
        <v/>
      </c>
      <c r="AV1603" s="6" t="str">
        <f>IFERROR(VLOOKUP($C1603,'t-1 2020'!$A:$V,8,0),"")</f>
        <v/>
      </c>
      <c r="AW1603" s="6" t="str">
        <f>IFERROR(VLOOKUP($C1603,'t-1 2020'!$A:$V,9,0),"")</f>
        <v/>
      </c>
      <c r="AX1603" s="6" t="str">
        <f>IFERROR(VLOOKUP($C1603,'t-1 2020'!$A:$V,10,0),"")</f>
        <v/>
      </c>
      <c r="AY1603" s="6" t="str">
        <f>IFERROR(VLOOKUP($C1603,'t-1 2020'!$A:$V,111,0),"")</f>
        <v/>
      </c>
      <c r="AZ1603" s="6" t="str">
        <f>IFERROR(VLOOKUP($C1603,'t-1 2020'!$A:$V,12,0),"")</f>
        <v/>
      </c>
      <c r="BA1603" s="6" t="str">
        <f>IFERROR(VLOOKUP($C1603,'t-1 2020'!$A:$V,13,0),"")</f>
        <v/>
      </c>
      <c r="BB1603" s="6" t="str">
        <f>IFERROR(VLOOKUP($C1603,'t-1 2020'!$A:$V,14,0),"")</f>
        <v/>
      </c>
      <c r="BC1603" s="6"/>
      <c r="BD1603" s="6"/>
    </row>
    <row r="1604" ht="15.75" customHeight="1">
      <c r="A1604" s="2">
        <v>195.0</v>
      </c>
      <c r="B1604" s="3">
        <v>2021.0</v>
      </c>
      <c r="C1604" s="7" t="s">
        <v>254</v>
      </c>
      <c r="D1604" s="2">
        <v>19739.0</v>
      </c>
      <c r="E1604" s="2">
        <v>1.6670085000155E13</v>
      </c>
      <c r="F1604" s="2" t="str">
        <f t="array" ref="F1604">IFERROR(INDEX(cnpj!$A:$B,MATCH(C1604,cnpj!$B:$B,0),1),IF(G1604=14,LEFT(E1604,2)&amp;"."&amp;MID(E1604,3,3)&amp;"."&amp;MID(E1604,6,3)&amp;"/"&amp;MID(E1604,9,4)&amp;"-"&amp;RIGHT(E1604,2),IF(G1604=13,0&amp;LEFT(E1604,1)&amp;"."&amp;MID(E1604,2,3)&amp;"."&amp;MID(E1604,5,3)&amp;"/"&amp;MID(E1604,8,4)&amp;"-"&amp;RIGHT(E1604,2),IF(G1604=12,"00"&amp;"."&amp;LEFT(E1604,3)&amp;"."&amp;MID(E1604,4,3)&amp;"/"&amp;MID(E1604,7,4)&amp;"-"&amp;RIGHT(E1604,2),IF(G1604=11,"00.0"&amp;LEFT(E1604,2)&amp;"."&amp;MID(E1604,3,3)&amp;"/"&amp;MID(E1604,6,4)&amp;"-"&amp;RIGHT(E1604,2),"erro")))))</f>
        <v>16.670.085/0001-55</v>
      </c>
      <c r="G1604" s="2">
        <f t="shared" si="2"/>
        <v>14</v>
      </c>
      <c r="H1604" s="2" t="s">
        <v>62</v>
      </c>
      <c r="I1604" s="2">
        <v>3.0</v>
      </c>
      <c r="J1604" s="6" t="str">
        <f t="shared" si="14"/>
        <v/>
      </c>
      <c r="K1604" s="6"/>
      <c r="L1604" s="6"/>
      <c r="M1604" s="6"/>
      <c r="N1604" s="6"/>
      <c r="O1604" s="6"/>
      <c r="P1604" s="6"/>
      <c r="Q1604" s="6"/>
      <c r="R1604" s="6"/>
      <c r="S1604" s="6"/>
      <c r="T1604" s="6">
        <f t="shared" si="15"/>
        <v>16.88139389</v>
      </c>
      <c r="U1604" s="6">
        <f t="shared" si="16"/>
        <v>0.09526119957</v>
      </c>
      <c r="V1604" s="6">
        <f t="shared" si="17"/>
        <v>0.6449472541</v>
      </c>
      <c r="W1604" s="6">
        <f>IFERROR(VLOOKUP($C1604,'pc 2021'!$D:$M,10,0)/1000,"")</f>
        <v>4207098</v>
      </c>
      <c r="X1604" s="6">
        <f>IFERROR(VLOOKUP($C1604,'pnc 2021'!$D:$M,10,0)/1000,"")</f>
        <v>9629216</v>
      </c>
      <c r="Y1604" s="6">
        <f>IFERROR(VLOOKUP(C1604,'atv 2021'!$D:$M,10,0)/1000,"")</f>
        <v>21453404</v>
      </c>
      <c r="Z1604" s="6">
        <f>IFERROR(VLOOKUP($C1604,'ll 2021'!$D:$N,11,0)/1000,"")</f>
        <v>2043677</v>
      </c>
      <c r="AA1604" s="2" t="str">
        <f t="shared" si="3"/>
        <v/>
      </c>
      <c r="AB1604" s="2">
        <f t="shared" si="18"/>
        <v>0</v>
      </c>
      <c r="AC1604" s="2">
        <f t="shared" si="19"/>
        <v>0</v>
      </c>
      <c r="AD1604" s="2">
        <f t="shared" si="20"/>
        <v>0</v>
      </c>
      <c r="AE1604" s="2">
        <f t="shared" si="21"/>
        <v>0</v>
      </c>
      <c r="AF1604" s="2">
        <f t="shared" si="22"/>
        <v>0</v>
      </c>
      <c r="AG1604" s="2">
        <f t="shared" si="23"/>
        <v>0</v>
      </c>
      <c r="AH1604" s="2">
        <f t="shared" si="24"/>
        <v>1</v>
      </c>
      <c r="AI1604" s="2">
        <f t="shared" si="25"/>
        <v>0</v>
      </c>
      <c r="AJ1604" s="2">
        <f t="shared" si="26"/>
        <v>0</v>
      </c>
      <c r="AK1604" s="2">
        <f t="shared" si="27"/>
        <v>0</v>
      </c>
      <c r="AL1604" s="2">
        <f t="shared" si="28"/>
        <v>0</v>
      </c>
      <c r="AM1604" s="2">
        <v>0.0</v>
      </c>
      <c r="AN1604" s="3">
        <v>0.0</v>
      </c>
      <c r="AO1604" s="3">
        <v>0.0</v>
      </c>
      <c r="AP1604" s="3">
        <v>0.0</v>
      </c>
      <c r="AQ1604" s="3">
        <v>0.0</v>
      </c>
      <c r="AR1604" s="3">
        <v>1.0</v>
      </c>
      <c r="AS1604" s="6" t="str">
        <f>IFERROR(VLOOKUP($C1604,'t-1 2020'!$A:$V,15,0),"")</f>
        <v/>
      </c>
      <c r="AT1604" s="6" t="str">
        <f>IFERROR(VLOOKUP($C1604,'t-1 2020'!$A:$V,16,0),"")</f>
        <v/>
      </c>
      <c r="AU1604" s="6" t="str">
        <f>IFERROR(VLOOKUP($C1604,'t-1 2020'!$A:$V,17,0),"")</f>
        <v/>
      </c>
      <c r="AV1604" s="6" t="str">
        <f>IFERROR(VLOOKUP($C1604,'t-1 2020'!$A:$V,8,0),"")</f>
        <v/>
      </c>
      <c r="AW1604" s="6" t="str">
        <f>IFERROR(VLOOKUP($C1604,'t-1 2020'!$A:$V,9,0),"")</f>
        <v/>
      </c>
      <c r="AX1604" s="6" t="str">
        <f>IFERROR(VLOOKUP($C1604,'t-1 2020'!$A:$V,10,0),"")</f>
        <v/>
      </c>
      <c r="AY1604" s="6" t="str">
        <f>IFERROR(VLOOKUP($C1604,'t-1 2020'!$A:$V,111,0),"")</f>
        <v/>
      </c>
      <c r="AZ1604" s="6" t="str">
        <f>IFERROR(VLOOKUP($C1604,'t-1 2020'!$A:$V,12,0),"")</f>
        <v/>
      </c>
      <c r="BA1604" s="6" t="str">
        <f>IFERROR(VLOOKUP($C1604,'t-1 2020'!$A:$V,13,0),"")</f>
        <v/>
      </c>
      <c r="BB1604" s="6" t="str">
        <f>IFERROR(VLOOKUP($C1604,'t-1 2020'!$A:$V,14,0),"")</f>
        <v/>
      </c>
      <c r="BC1604" s="6"/>
      <c r="BD1604" s="6"/>
    </row>
    <row r="1605" ht="15.75" customHeight="1">
      <c r="A1605" s="2">
        <v>196.0</v>
      </c>
      <c r="B1605" s="3">
        <v>2021.0</v>
      </c>
      <c r="C1605" s="7" t="s">
        <v>255</v>
      </c>
      <c r="D1605" s="2">
        <v>20710.0</v>
      </c>
      <c r="E1605" s="2">
        <v>4.2278291000124E13</v>
      </c>
      <c r="F1605" s="2" t="str">
        <f t="array" ref="F1605">IFERROR(INDEX(cnpj!$A:$B,MATCH(C1605,cnpj!$B:$B,0),1),IF(G1605=14,LEFT(E1605,2)&amp;"."&amp;MID(E1605,3,3)&amp;"."&amp;MID(E1605,6,3)&amp;"/"&amp;MID(E1605,9,4)&amp;"-"&amp;RIGHT(E1605,2),IF(G1605=13,0&amp;LEFT(E1605,1)&amp;"."&amp;MID(E1605,2,3)&amp;"."&amp;MID(E1605,5,3)&amp;"/"&amp;MID(E1605,8,4)&amp;"-"&amp;RIGHT(E1605,2),IF(G1605=12,"00"&amp;"."&amp;LEFT(E1605,3)&amp;"."&amp;MID(E1605,4,3)&amp;"/"&amp;MID(E1605,7,4)&amp;"-"&amp;RIGHT(E1605,2),IF(G1605=11,"00.0"&amp;LEFT(E1605,2)&amp;"."&amp;MID(E1605,3,3)&amp;"/"&amp;MID(E1605,6,4)&amp;"-"&amp;RIGHT(E1605,2),"erro")))))</f>
        <v>42.278.291/0001-24</v>
      </c>
      <c r="G1605" s="2">
        <f t="shared" si="2"/>
        <v>14</v>
      </c>
      <c r="H1605" s="2" t="s">
        <v>60</v>
      </c>
      <c r="I1605" s="2">
        <v>1.0</v>
      </c>
      <c r="J1605" s="6" t="str">
        <f t="shared" si="14"/>
        <v/>
      </c>
      <c r="K1605" s="6"/>
      <c r="L1605" s="6"/>
      <c r="M1605" s="6"/>
      <c r="N1605" s="6"/>
      <c r="O1605" s="6"/>
      <c r="P1605" s="6"/>
      <c r="Q1605" s="6"/>
      <c r="R1605" s="6"/>
      <c r="S1605" s="6"/>
      <c r="T1605" s="6">
        <f t="shared" si="15"/>
        <v>14.48232916</v>
      </c>
      <c r="U1605" s="6">
        <f t="shared" si="16"/>
        <v>0.05004543051</v>
      </c>
      <c r="V1605" s="6">
        <f t="shared" si="17"/>
        <v>0.7663377874</v>
      </c>
      <c r="W1605" s="6">
        <f>IFERROR(VLOOKUP($C1605,'pc 2021'!$D:$M,10,0)/1000,"")</f>
        <v>389026</v>
      </c>
      <c r="X1605" s="6">
        <f>IFERROR(VLOOKUP($C1605,'pnc 2021'!$D:$M,10,0)/1000,"")</f>
        <v>1103823</v>
      </c>
      <c r="Y1605" s="6">
        <f>IFERROR(VLOOKUP(C1605,'atv 2021'!$D:$M,10,0)/1000,"")</f>
        <v>1948030</v>
      </c>
      <c r="Z1605" s="6">
        <f>IFERROR(VLOOKUP($C1605,'ll 2021'!$D:$N,11,0)/1000,"")</f>
        <v>97490</v>
      </c>
      <c r="AA1605" s="2" t="str">
        <f t="shared" si="3"/>
        <v/>
      </c>
      <c r="AB1605" s="2">
        <f t="shared" si="18"/>
        <v>0</v>
      </c>
      <c r="AC1605" s="2">
        <f t="shared" si="19"/>
        <v>0</v>
      </c>
      <c r="AD1605" s="2">
        <f t="shared" si="20"/>
        <v>0</v>
      </c>
      <c r="AE1605" s="2">
        <f t="shared" si="21"/>
        <v>0</v>
      </c>
      <c r="AF1605" s="2">
        <f t="shared" si="22"/>
        <v>0</v>
      </c>
      <c r="AG1605" s="2">
        <f t="shared" si="23"/>
        <v>1</v>
      </c>
      <c r="AH1605" s="2">
        <f t="shared" si="24"/>
        <v>0</v>
      </c>
      <c r="AI1605" s="2">
        <f t="shared" si="25"/>
        <v>0</v>
      </c>
      <c r="AJ1605" s="2">
        <f t="shared" si="26"/>
        <v>0</v>
      </c>
      <c r="AK1605" s="2">
        <f t="shared" si="27"/>
        <v>0</v>
      </c>
      <c r="AL1605" s="2">
        <f t="shared" si="28"/>
        <v>0</v>
      </c>
      <c r="AM1605" s="2">
        <v>0.0</v>
      </c>
      <c r="AN1605" s="3">
        <v>0.0</v>
      </c>
      <c r="AO1605" s="3">
        <v>0.0</v>
      </c>
      <c r="AP1605" s="3">
        <v>0.0</v>
      </c>
      <c r="AQ1605" s="3">
        <v>0.0</v>
      </c>
      <c r="AR1605" s="3">
        <v>1.0</v>
      </c>
      <c r="AS1605" s="6" t="str">
        <f>IFERROR(VLOOKUP($C1605,'t-1 2020'!$A:$V,15,0),"")</f>
        <v/>
      </c>
      <c r="AT1605" s="6" t="str">
        <f>IFERROR(VLOOKUP($C1605,'t-1 2020'!$A:$V,16,0),"")</f>
        <v/>
      </c>
      <c r="AU1605" s="6" t="str">
        <f>IFERROR(VLOOKUP($C1605,'t-1 2020'!$A:$V,17,0),"")</f>
        <v/>
      </c>
      <c r="AV1605" s="6" t="str">
        <f>IFERROR(VLOOKUP($C1605,'t-1 2020'!$A:$V,8,0),"")</f>
        <v/>
      </c>
      <c r="AW1605" s="6" t="str">
        <f>IFERROR(VLOOKUP($C1605,'t-1 2020'!$A:$V,9,0),"")</f>
        <v/>
      </c>
      <c r="AX1605" s="6" t="str">
        <f>IFERROR(VLOOKUP($C1605,'t-1 2020'!$A:$V,10,0),"")</f>
        <v/>
      </c>
      <c r="AY1605" s="6" t="str">
        <f>IFERROR(VLOOKUP($C1605,'t-1 2020'!$A:$V,111,0),"")</f>
        <v/>
      </c>
      <c r="AZ1605" s="6" t="str">
        <f>IFERROR(VLOOKUP($C1605,'t-1 2020'!$A:$V,12,0),"")</f>
        <v/>
      </c>
      <c r="BA1605" s="6" t="str">
        <f>IFERROR(VLOOKUP($C1605,'t-1 2020'!$A:$V,13,0),"")</f>
        <v/>
      </c>
      <c r="BB1605" s="6" t="str">
        <f>IFERROR(VLOOKUP($C1605,'t-1 2020'!$A:$V,14,0),"")</f>
        <v/>
      </c>
      <c r="BC1605" s="6"/>
      <c r="BD1605" s="6"/>
    </row>
    <row r="1606" ht="15.75" customHeight="1">
      <c r="A1606" s="2">
        <v>197.0</v>
      </c>
      <c r="B1606" s="3">
        <v>2021.0</v>
      </c>
      <c r="C1606" s="7" t="s">
        <v>256</v>
      </c>
      <c r="D1606" s="2">
        <v>8087.0</v>
      </c>
      <c r="E1606" s="2">
        <v>3.3014556000196E13</v>
      </c>
      <c r="F1606" s="2" t="str">
        <f t="array" ref="F1606">IFERROR(INDEX(cnpj!$A:$B,MATCH(C1606,cnpj!$B:$B,0),1),IF(G1606=14,LEFT(E1606,2)&amp;"."&amp;MID(E1606,3,3)&amp;"."&amp;MID(E1606,6,3)&amp;"/"&amp;MID(E1606,9,4)&amp;"-"&amp;RIGHT(E1606,2),IF(G1606=13,0&amp;LEFT(E1606,1)&amp;"."&amp;MID(E1606,2,3)&amp;"."&amp;MID(E1606,5,3)&amp;"/"&amp;MID(E1606,8,4)&amp;"-"&amp;RIGHT(E1606,2),IF(G1606=12,"00"&amp;"."&amp;LEFT(E1606,3)&amp;"."&amp;MID(E1606,4,3)&amp;"/"&amp;MID(E1606,7,4)&amp;"-"&amp;RIGHT(E1606,2),IF(G1606=11,"00.0"&amp;LEFT(E1606,2)&amp;"."&amp;MID(E1606,3,3)&amp;"/"&amp;MID(E1606,6,4)&amp;"-"&amp;RIGHT(E1606,2),"erro")))))</f>
        <v>33.014.556/0001-96</v>
      </c>
      <c r="G1606" s="2">
        <f t="shared" si="2"/>
        <v>14</v>
      </c>
      <c r="H1606" s="2" t="s">
        <v>62</v>
      </c>
      <c r="I1606" s="2">
        <v>3.0</v>
      </c>
      <c r="J1606" s="6" t="str">
        <f t="shared" si="14"/>
        <v/>
      </c>
      <c r="K1606" s="6"/>
      <c r="L1606" s="6"/>
      <c r="M1606" s="6"/>
      <c r="N1606" s="6"/>
      <c r="O1606" s="6"/>
      <c r="P1606" s="6"/>
      <c r="Q1606" s="6"/>
      <c r="R1606" s="6"/>
      <c r="S1606" s="6"/>
      <c r="T1606" s="6" t="str">
        <f t="shared" si="15"/>
        <v/>
      </c>
      <c r="U1606" s="6" t="str">
        <f t="shared" si="16"/>
        <v/>
      </c>
      <c r="V1606" s="6" t="str">
        <f t="shared" si="17"/>
        <v/>
      </c>
      <c r="W1606" s="6" t="str">
        <f>IFERROR(VLOOKUP($C1606,'pc 2021'!$D:$M,10,0)/1000,"")</f>
        <v/>
      </c>
      <c r="X1606" s="6" t="str">
        <f>IFERROR(VLOOKUP($C1606,'pnc 2021'!$D:$M,10,0)/1000,"")</f>
        <v/>
      </c>
      <c r="Y1606" s="6" t="str">
        <f>IFERROR(VLOOKUP(C1606,'atv 2021'!$D:$M,10,0)/1000,"")</f>
        <v/>
      </c>
      <c r="Z1606" s="6" t="str">
        <f>IFERROR(VLOOKUP($C1606,'ll 2021'!$D:$N,11,0)/1000,"")</f>
        <v/>
      </c>
      <c r="AA1606" s="2" t="str">
        <f t="shared" si="3"/>
        <v/>
      </c>
      <c r="AB1606" s="2">
        <f t="shared" si="18"/>
        <v>0</v>
      </c>
      <c r="AC1606" s="2">
        <f t="shared" si="19"/>
        <v>0</v>
      </c>
      <c r="AD1606" s="2">
        <f t="shared" si="20"/>
        <v>0</v>
      </c>
      <c r="AE1606" s="2">
        <f t="shared" si="21"/>
        <v>0</v>
      </c>
      <c r="AF1606" s="2">
        <f t="shared" si="22"/>
        <v>0</v>
      </c>
      <c r="AG1606" s="2">
        <f t="shared" si="23"/>
        <v>0</v>
      </c>
      <c r="AH1606" s="2">
        <f t="shared" si="24"/>
        <v>1</v>
      </c>
      <c r="AI1606" s="2">
        <f t="shared" si="25"/>
        <v>0</v>
      </c>
      <c r="AJ1606" s="2">
        <f t="shared" si="26"/>
        <v>0</v>
      </c>
      <c r="AK1606" s="2">
        <f t="shared" si="27"/>
        <v>0</v>
      </c>
      <c r="AL1606" s="2">
        <f t="shared" si="28"/>
        <v>0</v>
      </c>
      <c r="AM1606" s="2">
        <v>0.0</v>
      </c>
      <c r="AN1606" s="3">
        <v>0.0</v>
      </c>
      <c r="AO1606" s="3">
        <v>0.0</v>
      </c>
      <c r="AP1606" s="3">
        <v>0.0</v>
      </c>
      <c r="AQ1606" s="3">
        <v>0.0</v>
      </c>
      <c r="AR1606" s="3">
        <v>1.0</v>
      </c>
      <c r="AS1606" s="6" t="str">
        <f>IFERROR(VLOOKUP($C1606,'t-1 2020'!$A:$V,15,0),"")</f>
        <v/>
      </c>
      <c r="AT1606" s="6" t="str">
        <f>IFERROR(VLOOKUP($C1606,'t-1 2020'!$A:$V,16,0),"")</f>
        <v/>
      </c>
      <c r="AU1606" s="6" t="str">
        <f>IFERROR(VLOOKUP($C1606,'t-1 2020'!$A:$V,17,0),"")</f>
        <v/>
      </c>
      <c r="AV1606" s="6" t="str">
        <f>IFERROR(VLOOKUP($C1606,'t-1 2020'!$A:$V,8,0),"")</f>
        <v/>
      </c>
      <c r="AW1606" s="6" t="str">
        <f>IFERROR(VLOOKUP($C1606,'t-1 2020'!$A:$V,9,0),"")</f>
        <v/>
      </c>
      <c r="AX1606" s="6" t="str">
        <f>IFERROR(VLOOKUP($C1606,'t-1 2020'!$A:$V,10,0),"")</f>
        <v/>
      </c>
      <c r="AY1606" s="6" t="str">
        <f>IFERROR(VLOOKUP($C1606,'t-1 2020'!$A:$V,111,0),"")</f>
        <v/>
      </c>
      <c r="AZ1606" s="6" t="str">
        <f>IFERROR(VLOOKUP($C1606,'t-1 2020'!$A:$V,12,0),"")</f>
        <v/>
      </c>
      <c r="BA1606" s="6" t="str">
        <f>IFERROR(VLOOKUP($C1606,'t-1 2020'!$A:$V,13,0),"")</f>
        <v/>
      </c>
      <c r="BB1606" s="6" t="str">
        <f>IFERROR(VLOOKUP($C1606,'t-1 2020'!$A:$V,14,0),"")</f>
        <v/>
      </c>
      <c r="BC1606" s="6"/>
      <c r="BD1606" s="6"/>
    </row>
    <row r="1607" ht="15.75" customHeight="1">
      <c r="A1607" s="2">
        <v>198.0</v>
      </c>
      <c r="B1607" s="3">
        <v>2021.0</v>
      </c>
      <c r="C1607" s="7" t="s">
        <v>257</v>
      </c>
      <c r="D1607" s="2">
        <v>8117.0</v>
      </c>
      <c r="E1607" s="2">
        <v>8.2640632000184E13</v>
      </c>
      <c r="F1607" s="2" t="str">
        <f t="array" ref="F1607">IFERROR(INDEX(cnpj!$A:$B,MATCH(C1607,cnpj!$B:$B,0),1),IF(G1607=14,LEFT(E1607,2)&amp;"."&amp;MID(E1607,3,3)&amp;"."&amp;MID(E1607,6,3)&amp;"/"&amp;MID(E1607,9,4)&amp;"-"&amp;RIGHT(E1607,2),IF(G1607=13,0&amp;LEFT(E1607,1)&amp;"."&amp;MID(E1607,2,3)&amp;"."&amp;MID(E1607,5,3)&amp;"/"&amp;MID(E1607,8,4)&amp;"-"&amp;RIGHT(E1607,2),IF(G1607=12,"00"&amp;"."&amp;LEFT(E1607,3)&amp;"."&amp;MID(E1607,4,3)&amp;"/"&amp;MID(E1607,7,4)&amp;"-"&amp;RIGHT(E1607,2),IF(G1607=11,"00.0"&amp;LEFT(E1607,2)&amp;"."&amp;MID(E1607,3,3)&amp;"/"&amp;MID(E1607,6,4)&amp;"-"&amp;RIGHT(E1607,2),"erro")))))</f>
        <v>82.640.632/0001-84</v>
      </c>
      <c r="G1607" s="2">
        <f t="shared" si="2"/>
        <v>14</v>
      </c>
      <c r="H1607" s="2" t="s">
        <v>88</v>
      </c>
      <c r="I1607" s="2">
        <v>5.0</v>
      </c>
      <c r="J1607" s="6" t="str">
        <f t="shared" si="14"/>
        <v/>
      </c>
      <c r="K1607" s="6"/>
      <c r="L1607" s="6"/>
      <c r="M1607" s="6"/>
      <c r="N1607" s="6"/>
      <c r="O1607" s="6"/>
      <c r="P1607" s="6"/>
      <c r="Q1607" s="6"/>
      <c r="R1607" s="6"/>
      <c r="S1607" s="6"/>
      <c r="T1607" s="6" t="str">
        <f t="shared" si="15"/>
        <v/>
      </c>
      <c r="U1607" s="6" t="str">
        <f t="shared" si="16"/>
        <v/>
      </c>
      <c r="V1607" s="6" t="str">
        <f t="shared" si="17"/>
        <v/>
      </c>
      <c r="W1607" s="6" t="str">
        <f>IFERROR(VLOOKUP($C1607,'pc 2021'!$D:$M,10,0)/1000,"")</f>
        <v/>
      </c>
      <c r="X1607" s="6" t="str">
        <f>IFERROR(VLOOKUP($C1607,'pnc 2021'!$D:$M,10,0)/1000,"")</f>
        <v/>
      </c>
      <c r="Y1607" s="6" t="str">
        <f>IFERROR(VLOOKUP(C1607,'atv 2021'!$D:$M,10,0)/1000,"")</f>
        <v/>
      </c>
      <c r="Z1607" s="6" t="str">
        <f>IFERROR(VLOOKUP($C1607,'ll 2021'!$D:$N,11,0)/1000,"")</f>
        <v/>
      </c>
      <c r="AA1607" s="2" t="str">
        <f t="shared" si="3"/>
        <v/>
      </c>
      <c r="AB1607" s="2">
        <f t="shared" si="18"/>
        <v>0</v>
      </c>
      <c r="AC1607" s="2">
        <f t="shared" si="19"/>
        <v>0</v>
      </c>
      <c r="AD1607" s="2">
        <f t="shared" si="20"/>
        <v>0</v>
      </c>
      <c r="AE1607" s="2">
        <f t="shared" si="21"/>
        <v>0</v>
      </c>
      <c r="AF1607" s="2">
        <f t="shared" si="22"/>
        <v>0</v>
      </c>
      <c r="AG1607" s="2">
        <f t="shared" si="23"/>
        <v>0</v>
      </c>
      <c r="AH1607" s="2">
        <f t="shared" si="24"/>
        <v>0</v>
      </c>
      <c r="AI1607" s="2">
        <f t="shared" si="25"/>
        <v>0</v>
      </c>
      <c r="AJ1607" s="2">
        <f t="shared" si="26"/>
        <v>1</v>
      </c>
      <c r="AK1607" s="2">
        <f t="shared" si="27"/>
        <v>0</v>
      </c>
      <c r="AL1607" s="2">
        <f t="shared" si="28"/>
        <v>0</v>
      </c>
      <c r="AM1607" s="2">
        <v>0.0</v>
      </c>
      <c r="AN1607" s="3">
        <v>0.0</v>
      </c>
      <c r="AO1607" s="3">
        <v>0.0</v>
      </c>
      <c r="AP1607" s="3">
        <v>0.0</v>
      </c>
      <c r="AQ1607" s="3">
        <v>0.0</v>
      </c>
      <c r="AR1607" s="3">
        <v>1.0</v>
      </c>
      <c r="AS1607" s="6" t="str">
        <f>IFERROR(VLOOKUP($C1607,'t-1 2020'!$A:$V,15,0),"")</f>
        <v/>
      </c>
      <c r="AT1607" s="6" t="str">
        <f>IFERROR(VLOOKUP($C1607,'t-1 2020'!$A:$V,16,0),"")</f>
        <v/>
      </c>
      <c r="AU1607" s="6" t="str">
        <f>IFERROR(VLOOKUP($C1607,'t-1 2020'!$A:$V,17,0),"")</f>
        <v/>
      </c>
      <c r="AV1607" s="6" t="str">
        <f>IFERROR(VLOOKUP($C1607,'t-1 2020'!$A:$V,8,0),"")</f>
        <v/>
      </c>
      <c r="AW1607" s="6" t="str">
        <f>IFERROR(VLOOKUP($C1607,'t-1 2020'!$A:$V,9,0),"")</f>
        <v/>
      </c>
      <c r="AX1607" s="6" t="str">
        <f>IFERROR(VLOOKUP($C1607,'t-1 2020'!$A:$V,10,0),"")</f>
        <v/>
      </c>
      <c r="AY1607" s="6" t="str">
        <f>IFERROR(VLOOKUP($C1607,'t-1 2020'!$A:$V,111,0),"")</f>
        <v/>
      </c>
      <c r="AZ1607" s="6" t="str">
        <f>IFERROR(VLOOKUP($C1607,'t-1 2020'!$A:$V,12,0),"")</f>
        <v/>
      </c>
      <c r="BA1607" s="6" t="str">
        <f>IFERROR(VLOOKUP($C1607,'t-1 2020'!$A:$V,13,0),"")</f>
        <v/>
      </c>
      <c r="BB1607" s="6" t="str">
        <f>IFERROR(VLOOKUP($C1607,'t-1 2020'!$A:$V,14,0),"")</f>
        <v/>
      </c>
      <c r="BC1607" s="6"/>
      <c r="BD1607" s="6"/>
    </row>
    <row r="1608" ht="15.75" customHeight="1">
      <c r="A1608" s="2">
        <v>199.0</v>
      </c>
      <c r="B1608" s="3">
        <v>2021.0</v>
      </c>
      <c r="C1608" s="7" t="s">
        <v>258</v>
      </c>
      <c r="D1608" s="2">
        <v>8133.0</v>
      </c>
      <c r="E1608" s="2">
        <v>9.2754738000162E13</v>
      </c>
      <c r="F1608" s="2" t="str">
        <f t="array" ref="F1608">IFERROR(INDEX(cnpj!$A:$B,MATCH(C1608,cnpj!$B:$B,0),1),IF(G1608=14,LEFT(E1608,2)&amp;"."&amp;MID(E1608,3,3)&amp;"."&amp;MID(E1608,6,3)&amp;"/"&amp;MID(E1608,9,4)&amp;"-"&amp;RIGHT(E1608,2),IF(G1608=13,0&amp;LEFT(E1608,1)&amp;"."&amp;MID(E1608,2,3)&amp;"."&amp;MID(E1608,5,3)&amp;"/"&amp;MID(E1608,8,4)&amp;"-"&amp;RIGHT(E1608,2),IF(G1608=12,"00"&amp;"."&amp;LEFT(E1608,3)&amp;"."&amp;MID(E1608,4,3)&amp;"/"&amp;MID(E1608,7,4)&amp;"-"&amp;RIGHT(E1608,2),IF(G1608=11,"00.0"&amp;LEFT(E1608,2)&amp;"."&amp;MID(E1608,3,3)&amp;"/"&amp;MID(E1608,6,4)&amp;"-"&amp;RIGHT(E1608,2),"erro")))))</f>
        <v>92.754.738/0001-62</v>
      </c>
      <c r="G1608" s="2">
        <f t="shared" si="2"/>
        <v>14</v>
      </c>
      <c r="H1608" s="2" t="s">
        <v>62</v>
      </c>
      <c r="I1608" s="2">
        <v>3.0</v>
      </c>
      <c r="J1608" s="6" t="str">
        <f t="shared" si="14"/>
        <v/>
      </c>
      <c r="K1608" s="6"/>
      <c r="L1608" s="6"/>
      <c r="M1608" s="6"/>
      <c r="N1608" s="6"/>
      <c r="O1608" s="6"/>
      <c r="P1608" s="6"/>
      <c r="Q1608" s="6"/>
      <c r="R1608" s="6"/>
      <c r="S1608" s="6"/>
      <c r="T1608" s="6">
        <f t="shared" si="15"/>
        <v>16.7000689</v>
      </c>
      <c r="U1608" s="6">
        <f t="shared" si="16"/>
        <v>0.03537795919</v>
      </c>
      <c r="V1608" s="6">
        <f t="shared" si="17"/>
        <v>0.4520112751</v>
      </c>
      <c r="W1608" s="6">
        <f>IFERROR(VLOOKUP($C1608,'pc 2021'!$D:$M,10,0)/1000,"")</f>
        <v>5127061</v>
      </c>
      <c r="X1608" s="6">
        <f>IFERROR(VLOOKUP($C1608,'pnc 2021'!$D:$M,10,0)/1000,"")</f>
        <v>2961980</v>
      </c>
      <c r="Y1608" s="6">
        <f>IFERROR(VLOOKUP(C1608,'atv 2021'!$D:$M,10,0)/1000,"")</f>
        <v>17895662</v>
      </c>
      <c r="Z1608" s="6">
        <f>IFERROR(VLOOKUP($C1608,'ll 2021'!$D:$N,11,0)/1000,"")</f>
        <v>633112</v>
      </c>
      <c r="AA1608" s="2" t="str">
        <f t="shared" si="3"/>
        <v/>
      </c>
      <c r="AB1608" s="2">
        <f t="shared" si="18"/>
        <v>0</v>
      </c>
      <c r="AC1608" s="2">
        <f t="shared" si="19"/>
        <v>0</v>
      </c>
      <c r="AD1608" s="2">
        <f t="shared" si="20"/>
        <v>0</v>
      </c>
      <c r="AE1608" s="2">
        <f t="shared" si="21"/>
        <v>0</v>
      </c>
      <c r="AF1608" s="2">
        <f t="shared" si="22"/>
        <v>0</v>
      </c>
      <c r="AG1608" s="2">
        <f t="shared" si="23"/>
        <v>0</v>
      </c>
      <c r="AH1608" s="2">
        <f t="shared" si="24"/>
        <v>1</v>
      </c>
      <c r="AI1608" s="2">
        <f t="shared" si="25"/>
        <v>0</v>
      </c>
      <c r="AJ1608" s="2">
        <f t="shared" si="26"/>
        <v>0</v>
      </c>
      <c r="AK1608" s="2">
        <f t="shared" si="27"/>
        <v>0</v>
      </c>
      <c r="AL1608" s="2">
        <f t="shared" si="28"/>
        <v>0</v>
      </c>
      <c r="AM1608" s="2">
        <v>0.0</v>
      </c>
      <c r="AN1608" s="3">
        <v>0.0</v>
      </c>
      <c r="AO1608" s="3">
        <v>0.0</v>
      </c>
      <c r="AP1608" s="3">
        <v>0.0</v>
      </c>
      <c r="AQ1608" s="3">
        <v>0.0</v>
      </c>
      <c r="AR1608" s="3">
        <v>1.0</v>
      </c>
      <c r="AS1608" s="6" t="str">
        <f>IFERROR(VLOOKUP($C1608,'t-1 2020'!$A:$V,15,0),"")</f>
        <v/>
      </c>
      <c r="AT1608" s="6" t="str">
        <f>IFERROR(VLOOKUP($C1608,'t-1 2020'!$A:$V,16,0),"")</f>
        <v/>
      </c>
      <c r="AU1608" s="6" t="str">
        <f>IFERROR(VLOOKUP($C1608,'t-1 2020'!$A:$V,17,0),"")</f>
        <v/>
      </c>
      <c r="AV1608" s="6" t="str">
        <f>IFERROR(VLOOKUP($C1608,'t-1 2020'!$A:$V,8,0),"")</f>
        <v/>
      </c>
      <c r="AW1608" s="6" t="str">
        <f>IFERROR(VLOOKUP($C1608,'t-1 2020'!$A:$V,9,0),"")</f>
        <v/>
      </c>
      <c r="AX1608" s="6" t="str">
        <f>IFERROR(VLOOKUP($C1608,'t-1 2020'!$A:$V,10,0),"")</f>
        <v/>
      </c>
      <c r="AY1608" s="6" t="str">
        <f>IFERROR(VLOOKUP($C1608,'t-1 2020'!$A:$V,111,0),"")</f>
        <v/>
      </c>
      <c r="AZ1608" s="6" t="str">
        <f>IFERROR(VLOOKUP($C1608,'t-1 2020'!$A:$V,12,0),"")</f>
        <v/>
      </c>
      <c r="BA1608" s="6" t="str">
        <f>IFERROR(VLOOKUP($C1608,'t-1 2020'!$A:$V,13,0),"")</f>
        <v/>
      </c>
      <c r="BB1608" s="6" t="str">
        <f>IFERROR(VLOOKUP($C1608,'t-1 2020'!$A:$V,14,0),"")</f>
        <v/>
      </c>
      <c r="BC1608" s="6"/>
      <c r="BD1608" s="6"/>
    </row>
    <row r="1609" ht="15.75" customHeight="1">
      <c r="A1609" s="2">
        <v>200.0</v>
      </c>
      <c r="B1609" s="3">
        <v>2021.0</v>
      </c>
      <c r="C1609" s="7" t="s">
        <v>259</v>
      </c>
      <c r="D1609" s="2">
        <v>17434.0</v>
      </c>
      <c r="E1609" s="2">
        <v>2.338534000158E12</v>
      </c>
      <c r="F1609" s="2" t="str">
        <f t="array" ref="F1609">IFERROR(INDEX(cnpj!$A:$B,MATCH(C1609,cnpj!$B:$B,0),1),IF(G1609=14,LEFT(E1609,2)&amp;"."&amp;MID(E1609,3,3)&amp;"."&amp;MID(E1609,6,3)&amp;"/"&amp;MID(E1609,9,4)&amp;"-"&amp;RIGHT(E1609,2),IF(G1609=13,0&amp;LEFT(E1609,1)&amp;"."&amp;MID(E1609,2,3)&amp;"."&amp;MID(E1609,5,3)&amp;"/"&amp;MID(E1609,8,4)&amp;"-"&amp;RIGHT(E1609,2),IF(G1609=12,"00"&amp;"."&amp;LEFT(E1609,3)&amp;"."&amp;MID(E1609,4,3)&amp;"/"&amp;MID(E1609,7,4)&amp;"-"&amp;RIGHT(E1609,2),IF(G1609=11,"00.0"&amp;LEFT(E1609,2)&amp;"."&amp;MID(E1609,3,3)&amp;"/"&amp;MID(E1609,6,4)&amp;"-"&amp;RIGHT(E1609,2),"erro")))))</f>
        <v>02.338.534/0001-58</v>
      </c>
      <c r="G1609" s="2">
        <f t="shared" si="2"/>
        <v>13</v>
      </c>
      <c r="H1609" s="2" t="s">
        <v>50</v>
      </c>
      <c r="I1609" s="2">
        <v>6.0</v>
      </c>
      <c r="J1609" s="6" t="str">
        <f t="shared" si="14"/>
        <v/>
      </c>
      <c r="K1609" s="6"/>
      <c r="L1609" s="6"/>
      <c r="M1609" s="6"/>
      <c r="N1609" s="6"/>
      <c r="O1609" s="6"/>
      <c r="P1609" s="6"/>
      <c r="Q1609" s="6"/>
      <c r="R1609" s="6"/>
      <c r="S1609" s="6"/>
      <c r="T1609" s="6">
        <f t="shared" si="15"/>
        <v>9.323222529</v>
      </c>
      <c r="U1609" s="6">
        <f t="shared" si="16"/>
        <v>-128.3483698</v>
      </c>
      <c r="V1609" s="6">
        <f t="shared" si="17"/>
        <v>302.3170165</v>
      </c>
      <c r="W1609" s="6">
        <f>IFERROR(VLOOKUP($C1609,'pc 2021'!$D:$M,10,0)/1000,"")</f>
        <v>3384439</v>
      </c>
      <c r="X1609" s="6">
        <f>IFERROR(VLOOKUP($C1609,'pnc 2021'!$D:$M,10,0)/1000,"")</f>
        <v>0</v>
      </c>
      <c r="Y1609" s="6">
        <f>IFERROR(VLOOKUP(C1609,'atv 2021'!$D:$M,10,0)/1000,"")</f>
        <v>11195</v>
      </c>
      <c r="Z1609" s="6">
        <f>IFERROR(VLOOKUP($C1609,'ll 2021'!$D:$N,11,0)/1000,"")</f>
        <v>-1436860</v>
      </c>
      <c r="AA1609" s="2" t="str">
        <f t="shared" si="3"/>
        <v/>
      </c>
      <c r="AB1609" s="2">
        <f t="shared" si="18"/>
        <v>0</v>
      </c>
      <c r="AC1609" s="2">
        <f t="shared" si="19"/>
        <v>1</v>
      </c>
      <c r="AD1609" s="2">
        <f t="shared" si="20"/>
        <v>0</v>
      </c>
      <c r="AE1609" s="2">
        <f t="shared" si="21"/>
        <v>0</v>
      </c>
      <c r="AF1609" s="2">
        <f t="shared" si="22"/>
        <v>0</v>
      </c>
      <c r="AG1609" s="2">
        <f t="shared" si="23"/>
        <v>0</v>
      </c>
      <c r="AH1609" s="2">
        <f t="shared" si="24"/>
        <v>0</v>
      </c>
      <c r="AI1609" s="2">
        <f t="shared" si="25"/>
        <v>0</v>
      </c>
      <c r="AJ1609" s="2">
        <f t="shared" si="26"/>
        <v>0</v>
      </c>
      <c r="AK1609" s="2">
        <f t="shared" si="27"/>
        <v>0</v>
      </c>
      <c r="AL1609" s="2">
        <f t="shared" si="28"/>
        <v>0</v>
      </c>
      <c r="AM1609" s="2">
        <v>0.0</v>
      </c>
      <c r="AN1609" s="3">
        <v>0.0</v>
      </c>
      <c r="AO1609" s="3">
        <v>0.0</v>
      </c>
      <c r="AP1609" s="3">
        <v>0.0</v>
      </c>
      <c r="AQ1609" s="3">
        <v>0.0</v>
      </c>
      <c r="AR1609" s="3">
        <v>1.0</v>
      </c>
      <c r="AS1609" s="6">
        <f>IFERROR(VLOOKUP($C1609,'t-1 2020'!$A:$V,15,0),"")</f>
        <v>9.307194813</v>
      </c>
      <c r="AT1609" s="6">
        <f>IFERROR(VLOOKUP($C1609,'t-1 2020'!$A:$V,16,0),"")</f>
        <v>-0.02457698013</v>
      </c>
      <c r="AU1609" s="6">
        <f>IFERROR(VLOOKUP($C1609,'t-1 2020'!$A:$V,17,0),"")</f>
        <v>176.7632749</v>
      </c>
      <c r="AV1609" s="6">
        <f>IFERROR(VLOOKUP($C1609,'t-1 2020'!$A:$V,8,0),"")</f>
        <v>0</v>
      </c>
      <c r="AW1609" s="6">
        <f>IFERROR(VLOOKUP($C1609,'t-1 2020'!$A:$V,9,0),"")</f>
        <v>0</v>
      </c>
      <c r="AX1609" s="6">
        <f>IFERROR(VLOOKUP($C1609,'t-1 2020'!$A:$V,10,0),"")</f>
        <v>0</v>
      </c>
      <c r="AY1609" s="6" t="str">
        <f>IFERROR(VLOOKUP($C1609,'t-1 2020'!$A:$V,111,0),"")</f>
        <v/>
      </c>
      <c r="AZ1609" s="6">
        <f>IFERROR(VLOOKUP($C1609,'t-1 2020'!$A:$V,12,0),"")</f>
        <v>0</v>
      </c>
      <c r="BA1609" s="6">
        <f>IFERROR(VLOOKUP($C1609,'t-1 2020'!$A:$V,13,0),"")</f>
        <v>0</v>
      </c>
      <c r="BB1609" s="6">
        <f>IFERROR(VLOOKUP($C1609,'t-1 2020'!$A:$V,14,0),"")</f>
        <v>0</v>
      </c>
      <c r="BC1609" s="6"/>
      <c r="BD1609" s="6"/>
    </row>
    <row r="1610" ht="15.75" customHeight="1">
      <c r="A1610" s="2">
        <v>201.0</v>
      </c>
      <c r="B1610" s="3">
        <v>2021.0</v>
      </c>
      <c r="C1610" s="7" t="s">
        <v>260</v>
      </c>
      <c r="D1610" s="2">
        <v>20060.0</v>
      </c>
      <c r="E1610" s="2">
        <v>8.9463822000112E13</v>
      </c>
      <c r="F1610" s="2" t="str">
        <f t="array" ref="F1610">IFERROR(INDEX(cnpj!$A:$B,MATCH(C1610,cnpj!$B:$B,0),1),IF(G1610=14,LEFT(E1610,2)&amp;"."&amp;MID(E1610,3,3)&amp;"."&amp;MID(E1610,6,3)&amp;"/"&amp;MID(E1610,9,4)&amp;"-"&amp;RIGHT(E1610,2),IF(G1610=13,0&amp;LEFT(E1610,1)&amp;"."&amp;MID(E1610,2,3)&amp;"."&amp;MID(E1610,5,3)&amp;"/"&amp;MID(E1610,8,4)&amp;"-"&amp;RIGHT(E1610,2),IF(G1610=12,"00"&amp;"."&amp;LEFT(E1610,3)&amp;"."&amp;MID(E1610,4,3)&amp;"/"&amp;MID(E1610,7,4)&amp;"-"&amp;RIGHT(E1610,2),IF(G1610=11,"00.0"&amp;LEFT(E1610,2)&amp;"."&amp;MID(E1610,3,3)&amp;"/"&amp;MID(E1610,6,4)&amp;"-"&amp;RIGHT(E1610,2),"erro")))))</f>
        <v>89.463.822/0001-12</v>
      </c>
      <c r="G1610" s="2">
        <f t="shared" si="2"/>
        <v>14</v>
      </c>
      <c r="H1610" s="2" t="s">
        <v>191</v>
      </c>
      <c r="I1610" s="2">
        <v>7.0</v>
      </c>
      <c r="J1610" s="6" t="str">
        <f t="shared" si="14"/>
        <v/>
      </c>
      <c r="K1610" s="6"/>
      <c r="L1610" s="6"/>
      <c r="M1610" s="6"/>
      <c r="N1610" s="6"/>
      <c r="O1610" s="6"/>
      <c r="P1610" s="6"/>
      <c r="Q1610" s="6"/>
      <c r="R1610" s="6"/>
      <c r="S1610" s="6"/>
      <c r="T1610" s="6">
        <f t="shared" si="15"/>
        <v>13.28585034</v>
      </c>
      <c r="U1610" s="6">
        <f t="shared" si="16"/>
        <v>-0.07021000161</v>
      </c>
      <c r="V1610" s="6">
        <f t="shared" si="17"/>
        <v>0.753617921</v>
      </c>
      <c r="W1610" s="6">
        <f>IFERROR(VLOOKUP($C1610,'pc 2021'!$D:$M,10,0)/1000,"")</f>
        <v>77938</v>
      </c>
      <c r="X1610" s="6">
        <f>IFERROR(VLOOKUP($C1610,'pnc 2021'!$D:$M,10,0)/1000,"")</f>
        <v>365796</v>
      </c>
      <c r="Y1610" s="6">
        <f>IFERROR(VLOOKUP(C1610,'atv 2021'!$D:$M,10,0)/1000,"")</f>
        <v>588805</v>
      </c>
      <c r="Z1610" s="6">
        <f>IFERROR(VLOOKUP($C1610,'ll 2021'!$D:$N,11,0)/1000,"")</f>
        <v>-41340</v>
      </c>
      <c r="AA1610" s="2" t="str">
        <f t="shared" si="3"/>
        <v/>
      </c>
      <c r="AB1610" s="2">
        <f t="shared" si="18"/>
        <v>0</v>
      </c>
      <c r="AC1610" s="2">
        <f t="shared" si="19"/>
        <v>0</v>
      </c>
      <c r="AD1610" s="2">
        <f t="shared" si="20"/>
        <v>0</v>
      </c>
      <c r="AE1610" s="2">
        <f t="shared" si="21"/>
        <v>0</v>
      </c>
      <c r="AF1610" s="2">
        <f t="shared" si="22"/>
        <v>0</v>
      </c>
      <c r="AG1610" s="2">
        <f t="shared" si="23"/>
        <v>0</v>
      </c>
      <c r="AH1610" s="2">
        <f t="shared" si="24"/>
        <v>0</v>
      </c>
      <c r="AI1610" s="2">
        <f t="shared" si="25"/>
        <v>0</v>
      </c>
      <c r="AJ1610" s="2">
        <f t="shared" si="26"/>
        <v>0</v>
      </c>
      <c r="AK1610" s="2">
        <f t="shared" si="27"/>
        <v>1</v>
      </c>
      <c r="AL1610" s="2">
        <f t="shared" si="28"/>
        <v>0</v>
      </c>
      <c r="AM1610" s="2">
        <v>0.0</v>
      </c>
      <c r="AN1610" s="3">
        <v>0.0</v>
      </c>
      <c r="AO1610" s="3">
        <v>0.0</v>
      </c>
      <c r="AP1610" s="3">
        <v>0.0</v>
      </c>
      <c r="AQ1610" s="3">
        <v>0.0</v>
      </c>
      <c r="AR1610" s="3">
        <v>1.0</v>
      </c>
      <c r="AS1610" s="6" t="str">
        <f>IFERROR(VLOOKUP($C1610,'t-1 2020'!$A:$V,15,0),"")</f>
        <v/>
      </c>
      <c r="AT1610" s="6" t="str">
        <f>IFERROR(VLOOKUP($C1610,'t-1 2020'!$A:$V,16,0),"")</f>
        <v/>
      </c>
      <c r="AU1610" s="6" t="str">
        <f>IFERROR(VLOOKUP($C1610,'t-1 2020'!$A:$V,17,0),"")</f>
        <v/>
      </c>
      <c r="AV1610" s="6" t="str">
        <f>IFERROR(VLOOKUP($C1610,'t-1 2020'!$A:$V,8,0),"")</f>
        <v/>
      </c>
      <c r="AW1610" s="6" t="str">
        <f>IFERROR(VLOOKUP($C1610,'t-1 2020'!$A:$V,9,0),"")</f>
        <v/>
      </c>
      <c r="AX1610" s="6" t="str">
        <f>IFERROR(VLOOKUP($C1610,'t-1 2020'!$A:$V,10,0),"")</f>
        <v/>
      </c>
      <c r="AY1610" s="6" t="str">
        <f>IFERROR(VLOOKUP($C1610,'t-1 2020'!$A:$V,111,0),"")</f>
        <v/>
      </c>
      <c r="AZ1610" s="6" t="str">
        <f>IFERROR(VLOOKUP($C1610,'t-1 2020'!$A:$V,12,0),"")</f>
        <v/>
      </c>
      <c r="BA1610" s="6" t="str">
        <f>IFERROR(VLOOKUP($C1610,'t-1 2020'!$A:$V,13,0),"")</f>
        <v/>
      </c>
      <c r="BB1610" s="6" t="str">
        <f>IFERROR(VLOOKUP($C1610,'t-1 2020'!$A:$V,14,0),"")</f>
        <v/>
      </c>
      <c r="BC1610" s="6"/>
      <c r="BD1610" s="6"/>
    </row>
    <row r="1611" ht="15.75" customHeight="1">
      <c r="A1611" s="2">
        <v>202.0</v>
      </c>
      <c r="B1611" s="3">
        <v>2021.0</v>
      </c>
      <c r="C1611" s="7" t="s">
        <v>261</v>
      </c>
      <c r="D1611" s="2">
        <v>20338.0</v>
      </c>
      <c r="E1611" s="2">
        <v>7.206816000115E12</v>
      </c>
      <c r="F1611" s="2" t="str">
        <f t="array" ref="F1611">IFERROR(INDEX(cnpj!$A:$B,MATCH(C1611,cnpj!$B:$B,0),1),IF(G1611=14,LEFT(E1611,2)&amp;"."&amp;MID(E1611,3,3)&amp;"."&amp;MID(E1611,6,3)&amp;"/"&amp;MID(E1611,9,4)&amp;"-"&amp;RIGHT(E1611,2),IF(G1611=13,0&amp;LEFT(E1611,1)&amp;"."&amp;MID(E1611,2,3)&amp;"."&amp;MID(E1611,5,3)&amp;"/"&amp;MID(E1611,8,4)&amp;"-"&amp;RIGHT(E1611,2),IF(G1611=12,"00"&amp;"."&amp;LEFT(E1611,3)&amp;"."&amp;MID(E1611,4,3)&amp;"/"&amp;MID(E1611,7,4)&amp;"-"&amp;RIGHT(E1611,2),IF(G1611=11,"00.0"&amp;LEFT(E1611,2)&amp;"."&amp;MID(E1611,3,3)&amp;"/"&amp;MID(E1611,6,4)&amp;"-"&amp;RIGHT(E1611,2),"erro")))))</f>
        <v>07.206.816/0001-15</v>
      </c>
      <c r="G1611" s="2">
        <f t="shared" si="2"/>
        <v>13</v>
      </c>
      <c r="H1611" s="2" t="s">
        <v>86</v>
      </c>
      <c r="I1611" s="2">
        <v>4.0</v>
      </c>
      <c r="J1611" s="6" t="str">
        <f t="shared" si="14"/>
        <v/>
      </c>
      <c r="K1611" s="6"/>
      <c r="L1611" s="6"/>
      <c r="M1611" s="6"/>
      <c r="N1611" s="6"/>
      <c r="O1611" s="6"/>
      <c r="P1611" s="6"/>
      <c r="Q1611" s="6"/>
      <c r="R1611" s="6"/>
      <c r="S1611" s="6"/>
      <c r="T1611" s="6">
        <f t="shared" si="15"/>
        <v>16.17959885</v>
      </c>
      <c r="U1611" s="6">
        <f t="shared" si="16"/>
        <v>0.04748635529</v>
      </c>
      <c r="V1611" s="6">
        <f t="shared" si="17"/>
        <v>0.3387188428</v>
      </c>
      <c r="W1611" s="6">
        <f>IFERROR(VLOOKUP($C1611,'pc 2021'!$D:$M,10,0)/1000,"")</f>
        <v>1317713</v>
      </c>
      <c r="X1611" s="6">
        <f>IFERROR(VLOOKUP($C1611,'pnc 2021'!$D:$M,10,0)/1000,"")</f>
        <v>2284338</v>
      </c>
      <c r="Y1611" s="6">
        <f>IFERROR(VLOOKUP(C1611,'atv 2021'!$D:$M,10,0)/1000,"")</f>
        <v>10634339</v>
      </c>
      <c r="Z1611" s="6">
        <f>IFERROR(VLOOKUP($C1611,'ll 2021'!$D:$N,11,0)/1000,"")</f>
        <v>504986</v>
      </c>
      <c r="AA1611" s="2" t="str">
        <f t="shared" si="3"/>
        <v/>
      </c>
      <c r="AB1611" s="2">
        <f t="shared" si="18"/>
        <v>0</v>
      </c>
      <c r="AC1611" s="2">
        <f t="shared" si="19"/>
        <v>0</v>
      </c>
      <c r="AD1611" s="2">
        <f t="shared" si="20"/>
        <v>0</v>
      </c>
      <c r="AE1611" s="2">
        <f t="shared" si="21"/>
        <v>0</v>
      </c>
      <c r="AF1611" s="2">
        <f t="shared" si="22"/>
        <v>0</v>
      </c>
      <c r="AG1611" s="2">
        <f t="shared" si="23"/>
        <v>0</v>
      </c>
      <c r="AH1611" s="2">
        <f t="shared" si="24"/>
        <v>0</v>
      </c>
      <c r="AI1611" s="2">
        <f t="shared" si="25"/>
        <v>1</v>
      </c>
      <c r="AJ1611" s="2">
        <f t="shared" si="26"/>
        <v>0</v>
      </c>
      <c r="AK1611" s="2">
        <f t="shared" si="27"/>
        <v>0</v>
      </c>
      <c r="AL1611" s="2">
        <f t="shared" si="28"/>
        <v>0</v>
      </c>
      <c r="AM1611" s="2">
        <v>0.0</v>
      </c>
      <c r="AN1611" s="3">
        <v>0.0</v>
      </c>
      <c r="AO1611" s="3">
        <v>0.0</v>
      </c>
      <c r="AP1611" s="3">
        <v>0.0</v>
      </c>
      <c r="AQ1611" s="3">
        <v>0.0</v>
      </c>
      <c r="AR1611" s="3">
        <v>1.0</v>
      </c>
      <c r="AS1611" s="6">
        <f>IFERROR(VLOOKUP($C1611,'t-1 2020'!$A:$V,15,0),"")</f>
        <v>16.09077707</v>
      </c>
      <c r="AT1611" s="6">
        <f>IFERROR(VLOOKUP($C1611,'t-1 2020'!$A:$V,16,0),"")</f>
        <v>0.0784998775</v>
      </c>
      <c r="AU1611" s="6">
        <f>IFERROR(VLOOKUP($C1611,'t-1 2020'!$A:$V,17,0),"")</f>
        <v>0.317038199</v>
      </c>
      <c r="AV1611" s="6">
        <f>IFERROR(VLOOKUP($C1611,'t-1 2020'!$A:$V,8,0),"")</f>
        <v>0</v>
      </c>
      <c r="AW1611" s="6">
        <f>IFERROR(VLOOKUP($C1611,'t-1 2020'!$A:$V,9,0),"")</f>
        <v>1</v>
      </c>
      <c r="AX1611" s="6">
        <f>IFERROR(VLOOKUP($C1611,'t-1 2020'!$A:$V,10,0),"")</f>
        <v>1</v>
      </c>
      <c r="AY1611" s="6" t="str">
        <f>IFERROR(VLOOKUP($C1611,'t-1 2020'!$A:$V,111,0),"")</f>
        <v/>
      </c>
      <c r="AZ1611" s="6">
        <f>IFERROR(VLOOKUP($C1611,'t-1 2020'!$A:$V,12,0),"")</f>
        <v>0</v>
      </c>
      <c r="BA1611" s="6">
        <f>IFERROR(VLOOKUP($C1611,'t-1 2020'!$A:$V,13,0),"")</f>
        <v>13</v>
      </c>
      <c r="BB1611" s="6">
        <f>IFERROR(VLOOKUP($C1611,'t-1 2020'!$A:$V,14,0),"")</f>
        <v>0</v>
      </c>
      <c r="BC1611" s="6"/>
      <c r="BD1611" s="6"/>
    </row>
    <row r="1612" ht="15.75" customHeight="1">
      <c r="A1612" s="2">
        <v>203.0</v>
      </c>
      <c r="B1612" s="3">
        <v>2021.0</v>
      </c>
      <c r="C1612" s="7" t="s">
        <v>262</v>
      </c>
      <c r="D1612" s="2">
        <v>20842.0</v>
      </c>
      <c r="E1612" s="2">
        <v>8.684547000165E12</v>
      </c>
      <c r="F1612" s="2" t="str">
        <f t="array" ref="F1612">IFERROR(INDEX(cnpj!$A:$B,MATCH(C1612,cnpj!$B:$B,0),1),IF(G1612=14,LEFT(E1612,2)&amp;"."&amp;MID(E1612,3,3)&amp;"."&amp;MID(E1612,6,3)&amp;"/"&amp;MID(E1612,9,4)&amp;"-"&amp;RIGHT(E1612,2),IF(G1612=13,0&amp;LEFT(E1612,1)&amp;"."&amp;MID(E1612,2,3)&amp;"."&amp;MID(E1612,5,3)&amp;"/"&amp;MID(E1612,8,4)&amp;"-"&amp;RIGHT(E1612,2),IF(G1612=12,"00"&amp;"."&amp;LEFT(E1612,3)&amp;"."&amp;MID(E1612,4,3)&amp;"/"&amp;MID(E1612,7,4)&amp;"-"&amp;RIGHT(E1612,2),IF(G1612=11,"00.0"&amp;LEFT(E1612,2)&amp;"."&amp;MID(E1612,3,3)&amp;"/"&amp;MID(E1612,6,4)&amp;"-"&amp;RIGHT(E1612,2),"erro")))))</f>
        <v>08.684.547/0001-65</v>
      </c>
      <c r="G1612" s="2">
        <f t="shared" si="2"/>
        <v>13</v>
      </c>
      <c r="H1612" s="2" t="s">
        <v>60</v>
      </c>
      <c r="I1612" s="2">
        <v>1.0</v>
      </c>
      <c r="J1612" s="6" t="str">
        <f t="shared" si="14"/>
        <v/>
      </c>
      <c r="K1612" s="6"/>
      <c r="L1612" s="6"/>
      <c r="M1612" s="6"/>
      <c r="N1612" s="6"/>
      <c r="O1612" s="6"/>
      <c r="P1612" s="6"/>
      <c r="Q1612" s="6"/>
      <c r="R1612" s="6"/>
      <c r="S1612" s="6"/>
      <c r="T1612" s="6" t="str">
        <f t="shared" si="15"/>
        <v/>
      </c>
      <c r="U1612" s="6" t="str">
        <f t="shared" si="16"/>
        <v/>
      </c>
      <c r="V1612" s="6" t="str">
        <f t="shared" si="17"/>
        <v/>
      </c>
      <c r="W1612" s="6" t="str">
        <f>IFERROR(VLOOKUP($C1612,'pc 2021'!$D:$M,10,0)/1000,"")</f>
        <v/>
      </c>
      <c r="X1612" s="6" t="str">
        <f>IFERROR(VLOOKUP($C1612,'pnc 2021'!$D:$M,10,0)/1000,"")</f>
        <v/>
      </c>
      <c r="Y1612" s="6" t="str">
        <f>IFERROR(VLOOKUP(C1612,'atv 2021'!$D:$M,10,0)/1000,"")</f>
        <v/>
      </c>
      <c r="Z1612" s="6" t="str">
        <f>IFERROR(VLOOKUP($C1612,'ll 2021'!$D:$N,11,0)/1000,"")</f>
        <v/>
      </c>
      <c r="AA1612" s="2" t="str">
        <f t="shared" si="3"/>
        <v/>
      </c>
      <c r="AB1612" s="2">
        <f t="shared" si="18"/>
        <v>0</v>
      </c>
      <c r="AC1612" s="2">
        <f t="shared" si="19"/>
        <v>0</v>
      </c>
      <c r="AD1612" s="2">
        <f t="shared" si="20"/>
        <v>0</v>
      </c>
      <c r="AE1612" s="2">
        <f t="shared" si="21"/>
        <v>0</v>
      </c>
      <c r="AF1612" s="2">
        <f t="shared" si="22"/>
        <v>0</v>
      </c>
      <c r="AG1612" s="2">
        <f t="shared" si="23"/>
        <v>1</v>
      </c>
      <c r="AH1612" s="2">
        <f t="shared" si="24"/>
        <v>0</v>
      </c>
      <c r="AI1612" s="2">
        <f t="shared" si="25"/>
        <v>0</v>
      </c>
      <c r="AJ1612" s="2">
        <f t="shared" si="26"/>
        <v>0</v>
      </c>
      <c r="AK1612" s="2">
        <f t="shared" si="27"/>
        <v>0</v>
      </c>
      <c r="AL1612" s="2">
        <f t="shared" si="28"/>
        <v>0</v>
      </c>
      <c r="AM1612" s="2">
        <v>0.0</v>
      </c>
      <c r="AN1612" s="3">
        <v>0.0</v>
      </c>
      <c r="AO1612" s="3">
        <v>0.0</v>
      </c>
      <c r="AP1612" s="3">
        <v>0.0</v>
      </c>
      <c r="AQ1612" s="3">
        <v>0.0</v>
      </c>
      <c r="AR1612" s="3">
        <v>1.0</v>
      </c>
      <c r="AS1612" s="6" t="str">
        <f>IFERROR(VLOOKUP($C1612,'t-1 2020'!$A:$V,15,0),"")</f>
        <v/>
      </c>
      <c r="AT1612" s="6" t="str">
        <f>IFERROR(VLOOKUP($C1612,'t-1 2020'!$A:$V,16,0),"")</f>
        <v/>
      </c>
      <c r="AU1612" s="6" t="str">
        <f>IFERROR(VLOOKUP($C1612,'t-1 2020'!$A:$V,17,0),"")</f>
        <v/>
      </c>
      <c r="AV1612" s="6" t="str">
        <f>IFERROR(VLOOKUP($C1612,'t-1 2020'!$A:$V,8,0),"")</f>
        <v/>
      </c>
      <c r="AW1612" s="6" t="str">
        <f>IFERROR(VLOOKUP($C1612,'t-1 2020'!$A:$V,9,0),"")</f>
        <v/>
      </c>
      <c r="AX1612" s="6" t="str">
        <f>IFERROR(VLOOKUP($C1612,'t-1 2020'!$A:$V,10,0),"")</f>
        <v/>
      </c>
      <c r="AY1612" s="6" t="str">
        <f>IFERROR(VLOOKUP($C1612,'t-1 2020'!$A:$V,111,0),"")</f>
        <v/>
      </c>
      <c r="AZ1612" s="6" t="str">
        <f>IFERROR(VLOOKUP($C1612,'t-1 2020'!$A:$V,12,0),"")</f>
        <v/>
      </c>
      <c r="BA1612" s="6" t="str">
        <f>IFERROR(VLOOKUP($C1612,'t-1 2020'!$A:$V,13,0),"")</f>
        <v/>
      </c>
      <c r="BB1612" s="6" t="str">
        <f>IFERROR(VLOOKUP($C1612,'t-1 2020'!$A:$V,14,0),"")</f>
        <v/>
      </c>
      <c r="BC1612" s="6"/>
      <c r="BD1612" s="6"/>
    </row>
    <row r="1613" ht="15.75" customHeight="1">
      <c r="A1613" s="2">
        <v>204.0</v>
      </c>
      <c r="B1613" s="3">
        <v>2021.0</v>
      </c>
      <c r="C1613" s="7" t="s">
        <v>263</v>
      </c>
      <c r="D1613" s="2">
        <v>8575.0</v>
      </c>
      <c r="E1613" s="2">
        <v>6.0476884000187E13</v>
      </c>
      <c r="F1613" s="2" t="str">
        <f t="array" ref="F1613">IFERROR(INDEX(cnpj!$A:$B,MATCH(C1613,cnpj!$B:$B,0),1),IF(G1613=14,LEFT(E1613,2)&amp;"."&amp;MID(E1613,3,3)&amp;"."&amp;MID(E1613,6,3)&amp;"/"&amp;MID(E1613,9,4)&amp;"-"&amp;RIGHT(E1613,2),IF(G1613=13,0&amp;LEFT(E1613,1)&amp;"."&amp;MID(E1613,2,3)&amp;"."&amp;MID(E1613,5,3)&amp;"/"&amp;MID(E1613,8,4)&amp;"-"&amp;RIGHT(E1613,2),IF(G1613=12,"00"&amp;"."&amp;LEFT(E1613,3)&amp;"."&amp;MID(E1613,4,3)&amp;"/"&amp;MID(E1613,7,4)&amp;"-"&amp;RIGHT(E1613,2),IF(G1613=11,"00.0"&amp;LEFT(E1613,2)&amp;"."&amp;MID(E1613,3,3)&amp;"/"&amp;MID(E1613,6,4)&amp;"-"&amp;RIGHT(E1613,2),"erro")))))</f>
        <v>60.476.884/0001-87</v>
      </c>
      <c r="G1613" s="2">
        <f t="shared" si="2"/>
        <v>14</v>
      </c>
      <c r="H1613" s="2" t="s">
        <v>62</v>
      </c>
      <c r="I1613" s="2">
        <v>3.0</v>
      </c>
      <c r="J1613" s="6" t="str">
        <f t="shared" si="14"/>
        <v/>
      </c>
      <c r="K1613" s="6"/>
      <c r="L1613" s="6"/>
      <c r="M1613" s="6"/>
      <c r="N1613" s="6"/>
      <c r="O1613" s="6"/>
      <c r="P1613" s="6"/>
      <c r="Q1613" s="6"/>
      <c r="R1613" s="6"/>
      <c r="S1613" s="6"/>
      <c r="T1613" s="6">
        <f t="shared" si="15"/>
        <v>14.84845765</v>
      </c>
      <c r="U1613" s="6">
        <f t="shared" si="16"/>
        <v>0.2017767207</v>
      </c>
      <c r="V1613" s="6">
        <f t="shared" si="17"/>
        <v>0.3896042228</v>
      </c>
      <c r="W1613" s="6">
        <f>IFERROR(VLOOKUP($C1613,'pc 2021'!$D:$M,10,0)/1000,"")</f>
        <v>732009</v>
      </c>
      <c r="X1613" s="6">
        <f>IFERROR(VLOOKUP($C1613,'pnc 2021'!$D:$M,10,0)/1000,"")</f>
        <v>362519</v>
      </c>
      <c r="Y1613" s="6">
        <f>IFERROR(VLOOKUP(C1613,'atv 2021'!$D:$M,10,0)/1000,"")</f>
        <v>2809333</v>
      </c>
      <c r="Z1613" s="6">
        <f>IFERROR(VLOOKUP($C1613,'ll 2021'!$D:$N,11,0)/1000,"")</f>
        <v>566858</v>
      </c>
      <c r="AA1613" s="2" t="str">
        <f t="shared" si="3"/>
        <v/>
      </c>
      <c r="AB1613" s="2">
        <f t="shared" si="18"/>
        <v>0</v>
      </c>
      <c r="AC1613" s="2">
        <f t="shared" si="19"/>
        <v>0</v>
      </c>
      <c r="AD1613" s="2">
        <f t="shared" si="20"/>
        <v>0</v>
      </c>
      <c r="AE1613" s="2">
        <f t="shared" si="21"/>
        <v>0</v>
      </c>
      <c r="AF1613" s="2">
        <f t="shared" si="22"/>
        <v>0</v>
      </c>
      <c r="AG1613" s="2">
        <f t="shared" si="23"/>
        <v>0</v>
      </c>
      <c r="AH1613" s="2">
        <f t="shared" si="24"/>
        <v>1</v>
      </c>
      <c r="AI1613" s="2">
        <f t="shared" si="25"/>
        <v>0</v>
      </c>
      <c r="AJ1613" s="2">
        <f t="shared" si="26"/>
        <v>0</v>
      </c>
      <c r="AK1613" s="2">
        <f t="shared" si="27"/>
        <v>0</v>
      </c>
      <c r="AL1613" s="2">
        <f t="shared" si="28"/>
        <v>0</v>
      </c>
      <c r="AM1613" s="2">
        <v>0.0</v>
      </c>
      <c r="AN1613" s="3">
        <v>0.0</v>
      </c>
      <c r="AO1613" s="3">
        <v>0.0</v>
      </c>
      <c r="AP1613" s="3">
        <v>0.0</v>
      </c>
      <c r="AQ1613" s="3">
        <v>0.0</v>
      </c>
      <c r="AR1613" s="3">
        <v>1.0</v>
      </c>
      <c r="AS1613" s="6">
        <f>IFERROR(VLOOKUP($C1613,'t-1 2020'!$A:$V,15,0),"")</f>
        <v>14.8057229</v>
      </c>
      <c r="AT1613" s="6">
        <f>IFERROR(VLOOKUP($C1613,'t-1 2020'!$A:$V,16,0),"")</f>
        <v>0.04626150622</v>
      </c>
      <c r="AU1613" s="6">
        <f>IFERROR(VLOOKUP($C1613,'t-1 2020'!$A:$V,17,0),"")</f>
        <v>0.499237315</v>
      </c>
      <c r="AV1613" s="6">
        <f>IFERROR(VLOOKUP($C1613,'t-1 2020'!$A:$V,8,0),"")</f>
        <v>0</v>
      </c>
      <c r="AW1613" s="6">
        <f>IFERROR(VLOOKUP($C1613,'t-1 2020'!$A:$V,9,0),"")</f>
        <v>1</v>
      </c>
      <c r="AX1613" s="6">
        <f>IFERROR(VLOOKUP($C1613,'t-1 2020'!$A:$V,10,0),"")</f>
        <v>0</v>
      </c>
      <c r="AY1613" s="6" t="str">
        <f>IFERROR(VLOOKUP($C1613,'t-1 2020'!$A:$V,111,0),"")</f>
        <v/>
      </c>
      <c r="AZ1613" s="6">
        <f>IFERROR(VLOOKUP($C1613,'t-1 2020'!$A:$V,12,0),"")</f>
        <v>0</v>
      </c>
      <c r="BA1613" s="6">
        <f>IFERROR(VLOOKUP($C1613,'t-1 2020'!$A:$V,13,0),"")</f>
        <v>17</v>
      </c>
      <c r="BB1613" s="6">
        <f>IFERROR(VLOOKUP($C1613,'t-1 2020'!$A:$V,14,0),"")</f>
        <v>0</v>
      </c>
      <c r="BC1613" s="6"/>
      <c r="BD1613" s="6"/>
    </row>
    <row r="1614" ht="15.75" customHeight="1">
      <c r="A1614" s="2">
        <v>205.0</v>
      </c>
      <c r="B1614" s="3">
        <v>2021.0</v>
      </c>
      <c r="C1614" s="7" t="s">
        <v>264</v>
      </c>
      <c r="D1614" s="2">
        <v>8397.0</v>
      </c>
      <c r="E1614" s="2">
        <v>6.1065298000102E13</v>
      </c>
      <c r="F1614" s="2" t="str">
        <f t="array" ref="F1614">IFERROR(INDEX(cnpj!$A:$B,MATCH(C1614,cnpj!$B:$B,0),1),IF(G1614=14,LEFT(E1614,2)&amp;"."&amp;MID(E1614,3,3)&amp;"."&amp;MID(E1614,6,3)&amp;"/"&amp;MID(E1614,9,4)&amp;"-"&amp;RIGHT(E1614,2),IF(G1614=13,0&amp;LEFT(E1614,1)&amp;"."&amp;MID(E1614,2,3)&amp;"."&amp;MID(E1614,5,3)&amp;"/"&amp;MID(E1614,8,4)&amp;"-"&amp;RIGHT(E1614,2),IF(G1614=12,"00"&amp;"."&amp;LEFT(E1614,3)&amp;"."&amp;MID(E1614,4,3)&amp;"/"&amp;MID(E1614,7,4)&amp;"-"&amp;RIGHT(E1614,2),IF(G1614=11,"00.0"&amp;LEFT(E1614,2)&amp;"."&amp;MID(E1614,3,3)&amp;"/"&amp;MID(E1614,6,4)&amp;"-"&amp;RIGHT(E1614,2),"erro")))))</f>
        <v>61.065.298/0001-02</v>
      </c>
      <c r="G1614" s="2">
        <f t="shared" si="2"/>
        <v>14</v>
      </c>
      <c r="H1614" s="2" t="s">
        <v>88</v>
      </c>
      <c r="I1614" s="2">
        <v>5.0</v>
      </c>
      <c r="J1614" s="6" t="str">
        <f t="shared" si="14"/>
        <v/>
      </c>
      <c r="K1614" s="6"/>
      <c r="L1614" s="6"/>
      <c r="M1614" s="6"/>
      <c r="N1614" s="6"/>
      <c r="O1614" s="6"/>
      <c r="P1614" s="6"/>
      <c r="Q1614" s="6"/>
      <c r="R1614" s="6"/>
      <c r="S1614" s="6"/>
      <c r="T1614" s="6">
        <f t="shared" si="15"/>
        <v>13.32117817</v>
      </c>
      <c r="U1614" s="6">
        <f t="shared" si="16"/>
        <v>0.244812108</v>
      </c>
      <c r="V1614" s="6">
        <f t="shared" si="17"/>
        <v>1.411873871</v>
      </c>
      <c r="W1614" s="6">
        <f>IFERROR(VLOOKUP($C1614,'pc 2021'!$D:$M,10,0)/1000,"")</f>
        <v>160617</v>
      </c>
      <c r="X1614" s="6">
        <f>IFERROR(VLOOKUP($C1614,'pnc 2021'!$D:$M,10,0)/1000,"")</f>
        <v>700595</v>
      </c>
      <c r="Y1614" s="6">
        <f>IFERROR(VLOOKUP(C1614,'atv 2021'!$D:$M,10,0)/1000,"")</f>
        <v>609978</v>
      </c>
      <c r="Z1614" s="6">
        <f>IFERROR(VLOOKUP($C1614,'ll 2021'!$D:$N,11,0)/1000,"")</f>
        <v>149330</v>
      </c>
      <c r="AA1614" s="2" t="str">
        <f t="shared" si="3"/>
        <v/>
      </c>
      <c r="AB1614" s="2">
        <f t="shared" si="18"/>
        <v>0</v>
      </c>
      <c r="AC1614" s="2">
        <f t="shared" si="19"/>
        <v>0</v>
      </c>
      <c r="AD1614" s="2">
        <f t="shared" si="20"/>
        <v>0</v>
      </c>
      <c r="AE1614" s="2">
        <f t="shared" si="21"/>
        <v>0</v>
      </c>
      <c r="AF1614" s="2">
        <f t="shared" si="22"/>
        <v>0</v>
      </c>
      <c r="AG1614" s="2">
        <f t="shared" si="23"/>
        <v>0</v>
      </c>
      <c r="AH1614" s="2">
        <f t="shared" si="24"/>
        <v>0</v>
      </c>
      <c r="AI1614" s="2">
        <f t="shared" si="25"/>
        <v>0</v>
      </c>
      <c r="AJ1614" s="2">
        <f t="shared" si="26"/>
        <v>1</v>
      </c>
      <c r="AK1614" s="2">
        <f t="shared" si="27"/>
        <v>0</v>
      </c>
      <c r="AL1614" s="2">
        <f t="shared" si="28"/>
        <v>0</v>
      </c>
      <c r="AM1614" s="2">
        <v>0.0</v>
      </c>
      <c r="AN1614" s="3">
        <v>0.0</v>
      </c>
      <c r="AO1614" s="3">
        <v>0.0</v>
      </c>
      <c r="AP1614" s="3">
        <v>0.0</v>
      </c>
      <c r="AQ1614" s="3">
        <v>0.0</v>
      </c>
      <c r="AR1614" s="3">
        <v>1.0</v>
      </c>
      <c r="AS1614" s="6">
        <f>IFERROR(VLOOKUP($C1614,'t-1 2020'!$A:$V,15,0),"")</f>
        <v>12.95214903</v>
      </c>
      <c r="AT1614" s="6">
        <f>IFERROR(VLOOKUP($C1614,'t-1 2020'!$A:$V,16,0),"")</f>
        <v>-0.07345723215</v>
      </c>
      <c r="AU1614" s="6">
        <f>IFERROR(VLOOKUP($C1614,'t-1 2020'!$A:$V,17,0),"")</f>
        <v>1.950422296</v>
      </c>
      <c r="AV1614" s="6">
        <f>IFERROR(VLOOKUP($C1614,'t-1 2020'!$A:$V,8,0),"")</f>
        <v>1</v>
      </c>
      <c r="AW1614" s="6">
        <f>IFERROR(VLOOKUP($C1614,'t-1 2020'!$A:$V,9,0),"")</f>
        <v>1</v>
      </c>
      <c r="AX1614" s="6">
        <f>IFERROR(VLOOKUP($C1614,'t-1 2020'!$A:$V,10,0),"")</f>
        <v>0</v>
      </c>
      <c r="AY1614" s="6" t="str">
        <f>IFERROR(VLOOKUP($C1614,'t-1 2020'!$A:$V,111,0),"")</f>
        <v/>
      </c>
      <c r="AZ1614" s="6">
        <f>IFERROR(VLOOKUP($C1614,'t-1 2020'!$A:$V,12,0),"")</f>
        <v>0</v>
      </c>
      <c r="BA1614" s="6">
        <f>IFERROR(VLOOKUP($C1614,'t-1 2020'!$A:$V,13,0),"")</f>
        <v>8</v>
      </c>
      <c r="BB1614" s="6">
        <f>IFERROR(VLOOKUP($C1614,'t-1 2020'!$A:$V,14,0),"")</f>
        <v>0</v>
      </c>
      <c r="BC1614" s="6"/>
      <c r="BD1614" s="6"/>
    </row>
    <row r="1615" ht="15.75" customHeight="1">
      <c r="A1615" s="2">
        <v>206.0</v>
      </c>
      <c r="B1615" s="3">
        <v>2021.0</v>
      </c>
      <c r="C1615" s="7" t="s">
        <v>265</v>
      </c>
      <c r="D1615" s="2">
        <v>8427.0</v>
      </c>
      <c r="E1615" s="2">
        <v>6.108200400015E13</v>
      </c>
      <c r="F1615" s="2" t="str">
        <f t="array" ref="F1615">IFERROR(INDEX(cnpj!$A:$B,MATCH(C1615,cnpj!$B:$B,0),1),IF(G1615=14,LEFT(E1615,2)&amp;"."&amp;MID(E1615,3,3)&amp;"."&amp;MID(E1615,6,3)&amp;"/"&amp;MID(E1615,9,4)&amp;"-"&amp;RIGHT(E1615,2),IF(G1615=13,0&amp;LEFT(E1615,1)&amp;"."&amp;MID(E1615,2,3)&amp;"."&amp;MID(E1615,5,3)&amp;"/"&amp;MID(E1615,8,4)&amp;"-"&amp;RIGHT(E1615,2),IF(G1615=12,"00"&amp;"."&amp;LEFT(E1615,3)&amp;"."&amp;MID(E1615,4,3)&amp;"/"&amp;MID(E1615,7,4)&amp;"-"&amp;RIGHT(E1615,2),IF(G1615=11,"00.0"&amp;LEFT(E1615,2)&amp;"."&amp;MID(E1615,3,3)&amp;"/"&amp;MID(E1615,6,4)&amp;"-"&amp;RIGHT(E1615,2),"erro")))))</f>
        <v>61.082.004/0001-50</v>
      </c>
      <c r="G1615" s="2">
        <f t="shared" si="2"/>
        <v>14</v>
      </c>
      <c r="H1615" s="2" t="s">
        <v>62</v>
      </c>
      <c r="I1615" s="2">
        <v>3.0</v>
      </c>
      <c r="J1615" s="6" t="str">
        <f t="shared" si="14"/>
        <v/>
      </c>
      <c r="K1615" s="6"/>
      <c r="L1615" s="6"/>
      <c r="M1615" s="6"/>
      <c r="N1615" s="6"/>
      <c r="O1615" s="6"/>
      <c r="P1615" s="6"/>
      <c r="Q1615" s="6"/>
      <c r="R1615" s="6"/>
      <c r="S1615" s="6"/>
      <c r="T1615" s="6">
        <f t="shared" si="15"/>
        <v>11.89064246</v>
      </c>
      <c r="U1615" s="6">
        <f t="shared" si="16"/>
        <v>-0.02956235649</v>
      </c>
      <c r="V1615" s="6">
        <f t="shared" si="17"/>
        <v>4.417163028</v>
      </c>
      <c r="W1615" s="6">
        <f>IFERROR(VLOOKUP($C1615,'pc 2021'!$D:$M,10,0)/1000,"")</f>
        <v>533054</v>
      </c>
      <c r="X1615" s="6">
        <f>IFERROR(VLOOKUP($C1615,'pnc 2021'!$D:$M,10,0)/1000,"")</f>
        <v>111388</v>
      </c>
      <c r="Y1615" s="6">
        <f>IFERROR(VLOOKUP(C1615,'atv 2021'!$D:$M,10,0)/1000,"")</f>
        <v>145895</v>
      </c>
      <c r="Z1615" s="6">
        <f>IFERROR(VLOOKUP($C1615,'ll 2021'!$D:$N,11,0)/1000,"")</f>
        <v>-4313</v>
      </c>
      <c r="AA1615" s="2" t="str">
        <f t="shared" si="3"/>
        <v/>
      </c>
      <c r="AB1615" s="2">
        <f t="shared" si="18"/>
        <v>0</v>
      </c>
      <c r="AC1615" s="2">
        <f t="shared" si="19"/>
        <v>0</v>
      </c>
      <c r="AD1615" s="2">
        <f t="shared" si="20"/>
        <v>0</v>
      </c>
      <c r="AE1615" s="2">
        <f t="shared" si="21"/>
        <v>0</v>
      </c>
      <c r="AF1615" s="2">
        <f t="shared" si="22"/>
        <v>0</v>
      </c>
      <c r="AG1615" s="2">
        <f t="shared" si="23"/>
        <v>0</v>
      </c>
      <c r="AH1615" s="2">
        <f t="shared" si="24"/>
        <v>1</v>
      </c>
      <c r="AI1615" s="2">
        <f t="shared" si="25"/>
        <v>0</v>
      </c>
      <c r="AJ1615" s="2">
        <f t="shared" si="26"/>
        <v>0</v>
      </c>
      <c r="AK1615" s="2">
        <f t="shared" si="27"/>
        <v>0</v>
      </c>
      <c r="AL1615" s="2">
        <f t="shared" si="28"/>
        <v>0</v>
      </c>
      <c r="AM1615" s="2">
        <v>0.0</v>
      </c>
      <c r="AN1615" s="3">
        <v>0.0</v>
      </c>
      <c r="AO1615" s="3">
        <v>0.0</v>
      </c>
      <c r="AP1615" s="3">
        <v>0.0</v>
      </c>
      <c r="AQ1615" s="3">
        <v>0.0</v>
      </c>
      <c r="AR1615" s="3">
        <v>1.0</v>
      </c>
      <c r="AS1615" s="6">
        <f>IFERROR(VLOOKUP($C1615,'t-1 2020'!$A:$V,15,0),"")</f>
        <v>11.88773891</v>
      </c>
      <c r="AT1615" s="6">
        <f>IFERROR(VLOOKUP($C1615,'t-1 2020'!$A:$V,16,0),"")</f>
        <v>-0.1079108007</v>
      </c>
      <c r="AU1615" s="6">
        <f>IFERROR(VLOOKUP($C1615,'t-1 2020'!$A:$V,17,0),"")</f>
        <v>4.397451056</v>
      </c>
      <c r="AV1615" s="6">
        <f>IFERROR(VLOOKUP($C1615,'t-1 2020'!$A:$V,8,0),"")</f>
        <v>0</v>
      </c>
      <c r="AW1615" s="6">
        <f>IFERROR(VLOOKUP($C1615,'t-1 2020'!$A:$V,9,0),"")</f>
        <v>1</v>
      </c>
      <c r="AX1615" s="6">
        <f>IFERROR(VLOOKUP($C1615,'t-1 2020'!$A:$V,10,0),"")</f>
        <v>0</v>
      </c>
      <c r="AY1615" s="6" t="str">
        <f>IFERROR(VLOOKUP($C1615,'t-1 2020'!$A:$V,111,0),"")</f>
        <v/>
      </c>
      <c r="AZ1615" s="6">
        <f>IFERROR(VLOOKUP($C1615,'t-1 2020'!$A:$V,12,0),"")</f>
        <v>0</v>
      </c>
      <c r="BA1615" s="6">
        <f>IFERROR(VLOOKUP($C1615,'t-1 2020'!$A:$V,13,0),"")</f>
        <v>4</v>
      </c>
      <c r="BB1615" s="6">
        <f>IFERROR(VLOOKUP($C1615,'t-1 2020'!$A:$V,14,0),"")</f>
        <v>1</v>
      </c>
      <c r="BC1615" s="6"/>
      <c r="BD1615" s="6"/>
    </row>
    <row r="1616" ht="15.75" customHeight="1">
      <c r="A1616" s="2">
        <v>207.0</v>
      </c>
      <c r="B1616" s="3">
        <v>2021.0</v>
      </c>
      <c r="C1616" s="7" t="s">
        <v>266</v>
      </c>
      <c r="D1616" s="2">
        <v>8451.0</v>
      </c>
      <c r="E1616" s="2">
        <v>8.8611835000129E13</v>
      </c>
      <c r="F1616" s="2" t="str">
        <f t="array" ref="F1616">IFERROR(INDEX(cnpj!$A:$B,MATCH(C1616,cnpj!$B:$B,0),1),IF(G1616=14,LEFT(E1616,2)&amp;"."&amp;MID(E1616,3,3)&amp;"."&amp;MID(E1616,6,3)&amp;"/"&amp;MID(E1616,9,4)&amp;"-"&amp;RIGHT(E1616,2),IF(G1616=13,0&amp;LEFT(E1616,1)&amp;"."&amp;MID(E1616,2,3)&amp;"."&amp;MID(E1616,5,3)&amp;"/"&amp;MID(E1616,8,4)&amp;"-"&amp;RIGHT(E1616,2),IF(G1616=12,"00"&amp;"."&amp;LEFT(E1616,3)&amp;"."&amp;MID(E1616,4,3)&amp;"/"&amp;MID(E1616,7,4)&amp;"-"&amp;RIGHT(E1616,2),IF(G1616=11,"00.0"&amp;LEFT(E1616,2)&amp;"."&amp;MID(E1616,3,3)&amp;"/"&amp;MID(E1616,6,4)&amp;"-"&amp;RIGHT(E1616,2),"erro")))))</f>
        <v>88.611.835/0001-29</v>
      </c>
      <c r="G1616" s="2">
        <f t="shared" si="2"/>
        <v>14</v>
      </c>
      <c r="H1616" s="2" t="s">
        <v>60</v>
      </c>
      <c r="I1616" s="2">
        <v>1.0</v>
      </c>
      <c r="J1616" s="6" t="str">
        <f t="shared" si="14"/>
        <v/>
      </c>
      <c r="K1616" s="6"/>
      <c r="L1616" s="6"/>
      <c r="M1616" s="6"/>
      <c r="N1616" s="6"/>
      <c r="O1616" s="6"/>
      <c r="P1616" s="6"/>
      <c r="Q1616" s="6"/>
      <c r="R1616" s="6"/>
      <c r="S1616" s="6"/>
      <c r="T1616" s="6">
        <f t="shared" si="15"/>
        <v>15.43743637</v>
      </c>
      <c r="U1616" s="6">
        <f t="shared" si="16"/>
        <v>0.07241462336</v>
      </c>
      <c r="V1616" s="6">
        <f t="shared" si="17"/>
        <v>0.4262093678</v>
      </c>
      <c r="W1616" s="6">
        <f>IFERROR(VLOOKUP($C1616,'pc 2021'!$D:$M,10,0)/1000,"")</f>
        <v>942362</v>
      </c>
      <c r="X1616" s="6">
        <f>IFERROR(VLOOKUP($C1616,'pnc 2021'!$D:$M,10,0)/1000,"")</f>
        <v>1215464</v>
      </c>
      <c r="Y1616" s="6">
        <f>IFERROR(VLOOKUP(C1616,'atv 2021'!$D:$M,10,0)/1000,"")</f>
        <v>5062831</v>
      </c>
      <c r="Z1616" s="6">
        <f>IFERROR(VLOOKUP($C1616,'ll 2021'!$D:$N,11,0)/1000,"")</f>
        <v>366623</v>
      </c>
      <c r="AA1616" s="2" t="str">
        <f t="shared" si="3"/>
        <v/>
      </c>
      <c r="AB1616" s="2">
        <f t="shared" si="18"/>
        <v>0</v>
      </c>
      <c r="AC1616" s="2">
        <f t="shared" si="19"/>
        <v>0</v>
      </c>
      <c r="AD1616" s="2">
        <f t="shared" si="20"/>
        <v>0</v>
      </c>
      <c r="AE1616" s="2">
        <f t="shared" si="21"/>
        <v>0</v>
      </c>
      <c r="AF1616" s="2">
        <f t="shared" si="22"/>
        <v>0</v>
      </c>
      <c r="AG1616" s="2">
        <f t="shared" si="23"/>
        <v>1</v>
      </c>
      <c r="AH1616" s="2">
        <f t="shared" si="24"/>
        <v>0</v>
      </c>
      <c r="AI1616" s="2">
        <f t="shared" si="25"/>
        <v>0</v>
      </c>
      <c r="AJ1616" s="2">
        <f t="shared" si="26"/>
        <v>0</v>
      </c>
      <c r="AK1616" s="2">
        <f t="shared" si="27"/>
        <v>0</v>
      </c>
      <c r="AL1616" s="2">
        <f t="shared" si="28"/>
        <v>0</v>
      </c>
      <c r="AM1616" s="2">
        <v>0.0</v>
      </c>
      <c r="AN1616" s="3">
        <v>0.0</v>
      </c>
      <c r="AO1616" s="3">
        <v>0.0</v>
      </c>
      <c r="AP1616" s="3">
        <v>0.0</v>
      </c>
      <c r="AQ1616" s="3">
        <v>0.0</v>
      </c>
      <c r="AR1616" s="3">
        <v>1.0</v>
      </c>
      <c r="AS1616" s="6">
        <f>IFERROR(VLOOKUP($C1616,'t-1 2020'!$A:$V,15,0),"")</f>
        <v>15.24866346</v>
      </c>
      <c r="AT1616" s="6">
        <f>IFERROR(VLOOKUP($C1616,'t-1 2020'!$A:$V,16,0),"")</f>
        <v>0.02477709962</v>
      </c>
      <c r="AU1616" s="6">
        <f>IFERROR(VLOOKUP($C1616,'t-1 2020'!$A:$V,17,0),"")</f>
        <v>0.3911543586</v>
      </c>
      <c r="AV1616" s="6">
        <f>IFERROR(VLOOKUP($C1616,'t-1 2020'!$A:$V,8,0),"")</f>
        <v>0</v>
      </c>
      <c r="AW1616" s="6">
        <f>IFERROR(VLOOKUP($C1616,'t-1 2020'!$A:$V,9,0),"")</f>
        <v>1</v>
      </c>
      <c r="AX1616" s="6">
        <f>IFERROR(VLOOKUP($C1616,'t-1 2020'!$A:$V,10,0),"")</f>
        <v>0</v>
      </c>
      <c r="AY1616" s="6" t="str">
        <f>IFERROR(VLOOKUP($C1616,'t-1 2020'!$A:$V,111,0),"")</f>
        <v/>
      </c>
      <c r="AZ1616" s="6">
        <f>IFERROR(VLOOKUP($C1616,'t-1 2020'!$A:$V,12,0),"")</f>
        <v>0</v>
      </c>
      <c r="BA1616" s="6">
        <f>IFERROR(VLOOKUP($C1616,'t-1 2020'!$A:$V,13,0),"")</f>
        <v>16</v>
      </c>
      <c r="BB1616" s="6">
        <f>IFERROR(VLOOKUP($C1616,'t-1 2020'!$A:$V,14,0),"")</f>
        <v>0</v>
      </c>
      <c r="BC1616" s="6"/>
      <c r="BD1616" s="6"/>
    </row>
    <row r="1617" ht="15.75" customHeight="1">
      <c r="A1617" s="2">
        <v>208.0</v>
      </c>
      <c r="B1617" s="3">
        <v>2021.0</v>
      </c>
      <c r="C1617" s="7" t="s">
        <v>267</v>
      </c>
      <c r="D1617" s="2">
        <v>20788.0</v>
      </c>
      <c r="E1617" s="2">
        <v>3.85389600014E12</v>
      </c>
      <c r="F1617" s="2" t="str">
        <f t="array" ref="F1617">IFERROR(INDEX(cnpj!$A:$B,MATCH(C1617,cnpj!$B:$B,0),1),IF(G1617=14,LEFT(E1617,2)&amp;"."&amp;MID(E1617,3,3)&amp;"."&amp;MID(E1617,6,3)&amp;"/"&amp;MID(E1617,9,4)&amp;"-"&amp;RIGHT(E1617,2),IF(G1617=13,0&amp;LEFT(E1617,1)&amp;"."&amp;MID(E1617,2,3)&amp;"."&amp;MID(E1617,5,3)&amp;"/"&amp;MID(E1617,8,4)&amp;"-"&amp;RIGHT(E1617,2),IF(G1617=12,"00"&amp;"."&amp;LEFT(E1617,3)&amp;"."&amp;MID(E1617,4,3)&amp;"/"&amp;MID(E1617,7,4)&amp;"-"&amp;RIGHT(E1617,2),IF(G1617=11,"00.0"&amp;LEFT(E1617,2)&amp;"."&amp;MID(E1617,3,3)&amp;"/"&amp;MID(E1617,6,4)&amp;"-"&amp;RIGHT(E1617,2),"erro")))))</f>
        <v>03.853.896/0001-40</v>
      </c>
      <c r="G1617" s="2">
        <f t="shared" si="2"/>
        <v>13</v>
      </c>
      <c r="H1617" s="2" t="s">
        <v>86</v>
      </c>
      <c r="I1617" s="2">
        <v>4.0</v>
      </c>
      <c r="J1617" s="6" t="str">
        <f t="shared" si="14"/>
        <v/>
      </c>
      <c r="K1617" s="6"/>
      <c r="L1617" s="6"/>
      <c r="M1617" s="6"/>
      <c r="N1617" s="6"/>
      <c r="O1617" s="6"/>
      <c r="P1617" s="6"/>
      <c r="Q1617" s="6"/>
      <c r="R1617" s="6"/>
      <c r="S1617" s="6"/>
      <c r="T1617" s="6">
        <f t="shared" si="15"/>
        <v>17.67288893</v>
      </c>
      <c r="U1617" s="6">
        <f t="shared" si="16"/>
        <v>0.09171732422</v>
      </c>
      <c r="V1617" s="6">
        <f t="shared" si="17"/>
        <v>0.9172617066</v>
      </c>
      <c r="W1617" s="6">
        <f>IFERROR(VLOOKUP($C1617,'pc 2021'!$D:$M,10,0)/1000,"")</f>
        <v>8661916</v>
      </c>
      <c r="X1617" s="6">
        <f>IFERROR(VLOOKUP($C1617,'pnc 2021'!$D:$M,10,0)/1000,"")</f>
        <v>34762242</v>
      </c>
      <c r="Y1617" s="6">
        <f>IFERROR(VLOOKUP(C1617,'atv 2021'!$D:$M,10,0)/1000,"")</f>
        <v>47341078</v>
      </c>
      <c r="Z1617" s="6">
        <f>IFERROR(VLOOKUP($C1617,'ll 2021'!$D:$N,11,0)/1000,"")</f>
        <v>4341997</v>
      </c>
      <c r="AA1617" s="2" t="str">
        <f t="shared" si="3"/>
        <v/>
      </c>
      <c r="AB1617" s="2">
        <f t="shared" si="18"/>
        <v>0</v>
      </c>
      <c r="AC1617" s="2">
        <f t="shared" si="19"/>
        <v>0</v>
      </c>
      <c r="AD1617" s="2">
        <f t="shared" si="20"/>
        <v>0</v>
      </c>
      <c r="AE1617" s="2">
        <f t="shared" si="21"/>
        <v>0</v>
      </c>
      <c r="AF1617" s="2">
        <f t="shared" si="22"/>
        <v>0</v>
      </c>
      <c r="AG1617" s="2">
        <f t="shared" si="23"/>
        <v>0</v>
      </c>
      <c r="AH1617" s="2">
        <f t="shared" si="24"/>
        <v>0</v>
      </c>
      <c r="AI1617" s="2">
        <f t="shared" si="25"/>
        <v>1</v>
      </c>
      <c r="AJ1617" s="2">
        <f t="shared" si="26"/>
        <v>0</v>
      </c>
      <c r="AK1617" s="2">
        <f t="shared" si="27"/>
        <v>0</v>
      </c>
      <c r="AL1617" s="2">
        <f t="shared" si="28"/>
        <v>0</v>
      </c>
      <c r="AM1617" s="2">
        <v>0.0</v>
      </c>
      <c r="AN1617" s="3">
        <v>0.0</v>
      </c>
      <c r="AO1617" s="3">
        <v>0.0</v>
      </c>
      <c r="AP1617" s="3">
        <v>0.0</v>
      </c>
      <c r="AQ1617" s="3">
        <v>0.0</v>
      </c>
      <c r="AR1617" s="3">
        <v>1.0</v>
      </c>
      <c r="AS1617" s="6">
        <f>IFERROR(VLOOKUP($C1617,'t-1 2020'!$A:$V,15,0),"")</f>
        <v>17.30433834</v>
      </c>
      <c r="AT1617" s="6">
        <f>IFERROR(VLOOKUP($C1617,'t-1 2020'!$A:$V,16,0),"")</f>
        <v>0.1008245261</v>
      </c>
      <c r="AU1617" s="6">
        <f>IFERROR(VLOOKUP($C1617,'t-1 2020'!$A:$V,17,0),"")</f>
        <v>0.9360346112</v>
      </c>
      <c r="AV1617" s="6">
        <f>IFERROR(VLOOKUP($C1617,'t-1 2020'!$A:$V,8,0),"")</f>
        <v>0</v>
      </c>
      <c r="AW1617" s="6">
        <f>IFERROR(VLOOKUP($C1617,'t-1 2020'!$A:$V,9,0),"")</f>
        <v>0</v>
      </c>
      <c r="AX1617" s="6">
        <f>IFERROR(VLOOKUP($C1617,'t-1 2020'!$A:$V,10,0),"")</f>
        <v>1</v>
      </c>
      <c r="AY1617" s="6" t="str">
        <f>IFERROR(VLOOKUP($C1617,'t-1 2020'!$A:$V,111,0),"")</f>
        <v/>
      </c>
      <c r="AZ1617" s="6">
        <f>IFERROR(VLOOKUP($C1617,'t-1 2020'!$A:$V,12,0),"")</f>
        <v>0</v>
      </c>
      <c r="BA1617" s="6">
        <f>IFERROR(VLOOKUP($C1617,'t-1 2020'!$A:$V,13,0),"")</f>
        <v>17</v>
      </c>
      <c r="BB1617" s="6">
        <f>IFERROR(VLOOKUP($C1617,'t-1 2020'!$A:$V,14,0),"")</f>
        <v>0</v>
      </c>
      <c r="BC1617" s="6"/>
      <c r="BD1617" s="6"/>
    </row>
    <row r="1618" ht="15.75" customHeight="1">
      <c r="A1618" s="2">
        <v>209.0</v>
      </c>
      <c r="B1618" s="3">
        <v>2021.0</v>
      </c>
      <c r="C1618" s="7" t="s">
        <v>268</v>
      </c>
      <c r="D1618" s="2">
        <v>16268.0</v>
      </c>
      <c r="E1618" s="2">
        <v>7.334600000135E12</v>
      </c>
      <c r="F1618" s="2" t="str">
        <f t="array" ref="F1618">IFERROR(INDEX(cnpj!$A:$B,MATCH(C1618,cnpj!$B:$B,0),1),IF(G1618=14,LEFT(E1618,2)&amp;"."&amp;MID(E1618,3,3)&amp;"."&amp;MID(E1618,6,3)&amp;"/"&amp;MID(E1618,9,4)&amp;"-"&amp;RIGHT(E1618,2),IF(G1618=13,0&amp;LEFT(E1618,1)&amp;"."&amp;MID(E1618,2,3)&amp;"."&amp;MID(E1618,5,3)&amp;"/"&amp;MID(E1618,8,4)&amp;"-"&amp;RIGHT(E1618,2),IF(G1618=12,"00"&amp;"."&amp;LEFT(E1618,3)&amp;"."&amp;MID(E1618,4,3)&amp;"/"&amp;MID(E1618,7,4)&amp;"-"&amp;RIGHT(E1618,2),IF(G1618=11,"00.0"&amp;LEFT(E1618,2)&amp;"."&amp;MID(E1618,3,3)&amp;"/"&amp;MID(E1618,6,4)&amp;"-"&amp;RIGHT(E1618,2),"erro")))))</f>
        <v>07.334.600/0001-35</v>
      </c>
      <c r="G1618" s="2">
        <f t="shared" si="2"/>
        <v>13</v>
      </c>
      <c r="H1618" s="2" t="s">
        <v>62</v>
      </c>
      <c r="I1618" s="2">
        <v>3.0</v>
      </c>
      <c r="J1618" s="6" t="str">
        <f t="shared" si="14"/>
        <v/>
      </c>
      <c r="K1618" s="6"/>
      <c r="L1618" s="6"/>
      <c r="M1618" s="6"/>
      <c r="N1618" s="6"/>
      <c r="O1618" s="6"/>
      <c r="P1618" s="6"/>
      <c r="Q1618" s="6"/>
      <c r="R1618" s="6"/>
      <c r="S1618" s="6"/>
      <c r="T1618" s="6">
        <f t="shared" si="15"/>
        <v>11.31208142</v>
      </c>
      <c r="U1618" s="6">
        <f t="shared" si="16"/>
        <v>-0.06652486431</v>
      </c>
      <c r="V1618" s="6">
        <f t="shared" si="17"/>
        <v>0.9768348736</v>
      </c>
      <c r="W1618" s="6">
        <f>IFERROR(VLOOKUP($C1618,'pc 2021'!$D:$M,10,0)/1000,"")</f>
        <v>35925</v>
      </c>
      <c r="X1618" s="6">
        <f>IFERROR(VLOOKUP($C1618,'pnc 2021'!$D:$M,10,0)/1000,"")</f>
        <v>43984</v>
      </c>
      <c r="Y1618" s="6">
        <f>IFERROR(VLOOKUP(C1618,'atv 2021'!$D:$M,10,0)/1000,"")</f>
        <v>81804</v>
      </c>
      <c r="Z1618" s="6">
        <f>IFERROR(VLOOKUP($C1618,'ll 2021'!$D:$N,11,0)/1000,"")</f>
        <v>-5442</v>
      </c>
      <c r="AA1618" s="2" t="str">
        <f t="shared" si="3"/>
        <v/>
      </c>
      <c r="AB1618" s="2">
        <f t="shared" si="18"/>
        <v>0</v>
      </c>
      <c r="AC1618" s="2">
        <f t="shared" si="19"/>
        <v>0</v>
      </c>
      <c r="AD1618" s="2">
        <f t="shared" si="20"/>
        <v>0</v>
      </c>
      <c r="AE1618" s="2">
        <f t="shared" si="21"/>
        <v>0</v>
      </c>
      <c r="AF1618" s="2">
        <f t="shared" si="22"/>
        <v>0</v>
      </c>
      <c r="AG1618" s="2">
        <f t="shared" si="23"/>
        <v>0</v>
      </c>
      <c r="AH1618" s="2">
        <f t="shared" si="24"/>
        <v>1</v>
      </c>
      <c r="AI1618" s="2">
        <f t="shared" si="25"/>
        <v>0</v>
      </c>
      <c r="AJ1618" s="2">
        <f t="shared" si="26"/>
        <v>0</v>
      </c>
      <c r="AK1618" s="2">
        <f t="shared" si="27"/>
        <v>0</v>
      </c>
      <c r="AL1618" s="2">
        <f t="shared" si="28"/>
        <v>0</v>
      </c>
      <c r="AM1618" s="2">
        <v>0.0</v>
      </c>
      <c r="AN1618" s="3">
        <v>0.0</v>
      </c>
      <c r="AO1618" s="3">
        <v>0.0</v>
      </c>
      <c r="AP1618" s="3">
        <v>0.0</v>
      </c>
      <c r="AQ1618" s="3">
        <v>0.0</v>
      </c>
      <c r="AR1618" s="3">
        <v>1.0</v>
      </c>
      <c r="AS1618" s="6">
        <f>IFERROR(VLOOKUP($C1618,'t-1 2020'!$A:$V,15,0),"")</f>
        <v>11.33614055</v>
      </c>
      <c r="AT1618" s="6">
        <f>IFERROR(VLOOKUP($C1618,'t-1 2020'!$A:$V,16,0),"")</f>
        <v>-0.07511098382</v>
      </c>
      <c r="AU1618" s="6">
        <f>IFERROR(VLOOKUP($C1618,'t-1 2020'!$A:$V,17,0),"")</f>
        <v>0.9124301876</v>
      </c>
      <c r="AV1618" s="6">
        <f>IFERROR(VLOOKUP($C1618,'t-1 2020'!$A:$V,8,0),"")</f>
        <v>0</v>
      </c>
      <c r="AW1618" s="6">
        <f>IFERROR(VLOOKUP($C1618,'t-1 2020'!$A:$V,9,0),"")</f>
        <v>0</v>
      </c>
      <c r="AX1618" s="6">
        <f>IFERROR(VLOOKUP($C1618,'t-1 2020'!$A:$V,10,0),"")</f>
        <v>0</v>
      </c>
      <c r="AY1618" s="6" t="str">
        <f>IFERROR(VLOOKUP($C1618,'t-1 2020'!$A:$V,111,0),"")</f>
        <v/>
      </c>
      <c r="AZ1618" s="6">
        <f>IFERROR(VLOOKUP($C1618,'t-1 2020'!$A:$V,12,0),"")</f>
        <v>0</v>
      </c>
      <c r="BA1618" s="6">
        <f>IFERROR(VLOOKUP($C1618,'t-1 2020'!$A:$V,13,0),"")</f>
        <v>4</v>
      </c>
      <c r="BB1618" s="6">
        <f>IFERROR(VLOOKUP($C1618,'t-1 2020'!$A:$V,14,0),"")</f>
        <v>0</v>
      </c>
      <c r="BC1618" s="6"/>
      <c r="BD1618" s="6"/>
    </row>
    <row r="1619" ht="15.75" customHeight="1">
      <c r="A1619" s="2">
        <v>210.0</v>
      </c>
      <c r="B1619" s="3">
        <v>2021.0</v>
      </c>
      <c r="C1619" s="7" t="s">
        <v>269</v>
      </c>
      <c r="D1619" s="2">
        <v>22055.0</v>
      </c>
      <c r="E1619" s="2">
        <v>6.1189288000189E13</v>
      </c>
      <c r="F1619" s="2" t="str">
        <f t="array" ref="F1619">IFERROR(INDEX(cnpj!$A:$B,MATCH(C1619,cnpj!$B:$B,0),1),IF(G1619=14,LEFT(E1619,2)&amp;"."&amp;MID(E1619,3,3)&amp;"."&amp;MID(E1619,6,3)&amp;"/"&amp;MID(E1619,9,4)&amp;"-"&amp;RIGHT(E1619,2),IF(G1619=13,0&amp;LEFT(E1619,1)&amp;"."&amp;MID(E1619,2,3)&amp;"."&amp;MID(E1619,5,3)&amp;"/"&amp;MID(E1619,8,4)&amp;"-"&amp;RIGHT(E1619,2),IF(G1619=12,"00"&amp;"."&amp;LEFT(E1619,3)&amp;"."&amp;MID(E1619,4,3)&amp;"/"&amp;MID(E1619,7,4)&amp;"-"&amp;RIGHT(E1619,2),IF(G1619=11,"00.0"&amp;LEFT(E1619,2)&amp;"."&amp;MID(E1619,3,3)&amp;"/"&amp;MID(E1619,6,4)&amp;"-"&amp;RIGHT(E1619,2),"erro")))))</f>
        <v>61.189.288/0001-89</v>
      </c>
      <c r="G1619" s="2">
        <f t="shared" si="2"/>
        <v>14</v>
      </c>
      <c r="H1619" s="2" t="s">
        <v>62</v>
      </c>
      <c r="I1619" s="2">
        <v>3.0</v>
      </c>
      <c r="J1619" s="6" t="str">
        <f t="shared" si="14"/>
        <v/>
      </c>
      <c r="K1619" s="6"/>
      <c r="L1619" s="6"/>
      <c r="M1619" s="6"/>
      <c r="N1619" s="6"/>
      <c r="O1619" s="6"/>
      <c r="P1619" s="6"/>
      <c r="Q1619" s="6"/>
      <c r="R1619" s="6"/>
      <c r="S1619" s="6"/>
      <c r="T1619" s="6">
        <f t="shared" si="15"/>
        <v>14.87439054</v>
      </c>
      <c r="U1619" s="6">
        <f t="shared" si="16"/>
        <v>-0.0248874491</v>
      </c>
      <c r="V1619" s="6">
        <f t="shared" si="17"/>
        <v>0.6533210319</v>
      </c>
      <c r="W1619" s="6">
        <f>IFERROR(VLOOKUP($C1619,'pc 2021'!$D:$M,10,0)/1000,"")</f>
        <v>1239978</v>
      </c>
      <c r="X1619" s="6">
        <f>IFERROR(VLOOKUP($C1619,'pnc 2021'!$D:$M,10,0)/1000,"")</f>
        <v>643638</v>
      </c>
      <c r="Y1619" s="6">
        <f>IFERROR(VLOOKUP(C1619,'atv 2021'!$D:$M,10,0)/1000,"")</f>
        <v>2883140</v>
      </c>
      <c r="Z1619" s="6">
        <f>IFERROR(VLOOKUP($C1619,'ll 2021'!$D:$N,11,0)/1000,"")</f>
        <v>-71754</v>
      </c>
      <c r="AA1619" s="2" t="str">
        <f t="shared" si="3"/>
        <v/>
      </c>
      <c r="AB1619" s="2">
        <f t="shared" si="18"/>
        <v>0</v>
      </c>
      <c r="AC1619" s="2">
        <f t="shared" si="19"/>
        <v>0</v>
      </c>
      <c r="AD1619" s="2">
        <f t="shared" si="20"/>
        <v>0</v>
      </c>
      <c r="AE1619" s="2">
        <f t="shared" si="21"/>
        <v>0</v>
      </c>
      <c r="AF1619" s="2">
        <f t="shared" si="22"/>
        <v>0</v>
      </c>
      <c r="AG1619" s="2">
        <f t="shared" si="23"/>
        <v>0</v>
      </c>
      <c r="AH1619" s="2">
        <f t="shared" si="24"/>
        <v>1</v>
      </c>
      <c r="AI1619" s="2">
        <f t="shared" si="25"/>
        <v>0</v>
      </c>
      <c r="AJ1619" s="2">
        <f t="shared" si="26"/>
        <v>0</v>
      </c>
      <c r="AK1619" s="2">
        <f t="shared" si="27"/>
        <v>0</v>
      </c>
      <c r="AL1619" s="2">
        <f t="shared" si="28"/>
        <v>0</v>
      </c>
      <c r="AM1619" s="2">
        <v>0.0</v>
      </c>
      <c r="AN1619" s="3">
        <v>0.0</v>
      </c>
      <c r="AO1619" s="3">
        <v>0.0</v>
      </c>
      <c r="AP1619" s="3">
        <v>0.0</v>
      </c>
      <c r="AQ1619" s="3">
        <v>0.0</v>
      </c>
      <c r="AR1619" s="3">
        <v>1.0</v>
      </c>
      <c r="AS1619" s="6">
        <f>IFERROR(VLOOKUP($C1619,'t-1 2020'!$A:$V,15,0),"")</f>
        <v>14.85785368</v>
      </c>
      <c r="AT1619" s="6">
        <f>IFERROR(VLOOKUP($C1619,'t-1 2020'!$A:$V,16,0),"")</f>
        <v>-0.1524041788</v>
      </c>
      <c r="AU1619" s="6">
        <f>IFERROR(VLOOKUP($C1619,'t-1 2020'!$A:$V,17,0),"")</f>
        <v>0.6502207095</v>
      </c>
      <c r="AV1619" s="6">
        <f>IFERROR(VLOOKUP($C1619,'t-1 2020'!$A:$V,8,0),"")</f>
        <v>0</v>
      </c>
      <c r="AW1619" s="6">
        <f>IFERROR(VLOOKUP($C1619,'t-1 2020'!$A:$V,9,0),"")</f>
        <v>1</v>
      </c>
      <c r="AX1619" s="6">
        <f>IFERROR(VLOOKUP($C1619,'t-1 2020'!$A:$V,10,0),"")</f>
        <v>0</v>
      </c>
      <c r="AY1619" s="6" t="str">
        <f>IFERROR(VLOOKUP($C1619,'t-1 2020'!$A:$V,111,0),"")</f>
        <v/>
      </c>
      <c r="AZ1619" s="6">
        <f>IFERROR(VLOOKUP($C1619,'t-1 2020'!$A:$V,12,0),"")</f>
        <v>0</v>
      </c>
      <c r="BA1619" s="6">
        <f>IFERROR(VLOOKUP($C1619,'t-1 2020'!$A:$V,13,0),"")</f>
        <v>15</v>
      </c>
      <c r="BB1619" s="6">
        <f>IFERROR(VLOOKUP($C1619,'t-1 2020'!$A:$V,14,0),"")</f>
        <v>0</v>
      </c>
      <c r="BC1619" s="6"/>
      <c r="BD1619" s="6"/>
    </row>
    <row r="1620" ht="15.75" customHeight="1">
      <c r="A1620" s="2">
        <v>211.0</v>
      </c>
      <c r="B1620" s="3">
        <v>2021.0</v>
      </c>
      <c r="C1620" s="7" t="s">
        <v>270</v>
      </c>
      <c r="D1620" s="2">
        <v>4782.0</v>
      </c>
      <c r="E1620" s="2">
        <v>1.7162082000173E13</v>
      </c>
      <c r="F1620" s="2" t="str">
        <f t="array" ref="F1620">IFERROR(INDEX(cnpj!$A:$B,MATCH(C1620,cnpj!$B:$B,0),1),IF(G1620=14,LEFT(E1620,2)&amp;"."&amp;MID(E1620,3,3)&amp;"."&amp;MID(E1620,6,3)&amp;"/"&amp;MID(E1620,9,4)&amp;"-"&amp;RIGHT(E1620,2),IF(G1620=13,0&amp;LEFT(E1620,1)&amp;"."&amp;MID(E1620,2,3)&amp;"."&amp;MID(E1620,5,3)&amp;"/"&amp;MID(E1620,8,4)&amp;"-"&amp;RIGHT(E1620,2),IF(G1620=12,"00"&amp;"."&amp;LEFT(E1620,3)&amp;"."&amp;MID(E1620,4,3)&amp;"/"&amp;MID(E1620,7,4)&amp;"-"&amp;RIGHT(E1620,2),IF(G1620=11,"00.0"&amp;LEFT(E1620,2)&amp;"."&amp;MID(E1620,3,3)&amp;"/"&amp;MID(E1620,6,4)&amp;"-"&amp;RIGHT(E1620,2),"erro")))))</f>
        <v>17.162.082/0001-73</v>
      </c>
      <c r="G1620" s="2">
        <f t="shared" si="2"/>
        <v>14</v>
      </c>
      <c r="H1620" s="2" t="s">
        <v>60</v>
      </c>
      <c r="I1620" s="2">
        <v>1.0</v>
      </c>
      <c r="J1620" s="6" t="str">
        <f t="shared" si="14"/>
        <v/>
      </c>
      <c r="K1620" s="6"/>
      <c r="L1620" s="6"/>
      <c r="M1620" s="6"/>
      <c r="N1620" s="6"/>
      <c r="O1620" s="6"/>
      <c r="P1620" s="6"/>
      <c r="Q1620" s="6"/>
      <c r="R1620" s="6"/>
      <c r="S1620" s="6"/>
      <c r="T1620" s="6">
        <f t="shared" si="15"/>
        <v>13.7681642</v>
      </c>
      <c r="U1620" s="6">
        <f t="shared" si="16"/>
        <v>-1.412069322</v>
      </c>
      <c r="V1620" s="6">
        <f t="shared" si="17"/>
        <v>15.36700124</v>
      </c>
      <c r="W1620" s="6">
        <f>IFERROR(VLOOKUP($C1620,'pc 2021'!$D:$M,10,0)/1000,"")</f>
        <v>2089713</v>
      </c>
      <c r="X1620" s="6">
        <f>IFERROR(VLOOKUP($C1620,'pnc 2021'!$D:$M,10,0)/1000,"")</f>
        <v>12566672</v>
      </c>
      <c r="Y1620" s="6">
        <f>IFERROR(VLOOKUP(C1620,'atv 2021'!$D:$M,10,0)/1000,"")</f>
        <v>953757</v>
      </c>
      <c r="Z1620" s="6">
        <f>IFERROR(VLOOKUP($C1620,'ll 2021'!$D:$N,11,0)/1000,"")</f>
        <v>-1346771</v>
      </c>
      <c r="AA1620" s="2" t="str">
        <f t="shared" si="3"/>
        <v/>
      </c>
      <c r="AB1620" s="2">
        <f t="shared" si="18"/>
        <v>0</v>
      </c>
      <c r="AC1620" s="2">
        <f t="shared" si="19"/>
        <v>0</v>
      </c>
      <c r="AD1620" s="2">
        <f t="shared" si="20"/>
        <v>0</v>
      </c>
      <c r="AE1620" s="2">
        <f t="shared" si="21"/>
        <v>0</v>
      </c>
      <c r="AF1620" s="2">
        <f t="shared" si="22"/>
        <v>0</v>
      </c>
      <c r="AG1620" s="2">
        <f t="shared" si="23"/>
        <v>1</v>
      </c>
      <c r="AH1620" s="2">
        <f t="shared" si="24"/>
        <v>0</v>
      </c>
      <c r="AI1620" s="2">
        <f t="shared" si="25"/>
        <v>0</v>
      </c>
      <c r="AJ1620" s="2">
        <f t="shared" si="26"/>
        <v>0</v>
      </c>
      <c r="AK1620" s="2">
        <f t="shared" si="27"/>
        <v>0</v>
      </c>
      <c r="AL1620" s="2">
        <f t="shared" si="28"/>
        <v>0</v>
      </c>
      <c r="AM1620" s="2">
        <v>0.0</v>
      </c>
      <c r="AN1620" s="3">
        <v>0.0</v>
      </c>
      <c r="AO1620" s="3">
        <v>0.0</v>
      </c>
      <c r="AP1620" s="3">
        <v>0.0</v>
      </c>
      <c r="AQ1620" s="3">
        <v>0.0</v>
      </c>
      <c r="AR1620" s="3">
        <v>1.0</v>
      </c>
      <c r="AS1620" s="6">
        <f>IFERROR(VLOOKUP($C1620,'t-1 2020'!$A:$V,15,0),"")</f>
        <v>13.77581501</v>
      </c>
      <c r="AT1620" s="6">
        <f>IFERROR(VLOOKUP($C1620,'t-1 2020'!$A:$V,16,0),"")</f>
        <v>-1.178208519</v>
      </c>
      <c r="AU1620" s="6">
        <f>IFERROR(VLOOKUP($C1620,'t-1 2020'!$A:$V,17,0),"")</f>
        <v>13.85972997</v>
      </c>
      <c r="AV1620" s="6">
        <f>IFERROR(VLOOKUP($C1620,'t-1 2020'!$A:$V,8,0),"")</f>
        <v>1</v>
      </c>
      <c r="AW1620" s="6">
        <f>IFERROR(VLOOKUP($C1620,'t-1 2020'!$A:$V,9,0),"")</f>
        <v>1</v>
      </c>
      <c r="AX1620" s="6">
        <f>IFERROR(VLOOKUP($C1620,'t-1 2020'!$A:$V,10,0),"")</f>
        <v>0</v>
      </c>
      <c r="AY1620" s="6" t="str">
        <f>IFERROR(VLOOKUP($C1620,'t-1 2020'!$A:$V,111,0),"")</f>
        <v/>
      </c>
      <c r="AZ1620" s="6">
        <f>IFERROR(VLOOKUP($C1620,'t-1 2020'!$A:$V,12,0),"")</f>
        <v>0</v>
      </c>
      <c r="BA1620" s="6">
        <f>IFERROR(VLOOKUP($C1620,'t-1 2020'!$A:$V,13,0),"")</f>
        <v>12</v>
      </c>
      <c r="BB1620" s="6">
        <f>IFERROR(VLOOKUP($C1620,'t-1 2020'!$A:$V,14,0),"")</f>
        <v>1</v>
      </c>
      <c r="BC1620" s="6"/>
      <c r="BD1620" s="6"/>
    </row>
    <row r="1621" ht="15.75" customHeight="1">
      <c r="A1621" s="2">
        <v>212.0</v>
      </c>
      <c r="B1621" s="3">
        <v>2021.0</v>
      </c>
      <c r="C1621" s="7" t="s">
        <v>271</v>
      </c>
      <c r="D1621" s="2">
        <v>15890.0</v>
      </c>
      <c r="E1621" s="2">
        <v>2.6386169000115E13</v>
      </c>
      <c r="F1621" s="2" t="str">
        <f t="array" ref="F1621">IFERROR(INDEX(cnpj!$A:$B,MATCH(C1621,cnpj!$B:$B,0),1),IF(G1621=14,LEFT(E1621,2)&amp;"."&amp;MID(E1621,3,3)&amp;"."&amp;MID(E1621,6,3)&amp;"/"&amp;MID(E1621,9,4)&amp;"-"&amp;RIGHT(E1621,2),IF(G1621=13,0&amp;LEFT(E1621,1)&amp;"."&amp;MID(E1621,2,3)&amp;"."&amp;MID(E1621,5,3)&amp;"/"&amp;MID(E1621,8,4)&amp;"-"&amp;RIGHT(E1621,2),IF(G1621=12,"00"&amp;"."&amp;LEFT(E1621,3)&amp;"."&amp;MID(E1621,4,3)&amp;"/"&amp;MID(E1621,7,4)&amp;"-"&amp;RIGHT(E1621,2),IF(G1621=11,"00.0"&amp;LEFT(E1621,2)&amp;"."&amp;MID(E1621,3,3)&amp;"/"&amp;MID(E1621,6,4)&amp;"-"&amp;RIGHT(E1621,2),"erro")))))</f>
        <v>26.386.169/0001-15</v>
      </c>
      <c r="G1621" s="2">
        <f t="shared" si="2"/>
        <v>14</v>
      </c>
      <c r="H1621" s="2" t="s">
        <v>50</v>
      </c>
      <c r="I1621" s="2">
        <v>6.0</v>
      </c>
      <c r="J1621" s="6" t="str">
        <f t="shared" si="14"/>
        <v/>
      </c>
      <c r="K1621" s="6"/>
      <c r="L1621" s="6"/>
      <c r="M1621" s="6"/>
      <c r="N1621" s="6"/>
      <c r="O1621" s="6"/>
      <c r="P1621" s="6"/>
      <c r="Q1621" s="6"/>
      <c r="R1621" s="6"/>
      <c r="S1621" s="6"/>
      <c r="T1621" s="6" t="str">
        <f t="shared" si="15"/>
        <v/>
      </c>
      <c r="U1621" s="6" t="str">
        <f t="shared" si="16"/>
        <v/>
      </c>
      <c r="V1621" s="6" t="str">
        <f t="shared" si="17"/>
        <v/>
      </c>
      <c r="W1621" s="6" t="str">
        <f>IFERROR(VLOOKUP($C1621,'pc 2021'!$D:$M,10,0)/1000,"")</f>
        <v/>
      </c>
      <c r="X1621" s="6" t="str">
        <f>IFERROR(VLOOKUP($C1621,'pnc 2021'!$D:$M,10,0)/1000,"")</f>
        <v/>
      </c>
      <c r="Y1621" s="6" t="str">
        <f>IFERROR(VLOOKUP(C1621,'atv 2021'!$D:$M,10,0)/1000,"")</f>
        <v/>
      </c>
      <c r="Z1621" s="6" t="str">
        <f>IFERROR(VLOOKUP($C1621,'ll 2021'!$D:$N,11,0)/1000,"")</f>
        <v/>
      </c>
      <c r="AA1621" s="2" t="str">
        <f t="shared" si="3"/>
        <v/>
      </c>
      <c r="AB1621" s="2">
        <f t="shared" si="18"/>
        <v>0</v>
      </c>
      <c r="AC1621" s="2">
        <f t="shared" si="19"/>
        <v>1</v>
      </c>
      <c r="AD1621" s="2">
        <f t="shared" si="20"/>
        <v>0</v>
      </c>
      <c r="AE1621" s="2">
        <f t="shared" si="21"/>
        <v>0</v>
      </c>
      <c r="AF1621" s="2">
        <f t="shared" si="22"/>
        <v>0</v>
      </c>
      <c r="AG1621" s="2">
        <f t="shared" si="23"/>
        <v>0</v>
      </c>
      <c r="AH1621" s="2">
        <f t="shared" si="24"/>
        <v>0</v>
      </c>
      <c r="AI1621" s="2">
        <f t="shared" si="25"/>
        <v>0</v>
      </c>
      <c r="AJ1621" s="2">
        <f t="shared" si="26"/>
        <v>0</v>
      </c>
      <c r="AK1621" s="2">
        <f t="shared" si="27"/>
        <v>0</v>
      </c>
      <c r="AL1621" s="2">
        <f t="shared" si="28"/>
        <v>0</v>
      </c>
      <c r="AM1621" s="2">
        <v>0.0</v>
      </c>
      <c r="AN1621" s="3">
        <v>0.0</v>
      </c>
      <c r="AO1621" s="3">
        <v>0.0</v>
      </c>
      <c r="AP1621" s="3">
        <v>0.0</v>
      </c>
      <c r="AQ1621" s="3">
        <v>0.0</v>
      </c>
      <c r="AR1621" s="3">
        <v>1.0</v>
      </c>
      <c r="AS1621" s="6" t="str">
        <f>IFERROR(VLOOKUP($C1621,'t-1 2020'!$A:$V,15,0),"")</f>
        <v/>
      </c>
      <c r="AT1621" s="6" t="str">
        <f>IFERROR(VLOOKUP($C1621,'t-1 2020'!$A:$V,16,0),"")</f>
        <v/>
      </c>
      <c r="AU1621" s="6" t="str">
        <f>IFERROR(VLOOKUP($C1621,'t-1 2020'!$A:$V,17,0),"")</f>
        <v/>
      </c>
      <c r="AV1621" s="6" t="str">
        <f>IFERROR(VLOOKUP($C1621,'t-1 2020'!$A:$V,8,0),"")</f>
        <v/>
      </c>
      <c r="AW1621" s="6" t="str">
        <f>IFERROR(VLOOKUP($C1621,'t-1 2020'!$A:$V,9,0),"")</f>
        <v/>
      </c>
      <c r="AX1621" s="6" t="str">
        <f>IFERROR(VLOOKUP($C1621,'t-1 2020'!$A:$V,10,0),"")</f>
        <v/>
      </c>
      <c r="AY1621" s="6" t="str">
        <f>IFERROR(VLOOKUP($C1621,'t-1 2020'!$A:$V,111,0),"")</f>
        <v/>
      </c>
      <c r="AZ1621" s="6" t="str">
        <f>IFERROR(VLOOKUP($C1621,'t-1 2020'!$A:$V,12,0),"")</f>
        <v/>
      </c>
      <c r="BA1621" s="6" t="str">
        <f>IFERROR(VLOOKUP($C1621,'t-1 2020'!$A:$V,13,0),"")</f>
        <v/>
      </c>
      <c r="BB1621" s="6" t="str">
        <f>IFERROR(VLOOKUP($C1621,'t-1 2020'!$A:$V,14,0),"")</f>
        <v/>
      </c>
      <c r="BC1621" s="6"/>
      <c r="BD1621" s="6"/>
    </row>
    <row r="1622" ht="15.75" customHeight="1">
      <c r="A1622" s="2">
        <v>213.0</v>
      </c>
      <c r="B1622" s="3">
        <v>2021.0</v>
      </c>
      <c r="C1622" s="7" t="s">
        <v>272</v>
      </c>
      <c r="D1622" s="2">
        <v>20613.0</v>
      </c>
      <c r="E1622" s="2">
        <v>4.821041000108E12</v>
      </c>
      <c r="F1622" s="2" t="str">
        <f t="array" ref="F1622">IFERROR(INDEX(cnpj!$A:$B,MATCH(C1622,cnpj!$B:$B,0),1),IF(G1622=14,LEFT(E1622,2)&amp;"."&amp;MID(E1622,3,3)&amp;"."&amp;MID(E1622,6,3)&amp;"/"&amp;MID(E1622,9,4)&amp;"-"&amp;RIGHT(E1622,2),IF(G1622=13,0&amp;LEFT(E1622,1)&amp;"."&amp;MID(E1622,2,3)&amp;"."&amp;MID(E1622,5,3)&amp;"/"&amp;MID(E1622,8,4)&amp;"-"&amp;RIGHT(E1622,2),IF(G1622=12,"00"&amp;"."&amp;LEFT(E1622,3)&amp;"."&amp;MID(E1622,4,3)&amp;"/"&amp;MID(E1622,7,4)&amp;"-"&amp;RIGHT(E1622,2),IF(G1622=11,"00.0"&amp;LEFT(E1622,2)&amp;"."&amp;MID(E1622,3,3)&amp;"/"&amp;MID(E1622,6,4)&amp;"-"&amp;RIGHT(E1622,2),"erro")))))</f>
        <v>04.821.041/0001-08</v>
      </c>
      <c r="G1622" s="2">
        <f t="shared" si="2"/>
        <v>13</v>
      </c>
      <c r="H1622" s="2" t="s">
        <v>60</v>
      </c>
      <c r="I1622" s="2">
        <v>1.0</v>
      </c>
      <c r="J1622" s="6" t="str">
        <f t="shared" si="14"/>
        <v/>
      </c>
      <c r="K1622" s="6"/>
      <c r="L1622" s="6"/>
      <c r="M1622" s="6"/>
      <c r="N1622" s="6"/>
      <c r="O1622" s="6"/>
      <c r="P1622" s="6"/>
      <c r="Q1622" s="6"/>
      <c r="R1622" s="6"/>
      <c r="S1622" s="6"/>
      <c r="T1622" s="6">
        <f t="shared" si="15"/>
        <v>13.79106724</v>
      </c>
      <c r="U1622" s="6">
        <f t="shared" si="16"/>
        <v>-0.06460194312</v>
      </c>
      <c r="V1622" s="6">
        <f t="shared" si="17"/>
        <v>1.18812772</v>
      </c>
      <c r="W1622" s="6">
        <f>IFERROR(VLOOKUP($C1622,'pc 2021'!$D:$M,10,0)/1000,"")</f>
        <v>857955</v>
      </c>
      <c r="X1622" s="6">
        <f>IFERROR(VLOOKUP($C1622,'pnc 2021'!$D:$M,10,0)/1000,"")</f>
        <v>301483</v>
      </c>
      <c r="Y1622" s="6">
        <f>IFERROR(VLOOKUP(C1622,'atv 2021'!$D:$M,10,0)/1000,"")</f>
        <v>975853</v>
      </c>
      <c r="Z1622" s="6">
        <f>IFERROR(VLOOKUP($C1622,'ll 2021'!$D:$N,11,0)/1000,"")</f>
        <v>-63042</v>
      </c>
      <c r="AA1622" s="2" t="str">
        <f t="shared" si="3"/>
        <v/>
      </c>
      <c r="AB1622" s="2">
        <f t="shared" si="18"/>
        <v>0</v>
      </c>
      <c r="AC1622" s="2">
        <f t="shared" si="19"/>
        <v>0</v>
      </c>
      <c r="AD1622" s="2">
        <f t="shared" si="20"/>
        <v>0</v>
      </c>
      <c r="AE1622" s="2">
        <f t="shared" si="21"/>
        <v>0</v>
      </c>
      <c r="AF1622" s="2">
        <f t="shared" si="22"/>
        <v>0</v>
      </c>
      <c r="AG1622" s="2">
        <f t="shared" si="23"/>
        <v>1</v>
      </c>
      <c r="AH1622" s="2">
        <f t="shared" si="24"/>
        <v>0</v>
      </c>
      <c r="AI1622" s="2">
        <f t="shared" si="25"/>
        <v>0</v>
      </c>
      <c r="AJ1622" s="2">
        <f t="shared" si="26"/>
        <v>0</v>
      </c>
      <c r="AK1622" s="2">
        <f t="shared" si="27"/>
        <v>0</v>
      </c>
      <c r="AL1622" s="2">
        <f t="shared" si="28"/>
        <v>0</v>
      </c>
      <c r="AM1622" s="2">
        <v>0.0</v>
      </c>
      <c r="AN1622" s="3">
        <v>0.0</v>
      </c>
      <c r="AO1622" s="3">
        <v>0.0</v>
      </c>
      <c r="AP1622" s="3">
        <v>0.0</v>
      </c>
      <c r="AQ1622" s="3">
        <v>0.0</v>
      </c>
      <c r="AR1622" s="3">
        <v>1.0</v>
      </c>
      <c r="AS1622" s="6">
        <f>IFERROR(VLOOKUP($C1622,'t-1 2020'!$A:$V,15,0),"")</f>
        <v>13.82950912</v>
      </c>
      <c r="AT1622" s="6">
        <f>IFERROR(VLOOKUP($C1622,'t-1 2020'!$A:$V,16,0),"")</f>
        <v>-0.150032985</v>
      </c>
      <c r="AU1622" s="6">
        <f>IFERROR(VLOOKUP($C1622,'t-1 2020'!$A:$V,17,0),"")</f>
        <v>1.06556572</v>
      </c>
      <c r="AV1622" s="6">
        <f>IFERROR(VLOOKUP($C1622,'t-1 2020'!$A:$V,8,0),"")</f>
        <v>0</v>
      </c>
      <c r="AW1622" s="6">
        <f>IFERROR(VLOOKUP($C1622,'t-1 2020'!$A:$V,9,0),"")</f>
        <v>1</v>
      </c>
      <c r="AX1622" s="6">
        <f>IFERROR(VLOOKUP($C1622,'t-1 2020'!$A:$V,10,0),"")</f>
        <v>0</v>
      </c>
      <c r="AY1622" s="6" t="str">
        <f>IFERROR(VLOOKUP($C1622,'t-1 2020'!$A:$V,111,0),"")</f>
        <v/>
      </c>
      <c r="AZ1622" s="6">
        <f>IFERROR(VLOOKUP($C1622,'t-1 2020'!$A:$V,12,0),"")</f>
        <v>0</v>
      </c>
      <c r="BA1622" s="6">
        <f>IFERROR(VLOOKUP($C1622,'t-1 2020'!$A:$V,13,0),"")</f>
        <v>8</v>
      </c>
      <c r="BB1622" s="6">
        <f>IFERROR(VLOOKUP($C1622,'t-1 2020'!$A:$V,14,0),"")</f>
        <v>0</v>
      </c>
      <c r="BC1622" s="6"/>
      <c r="BD1622" s="6"/>
    </row>
    <row r="1623" ht="15.75" customHeight="1">
      <c r="A1623" s="2">
        <v>214.0</v>
      </c>
      <c r="B1623" s="3">
        <v>2021.0</v>
      </c>
      <c r="C1623" s="7" t="s">
        <v>273</v>
      </c>
      <c r="D1623" s="2">
        <v>8605.0</v>
      </c>
      <c r="E1623" s="2">
        <v>8.0227184000166E13</v>
      </c>
      <c r="F1623" s="2" t="str">
        <f t="array" ref="F1623">IFERROR(INDEX(cnpj!$A:$B,MATCH(C1623,cnpj!$B:$B,0),1),IF(G1623=14,LEFT(E1623,2)&amp;"."&amp;MID(E1623,3,3)&amp;"."&amp;MID(E1623,6,3)&amp;"/"&amp;MID(E1623,9,4)&amp;"-"&amp;RIGHT(E1623,2),IF(G1623=13,0&amp;LEFT(E1623,1)&amp;"."&amp;MID(E1623,2,3)&amp;"."&amp;MID(E1623,5,3)&amp;"/"&amp;MID(E1623,8,4)&amp;"-"&amp;RIGHT(E1623,2),IF(G1623=12,"00"&amp;"."&amp;LEFT(E1623,3)&amp;"."&amp;MID(E1623,4,3)&amp;"/"&amp;MID(E1623,7,4)&amp;"-"&amp;RIGHT(E1623,2),IF(G1623=11,"00.0"&amp;LEFT(E1623,2)&amp;"."&amp;MID(E1623,3,3)&amp;"/"&amp;MID(E1623,6,4)&amp;"-"&amp;RIGHT(E1623,2),"erro")))))</f>
        <v>80.227.184/0001-66</v>
      </c>
      <c r="G1623" s="2">
        <f t="shared" si="2"/>
        <v>14</v>
      </c>
      <c r="H1623" s="2" t="s">
        <v>88</v>
      </c>
      <c r="I1623" s="2">
        <v>5.0</v>
      </c>
      <c r="J1623" s="6" t="str">
        <f t="shared" si="14"/>
        <v/>
      </c>
      <c r="K1623" s="6"/>
      <c r="L1623" s="6"/>
      <c r="M1623" s="6"/>
      <c r="N1623" s="6"/>
      <c r="O1623" s="6"/>
      <c r="P1623" s="6"/>
      <c r="Q1623" s="6"/>
      <c r="R1623" s="6"/>
      <c r="S1623" s="6"/>
      <c r="T1623" s="6">
        <f t="shared" si="15"/>
        <v>18.28483496</v>
      </c>
      <c r="U1623" s="6">
        <f t="shared" si="16"/>
        <v>-0.1032701482</v>
      </c>
      <c r="V1623" s="6">
        <f t="shared" si="17"/>
        <v>1.570002105</v>
      </c>
      <c r="W1623" s="6">
        <f>IFERROR(VLOOKUP($C1623,'pc 2021'!$D:$M,10,0)/1000,"")</f>
        <v>91170893</v>
      </c>
      <c r="X1623" s="6">
        <f>IFERROR(VLOOKUP($C1623,'pnc 2021'!$D:$M,10,0)/1000,"")</f>
        <v>45886719</v>
      </c>
      <c r="Y1623" s="6">
        <f>IFERROR(VLOOKUP(C1623,'atv 2021'!$D:$M,10,0)/1000,"")</f>
        <v>87297725</v>
      </c>
      <c r="Z1623" s="6">
        <f>IFERROR(VLOOKUP($C1623,'ll 2021'!$D:$N,11,0)/1000,"")</f>
        <v>-9015249</v>
      </c>
      <c r="AA1623" s="2" t="str">
        <f t="shared" si="3"/>
        <v/>
      </c>
      <c r="AB1623" s="2">
        <f t="shared" si="18"/>
        <v>0</v>
      </c>
      <c r="AC1623" s="2">
        <f t="shared" si="19"/>
        <v>0</v>
      </c>
      <c r="AD1623" s="2">
        <f t="shared" si="20"/>
        <v>0</v>
      </c>
      <c r="AE1623" s="2">
        <f t="shared" si="21"/>
        <v>0</v>
      </c>
      <c r="AF1623" s="2">
        <f t="shared" si="22"/>
        <v>0</v>
      </c>
      <c r="AG1623" s="2">
        <f t="shared" si="23"/>
        <v>0</v>
      </c>
      <c r="AH1623" s="2">
        <f t="shared" si="24"/>
        <v>0</v>
      </c>
      <c r="AI1623" s="2">
        <f t="shared" si="25"/>
        <v>0</v>
      </c>
      <c r="AJ1623" s="2">
        <f t="shared" si="26"/>
        <v>1</v>
      </c>
      <c r="AK1623" s="2">
        <f t="shared" si="27"/>
        <v>0</v>
      </c>
      <c r="AL1623" s="2">
        <f t="shared" si="28"/>
        <v>0</v>
      </c>
      <c r="AM1623" s="2">
        <v>0.0</v>
      </c>
      <c r="AN1623" s="3">
        <v>0.0</v>
      </c>
      <c r="AO1623" s="3">
        <v>0.0</v>
      </c>
      <c r="AP1623" s="3">
        <v>0.0</v>
      </c>
      <c r="AQ1623" s="3">
        <v>0.0</v>
      </c>
      <c r="AR1623" s="3">
        <v>1.0</v>
      </c>
      <c r="AS1623" s="6">
        <f>IFERROR(VLOOKUP($C1623,'t-1 2020'!$A:$V,15,0),"")</f>
        <v>18.15584073</v>
      </c>
      <c r="AT1623" s="6">
        <f>IFERROR(VLOOKUP($C1623,'t-1 2020'!$A:$V,16,0),"")</f>
        <v>-0.0002043269853</v>
      </c>
      <c r="AU1623" s="6">
        <f>IFERROR(VLOOKUP($C1623,'t-1 2020'!$A:$V,17,0),"")</f>
        <v>1.530993263</v>
      </c>
      <c r="AV1623" s="6">
        <f>IFERROR(VLOOKUP($C1623,'t-1 2020'!$A:$V,8,0),"")</f>
        <v>0</v>
      </c>
      <c r="AW1623" s="6">
        <f>IFERROR(VLOOKUP($C1623,'t-1 2020'!$A:$V,9,0),"")</f>
        <v>0</v>
      </c>
      <c r="AX1623" s="6">
        <f>IFERROR(VLOOKUP($C1623,'t-1 2020'!$A:$V,10,0),"")</f>
        <v>0</v>
      </c>
      <c r="AY1623" s="6" t="str">
        <f>IFERROR(VLOOKUP($C1623,'t-1 2020'!$A:$V,111,0),"")</f>
        <v/>
      </c>
      <c r="AZ1623" s="6">
        <f>IFERROR(VLOOKUP($C1623,'t-1 2020'!$A:$V,12,0),"")</f>
        <v>0</v>
      </c>
      <c r="BA1623" s="6">
        <f>IFERROR(VLOOKUP($C1623,'t-1 2020'!$A:$V,13,0),"")</f>
        <v>12</v>
      </c>
      <c r="BB1623" s="6">
        <f>IFERROR(VLOOKUP($C1623,'t-1 2020'!$A:$V,14,0),"")</f>
        <v>0</v>
      </c>
      <c r="BC1623" s="6"/>
      <c r="BD1623" s="6"/>
    </row>
    <row r="1624" ht="15.75" customHeight="1">
      <c r="A1624" s="2">
        <v>215.0</v>
      </c>
      <c r="B1624" s="3">
        <v>2021.0</v>
      </c>
      <c r="C1624" s="7" t="s">
        <v>274</v>
      </c>
      <c r="D1624" s="2">
        <v>8656.0</v>
      </c>
      <c r="E1624" s="2">
        <v>9.2690783000109E13</v>
      </c>
      <c r="F1624" s="2" t="str">
        <f t="array" ref="F1624">IFERROR(INDEX(cnpj!$A:$B,MATCH(C1624,cnpj!$B:$B,0),1),IF(G1624=14,LEFT(E1624,2)&amp;"."&amp;MID(E1624,3,3)&amp;"."&amp;MID(E1624,6,3)&amp;"/"&amp;MID(E1624,9,4)&amp;"-"&amp;RIGHT(E1624,2),IF(G1624=13,0&amp;LEFT(E1624,1)&amp;"."&amp;MID(E1624,2,3)&amp;"."&amp;MID(E1624,5,3)&amp;"/"&amp;MID(E1624,8,4)&amp;"-"&amp;RIGHT(E1624,2),IF(G1624=12,"00"&amp;"."&amp;LEFT(E1624,3)&amp;"."&amp;MID(E1624,4,3)&amp;"/"&amp;MID(E1624,7,4)&amp;"-"&amp;RIGHT(E1624,2),IF(G1624=11,"00.0"&amp;LEFT(E1624,2)&amp;"."&amp;MID(E1624,3,3)&amp;"/"&amp;MID(E1624,6,4)&amp;"-"&amp;RIGHT(E1624,2),"erro")))))</f>
        <v>92.690.783/0001-09</v>
      </c>
      <c r="G1624" s="2">
        <f t="shared" si="2"/>
        <v>14</v>
      </c>
      <c r="H1624" s="2" t="s">
        <v>88</v>
      </c>
      <c r="I1624" s="2">
        <v>5.0</v>
      </c>
      <c r="J1624" s="6" t="str">
        <f t="shared" si="14"/>
        <v/>
      </c>
      <c r="K1624" s="6"/>
      <c r="L1624" s="6"/>
      <c r="M1624" s="6"/>
      <c r="N1624" s="6"/>
      <c r="O1624" s="6"/>
      <c r="P1624" s="6"/>
      <c r="Q1624" s="6"/>
      <c r="R1624" s="6"/>
      <c r="S1624" s="6"/>
      <c r="T1624" s="6">
        <f t="shared" si="15"/>
        <v>16.50650391</v>
      </c>
      <c r="U1624" s="6">
        <f t="shared" si="16"/>
        <v>0.343362346</v>
      </c>
      <c r="V1624" s="6">
        <f t="shared" si="17"/>
        <v>0.0002924798104</v>
      </c>
      <c r="W1624" s="6">
        <f>IFERROR(VLOOKUP($C1624,'pc 2021'!$D:$M,10,0)/1000,"")</f>
        <v>4229</v>
      </c>
      <c r="X1624" s="6">
        <f>IFERROR(VLOOKUP($C1624,'pnc 2021'!$D:$M,10,0)/1000,"")</f>
        <v>84</v>
      </c>
      <c r="Y1624" s="6">
        <f>IFERROR(VLOOKUP(C1624,'atv 2021'!$D:$M,10,0)/1000,"")</f>
        <v>14746317</v>
      </c>
      <c r="Z1624" s="6">
        <f>IFERROR(VLOOKUP($C1624,'ll 2021'!$D:$N,11,0)/1000,"")</f>
        <v>5063330</v>
      </c>
      <c r="AA1624" s="2" t="str">
        <f t="shared" si="3"/>
        <v/>
      </c>
      <c r="AB1624" s="2">
        <f t="shared" si="18"/>
        <v>0</v>
      </c>
      <c r="AC1624" s="2">
        <f t="shared" si="19"/>
        <v>0</v>
      </c>
      <c r="AD1624" s="2">
        <f t="shared" si="20"/>
        <v>0</v>
      </c>
      <c r="AE1624" s="2">
        <f t="shared" si="21"/>
        <v>0</v>
      </c>
      <c r="AF1624" s="2">
        <f t="shared" si="22"/>
        <v>0</v>
      </c>
      <c r="AG1624" s="2">
        <f t="shared" si="23"/>
        <v>0</v>
      </c>
      <c r="AH1624" s="2">
        <f t="shared" si="24"/>
        <v>0</v>
      </c>
      <c r="AI1624" s="2">
        <f t="shared" si="25"/>
        <v>0</v>
      </c>
      <c r="AJ1624" s="2">
        <f t="shared" si="26"/>
        <v>1</v>
      </c>
      <c r="AK1624" s="2">
        <f t="shared" si="27"/>
        <v>0</v>
      </c>
      <c r="AL1624" s="2">
        <f t="shared" si="28"/>
        <v>0</v>
      </c>
      <c r="AM1624" s="2">
        <v>0.0</v>
      </c>
      <c r="AN1624" s="3">
        <v>0.0</v>
      </c>
      <c r="AO1624" s="3">
        <v>0.0</v>
      </c>
      <c r="AP1624" s="3">
        <v>0.0</v>
      </c>
      <c r="AQ1624" s="3">
        <v>0.0</v>
      </c>
      <c r="AR1624" s="3">
        <v>1.0</v>
      </c>
      <c r="AS1624" s="6">
        <f>IFERROR(VLOOKUP($C1624,'t-1 2020'!$A:$V,15,0),"")</f>
        <v>16.29725371</v>
      </c>
      <c r="AT1624" s="6">
        <f>IFERROR(VLOOKUP($C1624,'t-1 2020'!$A:$V,16,0),"")</f>
        <v>0.07297641267</v>
      </c>
      <c r="AU1624" s="6">
        <f>IFERROR(VLOOKUP($C1624,'t-1 2020'!$A:$V,17,0),"")</f>
        <v>0.02202188947</v>
      </c>
      <c r="AV1624" s="6">
        <f>IFERROR(VLOOKUP($C1624,'t-1 2020'!$A:$V,8,0),"")</f>
        <v>0</v>
      </c>
      <c r="AW1624" s="6">
        <f>IFERROR(VLOOKUP($C1624,'t-1 2020'!$A:$V,9,0),"")</f>
        <v>1</v>
      </c>
      <c r="AX1624" s="6">
        <f>IFERROR(VLOOKUP($C1624,'t-1 2020'!$A:$V,10,0),"")</f>
        <v>0</v>
      </c>
      <c r="AY1624" s="6" t="str">
        <f>IFERROR(VLOOKUP($C1624,'t-1 2020'!$A:$V,111,0),"")</f>
        <v/>
      </c>
      <c r="AZ1624" s="6">
        <f>IFERROR(VLOOKUP($C1624,'t-1 2020'!$A:$V,12,0),"")</f>
        <v>0</v>
      </c>
      <c r="BA1624" s="6">
        <f>IFERROR(VLOOKUP($C1624,'t-1 2020'!$A:$V,13,0),"")</f>
        <v>26</v>
      </c>
      <c r="BB1624" s="6">
        <f>IFERROR(VLOOKUP($C1624,'t-1 2020'!$A:$V,14,0),"")</f>
        <v>0</v>
      </c>
      <c r="BC1624" s="6"/>
      <c r="BD1624" s="6"/>
    </row>
    <row r="1625" ht="15.75" customHeight="1">
      <c r="A1625" s="2">
        <v>216.0</v>
      </c>
      <c r="B1625" s="3">
        <v>2021.0</v>
      </c>
      <c r="C1625" s="7" t="s">
        <v>275</v>
      </c>
      <c r="D1625" s="2">
        <v>13439.0</v>
      </c>
      <c r="E1625" s="2">
        <v>8.5778074000106E13</v>
      </c>
      <c r="F1625" s="2" t="str">
        <f t="array" ref="F1625">IFERROR(INDEX(cnpj!$A:$B,MATCH(C1625,cnpj!$B:$B,0),1),IF(G1625=14,LEFT(E1625,2)&amp;"."&amp;MID(E1625,3,3)&amp;"."&amp;MID(E1625,6,3)&amp;"/"&amp;MID(E1625,9,4)&amp;"-"&amp;RIGHT(E1625,2),IF(G1625=13,0&amp;LEFT(E1625,1)&amp;"."&amp;MID(E1625,2,3)&amp;"."&amp;MID(E1625,5,3)&amp;"/"&amp;MID(E1625,8,4)&amp;"-"&amp;RIGHT(E1625,2),IF(G1625=12,"00"&amp;"."&amp;LEFT(E1625,3)&amp;"."&amp;MID(E1625,4,3)&amp;"/"&amp;MID(E1625,7,4)&amp;"-"&amp;RIGHT(E1625,2),IF(G1625=11,"00.0"&amp;LEFT(E1625,2)&amp;"."&amp;MID(E1625,3,3)&amp;"/"&amp;MID(E1625,6,4)&amp;"-"&amp;RIGHT(E1625,2),"erro")))))</f>
        <v>85.778.074/0001-06</v>
      </c>
      <c r="G1625" s="2">
        <f t="shared" si="2"/>
        <v>14</v>
      </c>
      <c r="H1625" s="2" t="s">
        <v>60</v>
      </c>
      <c r="I1625" s="2">
        <v>1.0</v>
      </c>
      <c r="J1625" s="6" t="str">
        <f t="shared" si="14"/>
        <v/>
      </c>
      <c r="K1625" s="6"/>
      <c r="L1625" s="6"/>
      <c r="M1625" s="6"/>
      <c r="N1625" s="6"/>
      <c r="O1625" s="6"/>
      <c r="P1625" s="6"/>
      <c r="Q1625" s="6"/>
      <c r="R1625" s="6"/>
      <c r="S1625" s="6"/>
      <c r="T1625" s="6">
        <f t="shared" si="15"/>
        <v>12.55956704</v>
      </c>
      <c r="U1625" s="6">
        <f t="shared" si="16"/>
        <v>0.3135281085</v>
      </c>
      <c r="V1625" s="6">
        <f t="shared" si="17"/>
        <v>0.7190307822</v>
      </c>
      <c r="W1625" s="6">
        <f>IFERROR(VLOOKUP($C1625,'pc 2021'!$D:$M,10,0)/1000,"")</f>
        <v>77106</v>
      </c>
      <c r="X1625" s="6">
        <f>IFERROR(VLOOKUP($C1625,'pnc 2021'!$D:$M,10,0)/1000,"")</f>
        <v>127679</v>
      </c>
      <c r="Y1625" s="6">
        <f>IFERROR(VLOOKUP(C1625,'atv 2021'!$D:$M,10,0)/1000,"")</f>
        <v>284807</v>
      </c>
      <c r="Z1625" s="6">
        <f>IFERROR(VLOOKUP($C1625,'ll 2021'!$D:$N,11,0)/1000,"")</f>
        <v>89295</v>
      </c>
      <c r="AA1625" s="2" t="str">
        <f t="shared" si="3"/>
        <v/>
      </c>
      <c r="AB1625" s="2">
        <f t="shared" si="18"/>
        <v>0</v>
      </c>
      <c r="AC1625" s="2">
        <f t="shared" si="19"/>
        <v>0</v>
      </c>
      <c r="AD1625" s="2">
        <f t="shared" si="20"/>
        <v>0</v>
      </c>
      <c r="AE1625" s="2">
        <f t="shared" si="21"/>
        <v>0</v>
      </c>
      <c r="AF1625" s="2">
        <f t="shared" si="22"/>
        <v>0</v>
      </c>
      <c r="AG1625" s="2">
        <f t="shared" si="23"/>
        <v>1</v>
      </c>
      <c r="AH1625" s="2">
        <f t="shared" si="24"/>
        <v>0</v>
      </c>
      <c r="AI1625" s="2">
        <f t="shared" si="25"/>
        <v>0</v>
      </c>
      <c r="AJ1625" s="2">
        <f t="shared" si="26"/>
        <v>0</v>
      </c>
      <c r="AK1625" s="2">
        <f t="shared" si="27"/>
        <v>0</v>
      </c>
      <c r="AL1625" s="2">
        <f t="shared" si="28"/>
        <v>0</v>
      </c>
      <c r="AM1625" s="2">
        <v>0.0</v>
      </c>
      <c r="AN1625" s="3">
        <v>0.0</v>
      </c>
      <c r="AO1625" s="3">
        <v>0.0</v>
      </c>
      <c r="AP1625" s="3">
        <v>0.0</v>
      </c>
      <c r="AQ1625" s="3">
        <v>0.0</v>
      </c>
      <c r="AR1625" s="3">
        <v>1.0</v>
      </c>
      <c r="AS1625" s="6">
        <f>IFERROR(VLOOKUP($C1625,'t-1 2020'!$A:$V,15,0),"")</f>
        <v>12.37965193</v>
      </c>
      <c r="AT1625" s="6">
        <f>IFERROR(VLOOKUP($C1625,'t-1 2020'!$A:$V,16,0),"")</f>
        <v>-0.02399636839</v>
      </c>
      <c r="AU1625" s="6">
        <f>IFERROR(VLOOKUP($C1625,'t-1 2020'!$A:$V,17,0),"")</f>
        <v>1.034391012</v>
      </c>
      <c r="AV1625" s="6">
        <f>IFERROR(VLOOKUP($C1625,'t-1 2020'!$A:$V,8,0),"")</f>
        <v>1</v>
      </c>
      <c r="AW1625" s="6">
        <f>IFERROR(VLOOKUP($C1625,'t-1 2020'!$A:$V,9,0),"")</f>
        <v>1</v>
      </c>
      <c r="AX1625" s="6">
        <f>IFERROR(VLOOKUP($C1625,'t-1 2020'!$A:$V,10,0),"")</f>
        <v>0</v>
      </c>
      <c r="AY1625" s="6" t="str">
        <f>IFERROR(VLOOKUP($C1625,'t-1 2020'!$A:$V,111,0),"")</f>
        <v/>
      </c>
      <c r="AZ1625" s="6">
        <f>IFERROR(VLOOKUP($C1625,'t-1 2020'!$A:$V,12,0),"")</f>
        <v>0</v>
      </c>
      <c r="BA1625" s="6">
        <f>IFERROR(VLOOKUP($C1625,'t-1 2020'!$A:$V,13,0),"")</f>
        <v>6</v>
      </c>
      <c r="BB1625" s="6">
        <f>IFERROR(VLOOKUP($C1625,'t-1 2020'!$A:$V,14,0),"")</f>
        <v>0</v>
      </c>
      <c r="BC1625" s="6"/>
      <c r="BD1625" s="6"/>
    </row>
    <row r="1626" ht="15.75" customHeight="1">
      <c r="A1626" s="2">
        <v>217.0</v>
      </c>
      <c r="B1626" s="3">
        <v>2021.0</v>
      </c>
      <c r="C1626" s="7" t="s">
        <v>276</v>
      </c>
      <c r="D1626" s="2">
        <v>8745.0</v>
      </c>
      <c r="E1626" s="2">
        <v>1.6234171000115E13</v>
      </c>
      <c r="F1626" s="2" t="str">
        <f t="array" ref="F1626">IFERROR(INDEX(cnpj!$A:$B,MATCH(C1626,cnpj!$B:$B,0),1),IF(G1626=14,LEFT(E1626,2)&amp;"."&amp;MID(E1626,3,3)&amp;"."&amp;MID(E1626,6,3)&amp;"/"&amp;MID(E1626,9,4)&amp;"-"&amp;RIGHT(E1626,2),IF(G1626=13,0&amp;LEFT(E1626,1)&amp;"."&amp;MID(E1626,2,3)&amp;"."&amp;MID(E1626,5,3)&amp;"/"&amp;MID(E1626,8,4)&amp;"-"&amp;RIGHT(E1626,2),IF(G1626=12,"00"&amp;"."&amp;LEFT(E1626,3)&amp;"."&amp;MID(E1626,4,3)&amp;"/"&amp;MID(E1626,7,4)&amp;"-"&amp;RIGHT(E1626,2),IF(G1626=11,"00.0"&amp;LEFT(E1626,2)&amp;"."&amp;MID(E1626,3,3)&amp;"/"&amp;MID(E1626,6,4)&amp;"-"&amp;RIGHT(E1626,2),"erro")))))</f>
        <v>16.234.171/0001-15</v>
      </c>
      <c r="G1626" s="2">
        <f t="shared" si="2"/>
        <v>14</v>
      </c>
      <c r="H1626" s="2" t="s">
        <v>88</v>
      </c>
      <c r="I1626" s="2">
        <v>5.0</v>
      </c>
      <c r="J1626" s="6" t="str">
        <f t="shared" si="14"/>
        <v/>
      </c>
      <c r="K1626" s="6"/>
      <c r="L1626" s="6"/>
      <c r="M1626" s="6"/>
      <c r="N1626" s="6"/>
      <c r="O1626" s="6"/>
      <c r="P1626" s="6"/>
      <c r="Q1626" s="6"/>
      <c r="R1626" s="6"/>
      <c r="S1626" s="6"/>
      <c r="T1626" s="6">
        <f t="shared" si="15"/>
        <v>11.45948249</v>
      </c>
      <c r="U1626" s="6">
        <f t="shared" si="16"/>
        <v>0.3479682687</v>
      </c>
      <c r="V1626" s="6">
        <f t="shared" si="17"/>
        <v>0.107536183</v>
      </c>
      <c r="W1626" s="6">
        <f>IFERROR(VLOOKUP($C1626,'pc 2021'!$D:$M,10,0)/1000,"")</f>
        <v>8507</v>
      </c>
      <c r="X1626" s="6">
        <f>IFERROR(VLOOKUP($C1626,'pnc 2021'!$D:$M,10,0)/1000,"")</f>
        <v>1687</v>
      </c>
      <c r="Y1626" s="6">
        <f>IFERROR(VLOOKUP(C1626,'atv 2021'!$D:$M,10,0)/1000,"")</f>
        <v>94796</v>
      </c>
      <c r="Z1626" s="6">
        <f>IFERROR(VLOOKUP($C1626,'ll 2021'!$D:$N,11,0)/1000,"")</f>
        <v>32986</v>
      </c>
      <c r="AA1626" s="2" t="str">
        <f t="shared" si="3"/>
        <v/>
      </c>
      <c r="AB1626" s="2">
        <f t="shared" si="18"/>
        <v>0</v>
      </c>
      <c r="AC1626" s="2">
        <f t="shared" si="19"/>
        <v>0</v>
      </c>
      <c r="AD1626" s="2">
        <f t="shared" si="20"/>
        <v>0</v>
      </c>
      <c r="AE1626" s="2">
        <f t="shared" si="21"/>
        <v>0</v>
      </c>
      <c r="AF1626" s="2">
        <f t="shared" si="22"/>
        <v>0</v>
      </c>
      <c r="AG1626" s="2">
        <f t="shared" si="23"/>
        <v>0</v>
      </c>
      <c r="AH1626" s="2">
        <f t="shared" si="24"/>
        <v>0</v>
      </c>
      <c r="AI1626" s="2">
        <f t="shared" si="25"/>
        <v>0</v>
      </c>
      <c r="AJ1626" s="2">
        <f t="shared" si="26"/>
        <v>1</v>
      </c>
      <c r="AK1626" s="2">
        <f t="shared" si="27"/>
        <v>0</v>
      </c>
      <c r="AL1626" s="2">
        <f t="shared" si="28"/>
        <v>0</v>
      </c>
      <c r="AM1626" s="2">
        <v>0.0</v>
      </c>
      <c r="AN1626" s="3">
        <v>0.0</v>
      </c>
      <c r="AO1626" s="3">
        <v>0.0</v>
      </c>
      <c r="AP1626" s="3">
        <v>0.0</v>
      </c>
      <c r="AQ1626" s="3">
        <v>0.0</v>
      </c>
      <c r="AR1626" s="3">
        <v>1.0</v>
      </c>
      <c r="AS1626" s="6">
        <f>IFERROR(VLOOKUP($C1626,'t-1 2020'!$A:$V,15,0),"")</f>
        <v>11.29376148</v>
      </c>
      <c r="AT1626" s="6">
        <f>IFERROR(VLOOKUP($C1626,'t-1 2020'!$A:$V,16,0),"")</f>
        <v>0.2293355246</v>
      </c>
      <c r="AU1626" s="6">
        <f>IFERROR(VLOOKUP($C1626,'t-1 2020'!$A:$V,17,0),"")</f>
        <v>0.2407524994</v>
      </c>
      <c r="AV1626" s="6">
        <f>IFERROR(VLOOKUP($C1626,'t-1 2020'!$A:$V,8,0),"")</f>
        <v>0</v>
      </c>
      <c r="AW1626" s="6">
        <f>IFERROR(VLOOKUP($C1626,'t-1 2020'!$A:$V,9,0),"")</f>
        <v>0</v>
      </c>
      <c r="AX1626" s="6">
        <f>IFERROR(VLOOKUP($C1626,'t-1 2020'!$A:$V,10,0),"")</f>
        <v>0</v>
      </c>
      <c r="AY1626" s="6" t="str">
        <f>IFERROR(VLOOKUP($C1626,'t-1 2020'!$A:$V,111,0),"")</f>
        <v/>
      </c>
      <c r="AZ1626" s="6">
        <f>IFERROR(VLOOKUP($C1626,'t-1 2020'!$A:$V,12,0),"")</f>
        <v>0</v>
      </c>
      <c r="BA1626" s="6">
        <f>IFERROR(VLOOKUP($C1626,'t-1 2020'!$A:$V,13,0),"")</f>
        <v>14</v>
      </c>
      <c r="BB1626" s="6">
        <f>IFERROR(VLOOKUP($C1626,'t-1 2020'!$A:$V,14,0),"")</f>
        <v>0</v>
      </c>
      <c r="BC1626" s="6"/>
      <c r="BD1626" s="6"/>
    </row>
    <row r="1627" ht="15.75" customHeight="1">
      <c r="A1627" s="2">
        <v>218.0</v>
      </c>
      <c r="B1627" s="3">
        <v>2021.0</v>
      </c>
      <c r="C1627" s="7" t="s">
        <v>277</v>
      </c>
      <c r="D1627" s="2">
        <v>8753.0</v>
      </c>
      <c r="E1627" s="2">
        <v>8.6375425000109E13</v>
      </c>
      <c r="F1627" s="2" t="str">
        <f t="array" ref="F1627">IFERROR(INDEX(cnpj!$A:$B,MATCH(C1627,cnpj!$B:$B,0),1),IF(G1627=14,LEFT(E1627,2)&amp;"."&amp;MID(E1627,3,3)&amp;"."&amp;MID(E1627,6,3)&amp;"/"&amp;MID(E1627,9,4)&amp;"-"&amp;RIGHT(E1627,2),IF(G1627=13,0&amp;LEFT(E1627,1)&amp;"."&amp;MID(E1627,2,3)&amp;"."&amp;MID(E1627,5,3)&amp;"/"&amp;MID(E1627,8,4)&amp;"-"&amp;RIGHT(E1627,2),IF(G1627=12,"00"&amp;"."&amp;LEFT(E1627,3)&amp;"."&amp;MID(E1627,4,3)&amp;"/"&amp;MID(E1627,7,4)&amp;"-"&amp;RIGHT(E1627,2),IF(G1627=11,"00.0"&amp;LEFT(E1627,2)&amp;"."&amp;MID(E1627,3,3)&amp;"/"&amp;MID(E1627,6,4)&amp;"-"&amp;RIGHT(E1627,2),"erro")))))</f>
        <v>86.375.425/0001-09</v>
      </c>
      <c r="G1627" s="2">
        <f t="shared" si="2"/>
        <v>14</v>
      </c>
      <c r="H1627" s="2" t="s">
        <v>60</v>
      </c>
      <c r="I1627" s="2">
        <v>1.0</v>
      </c>
      <c r="J1627" s="6" t="str">
        <f t="shared" si="14"/>
        <v/>
      </c>
      <c r="K1627" s="6"/>
      <c r="L1627" s="6"/>
      <c r="M1627" s="6"/>
      <c r="N1627" s="6"/>
      <c r="O1627" s="6"/>
      <c r="P1627" s="6"/>
      <c r="Q1627" s="6"/>
      <c r="R1627" s="6"/>
      <c r="S1627" s="6"/>
      <c r="T1627" s="6">
        <f t="shared" si="15"/>
        <v>19.96369373</v>
      </c>
      <c r="U1627" s="6">
        <f t="shared" si="16"/>
        <v>0.1136774139</v>
      </c>
      <c r="V1627" s="6">
        <f t="shared" si="17"/>
        <v>0.3248220586</v>
      </c>
      <c r="W1627" s="6">
        <f>IFERROR(VLOOKUP($C1627,'pc 2021'!$D:$M,10,0)/1000,"")</f>
        <v>142139502</v>
      </c>
      <c r="X1627" s="6">
        <f>IFERROR(VLOOKUP($C1627,'pnc 2021'!$D:$M,10,0)/1000,"")</f>
        <v>9833884</v>
      </c>
      <c r="Y1627" s="6">
        <f>IFERROR(VLOOKUP(C1627,'atv 2021'!$D:$M,10,0)/1000,"")</f>
        <v>467866581</v>
      </c>
      <c r="Z1627" s="6">
        <f>IFERROR(VLOOKUP($C1627,'ll 2021'!$D:$N,11,0)/1000,"")</f>
        <v>53185863</v>
      </c>
      <c r="AA1627" s="2" t="str">
        <f t="shared" si="3"/>
        <v/>
      </c>
      <c r="AB1627" s="2">
        <f t="shared" si="18"/>
        <v>0</v>
      </c>
      <c r="AC1627" s="2">
        <f t="shared" si="19"/>
        <v>0</v>
      </c>
      <c r="AD1627" s="2">
        <f t="shared" si="20"/>
        <v>0</v>
      </c>
      <c r="AE1627" s="2">
        <f t="shared" si="21"/>
        <v>0</v>
      </c>
      <c r="AF1627" s="2">
        <f t="shared" si="22"/>
        <v>0</v>
      </c>
      <c r="AG1627" s="2">
        <f t="shared" si="23"/>
        <v>1</v>
      </c>
      <c r="AH1627" s="2">
        <f t="shared" si="24"/>
        <v>0</v>
      </c>
      <c r="AI1627" s="2">
        <f t="shared" si="25"/>
        <v>0</v>
      </c>
      <c r="AJ1627" s="2">
        <f t="shared" si="26"/>
        <v>0</v>
      </c>
      <c r="AK1627" s="2">
        <f t="shared" si="27"/>
        <v>0</v>
      </c>
      <c r="AL1627" s="2">
        <f t="shared" si="28"/>
        <v>0</v>
      </c>
      <c r="AM1627" s="2">
        <v>0.0</v>
      </c>
      <c r="AN1627" s="3">
        <v>0.0</v>
      </c>
      <c r="AO1627" s="3">
        <v>0.0</v>
      </c>
      <c r="AP1627" s="3">
        <v>0.0</v>
      </c>
      <c r="AQ1627" s="3">
        <v>0.0</v>
      </c>
      <c r="AR1627" s="3">
        <v>1.0</v>
      </c>
      <c r="AS1627" s="6">
        <f>IFERROR(VLOOKUP($C1627,'t-1 2020'!$A:$V,15,0),"")</f>
        <v>19.69115472</v>
      </c>
      <c r="AT1627" s="6">
        <f>IFERROR(VLOOKUP($C1627,'t-1 2020'!$A:$V,16,0),"")</f>
        <v>0.0001605627542</v>
      </c>
      <c r="AU1627" s="6">
        <f>IFERROR(VLOOKUP($C1627,'t-1 2020'!$A:$V,17,0),"")</f>
        <v>0.2169449701</v>
      </c>
      <c r="AV1627" s="6">
        <f>IFERROR(VLOOKUP($C1627,'t-1 2020'!$A:$V,8,0),"")</f>
        <v>0</v>
      </c>
      <c r="AW1627" s="6">
        <f>IFERROR(VLOOKUP($C1627,'t-1 2020'!$A:$V,9,0),"")</f>
        <v>0</v>
      </c>
      <c r="AX1627" s="6">
        <f>IFERROR(VLOOKUP($C1627,'t-1 2020'!$A:$V,10,0),"")</f>
        <v>0</v>
      </c>
      <c r="AY1627" s="6" t="str">
        <f>IFERROR(VLOOKUP($C1627,'t-1 2020'!$A:$V,111,0),"")</f>
        <v/>
      </c>
      <c r="AZ1627" s="6">
        <f>IFERROR(VLOOKUP($C1627,'t-1 2020'!$A:$V,12,0),"")</f>
        <v>0</v>
      </c>
      <c r="BA1627" s="6">
        <f>IFERROR(VLOOKUP($C1627,'t-1 2020'!$A:$V,13,0),"")</f>
        <v>29</v>
      </c>
      <c r="BB1627" s="6">
        <f>IFERROR(VLOOKUP($C1627,'t-1 2020'!$A:$V,14,0),"")</f>
        <v>0</v>
      </c>
      <c r="BC1627" s="6"/>
      <c r="BD1627" s="6"/>
    </row>
    <row r="1628" ht="15.75" customHeight="1">
      <c r="A1628" s="2">
        <v>219.0</v>
      </c>
      <c r="B1628" s="3">
        <v>2021.0</v>
      </c>
      <c r="C1628" s="7" t="s">
        <v>278</v>
      </c>
      <c r="D1628" s="2">
        <v>22012.0</v>
      </c>
      <c r="E1628" s="2">
        <v>2.7093558000115E13</v>
      </c>
      <c r="F1628" s="2" t="str">
        <f t="array" ref="F1628">IFERROR(INDEX(cnpj!$A:$B,MATCH(C1628,cnpj!$B:$B,0),1),IF(G1628=14,LEFT(E1628,2)&amp;"."&amp;MID(E1628,3,3)&amp;"."&amp;MID(E1628,6,3)&amp;"/"&amp;MID(E1628,9,4)&amp;"-"&amp;RIGHT(E1628,2),IF(G1628=13,0&amp;LEFT(E1628,1)&amp;"."&amp;MID(E1628,2,3)&amp;"."&amp;MID(E1628,5,3)&amp;"/"&amp;MID(E1628,8,4)&amp;"-"&amp;RIGHT(E1628,2),IF(G1628=12,"00"&amp;"."&amp;LEFT(E1628,3)&amp;"."&amp;MID(E1628,4,3)&amp;"/"&amp;MID(E1628,7,4)&amp;"-"&amp;RIGHT(E1628,2),IF(G1628=11,"00.0"&amp;LEFT(E1628,2)&amp;"."&amp;MID(E1628,3,3)&amp;"/"&amp;MID(E1628,6,4)&amp;"-"&amp;RIGHT(E1628,2),"erro")))))</f>
        <v>27.093.558/0001-15</v>
      </c>
      <c r="G1628" s="2">
        <f t="shared" si="2"/>
        <v>14</v>
      </c>
      <c r="H1628" s="2" t="s">
        <v>60</v>
      </c>
      <c r="I1628" s="2">
        <v>1.0</v>
      </c>
      <c r="J1628" s="6" t="str">
        <f t="shared" si="14"/>
        <v/>
      </c>
      <c r="K1628" s="6"/>
      <c r="L1628" s="6"/>
      <c r="M1628" s="6"/>
      <c r="N1628" s="6"/>
      <c r="O1628" s="6"/>
      <c r="P1628" s="6"/>
      <c r="Q1628" s="6"/>
      <c r="R1628" s="6"/>
      <c r="S1628" s="6"/>
      <c r="T1628" s="6" t="str">
        <f t="shared" si="15"/>
        <v/>
      </c>
      <c r="U1628" s="6" t="str">
        <f t="shared" si="16"/>
        <v/>
      </c>
      <c r="V1628" s="6" t="str">
        <f t="shared" si="17"/>
        <v/>
      </c>
      <c r="W1628" s="6" t="str">
        <f>IFERROR(VLOOKUP($C1628,'pc 2021'!$D:$M,10,0)/1000,"")</f>
        <v/>
      </c>
      <c r="X1628" s="6" t="str">
        <f>IFERROR(VLOOKUP($C1628,'pnc 2021'!$D:$M,10,0)/1000,"")</f>
        <v/>
      </c>
      <c r="Y1628" s="6" t="str">
        <f>IFERROR(VLOOKUP(C1628,'atv 2021'!$D:$M,10,0)/1000,"")</f>
        <v/>
      </c>
      <c r="Z1628" s="6" t="str">
        <f>IFERROR(VLOOKUP($C1628,'ll 2021'!$D:$N,11,0)/1000,"")</f>
        <v/>
      </c>
      <c r="AA1628" s="2" t="str">
        <f t="shared" si="3"/>
        <v/>
      </c>
      <c r="AB1628" s="2">
        <f t="shared" si="18"/>
        <v>0</v>
      </c>
      <c r="AC1628" s="2">
        <f t="shared" si="19"/>
        <v>0</v>
      </c>
      <c r="AD1628" s="2">
        <f t="shared" si="20"/>
        <v>0</v>
      </c>
      <c r="AE1628" s="2">
        <f t="shared" si="21"/>
        <v>0</v>
      </c>
      <c r="AF1628" s="2">
        <f t="shared" si="22"/>
        <v>0</v>
      </c>
      <c r="AG1628" s="2">
        <f t="shared" si="23"/>
        <v>1</v>
      </c>
      <c r="AH1628" s="2">
        <f t="shared" si="24"/>
        <v>0</v>
      </c>
      <c r="AI1628" s="2">
        <f t="shared" si="25"/>
        <v>0</v>
      </c>
      <c r="AJ1628" s="2">
        <f t="shared" si="26"/>
        <v>0</v>
      </c>
      <c r="AK1628" s="2">
        <f t="shared" si="27"/>
        <v>0</v>
      </c>
      <c r="AL1628" s="2">
        <f t="shared" si="28"/>
        <v>0</v>
      </c>
      <c r="AM1628" s="2">
        <v>0.0</v>
      </c>
      <c r="AN1628" s="3">
        <v>0.0</v>
      </c>
      <c r="AO1628" s="3">
        <v>0.0</v>
      </c>
      <c r="AP1628" s="3">
        <v>0.0</v>
      </c>
      <c r="AQ1628" s="3">
        <v>0.0</v>
      </c>
      <c r="AR1628" s="3">
        <v>1.0</v>
      </c>
      <c r="AS1628" s="6" t="str">
        <f>IFERROR(VLOOKUP($C1628,'t-1 2020'!$A:$V,15,0),"")</f>
        <v/>
      </c>
      <c r="AT1628" s="6" t="str">
        <f>IFERROR(VLOOKUP($C1628,'t-1 2020'!$A:$V,16,0),"")</f>
        <v/>
      </c>
      <c r="AU1628" s="6" t="str">
        <f>IFERROR(VLOOKUP($C1628,'t-1 2020'!$A:$V,17,0),"")</f>
        <v/>
      </c>
      <c r="AV1628" s="6" t="str">
        <f>IFERROR(VLOOKUP($C1628,'t-1 2020'!$A:$V,8,0),"")</f>
        <v/>
      </c>
      <c r="AW1628" s="6" t="str">
        <f>IFERROR(VLOOKUP($C1628,'t-1 2020'!$A:$V,9,0),"")</f>
        <v/>
      </c>
      <c r="AX1628" s="6" t="str">
        <f>IFERROR(VLOOKUP($C1628,'t-1 2020'!$A:$V,10,0),"")</f>
        <v/>
      </c>
      <c r="AY1628" s="6" t="str">
        <f>IFERROR(VLOOKUP($C1628,'t-1 2020'!$A:$V,111,0),"")</f>
        <v/>
      </c>
      <c r="AZ1628" s="6" t="str">
        <f>IFERROR(VLOOKUP($C1628,'t-1 2020'!$A:$V,12,0),"")</f>
        <v/>
      </c>
      <c r="BA1628" s="6" t="str">
        <f>IFERROR(VLOOKUP($C1628,'t-1 2020'!$A:$V,13,0),"")</f>
        <v/>
      </c>
      <c r="BB1628" s="6" t="str">
        <f>IFERROR(VLOOKUP($C1628,'t-1 2020'!$A:$V,14,0),"")</f>
        <v/>
      </c>
      <c r="BC1628" s="6"/>
      <c r="BD1628" s="6"/>
    </row>
    <row r="1629" ht="15.75" customHeight="1">
      <c r="A1629" s="2">
        <v>220.0</v>
      </c>
      <c r="B1629" s="3">
        <v>2021.0</v>
      </c>
      <c r="C1629" s="7" t="s">
        <v>279</v>
      </c>
      <c r="D1629" s="2">
        <v>8818.0</v>
      </c>
      <c r="E1629" s="2">
        <v>1.7161241000115E13</v>
      </c>
      <c r="F1629" s="2" t="str">
        <f t="array" ref="F1629">IFERROR(INDEX(cnpj!$A:$B,MATCH(C1629,cnpj!$B:$B,0),1),IF(G1629=14,LEFT(E1629,2)&amp;"."&amp;MID(E1629,3,3)&amp;"."&amp;MID(E1629,6,3)&amp;"/"&amp;MID(E1629,9,4)&amp;"-"&amp;RIGHT(E1629,2),IF(G1629=13,0&amp;LEFT(E1629,1)&amp;"."&amp;MID(E1629,2,3)&amp;"."&amp;MID(E1629,5,3)&amp;"/"&amp;MID(E1629,8,4)&amp;"-"&amp;RIGHT(E1629,2),IF(G1629=12,"00"&amp;"."&amp;LEFT(E1629,3)&amp;"."&amp;MID(E1629,4,3)&amp;"/"&amp;MID(E1629,7,4)&amp;"-"&amp;RIGHT(E1629,2),IF(G1629=11,"00.0"&amp;LEFT(E1629,2)&amp;"."&amp;MID(E1629,3,3)&amp;"/"&amp;MID(E1629,6,4)&amp;"-"&amp;RIGHT(E1629,2),"erro")))))</f>
        <v>17.161.241/0001-15</v>
      </c>
      <c r="G1629" s="2">
        <f t="shared" si="2"/>
        <v>14</v>
      </c>
      <c r="H1629" s="2" t="s">
        <v>60</v>
      </c>
      <c r="I1629" s="2">
        <v>1.0</v>
      </c>
      <c r="J1629" s="6" t="str">
        <f t="shared" si="14"/>
        <v/>
      </c>
      <c r="K1629" s="6"/>
      <c r="L1629" s="6"/>
      <c r="M1629" s="6"/>
      <c r="N1629" s="6"/>
      <c r="O1629" s="6"/>
      <c r="P1629" s="6"/>
      <c r="Q1629" s="6"/>
      <c r="R1629" s="6"/>
      <c r="S1629" s="6"/>
      <c r="T1629" s="6">
        <f t="shared" si="15"/>
        <v>12.61453326</v>
      </c>
      <c r="U1629" s="6">
        <f t="shared" si="16"/>
        <v>0.1297008973</v>
      </c>
      <c r="V1629" s="6">
        <f t="shared" si="17"/>
        <v>0.3261980724</v>
      </c>
      <c r="W1629" s="6">
        <f>IFERROR(VLOOKUP($C1629,'pc 2021'!$D:$M,10,0)/1000,"")</f>
        <v>96182</v>
      </c>
      <c r="X1629" s="6">
        <f>IFERROR(VLOOKUP($C1629,'pnc 2021'!$D:$M,10,0)/1000,"")</f>
        <v>1971</v>
      </c>
      <c r="Y1629" s="6">
        <f>IFERROR(VLOOKUP(C1629,'atv 2021'!$D:$M,10,0)/1000,"")</f>
        <v>300900</v>
      </c>
      <c r="Z1629" s="6">
        <f>IFERROR(VLOOKUP($C1629,'ll 2021'!$D:$N,11,0)/1000,"")</f>
        <v>39027</v>
      </c>
      <c r="AA1629" s="2" t="str">
        <f t="shared" si="3"/>
        <v/>
      </c>
      <c r="AB1629" s="2">
        <f t="shared" si="18"/>
        <v>0</v>
      </c>
      <c r="AC1629" s="2">
        <f t="shared" si="19"/>
        <v>0</v>
      </c>
      <c r="AD1629" s="2">
        <f t="shared" si="20"/>
        <v>0</v>
      </c>
      <c r="AE1629" s="2">
        <f t="shared" si="21"/>
        <v>0</v>
      </c>
      <c r="AF1629" s="2">
        <f t="shared" si="22"/>
        <v>0</v>
      </c>
      <c r="AG1629" s="2">
        <f t="shared" si="23"/>
        <v>1</v>
      </c>
      <c r="AH1629" s="2">
        <f t="shared" si="24"/>
        <v>0</v>
      </c>
      <c r="AI1629" s="2">
        <f t="shared" si="25"/>
        <v>0</v>
      </c>
      <c r="AJ1629" s="2">
        <f t="shared" si="26"/>
        <v>0</v>
      </c>
      <c r="AK1629" s="2">
        <f t="shared" si="27"/>
        <v>0</v>
      </c>
      <c r="AL1629" s="2">
        <f t="shared" si="28"/>
        <v>0</v>
      </c>
      <c r="AM1629" s="2">
        <v>0.0</v>
      </c>
      <c r="AN1629" s="3">
        <v>0.0</v>
      </c>
      <c r="AO1629" s="3">
        <v>0.0</v>
      </c>
      <c r="AP1629" s="3">
        <v>0.0</v>
      </c>
      <c r="AQ1629" s="3">
        <v>0.0</v>
      </c>
      <c r="AR1629" s="3">
        <v>1.0</v>
      </c>
      <c r="AS1629" s="6">
        <f>IFERROR(VLOOKUP($C1629,'t-1 2020'!$A:$V,15,0),"")</f>
        <v>12.52768864</v>
      </c>
      <c r="AT1629" s="6">
        <f>IFERROR(VLOOKUP($C1629,'t-1 2020'!$A:$V,16,0),"")</f>
        <v>0.07255202613</v>
      </c>
      <c r="AU1629" s="6">
        <f>IFERROR(VLOOKUP($C1629,'t-1 2020'!$A:$V,17,0),"")</f>
        <v>0.364046964</v>
      </c>
      <c r="AV1629" s="6">
        <f>IFERROR(VLOOKUP($C1629,'t-1 2020'!$A:$V,8,0),"")</f>
        <v>0</v>
      </c>
      <c r="AW1629" s="6">
        <f>IFERROR(VLOOKUP($C1629,'t-1 2020'!$A:$V,9,0),"")</f>
        <v>0</v>
      </c>
      <c r="AX1629" s="6">
        <f>IFERROR(VLOOKUP($C1629,'t-1 2020'!$A:$V,10,0),"")</f>
        <v>0</v>
      </c>
      <c r="AY1629" s="6" t="str">
        <f>IFERROR(VLOOKUP($C1629,'t-1 2020'!$A:$V,111,0),"")</f>
        <v/>
      </c>
      <c r="AZ1629" s="6">
        <f>IFERROR(VLOOKUP($C1629,'t-1 2020'!$A:$V,12,0),"")</f>
        <v>0</v>
      </c>
      <c r="BA1629" s="6">
        <f>IFERROR(VLOOKUP($C1629,'t-1 2020'!$A:$V,13,0),"")</f>
        <v>8</v>
      </c>
      <c r="BB1629" s="6">
        <f>IFERROR(VLOOKUP($C1629,'t-1 2020'!$A:$V,14,0),"")</f>
        <v>0</v>
      </c>
      <c r="BC1629" s="6"/>
      <c r="BD1629" s="6"/>
    </row>
    <row r="1630" ht="15.75" customHeight="1">
      <c r="A1630" s="2">
        <v>221.0</v>
      </c>
      <c r="B1630" s="3">
        <v>2021.0</v>
      </c>
      <c r="C1630" s="7" t="s">
        <v>280</v>
      </c>
      <c r="D1630" s="2">
        <v>20931.0</v>
      </c>
      <c r="E1630" s="2">
        <v>6.7620377000114E13</v>
      </c>
      <c r="F1630" s="2" t="str">
        <f t="array" ref="F1630">IFERROR(INDEX(cnpj!$A:$B,MATCH(C1630,cnpj!$B:$B,0),1),IF(G1630=14,LEFT(E1630,2)&amp;"."&amp;MID(E1630,3,3)&amp;"."&amp;MID(E1630,6,3)&amp;"/"&amp;MID(E1630,9,4)&amp;"-"&amp;RIGHT(E1630,2),IF(G1630=13,0&amp;LEFT(E1630,1)&amp;"."&amp;MID(E1630,2,3)&amp;"."&amp;MID(E1630,5,3)&amp;"/"&amp;MID(E1630,8,4)&amp;"-"&amp;RIGHT(E1630,2),IF(G1630=12,"00"&amp;"."&amp;LEFT(E1630,3)&amp;"."&amp;MID(E1630,4,3)&amp;"/"&amp;MID(E1630,7,4)&amp;"-"&amp;RIGHT(E1630,2),IF(G1630=11,"00.0"&amp;LEFT(E1630,2)&amp;"."&amp;MID(E1630,3,3)&amp;"/"&amp;MID(E1630,6,4)&amp;"-"&amp;RIGHT(E1630,2),"erro")))))</f>
        <v>67.620.377/0001-14</v>
      </c>
      <c r="G1630" s="2">
        <f t="shared" si="2"/>
        <v>14</v>
      </c>
      <c r="H1630" s="2" t="s">
        <v>86</v>
      </c>
      <c r="I1630" s="2">
        <v>4.0</v>
      </c>
      <c r="J1630" s="6" t="str">
        <f t="shared" si="14"/>
        <v/>
      </c>
      <c r="K1630" s="6"/>
      <c r="L1630" s="6"/>
      <c r="M1630" s="6"/>
      <c r="N1630" s="6"/>
      <c r="O1630" s="6"/>
      <c r="P1630" s="6"/>
      <c r="Q1630" s="6"/>
      <c r="R1630" s="6"/>
      <c r="S1630" s="6"/>
      <c r="T1630" s="6">
        <f t="shared" si="15"/>
        <v>16.85805032</v>
      </c>
      <c r="U1630" s="6">
        <f t="shared" si="16"/>
        <v>0.02857464583</v>
      </c>
      <c r="V1630" s="6">
        <f t="shared" si="17"/>
        <v>0.9687890849</v>
      </c>
      <c r="W1630" s="6">
        <f>IFERROR(VLOOKUP($C1630,'pc 2021'!$D:$M,10,0)/1000,"")</f>
        <v>5497230</v>
      </c>
      <c r="X1630" s="6">
        <f>IFERROR(VLOOKUP($C1630,'pnc 2021'!$D:$M,10,0)/1000,"")</f>
        <v>14807044</v>
      </c>
      <c r="Y1630" s="6">
        <f>IFERROR(VLOOKUP(C1630,'atv 2021'!$D:$M,10,0)/1000,"")</f>
        <v>20958405</v>
      </c>
      <c r="Z1630" s="6">
        <f>IFERROR(VLOOKUP($C1630,'ll 2021'!$D:$N,11,0)/1000,"")</f>
        <v>598879</v>
      </c>
      <c r="AA1630" s="2" t="str">
        <f t="shared" si="3"/>
        <v/>
      </c>
      <c r="AB1630" s="2">
        <f t="shared" si="18"/>
        <v>0</v>
      </c>
      <c r="AC1630" s="2">
        <f t="shared" si="19"/>
        <v>0</v>
      </c>
      <c r="AD1630" s="2">
        <f t="shared" si="20"/>
        <v>0</v>
      </c>
      <c r="AE1630" s="2">
        <f t="shared" si="21"/>
        <v>0</v>
      </c>
      <c r="AF1630" s="2">
        <f t="shared" si="22"/>
        <v>0</v>
      </c>
      <c r="AG1630" s="2">
        <f t="shared" si="23"/>
        <v>0</v>
      </c>
      <c r="AH1630" s="2">
        <f t="shared" si="24"/>
        <v>0</v>
      </c>
      <c r="AI1630" s="2">
        <f t="shared" si="25"/>
        <v>1</v>
      </c>
      <c r="AJ1630" s="2">
        <f t="shared" si="26"/>
        <v>0</v>
      </c>
      <c r="AK1630" s="2">
        <f t="shared" si="27"/>
        <v>0</v>
      </c>
      <c r="AL1630" s="2">
        <f t="shared" si="28"/>
        <v>0</v>
      </c>
      <c r="AM1630" s="2">
        <v>0.0</v>
      </c>
      <c r="AN1630" s="3">
        <v>0.0</v>
      </c>
      <c r="AO1630" s="3">
        <v>0.0</v>
      </c>
      <c r="AP1630" s="3">
        <v>0.0</v>
      </c>
      <c r="AQ1630" s="3">
        <v>0.0</v>
      </c>
      <c r="AR1630" s="3">
        <v>1.0</v>
      </c>
      <c r="AS1630" s="6" t="str">
        <f>IFERROR(VLOOKUP($C1630,'t-1 2020'!$A:$V,15,0),"")</f>
        <v/>
      </c>
      <c r="AT1630" s="6" t="str">
        <f>IFERROR(VLOOKUP($C1630,'t-1 2020'!$A:$V,16,0),"")</f>
        <v/>
      </c>
      <c r="AU1630" s="6" t="str">
        <f>IFERROR(VLOOKUP($C1630,'t-1 2020'!$A:$V,17,0),"")</f>
        <v/>
      </c>
      <c r="AV1630" s="6" t="str">
        <f>IFERROR(VLOOKUP($C1630,'t-1 2020'!$A:$V,8,0),"")</f>
        <v/>
      </c>
      <c r="AW1630" s="6" t="str">
        <f>IFERROR(VLOOKUP($C1630,'t-1 2020'!$A:$V,9,0),"")</f>
        <v/>
      </c>
      <c r="AX1630" s="6" t="str">
        <f>IFERROR(VLOOKUP($C1630,'t-1 2020'!$A:$V,10,0),"")</f>
        <v/>
      </c>
      <c r="AY1630" s="6" t="str">
        <f>IFERROR(VLOOKUP($C1630,'t-1 2020'!$A:$V,111,0),"")</f>
        <v/>
      </c>
      <c r="AZ1630" s="6" t="str">
        <f>IFERROR(VLOOKUP($C1630,'t-1 2020'!$A:$V,12,0),"")</f>
        <v/>
      </c>
      <c r="BA1630" s="6" t="str">
        <f>IFERROR(VLOOKUP($C1630,'t-1 2020'!$A:$V,13,0),"")</f>
        <v/>
      </c>
      <c r="BB1630" s="6" t="str">
        <f>IFERROR(VLOOKUP($C1630,'t-1 2020'!$A:$V,14,0),"")</f>
        <v/>
      </c>
      <c r="BC1630" s="6"/>
      <c r="BD1630" s="6"/>
    </row>
    <row r="1631" ht="15.75" customHeight="1">
      <c r="A1631" s="2">
        <v>222.0</v>
      </c>
      <c r="B1631" s="3">
        <v>2021.0</v>
      </c>
      <c r="C1631" s="7" t="s">
        <v>281</v>
      </c>
      <c r="D1631" s="2">
        <v>13765.0</v>
      </c>
      <c r="E1631" s="2">
        <v>9.007688600014E13</v>
      </c>
      <c r="F1631" s="2" t="str">
        <f t="array" ref="F1631">IFERROR(INDEX(cnpj!$A:$B,MATCH(C1631,cnpj!$B:$B,0),1),IF(G1631=14,LEFT(E1631,2)&amp;"."&amp;MID(E1631,3,3)&amp;"."&amp;MID(E1631,6,3)&amp;"/"&amp;MID(E1631,9,4)&amp;"-"&amp;RIGHT(E1631,2),IF(G1631=13,0&amp;LEFT(E1631,1)&amp;"."&amp;MID(E1631,2,3)&amp;"."&amp;MID(E1631,5,3)&amp;"/"&amp;MID(E1631,8,4)&amp;"-"&amp;RIGHT(E1631,2),IF(G1631=12,"00"&amp;"."&amp;LEFT(E1631,3)&amp;"."&amp;MID(E1631,4,3)&amp;"/"&amp;MID(E1631,7,4)&amp;"-"&amp;RIGHT(E1631,2),IF(G1631=11,"00.0"&amp;LEFT(E1631,2)&amp;"."&amp;MID(E1631,3,3)&amp;"/"&amp;MID(E1631,6,4)&amp;"-"&amp;RIGHT(E1631,2),"erro")))))</f>
        <v>90.076.886/0001-40</v>
      </c>
      <c r="G1631" s="2">
        <f t="shared" si="2"/>
        <v>14</v>
      </c>
      <c r="H1631" s="2" t="s">
        <v>86</v>
      </c>
      <c r="I1631" s="2">
        <v>4.0</v>
      </c>
      <c r="J1631" s="6" t="str">
        <f t="shared" si="14"/>
        <v/>
      </c>
      <c r="K1631" s="6"/>
      <c r="L1631" s="6"/>
      <c r="M1631" s="6"/>
      <c r="N1631" s="6"/>
      <c r="O1631" s="6"/>
      <c r="P1631" s="6"/>
      <c r="Q1631" s="6"/>
      <c r="R1631" s="6"/>
      <c r="S1631" s="6"/>
      <c r="T1631" s="6">
        <f t="shared" si="15"/>
        <v>9.853929594</v>
      </c>
      <c r="U1631" s="6">
        <f t="shared" si="16"/>
        <v>1.774496926</v>
      </c>
      <c r="V1631" s="6">
        <f t="shared" si="17"/>
        <v>19.06478222</v>
      </c>
      <c r="W1631" s="6">
        <f>IFERROR(VLOOKUP($C1631,'pc 2021'!$D:$M,10,0)/1000,"")</f>
        <v>1418</v>
      </c>
      <c r="X1631" s="6">
        <f>IFERROR(VLOOKUP($C1631,'pnc 2021'!$D:$M,10,0)/1000,"")</f>
        <v>361442</v>
      </c>
      <c r="Y1631" s="6">
        <f>IFERROR(VLOOKUP(C1631,'atv 2021'!$D:$M,10,0)/1000,"")</f>
        <v>19033</v>
      </c>
      <c r="Z1631" s="6">
        <f>IFERROR(VLOOKUP($C1631,'ll 2021'!$D:$N,11,0)/1000,"")</f>
        <v>33774</v>
      </c>
      <c r="AA1631" s="2" t="str">
        <f t="shared" si="3"/>
        <v/>
      </c>
      <c r="AB1631" s="2">
        <f t="shared" si="18"/>
        <v>0</v>
      </c>
      <c r="AC1631" s="2">
        <f t="shared" si="19"/>
        <v>0</v>
      </c>
      <c r="AD1631" s="2">
        <f t="shared" si="20"/>
        <v>0</v>
      </c>
      <c r="AE1631" s="2">
        <f t="shared" si="21"/>
        <v>0</v>
      </c>
      <c r="AF1631" s="2">
        <f t="shared" si="22"/>
        <v>0</v>
      </c>
      <c r="AG1631" s="2">
        <f t="shared" si="23"/>
        <v>0</v>
      </c>
      <c r="AH1631" s="2">
        <f t="shared" si="24"/>
        <v>0</v>
      </c>
      <c r="AI1631" s="2">
        <f t="shared" si="25"/>
        <v>1</v>
      </c>
      <c r="AJ1631" s="2">
        <f t="shared" si="26"/>
        <v>0</v>
      </c>
      <c r="AK1631" s="2">
        <f t="shared" si="27"/>
        <v>0</v>
      </c>
      <c r="AL1631" s="2">
        <f t="shared" si="28"/>
        <v>0</v>
      </c>
      <c r="AM1631" s="2">
        <v>0.0</v>
      </c>
      <c r="AN1631" s="3">
        <v>0.0</v>
      </c>
      <c r="AO1631" s="3">
        <v>0.0</v>
      </c>
      <c r="AP1631" s="3">
        <v>0.0</v>
      </c>
      <c r="AQ1631" s="3">
        <v>0.0</v>
      </c>
      <c r="AR1631" s="3">
        <v>1.0</v>
      </c>
      <c r="AS1631" s="6">
        <f>IFERROR(VLOOKUP($C1631,'t-1 2020'!$A:$V,15,0),"")</f>
        <v>9.620992007</v>
      </c>
      <c r="AT1631" s="6">
        <f>IFERROR(VLOOKUP($C1631,'t-1 2020'!$A:$V,16,0),"")</f>
        <v>1.097824645</v>
      </c>
      <c r="AU1631" s="6">
        <f>IFERROR(VLOOKUP($C1631,'t-1 2020'!$A:$V,17,0),"")</f>
        <v>25.89315559</v>
      </c>
      <c r="AV1631" s="6">
        <f>IFERROR(VLOOKUP($C1631,'t-1 2020'!$A:$V,8,0),"")</f>
        <v>0</v>
      </c>
      <c r="AW1631" s="6">
        <f>IFERROR(VLOOKUP($C1631,'t-1 2020'!$A:$V,9,0),"")</f>
        <v>0</v>
      </c>
      <c r="AX1631" s="6">
        <f>IFERROR(VLOOKUP($C1631,'t-1 2020'!$A:$V,10,0),"")</f>
        <v>0</v>
      </c>
      <c r="AY1631" s="6" t="str">
        <f>IFERROR(VLOOKUP($C1631,'t-1 2020'!$A:$V,111,0),"")</f>
        <v/>
      </c>
      <c r="AZ1631" s="6">
        <f>IFERROR(VLOOKUP($C1631,'t-1 2020'!$A:$V,12,0),"")</f>
        <v>0</v>
      </c>
      <c r="BA1631" s="6">
        <f>IFERROR(VLOOKUP($C1631,'t-1 2020'!$A:$V,13,0),"")</f>
        <v>5</v>
      </c>
      <c r="BB1631" s="6">
        <f>IFERROR(VLOOKUP($C1631,'t-1 2020'!$A:$V,14,0),"")</f>
        <v>0</v>
      </c>
      <c r="BC1631" s="6"/>
      <c r="BD1631" s="6"/>
    </row>
    <row r="1632" ht="15.75" customHeight="1">
      <c r="A1632" s="2">
        <v>223.0</v>
      </c>
      <c r="B1632" s="3">
        <v>2021.0</v>
      </c>
      <c r="C1632" s="7" t="s">
        <v>282</v>
      </c>
      <c r="D1632" s="2">
        <v>17914.0</v>
      </c>
      <c r="E1632" s="2">
        <v>2.762115000149E12</v>
      </c>
      <c r="F1632" s="2" t="str">
        <f t="array" ref="F1632">IFERROR(INDEX(cnpj!$A:$B,MATCH(C1632,cnpj!$B:$B,0),1),IF(G1632=14,LEFT(E1632,2)&amp;"."&amp;MID(E1632,3,3)&amp;"."&amp;MID(E1632,6,3)&amp;"/"&amp;MID(E1632,9,4)&amp;"-"&amp;RIGHT(E1632,2),IF(G1632=13,0&amp;LEFT(E1632,1)&amp;"."&amp;MID(E1632,2,3)&amp;"."&amp;MID(E1632,5,3)&amp;"/"&amp;MID(E1632,8,4)&amp;"-"&amp;RIGHT(E1632,2),IF(G1632=12,"00"&amp;"."&amp;LEFT(E1632,3)&amp;"."&amp;MID(E1632,4,3)&amp;"/"&amp;MID(E1632,7,4)&amp;"-"&amp;RIGHT(E1632,2),IF(G1632=11,"00.0"&amp;LEFT(E1632,2)&amp;"."&amp;MID(E1632,3,3)&amp;"/"&amp;MID(E1632,6,4)&amp;"-"&amp;RIGHT(E1632,2),"erro")))))</f>
        <v>02.762.115/0001-49</v>
      </c>
      <c r="G1632" s="2">
        <f t="shared" si="2"/>
        <v>13</v>
      </c>
      <c r="H1632" s="2" t="s">
        <v>88</v>
      </c>
      <c r="I1632" s="2">
        <v>5.0</v>
      </c>
      <c r="J1632" s="6" t="str">
        <f t="shared" si="14"/>
        <v/>
      </c>
      <c r="K1632" s="6"/>
      <c r="L1632" s="6"/>
      <c r="M1632" s="6"/>
      <c r="N1632" s="6"/>
      <c r="O1632" s="6"/>
      <c r="P1632" s="6"/>
      <c r="Q1632" s="6"/>
      <c r="R1632" s="6"/>
      <c r="S1632" s="6"/>
      <c r="T1632" s="6" t="str">
        <f t="shared" si="15"/>
        <v/>
      </c>
      <c r="U1632" s="6" t="str">
        <f t="shared" si="16"/>
        <v/>
      </c>
      <c r="V1632" s="6" t="str">
        <f t="shared" si="17"/>
        <v/>
      </c>
      <c r="W1632" s="6" t="str">
        <f>IFERROR(VLOOKUP($C1632,'pc 2021'!$D:$M,10,0)/1000,"")</f>
        <v/>
      </c>
      <c r="X1632" s="6" t="str">
        <f>IFERROR(VLOOKUP($C1632,'pnc 2021'!$D:$M,10,0)/1000,"")</f>
        <v/>
      </c>
      <c r="Y1632" s="6" t="str">
        <f>IFERROR(VLOOKUP(C1632,'atv 2021'!$D:$M,10,0)/1000,"")</f>
        <v/>
      </c>
      <c r="Z1632" s="6" t="str">
        <f>IFERROR(VLOOKUP($C1632,'ll 2021'!$D:$N,11,0)/1000,"")</f>
        <v/>
      </c>
      <c r="AA1632" s="2" t="str">
        <f t="shared" si="3"/>
        <v/>
      </c>
      <c r="AB1632" s="2">
        <f t="shared" si="18"/>
        <v>0</v>
      </c>
      <c r="AC1632" s="2">
        <f t="shared" si="19"/>
        <v>0</v>
      </c>
      <c r="AD1632" s="2">
        <f t="shared" si="20"/>
        <v>0</v>
      </c>
      <c r="AE1632" s="2">
        <f t="shared" si="21"/>
        <v>0</v>
      </c>
      <c r="AF1632" s="2">
        <f t="shared" si="22"/>
        <v>0</v>
      </c>
      <c r="AG1632" s="2">
        <f t="shared" si="23"/>
        <v>0</v>
      </c>
      <c r="AH1632" s="2">
        <f t="shared" si="24"/>
        <v>0</v>
      </c>
      <c r="AI1632" s="2">
        <f t="shared" si="25"/>
        <v>0</v>
      </c>
      <c r="AJ1632" s="2">
        <f t="shared" si="26"/>
        <v>1</v>
      </c>
      <c r="AK1632" s="2">
        <f t="shared" si="27"/>
        <v>0</v>
      </c>
      <c r="AL1632" s="2">
        <f t="shared" si="28"/>
        <v>0</v>
      </c>
      <c r="AM1632" s="2">
        <v>0.0</v>
      </c>
      <c r="AN1632" s="3">
        <v>0.0</v>
      </c>
      <c r="AO1632" s="3">
        <v>0.0</v>
      </c>
      <c r="AP1632" s="3">
        <v>0.0</v>
      </c>
      <c r="AQ1632" s="3">
        <v>0.0</v>
      </c>
      <c r="AR1632" s="3">
        <v>1.0</v>
      </c>
      <c r="AS1632" s="6" t="str">
        <f>IFERROR(VLOOKUP($C1632,'t-1 2020'!$A:$V,15,0),"")</f>
        <v/>
      </c>
      <c r="AT1632" s="6" t="str">
        <f>IFERROR(VLOOKUP($C1632,'t-1 2020'!$A:$V,16,0),"")</f>
        <v/>
      </c>
      <c r="AU1632" s="6" t="str">
        <f>IFERROR(VLOOKUP($C1632,'t-1 2020'!$A:$V,17,0),"")</f>
        <v/>
      </c>
      <c r="AV1632" s="6" t="str">
        <f>IFERROR(VLOOKUP($C1632,'t-1 2020'!$A:$V,8,0),"")</f>
        <v/>
      </c>
      <c r="AW1632" s="6" t="str">
        <f>IFERROR(VLOOKUP($C1632,'t-1 2020'!$A:$V,9,0),"")</f>
        <v/>
      </c>
      <c r="AX1632" s="6" t="str">
        <f>IFERROR(VLOOKUP($C1632,'t-1 2020'!$A:$V,10,0),"")</f>
        <v/>
      </c>
      <c r="AY1632" s="6" t="str">
        <f>IFERROR(VLOOKUP($C1632,'t-1 2020'!$A:$V,111,0),"")</f>
        <v/>
      </c>
      <c r="AZ1632" s="6" t="str">
        <f>IFERROR(VLOOKUP($C1632,'t-1 2020'!$A:$V,12,0),"")</f>
        <v/>
      </c>
      <c r="BA1632" s="6" t="str">
        <f>IFERROR(VLOOKUP($C1632,'t-1 2020'!$A:$V,13,0),"")</f>
        <v/>
      </c>
      <c r="BB1632" s="6" t="str">
        <f>IFERROR(VLOOKUP($C1632,'t-1 2020'!$A:$V,14,0),"")</f>
        <v/>
      </c>
      <c r="BC1632" s="6"/>
      <c r="BD1632" s="6"/>
    </row>
    <row r="1633" ht="15.75" customHeight="1">
      <c r="A1633" s="2">
        <v>224.0</v>
      </c>
      <c r="B1633" s="3">
        <v>2021.0</v>
      </c>
      <c r="C1633" s="7" t="s">
        <v>283</v>
      </c>
      <c r="D1633" s="2">
        <v>21067.0</v>
      </c>
      <c r="E1633" s="2">
        <v>1.2049631000184E13</v>
      </c>
      <c r="F1633" s="2" t="str">
        <f t="array" ref="F1633">IFERROR(INDEX(cnpj!$A:$B,MATCH(C1633,cnpj!$B:$B,0),1),IF(G1633=14,LEFT(E1633,2)&amp;"."&amp;MID(E1633,3,3)&amp;"."&amp;MID(E1633,6,3)&amp;"/"&amp;MID(E1633,9,4)&amp;"-"&amp;RIGHT(E1633,2),IF(G1633=13,0&amp;LEFT(E1633,1)&amp;"."&amp;MID(E1633,2,3)&amp;"."&amp;MID(E1633,5,3)&amp;"/"&amp;MID(E1633,8,4)&amp;"-"&amp;RIGHT(E1633,2),IF(G1633=12,"00"&amp;"."&amp;LEFT(E1633,3)&amp;"."&amp;MID(E1633,4,3)&amp;"/"&amp;MID(E1633,7,4)&amp;"-"&amp;RIGHT(E1633,2),IF(G1633=11,"00.0"&amp;LEFT(E1633,2)&amp;"."&amp;MID(E1633,3,3)&amp;"/"&amp;MID(E1633,6,4)&amp;"-"&amp;RIGHT(E1633,2),"erro")))))</f>
        <v>12.049.631/0001-84</v>
      </c>
      <c r="G1633" s="2">
        <f t="shared" si="2"/>
        <v>14</v>
      </c>
      <c r="H1633" s="2" t="s">
        <v>62</v>
      </c>
      <c r="I1633" s="2">
        <v>3.0</v>
      </c>
      <c r="J1633" s="6" t="str">
        <f t="shared" si="14"/>
        <v/>
      </c>
      <c r="K1633" s="6"/>
      <c r="L1633" s="6"/>
      <c r="M1633" s="6"/>
      <c r="N1633" s="6"/>
      <c r="O1633" s="6"/>
      <c r="P1633" s="6"/>
      <c r="Q1633" s="6"/>
      <c r="R1633" s="6"/>
      <c r="S1633" s="6"/>
      <c r="T1633" s="6">
        <f t="shared" si="15"/>
        <v>14.53143046</v>
      </c>
      <c r="U1633" s="6">
        <f t="shared" si="16"/>
        <v>0.04054312955</v>
      </c>
      <c r="V1633" s="6">
        <f t="shared" si="17"/>
        <v>0.4747896942</v>
      </c>
      <c r="W1633" s="6">
        <f>IFERROR(VLOOKUP($C1633,'pc 2021'!$D:$M,10,0)/1000,"")</f>
        <v>524573</v>
      </c>
      <c r="X1633" s="6">
        <f>IFERROR(VLOOKUP($C1633,'pnc 2021'!$D:$M,10,0)/1000,"")</f>
        <v>446879</v>
      </c>
      <c r="Y1633" s="6">
        <f>IFERROR(VLOOKUP(C1633,'atv 2021'!$D:$M,10,0)/1000,"")</f>
        <v>2046068</v>
      </c>
      <c r="Z1633" s="6">
        <f>IFERROR(VLOOKUP($C1633,'ll 2021'!$D:$N,11,0)/1000,"")</f>
        <v>82954</v>
      </c>
      <c r="AA1633" s="2" t="str">
        <f t="shared" si="3"/>
        <v/>
      </c>
      <c r="AB1633" s="2">
        <f t="shared" si="18"/>
        <v>0</v>
      </c>
      <c r="AC1633" s="2">
        <f t="shared" si="19"/>
        <v>0</v>
      </c>
      <c r="AD1633" s="2">
        <f t="shared" si="20"/>
        <v>0</v>
      </c>
      <c r="AE1633" s="2">
        <f t="shared" si="21"/>
        <v>0</v>
      </c>
      <c r="AF1633" s="2">
        <f t="shared" si="22"/>
        <v>0</v>
      </c>
      <c r="AG1633" s="2">
        <f t="shared" si="23"/>
        <v>0</v>
      </c>
      <c r="AH1633" s="2">
        <f t="shared" si="24"/>
        <v>1</v>
      </c>
      <c r="AI1633" s="2">
        <f t="shared" si="25"/>
        <v>0</v>
      </c>
      <c r="AJ1633" s="2">
        <f t="shared" si="26"/>
        <v>0</v>
      </c>
      <c r="AK1633" s="2">
        <f t="shared" si="27"/>
        <v>0</v>
      </c>
      <c r="AL1633" s="2">
        <f t="shared" si="28"/>
        <v>0</v>
      </c>
      <c r="AM1633" s="2">
        <v>0.0</v>
      </c>
      <c r="AN1633" s="3">
        <v>0.0</v>
      </c>
      <c r="AO1633" s="3">
        <v>0.0</v>
      </c>
      <c r="AP1633" s="3">
        <v>0.0</v>
      </c>
      <c r="AQ1633" s="3">
        <v>0.0</v>
      </c>
      <c r="AR1633" s="3">
        <v>1.0</v>
      </c>
      <c r="AS1633" s="6">
        <f>IFERROR(VLOOKUP($C1633,'t-1 2020'!$A:$V,15,0),"")</f>
        <v>14.43276379</v>
      </c>
      <c r="AT1633" s="6">
        <f>IFERROR(VLOOKUP($C1633,'t-1 2020'!$A:$V,16,0),"")</f>
        <v>-0.05400444162</v>
      </c>
      <c r="AU1633" s="6">
        <f>IFERROR(VLOOKUP($C1633,'t-1 2020'!$A:$V,17,0),"")</f>
        <v>0.458068139</v>
      </c>
      <c r="AV1633" s="6">
        <f>IFERROR(VLOOKUP($C1633,'t-1 2020'!$A:$V,8,0),"")</f>
        <v>0</v>
      </c>
      <c r="AW1633" s="6">
        <f>IFERROR(VLOOKUP($C1633,'t-1 2020'!$A:$V,9,0),"")</f>
        <v>0</v>
      </c>
      <c r="AX1633" s="6">
        <f>IFERROR(VLOOKUP($C1633,'t-1 2020'!$A:$V,10,0),"")</f>
        <v>1</v>
      </c>
      <c r="AY1633" s="6" t="str">
        <f>IFERROR(VLOOKUP($C1633,'t-1 2020'!$A:$V,111,0),"")</f>
        <v/>
      </c>
      <c r="AZ1633" s="6">
        <f>IFERROR(VLOOKUP($C1633,'t-1 2020'!$A:$V,12,0),"")</f>
        <v>0</v>
      </c>
      <c r="BA1633" s="6">
        <f>IFERROR(VLOOKUP($C1633,'t-1 2020'!$A:$V,13,0),"")</f>
        <v>11</v>
      </c>
      <c r="BB1633" s="6">
        <f>IFERROR(VLOOKUP($C1633,'t-1 2020'!$A:$V,14,0),"")</f>
        <v>0</v>
      </c>
      <c r="BC1633" s="6"/>
      <c r="BD1633" s="6"/>
    </row>
    <row r="1634" ht="15.75" customHeight="1">
      <c r="A1634" s="2">
        <v>225.0</v>
      </c>
      <c r="B1634" s="3">
        <v>2021.0</v>
      </c>
      <c r="C1634" s="7" t="s">
        <v>284</v>
      </c>
      <c r="D1634" s="2">
        <v>17949.0</v>
      </c>
      <c r="E1634" s="2">
        <v>1.417222000177E12</v>
      </c>
      <c r="F1634" s="2" t="str">
        <f t="array" ref="F1634">IFERROR(INDEX(cnpj!$A:$B,MATCH(C1634,cnpj!$B:$B,0),1),IF(G1634=14,LEFT(E1634,2)&amp;"."&amp;MID(E1634,3,3)&amp;"."&amp;MID(E1634,6,3)&amp;"/"&amp;MID(E1634,9,4)&amp;"-"&amp;RIGHT(E1634,2),IF(G1634=13,0&amp;LEFT(E1634,1)&amp;"."&amp;MID(E1634,2,3)&amp;"."&amp;MID(E1634,5,3)&amp;"/"&amp;MID(E1634,8,4)&amp;"-"&amp;RIGHT(E1634,2),IF(G1634=12,"00"&amp;"."&amp;LEFT(E1634,3)&amp;"."&amp;MID(E1634,4,3)&amp;"/"&amp;MID(E1634,7,4)&amp;"-"&amp;RIGHT(E1634,2),IF(G1634=11,"00.0"&amp;LEFT(E1634,2)&amp;"."&amp;MID(E1634,3,3)&amp;"/"&amp;MID(E1634,6,4)&amp;"-"&amp;RIGHT(E1634,2),"erro")))))</f>
        <v>01.417.222/0001-77</v>
      </c>
      <c r="G1634" s="2">
        <f t="shared" si="2"/>
        <v>13</v>
      </c>
      <c r="H1634" s="2" t="s">
        <v>60</v>
      </c>
      <c r="I1634" s="2">
        <v>1.0</v>
      </c>
      <c r="J1634" s="6" t="str">
        <f t="shared" si="14"/>
        <v/>
      </c>
      <c r="K1634" s="6"/>
      <c r="L1634" s="6"/>
      <c r="M1634" s="6"/>
      <c r="N1634" s="6"/>
      <c r="O1634" s="6"/>
      <c r="P1634" s="6"/>
      <c r="Q1634" s="6"/>
      <c r="R1634" s="6"/>
      <c r="S1634" s="6"/>
      <c r="T1634" s="6">
        <f t="shared" si="15"/>
        <v>16.41335415</v>
      </c>
      <c r="U1634" s="6">
        <f t="shared" si="16"/>
        <v>0.05207277612</v>
      </c>
      <c r="V1634" s="6">
        <f t="shared" si="17"/>
        <v>0.6391840524</v>
      </c>
      <c r="W1634" s="6">
        <f>IFERROR(VLOOKUP($C1634,'pc 2021'!$D:$M,10,0)/1000,"")</f>
        <v>2398098</v>
      </c>
      <c r="X1634" s="6">
        <f>IFERROR(VLOOKUP($C1634,'pnc 2021'!$D:$M,10,0)/1000,"")</f>
        <v>6189171</v>
      </c>
      <c r="Y1634" s="6">
        <f>IFERROR(VLOOKUP(C1634,'atv 2021'!$D:$M,10,0)/1000,"")</f>
        <v>13434736</v>
      </c>
      <c r="Z1634" s="6">
        <f>IFERROR(VLOOKUP($C1634,'ll 2021'!$D:$N,11,0)/1000,"")</f>
        <v>699584</v>
      </c>
      <c r="AA1634" s="2" t="str">
        <f t="shared" si="3"/>
        <v/>
      </c>
      <c r="AB1634" s="2">
        <f t="shared" si="18"/>
        <v>0</v>
      </c>
      <c r="AC1634" s="2">
        <f t="shared" si="19"/>
        <v>0</v>
      </c>
      <c r="AD1634" s="2">
        <f t="shared" si="20"/>
        <v>0</v>
      </c>
      <c r="AE1634" s="2">
        <f t="shared" si="21"/>
        <v>0</v>
      </c>
      <c r="AF1634" s="2">
        <f t="shared" si="22"/>
        <v>0</v>
      </c>
      <c r="AG1634" s="2">
        <f t="shared" si="23"/>
        <v>1</v>
      </c>
      <c r="AH1634" s="2">
        <f t="shared" si="24"/>
        <v>0</v>
      </c>
      <c r="AI1634" s="2">
        <f t="shared" si="25"/>
        <v>0</v>
      </c>
      <c r="AJ1634" s="2">
        <f t="shared" si="26"/>
        <v>0</v>
      </c>
      <c r="AK1634" s="2">
        <f t="shared" si="27"/>
        <v>0</v>
      </c>
      <c r="AL1634" s="2">
        <f t="shared" si="28"/>
        <v>0</v>
      </c>
      <c r="AM1634" s="2">
        <v>0.0</v>
      </c>
      <c r="AN1634" s="3">
        <v>0.0</v>
      </c>
      <c r="AO1634" s="3">
        <v>0.0</v>
      </c>
      <c r="AP1634" s="3">
        <v>0.0</v>
      </c>
      <c r="AQ1634" s="3">
        <v>0.0</v>
      </c>
      <c r="AR1634" s="3">
        <v>1.0</v>
      </c>
      <c r="AS1634" s="6">
        <f>IFERROR(VLOOKUP($C1634,'t-1 2020'!$A:$V,15,0),"")</f>
        <v>16.22512894</v>
      </c>
      <c r="AT1634" s="6">
        <f>IFERROR(VLOOKUP($C1634,'t-1 2020'!$A:$V,16,0),"")</f>
        <v>0.03866065549</v>
      </c>
      <c r="AU1634" s="6">
        <f>IFERROR(VLOOKUP($C1634,'t-1 2020'!$A:$V,17,0),"")</f>
        <v>0.6124950392</v>
      </c>
      <c r="AV1634" s="6">
        <f>IFERROR(VLOOKUP($C1634,'t-1 2020'!$A:$V,8,0),"")</f>
        <v>0</v>
      </c>
      <c r="AW1634" s="6">
        <f>IFERROR(VLOOKUP($C1634,'t-1 2020'!$A:$V,9,0),"")</f>
        <v>1</v>
      </c>
      <c r="AX1634" s="6">
        <f>IFERROR(VLOOKUP($C1634,'t-1 2020'!$A:$V,10,0),"")</f>
        <v>0</v>
      </c>
      <c r="AY1634" s="6" t="str">
        <f>IFERROR(VLOOKUP($C1634,'t-1 2020'!$A:$V,111,0),"")</f>
        <v/>
      </c>
      <c r="AZ1634" s="6">
        <f>IFERROR(VLOOKUP($C1634,'t-1 2020'!$A:$V,12,0),"")</f>
        <v>0</v>
      </c>
      <c r="BA1634" s="6">
        <f>IFERROR(VLOOKUP($C1634,'t-1 2020'!$A:$V,13,0),"")</f>
        <v>14</v>
      </c>
      <c r="BB1634" s="6">
        <f>IFERROR(VLOOKUP($C1634,'t-1 2020'!$A:$V,14,0),"")</f>
        <v>0</v>
      </c>
      <c r="BC1634" s="6"/>
      <c r="BD1634" s="6"/>
    </row>
    <row r="1635" ht="15.75" customHeight="1">
      <c r="A1635" s="2">
        <v>226.0</v>
      </c>
      <c r="B1635" s="3">
        <v>2021.0</v>
      </c>
      <c r="C1635" s="7" t="s">
        <v>285</v>
      </c>
      <c r="D1635" s="2">
        <v>20915.0</v>
      </c>
      <c r="E1635" s="2">
        <v>8.34349200012E12</v>
      </c>
      <c r="F1635" s="2" t="str">
        <f t="array" ref="F1635">IFERROR(INDEX(cnpj!$A:$B,MATCH(C1635,cnpj!$B:$B,0),1),IF(G1635=14,LEFT(E1635,2)&amp;"."&amp;MID(E1635,3,3)&amp;"."&amp;MID(E1635,6,3)&amp;"/"&amp;MID(E1635,9,4)&amp;"-"&amp;RIGHT(E1635,2),IF(G1635=13,0&amp;LEFT(E1635,1)&amp;"."&amp;MID(E1635,2,3)&amp;"."&amp;MID(E1635,5,3)&amp;"/"&amp;MID(E1635,8,4)&amp;"-"&amp;RIGHT(E1635,2),IF(G1635=12,"00"&amp;"."&amp;LEFT(E1635,3)&amp;"."&amp;MID(E1635,4,3)&amp;"/"&amp;MID(E1635,7,4)&amp;"-"&amp;RIGHT(E1635,2),IF(G1635=11,"00.0"&amp;LEFT(E1635,2)&amp;"."&amp;MID(E1635,3,3)&amp;"/"&amp;MID(E1635,6,4)&amp;"-"&amp;RIGHT(E1635,2),"erro")))))</f>
        <v>08.343.492/0001-20</v>
      </c>
      <c r="G1635" s="2">
        <f t="shared" si="2"/>
        <v>13</v>
      </c>
      <c r="H1635" s="2" t="s">
        <v>62</v>
      </c>
      <c r="I1635" s="2">
        <v>3.0</v>
      </c>
      <c r="J1635" s="6" t="str">
        <f t="shared" si="14"/>
        <v/>
      </c>
      <c r="K1635" s="6"/>
      <c r="L1635" s="6"/>
      <c r="M1635" s="6"/>
      <c r="N1635" s="6"/>
      <c r="O1635" s="6"/>
      <c r="P1635" s="6"/>
      <c r="Q1635" s="6"/>
      <c r="R1635" s="6"/>
      <c r="S1635" s="6"/>
      <c r="T1635" s="6">
        <f t="shared" si="15"/>
        <v>16.51158507</v>
      </c>
      <c r="U1635" s="6">
        <f t="shared" si="16"/>
        <v>0.05430951495</v>
      </c>
      <c r="V1635" s="6">
        <f t="shared" si="17"/>
        <v>0.5871178744</v>
      </c>
      <c r="W1635" s="6">
        <f>IFERROR(VLOOKUP($C1635,'pc 2021'!$D:$M,10,0)/1000,"")</f>
        <v>2439212</v>
      </c>
      <c r="X1635" s="6">
        <f>IFERROR(VLOOKUP($C1635,'pnc 2021'!$D:$M,10,0)/1000,"")</f>
        <v>6262718</v>
      </c>
      <c r="Y1635" s="6">
        <f>IFERROR(VLOOKUP(C1635,'atv 2021'!$D:$M,10,0)/1000,"")</f>
        <v>14821436</v>
      </c>
      <c r="Z1635" s="6">
        <f>IFERROR(VLOOKUP($C1635,'ll 2021'!$D:$N,11,0)/1000,"")</f>
        <v>804945</v>
      </c>
      <c r="AA1635" s="2" t="str">
        <f t="shared" si="3"/>
        <v/>
      </c>
      <c r="AB1635" s="2">
        <f t="shared" si="18"/>
        <v>0</v>
      </c>
      <c r="AC1635" s="2">
        <f t="shared" si="19"/>
        <v>0</v>
      </c>
      <c r="AD1635" s="2">
        <f t="shared" si="20"/>
        <v>0</v>
      </c>
      <c r="AE1635" s="2">
        <f t="shared" si="21"/>
        <v>0</v>
      </c>
      <c r="AF1635" s="2">
        <f t="shared" si="22"/>
        <v>0</v>
      </c>
      <c r="AG1635" s="2">
        <f t="shared" si="23"/>
        <v>0</v>
      </c>
      <c r="AH1635" s="2">
        <f t="shared" si="24"/>
        <v>1</v>
      </c>
      <c r="AI1635" s="2">
        <f t="shared" si="25"/>
        <v>0</v>
      </c>
      <c r="AJ1635" s="2">
        <f t="shared" si="26"/>
        <v>0</v>
      </c>
      <c r="AK1635" s="2">
        <f t="shared" si="27"/>
        <v>0</v>
      </c>
      <c r="AL1635" s="2">
        <f t="shared" si="28"/>
        <v>0</v>
      </c>
      <c r="AM1635" s="2">
        <v>0.0</v>
      </c>
      <c r="AN1635" s="3">
        <v>0.0</v>
      </c>
      <c r="AO1635" s="3">
        <v>0.0</v>
      </c>
      <c r="AP1635" s="3">
        <v>0.0</v>
      </c>
      <c r="AQ1635" s="3">
        <v>0.0</v>
      </c>
      <c r="AR1635" s="3">
        <v>1.0</v>
      </c>
      <c r="AS1635" s="6">
        <f>IFERROR(VLOOKUP($C1635,'t-1 2020'!$A:$V,15,0),"")</f>
        <v>16.45652497</v>
      </c>
      <c r="AT1635" s="6">
        <f>IFERROR(VLOOKUP($C1635,'t-1 2020'!$A:$V,16,0),"")</f>
        <v>0.03921888449</v>
      </c>
      <c r="AU1635" s="6">
        <f>IFERROR(VLOOKUP($C1635,'t-1 2020'!$A:$V,17,0),"")</f>
        <v>0.5955543804</v>
      </c>
      <c r="AV1635" s="6">
        <f>IFERROR(VLOOKUP($C1635,'t-1 2020'!$A:$V,8,0),"")</f>
        <v>0</v>
      </c>
      <c r="AW1635" s="6">
        <f>IFERROR(VLOOKUP($C1635,'t-1 2020'!$A:$V,9,0),"")</f>
        <v>1</v>
      </c>
      <c r="AX1635" s="6">
        <f>IFERROR(VLOOKUP($C1635,'t-1 2020'!$A:$V,10,0),"")</f>
        <v>1</v>
      </c>
      <c r="AY1635" s="6" t="str">
        <f>IFERROR(VLOOKUP($C1635,'t-1 2020'!$A:$V,111,0),"")</f>
        <v/>
      </c>
      <c r="AZ1635" s="6">
        <f>IFERROR(VLOOKUP($C1635,'t-1 2020'!$A:$V,12,0),"")</f>
        <v>0</v>
      </c>
      <c r="BA1635" s="6">
        <f>IFERROR(VLOOKUP($C1635,'t-1 2020'!$A:$V,13,0),"")</f>
        <v>18</v>
      </c>
      <c r="BB1635" s="6">
        <f>IFERROR(VLOOKUP($C1635,'t-1 2020'!$A:$V,14,0),"")</f>
        <v>0</v>
      </c>
      <c r="BC1635" s="6"/>
      <c r="BD1635" s="6"/>
    </row>
    <row r="1636" ht="15.75" customHeight="1">
      <c r="A1636" s="2">
        <v>227.0</v>
      </c>
      <c r="B1636" s="3">
        <v>2021.0</v>
      </c>
      <c r="C1636" s="7" t="s">
        <v>286</v>
      </c>
      <c r="D1636" s="2">
        <v>21520.0</v>
      </c>
      <c r="E1636" s="2">
        <v>8.93505400015E12</v>
      </c>
      <c r="F1636" s="2" t="str">
        <f t="array" ref="F1636">IFERROR(INDEX(cnpj!$A:$B,MATCH(C1636,cnpj!$B:$B,0),1),IF(G1636=14,LEFT(E1636,2)&amp;"."&amp;MID(E1636,3,3)&amp;"."&amp;MID(E1636,6,3)&amp;"/"&amp;MID(E1636,9,4)&amp;"-"&amp;RIGHT(E1636,2),IF(G1636=13,0&amp;LEFT(E1636,1)&amp;"."&amp;MID(E1636,2,3)&amp;"."&amp;MID(E1636,5,3)&amp;"/"&amp;MID(E1636,8,4)&amp;"-"&amp;RIGHT(E1636,2),IF(G1636=12,"00"&amp;"."&amp;LEFT(E1636,3)&amp;"."&amp;MID(E1636,4,3)&amp;"/"&amp;MID(E1636,7,4)&amp;"-"&amp;RIGHT(E1636,2),IF(G1636=11,"00.0"&amp;LEFT(E1636,2)&amp;"."&amp;MID(E1636,3,3)&amp;"/"&amp;MID(E1636,6,4)&amp;"-"&amp;RIGHT(E1636,2),"erro")))))</f>
        <v>08.935.054/0001-50</v>
      </c>
      <c r="G1636" s="2">
        <f t="shared" si="2"/>
        <v>13</v>
      </c>
      <c r="H1636" s="2" t="s">
        <v>50</v>
      </c>
      <c r="I1636" s="2">
        <v>6.0</v>
      </c>
      <c r="J1636" s="6" t="str">
        <f t="shared" si="14"/>
        <v/>
      </c>
      <c r="K1636" s="6"/>
      <c r="L1636" s="6"/>
      <c r="M1636" s="6"/>
      <c r="N1636" s="6"/>
      <c r="O1636" s="6"/>
      <c r="P1636" s="6"/>
      <c r="Q1636" s="6"/>
      <c r="R1636" s="6"/>
      <c r="S1636" s="6"/>
      <c r="T1636" s="6">
        <f t="shared" si="15"/>
        <v>13.07640739</v>
      </c>
      <c r="U1636" s="6">
        <f t="shared" si="16"/>
        <v>-0.06083025158</v>
      </c>
      <c r="V1636" s="6">
        <f t="shared" si="17"/>
        <v>1.73975064</v>
      </c>
      <c r="W1636" s="6">
        <f>IFERROR(VLOOKUP($C1636,'pc 2021'!$D:$M,10,0)/1000,"")</f>
        <v>34850</v>
      </c>
      <c r="X1636" s="6">
        <f>IFERROR(VLOOKUP($C1636,'pnc 2021'!$D:$M,10,0)/1000,"")</f>
        <v>795954</v>
      </c>
      <c r="Y1636" s="6">
        <f>IFERROR(VLOOKUP(C1636,'atv 2021'!$D:$M,10,0)/1000,"")</f>
        <v>477542</v>
      </c>
      <c r="Z1636" s="6">
        <f>IFERROR(VLOOKUP($C1636,'ll 2021'!$D:$N,11,0)/1000,"")</f>
        <v>-29049</v>
      </c>
      <c r="AA1636" s="2" t="str">
        <f t="shared" si="3"/>
        <v/>
      </c>
      <c r="AB1636" s="2">
        <f t="shared" si="18"/>
        <v>0</v>
      </c>
      <c r="AC1636" s="2">
        <f t="shared" si="19"/>
        <v>1</v>
      </c>
      <c r="AD1636" s="2">
        <f t="shared" si="20"/>
        <v>0</v>
      </c>
      <c r="AE1636" s="2">
        <f t="shared" si="21"/>
        <v>0</v>
      </c>
      <c r="AF1636" s="2">
        <f t="shared" si="22"/>
        <v>0</v>
      </c>
      <c r="AG1636" s="2">
        <f t="shared" si="23"/>
        <v>0</v>
      </c>
      <c r="AH1636" s="2">
        <f t="shared" si="24"/>
        <v>0</v>
      </c>
      <c r="AI1636" s="2">
        <f t="shared" si="25"/>
        <v>0</v>
      </c>
      <c r="AJ1636" s="2">
        <f t="shared" si="26"/>
        <v>0</v>
      </c>
      <c r="AK1636" s="2">
        <f t="shared" si="27"/>
        <v>0</v>
      </c>
      <c r="AL1636" s="2">
        <f t="shared" si="28"/>
        <v>0</v>
      </c>
      <c r="AM1636" s="2">
        <v>0.0</v>
      </c>
      <c r="AN1636" s="3">
        <v>0.0</v>
      </c>
      <c r="AO1636" s="3">
        <v>0.0</v>
      </c>
      <c r="AP1636" s="3">
        <v>0.0</v>
      </c>
      <c r="AQ1636" s="3">
        <v>0.0</v>
      </c>
      <c r="AR1636" s="3">
        <v>1.0</v>
      </c>
      <c r="AS1636" s="6" t="str">
        <f>IFERROR(VLOOKUP($C1636,'t-1 2020'!$A:$V,15,0),"")</f>
        <v/>
      </c>
      <c r="AT1636" s="6" t="str">
        <f>IFERROR(VLOOKUP($C1636,'t-1 2020'!$A:$V,16,0),"")</f>
        <v/>
      </c>
      <c r="AU1636" s="6" t="str">
        <f>IFERROR(VLOOKUP($C1636,'t-1 2020'!$A:$V,17,0),"")</f>
        <v/>
      </c>
      <c r="AV1636" s="6" t="str">
        <f>IFERROR(VLOOKUP($C1636,'t-1 2020'!$A:$V,8,0),"")</f>
        <v/>
      </c>
      <c r="AW1636" s="6" t="str">
        <f>IFERROR(VLOOKUP($C1636,'t-1 2020'!$A:$V,9,0),"")</f>
        <v/>
      </c>
      <c r="AX1636" s="6" t="str">
        <f>IFERROR(VLOOKUP($C1636,'t-1 2020'!$A:$V,10,0),"")</f>
        <v/>
      </c>
      <c r="AY1636" s="6" t="str">
        <f>IFERROR(VLOOKUP($C1636,'t-1 2020'!$A:$V,111,0),"")</f>
        <v/>
      </c>
      <c r="AZ1636" s="6" t="str">
        <f>IFERROR(VLOOKUP($C1636,'t-1 2020'!$A:$V,12,0),"")</f>
        <v/>
      </c>
      <c r="BA1636" s="6" t="str">
        <f>IFERROR(VLOOKUP($C1636,'t-1 2020'!$A:$V,13,0),"")</f>
        <v/>
      </c>
      <c r="BB1636" s="6" t="str">
        <f>IFERROR(VLOOKUP($C1636,'t-1 2020'!$A:$V,14,0),"")</f>
        <v/>
      </c>
      <c r="BC1636" s="6"/>
      <c r="BD1636" s="6"/>
    </row>
    <row r="1637" ht="15.75" customHeight="1">
      <c r="A1637" s="2">
        <v>228.0</v>
      </c>
      <c r="B1637" s="3">
        <v>2021.0</v>
      </c>
      <c r="C1637" s="7" t="s">
        <v>287</v>
      </c>
      <c r="D1637" s="2">
        <v>21946.0</v>
      </c>
      <c r="E1637" s="2">
        <v>1.1094546000175E13</v>
      </c>
      <c r="F1637" s="2" t="str">
        <f t="array" ref="F1637">IFERROR(INDEX(cnpj!$A:$B,MATCH(C1637,cnpj!$B:$B,0),1),IF(G1637=14,LEFT(E1637,2)&amp;"."&amp;MID(E1637,3,3)&amp;"."&amp;MID(E1637,6,3)&amp;"/"&amp;MID(E1637,9,4)&amp;"-"&amp;RIGHT(E1637,2),IF(G1637=13,0&amp;LEFT(E1637,1)&amp;"."&amp;MID(E1637,2,3)&amp;"."&amp;MID(E1637,5,3)&amp;"/"&amp;MID(E1637,8,4)&amp;"-"&amp;RIGHT(E1637,2),IF(G1637=12,"00"&amp;"."&amp;LEFT(E1637,3)&amp;"."&amp;MID(E1637,4,3)&amp;"/"&amp;MID(E1637,7,4)&amp;"-"&amp;RIGHT(E1637,2),IF(G1637=11,"00.0"&amp;LEFT(E1637,2)&amp;"."&amp;MID(E1637,3,3)&amp;"/"&amp;MID(E1637,6,4)&amp;"-"&amp;RIGHT(E1637,2),"erro")))))</f>
        <v>11.094.546/0001-75</v>
      </c>
      <c r="G1637" s="2">
        <f t="shared" si="2"/>
        <v>14</v>
      </c>
      <c r="H1637" s="2" t="s">
        <v>50</v>
      </c>
      <c r="I1637" s="2">
        <v>6.0</v>
      </c>
      <c r="J1637" s="6" t="str">
        <f t="shared" si="14"/>
        <v/>
      </c>
      <c r="K1637" s="6"/>
      <c r="L1637" s="6"/>
      <c r="M1637" s="6"/>
      <c r="N1637" s="6"/>
      <c r="O1637" s="6"/>
      <c r="P1637" s="6"/>
      <c r="Q1637" s="6"/>
      <c r="R1637" s="6"/>
      <c r="S1637" s="6"/>
      <c r="T1637" s="6" t="str">
        <f t="shared" si="15"/>
        <v/>
      </c>
      <c r="U1637" s="6" t="str">
        <f t="shared" si="16"/>
        <v/>
      </c>
      <c r="V1637" s="6" t="str">
        <f t="shared" si="17"/>
        <v/>
      </c>
      <c r="W1637" s="6" t="str">
        <f>IFERROR(VLOOKUP($C1637,'pc 2021'!$D:$M,10,0)/1000,"")</f>
        <v/>
      </c>
      <c r="X1637" s="6" t="str">
        <f>IFERROR(VLOOKUP($C1637,'pnc 2021'!$D:$M,10,0)/1000,"")</f>
        <v/>
      </c>
      <c r="Y1637" s="6" t="str">
        <f>IFERROR(VLOOKUP(C1637,'atv 2021'!$D:$M,10,0)/1000,"")</f>
        <v/>
      </c>
      <c r="Z1637" s="6" t="str">
        <f>IFERROR(VLOOKUP($C1637,'ll 2021'!$D:$N,11,0)/1000,"")</f>
        <v/>
      </c>
      <c r="AA1637" s="2" t="str">
        <f t="shared" si="3"/>
        <v/>
      </c>
      <c r="AB1637" s="2">
        <f t="shared" si="18"/>
        <v>0</v>
      </c>
      <c r="AC1637" s="2">
        <f t="shared" si="19"/>
        <v>1</v>
      </c>
      <c r="AD1637" s="2">
        <f t="shared" si="20"/>
        <v>0</v>
      </c>
      <c r="AE1637" s="2">
        <f t="shared" si="21"/>
        <v>0</v>
      </c>
      <c r="AF1637" s="2">
        <f t="shared" si="22"/>
        <v>0</v>
      </c>
      <c r="AG1637" s="2">
        <f t="shared" si="23"/>
        <v>0</v>
      </c>
      <c r="AH1637" s="2">
        <f t="shared" si="24"/>
        <v>0</v>
      </c>
      <c r="AI1637" s="2">
        <f t="shared" si="25"/>
        <v>0</v>
      </c>
      <c r="AJ1637" s="2">
        <f t="shared" si="26"/>
        <v>0</v>
      </c>
      <c r="AK1637" s="2">
        <f t="shared" si="27"/>
        <v>0</v>
      </c>
      <c r="AL1637" s="2">
        <f t="shared" si="28"/>
        <v>0</v>
      </c>
      <c r="AM1637" s="2">
        <v>0.0</v>
      </c>
      <c r="AN1637" s="3">
        <v>0.0</v>
      </c>
      <c r="AO1637" s="3">
        <v>0.0</v>
      </c>
      <c r="AP1637" s="3">
        <v>0.0</v>
      </c>
      <c r="AQ1637" s="3">
        <v>0.0</v>
      </c>
      <c r="AR1637" s="3">
        <v>1.0</v>
      </c>
      <c r="AS1637" s="6" t="str">
        <f>IFERROR(VLOOKUP($C1637,'t-1 2020'!$A:$V,15,0),"")</f>
        <v/>
      </c>
      <c r="AT1637" s="6" t="str">
        <f>IFERROR(VLOOKUP($C1637,'t-1 2020'!$A:$V,16,0),"")</f>
        <v/>
      </c>
      <c r="AU1637" s="6" t="str">
        <f>IFERROR(VLOOKUP($C1637,'t-1 2020'!$A:$V,17,0),"")</f>
        <v/>
      </c>
      <c r="AV1637" s="6" t="str">
        <f>IFERROR(VLOOKUP($C1637,'t-1 2020'!$A:$V,8,0),"")</f>
        <v/>
      </c>
      <c r="AW1637" s="6" t="str">
        <f>IFERROR(VLOOKUP($C1637,'t-1 2020'!$A:$V,9,0),"")</f>
        <v/>
      </c>
      <c r="AX1637" s="6" t="str">
        <f>IFERROR(VLOOKUP($C1637,'t-1 2020'!$A:$V,10,0),"")</f>
        <v/>
      </c>
      <c r="AY1637" s="6" t="str">
        <f>IFERROR(VLOOKUP($C1637,'t-1 2020'!$A:$V,111,0),"")</f>
        <v/>
      </c>
      <c r="AZ1637" s="6" t="str">
        <f>IFERROR(VLOOKUP($C1637,'t-1 2020'!$A:$V,12,0),"")</f>
        <v/>
      </c>
      <c r="BA1637" s="6" t="str">
        <f>IFERROR(VLOOKUP($C1637,'t-1 2020'!$A:$V,13,0),"")</f>
        <v/>
      </c>
      <c r="BB1637" s="6" t="str">
        <f>IFERROR(VLOOKUP($C1637,'t-1 2020'!$A:$V,14,0),"")</f>
        <v/>
      </c>
      <c r="BC1637" s="6"/>
      <c r="BD1637" s="6"/>
    </row>
    <row r="1638" ht="15.75" customHeight="1">
      <c r="A1638" s="2">
        <v>229.0</v>
      </c>
      <c r="B1638" s="3">
        <v>2021.0</v>
      </c>
      <c r="C1638" s="7" t="s">
        <v>288</v>
      </c>
      <c r="D1638" s="2">
        <v>5312.0</v>
      </c>
      <c r="E1638" s="2">
        <v>8.8610191000154E13</v>
      </c>
      <c r="F1638" s="2" t="str">
        <f t="array" ref="F1638">IFERROR(INDEX(cnpj!$A:$B,MATCH(C1638,cnpj!$B:$B,0),1),IF(G1638=14,LEFT(E1638,2)&amp;"."&amp;MID(E1638,3,3)&amp;"."&amp;MID(E1638,6,3)&amp;"/"&amp;MID(E1638,9,4)&amp;"-"&amp;RIGHT(E1638,2),IF(G1638=13,0&amp;LEFT(E1638,1)&amp;"."&amp;MID(E1638,2,3)&amp;"."&amp;MID(E1638,5,3)&amp;"/"&amp;MID(E1638,8,4)&amp;"-"&amp;RIGHT(E1638,2),IF(G1638=12,"00"&amp;"."&amp;LEFT(E1638,3)&amp;"."&amp;MID(E1638,4,3)&amp;"/"&amp;MID(E1638,7,4)&amp;"-"&amp;RIGHT(E1638,2),IF(G1638=11,"00.0"&amp;LEFT(E1638,2)&amp;"."&amp;MID(E1638,3,3)&amp;"/"&amp;MID(E1638,6,4)&amp;"-"&amp;RIGHT(E1638,2),"erro")))))</f>
        <v>88.610.191/0001-54</v>
      </c>
      <c r="G1638" s="2">
        <f t="shared" si="2"/>
        <v>14</v>
      </c>
      <c r="H1638" s="2" t="s">
        <v>62</v>
      </c>
      <c r="I1638" s="2">
        <v>3.0</v>
      </c>
      <c r="J1638" s="6" t="str">
        <f t="shared" si="14"/>
        <v/>
      </c>
      <c r="K1638" s="6"/>
      <c r="L1638" s="6"/>
      <c r="M1638" s="6"/>
      <c r="N1638" s="6"/>
      <c r="O1638" s="6"/>
      <c r="P1638" s="6"/>
      <c r="Q1638" s="6"/>
      <c r="R1638" s="6"/>
      <c r="S1638" s="6"/>
      <c r="T1638" s="6">
        <f t="shared" si="15"/>
        <v>13.93840849</v>
      </c>
      <c r="U1638" s="6">
        <f t="shared" si="16"/>
        <v>-0.5064173142</v>
      </c>
      <c r="V1638" s="6">
        <f t="shared" si="17"/>
        <v>1.640281967</v>
      </c>
      <c r="W1638" s="6">
        <f>IFERROR(VLOOKUP($C1638,'pc 2021'!$D:$M,10,0)/1000,"")</f>
        <v>1257017</v>
      </c>
      <c r="X1638" s="6">
        <f>IFERROR(VLOOKUP($C1638,'pnc 2021'!$D:$M,10,0)/1000,"")</f>
        <v>597763</v>
      </c>
      <c r="Y1638" s="6">
        <f>IFERROR(VLOOKUP(C1638,'atv 2021'!$D:$M,10,0)/1000,"")</f>
        <v>1130769</v>
      </c>
      <c r="Z1638" s="6">
        <f>IFERROR(VLOOKUP($C1638,'ll 2021'!$D:$N,11,0)/1000,"")</f>
        <v>-572641</v>
      </c>
      <c r="AA1638" s="2" t="str">
        <f t="shared" si="3"/>
        <v/>
      </c>
      <c r="AB1638" s="2">
        <f t="shared" si="18"/>
        <v>0</v>
      </c>
      <c r="AC1638" s="2">
        <f t="shared" si="19"/>
        <v>0</v>
      </c>
      <c r="AD1638" s="2">
        <f t="shared" si="20"/>
        <v>0</v>
      </c>
      <c r="AE1638" s="2">
        <f t="shared" si="21"/>
        <v>0</v>
      </c>
      <c r="AF1638" s="2">
        <f t="shared" si="22"/>
        <v>0</v>
      </c>
      <c r="AG1638" s="2">
        <f t="shared" si="23"/>
        <v>0</v>
      </c>
      <c r="AH1638" s="2">
        <f t="shared" si="24"/>
        <v>1</v>
      </c>
      <c r="AI1638" s="2">
        <f t="shared" si="25"/>
        <v>0</v>
      </c>
      <c r="AJ1638" s="2">
        <f t="shared" si="26"/>
        <v>0</v>
      </c>
      <c r="AK1638" s="2">
        <f t="shared" si="27"/>
        <v>0</v>
      </c>
      <c r="AL1638" s="2">
        <f t="shared" si="28"/>
        <v>0</v>
      </c>
      <c r="AM1638" s="2">
        <v>0.0</v>
      </c>
      <c r="AN1638" s="3">
        <v>0.0</v>
      </c>
      <c r="AO1638" s="3">
        <v>0.0</v>
      </c>
      <c r="AP1638" s="3">
        <v>0.0</v>
      </c>
      <c r="AQ1638" s="3">
        <v>0.0</v>
      </c>
      <c r="AR1638" s="3">
        <v>1.0</v>
      </c>
      <c r="AS1638" s="6">
        <f>IFERROR(VLOOKUP($C1638,'t-1 2020'!$A:$V,15,0),"")</f>
        <v>13.8479942</v>
      </c>
      <c r="AT1638" s="6">
        <f>IFERROR(VLOOKUP($C1638,'t-1 2020'!$A:$V,16,0),"")</f>
        <v>-0.008674591028</v>
      </c>
      <c r="AU1638" s="6">
        <f>IFERROR(VLOOKUP($C1638,'t-1 2020'!$A:$V,17,0),"")</f>
        <v>1.147907537</v>
      </c>
      <c r="AV1638" s="6">
        <f>IFERROR(VLOOKUP($C1638,'t-1 2020'!$A:$V,8,0),"")</f>
        <v>0</v>
      </c>
      <c r="AW1638" s="6">
        <f>IFERROR(VLOOKUP($C1638,'t-1 2020'!$A:$V,9,0),"")</f>
        <v>1</v>
      </c>
      <c r="AX1638" s="6">
        <f>IFERROR(VLOOKUP($C1638,'t-1 2020'!$A:$V,10,0),"")</f>
        <v>0</v>
      </c>
      <c r="AY1638" s="6" t="str">
        <f>IFERROR(VLOOKUP($C1638,'t-1 2020'!$A:$V,111,0),"")</f>
        <v/>
      </c>
      <c r="AZ1638" s="6">
        <f>IFERROR(VLOOKUP($C1638,'t-1 2020'!$A:$V,12,0),"")</f>
        <v>0</v>
      </c>
      <c r="BA1638" s="6">
        <f>IFERROR(VLOOKUP($C1638,'t-1 2020'!$A:$V,13,0),"")</f>
        <v>5</v>
      </c>
      <c r="BB1638" s="6">
        <f>IFERROR(VLOOKUP($C1638,'t-1 2020'!$A:$V,14,0),"")</f>
        <v>1</v>
      </c>
      <c r="BC1638" s="6"/>
      <c r="BD1638" s="6"/>
    </row>
    <row r="1639" ht="15.75" customHeight="1">
      <c r="A1639" s="2">
        <v>230.0</v>
      </c>
      <c r="B1639" s="3">
        <v>2021.0</v>
      </c>
      <c r="C1639" s="7" t="s">
        <v>289</v>
      </c>
      <c r="D1639" s="2">
        <v>9040.0</v>
      </c>
      <c r="E1639" s="2">
        <v>6.1067161000197E13</v>
      </c>
      <c r="F1639" s="2" t="str">
        <f t="array" ref="F1639">IFERROR(INDEX(cnpj!$A:$B,MATCH(C1639,cnpj!$B:$B,0),1),IF(G1639=14,LEFT(E1639,2)&amp;"."&amp;MID(E1639,3,3)&amp;"."&amp;MID(E1639,6,3)&amp;"/"&amp;MID(E1639,9,4)&amp;"-"&amp;RIGHT(E1639,2),IF(G1639=13,0&amp;LEFT(E1639,1)&amp;"."&amp;MID(E1639,2,3)&amp;"."&amp;MID(E1639,5,3)&amp;"/"&amp;MID(E1639,8,4)&amp;"-"&amp;RIGHT(E1639,2),IF(G1639=12,"00"&amp;"."&amp;LEFT(E1639,3)&amp;"."&amp;MID(E1639,4,3)&amp;"/"&amp;MID(E1639,7,4)&amp;"-"&amp;RIGHT(E1639,2),IF(G1639=11,"00.0"&amp;LEFT(E1639,2)&amp;"."&amp;MID(E1639,3,3)&amp;"/"&amp;MID(E1639,6,4)&amp;"-"&amp;RIGHT(E1639,2),"erro")))))</f>
        <v>61.067.161/0001-97</v>
      </c>
      <c r="G1639" s="2">
        <f t="shared" si="2"/>
        <v>14</v>
      </c>
      <c r="H1639" s="2" t="s">
        <v>290</v>
      </c>
      <c r="I1639" s="2">
        <v>3.0</v>
      </c>
      <c r="J1639" s="6" t="str">
        <f t="shared" si="14"/>
        <v/>
      </c>
      <c r="K1639" s="6"/>
      <c r="L1639" s="6"/>
      <c r="M1639" s="6"/>
      <c r="N1639" s="6"/>
      <c r="O1639" s="6"/>
      <c r="P1639" s="6"/>
      <c r="Q1639" s="6"/>
      <c r="R1639" s="6"/>
      <c r="S1639" s="6"/>
      <c r="T1639" s="6" t="str">
        <f t="shared" si="15"/>
        <v/>
      </c>
      <c r="U1639" s="6" t="str">
        <f t="shared" si="16"/>
        <v/>
      </c>
      <c r="V1639" s="6" t="str">
        <f t="shared" si="17"/>
        <v/>
      </c>
      <c r="W1639" s="6" t="str">
        <f>IFERROR(VLOOKUP($C1639,'pc 2021'!$D:$M,10,0)/1000,"")</f>
        <v/>
      </c>
      <c r="X1639" s="6" t="str">
        <f>IFERROR(VLOOKUP($C1639,'pnc 2021'!$D:$M,10,0)/1000,"")</f>
        <v/>
      </c>
      <c r="Y1639" s="6" t="str">
        <f>IFERROR(VLOOKUP(C1639,'atv 2021'!$D:$M,10,0)/1000,"")</f>
        <v/>
      </c>
      <c r="Z1639" s="6" t="str">
        <f>IFERROR(VLOOKUP($C1639,'ll 2021'!$D:$N,11,0)/1000,"")</f>
        <v/>
      </c>
      <c r="AA1639" s="2" t="str">
        <f t="shared" si="3"/>
        <v/>
      </c>
      <c r="AB1639" s="2">
        <f t="shared" si="18"/>
        <v>0</v>
      </c>
      <c r="AC1639" s="2">
        <f t="shared" si="19"/>
        <v>0</v>
      </c>
      <c r="AD1639" s="2">
        <f t="shared" si="20"/>
        <v>0</v>
      </c>
      <c r="AE1639" s="2">
        <f t="shared" si="21"/>
        <v>0</v>
      </c>
      <c r="AF1639" s="2">
        <f t="shared" si="22"/>
        <v>0</v>
      </c>
      <c r="AG1639" s="2">
        <f t="shared" si="23"/>
        <v>0</v>
      </c>
      <c r="AH1639" s="2">
        <f t="shared" si="24"/>
        <v>1</v>
      </c>
      <c r="AI1639" s="2">
        <f t="shared" si="25"/>
        <v>0</v>
      </c>
      <c r="AJ1639" s="2">
        <f t="shared" si="26"/>
        <v>0</v>
      </c>
      <c r="AK1639" s="2">
        <f t="shared" si="27"/>
        <v>0</v>
      </c>
      <c r="AL1639" s="2">
        <f t="shared" si="28"/>
        <v>0</v>
      </c>
      <c r="AM1639" s="2">
        <v>0.0</v>
      </c>
      <c r="AN1639" s="3">
        <v>0.0</v>
      </c>
      <c r="AO1639" s="3">
        <v>0.0</v>
      </c>
      <c r="AP1639" s="3">
        <v>0.0</v>
      </c>
      <c r="AQ1639" s="3">
        <v>0.0</v>
      </c>
      <c r="AR1639" s="3">
        <v>1.0</v>
      </c>
      <c r="AS1639" s="6" t="str">
        <f>IFERROR(VLOOKUP($C1639,'t-1 2020'!$A:$V,15,0),"")</f>
        <v/>
      </c>
      <c r="AT1639" s="6" t="str">
        <f>IFERROR(VLOOKUP($C1639,'t-1 2020'!$A:$V,16,0),"")</f>
        <v/>
      </c>
      <c r="AU1639" s="6" t="str">
        <f>IFERROR(VLOOKUP($C1639,'t-1 2020'!$A:$V,17,0),"")</f>
        <v/>
      </c>
      <c r="AV1639" s="6" t="str">
        <f>IFERROR(VLOOKUP($C1639,'t-1 2020'!$A:$V,8,0),"")</f>
        <v/>
      </c>
      <c r="AW1639" s="6" t="str">
        <f>IFERROR(VLOOKUP($C1639,'t-1 2020'!$A:$V,9,0),"")</f>
        <v/>
      </c>
      <c r="AX1639" s="6" t="str">
        <f>IFERROR(VLOOKUP($C1639,'t-1 2020'!$A:$V,10,0),"")</f>
        <v/>
      </c>
      <c r="AY1639" s="6" t="str">
        <f>IFERROR(VLOOKUP($C1639,'t-1 2020'!$A:$V,111,0),"")</f>
        <v/>
      </c>
      <c r="AZ1639" s="6" t="str">
        <f>IFERROR(VLOOKUP($C1639,'t-1 2020'!$A:$V,12,0),"")</f>
        <v/>
      </c>
      <c r="BA1639" s="6" t="str">
        <f>IFERROR(VLOOKUP($C1639,'t-1 2020'!$A:$V,13,0),"")</f>
        <v/>
      </c>
      <c r="BB1639" s="6" t="str">
        <f>IFERROR(VLOOKUP($C1639,'t-1 2020'!$A:$V,14,0),"")</f>
        <v/>
      </c>
      <c r="BC1639" s="6"/>
      <c r="BD1639" s="6"/>
    </row>
    <row r="1640" ht="15.75" customHeight="1">
      <c r="A1640" s="2">
        <v>231.0</v>
      </c>
      <c r="B1640" s="3">
        <v>2021.0</v>
      </c>
      <c r="C1640" s="7" t="s">
        <v>291</v>
      </c>
      <c r="D1640" s="2">
        <v>19550.0</v>
      </c>
      <c r="E1640" s="2">
        <v>7.1673990000177E13</v>
      </c>
      <c r="F1640" s="2" t="str">
        <f t="array" ref="F1640">IFERROR(INDEX(cnpj!$A:$B,MATCH(C1640,cnpj!$B:$B,0),1),IF(G1640=14,LEFT(E1640,2)&amp;"."&amp;MID(E1640,3,3)&amp;"."&amp;MID(E1640,6,3)&amp;"/"&amp;MID(E1640,9,4)&amp;"-"&amp;RIGHT(E1640,2),IF(G1640=13,0&amp;LEFT(E1640,1)&amp;"."&amp;MID(E1640,2,3)&amp;"."&amp;MID(E1640,5,3)&amp;"/"&amp;MID(E1640,8,4)&amp;"-"&amp;RIGHT(E1640,2),IF(G1640=12,"00"&amp;"."&amp;LEFT(E1640,3)&amp;"."&amp;MID(E1640,4,3)&amp;"/"&amp;MID(E1640,7,4)&amp;"-"&amp;RIGHT(E1640,2),IF(G1640=11,"00.0"&amp;LEFT(E1640,2)&amp;"."&amp;MID(E1640,3,3)&amp;"/"&amp;MID(E1640,6,4)&amp;"-"&amp;RIGHT(E1640,2),"erro")))))</f>
        <v>71.673.990/0001-77</v>
      </c>
      <c r="G1640" s="2">
        <f t="shared" si="2"/>
        <v>14</v>
      </c>
      <c r="H1640" s="2" t="s">
        <v>241</v>
      </c>
      <c r="I1640" s="2">
        <v>4.0</v>
      </c>
      <c r="J1640" s="6" t="str">
        <f t="shared" si="14"/>
        <v/>
      </c>
      <c r="K1640" s="6"/>
      <c r="L1640" s="6"/>
      <c r="M1640" s="6"/>
      <c r="N1640" s="6"/>
      <c r="O1640" s="6"/>
      <c r="P1640" s="6"/>
      <c r="Q1640" s="6"/>
      <c r="R1640" s="6"/>
      <c r="S1640" s="6"/>
      <c r="T1640" s="6">
        <f t="shared" si="15"/>
        <v>16.72481299</v>
      </c>
      <c r="U1640" s="6">
        <f t="shared" si="16"/>
        <v>0.05092412243</v>
      </c>
      <c r="V1640" s="6">
        <f t="shared" si="17"/>
        <v>0.5738717372</v>
      </c>
      <c r="W1640" s="6">
        <f>IFERROR(VLOOKUP($C1640,'pc 2021'!$D:$M,10,0)/1000,"")</f>
        <v>2768767</v>
      </c>
      <c r="X1640" s="6">
        <f>IFERROR(VLOOKUP($C1640,'pnc 2021'!$D:$M,10,0)/1000,"")</f>
        <v>7758335</v>
      </c>
      <c r="Y1640" s="6">
        <f>IFERROR(VLOOKUP(C1640,'atv 2021'!$D:$M,10,0)/1000,"")</f>
        <v>18343998</v>
      </c>
      <c r="Z1640" s="6">
        <f>IFERROR(VLOOKUP($C1640,'ll 2021'!$D:$N,11,0)/1000,"")</f>
        <v>934152</v>
      </c>
      <c r="AA1640" s="2" t="str">
        <f t="shared" si="3"/>
        <v/>
      </c>
      <c r="AB1640" s="2">
        <f t="shared" si="18"/>
        <v>0</v>
      </c>
      <c r="AC1640" s="2">
        <f t="shared" si="19"/>
        <v>0</v>
      </c>
      <c r="AD1640" s="2">
        <f t="shared" si="20"/>
        <v>0</v>
      </c>
      <c r="AE1640" s="2">
        <f t="shared" si="21"/>
        <v>0</v>
      </c>
      <c r="AF1640" s="2">
        <f t="shared" si="22"/>
        <v>0</v>
      </c>
      <c r="AG1640" s="2">
        <f t="shared" si="23"/>
        <v>0</v>
      </c>
      <c r="AH1640" s="2">
        <f t="shared" si="24"/>
        <v>0</v>
      </c>
      <c r="AI1640" s="2">
        <f t="shared" si="25"/>
        <v>1</v>
      </c>
      <c r="AJ1640" s="2">
        <f t="shared" si="26"/>
        <v>0</v>
      </c>
      <c r="AK1640" s="2">
        <f t="shared" si="27"/>
        <v>0</v>
      </c>
      <c r="AL1640" s="2">
        <f t="shared" si="28"/>
        <v>0</v>
      </c>
      <c r="AM1640" s="2">
        <v>0.0</v>
      </c>
      <c r="AN1640" s="3">
        <v>0.0</v>
      </c>
      <c r="AO1640" s="3">
        <v>0.0</v>
      </c>
      <c r="AP1640" s="3">
        <v>0.0</v>
      </c>
      <c r="AQ1640" s="3">
        <v>0.0</v>
      </c>
      <c r="AR1640" s="3">
        <v>1.0</v>
      </c>
      <c r="AS1640" s="6">
        <f>IFERROR(VLOOKUP($C1640,'t-1 2020'!$A:$V,15,0),"")</f>
        <v>16.72146494</v>
      </c>
      <c r="AT1640" s="6">
        <f>IFERROR(VLOOKUP($C1640,'t-1 2020'!$A:$V,16,0),"")</f>
        <v>0.06029043657</v>
      </c>
      <c r="AU1640" s="6">
        <f>IFERROR(VLOOKUP($C1640,'t-1 2020'!$A:$V,17,0),"")</f>
        <v>0.6302259559</v>
      </c>
      <c r="AV1640" s="6">
        <f>IFERROR(VLOOKUP($C1640,'t-1 2020'!$A:$V,8,0),"")</f>
        <v>0</v>
      </c>
      <c r="AW1640" s="6">
        <f>IFERROR(VLOOKUP($C1640,'t-1 2020'!$A:$V,9,0),"")</f>
        <v>1</v>
      </c>
      <c r="AX1640" s="6">
        <f>IFERROR(VLOOKUP($C1640,'t-1 2020'!$A:$V,10,0),"")</f>
        <v>0</v>
      </c>
      <c r="AY1640" s="6" t="str">
        <f>IFERROR(VLOOKUP($C1640,'t-1 2020'!$A:$V,111,0),"")</f>
        <v/>
      </c>
      <c r="AZ1640" s="6">
        <f>IFERROR(VLOOKUP($C1640,'t-1 2020'!$A:$V,12,0),"")</f>
        <v>0</v>
      </c>
      <c r="BA1640" s="6">
        <f>IFERROR(VLOOKUP($C1640,'t-1 2020'!$A:$V,13,0),"")</f>
        <v>7</v>
      </c>
      <c r="BB1640" s="6">
        <f>IFERROR(VLOOKUP($C1640,'t-1 2020'!$A:$V,14,0),"")</f>
        <v>0</v>
      </c>
      <c r="BC1640" s="6"/>
      <c r="BD1640" s="6"/>
    </row>
    <row r="1641" ht="15.75" customHeight="1">
      <c r="A1641" s="2">
        <v>232.0</v>
      </c>
      <c r="B1641" s="3">
        <v>2021.0</v>
      </c>
      <c r="C1641" s="7" t="s">
        <v>292</v>
      </c>
      <c r="D1641" s="2">
        <v>15539.0</v>
      </c>
      <c r="E1641" s="2">
        <v>1.083200000118E12</v>
      </c>
      <c r="F1641" s="2" t="str">
        <f t="array" ref="F1641">IFERROR(INDEX(cnpj!$A:$B,MATCH(C1641,cnpj!$B:$B,0),1),IF(G1641=14,LEFT(E1641,2)&amp;"."&amp;MID(E1641,3,3)&amp;"."&amp;MID(E1641,6,3)&amp;"/"&amp;MID(E1641,9,4)&amp;"-"&amp;RIGHT(E1641,2),IF(G1641=13,0&amp;LEFT(E1641,1)&amp;"."&amp;MID(E1641,2,3)&amp;"."&amp;MID(E1641,5,3)&amp;"/"&amp;MID(E1641,8,4)&amp;"-"&amp;RIGHT(E1641,2),IF(G1641=12,"00"&amp;"."&amp;LEFT(E1641,3)&amp;"."&amp;MID(E1641,4,3)&amp;"/"&amp;MID(E1641,7,4)&amp;"-"&amp;RIGHT(E1641,2),IF(G1641=11,"00.0"&amp;LEFT(E1641,2)&amp;"."&amp;MID(E1641,3,3)&amp;"/"&amp;MID(E1641,6,4)&amp;"-"&amp;RIGHT(E1641,2),"erro")))))</f>
        <v>01.083.200/0001-18</v>
      </c>
      <c r="G1641" s="2">
        <f t="shared" si="2"/>
        <v>13</v>
      </c>
      <c r="H1641" s="2" t="s">
        <v>55</v>
      </c>
      <c r="I1641" s="2">
        <v>10.0</v>
      </c>
      <c r="J1641" s="6" t="str">
        <f t="shared" si="14"/>
        <v/>
      </c>
      <c r="K1641" s="6"/>
      <c r="L1641" s="6"/>
      <c r="M1641" s="6"/>
      <c r="N1641" s="6"/>
      <c r="O1641" s="6"/>
      <c r="P1641" s="6"/>
      <c r="Q1641" s="6"/>
      <c r="R1641" s="6"/>
      <c r="S1641" s="6"/>
      <c r="T1641" s="6">
        <f t="shared" si="15"/>
        <v>17.2305451</v>
      </c>
      <c r="U1641" s="6">
        <f t="shared" si="16"/>
        <v>0.1278190545</v>
      </c>
      <c r="V1641" s="6">
        <f t="shared" si="17"/>
        <v>0.2163850352</v>
      </c>
      <c r="W1641" s="6">
        <f>IFERROR(VLOOKUP($C1641,'pc 2021'!$D:$M,10,0)/1000,"")</f>
        <v>3351000</v>
      </c>
      <c r="X1641" s="6">
        <f>IFERROR(VLOOKUP($C1641,'pnc 2021'!$D:$M,10,0)/1000,"")</f>
        <v>3231000</v>
      </c>
      <c r="Y1641" s="6">
        <f>IFERROR(VLOOKUP(C1641,'atv 2021'!$D:$M,10,0)/1000,"")</f>
        <v>30418000</v>
      </c>
      <c r="Z1641" s="6">
        <f>IFERROR(VLOOKUP($C1641,'ll 2021'!$D:$N,11,0)/1000,"")</f>
        <v>3888000</v>
      </c>
      <c r="AA1641" s="2" t="str">
        <f t="shared" si="3"/>
        <v/>
      </c>
      <c r="AB1641" s="2">
        <f t="shared" si="18"/>
        <v>0</v>
      </c>
      <c r="AC1641" s="2">
        <f t="shared" si="19"/>
        <v>0</v>
      </c>
      <c r="AD1641" s="2">
        <f t="shared" si="20"/>
        <v>1</v>
      </c>
      <c r="AE1641" s="2">
        <f t="shared" si="21"/>
        <v>0</v>
      </c>
      <c r="AF1641" s="2">
        <f t="shared" si="22"/>
        <v>0</v>
      </c>
      <c r="AG1641" s="2">
        <f t="shared" si="23"/>
        <v>0</v>
      </c>
      <c r="AH1641" s="2">
        <f t="shared" si="24"/>
        <v>0</v>
      </c>
      <c r="AI1641" s="2">
        <f t="shared" si="25"/>
        <v>0</v>
      </c>
      <c r="AJ1641" s="2">
        <f t="shared" si="26"/>
        <v>0</v>
      </c>
      <c r="AK1641" s="2">
        <f t="shared" si="27"/>
        <v>0</v>
      </c>
      <c r="AL1641" s="2">
        <f t="shared" si="28"/>
        <v>0</v>
      </c>
      <c r="AM1641" s="2">
        <v>0.0</v>
      </c>
      <c r="AN1641" s="3">
        <v>0.0</v>
      </c>
      <c r="AO1641" s="3">
        <v>0.0</v>
      </c>
      <c r="AP1641" s="3">
        <v>0.0</v>
      </c>
      <c r="AQ1641" s="3">
        <v>0.0</v>
      </c>
      <c r="AR1641" s="3">
        <v>1.0</v>
      </c>
      <c r="AS1641" s="6">
        <f>IFERROR(VLOOKUP($C1641,'t-1 2020'!$A:$V,15,0),"")</f>
        <v>17.00882239</v>
      </c>
      <c r="AT1641" s="6">
        <f>IFERROR(VLOOKUP($C1641,'t-1 2020'!$A:$V,16,0),"")</f>
        <v>0.1152693996</v>
      </c>
      <c r="AU1641" s="6">
        <f>IFERROR(VLOOKUP($C1641,'t-1 2020'!$A:$V,17,0),"")</f>
        <v>0.131929911</v>
      </c>
      <c r="AV1641" s="6">
        <f>IFERROR(VLOOKUP($C1641,'t-1 2020'!$A:$V,8,0),"")</f>
        <v>0</v>
      </c>
      <c r="AW1641" s="6">
        <f>IFERROR(VLOOKUP($C1641,'t-1 2020'!$A:$V,9,0),"")</f>
        <v>1</v>
      </c>
      <c r="AX1641" s="6">
        <f>IFERROR(VLOOKUP($C1641,'t-1 2020'!$A:$V,10,0),"")</f>
        <v>1</v>
      </c>
      <c r="AY1641" s="6" t="str">
        <f>IFERROR(VLOOKUP($C1641,'t-1 2020'!$A:$V,111,0),"")</f>
        <v/>
      </c>
      <c r="AZ1641" s="6">
        <f>IFERROR(VLOOKUP($C1641,'t-1 2020'!$A:$V,12,0),"")</f>
        <v>0</v>
      </c>
      <c r="BA1641" s="6">
        <f>IFERROR(VLOOKUP($C1641,'t-1 2020'!$A:$V,13,0),"")</f>
        <v>37</v>
      </c>
      <c r="BB1641" s="6">
        <f>IFERROR(VLOOKUP($C1641,'t-1 2020'!$A:$V,14,0),"")</f>
        <v>0</v>
      </c>
      <c r="BC1641" s="6"/>
      <c r="BD1641" s="6"/>
    </row>
    <row r="1642" ht="15.75" customHeight="1">
      <c r="A1642" s="2">
        <v>233.0</v>
      </c>
      <c r="B1642" s="3">
        <v>2021.0</v>
      </c>
      <c r="C1642" s="7" t="s">
        <v>293</v>
      </c>
      <c r="D1642" s="2">
        <v>9083.0</v>
      </c>
      <c r="E1642" s="2">
        <v>6.0884319000159E13</v>
      </c>
      <c r="F1642" s="2" t="str">
        <f t="array" ref="F1642">IFERROR(INDEX(cnpj!$A:$B,MATCH(C1642,cnpj!$B:$B,0),1),IF(G1642=14,LEFT(E1642,2)&amp;"."&amp;MID(E1642,3,3)&amp;"."&amp;MID(E1642,6,3)&amp;"/"&amp;MID(E1642,9,4)&amp;"-"&amp;RIGHT(E1642,2),IF(G1642=13,0&amp;LEFT(E1642,1)&amp;"."&amp;MID(E1642,2,3)&amp;"."&amp;MID(E1642,5,3)&amp;"/"&amp;MID(E1642,8,4)&amp;"-"&amp;RIGHT(E1642,2),IF(G1642=12,"00"&amp;"."&amp;LEFT(E1642,3)&amp;"."&amp;MID(E1642,4,3)&amp;"/"&amp;MID(E1642,7,4)&amp;"-"&amp;RIGHT(E1642,2),IF(G1642=11,"00.0"&amp;LEFT(E1642,2)&amp;"."&amp;MID(E1642,3,3)&amp;"/"&amp;MID(E1642,6,4)&amp;"-"&amp;RIGHT(E1642,2),"erro")))))</f>
        <v>60.884.319/0001-59</v>
      </c>
      <c r="G1642" s="2">
        <f t="shared" si="2"/>
        <v>14</v>
      </c>
      <c r="H1642" s="2" t="s">
        <v>60</v>
      </c>
      <c r="I1642" s="2">
        <v>1.0</v>
      </c>
      <c r="J1642" s="6" t="str">
        <f t="shared" si="14"/>
        <v/>
      </c>
      <c r="K1642" s="6"/>
      <c r="L1642" s="6"/>
      <c r="M1642" s="6"/>
      <c r="N1642" s="6"/>
      <c r="O1642" s="6"/>
      <c r="P1642" s="6"/>
      <c r="Q1642" s="6"/>
      <c r="R1642" s="6"/>
      <c r="S1642" s="6"/>
      <c r="T1642" s="6">
        <f t="shared" si="15"/>
        <v>9.779114098</v>
      </c>
      <c r="U1642" s="6">
        <f t="shared" si="16"/>
        <v>-0.4347998415</v>
      </c>
      <c r="V1642" s="6">
        <f t="shared" si="17"/>
        <v>9.360341996</v>
      </c>
      <c r="W1642" s="6">
        <f>IFERROR(VLOOKUP($C1642,'pc 2021'!$D:$M,10,0)/1000,"")</f>
        <v>47634</v>
      </c>
      <c r="X1642" s="6">
        <f>IFERROR(VLOOKUP($C1642,'pnc 2021'!$D:$M,10,0)/1000,"")</f>
        <v>117679</v>
      </c>
      <c r="Y1642" s="6">
        <f>IFERROR(VLOOKUP(C1642,'atv 2021'!$D:$M,10,0)/1000,"")</f>
        <v>17661</v>
      </c>
      <c r="Z1642" s="6">
        <f>IFERROR(VLOOKUP($C1642,'ll 2021'!$D:$N,11,0)/1000,"")</f>
        <v>-7679</v>
      </c>
      <c r="AA1642" s="2" t="str">
        <f t="shared" si="3"/>
        <v/>
      </c>
      <c r="AB1642" s="2">
        <f t="shared" si="18"/>
        <v>0</v>
      </c>
      <c r="AC1642" s="2">
        <f t="shared" si="19"/>
        <v>0</v>
      </c>
      <c r="AD1642" s="2">
        <f t="shared" si="20"/>
        <v>0</v>
      </c>
      <c r="AE1642" s="2">
        <f t="shared" si="21"/>
        <v>0</v>
      </c>
      <c r="AF1642" s="2">
        <f t="shared" si="22"/>
        <v>0</v>
      </c>
      <c r="AG1642" s="2">
        <f t="shared" si="23"/>
        <v>1</v>
      </c>
      <c r="AH1642" s="2">
        <f t="shared" si="24"/>
        <v>0</v>
      </c>
      <c r="AI1642" s="2">
        <f t="shared" si="25"/>
        <v>0</v>
      </c>
      <c r="AJ1642" s="2">
        <f t="shared" si="26"/>
        <v>0</v>
      </c>
      <c r="AK1642" s="2">
        <f t="shared" si="27"/>
        <v>0</v>
      </c>
      <c r="AL1642" s="2">
        <f t="shared" si="28"/>
        <v>0</v>
      </c>
      <c r="AM1642" s="2">
        <v>0.0</v>
      </c>
      <c r="AN1642" s="3">
        <v>0.0</v>
      </c>
      <c r="AO1642" s="3">
        <v>0.0</v>
      </c>
      <c r="AP1642" s="3">
        <v>0.0</v>
      </c>
      <c r="AQ1642" s="3">
        <v>0.0</v>
      </c>
      <c r="AR1642" s="3">
        <v>1.0</v>
      </c>
      <c r="AS1642" s="6">
        <f>IFERROR(VLOOKUP($C1642,'t-1 2020'!$A:$V,15,0),"")</f>
        <v>9.754117096</v>
      </c>
      <c r="AT1642" s="6">
        <f>IFERROR(VLOOKUP($C1642,'t-1 2020'!$A:$V,16,0),"")</f>
        <v>-0.03930333817</v>
      </c>
      <c r="AU1642" s="6">
        <f>IFERROR(VLOOKUP($C1642,'t-1 2020'!$A:$V,17,0),"")</f>
        <v>9.126153846</v>
      </c>
      <c r="AV1642" s="6">
        <f>IFERROR(VLOOKUP($C1642,'t-1 2020'!$A:$V,8,0),"")</f>
        <v>1</v>
      </c>
      <c r="AW1642" s="6">
        <f>IFERROR(VLOOKUP($C1642,'t-1 2020'!$A:$V,9,0),"")</f>
        <v>0</v>
      </c>
      <c r="AX1642" s="6">
        <f>IFERROR(VLOOKUP($C1642,'t-1 2020'!$A:$V,10,0),"")</f>
        <v>0</v>
      </c>
      <c r="AY1642" s="6" t="str">
        <f>IFERROR(VLOOKUP($C1642,'t-1 2020'!$A:$V,111,0),"")</f>
        <v/>
      </c>
      <c r="AZ1642" s="6">
        <f>IFERROR(VLOOKUP($C1642,'t-1 2020'!$A:$V,12,0),"")</f>
        <v>0</v>
      </c>
      <c r="BA1642" s="6">
        <f>IFERROR(VLOOKUP($C1642,'t-1 2020'!$A:$V,13,0),"")</f>
        <v>4</v>
      </c>
      <c r="BB1642" s="6">
        <f>IFERROR(VLOOKUP($C1642,'t-1 2020'!$A:$V,14,0),"")</f>
        <v>1</v>
      </c>
      <c r="BC1642" s="6"/>
      <c r="BD1642" s="6"/>
    </row>
    <row r="1643" ht="15.75" customHeight="1">
      <c r="A1643" s="2">
        <v>234.0</v>
      </c>
      <c r="B1643" s="3">
        <v>2021.0</v>
      </c>
      <c r="C1643" s="7" t="s">
        <v>294</v>
      </c>
      <c r="D1643" s="2">
        <v>19224.0</v>
      </c>
      <c r="E1643" s="2">
        <v>4.634250000134E12</v>
      </c>
      <c r="F1643" s="2" t="str">
        <f t="array" ref="F1643">IFERROR(INDEX(cnpj!$A:$B,MATCH(C1643,cnpj!$B:$B,0),1),IF(G1643=14,LEFT(E1643,2)&amp;"."&amp;MID(E1643,3,3)&amp;"."&amp;MID(E1643,6,3)&amp;"/"&amp;MID(E1643,9,4)&amp;"-"&amp;RIGHT(E1643,2),IF(G1643=13,0&amp;LEFT(E1643,1)&amp;"."&amp;MID(E1643,2,3)&amp;"."&amp;MID(E1643,5,3)&amp;"/"&amp;MID(E1643,8,4)&amp;"-"&amp;RIGHT(E1643,2),IF(G1643=12,"00"&amp;"."&amp;LEFT(E1643,3)&amp;"."&amp;MID(E1643,4,3)&amp;"/"&amp;MID(E1643,7,4)&amp;"-"&amp;RIGHT(E1643,2),IF(G1643=11,"00.0"&amp;LEFT(E1643,2)&amp;"."&amp;MID(E1643,3,3)&amp;"/"&amp;MID(E1643,6,4)&amp;"-"&amp;RIGHT(E1643,2),"erro")))))</f>
        <v>04.634.250/0001-34</v>
      </c>
      <c r="G1643" s="2">
        <f t="shared" si="2"/>
        <v>13</v>
      </c>
      <c r="H1643" s="2" t="s">
        <v>50</v>
      </c>
      <c r="I1643" s="2">
        <v>6.0</v>
      </c>
      <c r="J1643" s="6" t="str">
        <f t="shared" si="14"/>
        <v/>
      </c>
      <c r="K1643" s="6"/>
      <c r="L1643" s="6"/>
      <c r="M1643" s="6"/>
      <c r="N1643" s="6"/>
      <c r="O1643" s="6"/>
      <c r="P1643" s="6"/>
      <c r="Q1643" s="6"/>
      <c r="R1643" s="6"/>
      <c r="S1643" s="6"/>
      <c r="T1643" s="6" t="str">
        <f t="shared" si="15"/>
        <v/>
      </c>
      <c r="U1643" s="6" t="str">
        <f t="shared" si="16"/>
        <v/>
      </c>
      <c r="V1643" s="6" t="str">
        <f t="shared" si="17"/>
        <v/>
      </c>
      <c r="W1643" s="6" t="str">
        <f>IFERROR(VLOOKUP($C1643,'pc 2021'!$D:$M,10,0)/1000,"")</f>
        <v/>
      </c>
      <c r="X1643" s="6" t="str">
        <f>IFERROR(VLOOKUP($C1643,'pnc 2021'!$D:$M,10,0)/1000,"")</f>
        <v/>
      </c>
      <c r="Y1643" s="6" t="str">
        <f>IFERROR(VLOOKUP(C1643,'atv 2021'!$D:$M,10,0)/1000,"")</f>
        <v/>
      </c>
      <c r="Z1643" s="6" t="str">
        <f>IFERROR(VLOOKUP($C1643,'ll 2021'!$D:$N,11,0)/1000,"")</f>
        <v/>
      </c>
      <c r="AA1643" s="2" t="str">
        <f t="shared" si="3"/>
        <v/>
      </c>
      <c r="AB1643" s="2">
        <f t="shared" si="18"/>
        <v>0</v>
      </c>
      <c r="AC1643" s="2">
        <f t="shared" si="19"/>
        <v>1</v>
      </c>
      <c r="AD1643" s="2">
        <f t="shared" si="20"/>
        <v>0</v>
      </c>
      <c r="AE1643" s="2">
        <f t="shared" si="21"/>
        <v>0</v>
      </c>
      <c r="AF1643" s="2">
        <f t="shared" si="22"/>
        <v>0</v>
      </c>
      <c r="AG1643" s="2">
        <f t="shared" si="23"/>
        <v>0</v>
      </c>
      <c r="AH1643" s="2">
        <f t="shared" si="24"/>
        <v>0</v>
      </c>
      <c r="AI1643" s="2">
        <f t="shared" si="25"/>
        <v>0</v>
      </c>
      <c r="AJ1643" s="2">
        <f t="shared" si="26"/>
        <v>0</v>
      </c>
      <c r="AK1643" s="2">
        <f t="shared" si="27"/>
        <v>0</v>
      </c>
      <c r="AL1643" s="2">
        <f t="shared" si="28"/>
        <v>0</v>
      </c>
      <c r="AM1643" s="2">
        <v>0.0</v>
      </c>
      <c r="AN1643" s="3">
        <v>0.0</v>
      </c>
      <c r="AO1643" s="3">
        <v>0.0</v>
      </c>
      <c r="AP1643" s="3">
        <v>0.0</v>
      </c>
      <c r="AQ1643" s="3">
        <v>0.0</v>
      </c>
      <c r="AR1643" s="3">
        <v>1.0</v>
      </c>
      <c r="AS1643" s="6" t="str">
        <f>IFERROR(VLOOKUP($C1643,'t-1 2020'!$A:$V,15,0),"")</f>
        <v/>
      </c>
      <c r="AT1643" s="6" t="str">
        <f>IFERROR(VLOOKUP($C1643,'t-1 2020'!$A:$V,16,0),"")</f>
        <v/>
      </c>
      <c r="AU1643" s="6" t="str">
        <f>IFERROR(VLOOKUP($C1643,'t-1 2020'!$A:$V,17,0),"")</f>
        <v/>
      </c>
      <c r="AV1643" s="6" t="str">
        <f>IFERROR(VLOOKUP($C1643,'t-1 2020'!$A:$V,8,0),"")</f>
        <v/>
      </c>
      <c r="AW1643" s="6" t="str">
        <f>IFERROR(VLOOKUP($C1643,'t-1 2020'!$A:$V,9,0),"")</f>
        <v/>
      </c>
      <c r="AX1643" s="6" t="str">
        <f>IFERROR(VLOOKUP($C1643,'t-1 2020'!$A:$V,10,0),"")</f>
        <v/>
      </c>
      <c r="AY1643" s="6" t="str">
        <f>IFERROR(VLOOKUP($C1643,'t-1 2020'!$A:$V,111,0),"")</f>
        <v/>
      </c>
      <c r="AZ1643" s="6" t="str">
        <f>IFERROR(VLOOKUP($C1643,'t-1 2020'!$A:$V,12,0),"")</f>
        <v/>
      </c>
      <c r="BA1643" s="6" t="str">
        <f>IFERROR(VLOOKUP($C1643,'t-1 2020'!$A:$V,13,0),"")</f>
        <v/>
      </c>
      <c r="BB1643" s="6" t="str">
        <f>IFERROR(VLOOKUP($C1643,'t-1 2020'!$A:$V,14,0),"")</f>
        <v/>
      </c>
      <c r="BC1643" s="6"/>
      <c r="BD1643" s="6"/>
    </row>
    <row r="1644" ht="15.75" customHeight="1">
      <c r="A1644" s="2">
        <v>235.0</v>
      </c>
      <c r="B1644" s="3">
        <v>2021.0</v>
      </c>
      <c r="C1644" s="7" t="s">
        <v>295</v>
      </c>
      <c r="D1644" s="2">
        <v>16446.0</v>
      </c>
      <c r="E1644" s="2">
        <v>2.084220000176E12</v>
      </c>
      <c r="F1644" s="2" t="str">
        <f t="array" ref="F1644">IFERROR(INDEX(cnpj!$A:$B,MATCH(C1644,cnpj!$B:$B,0),1),IF(G1644=14,LEFT(E1644,2)&amp;"."&amp;MID(E1644,3,3)&amp;"."&amp;MID(E1644,6,3)&amp;"/"&amp;MID(E1644,9,4)&amp;"-"&amp;RIGHT(E1644,2),IF(G1644=13,0&amp;LEFT(E1644,1)&amp;"."&amp;MID(E1644,2,3)&amp;"."&amp;MID(E1644,5,3)&amp;"/"&amp;MID(E1644,8,4)&amp;"-"&amp;RIGHT(E1644,2),IF(G1644=12,"00"&amp;"."&amp;LEFT(E1644,3)&amp;"."&amp;MID(E1644,4,3)&amp;"/"&amp;MID(E1644,7,4)&amp;"-"&amp;RIGHT(E1644,2),IF(G1644=11,"00.0"&amp;LEFT(E1644,2)&amp;"."&amp;MID(E1644,3,3)&amp;"/"&amp;MID(E1644,6,4)&amp;"-"&amp;RIGHT(E1644,2),"erro")))))</f>
        <v>02.084.220/0001-76</v>
      </c>
      <c r="G1644" s="2">
        <f t="shared" si="2"/>
        <v>13</v>
      </c>
      <c r="H1644" s="2" t="s">
        <v>145</v>
      </c>
      <c r="I1644" s="2">
        <v>1.0</v>
      </c>
      <c r="J1644" s="6" t="str">
        <f t="shared" si="14"/>
        <v/>
      </c>
      <c r="K1644" s="6"/>
      <c r="L1644" s="6"/>
      <c r="M1644" s="6"/>
      <c r="N1644" s="6"/>
      <c r="O1644" s="6"/>
      <c r="P1644" s="6"/>
      <c r="Q1644" s="6"/>
      <c r="R1644" s="6"/>
      <c r="S1644" s="6"/>
      <c r="T1644" s="6" t="str">
        <f t="shared" si="15"/>
        <v/>
      </c>
      <c r="U1644" s="6" t="str">
        <f t="shared" si="16"/>
        <v/>
      </c>
      <c r="V1644" s="6" t="str">
        <f t="shared" si="17"/>
        <v/>
      </c>
      <c r="W1644" s="6" t="str">
        <f>IFERROR(VLOOKUP($C1644,'pc 2021'!$D:$M,10,0)/1000,"")</f>
        <v/>
      </c>
      <c r="X1644" s="6" t="str">
        <f>IFERROR(VLOOKUP($C1644,'pnc 2021'!$D:$M,10,0)/1000,"")</f>
        <v/>
      </c>
      <c r="Y1644" s="6" t="str">
        <f>IFERROR(VLOOKUP(C1644,'atv 2021'!$D:$M,10,0)/1000,"")</f>
        <v/>
      </c>
      <c r="Z1644" s="6" t="str">
        <f>IFERROR(VLOOKUP($C1644,'ll 2021'!$D:$N,11,0)/1000,"")</f>
        <v/>
      </c>
      <c r="AA1644" s="2" t="str">
        <f t="shared" si="3"/>
        <v/>
      </c>
      <c r="AB1644" s="2">
        <f t="shared" si="18"/>
        <v>0</v>
      </c>
      <c r="AC1644" s="2">
        <f t="shared" si="19"/>
        <v>0</v>
      </c>
      <c r="AD1644" s="2">
        <f t="shared" si="20"/>
        <v>0</v>
      </c>
      <c r="AE1644" s="2">
        <f t="shared" si="21"/>
        <v>0</v>
      </c>
      <c r="AF1644" s="2">
        <f t="shared" si="22"/>
        <v>0</v>
      </c>
      <c r="AG1644" s="2">
        <f t="shared" si="23"/>
        <v>1</v>
      </c>
      <c r="AH1644" s="2">
        <f t="shared" si="24"/>
        <v>0</v>
      </c>
      <c r="AI1644" s="2">
        <f t="shared" si="25"/>
        <v>0</v>
      </c>
      <c r="AJ1644" s="2">
        <f t="shared" si="26"/>
        <v>0</v>
      </c>
      <c r="AK1644" s="2">
        <f t="shared" si="27"/>
        <v>0</v>
      </c>
      <c r="AL1644" s="2">
        <f t="shared" si="28"/>
        <v>0</v>
      </c>
      <c r="AM1644" s="2">
        <v>0.0</v>
      </c>
      <c r="AN1644" s="3">
        <v>0.0</v>
      </c>
      <c r="AO1644" s="3">
        <v>0.0</v>
      </c>
      <c r="AP1644" s="3">
        <v>0.0</v>
      </c>
      <c r="AQ1644" s="3">
        <v>0.0</v>
      </c>
      <c r="AR1644" s="3">
        <v>1.0</v>
      </c>
      <c r="AS1644" s="6" t="str">
        <f>IFERROR(VLOOKUP($C1644,'t-1 2020'!$A:$V,15,0),"")</f>
        <v/>
      </c>
      <c r="AT1644" s="6" t="str">
        <f>IFERROR(VLOOKUP($C1644,'t-1 2020'!$A:$V,16,0),"")</f>
        <v/>
      </c>
      <c r="AU1644" s="6" t="str">
        <f>IFERROR(VLOOKUP($C1644,'t-1 2020'!$A:$V,17,0),"")</f>
        <v/>
      </c>
      <c r="AV1644" s="6" t="str">
        <f>IFERROR(VLOOKUP($C1644,'t-1 2020'!$A:$V,8,0),"")</f>
        <v/>
      </c>
      <c r="AW1644" s="6" t="str">
        <f>IFERROR(VLOOKUP($C1644,'t-1 2020'!$A:$V,9,0),"")</f>
        <v/>
      </c>
      <c r="AX1644" s="6" t="str">
        <f>IFERROR(VLOOKUP($C1644,'t-1 2020'!$A:$V,10,0),"")</f>
        <v/>
      </c>
      <c r="AY1644" s="6" t="str">
        <f>IFERROR(VLOOKUP($C1644,'t-1 2020'!$A:$V,111,0),"")</f>
        <v/>
      </c>
      <c r="AZ1644" s="6" t="str">
        <f>IFERROR(VLOOKUP($C1644,'t-1 2020'!$A:$V,12,0),"")</f>
        <v/>
      </c>
      <c r="BA1644" s="6" t="str">
        <f>IFERROR(VLOOKUP($C1644,'t-1 2020'!$A:$V,13,0),"")</f>
        <v/>
      </c>
      <c r="BB1644" s="6" t="str">
        <f>IFERROR(VLOOKUP($C1644,'t-1 2020'!$A:$V,14,0),"")</f>
        <v/>
      </c>
      <c r="BC1644" s="6"/>
      <c r="BD1644" s="6"/>
    </row>
    <row r="1645" ht="15.75" customHeight="1">
      <c r="A1645" s="2">
        <v>236.0</v>
      </c>
      <c r="B1645" s="3">
        <v>2021.0</v>
      </c>
      <c r="C1645" s="7" t="s">
        <v>296</v>
      </c>
      <c r="D1645" s="2">
        <v>21334.0</v>
      </c>
      <c r="E1645" s="2">
        <v>5.112899900019E13</v>
      </c>
      <c r="F1645" s="2" t="str">
        <f t="array" ref="F1645">IFERROR(INDEX(cnpj!$A:$B,MATCH(C1645,cnpj!$B:$B,0),1),IF(G1645=14,LEFT(E1645,2)&amp;"."&amp;MID(E1645,3,3)&amp;"."&amp;MID(E1645,6,3)&amp;"/"&amp;MID(E1645,9,4)&amp;"-"&amp;RIGHT(E1645,2),IF(G1645=13,0&amp;LEFT(E1645,1)&amp;"."&amp;MID(E1645,2,3)&amp;"."&amp;MID(E1645,5,3)&amp;"/"&amp;MID(E1645,8,4)&amp;"-"&amp;RIGHT(E1645,2),IF(G1645=12,"00"&amp;"."&amp;LEFT(E1645,3)&amp;"."&amp;MID(E1645,4,3)&amp;"/"&amp;MID(E1645,7,4)&amp;"-"&amp;RIGHT(E1645,2),IF(G1645=11,"00.0"&amp;LEFT(E1645,2)&amp;"."&amp;MID(E1645,3,3)&amp;"/"&amp;MID(E1645,6,4)&amp;"-"&amp;RIGHT(E1645,2),"erro")))))</f>
        <v>51.128.999/0001-90</v>
      </c>
      <c r="G1645" s="2">
        <f t="shared" si="2"/>
        <v>14</v>
      </c>
      <c r="H1645" s="2" t="s">
        <v>88</v>
      </c>
      <c r="I1645" s="2">
        <v>5.0</v>
      </c>
      <c r="J1645" s="6" t="str">
        <f t="shared" si="14"/>
        <v/>
      </c>
      <c r="K1645" s="6"/>
      <c r="L1645" s="6"/>
      <c r="M1645" s="6"/>
      <c r="N1645" s="6"/>
      <c r="O1645" s="6"/>
      <c r="P1645" s="6"/>
      <c r="Q1645" s="6"/>
      <c r="R1645" s="6"/>
      <c r="S1645" s="6"/>
      <c r="T1645" s="6">
        <f t="shared" si="15"/>
        <v>11.31521815</v>
      </c>
      <c r="U1645" s="6">
        <f t="shared" si="16"/>
        <v>0.08154909153</v>
      </c>
      <c r="V1645" s="6">
        <f t="shared" si="17"/>
        <v>0.7202812542</v>
      </c>
      <c r="W1645" s="6">
        <f>IFERROR(VLOOKUP($C1645,'pc 2021'!$D:$M,10,0)/1000,"")</f>
        <v>20940</v>
      </c>
      <c r="X1645" s="6">
        <f>IFERROR(VLOOKUP($C1645,'pnc 2021'!$D:$M,10,0)/1000,"")</f>
        <v>38167</v>
      </c>
      <c r="Y1645" s="6">
        <f>IFERROR(VLOOKUP(C1645,'atv 2021'!$D:$M,10,0)/1000,"")</f>
        <v>82061</v>
      </c>
      <c r="Z1645" s="6">
        <f>IFERROR(VLOOKUP($C1645,'ll 2021'!$D:$N,11,0)/1000,"")</f>
        <v>6692</v>
      </c>
      <c r="AA1645" s="2" t="str">
        <f t="shared" si="3"/>
        <v/>
      </c>
      <c r="AB1645" s="2">
        <f t="shared" si="18"/>
        <v>0</v>
      </c>
      <c r="AC1645" s="2">
        <f t="shared" si="19"/>
        <v>0</v>
      </c>
      <c r="AD1645" s="2">
        <f t="shared" si="20"/>
        <v>0</v>
      </c>
      <c r="AE1645" s="2">
        <f t="shared" si="21"/>
        <v>0</v>
      </c>
      <c r="AF1645" s="2">
        <f t="shared" si="22"/>
        <v>0</v>
      </c>
      <c r="AG1645" s="2">
        <f t="shared" si="23"/>
        <v>0</v>
      </c>
      <c r="AH1645" s="2">
        <f t="shared" si="24"/>
        <v>0</v>
      </c>
      <c r="AI1645" s="2">
        <f t="shared" si="25"/>
        <v>0</v>
      </c>
      <c r="AJ1645" s="2">
        <f t="shared" si="26"/>
        <v>1</v>
      </c>
      <c r="AK1645" s="2">
        <f t="shared" si="27"/>
        <v>0</v>
      </c>
      <c r="AL1645" s="2">
        <f t="shared" si="28"/>
        <v>0</v>
      </c>
      <c r="AM1645" s="2">
        <v>0.0</v>
      </c>
      <c r="AN1645" s="3">
        <v>0.0</v>
      </c>
      <c r="AO1645" s="3">
        <v>0.0</v>
      </c>
      <c r="AP1645" s="3">
        <v>0.0</v>
      </c>
      <c r="AQ1645" s="3">
        <v>0.0</v>
      </c>
      <c r="AR1645" s="3">
        <v>1.0</v>
      </c>
      <c r="AS1645" s="6">
        <f>IFERROR(VLOOKUP($C1645,'t-1 2020'!$A:$V,15,0),"")</f>
        <v>11.096637</v>
      </c>
      <c r="AT1645" s="6">
        <f>IFERROR(VLOOKUP($C1645,'t-1 2020'!$A:$V,16,0),"")</f>
        <v>0.05204021289</v>
      </c>
      <c r="AU1645" s="6">
        <f>IFERROR(VLOOKUP($C1645,'t-1 2020'!$A:$V,17,0),"")</f>
        <v>0.7534003548</v>
      </c>
      <c r="AV1645" s="6">
        <f>IFERROR(VLOOKUP($C1645,'t-1 2020'!$A:$V,8,0),"")</f>
        <v>0</v>
      </c>
      <c r="AW1645" s="6">
        <f>IFERROR(VLOOKUP($C1645,'t-1 2020'!$A:$V,9,0),"")</f>
        <v>0</v>
      </c>
      <c r="AX1645" s="6">
        <f>IFERROR(VLOOKUP($C1645,'t-1 2020'!$A:$V,10,0),"")</f>
        <v>0</v>
      </c>
      <c r="AY1645" s="6" t="str">
        <f>IFERROR(VLOOKUP($C1645,'t-1 2020'!$A:$V,111,0),"")</f>
        <v/>
      </c>
      <c r="AZ1645" s="6">
        <f>IFERROR(VLOOKUP($C1645,'t-1 2020'!$A:$V,12,0),"")</f>
        <v>0</v>
      </c>
      <c r="BA1645" s="6">
        <f>IFERROR(VLOOKUP($C1645,'t-1 2020'!$A:$V,13,0),"")</f>
        <v>4</v>
      </c>
      <c r="BB1645" s="6">
        <f>IFERROR(VLOOKUP($C1645,'t-1 2020'!$A:$V,14,0),"")</f>
        <v>0</v>
      </c>
      <c r="BC1645" s="6"/>
      <c r="BD1645" s="6"/>
    </row>
    <row r="1646" ht="15.75" customHeight="1">
      <c r="A1646" s="2">
        <v>237.0</v>
      </c>
      <c r="B1646" s="3">
        <v>2021.0</v>
      </c>
      <c r="C1646" s="7" t="s">
        <v>297</v>
      </c>
      <c r="D1646" s="2">
        <v>20125.0</v>
      </c>
      <c r="E1646" s="2">
        <v>5.8119199000151E13</v>
      </c>
      <c r="F1646" s="2" t="str">
        <f t="array" ref="F1646">IFERROR(INDEX(cnpj!$A:$B,MATCH(C1646,cnpj!$B:$B,0),1),IF(G1646=14,LEFT(E1646,2)&amp;"."&amp;MID(E1646,3,3)&amp;"."&amp;MID(E1646,6,3)&amp;"/"&amp;MID(E1646,9,4)&amp;"-"&amp;RIGHT(E1646,2),IF(G1646=13,0&amp;LEFT(E1646,1)&amp;"."&amp;MID(E1646,2,3)&amp;"."&amp;MID(E1646,5,3)&amp;"/"&amp;MID(E1646,8,4)&amp;"-"&amp;RIGHT(E1646,2),IF(G1646=12,"00"&amp;"."&amp;LEFT(E1646,3)&amp;"."&amp;MID(E1646,4,3)&amp;"/"&amp;MID(E1646,7,4)&amp;"-"&amp;RIGHT(E1646,2),IF(G1646=11,"00.0"&amp;LEFT(E1646,2)&amp;"."&amp;MID(E1646,3,3)&amp;"/"&amp;MID(E1646,6,4)&amp;"-"&amp;RIGHT(E1646,2),"erro")))))</f>
        <v>58.119.199/0001-51</v>
      </c>
      <c r="G1646" s="2">
        <f t="shared" si="2"/>
        <v>14</v>
      </c>
      <c r="H1646" s="2" t="s">
        <v>48</v>
      </c>
      <c r="I1646" s="2">
        <v>8.0</v>
      </c>
      <c r="J1646" s="6" t="str">
        <f t="shared" si="14"/>
        <v/>
      </c>
      <c r="K1646" s="6"/>
      <c r="L1646" s="6"/>
      <c r="M1646" s="6"/>
      <c r="N1646" s="6"/>
      <c r="O1646" s="6"/>
      <c r="P1646" s="6"/>
      <c r="Q1646" s="6"/>
      <c r="R1646" s="6"/>
      <c r="S1646" s="6"/>
      <c r="T1646" s="6">
        <f t="shared" si="15"/>
        <v>14.43656972</v>
      </c>
      <c r="U1646" s="6">
        <f t="shared" si="16"/>
        <v>0.2043954048</v>
      </c>
      <c r="V1646" s="6">
        <f t="shared" si="17"/>
        <v>0.4003948631</v>
      </c>
      <c r="W1646" s="6">
        <f>IFERROR(VLOOKUP($C1646,'pc 2021'!$D:$M,10,0)/1000,"")</f>
        <v>551519</v>
      </c>
      <c r="X1646" s="6">
        <f>IFERROR(VLOOKUP($C1646,'pnc 2021'!$D:$M,10,0)/1000,"")</f>
        <v>193575</v>
      </c>
      <c r="Y1646" s="6">
        <f>IFERROR(VLOOKUP(C1646,'atv 2021'!$D:$M,10,0)/1000,"")</f>
        <v>1860898</v>
      </c>
      <c r="Z1646" s="6">
        <f>IFERROR(VLOOKUP($C1646,'ll 2021'!$D:$N,11,0)/1000,"")</f>
        <v>380359</v>
      </c>
      <c r="AA1646" s="2" t="str">
        <f t="shared" si="3"/>
        <v/>
      </c>
      <c r="AB1646" s="2">
        <f t="shared" si="18"/>
        <v>1</v>
      </c>
      <c r="AC1646" s="2">
        <f t="shared" si="19"/>
        <v>0</v>
      </c>
      <c r="AD1646" s="2">
        <f t="shared" si="20"/>
        <v>0</v>
      </c>
      <c r="AE1646" s="2">
        <f t="shared" si="21"/>
        <v>0</v>
      </c>
      <c r="AF1646" s="2">
        <f t="shared" si="22"/>
        <v>0</v>
      </c>
      <c r="AG1646" s="2">
        <f t="shared" si="23"/>
        <v>0</v>
      </c>
      <c r="AH1646" s="2">
        <f t="shared" si="24"/>
        <v>0</v>
      </c>
      <c r="AI1646" s="2">
        <f t="shared" si="25"/>
        <v>0</v>
      </c>
      <c r="AJ1646" s="2">
        <f t="shared" si="26"/>
        <v>0</v>
      </c>
      <c r="AK1646" s="2">
        <f t="shared" si="27"/>
        <v>0</v>
      </c>
      <c r="AL1646" s="2">
        <f t="shared" si="28"/>
        <v>0</v>
      </c>
      <c r="AM1646" s="2">
        <v>0.0</v>
      </c>
      <c r="AN1646" s="3">
        <v>0.0</v>
      </c>
      <c r="AO1646" s="3">
        <v>0.0</v>
      </c>
      <c r="AP1646" s="3">
        <v>0.0</v>
      </c>
      <c r="AQ1646" s="3">
        <v>0.0</v>
      </c>
      <c r="AR1646" s="3">
        <v>1.0</v>
      </c>
      <c r="AS1646" s="6" t="str">
        <f>IFERROR(VLOOKUP($C1646,'t-1 2020'!$A:$V,15,0),"")</f>
        <v/>
      </c>
      <c r="AT1646" s="6" t="str">
        <f>IFERROR(VLOOKUP($C1646,'t-1 2020'!$A:$V,16,0),"")</f>
        <v/>
      </c>
      <c r="AU1646" s="6" t="str">
        <f>IFERROR(VLOOKUP($C1646,'t-1 2020'!$A:$V,17,0),"")</f>
        <v/>
      </c>
      <c r="AV1646" s="6" t="str">
        <f>IFERROR(VLOOKUP($C1646,'t-1 2020'!$A:$V,8,0),"")</f>
        <v/>
      </c>
      <c r="AW1646" s="6" t="str">
        <f>IFERROR(VLOOKUP($C1646,'t-1 2020'!$A:$V,9,0),"")</f>
        <v/>
      </c>
      <c r="AX1646" s="6" t="str">
        <f>IFERROR(VLOOKUP($C1646,'t-1 2020'!$A:$V,10,0),"")</f>
        <v/>
      </c>
      <c r="AY1646" s="6" t="str">
        <f>IFERROR(VLOOKUP($C1646,'t-1 2020'!$A:$V,111,0),"")</f>
        <v/>
      </c>
      <c r="AZ1646" s="6" t="str">
        <f>IFERROR(VLOOKUP($C1646,'t-1 2020'!$A:$V,12,0),"")</f>
        <v/>
      </c>
      <c r="BA1646" s="6" t="str">
        <f>IFERROR(VLOOKUP($C1646,'t-1 2020'!$A:$V,13,0),"")</f>
        <v/>
      </c>
      <c r="BB1646" s="6" t="str">
        <f>IFERROR(VLOOKUP($C1646,'t-1 2020'!$A:$V,14,0),"")</f>
        <v/>
      </c>
      <c r="BC1646" s="6"/>
      <c r="BD1646" s="6"/>
    </row>
    <row r="1647" ht="15.75" customHeight="1">
      <c r="A1647" s="2">
        <v>238.0</v>
      </c>
      <c r="B1647" s="3">
        <v>2021.0</v>
      </c>
      <c r="C1647" s="7" t="s">
        <v>298</v>
      </c>
      <c r="D1647" s="2">
        <v>11312.0</v>
      </c>
      <c r="E1647" s="2">
        <v>7.6535764000143E13</v>
      </c>
      <c r="F1647" s="2" t="str">
        <f t="array" ref="F1647">IFERROR(INDEX(cnpj!$A:$B,MATCH(C1647,cnpj!$B:$B,0),1),IF(G1647=14,LEFT(E1647,2)&amp;"."&amp;MID(E1647,3,3)&amp;"."&amp;MID(E1647,6,3)&amp;"/"&amp;MID(E1647,9,4)&amp;"-"&amp;RIGHT(E1647,2),IF(G1647=13,0&amp;LEFT(E1647,1)&amp;"."&amp;MID(E1647,2,3)&amp;"."&amp;MID(E1647,5,3)&amp;"/"&amp;MID(E1647,8,4)&amp;"-"&amp;RIGHT(E1647,2),IF(G1647=12,"00"&amp;"."&amp;LEFT(E1647,3)&amp;"."&amp;MID(E1647,4,3)&amp;"/"&amp;MID(E1647,7,4)&amp;"-"&amp;RIGHT(E1647,2),IF(G1647=11,"00.0"&amp;LEFT(E1647,2)&amp;"."&amp;MID(E1647,3,3)&amp;"/"&amp;MID(E1647,6,4)&amp;"-"&amp;RIGHT(E1647,2),"erro")))))</f>
        <v>76.535.764/0001-43</v>
      </c>
      <c r="G1647" s="2">
        <f t="shared" si="2"/>
        <v>14</v>
      </c>
      <c r="H1647" s="2" t="s">
        <v>57</v>
      </c>
      <c r="I1647" s="2">
        <v>2.0</v>
      </c>
      <c r="J1647" s="6" t="str">
        <f t="shared" si="14"/>
        <v/>
      </c>
      <c r="K1647" s="6"/>
      <c r="L1647" s="6"/>
      <c r="M1647" s="6"/>
      <c r="N1647" s="6"/>
      <c r="O1647" s="6"/>
      <c r="P1647" s="6"/>
      <c r="Q1647" s="6"/>
      <c r="R1647" s="6"/>
      <c r="S1647" s="6"/>
      <c r="T1647" s="6">
        <f t="shared" si="15"/>
        <v>17.8607711</v>
      </c>
      <c r="U1647" s="6">
        <f t="shared" si="16"/>
        <v>-0.1490770378</v>
      </c>
      <c r="V1647" s="6">
        <f t="shared" si="17"/>
        <v>1.013228182</v>
      </c>
      <c r="W1647" s="6">
        <f>IFERROR(VLOOKUP($C1647,'pc 2021'!$D:$M,10,0)/1000,"")</f>
        <v>6948000</v>
      </c>
      <c r="X1647" s="6">
        <f>IFERROR(VLOOKUP($C1647,'pnc 2021'!$D:$M,10,0)/1000,"")</f>
        <v>50933742</v>
      </c>
      <c r="Y1647" s="6">
        <f>IFERROR(VLOOKUP(C1647,'atv 2021'!$D:$M,10,0)/1000,"")</f>
        <v>57126068</v>
      </c>
      <c r="Z1647" s="6">
        <f>IFERROR(VLOOKUP($C1647,'ll 2021'!$D:$N,11,0)/1000,"")</f>
        <v>-8516185</v>
      </c>
      <c r="AA1647" s="2" t="str">
        <f t="shared" si="3"/>
        <v/>
      </c>
      <c r="AB1647" s="2">
        <f t="shared" si="18"/>
        <v>0</v>
      </c>
      <c r="AC1647" s="2">
        <f t="shared" si="19"/>
        <v>0</v>
      </c>
      <c r="AD1647" s="2">
        <f t="shared" si="20"/>
        <v>0</v>
      </c>
      <c r="AE1647" s="2">
        <f t="shared" si="21"/>
        <v>1</v>
      </c>
      <c r="AF1647" s="2">
        <f t="shared" si="22"/>
        <v>0</v>
      </c>
      <c r="AG1647" s="2">
        <f t="shared" si="23"/>
        <v>0</v>
      </c>
      <c r="AH1647" s="2">
        <f t="shared" si="24"/>
        <v>0</v>
      </c>
      <c r="AI1647" s="2">
        <f t="shared" si="25"/>
        <v>0</v>
      </c>
      <c r="AJ1647" s="2">
        <f t="shared" si="26"/>
        <v>0</v>
      </c>
      <c r="AK1647" s="2">
        <f t="shared" si="27"/>
        <v>0</v>
      </c>
      <c r="AL1647" s="2">
        <f t="shared" si="28"/>
        <v>0</v>
      </c>
      <c r="AM1647" s="2">
        <v>0.0</v>
      </c>
      <c r="AN1647" s="3">
        <v>0.0</v>
      </c>
      <c r="AO1647" s="3">
        <v>0.0</v>
      </c>
      <c r="AP1647" s="3">
        <v>0.0</v>
      </c>
      <c r="AQ1647" s="3">
        <v>0.0</v>
      </c>
      <c r="AR1647" s="3">
        <v>1.0</v>
      </c>
      <c r="AS1647" s="6" t="str">
        <f>IFERROR(VLOOKUP($C1647,'t-1 2020'!$A:$V,15,0),"")</f>
        <v/>
      </c>
      <c r="AT1647" s="6" t="str">
        <f>IFERROR(VLOOKUP($C1647,'t-1 2020'!$A:$V,16,0),"")</f>
        <v/>
      </c>
      <c r="AU1647" s="6" t="str">
        <f>IFERROR(VLOOKUP($C1647,'t-1 2020'!$A:$V,17,0),"")</f>
        <v/>
      </c>
      <c r="AV1647" s="6" t="str">
        <f>IFERROR(VLOOKUP($C1647,'t-1 2020'!$A:$V,8,0),"")</f>
        <v/>
      </c>
      <c r="AW1647" s="6" t="str">
        <f>IFERROR(VLOOKUP($C1647,'t-1 2020'!$A:$V,9,0),"")</f>
        <v/>
      </c>
      <c r="AX1647" s="6" t="str">
        <f>IFERROR(VLOOKUP($C1647,'t-1 2020'!$A:$V,10,0),"")</f>
        <v/>
      </c>
      <c r="AY1647" s="6" t="str">
        <f>IFERROR(VLOOKUP($C1647,'t-1 2020'!$A:$V,111,0),"")</f>
        <v/>
      </c>
      <c r="AZ1647" s="6" t="str">
        <f>IFERROR(VLOOKUP($C1647,'t-1 2020'!$A:$V,12,0),"")</f>
        <v/>
      </c>
      <c r="BA1647" s="6" t="str">
        <f>IFERROR(VLOOKUP($C1647,'t-1 2020'!$A:$V,13,0),"")</f>
        <v/>
      </c>
      <c r="BB1647" s="6" t="str">
        <f>IFERROR(VLOOKUP($C1647,'t-1 2020'!$A:$V,14,0),"")</f>
        <v/>
      </c>
      <c r="BC1647" s="6"/>
      <c r="BD1647" s="6"/>
    </row>
    <row r="1648" ht="15.75" customHeight="1">
      <c r="A1648" s="2">
        <v>239.0</v>
      </c>
      <c r="B1648" s="3">
        <v>2021.0</v>
      </c>
      <c r="C1648" s="7" t="s">
        <v>299</v>
      </c>
      <c r="D1648" s="2">
        <v>20168.0</v>
      </c>
      <c r="E1648" s="2">
        <v>7.957093000196E12</v>
      </c>
      <c r="F1648" s="2" t="str">
        <f t="array" ref="F1648">IFERROR(INDEX(cnpj!$A:$B,MATCH(C1648,cnpj!$B:$B,0),1),IF(G1648=14,LEFT(E1648,2)&amp;"."&amp;MID(E1648,3,3)&amp;"."&amp;MID(E1648,6,3)&amp;"/"&amp;MID(E1648,9,4)&amp;"-"&amp;RIGHT(E1648,2),IF(G1648=13,0&amp;LEFT(E1648,1)&amp;"."&amp;MID(E1648,2,3)&amp;"."&amp;MID(E1648,5,3)&amp;"/"&amp;MID(E1648,8,4)&amp;"-"&amp;RIGHT(E1648,2),IF(G1648=12,"00"&amp;"."&amp;LEFT(E1648,3)&amp;"."&amp;MID(E1648,4,3)&amp;"/"&amp;MID(E1648,7,4)&amp;"-"&amp;RIGHT(E1648,2),IF(G1648=11,"00.0"&amp;LEFT(E1648,2)&amp;"."&amp;MID(E1648,3,3)&amp;"/"&amp;MID(E1648,6,4)&amp;"-"&amp;RIGHT(E1648,2),"erro")))))</f>
        <v>07.957.093/0001-96</v>
      </c>
      <c r="G1648" s="2">
        <f t="shared" si="2"/>
        <v>13</v>
      </c>
      <c r="H1648" s="2" t="s">
        <v>50</v>
      </c>
      <c r="I1648" s="2">
        <v>6.0</v>
      </c>
      <c r="J1648" s="6" t="str">
        <f t="shared" si="14"/>
        <v/>
      </c>
      <c r="K1648" s="6"/>
      <c r="L1648" s="6"/>
      <c r="M1648" s="6"/>
      <c r="N1648" s="6"/>
      <c r="O1648" s="6"/>
      <c r="P1648" s="6"/>
      <c r="Q1648" s="6"/>
      <c r="R1648" s="6"/>
      <c r="S1648" s="6"/>
      <c r="T1648" s="6" t="str">
        <f t="shared" si="15"/>
        <v/>
      </c>
      <c r="U1648" s="6" t="str">
        <f t="shared" si="16"/>
        <v/>
      </c>
      <c r="V1648" s="6" t="str">
        <f t="shared" si="17"/>
        <v/>
      </c>
      <c r="W1648" s="6" t="str">
        <f>IFERROR(VLOOKUP($C1648,'pc 2021'!$D:$M,10,0)/1000,"")</f>
        <v/>
      </c>
      <c r="X1648" s="6" t="str">
        <f>IFERROR(VLOOKUP($C1648,'pnc 2021'!$D:$M,10,0)/1000,"")</f>
        <v/>
      </c>
      <c r="Y1648" s="6" t="str">
        <f>IFERROR(VLOOKUP(C1648,'atv 2021'!$D:$M,10,0)/1000,"")</f>
        <v/>
      </c>
      <c r="Z1648" s="6" t="str">
        <f>IFERROR(VLOOKUP($C1648,'ll 2021'!$D:$N,11,0)/1000,"")</f>
        <v/>
      </c>
      <c r="AA1648" s="2" t="str">
        <f t="shared" si="3"/>
        <v/>
      </c>
      <c r="AB1648" s="2">
        <f t="shared" si="18"/>
        <v>0</v>
      </c>
      <c r="AC1648" s="2">
        <f t="shared" si="19"/>
        <v>1</v>
      </c>
      <c r="AD1648" s="2">
        <f t="shared" si="20"/>
        <v>0</v>
      </c>
      <c r="AE1648" s="2">
        <f t="shared" si="21"/>
        <v>0</v>
      </c>
      <c r="AF1648" s="2">
        <f t="shared" si="22"/>
        <v>0</v>
      </c>
      <c r="AG1648" s="2">
        <f t="shared" si="23"/>
        <v>0</v>
      </c>
      <c r="AH1648" s="2">
        <f t="shared" si="24"/>
        <v>0</v>
      </c>
      <c r="AI1648" s="2">
        <f t="shared" si="25"/>
        <v>0</v>
      </c>
      <c r="AJ1648" s="2">
        <f t="shared" si="26"/>
        <v>0</v>
      </c>
      <c r="AK1648" s="2">
        <f t="shared" si="27"/>
        <v>0</v>
      </c>
      <c r="AL1648" s="2">
        <f t="shared" si="28"/>
        <v>0</v>
      </c>
      <c r="AM1648" s="2">
        <v>0.0</v>
      </c>
      <c r="AN1648" s="3">
        <v>0.0</v>
      </c>
      <c r="AO1648" s="3">
        <v>0.0</v>
      </c>
      <c r="AP1648" s="3">
        <v>0.0</v>
      </c>
      <c r="AQ1648" s="3">
        <v>0.0</v>
      </c>
      <c r="AR1648" s="3">
        <v>1.0</v>
      </c>
      <c r="AS1648" s="6" t="str">
        <f>IFERROR(VLOOKUP($C1648,'t-1 2020'!$A:$V,15,0),"")</f>
        <v/>
      </c>
      <c r="AT1648" s="6" t="str">
        <f>IFERROR(VLOOKUP($C1648,'t-1 2020'!$A:$V,16,0),"")</f>
        <v/>
      </c>
      <c r="AU1648" s="6" t="str">
        <f>IFERROR(VLOOKUP($C1648,'t-1 2020'!$A:$V,17,0),"")</f>
        <v/>
      </c>
      <c r="AV1648" s="6" t="str">
        <f>IFERROR(VLOOKUP($C1648,'t-1 2020'!$A:$V,8,0),"")</f>
        <v/>
      </c>
      <c r="AW1648" s="6" t="str">
        <f>IFERROR(VLOOKUP($C1648,'t-1 2020'!$A:$V,9,0),"")</f>
        <v/>
      </c>
      <c r="AX1648" s="6" t="str">
        <f>IFERROR(VLOOKUP($C1648,'t-1 2020'!$A:$V,10,0),"")</f>
        <v/>
      </c>
      <c r="AY1648" s="6" t="str">
        <f>IFERROR(VLOOKUP($C1648,'t-1 2020'!$A:$V,111,0),"")</f>
        <v/>
      </c>
      <c r="AZ1648" s="6" t="str">
        <f>IFERROR(VLOOKUP($C1648,'t-1 2020'!$A:$V,12,0),"")</f>
        <v/>
      </c>
      <c r="BA1648" s="6" t="str">
        <f>IFERROR(VLOOKUP($C1648,'t-1 2020'!$A:$V,13,0),"")</f>
        <v/>
      </c>
      <c r="BB1648" s="6" t="str">
        <f>IFERROR(VLOOKUP($C1648,'t-1 2020'!$A:$V,14,0),"")</f>
        <v/>
      </c>
      <c r="BC1648" s="6"/>
      <c r="BD1648" s="6"/>
    </row>
    <row r="1649" ht="15.75" customHeight="1">
      <c r="A1649" s="2">
        <v>240.0</v>
      </c>
      <c r="B1649" s="3">
        <v>2021.0</v>
      </c>
      <c r="C1649" s="7" t="s">
        <v>300</v>
      </c>
      <c r="D1649" s="2">
        <v>16942.0</v>
      </c>
      <c r="E1649" s="2">
        <v>2.318346000168E12</v>
      </c>
      <c r="F1649" s="2" t="str">
        <f t="array" ref="F1649">IFERROR(INDEX(cnpj!$A:$B,MATCH(C1649,cnpj!$B:$B,0),1),IF(G1649=14,LEFT(E1649,2)&amp;"."&amp;MID(E1649,3,3)&amp;"."&amp;MID(E1649,6,3)&amp;"/"&amp;MID(E1649,9,4)&amp;"-"&amp;RIGHT(E1649,2),IF(G1649=13,0&amp;LEFT(E1649,1)&amp;"."&amp;MID(E1649,2,3)&amp;"."&amp;MID(E1649,5,3)&amp;"/"&amp;MID(E1649,8,4)&amp;"-"&amp;RIGHT(E1649,2),IF(G1649=12,"00"&amp;"."&amp;LEFT(E1649,3)&amp;"."&amp;MID(E1649,4,3)&amp;"/"&amp;MID(E1649,7,4)&amp;"-"&amp;RIGHT(E1649,2),IF(G1649=11,"00.0"&amp;LEFT(E1649,2)&amp;"."&amp;MID(E1649,3,3)&amp;"/"&amp;MID(E1649,6,4)&amp;"-"&amp;RIGHT(E1649,2),"erro")))))</f>
        <v>02.318.346/0001-68</v>
      </c>
      <c r="G1649" s="2">
        <f t="shared" si="2"/>
        <v>13</v>
      </c>
      <c r="H1649" s="2" t="s">
        <v>50</v>
      </c>
      <c r="I1649" s="2">
        <v>6.0</v>
      </c>
      <c r="J1649" s="6" t="str">
        <f t="shared" si="14"/>
        <v/>
      </c>
      <c r="K1649" s="6"/>
      <c r="L1649" s="6"/>
      <c r="M1649" s="6"/>
      <c r="N1649" s="6"/>
      <c r="O1649" s="6"/>
      <c r="P1649" s="6"/>
      <c r="Q1649" s="6"/>
      <c r="R1649" s="6"/>
      <c r="S1649" s="6"/>
      <c r="T1649" s="6" t="str">
        <f t="shared" si="15"/>
        <v/>
      </c>
      <c r="U1649" s="6" t="str">
        <f t="shared" si="16"/>
        <v/>
      </c>
      <c r="V1649" s="6" t="str">
        <f t="shared" si="17"/>
        <v/>
      </c>
      <c r="W1649" s="6" t="str">
        <f>IFERROR(VLOOKUP($C1649,'pc 2021'!$D:$M,10,0)/1000,"")</f>
        <v/>
      </c>
      <c r="X1649" s="6" t="str">
        <f>IFERROR(VLOOKUP($C1649,'pnc 2021'!$D:$M,10,0)/1000,"")</f>
        <v/>
      </c>
      <c r="Y1649" s="6" t="str">
        <f>IFERROR(VLOOKUP(C1649,'atv 2021'!$D:$M,10,0)/1000,"")</f>
        <v/>
      </c>
      <c r="Z1649" s="6" t="str">
        <f>IFERROR(VLOOKUP($C1649,'ll 2021'!$D:$N,11,0)/1000,"")</f>
        <v/>
      </c>
      <c r="AA1649" s="2" t="str">
        <f t="shared" si="3"/>
        <v/>
      </c>
      <c r="AB1649" s="2">
        <f t="shared" si="18"/>
        <v>0</v>
      </c>
      <c r="AC1649" s="2">
        <f t="shared" si="19"/>
        <v>1</v>
      </c>
      <c r="AD1649" s="2">
        <f t="shared" si="20"/>
        <v>0</v>
      </c>
      <c r="AE1649" s="2">
        <f t="shared" si="21"/>
        <v>0</v>
      </c>
      <c r="AF1649" s="2">
        <f t="shared" si="22"/>
        <v>0</v>
      </c>
      <c r="AG1649" s="2">
        <f t="shared" si="23"/>
        <v>0</v>
      </c>
      <c r="AH1649" s="2">
        <f t="shared" si="24"/>
        <v>0</v>
      </c>
      <c r="AI1649" s="2">
        <f t="shared" si="25"/>
        <v>0</v>
      </c>
      <c r="AJ1649" s="2">
        <f t="shared" si="26"/>
        <v>0</v>
      </c>
      <c r="AK1649" s="2">
        <f t="shared" si="27"/>
        <v>0</v>
      </c>
      <c r="AL1649" s="2">
        <f t="shared" si="28"/>
        <v>0</v>
      </c>
      <c r="AM1649" s="2">
        <v>0.0</v>
      </c>
      <c r="AN1649" s="3">
        <v>0.0</v>
      </c>
      <c r="AO1649" s="3">
        <v>0.0</v>
      </c>
      <c r="AP1649" s="3">
        <v>0.0</v>
      </c>
      <c r="AQ1649" s="3">
        <v>0.0</v>
      </c>
      <c r="AR1649" s="3">
        <v>1.0</v>
      </c>
      <c r="AS1649" s="6">
        <f>IFERROR(VLOOKUP($C1649,'t-1 2020'!$A:$V,15,0),"")</f>
        <v>12.86138555</v>
      </c>
      <c r="AT1649" s="6">
        <f>IFERROR(VLOOKUP($C1649,'t-1 2020'!$A:$V,16,0),"")</f>
        <v>-0.2117518155</v>
      </c>
      <c r="AU1649" s="6">
        <f>IFERROR(VLOOKUP($C1649,'t-1 2020'!$A:$V,17,0),"")</f>
        <v>1.045179917</v>
      </c>
      <c r="AV1649" s="6">
        <f>IFERROR(VLOOKUP($C1649,'t-1 2020'!$A:$V,8,0),"")</f>
        <v>0</v>
      </c>
      <c r="AW1649" s="6">
        <f>IFERROR(VLOOKUP($C1649,'t-1 2020'!$A:$V,9,0),"")</f>
        <v>0</v>
      </c>
      <c r="AX1649" s="6">
        <f>IFERROR(VLOOKUP($C1649,'t-1 2020'!$A:$V,10,0),"")</f>
        <v>0</v>
      </c>
      <c r="AY1649" s="6" t="str">
        <f>IFERROR(VLOOKUP($C1649,'t-1 2020'!$A:$V,111,0),"")</f>
        <v/>
      </c>
      <c r="AZ1649" s="6">
        <f>IFERROR(VLOOKUP($C1649,'t-1 2020'!$A:$V,12,0),"")</f>
        <v>0</v>
      </c>
      <c r="BA1649" s="6">
        <f>IFERROR(VLOOKUP($C1649,'t-1 2020'!$A:$V,13,0),"")</f>
        <v>5</v>
      </c>
      <c r="BB1649" s="6">
        <f>IFERROR(VLOOKUP($C1649,'t-1 2020'!$A:$V,14,0),"")</f>
        <v>0</v>
      </c>
      <c r="BC1649" s="6"/>
      <c r="BD1649" s="6"/>
    </row>
    <row r="1650" ht="15.75" customHeight="1">
      <c r="A1650" s="2">
        <v>241.0</v>
      </c>
      <c r="B1650" s="3">
        <v>2021.0</v>
      </c>
      <c r="C1650" s="7" t="s">
        <v>301</v>
      </c>
      <c r="D1650" s="2">
        <v>21342.0</v>
      </c>
      <c r="E1650" s="2">
        <v>9.112685000132E12</v>
      </c>
      <c r="F1650" s="2" t="str">
        <f t="array" ref="F1650">IFERROR(INDEX(cnpj!$A:$B,MATCH(C1650,cnpj!$B:$B,0),1),IF(G1650=14,LEFT(E1650,2)&amp;"."&amp;MID(E1650,3,3)&amp;"."&amp;MID(E1650,6,3)&amp;"/"&amp;MID(E1650,9,4)&amp;"-"&amp;RIGHT(E1650,2),IF(G1650=13,0&amp;LEFT(E1650,1)&amp;"."&amp;MID(E1650,2,3)&amp;"."&amp;MID(E1650,5,3)&amp;"/"&amp;MID(E1650,8,4)&amp;"-"&amp;RIGHT(E1650,2),IF(G1650=12,"00"&amp;"."&amp;LEFT(E1650,3)&amp;"."&amp;MID(E1650,4,3)&amp;"/"&amp;MID(E1650,7,4)&amp;"-"&amp;RIGHT(E1650,2),IF(G1650=11,"00.0"&amp;LEFT(E1650,2)&amp;"."&amp;MID(E1650,3,3)&amp;"/"&amp;MID(E1650,6,4)&amp;"-"&amp;RIGHT(E1650,2),"erro")))))</f>
        <v>09.112.685/0001-32</v>
      </c>
      <c r="G1650" s="2">
        <f t="shared" si="2"/>
        <v>13</v>
      </c>
      <c r="H1650" s="2" t="s">
        <v>191</v>
      </c>
      <c r="I1650" s="2">
        <v>7.0</v>
      </c>
      <c r="J1650" s="6" t="str">
        <f t="shared" si="14"/>
        <v/>
      </c>
      <c r="K1650" s="6"/>
      <c r="L1650" s="6"/>
      <c r="M1650" s="6"/>
      <c r="N1650" s="6"/>
      <c r="O1650" s="6"/>
      <c r="P1650" s="6"/>
      <c r="Q1650" s="6"/>
      <c r="R1650" s="6"/>
      <c r="S1650" s="6"/>
      <c r="T1650" s="6">
        <f t="shared" si="15"/>
        <v>11.96607536</v>
      </c>
      <c r="U1650" s="6">
        <f t="shared" si="16"/>
        <v>0.7790193611</v>
      </c>
      <c r="V1650" s="6">
        <f t="shared" si="17"/>
        <v>34.86151685</v>
      </c>
      <c r="W1650" s="6">
        <f>IFERROR(VLOOKUP($C1650,'pc 2021'!$D:$M,10,0)/1000,"")</f>
        <v>367741</v>
      </c>
      <c r="X1650" s="6">
        <f>IFERROR(VLOOKUP($C1650,'pnc 2021'!$D:$M,10,0)/1000,"")</f>
        <v>5116882</v>
      </c>
      <c r="Y1650" s="6">
        <f>IFERROR(VLOOKUP(C1650,'atv 2021'!$D:$M,10,0)/1000,"")</f>
        <v>157326</v>
      </c>
      <c r="Z1650" s="6">
        <f>IFERROR(VLOOKUP($C1650,'ll 2021'!$D:$N,11,0)/1000,"")</f>
        <v>122560</v>
      </c>
      <c r="AA1650" s="2" t="str">
        <f t="shared" si="3"/>
        <v/>
      </c>
      <c r="AB1650" s="2">
        <f t="shared" si="18"/>
        <v>0</v>
      </c>
      <c r="AC1650" s="2">
        <f t="shared" si="19"/>
        <v>0</v>
      </c>
      <c r="AD1650" s="2">
        <f t="shared" si="20"/>
        <v>0</v>
      </c>
      <c r="AE1650" s="2">
        <f t="shared" si="21"/>
        <v>0</v>
      </c>
      <c r="AF1650" s="2">
        <f t="shared" si="22"/>
        <v>0</v>
      </c>
      <c r="AG1650" s="2">
        <f t="shared" si="23"/>
        <v>0</v>
      </c>
      <c r="AH1650" s="2">
        <f t="shared" si="24"/>
        <v>0</v>
      </c>
      <c r="AI1650" s="2">
        <f t="shared" si="25"/>
        <v>0</v>
      </c>
      <c r="AJ1650" s="2">
        <f t="shared" si="26"/>
        <v>0</v>
      </c>
      <c r="AK1650" s="2">
        <f t="shared" si="27"/>
        <v>1</v>
      </c>
      <c r="AL1650" s="2">
        <f t="shared" si="28"/>
        <v>0</v>
      </c>
      <c r="AM1650" s="2">
        <v>0.0</v>
      </c>
      <c r="AN1650" s="3">
        <v>0.0</v>
      </c>
      <c r="AO1650" s="3">
        <v>0.0</v>
      </c>
      <c r="AP1650" s="3">
        <v>0.0</v>
      </c>
      <c r="AQ1650" s="3">
        <v>0.0</v>
      </c>
      <c r="AR1650" s="3">
        <v>1.0</v>
      </c>
      <c r="AS1650" s="6">
        <f>IFERROR(VLOOKUP($C1650,'t-1 2020'!$A:$V,15,0),"")</f>
        <v>12.04013612</v>
      </c>
      <c r="AT1650" s="6">
        <f>IFERROR(VLOOKUP($C1650,'t-1 2020'!$A:$V,16,0),"")</f>
        <v>-5.136554126</v>
      </c>
      <c r="AU1650" s="6">
        <f>IFERROR(VLOOKUP($C1650,'t-1 2020'!$A:$V,17,0),"")</f>
        <v>33.16108488</v>
      </c>
      <c r="AV1650" s="6">
        <f>IFERROR(VLOOKUP($C1650,'t-1 2020'!$A:$V,8,0),"")</f>
        <v>0</v>
      </c>
      <c r="AW1650" s="6">
        <f>IFERROR(VLOOKUP($C1650,'t-1 2020'!$A:$V,9,0),"")</f>
        <v>1</v>
      </c>
      <c r="AX1650" s="6">
        <f>IFERROR(VLOOKUP($C1650,'t-1 2020'!$A:$V,10,0),"")</f>
        <v>0</v>
      </c>
      <c r="AY1650" s="6" t="str">
        <f>IFERROR(VLOOKUP($C1650,'t-1 2020'!$A:$V,111,0),"")</f>
        <v/>
      </c>
      <c r="AZ1650" s="6">
        <f>IFERROR(VLOOKUP($C1650,'t-1 2020'!$A:$V,12,0),"")</f>
        <v>0</v>
      </c>
      <c r="BA1650" s="6">
        <f>IFERROR(VLOOKUP($C1650,'t-1 2020'!$A:$V,13,0),"")</f>
        <v>5</v>
      </c>
      <c r="BB1650" s="6">
        <f>IFERROR(VLOOKUP($C1650,'t-1 2020'!$A:$V,14,0),"")</f>
        <v>0</v>
      </c>
      <c r="BC1650" s="6"/>
      <c r="BD1650" s="6"/>
    </row>
    <row r="1651" ht="15.75" customHeight="1">
      <c r="A1651" s="2">
        <v>242.0</v>
      </c>
      <c r="B1651" s="3">
        <v>2021.0</v>
      </c>
      <c r="C1651" s="7" t="s">
        <v>302</v>
      </c>
      <c r="D1651" s="2">
        <v>94.0</v>
      </c>
      <c r="E1651" s="2">
        <v>9.2693019000189E13</v>
      </c>
      <c r="F1651" s="2" t="str">
        <f t="array" ref="F1651">IFERROR(INDEX(cnpj!$A:$B,MATCH(C1651,cnpj!$B:$B,0),1),IF(G1651=14,LEFT(E1651,2)&amp;"."&amp;MID(E1651,3,3)&amp;"."&amp;MID(E1651,6,3)&amp;"/"&amp;MID(E1651,9,4)&amp;"-"&amp;RIGHT(E1651,2),IF(G1651=13,0&amp;LEFT(E1651,1)&amp;"."&amp;MID(E1651,2,3)&amp;"."&amp;MID(E1651,5,3)&amp;"/"&amp;MID(E1651,8,4)&amp;"-"&amp;RIGHT(E1651,2),IF(G1651=12,"00"&amp;"."&amp;LEFT(E1651,3)&amp;"."&amp;MID(E1651,4,3)&amp;"/"&amp;MID(E1651,7,4)&amp;"-"&amp;RIGHT(E1651,2),IF(G1651=11,"00.0"&amp;LEFT(E1651,2)&amp;"."&amp;MID(E1651,3,3)&amp;"/"&amp;MID(E1651,6,4)&amp;"-"&amp;RIGHT(E1651,2),"erro")))))</f>
        <v>92.693.019/0001-89</v>
      </c>
      <c r="G1651" s="2">
        <f t="shared" si="2"/>
        <v>14</v>
      </c>
      <c r="H1651" s="2" t="s">
        <v>88</v>
      </c>
      <c r="I1651" s="2">
        <v>5.0</v>
      </c>
      <c r="J1651" s="6" t="str">
        <f t="shared" si="14"/>
        <v/>
      </c>
      <c r="K1651" s="6"/>
      <c r="L1651" s="6"/>
      <c r="M1651" s="6"/>
      <c r="N1651" s="6"/>
      <c r="O1651" s="6"/>
      <c r="P1651" s="6"/>
      <c r="Q1651" s="6"/>
      <c r="R1651" s="6"/>
      <c r="S1651" s="6"/>
      <c r="T1651" s="6">
        <f t="shared" si="15"/>
        <v>14.23174942</v>
      </c>
      <c r="U1651" s="6">
        <f t="shared" si="16"/>
        <v>0.1934696699</v>
      </c>
      <c r="V1651" s="6">
        <f t="shared" si="17"/>
        <v>0.4363514412</v>
      </c>
      <c r="W1651" s="6">
        <f>IFERROR(VLOOKUP($C1651,'pc 2021'!$D:$M,10,0)/1000,"")</f>
        <v>273248</v>
      </c>
      <c r="X1651" s="6">
        <f>IFERROR(VLOOKUP($C1651,'pnc 2021'!$D:$M,10,0)/1000,"")</f>
        <v>388369</v>
      </c>
      <c r="Y1651" s="6">
        <f>IFERROR(VLOOKUP(C1651,'atv 2021'!$D:$M,10,0)/1000,"")</f>
        <v>1516248</v>
      </c>
      <c r="Z1651" s="6">
        <f>IFERROR(VLOOKUP($C1651,'ll 2021'!$D:$N,11,0)/1000,"")</f>
        <v>293348</v>
      </c>
      <c r="AA1651" s="2" t="str">
        <f t="shared" si="3"/>
        <v/>
      </c>
      <c r="AB1651" s="2">
        <f t="shared" si="18"/>
        <v>0</v>
      </c>
      <c r="AC1651" s="2">
        <f t="shared" si="19"/>
        <v>0</v>
      </c>
      <c r="AD1651" s="2">
        <f t="shared" si="20"/>
        <v>0</v>
      </c>
      <c r="AE1651" s="2">
        <f t="shared" si="21"/>
        <v>0</v>
      </c>
      <c r="AF1651" s="2">
        <f t="shared" si="22"/>
        <v>0</v>
      </c>
      <c r="AG1651" s="2">
        <f t="shared" si="23"/>
        <v>0</v>
      </c>
      <c r="AH1651" s="2">
        <f t="shared" si="24"/>
        <v>0</v>
      </c>
      <c r="AI1651" s="2">
        <f t="shared" si="25"/>
        <v>0</v>
      </c>
      <c r="AJ1651" s="2">
        <f t="shared" si="26"/>
        <v>1</v>
      </c>
      <c r="AK1651" s="2">
        <f t="shared" si="27"/>
        <v>0</v>
      </c>
      <c r="AL1651" s="2">
        <f t="shared" si="28"/>
        <v>0</v>
      </c>
      <c r="AM1651" s="2">
        <v>0.0</v>
      </c>
      <c r="AN1651" s="3">
        <v>0.0</v>
      </c>
      <c r="AO1651" s="3">
        <v>0.0</v>
      </c>
      <c r="AP1651" s="3">
        <v>0.0</v>
      </c>
      <c r="AQ1651" s="3">
        <v>0.0</v>
      </c>
      <c r="AR1651" s="3">
        <v>1.0</v>
      </c>
      <c r="AS1651" s="6" t="str">
        <f>IFERROR(VLOOKUP($C1651,'t-1 2020'!$A:$V,15,0),"")</f>
        <v/>
      </c>
      <c r="AT1651" s="6" t="str">
        <f>IFERROR(VLOOKUP($C1651,'t-1 2020'!$A:$V,16,0),"")</f>
        <v/>
      </c>
      <c r="AU1651" s="6" t="str">
        <f>IFERROR(VLOOKUP($C1651,'t-1 2020'!$A:$V,17,0),"")</f>
        <v/>
      </c>
      <c r="AV1651" s="6" t="str">
        <f>IFERROR(VLOOKUP($C1651,'t-1 2020'!$A:$V,8,0),"")</f>
        <v/>
      </c>
      <c r="AW1651" s="6" t="str">
        <f>IFERROR(VLOOKUP($C1651,'t-1 2020'!$A:$V,9,0),"")</f>
        <v/>
      </c>
      <c r="AX1651" s="6" t="str">
        <f>IFERROR(VLOOKUP($C1651,'t-1 2020'!$A:$V,10,0),"")</f>
        <v/>
      </c>
      <c r="AY1651" s="6" t="str">
        <f>IFERROR(VLOOKUP($C1651,'t-1 2020'!$A:$V,111,0),"")</f>
        <v/>
      </c>
      <c r="AZ1651" s="6" t="str">
        <f>IFERROR(VLOOKUP($C1651,'t-1 2020'!$A:$V,12,0),"")</f>
        <v/>
      </c>
      <c r="BA1651" s="6" t="str">
        <f>IFERROR(VLOOKUP($C1651,'t-1 2020'!$A:$V,13,0),"")</f>
        <v/>
      </c>
      <c r="BB1651" s="6" t="str">
        <f>IFERROR(VLOOKUP($C1651,'t-1 2020'!$A:$V,14,0),"")</f>
        <v/>
      </c>
      <c r="BC1651" s="6"/>
      <c r="BD1651" s="6"/>
    </row>
    <row r="1652" ht="15.75" customHeight="1">
      <c r="A1652" s="2">
        <v>243.0</v>
      </c>
      <c r="B1652" s="3">
        <v>2021.0</v>
      </c>
      <c r="C1652" s="7" t="s">
        <v>303</v>
      </c>
      <c r="D1652" s="2">
        <v>9393.0</v>
      </c>
      <c r="E1652" s="2">
        <v>6.0398369000479E13</v>
      </c>
      <c r="F1652" s="2" t="str">
        <f t="array" ref="F1652">IFERROR(INDEX(cnpj!$A:$B,MATCH(C1652,cnpj!$B:$B,0),1),IF(G1652=14,LEFT(E1652,2)&amp;"."&amp;MID(E1652,3,3)&amp;"."&amp;MID(E1652,6,3)&amp;"/"&amp;MID(E1652,9,4)&amp;"-"&amp;RIGHT(E1652,2),IF(G1652=13,0&amp;LEFT(E1652,1)&amp;"."&amp;MID(E1652,2,3)&amp;"."&amp;MID(E1652,5,3)&amp;"/"&amp;MID(E1652,8,4)&amp;"-"&amp;RIGHT(E1652,2),IF(G1652=12,"00"&amp;"."&amp;LEFT(E1652,3)&amp;"."&amp;MID(E1652,4,3)&amp;"/"&amp;MID(E1652,7,4)&amp;"-"&amp;RIGHT(E1652,2),IF(G1652=11,"00.0"&amp;LEFT(E1652,2)&amp;"."&amp;MID(E1652,3,3)&amp;"/"&amp;MID(E1652,6,4)&amp;"-"&amp;RIGHT(E1652,2),"erro")))))</f>
        <v>60.398.369/0004-79</v>
      </c>
      <c r="G1652" s="2">
        <f t="shared" si="2"/>
        <v>14</v>
      </c>
      <c r="H1652" s="2" t="s">
        <v>183</v>
      </c>
      <c r="I1652" s="2">
        <v>5.0</v>
      </c>
      <c r="J1652" s="6" t="str">
        <f t="shared" si="14"/>
        <v/>
      </c>
      <c r="K1652" s="6"/>
      <c r="L1652" s="6"/>
      <c r="M1652" s="6"/>
      <c r="N1652" s="6"/>
      <c r="O1652" s="6"/>
      <c r="P1652" s="6"/>
      <c r="Q1652" s="6"/>
      <c r="R1652" s="6"/>
      <c r="S1652" s="6"/>
      <c r="T1652" s="6">
        <f t="shared" si="15"/>
        <v>14.93205903</v>
      </c>
      <c r="U1652" s="6">
        <f t="shared" si="16"/>
        <v>-0.2622881098</v>
      </c>
      <c r="V1652" s="6">
        <f t="shared" si="17"/>
        <v>1.312355654</v>
      </c>
      <c r="W1652" s="6">
        <f>IFERROR(VLOOKUP($C1652,'pc 2021'!$D:$M,10,0)/1000,"")</f>
        <v>1129125</v>
      </c>
      <c r="X1652" s="6">
        <f>IFERROR(VLOOKUP($C1652,'pnc 2021'!$D:$M,10,0)/1000,"")</f>
        <v>2879195</v>
      </c>
      <c r="Y1652" s="6">
        <f>IFERROR(VLOOKUP(C1652,'atv 2021'!$D:$M,10,0)/1000,"")</f>
        <v>3054294</v>
      </c>
      <c r="Z1652" s="6">
        <f>IFERROR(VLOOKUP($C1652,'ll 2021'!$D:$N,11,0)/1000,"")</f>
        <v>-801105</v>
      </c>
      <c r="AA1652" s="2" t="str">
        <f t="shared" si="3"/>
        <v/>
      </c>
      <c r="AB1652" s="2">
        <f t="shared" si="18"/>
        <v>0</v>
      </c>
      <c r="AC1652" s="2">
        <f t="shared" si="19"/>
        <v>0</v>
      </c>
      <c r="AD1652" s="2">
        <f t="shared" si="20"/>
        <v>0</v>
      </c>
      <c r="AE1652" s="2">
        <f t="shared" si="21"/>
        <v>0</v>
      </c>
      <c r="AF1652" s="2">
        <f t="shared" si="22"/>
        <v>0</v>
      </c>
      <c r="AG1652" s="2">
        <f t="shared" si="23"/>
        <v>0</v>
      </c>
      <c r="AH1652" s="2">
        <f t="shared" si="24"/>
        <v>0</v>
      </c>
      <c r="AI1652" s="2">
        <f t="shared" si="25"/>
        <v>0</v>
      </c>
      <c r="AJ1652" s="2">
        <f t="shared" si="26"/>
        <v>1</v>
      </c>
      <c r="AK1652" s="2">
        <f t="shared" si="27"/>
        <v>0</v>
      </c>
      <c r="AL1652" s="2">
        <f t="shared" si="28"/>
        <v>0</v>
      </c>
      <c r="AM1652" s="2">
        <v>0.0</v>
      </c>
      <c r="AN1652" s="3">
        <v>0.0</v>
      </c>
      <c r="AO1652" s="3">
        <v>0.0</v>
      </c>
      <c r="AP1652" s="3">
        <v>0.0</v>
      </c>
      <c r="AQ1652" s="3">
        <v>0.0</v>
      </c>
      <c r="AR1652" s="3">
        <v>1.0</v>
      </c>
      <c r="AS1652" s="6" t="str">
        <f>IFERROR(VLOOKUP($C1652,'t-1 2020'!$A:$V,15,0),"")</f>
        <v/>
      </c>
      <c r="AT1652" s="6" t="str">
        <f>IFERROR(VLOOKUP($C1652,'t-1 2020'!$A:$V,16,0),"")</f>
        <v/>
      </c>
      <c r="AU1652" s="6" t="str">
        <f>IFERROR(VLOOKUP($C1652,'t-1 2020'!$A:$V,17,0),"")</f>
        <v/>
      </c>
      <c r="AV1652" s="6" t="str">
        <f>IFERROR(VLOOKUP($C1652,'t-1 2020'!$A:$V,8,0),"")</f>
        <v/>
      </c>
      <c r="AW1652" s="6" t="str">
        <f>IFERROR(VLOOKUP($C1652,'t-1 2020'!$A:$V,9,0),"")</f>
        <v/>
      </c>
      <c r="AX1652" s="6" t="str">
        <f>IFERROR(VLOOKUP($C1652,'t-1 2020'!$A:$V,10,0),"")</f>
        <v/>
      </c>
      <c r="AY1652" s="6" t="str">
        <f>IFERROR(VLOOKUP($C1652,'t-1 2020'!$A:$V,111,0),"")</f>
        <v/>
      </c>
      <c r="AZ1652" s="6" t="str">
        <f>IFERROR(VLOOKUP($C1652,'t-1 2020'!$A:$V,12,0),"")</f>
        <v/>
      </c>
      <c r="BA1652" s="6" t="str">
        <f>IFERROR(VLOOKUP($C1652,'t-1 2020'!$A:$V,13,0),"")</f>
        <v/>
      </c>
      <c r="BB1652" s="6" t="str">
        <f>IFERROR(VLOOKUP($C1652,'t-1 2020'!$A:$V,14,0),"")</f>
        <v/>
      </c>
      <c r="BC1652" s="6"/>
      <c r="BD1652" s="6"/>
    </row>
    <row r="1653" ht="15.75" customHeight="1">
      <c r="A1653" s="2">
        <v>244.0</v>
      </c>
      <c r="B1653" s="3">
        <v>2021.0</v>
      </c>
      <c r="C1653" s="7" t="s">
        <v>304</v>
      </c>
      <c r="D1653" s="2">
        <v>13773.0</v>
      </c>
      <c r="E1653" s="2">
        <v>8.3475913000191E13</v>
      </c>
      <c r="F1653" s="2" t="str">
        <f t="array" ref="F1653">IFERROR(INDEX(cnpj!$A:$B,MATCH(C1653,cnpj!$B:$B,0),1),IF(G1653=14,LEFT(E1653,2)&amp;"."&amp;MID(E1653,3,3)&amp;"."&amp;MID(E1653,6,3)&amp;"/"&amp;MID(E1653,9,4)&amp;"-"&amp;RIGHT(E1653,2),IF(G1653=13,0&amp;LEFT(E1653,1)&amp;"."&amp;MID(E1653,2,3)&amp;"."&amp;MID(E1653,5,3)&amp;"/"&amp;MID(E1653,8,4)&amp;"-"&amp;RIGHT(E1653,2),IF(G1653=12,"00"&amp;"."&amp;LEFT(E1653,3)&amp;"."&amp;MID(E1653,4,3)&amp;"/"&amp;MID(E1653,7,4)&amp;"-"&amp;RIGHT(E1653,2),IF(G1653=11,"00.0"&amp;LEFT(E1653,2)&amp;"."&amp;MID(E1653,3,3)&amp;"/"&amp;MID(E1653,6,4)&amp;"-"&amp;RIGHT(E1653,2),"erro")))))</f>
        <v>83.475.913/0001-91</v>
      </c>
      <c r="G1653" s="2">
        <f t="shared" si="2"/>
        <v>14</v>
      </c>
      <c r="H1653" s="2" t="s">
        <v>60</v>
      </c>
      <c r="I1653" s="2">
        <v>1.0</v>
      </c>
      <c r="J1653" s="6" t="str">
        <f t="shared" si="14"/>
        <v/>
      </c>
      <c r="K1653" s="6"/>
      <c r="L1653" s="6"/>
      <c r="M1653" s="6"/>
      <c r="N1653" s="6"/>
      <c r="O1653" s="6"/>
      <c r="P1653" s="6"/>
      <c r="Q1653" s="6"/>
      <c r="R1653" s="6"/>
      <c r="S1653" s="6"/>
      <c r="T1653" s="6">
        <f t="shared" si="15"/>
        <v>14.49232153</v>
      </c>
      <c r="U1653" s="6">
        <f t="shared" si="16"/>
        <v>0.1098667255</v>
      </c>
      <c r="V1653" s="6">
        <f t="shared" si="17"/>
        <v>0.8189991528</v>
      </c>
      <c r="W1653" s="6">
        <f>IFERROR(VLOOKUP($C1653,'pc 2021'!$D:$M,10,0)/1000,"")</f>
        <v>585607</v>
      </c>
      <c r="X1653" s="6">
        <f>IFERROR(VLOOKUP($C1653,'pnc 2021'!$D:$M,10,0)/1000,"")</f>
        <v>1025850</v>
      </c>
      <c r="Y1653" s="6">
        <f>IFERROR(VLOOKUP(C1653,'atv 2021'!$D:$M,10,0)/1000,"")</f>
        <v>1967593</v>
      </c>
      <c r="Z1653" s="6">
        <f>IFERROR(VLOOKUP($C1653,'ll 2021'!$D:$N,11,0)/1000,"")</f>
        <v>216173</v>
      </c>
      <c r="AA1653" s="2" t="str">
        <f t="shared" si="3"/>
        <v/>
      </c>
      <c r="AB1653" s="2">
        <f t="shared" si="18"/>
        <v>0</v>
      </c>
      <c r="AC1653" s="2">
        <f t="shared" si="19"/>
        <v>0</v>
      </c>
      <c r="AD1653" s="2">
        <f t="shared" si="20"/>
        <v>0</v>
      </c>
      <c r="AE1653" s="2">
        <f t="shared" si="21"/>
        <v>0</v>
      </c>
      <c r="AF1653" s="2">
        <f t="shared" si="22"/>
        <v>0</v>
      </c>
      <c r="AG1653" s="2">
        <f t="shared" si="23"/>
        <v>1</v>
      </c>
      <c r="AH1653" s="2">
        <f t="shared" si="24"/>
        <v>0</v>
      </c>
      <c r="AI1653" s="2">
        <f t="shared" si="25"/>
        <v>0</v>
      </c>
      <c r="AJ1653" s="2">
        <f t="shared" si="26"/>
        <v>0</v>
      </c>
      <c r="AK1653" s="2">
        <f t="shared" si="27"/>
        <v>0</v>
      </c>
      <c r="AL1653" s="2">
        <f t="shared" si="28"/>
        <v>0</v>
      </c>
      <c r="AM1653" s="2">
        <v>0.0</v>
      </c>
      <c r="AN1653" s="3">
        <v>0.0</v>
      </c>
      <c r="AO1653" s="3">
        <v>0.0</v>
      </c>
      <c r="AP1653" s="3">
        <v>0.0</v>
      </c>
      <c r="AQ1653" s="3">
        <v>0.0</v>
      </c>
      <c r="AR1653" s="3">
        <v>1.0</v>
      </c>
      <c r="AS1653" s="6">
        <f>IFERROR(VLOOKUP($C1653,'t-1 2020'!$A:$V,15,0),"")</f>
        <v>14.47602762</v>
      </c>
      <c r="AT1653" s="6">
        <f>IFERROR(VLOOKUP($C1653,'t-1 2020'!$A:$V,16,0),"")</f>
        <v>0.06622608926</v>
      </c>
      <c r="AU1653" s="6">
        <f>IFERROR(VLOOKUP($C1653,'t-1 2020'!$A:$V,17,0),"")</f>
        <v>0.7844976193</v>
      </c>
      <c r="AV1653" s="6">
        <f>IFERROR(VLOOKUP($C1653,'t-1 2020'!$A:$V,8,0),"")</f>
        <v>0</v>
      </c>
      <c r="AW1653" s="6">
        <f>IFERROR(VLOOKUP($C1653,'t-1 2020'!$A:$V,9,0),"")</f>
        <v>1</v>
      </c>
      <c r="AX1653" s="6">
        <f>IFERROR(VLOOKUP($C1653,'t-1 2020'!$A:$V,10,0),"")</f>
        <v>0</v>
      </c>
      <c r="AY1653" s="6" t="str">
        <f>IFERROR(VLOOKUP($C1653,'t-1 2020'!$A:$V,111,0),"")</f>
        <v/>
      </c>
      <c r="AZ1653" s="6">
        <f>IFERROR(VLOOKUP($C1653,'t-1 2020'!$A:$V,12,0),"")</f>
        <v>0</v>
      </c>
      <c r="BA1653" s="6">
        <f>IFERROR(VLOOKUP($C1653,'t-1 2020'!$A:$V,13,0),"")</f>
        <v>14</v>
      </c>
      <c r="BB1653" s="6">
        <f>IFERROR(VLOOKUP($C1653,'t-1 2020'!$A:$V,14,0),"")</f>
        <v>0</v>
      </c>
      <c r="BC1653" s="6"/>
      <c r="BD1653" s="6"/>
    </row>
    <row r="1654" ht="15.75" customHeight="1">
      <c r="A1654" s="2">
        <v>245.0</v>
      </c>
      <c r="B1654" s="3">
        <v>2021.0</v>
      </c>
      <c r="C1654" s="7" t="s">
        <v>305</v>
      </c>
      <c r="D1654" s="2">
        <v>20478.0</v>
      </c>
      <c r="E1654" s="2">
        <v>2.950811000189E12</v>
      </c>
      <c r="F1654" s="2" t="str">
        <f t="array" ref="F1654">IFERROR(INDEX(cnpj!$A:$B,MATCH(C1654,cnpj!$B:$B,0),1),IF(G1654=14,LEFT(E1654,2)&amp;"."&amp;MID(E1654,3,3)&amp;"."&amp;MID(E1654,6,3)&amp;"/"&amp;MID(E1654,9,4)&amp;"-"&amp;RIGHT(E1654,2),IF(G1654=13,0&amp;LEFT(E1654,1)&amp;"."&amp;MID(E1654,2,3)&amp;"."&amp;MID(E1654,5,3)&amp;"/"&amp;MID(E1654,8,4)&amp;"-"&amp;RIGHT(E1654,2),IF(G1654=12,"00"&amp;"."&amp;LEFT(E1654,3)&amp;"."&amp;MID(E1654,4,3)&amp;"/"&amp;MID(E1654,7,4)&amp;"-"&amp;RIGHT(E1654,2),IF(G1654=11,"00.0"&amp;LEFT(E1654,2)&amp;"."&amp;MID(E1654,3,3)&amp;"/"&amp;MID(E1654,6,4)&amp;"-"&amp;RIGHT(E1654,2),"erro")))))</f>
        <v>02.950.811/0001-89</v>
      </c>
      <c r="G1654" s="2">
        <f t="shared" si="2"/>
        <v>13</v>
      </c>
      <c r="H1654" s="2" t="s">
        <v>62</v>
      </c>
      <c r="I1654" s="2">
        <v>3.0</v>
      </c>
      <c r="J1654" s="6" t="str">
        <f t="shared" si="14"/>
        <v/>
      </c>
      <c r="K1654" s="6"/>
      <c r="L1654" s="6"/>
      <c r="M1654" s="6"/>
      <c r="N1654" s="6"/>
      <c r="O1654" s="6"/>
      <c r="P1654" s="6"/>
      <c r="Q1654" s="6"/>
      <c r="R1654" s="6"/>
      <c r="S1654" s="6"/>
      <c r="T1654" s="6" t="str">
        <f t="shared" si="15"/>
        <v/>
      </c>
      <c r="U1654" s="6" t="str">
        <f t="shared" si="16"/>
        <v/>
      </c>
      <c r="V1654" s="6" t="str">
        <f t="shared" si="17"/>
        <v/>
      </c>
      <c r="W1654" s="6" t="str">
        <f>IFERROR(VLOOKUP($C1654,'pc 2021'!$D:$M,10,0)/1000,"")</f>
        <v/>
      </c>
      <c r="X1654" s="6" t="str">
        <f>IFERROR(VLOOKUP($C1654,'pnc 2021'!$D:$M,10,0)/1000,"")</f>
        <v/>
      </c>
      <c r="Y1654" s="6" t="str">
        <f>IFERROR(VLOOKUP(C1654,'atv 2021'!$D:$M,10,0)/1000,"")</f>
        <v/>
      </c>
      <c r="Z1654" s="6" t="str">
        <f>IFERROR(VLOOKUP($C1654,'ll 2021'!$D:$N,11,0)/1000,"")</f>
        <v/>
      </c>
      <c r="AA1654" s="2" t="str">
        <f t="shared" si="3"/>
        <v/>
      </c>
      <c r="AB1654" s="2">
        <f t="shared" si="18"/>
        <v>0</v>
      </c>
      <c r="AC1654" s="2">
        <f t="shared" si="19"/>
        <v>0</v>
      </c>
      <c r="AD1654" s="2">
        <f t="shared" si="20"/>
        <v>0</v>
      </c>
      <c r="AE1654" s="2">
        <f t="shared" si="21"/>
        <v>0</v>
      </c>
      <c r="AF1654" s="2">
        <f t="shared" si="22"/>
        <v>0</v>
      </c>
      <c r="AG1654" s="2">
        <f t="shared" si="23"/>
        <v>0</v>
      </c>
      <c r="AH1654" s="2">
        <f t="shared" si="24"/>
        <v>1</v>
      </c>
      <c r="AI1654" s="2">
        <f t="shared" si="25"/>
        <v>0</v>
      </c>
      <c r="AJ1654" s="2">
        <f t="shared" si="26"/>
        <v>0</v>
      </c>
      <c r="AK1654" s="2">
        <f t="shared" si="27"/>
        <v>0</v>
      </c>
      <c r="AL1654" s="2">
        <f t="shared" si="28"/>
        <v>0</v>
      </c>
      <c r="AM1654" s="2">
        <v>0.0</v>
      </c>
      <c r="AN1654" s="3">
        <v>0.0</v>
      </c>
      <c r="AO1654" s="3">
        <v>0.0</v>
      </c>
      <c r="AP1654" s="3">
        <v>0.0</v>
      </c>
      <c r="AQ1654" s="3">
        <v>0.0</v>
      </c>
      <c r="AR1654" s="3">
        <v>1.0</v>
      </c>
      <c r="AS1654" s="6">
        <f>IFERROR(VLOOKUP($C1654,'t-1 2020'!$A:$V,15,0),"")</f>
        <v>14.79657428</v>
      </c>
      <c r="AT1654" s="6">
        <f>IFERROR(VLOOKUP($C1654,'t-1 2020'!$A:$V,16,0),"")</f>
        <v>-0.1704406567</v>
      </c>
      <c r="AU1654" s="6">
        <f>IFERROR(VLOOKUP($C1654,'t-1 2020'!$A:$V,17,0),"")</f>
        <v>2.993903555</v>
      </c>
      <c r="AV1654" s="6">
        <f>IFERROR(VLOOKUP($C1654,'t-1 2020'!$A:$V,8,0),"")</f>
        <v>1</v>
      </c>
      <c r="AW1654" s="6">
        <f>IFERROR(VLOOKUP($C1654,'t-1 2020'!$A:$V,9,0),"")</f>
        <v>0</v>
      </c>
      <c r="AX1654" s="6">
        <f>IFERROR(VLOOKUP($C1654,'t-1 2020'!$A:$V,10,0),"")</f>
        <v>0</v>
      </c>
      <c r="AY1654" s="6" t="str">
        <f>IFERROR(VLOOKUP($C1654,'t-1 2020'!$A:$V,111,0),"")</f>
        <v/>
      </c>
      <c r="AZ1654" s="6">
        <f>IFERROR(VLOOKUP($C1654,'t-1 2020'!$A:$V,12,0),"")</f>
        <v>0</v>
      </c>
      <c r="BA1654" s="6">
        <f>IFERROR(VLOOKUP($C1654,'t-1 2020'!$A:$V,13,0),"")</f>
        <v>12</v>
      </c>
      <c r="BB1654" s="6">
        <f>IFERROR(VLOOKUP($C1654,'t-1 2020'!$A:$V,14,0),"")</f>
        <v>0</v>
      </c>
      <c r="BC1654" s="6"/>
      <c r="BD1654" s="6"/>
    </row>
    <row r="1655" ht="15.75" customHeight="1">
      <c r="A1655" s="2">
        <v>246.0</v>
      </c>
      <c r="B1655" s="3">
        <v>2021.0</v>
      </c>
      <c r="C1655" s="7" t="s">
        <v>306</v>
      </c>
      <c r="D1655" s="2">
        <v>22187.0</v>
      </c>
      <c r="E1655" s="2">
        <v>1.0629105000168E13</v>
      </c>
      <c r="F1655" s="2" t="str">
        <f t="array" ref="F1655">IFERROR(INDEX(cnpj!$A:$B,MATCH(C1655,cnpj!$B:$B,0),1),IF(G1655=14,LEFT(E1655,2)&amp;"."&amp;MID(E1655,3,3)&amp;"."&amp;MID(E1655,6,3)&amp;"/"&amp;MID(E1655,9,4)&amp;"-"&amp;RIGHT(E1655,2),IF(G1655=13,0&amp;LEFT(E1655,1)&amp;"."&amp;MID(E1655,2,3)&amp;"."&amp;MID(E1655,5,3)&amp;"/"&amp;MID(E1655,8,4)&amp;"-"&amp;RIGHT(E1655,2),IF(G1655=12,"00"&amp;"."&amp;LEFT(E1655,3)&amp;"."&amp;MID(E1655,4,3)&amp;"/"&amp;MID(E1655,7,4)&amp;"-"&amp;RIGHT(E1655,2),IF(G1655=11,"00.0"&amp;LEFT(E1655,2)&amp;"."&amp;MID(E1655,3,3)&amp;"/"&amp;MID(E1655,6,4)&amp;"-"&amp;RIGHT(E1655,2),"erro")))))</f>
        <v>10.629.105/0001-68</v>
      </c>
      <c r="G1655" s="2">
        <f t="shared" si="2"/>
        <v>14</v>
      </c>
      <c r="H1655" s="2" t="s">
        <v>191</v>
      </c>
      <c r="I1655" s="2">
        <v>7.0</v>
      </c>
      <c r="J1655" s="6" t="str">
        <f t="shared" si="14"/>
        <v/>
      </c>
      <c r="K1655" s="6"/>
      <c r="L1655" s="6"/>
      <c r="M1655" s="6"/>
      <c r="N1655" s="6"/>
      <c r="O1655" s="6"/>
      <c r="P1655" s="6"/>
      <c r="Q1655" s="6"/>
      <c r="R1655" s="6"/>
      <c r="S1655" s="6"/>
      <c r="T1655" s="6">
        <f t="shared" si="15"/>
        <v>15.74256301</v>
      </c>
      <c r="U1655" s="6">
        <f t="shared" si="16"/>
        <v>0.1940603849</v>
      </c>
      <c r="V1655" s="6">
        <f t="shared" si="17"/>
        <v>0.03624625923</v>
      </c>
      <c r="W1655" s="6">
        <f>IFERROR(VLOOKUP($C1655,'pc 2021'!$D:$M,10,0)/1000,"")</f>
        <v>28370</v>
      </c>
      <c r="X1655" s="6">
        <f>IFERROR(VLOOKUP($C1655,'pnc 2021'!$D:$M,10,0)/1000,"")</f>
        <v>220614</v>
      </c>
      <c r="Y1655" s="6">
        <f>IFERROR(VLOOKUP(C1655,'atv 2021'!$D:$M,10,0)/1000,"")</f>
        <v>6869233</v>
      </c>
      <c r="Z1655" s="6">
        <f>IFERROR(VLOOKUP($C1655,'ll 2021'!$D:$N,11,0)/1000,"")</f>
        <v>1333046</v>
      </c>
      <c r="AA1655" s="2" t="str">
        <f t="shared" si="3"/>
        <v/>
      </c>
      <c r="AB1655" s="2">
        <f t="shared" si="18"/>
        <v>0</v>
      </c>
      <c r="AC1655" s="2">
        <f t="shared" si="19"/>
        <v>0</v>
      </c>
      <c r="AD1655" s="2">
        <f t="shared" si="20"/>
        <v>0</v>
      </c>
      <c r="AE1655" s="2">
        <f t="shared" si="21"/>
        <v>0</v>
      </c>
      <c r="AF1655" s="2">
        <f t="shared" si="22"/>
        <v>0</v>
      </c>
      <c r="AG1655" s="2">
        <f t="shared" si="23"/>
        <v>0</v>
      </c>
      <c r="AH1655" s="2">
        <f t="shared" si="24"/>
        <v>0</v>
      </c>
      <c r="AI1655" s="2">
        <f t="shared" si="25"/>
        <v>0</v>
      </c>
      <c r="AJ1655" s="2">
        <f t="shared" si="26"/>
        <v>0</v>
      </c>
      <c r="AK1655" s="2">
        <f t="shared" si="27"/>
        <v>1</v>
      </c>
      <c r="AL1655" s="2">
        <f t="shared" si="28"/>
        <v>0</v>
      </c>
      <c r="AM1655" s="2">
        <v>0.0</v>
      </c>
      <c r="AN1655" s="3">
        <v>0.0</v>
      </c>
      <c r="AO1655" s="3">
        <v>0.0</v>
      </c>
      <c r="AP1655" s="3">
        <v>0.0</v>
      </c>
      <c r="AQ1655" s="3">
        <v>0.0</v>
      </c>
      <c r="AR1655" s="3">
        <v>1.0</v>
      </c>
      <c r="AS1655" s="6">
        <f>IFERROR(VLOOKUP($C1655,'t-1 2020'!$A:$V,15,0),"")</f>
        <v>15.12446129</v>
      </c>
      <c r="AT1655" s="6">
        <f>IFERROR(VLOOKUP($C1655,'t-1 2020'!$A:$V,16,0),"")</f>
        <v>0.1222935985</v>
      </c>
      <c r="AU1655" s="6">
        <f>IFERROR(VLOOKUP($C1655,'t-1 2020'!$A:$V,17,0),"")</f>
        <v>0.149062728</v>
      </c>
      <c r="AV1655" s="6">
        <f>IFERROR(VLOOKUP($C1655,'t-1 2020'!$A:$V,8,0),"")</f>
        <v>0</v>
      </c>
      <c r="AW1655" s="6">
        <f>IFERROR(VLOOKUP($C1655,'t-1 2020'!$A:$V,9,0),"")</f>
        <v>1</v>
      </c>
      <c r="AX1655" s="6">
        <f>IFERROR(VLOOKUP($C1655,'t-1 2020'!$A:$V,10,0),"")</f>
        <v>1</v>
      </c>
      <c r="AY1655" s="6" t="str">
        <f>IFERROR(VLOOKUP($C1655,'t-1 2020'!$A:$V,111,0),"")</f>
        <v/>
      </c>
      <c r="AZ1655" s="6">
        <f>IFERROR(VLOOKUP($C1655,'t-1 2020'!$A:$V,12,0),"")</f>
        <v>0</v>
      </c>
      <c r="BA1655" s="6">
        <f>IFERROR(VLOOKUP($C1655,'t-1 2020'!$A:$V,13,0),"")</f>
        <v>13</v>
      </c>
      <c r="BB1655" s="6">
        <f>IFERROR(VLOOKUP($C1655,'t-1 2020'!$A:$V,14,0),"")</f>
        <v>0</v>
      </c>
      <c r="BC1655" s="6"/>
      <c r="BD1655" s="6"/>
    </row>
    <row r="1656" ht="15.75" customHeight="1">
      <c r="A1656" s="2">
        <v>247.0</v>
      </c>
      <c r="B1656" s="3">
        <v>2021.0</v>
      </c>
      <c r="C1656" s="7" t="s">
        <v>307</v>
      </c>
      <c r="D1656" s="2">
        <v>9512.0</v>
      </c>
      <c r="E1656" s="2">
        <v>3.3000167000101E13</v>
      </c>
      <c r="F1656" s="2" t="str">
        <f t="array" ref="F1656">IFERROR(INDEX(cnpj!$A:$B,MATCH(C1656,cnpj!$B:$B,0),1),IF(G1656=14,LEFT(E1656,2)&amp;"."&amp;MID(E1656,3,3)&amp;"."&amp;MID(E1656,6,3)&amp;"/"&amp;MID(E1656,9,4)&amp;"-"&amp;RIGHT(E1656,2),IF(G1656=13,0&amp;LEFT(E1656,1)&amp;"."&amp;MID(E1656,2,3)&amp;"."&amp;MID(E1656,5,3)&amp;"/"&amp;MID(E1656,8,4)&amp;"-"&amp;RIGHT(E1656,2),IF(G1656=12,"00"&amp;"."&amp;LEFT(E1656,3)&amp;"."&amp;MID(E1656,4,3)&amp;"/"&amp;MID(E1656,7,4)&amp;"-"&amp;RIGHT(E1656,2),IF(G1656=11,"00.0"&amp;LEFT(E1656,2)&amp;"."&amp;MID(E1656,3,3)&amp;"/"&amp;MID(E1656,6,4)&amp;"-"&amp;RIGHT(E1656,2),"erro")))))</f>
        <v>33.000.167/0001-01</v>
      </c>
      <c r="G1656" s="2">
        <f t="shared" si="2"/>
        <v>14</v>
      </c>
      <c r="H1656" s="2" t="s">
        <v>191</v>
      </c>
      <c r="I1656" s="2">
        <v>7.0</v>
      </c>
      <c r="J1656" s="6" t="str">
        <f t="shared" si="14"/>
        <v/>
      </c>
      <c r="K1656" s="6"/>
      <c r="L1656" s="6"/>
      <c r="M1656" s="6"/>
      <c r="N1656" s="6"/>
      <c r="O1656" s="6"/>
      <c r="P1656" s="6"/>
      <c r="Q1656" s="6"/>
      <c r="R1656" s="6"/>
      <c r="S1656" s="6"/>
      <c r="T1656" s="6">
        <f t="shared" si="15"/>
        <v>20.94496515</v>
      </c>
      <c r="U1656" s="6">
        <f t="shared" si="16"/>
        <v>0.0854577326</v>
      </c>
      <c r="V1656" s="6">
        <f t="shared" si="17"/>
        <v>0.6896889591</v>
      </c>
      <c r="W1656" s="6">
        <f>IFERROR(VLOOKUP($C1656,'pc 2021'!$D:$M,10,0)/1000,"")</f>
        <v>269989000</v>
      </c>
      <c r="X1656" s="6">
        <f>IFERROR(VLOOKUP($C1656,'pnc 2021'!$D:$M,10,0)/1000,"")</f>
        <v>590878000</v>
      </c>
      <c r="Y1656" s="6">
        <f>IFERROR(VLOOKUP(C1656,'atv 2021'!$D:$M,10,0)/1000,"")</f>
        <v>1248196000</v>
      </c>
      <c r="Z1656" s="6">
        <f>IFERROR(VLOOKUP($C1656,'ll 2021'!$D:$N,11,0)/1000,"")</f>
        <v>106668000</v>
      </c>
      <c r="AA1656" s="2" t="str">
        <f t="shared" si="3"/>
        <v/>
      </c>
      <c r="AB1656" s="2">
        <f t="shared" si="18"/>
        <v>0</v>
      </c>
      <c r="AC1656" s="2">
        <f t="shared" si="19"/>
        <v>0</v>
      </c>
      <c r="AD1656" s="2">
        <f t="shared" si="20"/>
        <v>0</v>
      </c>
      <c r="AE1656" s="2">
        <f t="shared" si="21"/>
        <v>0</v>
      </c>
      <c r="AF1656" s="2">
        <f t="shared" si="22"/>
        <v>0</v>
      </c>
      <c r="AG1656" s="2">
        <f t="shared" si="23"/>
        <v>0</v>
      </c>
      <c r="AH1656" s="2">
        <f t="shared" si="24"/>
        <v>0</v>
      </c>
      <c r="AI1656" s="2">
        <f t="shared" si="25"/>
        <v>0</v>
      </c>
      <c r="AJ1656" s="2">
        <f t="shared" si="26"/>
        <v>0</v>
      </c>
      <c r="AK1656" s="2">
        <f t="shared" si="27"/>
        <v>1</v>
      </c>
      <c r="AL1656" s="2">
        <f t="shared" si="28"/>
        <v>0</v>
      </c>
      <c r="AM1656" s="2">
        <v>0.0</v>
      </c>
      <c r="AN1656" s="3">
        <v>0.0</v>
      </c>
      <c r="AO1656" s="3">
        <v>0.0</v>
      </c>
      <c r="AP1656" s="3">
        <v>0.0</v>
      </c>
      <c r="AQ1656" s="3">
        <v>0.0</v>
      </c>
      <c r="AR1656" s="3">
        <v>1.0</v>
      </c>
      <c r="AS1656" s="6">
        <f>IFERROR(VLOOKUP($C1656,'t-1 2020'!$A:$V,15,0),"")</f>
        <v>20.88759313</v>
      </c>
      <c r="AT1656" s="6">
        <f>IFERROR(VLOOKUP($C1656,'t-1 2020'!$A:$V,16,0),"")</f>
        <v>0.0060308841</v>
      </c>
      <c r="AU1656" s="6">
        <f>IFERROR(VLOOKUP($C1656,'t-1 2020'!$A:$V,17,0),"")</f>
        <v>0.7383251315</v>
      </c>
      <c r="AV1656" s="6">
        <f>IFERROR(VLOOKUP($C1656,'t-1 2020'!$A:$V,8,0),"")</f>
        <v>0</v>
      </c>
      <c r="AW1656" s="6">
        <f>IFERROR(VLOOKUP($C1656,'t-1 2020'!$A:$V,9,0),"")</f>
        <v>1</v>
      </c>
      <c r="AX1656" s="6">
        <f>IFERROR(VLOOKUP($C1656,'t-1 2020'!$A:$V,10,0),"")</f>
        <v>1</v>
      </c>
      <c r="AY1656" s="6" t="str">
        <f>IFERROR(VLOOKUP($C1656,'t-1 2020'!$A:$V,111,0),"")</f>
        <v/>
      </c>
      <c r="AZ1656" s="6">
        <f>IFERROR(VLOOKUP($C1656,'t-1 2020'!$A:$V,12,0),"")</f>
        <v>0</v>
      </c>
      <c r="BA1656" s="6">
        <f>IFERROR(VLOOKUP($C1656,'t-1 2020'!$A:$V,13,0),"")</f>
        <v>30</v>
      </c>
      <c r="BB1656" s="6">
        <f>IFERROR(VLOOKUP($C1656,'t-1 2020'!$A:$V,14,0),"")</f>
        <v>0</v>
      </c>
      <c r="BC1656" s="6"/>
      <c r="BD1656" s="6"/>
    </row>
    <row r="1657" ht="15.75" customHeight="1">
      <c r="A1657" s="2">
        <v>248.0</v>
      </c>
      <c r="B1657" s="3">
        <v>2021.0</v>
      </c>
      <c r="C1657" s="7" t="s">
        <v>308</v>
      </c>
      <c r="D1657" s="2">
        <v>9520.0</v>
      </c>
      <c r="E1657" s="2">
        <v>7.275159000168E12</v>
      </c>
      <c r="F1657" s="2" t="str">
        <f t="array" ref="F1657">IFERROR(INDEX(cnpj!$A:$B,MATCH(C1657,cnpj!$B:$B,0),1),IF(G1657=14,LEFT(E1657,2)&amp;"."&amp;MID(E1657,3,3)&amp;"."&amp;MID(E1657,6,3)&amp;"/"&amp;MID(E1657,9,4)&amp;"-"&amp;RIGHT(E1657,2),IF(G1657=13,0&amp;LEFT(E1657,1)&amp;"."&amp;MID(E1657,2,3)&amp;"."&amp;MID(E1657,5,3)&amp;"/"&amp;MID(E1657,8,4)&amp;"-"&amp;RIGHT(E1657,2),IF(G1657=12,"00"&amp;"."&amp;LEFT(E1657,3)&amp;"."&amp;MID(E1657,4,3)&amp;"/"&amp;MID(E1657,7,4)&amp;"-"&amp;RIGHT(E1657,2),IF(G1657=11,"00.0"&amp;LEFT(E1657,2)&amp;"."&amp;MID(E1657,3,3)&amp;"/"&amp;MID(E1657,6,4)&amp;"-"&amp;RIGHT(E1657,2),"erro")))))</f>
        <v>07.275.159/0001-68</v>
      </c>
      <c r="G1657" s="2">
        <f t="shared" si="2"/>
        <v>13</v>
      </c>
      <c r="H1657" s="2" t="s">
        <v>60</v>
      </c>
      <c r="I1657" s="2">
        <v>1.0</v>
      </c>
      <c r="J1657" s="6" t="str">
        <f t="shared" si="14"/>
        <v/>
      </c>
      <c r="K1657" s="6"/>
      <c r="L1657" s="6"/>
      <c r="M1657" s="6"/>
      <c r="N1657" s="6"/>
      <c r="O1657" s="6"/>
      <c r="P1657" s="6"/>
      <c r="Q1657" s="6"/>
      <c r="R1657" s="6"/>
      <c r="S1657" s="6"/>
      <c r="T1657" s="6">
        <f t="shared" si="15"/>
        <v>9.795401103</v>
      </c>
      <c r="U1657" s="6">
        <f t="shared" si="16"/>
        <v>0.03381427219</v>
      </c>
      <c r="V1657" s="6">
        <f t="shared" si="17"/>
        <v>0.1943624311</v>
      </c>
      <c r="W1657" s="6">
        <f>IFERROR(VLOOKUP($C1657,'pc 2021'!$D:$M,10,0)/1000,"")</f>
        <v>1099</v>
      </c>
      <c r="X1657" s="6">
        <f>IFERROR(VLOOKUP($C1657,'pnc 2021'!$D:$M,10,0)/1000,"")</f>
        <v>2390</v>
      </c>
      <c r="Y1657" s="6">
        <f>IFERROR(VLOOKUP(C1657,'atv 2021'!$D:$M,10,0)/1000,"")</f>
        <v>17951</v>
      </c>
      <c r="Z1657" s="6">
        <f>IFERROR(VLOOKUP($C1657,'ll 2021'!$D:$N,11,0)/1000,"")</f>
        <v>607</v>
      </c>
      <c r="AA1657" s="2" t="str">
        <f t="shared" si="3"/>
        <v/>
      </c>
      <c r="AB1657" s="2">
        <f t="shared" si="18"/>
        <v>0</v>
      </c>
      <c r="AC1657" s="2">
        <f t="shared" si="19"/>
        <v>0</v>
      </c>
      <c r="AD1657" s="2">
        <f t="shared" si="20"/>
        <v>0</v>
      </c>
      <c r="AE1657" s="2">
        <f t="shared" si="21"/>
        <v>0</v>
      </c>
      <c r="AF1657" s="2">
        <f t="shared" si="22"/>
        <v>0</v>
      </c>
      <c r="AG1657" s="2">
        <f t="shared" si="23"/>
        <v>1</v>
      </c>
      <c r="AH1657" s="2">
        <f t="shared" si="24"/>
        <v>0</v>
      </c>
      <c r="AI1657" s="2">
        <f t="shared" si="25"/>
        <v>0</v>
      </c>
      <c r="AJ1657" s="2">
        <f t="shared" si="26"/>
        <v>0</v>
      </c>
      <c r="AK1657" s="2">
        <f t="shared" si="27"/>
        <v>0</v>
      </c>
      <c r="AL1657" s="2">
        <f t="shared" si="28"/>
        <v>0</v>
      </c>
      <c r="AM1657" s="2">
        <v>0.0</v>
      </c>
      <c r="AN1657" s="3">
        <v>0.0</v>
      </c>
      <c r="AO1657" s="3">
        <v>0.0</v>
      </c>
      <c r="AP1657" s="3">
        <v>0.0</v>
      </c>
      <c r="AQ1657" s="3">
        <v>0.0</v>
      </c>
      <c r="AR1657" s="3">
        <v>1.0</v>
      </c>
      <c r="AS1657" s="6">
        <f>IFERROR(VLOOKUP($C1657,'t-1 2020'!$A:$V,15,0),"")</f>
        <v>9.780980878</v>
      </c>
      <c r="AT1657" s="6">
        <f>IFERROR(VLOOKUP($C1657,'t-1 2020'!$A:$V,16,0),"")</f>
        <v>0.0009042613315</v>
      </c>
      <c r="AU1657" s="6">
        <f>IFERROR(VLOOKUP($C1657,'t-1 2020'!$A:$V,17,0),"")</f>
        <v>0.2103537922</v>
      </c>
      <c r="AV1657" s="6">
        <f>IFERROR(VLOOKUP($C1657,'t-1 2020'!$A:$V,8,0),"")</f>
        <v>0</v>
      </c>
      <c r="AW1657" s="6">
        <f>IFERROR(VLOOKUP($C1657,'t-1 2020'!$A:$V,9,0),"")</f>
        <v>0</v>
      </c>
      <c r="AX1657" s="6">
        <f>IFERROR(VLOOKUP($C1657,'t-1 2020'!$A:$V,10,0),"")</f>
        <v>0</v>
      </c>
      <c r="AY1657" s="6" t="str">
        <f>IFERROR(VLOOKUP($C1657,'t-1 2020'!$A:$V,111,0),"")</f>
        <v/>
      </c>
      <c r="AZ1657" s="6">
        <f>IFERROR(VLOOKUP($C1657,'t-1 2020'!$A:$V,12,0),"")</f>
        <v>0</v>
      </c>
      <c r="BA1657" s="6">
        <f>IFERROR(VLOOKUP($C1657,'t-1 2020'!$A:$V,13,0),"")</f>
        <v>5</v>
      </c>
      <c r="BB1657" s="6">
        <f>IFERROR(VLOOKUP($C1657,'t-1 2020'!$A:$V,14,0),"")</f>
        <v>1</v>
      </c>
      <c r="BC1657" s="6"/>
      <c r="BD1657" s="6"/>
    </row>
    <row r="1658" ht="15.75" customHeight="1">
      <c r="A1658" s="2">
        <v>249.0</v>
      </c>
      <c r="B1658" s="3">
        <v>2021.0</v>
      </c>
      <c r="C1658" s="7" t="s">
        <v>309</v>
      </c>
      <c r="D1658" s="2">
        <v>13471.0</v>
      </c>
      <c r="E1658" s="2">
        <v>5.192817400015E13</v>
      </c>
      <c r="F1658" s="2" t="str">
        <f t="array" ref="F1658">IFERROR(INDEX(cnpj!$A:$B,MATCH(C1658,cnpj!$B:$B,0),1),IF(G1658=14,LEFT(E1658,2)&amp;"."&amp;MID(E1658,3,3)&amp;"."&amp;MID(E1658,6,3)&amp;"/"&amp;MID(E1658,9,4)&amp;"-"&amp;RIGHT(E1658,2),IF(G1658=13,0&amp;LEFT(E1658,1)&amp;"."&amp;MID(E1658,2,3)&amp;"."&amp;MID(E1658,5,3)&amp;"/"&amp;MID(E1658,8,4)&amp;"-"&amp;RIGHT(E1658,2),IF(G1658=12,"00"&amp;"."&amp;LEFT(E1658,3)&amp;"."&amp;MID(E1658,4,3)&amp;"/"&amp;MID(E1658,7,4)&amp;"-"&amp;RIGHT(E1658,2),IF(G1658=11,"00.0"&amp;LEFT(E1658,2)&amp;"."&amp;MID(E1658,3,3)&amp;"/"&amp;MID(E1658,6,4)&amp;"-"&amp;RIGHT(E1658,2),"erro")))))</f>
        <v>51.928.174/0001-50</v>
      </c>
      <c r="G1658" s="2">
        <f t="shared" si="2"/>
        <v>14</v>
      </c>
      <c r="H1658" s="2" t="s">
        <v>62</v>
      </c>
      <c r="I1658" s="2">
        <v>3.0</v>
      </c>
      <c r="J1658" s="6" t="str">
        <f t="shared" si="14"/>
        <v/>
      </c>
      <c r="K1658" s="6"/>
      <c r="L1658" s="6"/>
      <c r="M1658" s="6"/>
      <c r="N1658" s="6"/>
      <c r="O1658" s="6"/>
      <c r="P1658" s="6"/>
      <c r="Q1658" s="6"/>
      <c r="R1658" s="6"/>
      <c r="S1658" s="6"/>
      <c r="T1658" s="6">
        <f t="shared" si="15"/>
        <v>8.910315776</v>
      </c>
      <c r="U1658" s="6">
        <f t="shared" si="16"/>
        <v>-16.49973002</v>
      </c>
      <c r="V1658" s="6">
        <f t="shared" si="17"/>
        <v>43.04184665</v>
      </c>
      <c r="W1658" s="6">
        <f>IFERROR(VLOOKUP($C1658,'pc 2021'!$D:$M,10,0)/1000,"")</f>
        <v>27</v>
      </c>
      <c r="X1658" s="6">
        <f>IFERROR(VLOOKUP($C1658,'pnc 2021'!$D:$M,10,0)/1000,"")</f>
        <v>318827</v>
      </c>
      <c r="Y1658" s="6">
        <f>IFERROR(VLOOKUP(C1658,'atv 2021'!$D:$M,10,0)/1000,"")</f>
        <v>7408</v>
      </c>
      <c r="Z1658" s="6">
        <f>IFERROR(VLOOKUP($C1658,'ll 2021'!$D:$N,11,0)/1000,"")</f>
        <v>-122230</v>
      </c>
      <c r="AA1658" s="2" t="str">
        <f t="shared" si="3"/>
        <v/>
      </c>
      <c r="AB1658" s="2">
        <f t="shared" si="18"/>
        <v>0</v>
      </c>
      <c r="AC1658" s="2">
        <f t="shared" si="19"/>
        <v>0</v>
      </c>
      <c r="AD1658" s="2">
        <f t="shared" si="20"/>
        <v>0</v>
      </c>
      <c r="AE1658" s="2">
        <f t="shared" si="21"/>
        <v>0</v>
      </c>
      <c r="AF1658" s="2">
        <f t="shared" si="22"/>
        <v>0</v>
      </c>
      <c r="AG1658" s="2">
        <f t="shared" si="23"/>
        <v>0</v>
      </c>
      <c r="AH1658" s="2">
        <f t="shared" si="24"/>
        <v>1</v>
      </c>
      <c r="AI1658" s="2">
        <f t="shared" si="25"/>
        <v>0</v>
      </c>
      <c r="AJ1658" s="2">
        <f t="shared" si="26"/>
        <v>0</v>
      </c>
      <c r="AK1658" s="2">
        <f t="shared" si="27"/>
        <v>0</v>
      </c>
      <c r="AL1658" s="2">
        <f t="shared" si="28"/>
        <v>0</v>
      </c>
      <c r="AM1658" s="2">
        <v>0.0</v>
      </c>
      <c r="AN1658" s="3">
        <v>0.0</v>
      </c>
      <c r="AO1658" s="3">
        <v>0.0</v>
      </c>
      <c r="AP1658" s="3">
        <v>0.0</v>
      </c>
      <c r="AQ1658" s="3">
        <v>0.0</v>
      </c>
      <c r="AR1658" s="3">
        <v>1.0</v>
      </c>
      <c r="AS1658" s="6">
        <f>IFERROR(VLOOKUP($C1658,'t-1 2020'!$A:$V,15,0),"")</f>
        <v>10.35672644</v>
      </c>
      <c r="AT1658" s="6">
        <f>IFERROR(VLOOKUP($C1658,'t-1 2020'!$A:$V,16,0),"")</f>
        <v>-3.718475912</v>
      </c>
      <c r="AU1658" s="6">
        <f>IFERROR(VLOOKUP($C1658,'t-1 2020'!$A:$V,17,0),"")</f>
        <v>7.012965552</v>
      </c>
      <c r="AV1658" s="6">
        <f>IFERROR(VLOOKUP($C1658,'t-1 2020'!$A:$V,8,0),"")</f>
        <v>0</v>
      </c>
      <c r="AW1658" s="6">
        <f>IFERROR(VLOOKUP($C1658,'t-1 2020'!$A:$V,9,0),"")</f>
        <v>1</v>
      </c>
      <c r="AX1658" s="6">
        <f>IFERROR(VLOOKUP($C1658,'t-1 2020'!$A:$V,10,0),"")</f>
        <v>0</v>
      </c>
      <c r="AY1658" s="6" t="str">
        <f>IFERROR(VLOOKUP($C1658,'t-1 2020'!$A:$V,111,0),"")</f>
        <v/>
      </c>
      <c r="AZ1658" s="6">
        <f>IFERROR(VLOOKUP($C1658,'t-1 2020'!$A:$V,12,0),"")</f>
        <v>0</v>
      </c>
      <c r="BA1658" s="6">
        <f>IFERROR(VLOOKUP($C1658,'t-1 2020'!$A:$V,13,0),"")</f>
        <v>13</v>
      </c>
      <c r="BB1658" s="6">
        <f>IFERROR(VLOOKUP($C1658,'t-1 2020'!$A:$V,14,0),"")</f>
        <v>0</v>
      </c>
      <c r="BC1658" s="6"/>
      <c r="BD1658" s="6"/>
    </row>
    <row r="1659" ht="15.75" customHeight="1">
      <c r="A1659" s="2">
        <v>250.0</v>
      </c>
      <c r="B1659" s="3">
        <v>2021.0</v>
      </c>
      <c r="C1659" s="7" t="s">
        <v>310</v>
      </c>
      <c r="D1659" s="2">
        <v>13447.0</v>
      </c>
      <c r="E1659" s="2">
        <v>5.9789545000171E13</v>
      </c>
      <c r="F1659" s="2" t="str">
        <f t="array" ref="F1659">IFERROR(INDEX(cnpj!$A:$B,MATCH(C1659,cnpj!$B:$B,0),1),IF(G1659=14,LEFT(E1659,2)&amp;"."&amp;MID(E1659,3,3)&amp;"."&amp;MID(E1659,6,3)&amp;"/"&amp;MID(E1659,9,4)&amp;"-"&amp;RIGHT(E1659,2),IF(G1659=13,0&amp;LEFT(E1659,1)&amp;"."&amp;MID(E1659,2,3)&amp;"."&amp;MID(E1659,5,3)&amp;"/"&amp;MID(E1659,8,4)&amp;"-"&amp;RIGHT(E1659,2),IF(G1659=12,"00"&amp;"."&amp;LEFT(E1659,3)&amp;"."&amp;MID(E1659,4,3)&amp;"/"&amp;MID(E1659,7,4)&amp;"-"&amp;RIGHT(E1659,2),IF(G1659=11,"00.0"&amp;LEFT(E1659,2)&amp;"."&amp;MID(E1659,3,3)&amp;"/"&amp;MID(E1659,6,4)&amp;"-"&amp;RIGHT(E1659,2),"erro")))))</f>
        <v>59.789.545/0001-71</v>
      </c>
      <c r="G1659" s="2">
        <f t="shared" si="2"/>
        <v>14</v>
      </c>
      <c r="H1659" s="2" t="s">
        <v>50</v>
      </c>
      <c r="I1659" s="2">
        <v>6.0</v>
      </c>
      <c r="J1659" s="6" t="str">
        <f t="shared" si="14"/>
        <v/>
      </c>
      <c r="K1659" s="6"/>
      <c r="L1659" s="6"/>
      <c r="M1659" s="6"/>
      <c r="N1659" s="6"/>
      <c r="O1659" s="6"/>
      <c r="P1659" s="6"/>
      <c r="Q1659" s="6"/>
      <c r="R1659" s="6"/>
      <c r="S1659" s="6"/>
      <c r="T1659" s="6">
        <f t="shared" si="15"/>
        <v>11.23702703</v>
      </c>
      <c r="U1659" s="6">
        <f t="shared" si="16"/>
        <v>-0.0002635428059</v>
      </c>
      <c r="V1659" s="6">
        <f t="shared" si="17"/>
        <v>0.2937975201</v>
      </c>
      <c r="W1659" s="6">
        <f>IFERROR(VLOOKUP($C1659,'pc 2021'!$D:$M,10,0)/1000,"")</f>
        <v>1</v>
      </c>
      <c r="X1659" s="6">
        <f>IFERROR(VLOOKUP($C1659,'pnc 2021'!$D:$M,10,0)/1000,"")</f>
        <v>22295</v>
      </c>
      <c r="Y1659" s="6">
        <f>IFERROR(VLOOKUP(C1659,'atv 2021'!$D:$M,10,0)/1000,"")</f>
        <v>75889</v>
      </c>
      <c r="Z1659" s="6">
        <f>IFERROR(VLOOKUP($C1659,'ll 2021'!$D:$N,11,0)/1000,"")</f>
        <v>-20</v>
      </c>
      <c r="AA1659" s="2" t="str">
        <f t="shared" si="3"/>
        <v/>
      </c>
      <c r="AB1659" s="2">
        <f t="shared" si="18"/>
        <v>0</v>
      </c>
      <c r="AC1659" s="2">
        <f t="shared" si="19"/>
        <v>1</v>
      </c>
      <c r="AD1659" s="2">
        <f t="shared" si="20"/>
        <v>0</v>
      </c>
      <c r="AE1659" s="2">
        <f t="shared" si="21"/>
        <v>0</v>
      </c>
      <c r="AF1659" s="2">
        <f t="shared" si="22"/>
        <v>0</v>
      </c>
      <c r="AG1659" s="2">
        <f t="shared" si="23"/>
        <v>0</v>
      </c>
      <c r="AH1659" s="2">
        <f t="shared" si="24"/>
        <v>0</v>
      </c>
      <c r="AI1659" s="2">
        <f t="shared" si="25"/>
        <v>0</v>
      </c>
      <c r="AJ1659" s="2">
        <f t="shared" si="26"/>
        <v>0</v>
      </c>
      <c r="AK1659" s="2">
        <f t="shared" si="27"/>
        <v>0</v>
      </c>
      <c r="AL1659" s="2">
        <f t="shared" si="28"/>
        <v>0</v>
      </c>
      <c r="AM1659" s="2">
        <v>0.0</v>
      </c>
      <c r="AN1659" s="3">
        <v>0.0</v>
      </c>
      <c r="AO1659" s="3">
        <v>0.0</v>
      </c>
      <c r="AP1659" s="3">
        <v>0.0</v>
      </c>
      <c r="AQ1659" s="3">
        <v>0.0</v>
      </c>
      <c r="AR1659" s="3">
        <v>1.0</v>
      </c>
      <c r="AS1659" s="6">
        <f>IFERROR(VLOOKUP($C1659,'t-1 2020'!$A:$V,15,0),"")</f>
        <v>11.21191496</v>
      </c>
      <c r="AT1659" s="6">
        <f>IFERROR(VLOOKUP($C1659,'t-1 2020'!$A:$V,16,0),"")</f>
        <v>-0.001283662356</v>
      </c>
      <c r="AU1659" s="6">
        <f>IFERROR(VLOOKUP($C1659,'t-1 2020'!$A:$V,17,0),"")</f>
        <v>0.2926074561</v>
      </c>
      <c r="AV1659" s="6">
        <f>IFERROR(VLOOKUP($C1659,'t-1 2020'!$A:$V,8,0),"")</f>
        <v>0</v>
      </c>
      <c r="AW1659" s="6">
        <f>IFERROR(VLOOKUP($C1659,'t-1 2020'!$A:$V,9,0),"")</f>
        <v>1</v>
      </c>
      <c r="AX1659" s="6">
        <f>IFERROR(VLOOKUP($C1659,'t-1 2020'!$A:$V,10,0),"")</f>
        <v>0</v>
      </c>
      <c r="AY1659" s="6" t="str">
        <f>IFERROR(VLOOKUP($C1659,'t-1 2020'!$A:$V,111,0),"")</f>
        <v/>
      </c>
      <c r="AZ1659" s="6">
        <f>IFERROR(VLOOKUP($C1659,'t-1 2020'!$A:$V,12,0),"")</f>
        <v>0</v>
      </c>
      <c r="BA1659" s="6">
        <f>IFERROR(VLOOKUP($C1659,'t-1 2020'!$A:$V,13,0),"")</f>
        <v>5</v>
      </c>
      <c r="BB1659" s="6">
        <f>IFERROR(VLOOKUP($C1659,'t-1 2020'!$A:$V,14,0),"")</f>
        <v>1</v>
      </c>
      <c r="BC1659" s="6"/>
      <c r="BD1659" s="6"/>
    </row>
    <row r="1660" ht="15.75" customHeight="1">
      <c r="A1660" s="2">
        <v>251.0</v>
      </c>
      <c r="B1660" s="3">
        <v>2021.0</v>
      </c>
      <c r="C1660" s="7" t="s">
        <v>311</v>
      </c>
      <c r="D1660" s="2">
        <v>19658.0</v>
      </c>
      <c r="E1660" s="2">
        <v>8.655095100015E13</v>
      </c>
      <c r="F1660" s="2" t="str">
        <f t="array" ref="F1660">IFERROR(INDEX(cnpj!$A:$B,MATCH(C1660,cnpj!$B:$B,0),1),IF(G1660=14,LEFT(E1660,2)&amp;"."&amp;MID(E1660,3,3)&amp;"."&amp;MID(E1660,6,3)&amp;"/"&amp;MID(E1660,9,4)&amp;"-"&amp;RIGHT(E1660,2),IF(G1660=13,0&amp;LEFT(E1660,1)&amp;"."&amp;MID(E1660,2,3)&amp;"."&amp;MID(E1660,5,3)&amp;"/"&amp;MID(E1660,8,4)&amp;"-"&amp;RIGHT(E1660,2),IF(G1660=12,"00"&amp;"."&amp;LEFT(E1660,3)&amp;"."&amp;MID(E1660,4,3)&amp;"/"&amp;MID(E1660,7,4)&amp;"-"&amp;RIGHT(E1660,2),IF(G1660=11,"00.0"&amp;LEFT(E1660,2)&amp;"."&amp;MID(E1660,3,3)&amp;"/"&amp;MID(E1660,6,4)&amp;"-"&amp;RIGHT(E1660,2),"erro")))))</f>
        <v>86.550.951/0001-50</v>
      </c>
      <c r="G1660" s="2">
        <f t="shared" si="2"/>
        <v>14</v>
      </c>
      <c r="H1660" s="2" t="s">
        <v>86</v>
      </c>
      <c r="I1660" s="2">
        <v>4.0</v>
      </c>
      <c r="J1660" s="6" t="str">
        <f t="shared" si="14"/>
        <v/>
      </c>
      <c r="K1660" s="6"/>
      <c r="L1660" s="6"/>
      <c r="M1660" s="6"/>
      <c r="N1660" s="6"/>
      <c r="O1660" s="6"/>
      <c r="P1660" s="6"/>
      <c r="Q1660" s="6"/>
      <c r="R1660" s="6"/>
      <c r="S1660" s="6"/>
      <c r="T1660" s="6" t="str">
        <f t="shared" si="15"/>
        <v/>
      </c>
      <c r="U1660" s="6" t="str">
        <f t="shared" si="16"/>
        <v/>
      </c>
      <c r="V1660" s="6" t="str">
        <f t="shared" si="17"/>
        <v/>
      </c>
      <c r="W1660" s="6" t="str">
        <f>IFERROR(VLOOKUP($C1660,'pc 2021'!$D:$M,10,0)/1000,"")</f>
        <v/>
      </c>
      <c r="X1660" s="6" t="str">
        <f>IFERROR(VLOOKUP($C1660,'pnc 2021'!$D:$M,10,0)/1000,"")</f>
        <v/>
      </c>
      <c r="Y1660" s="6" t="str">
        <f>IFERROR(VLOOKUP(C1660,'atv 2021'!$D:$M,10,0)/1000,"")</f>
        <v/>
      </c>
      <c r="Z1660" s="6" t="str">
        <f>IFERROR(VLOOKUP($C1660,'ll 2021'!$D:$N,11,0)/1000,"")</f>
        <v/>
      </c>
      <c r="AA1660" s="2" t="str">
        <f t="shared" si="3"/>
        <v/>
      </c>
      <c r="AB1660" s="2">
        <f t="shared" si="18"/>
        <v>0</v>
      </c>
      <c r="AC1660" s="2">
        <f t="shared" si="19"/>
        <v>0</v>
      </c>
      <c r="AD1660" s="2">
        <f t="shared" si="20"/>
        <v>0</v>
      </c>
      <c r="AE1660" s="2">
        <f t="shared" si="21"/>
        <v>0</v>
      </c>
      <c r="AF1660" s="2">
        <f t="shared" si="22"/>
        <v>0</v>
      </c>
      <c r="AG1660" s="2">
        <f t="shared" si="23"/>
        <v>0</v>
      </c>
      <c r="AH1660" s="2">
        <f t="shared" si="24"/>
        <v>0</v>
      </c>
      <c r="AI1660" s="2">
        <f t="shared" si="25"/>
        <v>1</v>
      </c>
      <c r="AJ1660" s="2">
        <f t="shared" si="26"/>
        <v>0</v>
      </c>
      <c r="AK1660" s="2">
        <f t="shared" si="27"/>
        <v>0</v>
      </c>
      <c r="AL1660" s="2">
        <f t="shared" si="28"/>
        <v>0</v>
      </c>
      <c r="AM1660" s="2">
        <v>0.0</v>
      </c>
      <c r="AN1660" s="3">
        <v>0.0</v>
      </c>
      <c r="AO1660" s="3">
        <v>0.0</v>
      </c>
      <c r="AP1660" s="3">
        <v>0.0</v>
      </c>
      <c r="AQ1660" s="3">
        <v>0.0</v>
      </c>
      <c r="AR1660" s="3">
        <v>1.0</v>
      </c>
      <c r="AS1660" s="6">
        <f>IFERROR(VLOOKUP($C1660,'t-1 2020'!$A:$V,15,0),"")</f>
        <v>9.067739403</v>
      </c>
      <c r="AT1660" s="6">
        <f>IFERROR(VLOOKUP($C1660,'t-1 2020'!$A:$V,16,0),"")</f>
        <v>0.2489908892</v>
      </c>
      <c r="AU1660" s="6">
        <f>IFERROR(VLOOKUP($C1660,'t-1 2020'!$A:$V,17,0),"")</f>
        <v>8.588859416</v>
      </c>
      <c r="AV1660" s="6">
        <f>IFERROR(VLOOKUP($C1660,'t-1 2020'!$A:$V,8,0),"")</f>
        <v>0</v>
      </c>
      <c r="AW1660" s="6">
        <f>IFERROR(VLOOKUP($C1660,'t-1 2020'!$A:$V,9,0),"")</f>
        <v>0</v>
      </c>
      <c r="AX1660" s="6">
        <f>IFERROR(VLOOKUP($C1660,'t-1 2020'!$A:$V,10,0),"")</f>
        <v>0</v>
      </c>
      <c r="AY1660" s="6" t="str">
        <f>IFERROR(VLOOKUP($C1660,'t-1 2020'!$A:$V,111,0),"")</f>
        <v/>
      </c>
      <c r="AZ1660" s="6">
        <f>IFERROR(VLOOKUP($C1660,'t-1 2020'!$A:$V,12,0),"")</f>
        <v>0</v>
      </c>
      <c r="BA1660" s="6">
        <f>IFERROR(VLOOKUP($C1660,'t-1 2020'!$A:$V,13,0),"")</f>
        <v>5</v>
      </c>
      <c r="BB1660" s="6">
        <f>IFERROR(VLOOKUP($C1660,'t-1 2020'!$A:$V,14,0),"")</f>
        <v>0</v>
      </c>
      <c r="BC1660" s="6"/>
      <c r="BD1660" s="6"/>
    </row>
    <row r="1661" ht="15.75" customHeight="1">
      <c r="A1661" s="2">
        <v>252.0</v>
      </c>
      <c r="B1661" s="3">
        <v>2021.0</v>
      </c>
      <c r="C1661" s="7" t="s">
        <v>312</v>
      </c>
      <c r="D1661" s="2">
        <v>9717.0</v>
      </c>
      <c r="E1661" s="2">
        <v>4.912242000102E12</v>
      </c>
      <c r="F1661" s="2" t="str">
        <f t="array" ref="F1661">IFERROR(INDEX(cnpj!$A:$B,MATCH(C1661,cnpj!$B:$B,0),1),IF(G1661=14,LEFT(E1661,2)&amp;"."&amp;MID(E1661,3,3)&amp;"."&amp;MID(E1661,6,3)&amp;"/"&amp;MID(E1661,9,4)&amp;"-"&amp;RIGHT(E1661,2),IF(G1661=13,0&amp;LEFT(E1661,1)&amp;"."&amp;MID(E1661,2,3)&amp;"."&amp;MID(E1661,5,3)&amp;"/"&amp;MID(E1661,8,4)&amp;"-"&amp;RIGHT(E1661,2),IF(G1661=12,"00"&amp;"."&amp;LEFT(E1661,3)&amp;"."&amp;MID(E1661,4,3)&amp;"/"&amp;MID(E1661,7,4)&amp;"-"&amp;RIGHT(E1661,2),IF(G1661=11,"00.0"&amp;LEFT(E1661,2)&amp;"."&amp;MID(E1661,3,3)&amp;"/"&amp;MID(E1661,6,4)&amp;"-"&amp;RIGHT(E1661,2),"erro")))))</f>
        <v>04.912.242/0001-02</v>
      </c>
      <c r="G1661" s="2">
        <f t="shared" si="2"/>
        <v>13</v>
      </c>
      <c r="H1661" s="2" t="s">
        <v>60</v>
      </c>
      <c r="I1661" s="2">
        <v>1.0</v>
      </c>
      <c r="J1661" s="6" t="str">
        <f t="shared" si="14"/>
        <v/>
      </c>
      <c r="K1661" s="6"/>
      <c r="L1661" s="6"/>
      <c r="M1661" s="6"/>
      <c r="N1661" s="6"/>
      <c r="O1661" s="6"/>
      <c r="P1661" s="6"/>
      <c r="Q1661" s="6"/>
      <c r="R1661" s="6"/>
      <c r="S1661" s="6"/>
      <c r="T1661" s="6">
        <f t="shared" si="15"/>
        <v>7.674152921</v>
      </c>
      <c r="U1661" s="6">
        <f t="shared" si="16"/>
        <v>-0.003252788104</v>
      </c>
      <c r="V1661" s="6">
        <f t="shared" si="17"/>
        <v>0.9005576208</v>
      </c>
      <c r="W1661" s="6">
        <f>IFERROR(VLOOKUP($C1661,'pc 2021'!$D:$M,10,0)/1000,"")</f>
        <v>1103</v>
      </c>
      <c r="X1661" s="6">
        <f>IFERROR(VLOOKUP($C1661,'pnc 2021'!$D:$M,10,0)/1000,"")</f>
        <v>835</v>
      </c>
      <c r="Y1661" s="6">
        <f>IFERROR(VLOOKUP(C1661,'atv 2021'!$D:$M,10,0)/1000,"")</f>
        <v>2152</v>
      </c>
      <c r="Z1661" s="6">
        <f>IFERROR(VLOOKUP($C1661,'ll 2021'!$D:$N,11,0)/1000,"")</f>
        <v>-7</v>
      </c>
      <c r="AA1661" s="2" t="str">
        <f t="shared" si="3"/>
        <v/>
      </c>
      <c r="AB1661" s="2">
        <f t="shared" si="18"/>
        <v>0</v>
      </c>
      <c r="AC1661" s="2">
        <f t="shared" si="19"/>
        <v>0</v>
      </c>
      <c r="AD1661" s="2">
        <f t="shared" si="20"/>
        <v>0</v>
      </c>
      <c r="AE1661" s="2">
        <f t="shared" si="21"/>
        <v>0</v>
      </c>
      <c r="AF1661" s="2">
        <f t="shared" si="22"/>
        <v>0</v>
      </c>
      <c r="AG1661" s="2">
        <f t="shared" si="23"/>
        <v>1</v>
      </c>
      <c r="AH1661" s="2">
        <f t="shared" si="24"/>
        <v>0</v>
      </c>
      <c r="AI1661" s="2">
        <f t="shared" si="25"/>
        <v>0</v>
      </c>
      <c r="AJ1661" s="2">
        <f t="shared" si="26"/>
        <v>0</v>
      </c>
      <c r="AK1661" s="2">
        <f t="shared" si="27"/>
        <v>0</v>
      </c>
      <c r="AL1661" s="2">
        <f t="shared" si="28"/>
        <v>0</v>
      </c>
      <c r="AM1661" s="2">
        <v>0.0</v>
      </c>
      <c r="AN1661" s="3">
        <v>0.0</v>
      </c>
      <c r="AO1661" s="3">
        <v>0.0</v>
      </c>
      <c r="AP1661" s="3">
        <v>0.0</v>
      </c>
      <c r="AQ1661" s="3">
        <v>0.0</v>
      </c>
      <c r="AR1661" s="3">
        <v>1.0</v>
      </c>
      <c r="AS1661" s="6">
        <f>IFERROR(VLOOKUP($C1661,'t-1 2020'!$A:$V,15,0),"")</f>
        <v>7.669028289</v>
      </c>
      <c r="AT1661" s="6">
        <f>IFERROR(VLOOKUP($C1661,'t-1 2020'!$A:$V,16,0),"")</f>
        <v>-0.08874357777</v>
      </c>
      <c r="AU1661" s="6">
        <f>IFERROR(VLOOKUP($C1661,'t-1 2020'!$A:$V,17,0),"")</f>
        <v>0.8967772069</v>
      </c>
      <c r="AV1661" s="6">
        <f>IFERROR(VLOOKUP($C1661,'t-1 2020'!$A:$V,8,0),"")</f>
        <v>1</v>
      </c>
      <c r="AW1661" s="6">
        <f>IFERROR(VLOOKUP($C1661,'t-1 2020'!$A:$V,9,0),"")</f>
        <v>0</v>
      </c>
      <c r="AX1661" s="6">
        <f>IFERROR(VLOOKUP($C1661,'t-1 2020'!$A:$V,10,0),"")</f>
        <v>0</v>
      </c>
      <c r="AY1661" s="6" t="str">
        <f>IFERROR(VLOOKUP($C1661,'t-1 2020'!$A:$V,111,0),"")</f>
        <v/>
      </c>
      <c r="AZ1661" s="6">
        <f>IFERROR(VLOOKUP($C1661,'t-1 2020'!$A:$V,12,0),"")</f>
        <v>0</v>
      </c>
      <c r="BA1661" s="6">
        <f>IFERROR(VLOOKUP($C1661,'t-1 2020'!$A:$V,13,0),"")</f>
        <v>6</v>
      </c>
      <c r="BB1661" s="6">
        <f>IFERROR(VLOOKUP($C1661,'t-1 2020'!$A:$V,14,0),"")</f>
        <v>0</v>
      </c>
      <c r="BC1661" s="6"/>
      <c r="BD1661" s="6"/>
    </row>
    <row r="1662" ht="15.75" customHeight="1">
      <c r="A1662" s="2">
        <v>253.0</v>
      </c>
      <c r="B1662" s="3">
        <v>2021.0</v>
      </c>
      <c r="C1662" s="7" t="s">
        <v>313</v>
      </c>
      <c r="D1662" s="2">
        <v>20362.0</v>
      </c>
      <c r="E1662" s="2">
        <v>8.1243735000148E13</v>
      </c>
      <c r="F1662" s="2" t="str">
        <f t="array" ref="F1662">IFERROR(INDEX(cnpj!$A:$B,MATCH(C1662,cnpj!$B:$B,0),1),IF(G1662=14,LEFT(E1662,2)&amp;"."&amp;MID(E1662,3,3)&amp;"."&amp;MID(E1662,6,3)&amp;"/"&amp;MID(E1662,9,4)&amp;"-"&amp;RIGHT(E1662,2),IF(G1662=13,0&amp;LEFT(E1662,1)&amp;"."&amp;MID(E1662,2,3)&amp;"."&amp;MID(E1662,5,3)&amp;"/"&amp;MID(E1662,8,4)&amp;"-"&amp;RIGHT(E1662,2),IF(G1662=12,"00"&amp;"."&amp;LEFT(E1662,3)&amp;"."&amp;MID(E1662,4,3)&amp;"/"&amp;MID(E1662,7,4)&amp;"-"&amp;RIGHT(E1662,2),IF(G1662=11,"00.0"&amp;LEFT(E1662,2)&amp;"."&amp;MID(E1662,3,3)&amp;"/"&amp;MID(E1662,6,4)&amp;"-"&amp;RIGHT(E1662,2),"erro")))))</f>
        <v>81.243.735/0001-48</v>
      </c>
      <c r="G1662" s="2">
        <f t="shared" si="2"/>
        <v>14</v>
      </c>
      <c r="H1662" s="2" t="s">
        <v>314</v>
      </c>
      <c r="I1662" s="2">
        <v>9.0</v>
      </c>
      <c r="J1662" s="6" t="str">
        <f t="shared" si="14"/>
        <v/>
      </c>
      <c r="K1662" s="6"/>
      <c r="L1662" s="6"/>
      <c r="M1662" s="6"/>
      <c r="N1662" s="6"/>
      <c r="O1662" s="6"/>
      <c r="P1662" s="6"/>
      <c r="Q1662" s="6"/>
      <c r="R1662" s="6"/>
      <c r="S1662" s="6"/>
      <c r="T1662" s="6">
        <f t="shared" si="15"/>
        <v>15.01870836</v>
      </c>
      <c r="U1662" s="6">
        <f t="shared" si="16"/>
        <v>0.06012397805</v>
      </c>
      <c r="V1662" s="6">
        <f t="shared" si="17"/>
        <v>0.6481781436</v>
      </c>
      <c r="W1662" s="6">
        <f>IFERROR(VLOOKUP($C1662,'pc 2021'!$D:$M,10,0)/1000,"")</f>
        <v>1561442</v>
      </c>
      <c r="X1662" s="6">
        <f>IFERROR(VLOOKUP($C1662,'pnc 2021'!$D:$M,10,0)/1000,"")</f>
        <v>597478</v>
      </c>
      <c r="Y1662" s="6">
        <f>IFERROR(VLOOKUP(C1662,'atv 2021'!$D:$M,10,0)/1000,"")</f>
        <v>3330751</v>
      </c>
      <c r="Z1662" s="6">
        <f>IFERROR(VLOOKUP($C1662,'ll 2021'!$D:$N,11,0)/1000,"")</f>
        <v>200258</v>
      </c>
      <c r="AA1662" s="2" t="str">
        <f t="shared" si="3"/>
        <v/>
      </c>
      <c r="AB1662" s="2">
        <f t="shared" si="18"/>
        <v>0</v>
      </c>
      <c r="AC1662" s="2">
        <f t="shared" si="19"/>
        <v>0</v>
      </c>
      <c r="AD1662" s="2">
        <f t="shared" si="20"/>
        <v>0</v>
      </c>
      <c r="AE1662" s="2">
        <f t="shared" si="21"/>
        <v>0</v>
      </c>
      <c r="AF1662" s="2">
        <f t="shared" si="22"/>
        <v>0</v>
      </c>
      <c r="AG1662" s="2">
        <f t="shared" si="23"/>
        <v>0</v>
      </c>
      <c r="AH1662" s="2">
        <f t="shared" si="24"/>
        <v>0</v>
      </c>
      <c r="AI1662" s="2">
        <f t="shared" si="25"/>
        <v>0</v>
      </c>
      <c r="AJ1662" s="2">
        <f t="shared" si="26"/>
        <v>0</v>
      </c>
      <c r="AK1662" s="2">
        <f t="shared" si="27"/>
        <v>0</v>
      </c>
      <c r="AL1662" s="2">
        <f t="shared" si="28"/>
        <v>1</v>
      </c>
      <c r="AM1662" s="2">
        <v>0.0</v>
      </c>
      <c r="AN1662" s="3">
        <v>0.0</v>
      </c>
      <c r="AO1662" s="3">
        <v>0.0</v>
      </c>
      <c r="AP1662" s="3">
        <v>0.0</v>
      </c>
      <c r="AQ1662" s="3">
        <v>0.0</v>
      </c>
      <c r="AR1662" s="3">
        <v>1.0</v>
      </c>
      <c r="AS1662" s="6">
        <f>IFERROR(VLOOKUP($C1662,'t-1 2020'!$A:$V,15,0),"")</f>
        <v>14.77800258</v>
      </c>
      <c r="AT1662" s="6">
        <f>IFERROR(VLOOKUP($C1662,'t-1 2020'!$A:$V,16,0),"")</f>
        <v>0.07293944381</v>
      </c>
      <c r="AU1662" s="6">
        <f>IFERROR(VLOOKUP($C1662,'t-1 2020'!$A:$V,17,0),"")</f>
        <v>0.6096902735</v>
      </c>
      <c r="AV1662" s="6">
        <f>IFERROR(VLOOKUP($C1662,'t-1 2020'!$A:$V,8,0),"")</f>
        <v>0</v>
      </c>
      <c r="AW1662" s="6">
        <f>IFERROR(VLOOKUP($C1662,'t-1 2020'!$A:$V,9,0),"")</f>
        <v>1</v>
      </c>
      <c r="AX1662" s="6">
        <f>IFERROR(VLOOKUP($C1662,'t-1 2020'!$A:$V,10,0),"")</f>
        <v>0</v>
      </c>
      <c r="AY1662" s="6" t="str">
        <f>IFERROR(VLOOKUP($C1662,'t-1 2020'!$A:$V,111,0),"")</f>
        <v/>
      </c>
      <c r="AZ1662" s="6">
        <f>IFERROR(VLOOKUP($C1662,'t-1 2020'!$A:$V,12,0),"")</f>
        <v>0</v>
      </c>
      <c r="BA1662" s="6">
        <f>IFERROR(VLOOKUP($C1662,'t-1 2020'!$A:$V,13,0),"")</f>
        <v>18</v>
      </c>
      <c r="BB1662" s="6">
        <f>IFERROR(VLOOKUP($C1662,'t-1 2020'!$A:$V,14,0),"")</f>
        <v>0</v>
      </c>
      <c r="BC1662" s="6"/>
      <c r="BD1662" s="6"/>
    </row>
    <row r="1663" ht="15.75" customHeight="1">
      <c r="A1663" s="2">
        <v>254.0</v>
      </c>
      <c r="B1663" s="3">
        <v>2021.0</v>
      </c>
      <c r="C1663" s="7" t="s">
        <v>315</v>
      </c>
      <c r="D1663" s="2">
        <v>19232.0</v>
      </c>
      <c r="E1663" s="2">
        <v>2.291077000193E12</v>
      </c>
      <c r="F1663" s="2" t="str">
        <f t="array" ref="F1663">IFERROR(INDEX(cnpj!$A:$B,MATCH(C1663,cnpj!$B:$B,0),1),IF(G1663=14,LEFT(E1663,2)&amp;"."&amp;MID(E1663,3,3)&amp;"."&amp;MID(E1663,6,3)&amp;"/"&amp;MID(E1663,9,4)&amp;"-"&amp;RIGHT(E1663,2),IF(G1663=13,0&amp;LEFT(E1663,1)&amp;"."&amp;MID(E1663,2,3)&amp;"."&amp;MID(E1663,5,3)&amp;"/"&amp;MID(E1663,8,4)&amp;"-"&amp;RIGHT(E1663,2),IF(G1663=12,"00"&amp;"."&amp;LEFT(E1663,3)&amp;"."&amp;MID(E1663,4,3)&amp;"/"&amp;MID(E1663,7,4)&amp;"-"&amp;RIGHT(E1663,2),IF(G1663=11,"00.0"&amp;LEFT(E1663,2)&amp;"."&amp;MID(E1663,3,3)&amp;"/"&amp;MID(E1663,6,4)&amp;"-"&amp;RIGHT(E1663,2),"erro")))))</f>
        <v>02.291.077/0001-93</v>
      </c>
      <c r="G1663" s="2">
        <f t="shared" si="2"/>
        <v>13</v>
      </c>
      <c r="H1663" s="2" t="s">
        <v>52</v>
      </c>
      <c r="I1663" s="2">
        <v>10.0</v>
      </c>
      <c r="J1663" s="6" t="str">
        <f t="shared" si="14"/>
        <v/>
      </c>
      <c r="K1663" s="6"/>
      <c r="L1663" s="6"/>
      <c r="M1663" s="6"/>
      <c r="N1663" s="6"/>
      <c r="O1663" s="6"/>
      <c r="P1663" s="6"/>
      <c r="Q1663" s="6"/>
      <c r="R1663" s="6"/>
      <c r="S1663" s="6"/>
      <c r="T1663" s="6">
        <f t="shared" si="15"/>
        <v>9.724958794</v>
      </c>
      <c r="U1663" s="6">
        <f t="shared" si="16"/>
        <v>0.01835026898</v>
      </c>
      <c r="V1663" s="6">
        <f t="shared" si="17"/>
        <v>1.022713688</v>
      </c>
      <c r="W1663" s="6">
        <f>IFERROR(VLOOKUP($C1663,'pc 2021'!$D:$M,10,0)/1000,"")</f>
        <v>1092</v>
      </c>
      <c r="X1663" s="6">
        <f>IFERROR(VLOOKUP($C1663,'pnc 2021'!$D:$M,10,0)/1000,"")</f>
        <v>16018</v>
      </c>
      <c r="Y1663" s="6">
        <f>IFERROR(VLOOKUP(C1663,'atv 2021'!$D:$M,10,0)/1000,"")</f>
        <v>16730</v>
      </c>
      <c r="Z1663" s="6">
        <f>IFERROR(VLOOKUP($C1663,'ll 2021'!$D:$N,11,0)/1000,"")</f>
        <v>307</v>
      </c>
      <c r="AA1663" s="2" t="str">
        <f t="shared" si="3"/>
        <v/>
      </c>
      <c r="AB1663" s="2">
        <f t="shared" si="18"/>
        <v>0</v>
      </c>
      <c r="AC1663" s="2">
        <f t="shared" si="19"/>
        <v>0</v>
      </c>
      <c r="AD1663" s="2">
        <f t="shared" si="20"/>
        <v>1</v>
      </c>
      <c r="AE1663" s="2">
        <f t="shared" si="21"/>
        <v>0</v>
      </c>
      <c r="AF1663" s="2">
        <f t="shared" si="22"/>
        <v>0</v>
      </c>
      <c r="AG1663" s="2">
        <f t="shared" si="23"/>
        <v>0</v>
      </c>
      <c r="AH1663" s="2">
        <f t="shared" si="24"/>
        <v>0</v>
      </c>
      <c r="AI1663" s="2">
        <f t="shared" si="25"/>
        <v>0</v>
      </c>
      <c r="AJ1663" s="2">
        <f t="shared" si="26"/>
        <v>0</v>
      </c>
      <c r="AK1663" s="2">
        <f t="shared" si="27"/>
        <v>0</v>
      </c>
      <c r="AL1663" s="2">
        <f t="shared" si="28"/>
        <v>0</v>
      </c>
      <c r="AM1663" s="2">
        <v>0.0</v>
      </c>
      <c r="AN1663" s="3">
        <v>0.0</v>
      </c>
      <c r="AO1663" s="3">
        <v>0.0</v>
      </c>
      <c r="AP1663" s="3">
        <v>0.0</v>
      </c>
      <c r="AQ1663" s="3">
        <v>0.0</v>
      </c>
      <c r="AR1663" s="3">
        <v>1.0</v>
      </c>
      <c r="AS1663" s="6">
        <f>IFERROR(VLOOKUP($C1663,'t-1 2020'!$A:$V,15,0),"")</f>
        <v>9.737373935</v>
      </c>
      <c r="AT1663" s="6">
        <f>IFERROR(VLOOKUP($C1663,'t-1 2020'!$A:$V,16,0),"")</f>
        <v>0.01263356751</v>
      </c>
      <c r="AU1663" s="6">
        <f>IFERROR(VLOOKUP($C1663,'t-1 2020'!$A:$V,17,0),"")</f>
        <v>1.040557294</v>
      </c>
      <c r="AV1663" s="6">
        <f>IFERROR(VLOOKUP($C1663,'t-1 2020'!$A:$V,8,0),"")</f>
        <v>0</v>
      </c>
      <c r="AW1663" s="6">
        <f>IFERROR(VLOOKUP($C1663,'t-1 2020'!$A:$V,9,0),"")</f>
        <v>0</v>
      </c>
      <c r="AX1663" s="6">
        <f>IFERROR(VLOOKUP($C1663,'t-1 2020'!$A:$V,10,0),"")</f>
        <v>0</v>
      </c>
      <c r="AY1663" s="6" t="str">
        <f>IFERROR(VLOOKUP($C1663,'t-1 2020'!$A:$V,111,0),"")</f>
        <v/>
      </c>
      <c r="AZ1663" s="6">
        <f>IFERROR(VLOOKUP($C1663,'t-1 2020'!$A:$V,12,0),"")</f>
        <v>0</v>
      </c>
      <c r="BA1663" s="6">
        <f>IFERROR(VLOOKUP($C1663,'t-1 2020'!$A:$V,13,0),"")</f>
        <v>7</v>
      </c>
      <c r="BB1663" s="6">
        <f>IFERROR(VLOOKUP($C1663,'t-1 2020'!$A:$V,14,0),"")</f>
        <v>0</v>
      </c>
      <c r="BC1663" s="6"/>
      <c r="BD1663" s="6"/>
    </row>
    <row r="1664" ht="15.75" customHeight="1">
      <c r="A1664" s="2">
        <v>255.0</v>
      </c>
      <c r="B1664" s="3">
        <v>2021.0</v>
      </c>
      <c r="C1664" s="7" t="s">
        <v>316</v>
      </c>
      <c r="D1664" s="2">
        <v>20346.0</v>
      </c>
      <c r="E1664" s="2">
        <v>4.5453214000151E13</v>
      </c>
      <c r="F1664" s="2" t="str">
        <f t="array" ref="F1664">IFERROR(INDEX(cnpj!$A:$B,MATCH(C1664,cnpj!$B:$B,0),1),IF(G1664=14,LEFT(E1664,2)&amp;"."&amp;MID(E1664,3,3)&amp;"."&amp;MID(E1664,6,3)&amp;"/"&amp;MID(E1664,9,4)&amp;"-"&amp;RIGHT(E1664,2),IF(G1664=13,0&amp;LEFT(E1664,1)&amp;"."&amp;MID(E1664,2,3)&amp;"."&amp;MID(E1664,5,3)&amp;"/"&amp;MID(E1664,8,4)&amp;"-"&amp;RIGHT(E1664,2),IF(G1664=12,"00"&amp;"."&amp;LEFT(E1664,3)&amp;"."&amp;MID(E1664,4,3)&amp;"/"&amp;MID(E1664,7,4)&amp;"-"&amp;RIGHT(E1664,2),IF(G1664=11,"00.0"&amp;LEFT(E1664,2)&amp;"."&amp;MID(E1664,3,3)&amp;"/"&amp;MID(E1664,6,4)&amp;"-"&amp;RIGHT(E1664,2),"erro")))))</f>
        <v>45.453.214/0001-51</v>
      </c>
      <c r="G1664" s="2">
        <f t="shared" si="2"/>
        <v>14</v>
      </c>
      <c r="H1664" s="2" t="s">
        <v>48</v>
      </c>
      <c r="I1664" s="2">
        <v>8.0</v>
      </c>
      <c r="J1664" s="6" t="str">
        <f t="shared" si="14"/>
        <v/>
      </c>
      <c r="K1664" s="6"/>
      <c r="L1664" s="6"/>
      <c r="M1664" s="6"/>
      <c r="N1664" s="6"/>
      <c r="O1664" s="6"/>
      <c r="P1664" s="6"/>
      <c r="Q1664" s="6"/>
      <c r="R1664" s="6"/>
      <c r="S1664" s="6"/>
      <c r="T1664" s="6">
        <f t="shared" si="15"/>
        <v>14.97517059</v>
      </c>
      <c r="U1664" s="6">
        <f t="shared" si="16"/>
        <v>0.02452044609</v>
      </c>
      <c r="V1664" s="6">
        <f t="shared" si="17"/>
        <v>0.6594162972</v>
      </c>
      <c r="W1664" s="6">
        <f>IFERROR(VLOOKUP($C1664,'pc 2021'!$D:$M,10,0)/1000,"")</f>
        <v>1538281</v>
      </c>
      <c r="X1664" s="6">
        <f>IFERROR(VLOOKUP($C1664,'pnc 2021'!$D:$M,10,0)/1000,"")</f>
        <v>564498</v>
      </c>
      <c r="Y1664" s="6">
        <f>IFERROR(VLOOKUP(C1664,'atv 2021'!$D:$M,10,0)/1000,"")</f>
        <v>3188849</v>
      </c>
      <c r="Z1664" s="6">
        <f>IFERROR(VLOOKUP($C1664,'ll 2021'!$D:$N,11,0)/1000,"")</f>
        <v>78192</v>
      </c>
      <c r="AA1664" s="2" t="str">
        <f t="shared" si="3"/>
        <v/>
      </c>
      <c r="AB1664" s="2">
        <f t="shared" si="18"/>
        <v>1</v>
      </c>
      <c r="AC1664" s="2">
        <f t="shared" si="19"/>
        <v>0</v>
      </c>
      <c r="AD1664" s="2">
        <f t="shared" si="20"/>
        <v>0</v>
      </c>
      <c r="AE1664" s="2">
        <f t="shared" si="21"/>
        <v>0</v>
      </c>
      <c r="AF1664" s="2">
        <f t="shared" si="22"/>
        <v>0</v>
      </c>
      <c r="AG1664" s="2">
        <f t="shared" si="23"/>
        <v>0</v>
      </c>
      <c r="AH1664" s="2">
        <f t="shared" si="24"/>
        <v>0</v>
      </c>
      <c r="AI1664" s="2">
        <f t="shared" si="25"/>
        <v>0</v>
      </c>
      <c r="AJ1664" s="2">
        <f t="shared" si="26"/>
        <v>0</v>
      </c>
      <c r="AK1664" s="2">
        <f t="shared" si="27"/>
        <v>0</v>
      </c>
      <c r="AL1664" s="2">
        <f t="shared" si="28"/>
        <v>0</v>
      </c>
      <c r="AM1664" s="2">
        <v>0.0</v>
      </c>
      <c r="AN1664" s="3">
        <v>0.0</v>
      </c>
      <c r="AO1664" s="3">
        <v>0.0</v>
      </c>
      <c r="AP1664" s="3">
        <v>0.0</v>
      </c>
      <c r="AQ1664" s="3">
        <v>0.0</v>
      </c>
      <c r="AR1664" s="3">
        <v>1.0</v>
      </c>
      <c r="AS1664" s="6" t="str">
        <f>IFERROR(VLOOKUP($C1664,'t-1 2020'!$A:$V,15,0),"")</f>
        <v/>
      </c>
      <c r="AT1664" s="6" t="str">
        <f>IFERROR(VLOOKUP($C1664,'t-1 2020'!$A:$V,16,0),"")</f>
        <v/>
      </c>
      <c r="AU1664" s="6" t="str">
        <f>IFERROR(VLOOKUP($C1664,'t-1 2020'!$A:$V,17,0),"")</f>
        <v/>
      </c>
      <c r="AV1664" s="6" t="str">
        <f>IFERROR(VLOOKUP($C1664,'t-1 2020'!$A:$V,8,0),"")</f>
        <v/>
      </c>
      <c r="AW1664" s="6" t="str">
        <f>IFERROR(VLOOKUP($C1664,'t-1 2020'!$A:$V,9,0),"")</f>
        <v/>
      </c>
      <c r="AX1664" s="6" t="str">
        <f>IFERROR(VLOOKUP($C1664,'t-1 2020'!$A:$V,10,0),"")</f>
        <v/>
      </c>
      <c r="AY1664" s="6" t="str">
        <f>IFERROR(VLOOKUP($C1664,'t-1 2020'!$A:$V,111,0),"")</f>
        <v/>
      </c>
      <c r="AZ1664" s="6" t="str">
        <f>IFERROR(VLOOKUP($C1664,'t-1 2020'!$A:$V,12,0),"")</f>
        <v/>
      </c>
      <c r="BA1664" s="6" t="str">
        <f>IFERROR(VLOOKUP($C1664,'t-1 2020'!$A:$V,13,0),"")</f>
        <v/>
      </c>
      <c r="BB1664" s="6" t="str">
        <f>IFERROR(VLOOKUP($C1664,'t-1 2020'!$A:$V,14,0),"")</f>
        <v/>
      </c>
      <c r="BC1664" s="6"/>
      <c r="BD1664" s="6"/>
    </row>
    <row r="1665" ht="15.75" customHeight="1">
      <c r="A1665" s="2">
        <v>256.0</v>
      </c>
      <c r="B1665" s="3">
        <v>2021.0</v>
      </c>
      <c r="C1665" s="7" t="s">
        <v>317</v>
      </c>
      <c r="D1665" s="2">
        <v>18333.0</v>
      </c>
      <c r="E1665" s="2">
        <v>2.992449000109E12</v>
      </c>
      <c r="F1665" s="2" t="str">
        <f t="array" ref="F1665">IFERROR(INDEX(cnpj!$A:$B,MATCH(C1665,cnpj!$B:$B,0),1),IF(G1665=14,LEFT(E1665,2)&amp;"."&amp;MID(E1665,3,3)&amp;"."&amp;MID(E1665,6,3)&amp;"/"&amp;MID(E1665,9,4)&amp;"-"&amp;RIGHT(E1665,2),IF(G1665=13,0&amp;LEFT(E1665,1)&amp;"."&amp;MID(E1665,2,3)&amp;"."&amp;MID(E1665,5,3)&amp;"/"&amp;MID(E1665,8,4)&amp;"-"&amp;RIGHT(E1665,2),IF(G1665=12,"00"&amp;"."&amp;LEFT(E1665,3)&amp;"."&amp;MID(E1665,4,3)&amp;"/"&amp;MID(E1665,7,4)&amp;"-"&amp;RIGHT(E1665,2),IF(G1665=11,"00.0"&amp;LEFT(E1665,2)&amp;"."&amp;MID(E1665,3,3)&amp;"/"&amp;MID(E1665,6,4)&amp;"-"&amp;RIGHT(E1665,2),"erro")))))</f>
        <v>02.992.449/0001-09</v>
      </c>
      <c r="G1665" s="2">
        <f t="shared" si="2"/>
        <v>13</v>
      </c>
      <c r="H1665" s="2" t="s">
        <v>50</v>
      </c>
      <c r="I1665" s="2">
        <v>6.0</v>
      </c>
      <c r="J1665" s="6" t="str">
        <f t="shared" si="14"/>
        <v/>
      </c>
      <c r="K1665" s="6"/>
      <c r="L1665" s="6"/>
      <c r="M1665" s="6"/>
      <c r="N1665" s="6"/>
      <c r="O1665" s="6"/>
      <c r="P1665" s="6"/>
      <c r="Q1665" s="6"/>
      <c r="R1665" s="6"/>
      <c r="S1665" s="6"/>
      <c r="T1665" s="6">
        <f t="shared" si="15"/>
        <v>11.68595397</v>
      </c>
      <c r="U1665" s="6">
        <f t="shared" si="16"/>
        <v>-1.051720077</v>
      </c>
      <c r="V1665" s="6">
        <f t="shared" si="17"/>
        <v>0.001690638405</v>
      </c>
      <c r="W1665" s="6">
        <f>IFERROR(VLOOKUP($C1665,'pc 2021'!$D:$M,10,0)/1000,"")</f>
        <v>201</v>
      </c>
      <c r="X1665" s="6">
        <f>IFERROR(VLOOKUP($C1665,'pnc 2021'!$D:$M,10,0)/1000,"")</f>
        <v>0</v>
      </c>
      <c r="Y1665" s="6">
        <f>IFERROR(VLOOKUP(C1665,'atv 2021'!$D:$M,10,0)/1000,"")</f>
        <v>118890</v>
      </c>
      <c r="Z1665" s="6">
        <f>IFERROR(VLOOKUP($C1665,'ll 2021'!$D:$N,11,0)/1000,"")</f>
        <v>-125039</v>
      </c>
      <c r="AA1665" s="2" t="str">
        <f t="shared" si="3"/>
        <v/>
      </c>
      <c r="AB1665" s="2">
        <f t="shared" si="18"/>
        <v>0</v>
      </c>
      <c r="AC1665" s="2">
        <f t="shared" si="19"/>
        <v>1</v>
      </c>
      <c r="AD1665" s="2">
        <f t="shared" si="20"/>
        <v>0</v>
      </c>
      <c r="AE1665" s="2">
        <f t="shared" si="21"/>
        <v>0</v>
      </c>
      <c r="AF1665" s="2">
        <f t="shared" si="22"/>
        <v>0</v>
      </c>
      <c r="AG1665" s="2">
        <f t="shared" si="23"/>
        <v>0</v>
      </c>
      <c r="AH1665" s="2">
        <f t="shared" si="24"/>
        <v>0</v>
      </c>
      <c r="AI1665" s="2">
        <f t="shared" si="25"/>
        <v>0</v>
      </c>
      <c r="AJ1665" s="2">
        <f t="shared" si="26"/>
        <v>0</v>
      </c>
      <c r="AK1665" s="2">
        <f t="shared" si="27"/>
        <v>0</v>
      </c>
      <c r="AL1665" s="2">
        <f t="shared" si="28"/>
        <v>0</v>
      </c>
      <c r="AM1665" s="2">
        <v>0.0</v>
      </c>
      <c r="AN1665" s="3">
        <v>0.0</v>
      </c>
      <c r="AO1665" s="3">
        <v>0.0</v>
      </c>
      <c r="AP1665" s="3">
        <v>0.0</v>
      </c>
      <c r="AQ1665" s="3">
        <v>0.0</v>
      </c>
      <c r="AR1665" s="3">
        <v>1.0</v>
      </c>
      <c r="AS1665" s="6">
        <f>IFERROR(VLOOKUP($C1665,'t-1 2020'!$A:$V,15,0),"")</f>
        <v>11.33711864</v>
      </c>
      <c r="AT1665" s="6">
        <f>IFERROR(VLOOKUP($C1665,'t-1 2020'!$A:$V,16,0),"")</f>
        <v>-0.001498628961</v>
      </c>
      <c r="AU1665" s="6">
        <f>IFERROR(VLOOKUP($C1665,'t-1 2020'!$A:$V,17,0),"")</f>
        <v>0.001788311595</v>
      </c>
      <c r="AV1665" s="6">
        <f>IFERROR(VLOOKUP($C1665,'t-1 2020'!$A:$V,8,0),"")</f>
        <v>0</v>
      </c>
      <c r="AW1665" s="6">
        <f>IFERROR(VLOOKUP($C1665,'t-1 2020'!$A:$V,9,0),"")</f>
        <v>0</v>
      </c>
      <c r="AX1665" s="6">
        <f>IFERROR(VLOOKUP($C1665,'t-1 2020'!$A:$V,10,0),"")</f>
        <v>0</v>
      </c>
      <c r="AY1665" s="6" t="str">
        <f>IFERROR(VLOOKUP($C1665,'t-1 2020'!$A:$V,111,0),"")</f>
        <v/>
      </c>
      <c r="AZ1665" s="6">
        <f>IFERROR(VLOOKUP($C1665,'t-1 2020'!$A:$V,12,0),"")</f>
        <v>0</v>
      </c>
      <c r="BA1665" s="6">
        <f>IFERROR(VLOOKUP($C1665,'t-1 2020'!$A:$V,13,0),"")</f>
        <v>5</v>
      </c>
      <c r="BB1665" s="6">
        <f>IFERROR(VLOOKUP($C1665,'t-1 2020'!$A:$V,14,0),"")</f>
        <v>0</v>
      </c>
      <c r="BC1665" s="6"/>
      <c r="BD1665" s="6"/>
    </row>
    <row r="1666" ht="15.75" customHeight="1">
      <c r="A1666" s="2">
        <v>257.0</v>
      </c>
      <c r="B1666" s="3">
        <v>2021.0</v>
      </c>
      <c r="C1666" s="7" t="s">
        <v>318</v>
      </c>
      <c r="D1666" s="2">
        <v>21482.0</v>
      </c>
      <c r="E1666" s="2">
        <v>8.741499000108E12</v>
      </c>
      <c r="F1666" s="2" t="str">
        <f t="array" ref="F1666">IFERROR(INDEX(cnpj!$A:$B,MATCH(C1666,cnpj!$B:$B,0),1),IF(G1666=14,LEFT(E1666,2)&amp;"."&amp;MID(E1666,3,3)&amp;"."&amp;MID(E1666,6,3)&amp;"/"&amp;MID(E1666,9,4)&amp;"-"&amp;RIGHT(E1666,2),IF(G1666=13,0&amp;LEFT(E1666,1)&amp;"."&amp;MID(E1666,2,3)&amp;"."&amp;MID(E1666,5,3)&amp;"/"&amp;MID(E1666,8,4)&amp;"-"&amp;RIGHT(E1666,2),IF(G1666=12,"00"&amp;"."&amp;LEFT(E1666,3)&amp;"."&amp;MID(E1666,4,3)&amp;"/"&amp;MID(E1666,7,4)&amp;"-"&amp;RIGHT(E1666,2),IF(G1666=11,"00.0"&amp;LEFT(E1666,2)&amp;"."&amp;MID(E1666,3,3)&amp;"/"&amp;MID(E1666,6,4)&amp;"-"&amp;RIGHT(E1666,2),"erro")))))</f>
        <v>08.741.499/0001-08</v>
      </c>
      <c r="G1666" s="2">
        <f t="shared" si="2"/>
        <v>13</v>
      </c>
      <c r="H1666" s="2" t="s">
        <v>60</v>
      </c>
      <c r="I1666" s="2">
        <v>1.0</v>
      </c>
      <c r="J1666" s="6" t="str">
        <f t="shared" si="14"/>
        <v/>
      </c>
      <c r="K1666" s="6"/>
      <c r="L1666" s="6"/>
      <c r="M1666" s="6"/>
      <c r="N1666" s="6"/>
      <c r="O1666" s="6"/>
      <c r="P1666" s="6"/>
      <c r="Q1666" s="6"/>
      <c r="R1666" s="6"/>
      <c r="S1666" s="6"/>
      <c r="T1666" s="6" t="str">
        <f t="shared" si="15"/>
        <v/>
      </c>
      <c r="U1666" s="6" t="str">
        <f t="shared" si="16"/>
        <v/>
      </c>
      <c r="V1666" s="6" t="str">
        <f t="shared" si="17"/>
        <v/>
      </c>
      <c r="W1666" s="6" t="str">
        <f>IFERROR(VLOOKUP($C1666,'pc 2021'!$D:$M,10,0)/1000,"")</f>
        <v/>
      </c>
      <c r="X1666" s="6" t="str">
        <f>IFERROR(VLOOKUP($C1666,'pnc 2021'!$D:$M,10,0)/1000,"")</f>
        <v/>
      </c>
      <c r="Y1666" s="6" t="str">
        <f>IFERROR(VLOOKUP(C1666,'atv 2021'!$D:$M,10,0)/1000,"")</f>
        <v/>
      </c>
      <c r="Z1666" s="6" t="str">
        <f>IFERROR(VLOOKUP($C1666,'ll 2021'!$D:$N,11,0)/1000,"")</f>
        <v/>
      </c>
      <c r="AA1666" s="2" t="str">
        <f t="shared" si="3"/>
        <v/>
      </c>
      <c r="AB1666" s="2">
        <f t="shared" si="18"/>
        <v>0</v>
      </c>
      <c r="AC1666" s="2">
        <f t="shared" si="19"/>
        <v>0</v>
      </c>
      <c r="AD1666" s="2">
        <f t="shared" si="20"/>
        <v>0</v>
      </c>
      <c r="AE1666" s="2">
        <f t="shared" si="21"/>
        <v>0</v>
      </c>
      <c r="AF1666" s="2">
        <f t="shared" si="22"/>
        <v>0</v>
      </c>
      <c r="AG1666" s="2">
        <f t="shared" si="23"/>
        <v>1</v>
      </c>
      <c r="AH1666" s="2">
        <f t="shared" si="24"/>
        <v>0</v>
      </c>
      <c r="AI1666" s="2">
        <f t="shared" si="25"/>
        <v>0</v>
      </c>
      <c r="AJ1666" s="2">
        <f t="shared" si="26"/>
        <v>0</v>
      </c>
      <c r="AK1666" s="2">
        <f t="shared" si="27"/>
        <v>0</v>
      </c>
      <c r="AL1666" s="2">
        <f t="shared" si="28"/>
        <v>0</v>
      </c>
      <c r="AM1666" s="2">
        <v>0.0</v>
      </c>
      <c r="AN1666" s="3">
        <v>0.0</v>
      </c>
      <c r="AO1666" s="3">
        <v>0.0</v>
      </c>
      <c r="AP1666" s="3">
        <v>0.0</v>
      </c>
      <c r="AQ1666" s="3">
        <v>0.0</v>
      </c>
      <c r="AR1666" s="3">
        <v>1.0</v>
      </c>
      <c r="AS1666" s="6" t="str">
        <f>IFERROR(VLOOKUP($C1666,'t-1 2020'!$A:$V,15,0),"")</f>
        <v/>
      </c>
      <c r="AT1666" s="6" t="str">
        <f>IFERROR(VLOOKUP($C1666,'t-1 2020'!$A:$V,16,0),"")</f>
        <v/>
      </c>
      <c r="AU1666" s="6" t="str">
        <f>IFERROR(VLOOKUP($C1666,'t-1 2020'!$A:$V,17,0),"")</f>
        <v/>
      </c>
      <c r="AV1666" s="6" t="str">
        <f>IFERROR(VLOOKUP($C1666,'t-1 2020'!$A:$V,8,0),"")</f>
        <v/>
      </c>
      <c r="AW1666" s="6" t="str">
        <f>IFERROR(VLOOKUP($C1666,'t-1 2020'!$A:$V,9,0),"")</f>
        <v/>
      </c>
      <c r="AX1666" s="6" t="str">
        <f>IFERROR(VLOOKUP($C1666,'t-1 2020'!$A:$V,10,0),"")</f>
        <v/>
      </c>
      <c r="AY1666" s="6" t="str">
        <f>IFERROR(VLOOKUP($C1666,'t-1 2020'!$A:$V,111,0),"")</f>
        <v/>
      </c>
      <c r="AZ1666" s="6" t="str">
        <f>IFERROR(VLOOKUP($C1666,'t-1 2020'!$A:$V,12,0),"")</f>
        <v/>
      </c>
      <c r="BA1666" s="6" t="str">
        <f>IFERROR(VLOOKUP($C1666,'t-1 2020'!$A:$V,13,0),"")</f>
        <v/>
      </c>
      <c r="BB1666" s="6" t="str">
        <f>IFERROR(VLOOKUP($C1666,'t-1 2020'!$A:$V,14,0),"")</f>
        <v/>
      </c>
      <c r="BC1666" s="6"/>
      <c r="BD1666" s="6"/>
    </row>
    <row r="1667" ht="15.75" customHeight="1">
      <c r="A1667" s="2">
        <v>258.0</v>
      </c>
      <c r="B1667" s="3">
        <v>2021.0</v>
      </c>
      <c r="C1667" s="7" t="s">
        <v>319</v>
      </c>
      <c r="D1667" s="2">
        <v>5258.0</v>
      </c>
      <c r="E1667" s="2">
        <v>6.1585865000151E13</v>
      </c>
      <c r="F1667" s="2" t="str">
        <f t="array" ref="F1667">IFERROR(INDEX(cnpj!$A:$B,MATCH(C1667,cnpj!$B:$B,0),1),IF(G1667=14,LEFT(E1667,2)&amp;"."&amp;MID(E1667,3,3)&amp;"."&amp;MID(E1667,6,3)&amp;"/"&amp;MID(E1667,9,4)&amp;"-"&amp;RIGHT(E1667,2),IF(G1667=13,0&amp;LEFT(E1667,1)&amp;"."&amp;MID(E1667,2,3)&amp;"."&amp;MID(E1667,5,3)&amp;"/"&amp;MID(E1667,8,4)&amp;"-"&amp;RIGHT(E1667,2),IF(G1667=12,"00"&amp;"."&amp;LEFT(E1667,3)&amp;"."&amp;MID(E1667,4,3)&amp;"/"&amp;MID(E1667,7,4)&amp;"-"&amp;RIGHT(E1667,2),IF(G1667=11,"00.0"&amp;LEFT(E1667,2)&amp;"."&amp;MID(E1667,3,3)&amp;"/"&amp;MID(E1667,6,4)&amp;"-"&amp;RIGHT(E1667,2),"erro")))))</f>
        <v>61.585.865/0001-51</v>
      </c>
      <c r="G1667" s="2">
        <f t="shared" si="2"/>
        <v>14</v>
      </c>
      <c r="H1667" s="2" t="s">
        <v>48</v>
      </c>
      <c r="I1667" s="2">
        <v>8.0</v>
      </c>
      <c r="J1667" s="6" t="str">
        <f t="shared" si="14"/>
        <v/>
      </c>
      <c r="K1667" s="6"/>
      <c r="L1667" s="6"/>
      <c r="M1667" s="6"/>
      <c r="N1667" s="6"/>
      <c r="O1667" s="6"/>
      <c r="P1667" s="6"/>
      <c r="Q1667" s="6"/>
      <c r="R1667" s="6"/>
      <c r="S1667" s="6"/>
      <c r="T1667" s="6">
        <f t="shared" si="15"/>
        <v>16.48559129</v>
      </c>
      <c r="U1667" s="6">
        <f t="shared" si="16"/>
        <v>0.05206889902</v>
      </c>
      <c r="V1667" s="6">
        <f t="shared" si="17"/>
        <v>0.6760868865</v>
      </c>
      <c r="W1667" s="6">
        <f>IFERROR(VLOOKUP($C1667,'pc 2021'!$D:$M,10,0)/1000,"")</f>
        <v>5652199</v>
      </c>
      <c r="X1667" s="6">
        <f>IFERROR(VLOOKUP($C1667,'pnc 2021'!$D:$M,10,0)/1000,"")</f>
        <v>4111263</v>
      </c>
      <c r="Y1667" s="6">
        <f>IFERROR(VLOOKUP(C1667,'atv 2021'!$D:$M,10,0)/1000,"")</f>
        <v>14441135</v>
      </c>
      <c r="Z1667" s="6">
        <f>IFERROR(VLOOKUP($C1667,'ll 2021'!$D:$N,11,0)/1000,"")</f>
        <v>751934</v>
      </c>
      <c r="AA1667" s="2" t="str">
        <f t="shared" si="3"/>
        <v/>
      </c>
      <c r="AB1667" s="2">
        <f t="shared" si="18"/>
        <v>1</v>
      </c>
      <c r="AC1667" s="2">
        <f t="shared" si="19"/>
        <v>0</v>
      </c>
      <c r="AD1667" s="2">
        <f t="shared" si="20"/>
        <v>0</v>
      </c>
      <c r="AE1667" s="2">
        <f t="shared" si="21"/>
        <v>0</v>
      </c>
      <c r="AF1667" s="2">
        <f t="shared" si="22"/>
        <v>0</v>
      </c>
      <c r="AG1667" s="2">
        <f t="shared" si="23"/>
        <v>0</v>
      </c>
      <c r="AH1667" s="2">
        <f t="shared" si="24"/>
        <v>0</v>
      </c>
      <c r="AI1667" s="2">
        <f t="shared" si="25"/>
        <v>0</v>
      </c>
      <c r="AJ1667" s="2">
        <f t="shared" si="26"/>
        <v>0</v>
      </c>
      <c r="AK1667" s="2">
        <f t="shared" si="27"/>
        <v>0</v>
      </c>
      <c r="AL1667" s="2">
        <f t="shared" si="28"/>
        <v>0</v>
      </c>
      <c r="AM1667" s="2">
        <v>0.0</v>
      </c>
      <c r="AN1667" s="3">
        <v>0.0</v>
      </c>
      <c r="AO1667" s="3">
        <v>0.0</v>
      </c>
      <c r="AP1667" s="3">
        <v>0.0</v>
      </c>
      <c r="AQ1667" s="3">
        <v>0.0</v>
      </c>
      <c r="AR1667" s="3">
        <v>1.0</v>
      </c>
      <c r="AS1667" s="6" t="str">
        <f>IFERROR(VLOOKUP($C1667,'t-1 2020'!$A:$V,15,0),"")</f>
        <v/>
      </c>
      <c r="AT1667" s="6" t="str">
        <f>IFERROR(VLOOKUP($C1667,'t-1 2020'!$A:$V,16,0),"")</f>
        <v/>
      </c>
      <c r="AU1667" s="6" t="str">
        <f>IFERROR(VLOOKUP($C1667,'t-1 2020'!$A:$V,17,0),"")</f>
        <v/>
      </c>
      <c r="AV1667" s="6" t="str">
        <f>IFERROR(VLOOKUP($C1667,'t-1 2020'!$A:$V,8,0),"")</f>
        <v/>
      </c>
      <c r="AW1667" s="6" t="str">
        <f>IFERROR(VLOOKUP($C1667,'t-1 2020'!$A:$V,9,0),"")</f>
        <v/>
      </c>
      <c r="AX1667" s="6" t="str">
        <f>IFERROR(VLOOKUP($C1667,'t-1 2020'!$A:$V,10,0),"")</f>
        <v/>
      </c>
      <c r="AY1667" s="6" t="str">
        <f>IFERROR(VLOOKUP($C1667,'t-1 2020'!$A:$V,111,0),"")</f>
        <v/>
      </c>
      <c r="AZ1667" s="6" t="str">
        <f>IFERROR(VLOOKUP($C1667,'t-1 2020'!$A:$V,12,0),"")</f>
        <v/>
      </c>
      <c r="BA1667" s="6" t="str">
        <f>IFERROR(VLOOKUP($C1667,'t-1 2020'!$A:$V,13,0),"")</f>
        <v/>
      </c>
      <c r="BB1667" s="6" t="str">
        <f>IFERROR(VLOOKUP($C1667,'t-1 2020'!$A:$V,14,0),"")</f>
        <v/>
      </c>
      <c r="BC1667" s="6"/>
      <c r="BD1667" s="6"/>
    </row>
    <row r="1668" ht="15.75" customHeight="1">
      <c r="A1668" s="2">
        <v>259.0</v>
      </c>
      <c r="B1668" s="3">
        <v>2021.0</v>
      </c>
      <c r="C1668" s="7" t="s">
        <v>320</v>
      </c>
      <c r="D1668" s="2">
        <v>14109.0</v>
      </c>
      <c r="E1668" s="2">
        <v>8.9086144000116E13</v>
      </c>
      <c r="F1668" s="2" t="str">
        <f t="array" ref="F1668">IFERROR(INDEX(cnpj!$A:$B,MATCH(C1668,cnpj!$B:$B,0),1),IF(G1668=14,LEFT(E1668,2)&amp;"."&amp;MID(E1668,3,3)&amp;"."&amp;MID(E1668,6,3)&amp;"/"&amp;MID(E1668,9,4)&amp;"-"&amp;RIGHT(E1668,2),IF(G1668=13,0&amp;LEFT(E1668,1)&amp;"."&amp;MID(E1668,2,3)&amp;"."&amp;MID(E1668,5,3)&amp;"/"&amp;MID(E1668,8,4)&amp;"-"&amp;RIGHT(E1668,2),IF(G1668=12,"00"&amp;"."&amp;LEFT(E1668,3)&amp;"."&amp;MID(E1668,4,3)&amp;"/"&amp;MID(E1668,7,4)&amp;"-"&amp;RIGHT(E1668,2),IF(G1668=11,"00.0"&amp;LEFT(E1668,2)&amp;"."&amp;MID(E1668,3,3)&amp;"/"&amp;MID(E1668,6,4)&amp;"-"&amp;RIGHT(E1668,2),"erro")))))</f>
        <v>89.086.144/0001-16</v>
      </c>
      <c r="G1668" s="2">
        <f t="shared" si="2"/>
        <v>14</v>
      </c>
      <c r="H1668" s="2" t="s">
        <v>60</v>
      </c>
      <c r="I1668" s="2">
        <v>1.0</v>
      </c>
      <c r="J1668" s="6" t="str">
        <f t="shared" si="14"/>
        <v/>
      </c>
      <c r="K1668" s="6"/>
      <c r="L1668" s="6"/>
      <c r="M1668" s="6"/>
      <c r="N1668" s="6"/>
      <c r="O1668" s="6"/>
      <c r="P1668" s="6"/>
      <c r="Q1668" s="6"/>
      <c r="R1668" s="6"/>
      <c r="S1668" s="6"/>
      <c r="T1668" s="6">
        <f t="shared" si="15"/>
        <v>15.56095258</v>
      </c>
      <c r="U1668" s="6">
        <f t="shared" si="16"/>
        <v>0.1218266845</v>
      </c>
      <c r="V1668" s="6">
        <f t="shared" si="17"/>
        <v>0.56005089</v>
      </c>
      <c r="W1668" s="6">
        <f>IFERROR(VLOOKUP($C1668,'pc 2021'!$D:$M,10,0)/1000,"")</f>
        <v>1660393</v>
      </c>
      <c r="X1668" s="6">
        <f>IFERROR(VLOOKUP($C1668,'pnc 2021'!$D:$M,10,0)/1000,"")</f>
        <v>1547821</v>
      </c>
      <c r="Y1668" s="6">
        <f>IFERROR(VLOOKUP(C1668,'atv 2021'!$D:$M,10,0)/1000,"")</f>
        <v>5728433</v>
      </c>
      <c r="Z1668" s="6">
        <f>IFERROR(VLOOKUP($C1668,'ll 2021'!$D:$N,11,0)/1000,"")</f>
        <v>697876</v>
      </c>
      <c r="AA1668" s="2" t="str">
        <f t="shared" si="3"/>
        <v/>
      </c>
      <c r="AB1668" s="2">
        <f t="shared" si="18"/>
        <v>0</v>
      </c>
      <c r="AC1668" s="2">
        <f t="shared" si="19"/>
        <v>0</v>
      </c>
      <c r="AD1668" s="2">
        <f t="shared" si="20"/>
        <v>0</v>
      </c>
      <c r="AE1668" s="2">
        <f t="shared" si="21"/>
        <v>0</v>
      </c>
      <c r="AF1668" s="2">
        <f t="shared" si="22"/>
        <v>0</v>
      </c>
      <c r="AG1668" s="2">
        <f t="shared" si="23"/>
        <v>1</v>
      </c>
      <c r="AH1668" s="2">
        <f t="shared" si="24"/>
        <v>0</v>
      </c>
      <c r="AI1668" s="2">
        <f t="shared" si="25"/>
        <v>0</v>
      </c>
      <c r="AJ1668" s="2">
        <f t="shared" si="26"/>
        <v>0</v>
      </c>
      <c r="AK1668" s="2">
        <f t="shared" si="27"/>
        <v>0</v>
      </c>
      <c r="AL1668" s="2">
        <f t="shared" si="28"/>
        <v>0</v>
      </c>
      <c r="AM1668" s="2">
        <v>0.0</v>
      </c>
      <c r="AN1668" s="3">
        <v>0.0</v>
      </c>
      <c r="AO1668" s="3">
        <v>0.0</v>
      </c>
      <c r="AP1668" s="3">
        <v>0.0</v>
      </c>
      <c r="AQ1668" s="3">
        <v>0.0</v>
      </c>
      <c r="AR1668" s="3">
        <v>1.0</v>
      </c>
      <c r="AS1668" s="6">
        <f>IFERROR(VLOOKUP($C1668,'t-1 2020'!$A:$V,15,0),"")</f>
        <v>15.43315292</v>
      </c>
      <c r="AT1668" s="6">
        <f>IFERROR(VLOOKUP($C1668,'t-1 2020'!$A:$V,16,0),"")</f>
        <v>0.1318486048</v>
      </c>
      <c r="AU1668" s="6">
        <f>IFERROR(VLOOKUP($C1668,'t-1 2020'!$A:$V,17,0),"")</f>
        <v>0.5938703771</v>
      </c>
      <c r="AV1668" s="6">
        <f>IFERROR(VLOOKUP($C1668,'t-1 2020'!$A:$V,8,0),"")</f>
        <v>0</v>
      </c>
      <c r="AW1668" s="6">
        <f>IFERROR(VLOOKUP($C1668,'t-1 2020'!$A:$V,9,0),"")</f>
        <v>1</v>
      </c>
      <c r="AX1668" s="6">
        <f>IFERROR(VLOOKUP($C1668,'t-1 2020'!$A:$V,10,0),"")</f>
        <v>0</v>
      </c>
      <c r="AY1668" s="6" t="str">
        <f>IFERROR(VLOOKUP($C1668,'t-1 2020'!$A:$V,111,0),"")</f>
        <v/>
      </c>
      <c r="AZ1668" s="6">
        <f>IFERROR(VLOOKUP($C1668,'t-1 2020'!$A:$V,12,0),"")</f>
        <v>0</v>
      </c>
      <c r="BA1668" s="6">
        <f>IFERROR(VLOOKUP($C1668,'t-1 2020'!$A:$V,13,0),"")</f>
        <v>15</v>
      </c>
      <c r="BB1668" s="6">
        <f>IFERROR(VLOOKUP($C1668,'t-1 2020'!$A:$V,14,0),"")</f>
        <v>0</v>
      </c>
      <c r="BC1668" s="6"/>
      <c r="BD1668" s="6"/>
    </row>
    <row r="1669" ht="15.75" customHeight="1">
      <c r="A1669" s="2">
        <v>260.0</v>
      </c>
      <c r="B1669" s="3">
        <v>2021.0</v>
      </c>
      <c r="C1669" s="7" t="s">
        <v>321</v>
      </c>
      <c r="D1669" s="2">
        <v>12572.0</v>
      </c>
      <c r="E1669" s="2">
        <v>9.1333666000117E13</v>
      </c>
      <c r="F1669" s="2" t="str">
        <f t="array" ref="F1669">IFERROR(INDEX(cnpj!$A:$B,MATCH(C1669,cnpj!$B:$B,0),1),IF(G1669=14,LEFT(E1669,2)&amp;"."&amp;MID(E1669,3,3)&amp;"."&amp;MID(E1669,6,3)&amp;"/"&amp;MID(E1669,9,4)&amp;"-"&amp;RIGHT(E1669,2),IF(G1669=13,0&amp;LEFT(E1669,1)&amp;"."&amp;MID(E1669,2,3)&amp;"."&amp;MID(E1669,5,3)&amp;"/"&amp;MID(E1669,8,4)&amp;"-"&amp;RIGHT(E1669,2),IF(G1669=12,"00"&amp;"."&amp;LEFT(E1669,3)&amp;"."&amp;MID(E1669,4,3)&amp;"/"&amp;MID(E1669,7,4)&amp;"-"&amp;RIGHT(E1669,2),IF(G1669=11,"00.0"&amp;LEFT(E1669,2)&amp;"."&amp;MID(E1669,3,3)&amp;"/"&amp;MID(E1669,6,4)&amp;"-"&amp;RIGHT(E1669,2),"erro")))))</f>
        <v>91.333.666/0001-17</v>
      </c>
      <c r="G1669" s="2">
        <f t="shared" si="2"/>
        <v>14</v>
      </c>
      <c r="H1669" s="2" t="s">
        <v>60</v>
      </c>
      <c r="I1669" s="2">
        <v>1.0</v>
      </c>
      <c r="J1669" s="6" t="str">
        <f t="shared" si="14"/>
        <v/>
      </c>
      <c r="K1669" s="6"/>
      <c r="L1669" s="6"/>
      <c r="M1669" s="6"/>
      <c r="N1669" s="6"/>
      <c r="O1669" s="6"/>
      <c r="P1669" s="6"/>
      <c r="Q1669" s="6"/>
      <c r="R1669" s="6"/>
      <c r="S1669" s="6"/>
      <c r="T1669" s="6">
        <f t="shared" si="15"/>
        <v>11.09296074</v>
      </c>
      <c r="U1669" s="6">
        <f t="shared" si="16"/>
        <v>-0.02488319357</v>
      </c>
      <c r="V1669" s="6">
        <f t="shared" si="17"/>
        <v>1.623616966</v>
      </c>
      <c r="W1669" s="6">
        <f>IFERROR(VLOOKUP($C1669,'pc 2021'!$D:$M,10,0)/1000,"")</f>
        <v>20227</v>
      </c>
      <c r="X1669" s="6">
        <f>IFERROR(VLOOKUP($C1669,'pnc 2021'!$D:$M,10,0)/1000,"")</f>
        <v>86456</v>
      </c>
      <c r="Y1669" s="6">
        <f>IFERROR(VLOOKUP(C1669,'atv 2021'!$D:$M,10,0)/1000,"")</f>
        <v>65707</v>
      </c>
      <c r="Z1669" s="6">
        <f>IFERROR(VLOOKUP($C1669,'ll 2021'!$D:$N,11,0)/1000,"")</f>
        <v>-1635</v>
      </c>
      <c r="AA1669" s="2" t="str">
        <f t="shared" si="3"/>
        <v/>
      </c>
      <c r="AB1669" s="2">
        <f t="shared" si="18"/>
        <v>0</v>
      </c>
      <c r="AC1669" s="2">
        <f t="shared" si="19"/>
        <v>0</v>
      </c>
      <c r="AD1669" s="2">
        <f t="shared" si="20"/>
        <v>0</v>
      </c>
      <c r="AE1669" s="2">
        <f t="shared" si="21"/>
        <v>0</v>
      </c>
      <c r="AF1669" s="2">
        <f t="shared" si="22"/>
        <v>0</v>
      </c>
      <c r="AG1669" s="2">
        <f t="shared" si="23"/>
        <v>1</v>
      </c>
      <c r="AH1669" s="2">
        <f t="shared" si="24"/>
        <v>0</v>
      </c>
      <c r="AI1669" s="2">
        <f t="shared" si="25"/>
        <v>0</v>
      </c>
      <c r="AJ1669" s="2">
        <f t="shared" si="26"/>
        <v>0</v>
      </c>
      <c r="AK1669" s="2">
        <f t="shared" si="27"/>
        <v>0</v>
      </c>
      <c r="AL1669" s="2">
        <f t="shared" si="28"/>
        <v>0</v>
      </c>
      <c r="AM1669" s="2">
        <v>0.0</v>
      </c>
      <c r="AN1669" s="3">
        <v>0.0</v>
      </c>
      <c r="AO1669" s="3">
        <v>0.0</v>
      </c>
      <c r="AP1669" s="3">
        <v>0.0</v>
      </c>
      <c r="AQ1669" s="3">
        <v>0.0</v>
      </c>
      <c r="AR1669" s="3">
        <v>1.0</v>
      </c>
      <c r="AS1669" s="6">
        <f>IFERROR(VLOOKUP($C1669,'t-1 2020'!$A:$V,15,0),"")</f>
        <v>10.66986196</v>
      </c>
      <c r="AT1669" s="6">
        <f>IFERROR(VLOOKUP($C1669,'t-1 2020'!$A:$V,16,0),"")</f>
        <v>-0.03173865564</v>
      </c>
      <c r="AU1669" s="6">
        <f>IFERROR(VLOOKUP($C1669,'t-1 2020'!$A:$V,17,0),"")</f>
        <v>2.425242222</v>
      </c>
      <c r="AV1669" s="6">
        <f>IFERROR(VLOOKUP($C1669,'t-1 2020'!$A:$V,8,0),"")</f>
        <v>0</v>
      </c>
      <c r="AW1669" s="6">
        <f>IFERROR(VLOOKUP($C1669,'t-1 2020'!$A:$V,9,0),"")</f>
        <v>0</v>
      </c>
      <c r="AX1669" s="6">
        <f>IFERROR(VLOOKUP($C1669,'t-1 2020'!$A:$V,10,0),"")</f>
        <v>0</v>
      </c>
      <c r="AY1669" s="6" t="str">
        <f>IFERROR(VLOOKUP($C1669,'t-1 2020'!$A:$V,111,0),"")</f>
        <v/>
      </c>
      <c r="AZ1669" s="6">
        <f>IFERROR(VLOOKUP($C1669,'t-1 2020'!$A:$V,12,0),"")</f>
        <v>0</v>
      </c>
      <c r="BA1669" s="6">
        <f>IFERROR(VLOOKUP($C1669,'t-1 2020'!$A:$V,13,0),"")</f>
        <v>3</v>
      </c>
      <c r="BB1669" s="6">
        <f>IFERROR(VLOOKUP($C1669,'t-1 2020'!$A:$V,14,0),"")</f>
        <v>1</v>
      </c>
      <c r="BC1669" s="6"/>
      <c r="BD1669" s="6"/>
    </row>
    <row r="1670" ht="15.75" customHeight="1">
      <c r="A1670" s="2">
        <v>261.0</v>
      </c>
      <c r="B1670" s="3">
        <v>2021.0</v>
      </c>
      <c r="C1670" s="7" t="s">
        <v>322</v>
      </c>
      <c r="D1670" s="2">
        <v>3190.0</v>
      </c>
      <c r="E1670" s="2">
        <v>6.1584140000149E13</v>
      </c>
      <c r="F1670" s="2" t="str">
        <f t="array" ref="F1670">IFERROR(INDEX(cnpj!$A:$B,MATCH(C1670,cnpj!$B:$B,0),1),IF(G1670=14,LEFT(E1670,2)&amp;"."&amp;MID(E1670,3,3)&amp;"."&amp;MID(E1670,6,3)&amp;"/"&amp;MID(E1670,9,4)&amp;"-"&amp;RIGHT(E1670,2),IF(G1670=13,0&amp;LEFT(E1670,1)&amp;"."&amp;MID(E1670,2,3)&amp;"."&amp;MID(E1670,5,3)&amp;"/"&amp;MID(E1670,8,4)&amp;"-"&amp;RIGHT(E1670,2),IF(G1670=12,"00"&amp;"."&amp;LEFT(E1670,3)&amp;"."&amp;MID(E1670,4,3)&amp;"/"&amp;MID(E1670,7,4)&amp;"-"&amp;RIGHT(E1670,2),IF(G1670=11,"00.0"&amp;LEFT(E1670,2)&amp;"."&amp;MID(E1670,3,3)&amp;"/"&amp;MID(E1670,6,4)&amp;"-"&amp;RIGHT(E1670,2),"erro")))))</f>
        <v>61.584.140/0001-49</v>
      </c>
      <c r="G1670" s="2">
        <f t="shared" si="2"/>
        <v>14</v>
      </c>
      <c r="H1670" s="2" t="s">
        <v>55</v>
      </c>
      <c r="I1670" s="2">
        <v>10.0</v>
      </c>
      <c r="J1670" s="6" t="str">
        <f t="shared" si="14"/>
        <v/>
      </c>
      <c r="K1670" s="6"/>
      <c r="L1670" s="6"/>
      <c r="M1670" s="6"/>
      <c r="N1670" s="6"/>
      <c r="O1670" s="6"/>
      <c r="P1670" s="6"/>
      <c r="Q1670" s="6"/>
      <c r="R1670" s="6"/>
      <c r="S1670" s="6"/>
      <c r="T1670" s="6">
        <f t="shared" si="15"/>
        <v>15.37660367</v>
      </c>
      <c r="U1670" s="6">
        <f t="shared" si="16"/>
        <v>0.3187868832</v>
      </c>
      <c r="V1670" s="6">
        <f t="shared" si="17"/>
        <v>0.2198445181</v>
      </c>
      <c r="W1670" s="6">
        <f>IFERROR(VLOOKUP($C1670,'pc 2021'!$D:$M,10,0)/1000,"")</f>
        <v>6119</v>
      </c>
      <c r="X1670" s="6">
        <f>IFERROR(VLOOKUP($C1670,'pnc 2021'!$D:$M,10,0)/1000,"")</f>
        <v>1041226</v>
      </c>
      <c r="Y1670" s="6">
        <f>IFERROR(VLOOKUP(C1670,'atv 2021'!$D:$M,10,0)/1000,"")</f>
        <v>4764026</v>
      </c>
      <c r="Z1670" s="6">
        <f>IFERROR(VLOOKUP($C1670,'ll 2021'!$D:$N,11,0)/1000,"")</f>
        <v>1518709</v>
      </c>
      <c r="AA1670" s="2" t="str">
        <f t="shared" si="3"/>
        <v/>
      </c>
      <c r="AB1670" s="2">
        <f t="shared" si="18"/>
        <v>0</v>
      </c>
      <c r="AC1670" s="2">
        <f t="shared" si="19"/>
        <v>0</v>
      </c>
      <c r="AD1670" s="2">
        <f t="shared" si="20"/>
        <v>1</v>
      </c>
      <c r="AE1670" s="2">
        <f t="shared" si="21"/>
        <v>0</v>
      </c>
      <c r="AF1670" s="2">
        <f t="shared" si="22"/>
        <v>0</v>
      </c>
      <c r="AG1670" s="2">
        <f t="shared" si="23"/>
        <v>0</v>
      </c>
      <c r="AH1670" s="2">
        <f t="shared" si="24"/>
        <v>0</v>
      </c>
      <c r="AI1670" s="2">
        <f t="shared" si="25"/>
        <v>0</v>
      </c>
      <c r="AJ1670" s="2">
        <f t="shared" si="26"/>
        <v>0</v>
      </c>
      <c r="AK1670" s="2">
        <f t="shared" si="27"/>
        <v>0</v>
      </c>
      <c r="AL1670" s="2">
        <f t="shared" si="28"/>
        <v>0</v>
      </c>
      <c r="AM1670" s="2">
        <v>0.0</v>
      </c>
      <c r="AN1670" s="3">
        <v>0.0</v>
      </c>
      <c r="AO1670" s="3">
        <v>0.0</v>
      </c>
      <c r="AP1670" s="3">
        <v>0.0</v>
      </c>
      <c r="AQ1670" s="3">
        <v>0.0</v>
      </c>
      <c r="AR1670" s="3">
        <v>1.0</v>
      </c>
      <c r="AS1670" s="6">
        <f>IFERROR(VLOOKUP($C1670,'t-1 2020'!$A:$V,15,0),"")</f>
        <v>15.46872437</v>
      </c>
      <c r="AT1670" s="6">
        <f>IFERROR(VLOOKUP($C1670,'t-1 2020'!$A:$V,16,0),"")</f>
        <v>0.1741791946</v>
      </c>
      <c r="AU1670" s="6">
        <f>IFERROR(VLOOKUP($C1670,'t-1 2020'!$A:$V,17,0),"")</f>
        <v>0.1966424063</v>
      </c>
      <c r="AV1670" s="6">
        <f>IFERROR(VLOOKUP($C1670,'t-1 2020'!$A:$V,8,0),"")</f>
        <v>0</v>
      </c>
      <c r="AW1670" s="6">
        <f>IFERROR(VLOOKUP($C1670,'t-1 2020'!$A:$V,9,0),"")</f>
        <v>1</v>
      </c>
      <c r="AX1670" s="6">
        <f>IFERROR(VLOOKUP($C1670,'t-1 2020'!$A:$V,10,0),"")</f>
        <v>0</v>
      </c>
      <c r="AY1670" s="6" t="str">
        <f>IFERROR(VLOOKUP($C1670,'t-1 2020'!$A:$V,111,0),"")</f>
        <v/>
      </c>
      <c r="AZ1670" s="6">
        <f>IFERROR(VLOOKUP($C1670,'t-1 2020'!$A:$V,12,0),"")</f>
        <v>0</v>
      </c>
      <c r="BA1670" s="6">
        <f>IFERROR(VLOOKUP($C1670,'t-1 2020'!$A:$V,13,0),"")</f>
        <v>7</v>
      </c>
      <c r="BB1670" s="6">
        <f>IFERROR(VLOOKUP($C1670,'t-1 2020'!$A:$V,14,0),"")</f>
        <v>0</v>
      </c>
      <c r="BC1670" s="6"/>
      <c r="BD1670" s="6"/>
    </row>
    <row r="1671" ht="15.75" customHeight="1">
      <c r="A1671" s="2">
        <v>262.0</v>
      </c>
      <c r="B1671" s="3">
        <v>2021.0</v>
      </c>
      <c r="C1671" s="7" t="s">
        <v>323</v>
      </c>
      <c r="D1671" s="2">
        <v>9989.0</v>
      </c>
      <c r="E1671" s="2">
        <v>3.3412081000196E13</v>
      </c>
      <c r="F1671" s="2" t="str">
        <f t="array" ref="F1671">IFERROR(INDEX(cnpj!$A:$B,MATCH(C1671,cnpj!$B:$B,0),1),IF(G1671=14,LEFT(E1671,2)&amp;"."&amp;MID(E1671,3,3)&amp;"."&amp;MID(E1671,6,3)&amp;"/"&amp;MID(E1671,9,4)&amp;"-"&amp;RIGHT(E1671,2),IF(G1671=13,0&amp;LEFT(E1671,1)&amp;"."&amp;MID(E1671,2,3)&amp;"."&amp;MID(E1671,5,3)&amp;"/"&amp;MID(E1671,8,4)&amp;"-"&amp;RIGHT(E1671,2),IF(G1671=12,"00"&amp;"."&amp;LEFT(E1671,3)&amp;"."&amp;MID(E1671,4,3)&amp;"/"&amp;MID(E1671,7,4)&amp;"-"&amp;RIGHT(E1671,2),IF(G1671=11,"00.0"&amp;LEFT(E1671,2)&amp;"."&amp;MID(E1671,3,3)&amp;"/"&amp;MID(E1671,6,4)&amp;"-"&amp;RIGHT(E1671,2),"erro")))))</f>
        <v>33.412.081/0001-96</v>
      </c>
      <c r="G1671" s="2">
        <f t="shared" si="2"/>
        <v>14</v>
      </c>
      <c r="H1671" s="2" t="s">
        <v>191</v>
      </c>
      <c r="I1671" s="2">
        <v>7.0</v>
      </c>
      <c r="J1671" s="6" t="str">
        <f t="shared" si="14"/>
        <v/>
      </c>
      <c r="K1671" s="6"/>
      <c r="L1671" s="6"/>
      <c r="M1671" s="6"/>
      <c r="N1671" s="6"/>
      <c r="O1671" s="6"/>
      <c r="P1671" s="6"/>
      <c r="Q1671" s="6"/>
      <c r="R1671" s="6"/>
      <c r="S1671" s="6"/>
      <c r="T1671" s="6">
        <f t="shared" si="15"/>
        <v>15.24663511</v>
      </c>
      <c r="U1671" s="6">
        <f t="shared" si="16"/>
        <v>-0.0864741391</v>
      </c>
      <c r="V1671" s="6">
        <f t="shared" si="17"/>
        <v>1.849584823</v>
      </c>
      <c r="W1671" s="6">
        <f>IFERROR(VLOOKUP($C1671,'pc 2021'!$D:$M,10,0)/1000,"")</f>
        <v>7080255</v>
      </c>
      <c r="X1671" s="6">
        <f>IFERROR(VLOOKUP($C1671,'pnc 2021'!$D:$M,10,0)/1000,"")</f>
        <v>657300</v>
      </c>
      <c r="Y1671" s="6">
        <f>IFERROR(VLOOKUP(C1671,'atv 2021'!$D:$M,10,0)/1000,"")</f>
        <v>4183401</v>
      </c>
      <c r="Z1671" s="6">
        <f>IFERROR(VLOOKUP($C1671,'ll 2021'!$D:$N,11,0)/1000,"")</f>
        <v>-361756</v>
      </c>
      <c r="AA1671" s="2" t="str">
        <f t="shared" si="3"/>
        <v/>
      </c>
      <c r="AB1671" s="2">
        <f t="shared" si="18"/>
        <v>0</v>
      </c>
      <c r="AC1671" s="2">
        <f t="shared" si="19"/>
        <v>0</v>
      </c>
      <c r="AD1671" s="2">
        <f t="shared" si="20"/>
        <v>0</v>
      </c>
      <c r="AE1671" s="2">
        <f t="shared" si="21"/>
        <v>0</v>
      </c>
      <c r="AF1671" s="2">
        <f t="shared" si="22"/>
        <v>0</v>
      </c>
      <c r="AG1671" s="2">
        <f t="shared" si="23"/>
        <v>0</v>
      </c>
      <c r="AH1671" s="2">
        <f t="shared" si="24"/>
        <v>0</v>
      </c>
      <c r="AI1671" s="2">
        <f t="shared" si="25"/>
        <v>0</v>
      </c>
      <c r="AJ1671" s="2">
        <f t="shared" si="26"/>
        <v>0</v>
      </c>
      <c r="AK1671" s="2">
        <f t="shared" si="27"/>
        <v>1</v>
      </c>
      <c r="AL1671" s="2">
        <f t="shared" si="28"/>
        <v>0</v>
      </c>
      <c r="AM1671" s="2">
        <v>0.0</v>
      </c>
      <c r="AN1671" s="3">
        <v>0.0</v>
      </c>
      <c r="AO1671" s="3">
        <v>0.0</v>
      </c>
      <c r="AP1671" s="3">
        <v>0.0</v>
      </c>
      <c r="AQ1671" s="3">
        <v>0.0</v>
      </c>
      <c r="AR1671" s="3">
        <v>1.0</v>
      </c>
      <c r="AS1671" s="6">
        <f>IFERROR(VLOOKUP($C1671,'t-1 2020'!$A:$V,15,0),"")</f>
        <v>15.00144851</v>
      </c>
      <c r="AT1671" s="6">
        <f>IFERROR(VLOOKUP($C1671,'t-1 2020'!$A:$V,16,0),"")</f>
        <v>-0.1261505134</v>
      </c>
      <c r="AU1671" s="6">
        <f>IFERROR(VLOOKUP($C1671,'t-1 2020'!$A:$V,17,0),"")</f>
        <v>1.975148423</v>
      </c>
      <c r="AV1671" s="6">
        <f>IFERROR(VLOOKUP($C1671,'t-1 2020'!$A:$V,8,0),"")</f>
        <v>1</v>
      </c>
      <c r="AW1671" s="6">
        <f>IFERROR(VLOOKUP($C1671,'t-1 2020'!$A:$V,9,0),"")</f>
        <v>0</v>
      </c>
      <c r="AX1671" s="6">
        <f>IFERROR(VLOOKUP($C1671,'t-1 2020'!$A:$V,10,0),"")</f>
        <v>0</v>
      </c>
      <c r="AY1671" s="6" t="str">
        <f>IFERROR(VLOOKUP($C1671,'t-1 2020'!$A:$V,111,0),"")</f>
        <v/>
      </c>
      <c r="AZ1671" s="6">
        <f>IFERROR(VLOOKUP($C1671,'t-1 2020'!$A:$V,12,0),"")</f>
        <v>0</v>
      </c>
      <c r="BA1671" s="6">
        <f>IFERROR(VLOOKUP($C1671,'t-1 2020'!$A:$V,13,0),"")</f>
        <v>4</v>
      </c>
      <c r="BB1671" s="6">
        <f>IFERROR(VLOOKUP($C1671,'t-1 2020'!$A:$V,14,0),"")</f>
        <v>0</v>
      </c>
      <c r="BC1671" s="6"/>
      <c r="BD1671" s="6"/>
    </row>
    <row r="1672" ht="15.75" customHeight="1">
      <c r="A1672" s="2">
        <v>263.0</v>
      </c>
      <c r="B1672" s="3">
        <v>2021.0</v>
      </c>
      <c r="C1672" s="7" t="s">
        <v>324</v>
      </c>
      <c r="D1672" s="2">
        <v>21636.0</v>
      </c>
      <c r="E1672" s="2">
        <v>8.534605000174E12</v>
      </c>
      <c r="F1672" s="2" t="str">
        <f t="array" ref="F1672">IFERROR(INDEX(cnpj!$A:$B,MATCH(C1672,cnpj!$B:$B,0),1),IF(G1672=14,LEFT(E1672,2)&amp;"."&amp;MID(E1672,3,3)&amp;"."&amp;MID(E1672,6,3)&amp;"/"&amp;MID(E1672,9,4)&amp;"-"&amp;RIGHT(E1672,2),IF(G1672=13,0&amp;LEFT(E1672,1)&amp;"."&amp;MID(E1672,2,3)&amp;"."&amp;MID(E1672,5,3)&amp;"/"&amp;MID(E1672,8,4)&amp;"-"&amp;RIGHT(E1672,2),IF(G1672=12,"00"&amp;"."&amp;LEFT(E1672,3)&amp;"."&amp;MID(E1672,4,3)&amp;"/"&amp;MID(E1672,7,4)&amp;"-"&amp;RIGHT(E1672,2),IF(G1672=11,"00.0"&amp;LEFT(E1672,2)&amp;"."&amp;MID(E1672,3,3)&amp;"/"&amp;MID(E1672,6,4)&amp;"-"&amp;RIGHT(E1672,2),"erro")))))</f>
        <v>08.534.605/0001-74</v>
      </c>
      <c r="G1672" s="2">
        <f t="shared" si="2"/>
        <v>13</v>
      </c>
      <c r="H1672" s="2" t="s">
        <v>55</v>
      </c>
      <c r="I1672" s="2">
        <v>10.0</v>
      </c>
      <c r="J1672" s="6" t="str">
        <f t="shared" si="14"/>
        <v/>
      </c>
      <c r="K1672" s="6"/>
      <c r="L1672" s="6"/>
      <c r="M1672" s="6"/>
      <c r="N1672" s="6"/>
      <c r="O1672" s="6"/>
      <c r="P1672" s="6"/>
      <c r="Q1672" s="6"/>
      <c r="R1672" s="6"/>
      <c r="S1672" s="6"/>
      <c r="T1672" s="6">
        <f t="shared" si="15"/>
        <v>13.93471481</v>
      </c>
      <c r="U1672" s="6">
        <f t="shared" si="16"/>
        <v>0.027238594</v>
      </c>
      <c r="V1672" s="6">
        <f t="shared" si="17"/>
        <v>1.581679389</v>
      </c>
      <c r="W1672" s="6">
        <f>IFERROR(VLOOKUP($C1672,'pc 2021'!$D:$M,10,0)/1000,"")</f>
        <v>417407</v>
      </c>
      <c r="X1672" s="6">
        <f>IFERROR(VLOOKUP($C1672,'pnc 2021'!$D:$M,10,0)/1000,"")</f>
        <v>1364513</v>
      </c>
      <c r="Y1672" s="6">
        <f>IFERROR(VLOOKUP(C1672,'atv 2021'!$D:$M,10,0)/1000,"")</f>
        <v>1126600</v>
      </c>
      <c r="Z1672" s="6">
        <f>IFERROR(VLOOKUP($C1672,'ll 2021'!$D:$N,11,0)/1000,"")</f>
        <v>30687</v>
      </c>
      <c r="AA1672" s="2" t="str">
        <f t="shared" si="3"/>
        <v/>
      </c>
      <c r="AB1672" s="2">
        <f t="shared" si="18"/>
        <v>0</v>
      </c>
      <c r="AC1672" s="2">
        <f t="shared" si="19"/>
        <v>0</v>
      </c>
      <c r="AD1672" s="2">
        <f t="shared" si="20"/>
        <v>1</v>
      </c>
      <c r="AE1672" s="2">
        <f t="shared" si="21"/>
        <v>0</v>
      </c>
      <c r="AF1672" s="2">
        <f t="shared" si="22"/>
        <v>0</v>
      </c>
      <c r="AG1672" s="2">
        <f t="shared" si="23"/>
        <v>0</v>
      </c>
      <c r="AH1672" s="2">
        <f t="shared" si="24"/>
        <v>0</v>
      </c>
      <c r="AI1672" s="2">
        <f t="shared" si="25"/>
        <v>0</v>
      </c>
      <c r="AJ1672" s="2">
        <f t="shared" si="26"/>
        <v>0</v>
      </c>
      <c r="AK1672" s="2">
        <f t="shared" si="27"/>
        <v>0</v>
      </c>
      <c r="AL1672" s="2">
        <f t="shared" si="28"/>
        <v>0</v>
      </c>
      <c r="AM1672" s="2">
        <v>0.0</v>
      </c>
      <c r="AN1672" s="3">
        <v>0.0</v>
      </c>
      <c r="AO1672" s="3">
        <v>0.0</v>
      </c>
      <c r="AP1672" s="3">
        <v>0.0</v>
      </c>
      <c r="AQ1672" s="3">
        <v>0.0</v>
      </c>
      <c r="AR1672" s="3">
        <v>1.0</v>
      </c>
      <c r="AS1672" s="6">
        <f>IFERROR(VLOOKUP($C1672,'t-1 2020'!$A:$V,15,0),"")</f>
        <v>14.21227324</v>
      </c>
      <c r="AT1672" s="6">
        <f>IFERROR(VLOOKUP($C1672,'t-1 2020'!$A:$V,16,0),"")</f>
        <v>0.01508672141</v>
      </c>
      <c r="AU1672" s="6">
        <f>IFERROR(VLOOKUP($C1672,'t-1 2020'!$A:$V,17,0),"")</f>
        <v>1.744878793</v>
      </c>
      <c r="AV1672" s="6">
        <f>IFERROR(VLOOKUP($C1672,'t-1 2020'!$A:$V,8,0),"")</f>
        <v>0</v>
      </c>
      <c r="AW1672" s="6">
        <f>IFERROR(VLOOKUP($C1672,'t-1 2020'!$A:$V,9,0),"")</f>
        <v>1</v>
      </c>
      <c r="AX1672" s="6">
        <f>IFERROR(VLOOKUP($C1672,'t-1 2020'!$A:$V,10,0),"")</f>
        <v>1</v>
      </c>
      <c r="AY1672" s="6" t="str">
        <f>IFERROR(VLOOKUP($C1672,'t-1 2020'!$A:$V,111,0),"")</f>
        <v/>
      </c>
      <c r="AZ1672" s="6">
        <f>IFERROR(VLOOKUP($C1672,'t-1 2020'!$A:$V,12,0),"")</f>
        <v>0</v>
      </c>
      <c r="BA1672" s="6">
        <f>IFERROR(VLOOKUP($C1672,'t-1 2020'!$A:$V,13,0),"")</f>
        <v>15</v>
      </c>
      <c r="BB1672" s="6">
        <f>IFERROR(VLOOKUP($C1672,'t-1 2020'!$A:$V,14,0),"")</f>
        <v>0</v>
      </c>
      <c r="BC1672" s="6"/>
      <c r="BD1672" s="6"/>
    </row>
    <row r="1673" ht="15.75" customHeight="1">
      <c r="A1673" s="2">
        <v>264.0</v>
      </c>
      <c r="B1673" s="3">
        <v>2021.0</v>
      </c>
      <c r="C1673" s="7" t="s">
        <v>325</v>
      </c>
      <c r="D1673" s="2">
        <v>21440.0</v>
      </c>
      <c r="E1673" s="2">
        <v>4.9669856000143E13</v>
      </c>
      <c r="F1673" s="2" t="str">
        <f t="array" ref="F1673">IFERROR(INDEX(cnpj!$A:$B,MATCH(C1673,cnpj!$B:$B,0),1),IF(G1673=14,LEFT(E1673,2)&amp;"."&amp;MID(E1673,3,3)&amp;"."&amp;MID(E1673,6,3)&amp;"/"&amp;MID(E1673,9,4)&amp;"-"&amp;RIGHT(E1673,2),IF(G1673=13,0&amp;LEFT(E1673,1)&amp;"."&amp;MID(E1673,2,3)&amp;"."&amp;MID(E1673,5,3)&amp;"/"&amp;MID(E1673,8,4)&amp;"-"&amp;RIGHT(E1673,2),IF(G1673=12,"00"&amp;"."&amp;LEFT(E1673,3)&amp;"."&amp;MID(E1673,4,3)&amp;"/"&amp;MID(E1673,7,4)&amp;"-"&amp;RIGHT(E1673,2),IF(G1673=11,"00.0"&amp;LEFT(E1673,2)&amp;"."&amp;MID(E1673,3,3)&amp;"/"&amp;MID(E1673,6,4)&amp;"-"&amp;RIGHT(E1673,2),"erro")))))</f>
        <v>49.669.856/0001-43</v>
      </c>
      <c r="G1673" s="2">
        <f t="shared" si="2"/>
        <v>14</v>
      </c>
      <c r="H1673" s="2" t="s">
        <v>62</v>
      </c>
      <c r="I1673" s="2">
        <v>3.0</v>
      </c>
      <c r="J1673" s="6" t="str">
        <f t="shared" si="14"/>
        <v/>
      </c>
      <c r="K1673" s="6"/>
      <c r="L1673" s="6"/>
      <c r="M1673" s="6"/>
      <c r="N1673" s="6"/>
      <c r="O1673" s="6"/>
      <c r="P1673" s="6"/>
      <c r="Q1673" s="6"/>
      <c r="R1673" s="6"/>
      <c r="S1673" s="6"/>
      <c r="T1673" s="6">
        <f t="shared" si="15"/>
        <v>14.2351126</v>
      </c>
      <c r="U1673" s="6">
        <f t="shared" si="16"/>
        <v>-0.5286816498</v>
      </c>
      <c r="V1673" s="6">
        <f t="shared" si="17"/>
        <v>1.346877391</v>
      </c>
      <c r="W1673" s="6">
        <f>IFERROR(VLOOKUP($C1673,'pc 2021'!$D:$M,10,0)/1000,"")</f>
        <v>481004</v>
      </c>
      <c r="X1673" s="6">
        <f>IFERROR(VLOOKUP($C1673,'pnc 2021'!$D:$M,10,0)/1000,"")</f>
        <v>1568076</v>
      </c>
      <c r="Y1673" s="6">
        <f>IFERROR(VLOOKUP(C1673,'atv 2021'!$D:$M,10,0)/1000,"")</f>
        <v>1521356</v>
      </c>
      <c r="Z1673" s="6">
        <f>IFERROR(VLOOKUP($C1673,'ll 2021'!$D:$N,11,0)/1000,"")</f>
        <v>-804313</v>
      </c>
      <c r="AA1673" s="2" t="str">
        <f t="shared" si="3"/>
        <v/>
      </c>
      <c r="AB1673" s="2">
        <f t="shared" si="18"/>
        <v>0</v>
      </c>
      <c r="AC1673" s="2">
        <f t="shared" si="19"/>
        <v>0</v>
      </c>
      <c r="AD1673" s="2">
        <f t="shared" si="20"/>
        <v>0</v>
      </c>
      <c r="AE1673" s="2">
        <f t="shared" si="21"/>
        <v>0</v>
      </c>
      <c r="AF1673" s="2">
        <f t="shared" si="22"/>
        <v>0</v>
      </c>
      <c r="AG1673" s="2">
        <f t="shared" si="23"/>
        <v>0</v>
      </c>
      <c r="AH1673" s="2">
        <f t="shared" si="24"/>
        <v>1</v>
      </c>
      <c r="AI1673" s="2">
        <f t="shared" si="25"/>
        <v>0</v>
      </c>
      <c r="AJ1673" s="2">
        <f t="shared" si="26"/>
        <v>0</v>
      </c>
      <c r="AK1673" s="2">
        <f t="shared" si="27"/>
        <v>0</v>
      </c>
      <c r="AL1673" s="2">
        <f t="shared" si="28"/>
        <v>0</v>
      </c>
      <c r="AM1673" s="2">
        <v>0.0</v>
      </c>
      <c r="AN1673" s="3">
        <v>0.0</v>
      </c>
      <c r="AO1673" s="3">
        <v>0.0</v>
      </c>
      <c r="AP1673" s="3">
        <v>0.0</v>
      </c>
      <c r="AQ1673" s="3">
        <v>0.0</v>
      </c>
      <c r="AR1673" s="3">
        <v>1.0</v>
      </c>
      <c r="AS1673" s="6">
        <f>IFERROR(VLOOKUP($C1673,'t-1 2020'!$A:$V,15,0),"")</f>
        <v>14.58335928</v>
      </c>
      <c r="AT1673" s="6">
        <f>IFERROR(VLOOKUP($C1673,'t-1 2020'!$A:$V,16,0),"")</f>
        <v>-0.9303794443</v>
      </c>
      <c r="AU1673" s="6">
        <f>IFERROR(VLOOKUP($C1673,'t-1 2020'!$A:$V,17,0),"")</f>
        <v>0.8715489821</v>
      </c>
      <c r="AV1673" s="6">
        <f>IFERROR(VLOOKUP($C1673,'t-1 2020'!$A:$V,8,0),"")</f>
        <v>0</v>
      </c>
      <c r="AW1673" s="6">
        <f>IFERROR(VLOOKUP($C1673,'t-1 2020'!$A:$V,9,0),"")</f>
        <v>1</v>
      </c>
      <c r="AX1673" s="6">
        <f>IFERROR(VLOOKUP($C1673,'t-1 2020'!$A:$V,10,0),"")</f>
        <v>0</v>
      </c>
      <c r="AY1673" s="6" t="str">
        <f>IFERROR(VLOOKUP($C1673,'t-1 2020'!$A:$V,111,0),"")</f>
        <v/>
      </c>
      <c r="AZ1673" s="6">
        <f>IFERROR(VLOOKUP($C1673,'t-1 2020'!$A:$V,12,0),"")</f>
        <v>0</v>
      </c>
      <c r="BA1673" s="6">
        <f>IFERROR(VLOOKUP($C1673,'t-1 2020'!$A:$V,13,0),"")</f>
        <v>11</v>
      </c>
      <c r="BB1673" s="6">
        <f>IFERROR(VLOOKUP($C1673,'t-1 2020'!$A:$V,14,0),"")</f>
        <v>0</v>
      </c>
      <c r="BC1673" s="6"/>
      <c r="BD1673" s="6"/>
    </row>
    <row r="1674" ht="15.75" customHeight="1">
      <c r="A1674" s="2">
        <v>265.0</v>
      </c>
      <c r="B1674" s="3">
        <v>2021.0</v>
      </c>
      <c r="C1674" s="7" t="s">
        <v>326</v>
      </c>
      <c r="D1674" s="2">
        <v>17337.0</v>
      </c>
      <c r="E1674" s="2">
        <v>2.363917000186E12</v>
      </c>
      <c r="F1674" s="2" t="str">
        <f t="array" ref="F1674">IFERROR(INDEX(cnpj!$A:$B,MATCH(C1674,cnpj!$B:$B,0),1),IF(G1674=14,LEFT(E1674,2)&amp;"."&amp;MID(E1674,3,3)&amp;"."&amp;MID(E1674,6,3)&amp;"/"&amp;MID(E1674,9,4)&amp;"-"&amp;RIGHT(E1674,2),IF(G1674=13,0&amp;LEFT(E1674,1)&amp;"."&amp;MID(E1674,2,3)&amp;"."&amp;MID(E1674,5,3)&amp;"/"&amp;MID(E1674,8,4)&amp;"-"&amp;RIGHT(E1674,2),IF(G1674=12,"00"&amp;"."&amp;LEFT(E1674,3)&amp;"."&amp;MID(E1674,4,3)&amp;"/"&amp;MID(E1674,7,4)&amp;"-"&amp;RIGHT(E1674,2),IF(G1674=11,"00.0"&amp;LEFT(E1674,2)&amp;"."&amp;MID(E1674,3,3)&amp;"/"&amp;MID(E1674,6,4)&amp;"-"&amp;RIGHT(E1674,2),"erro")))))</f>
        <v>02.363.917/0001-86</v>
      </c>
      <c r="G1674" s="2">
        <f t="shared" si="2"/>
        <v>13</v>
      </c>
      <c r="H1674" s="2" t="s">
        <v>50</v>
      </c>
      <c r="I1674" s="2">
        <v>6.0</v>
      </c>
      <c r="J1674" s="6" t="str">
        <f t="shared" si="14"/>
        <v/>
      </c>
      <c r="K1674" s="6"/>
      <c r="L1674" s="6"/>
      <c r="M1674" s="6"/>
      <c r="N1674" s="6"/>
      <c r="O1674" s="6"/>
      <c r="P1674" s="6"/>
      <c r="Q1674" s="6"/>
      <c r="R1674" s="6"/>
      <c r="S1674" s="6"/>
      <c r="T1674" s="6" t="str">
        <f t="shared" si="15"/>
        <v/>
      </c>
      <c r="U1674" s="6" t="str">
        <f t="shared" si="16"/>
        <v/>
      </c>
      <c r="V1674" s="6" t="str">
        <f t="shared" si="17"/>
        <v/>
      </c>
      <c r="W1674" s="6" t="str">
        <f>IFERROR(VLOOKUP($C1674,'pc 2021'!$D:$M,10,0)/1000,"")</f>
        <v/>
      </c>
      <c r="X1674" s="6" t="str">
        <f>IFERROR(VLOOKUP($C1674,'pnc 2021'!$D:$M,10,0)/1000,"")</f>
        <v/>
      </c>
      <c r="Y1674" s="6" t="str">
        <f>IFERROR(VLOOKUP(C1674,'atv 2021'!$D:$M,10,0)/1000,"")</f>
        <v/>
      </c>
      <c r="Z1674" s="6" t="str">
        <f>IFERROR(VLOOKUP($C1674,'ll 2021'!$D:$N,11,0)/1000,"")</f>
        <v/>
      </c>
      <c r="AA1674" s="2" t="str">
        <f t="shared" si="3"/>
        <v/>
      </c>
      <c r="AB1674" s="2">
        <f t="shared" si="18"/>
        <v>0</v>
      </c>
      <c r="AC1674" s="2">
        <f t="shared" si="19"/>
        <v>1</v>
      </c>
      <c r="AD1674" s="2">
        <f t="shared" si="20"/>
        <v>0</v>
      </c>
      <c r="AE1674" s="2">
        <f t="shared" si="21"/>
        <v>0</v>
      </c>
      <c r="AF1674" s="2">
        <f t="shared" si="22"/>
        <v>0</v>
      </c>
      <c r="AG1674" s="2">
        <f t="shared" si="23"/>
        <v>0</v>
      </c>
      <c r="AH1674" s="2">
        <f t="shared" si="24"/>
        <v>0</v>
      </c>
      <c r="AI1674" s="2">
        <f t="shared" si="25"/>
        <v>0</v>
      </c>
      <c r="AJ1674" s="2">
        <f t="shared" si="26"/>
        <v>0</v>
      </c>
      <c r="AK1674" s="2">
        <f t="shared" si="27"/>
        <v>0</v>
      </c>
      <c r="AL1674" s="2">
        <f t="shared" si="28"/>
        <v>0</v>
      </c>
      <c r="AM1674" s="2">
        <v>0.0</v>
      </c>
      <c r="AN1674" s="3">
        <v>0.0</v>
      </c>
      <c r="AO1674" s="3">
        <v>0.0</v>
      </c>
      <c r="AP1674" s="3">
        <v>0.0</v>
      </c>
      <c r="AQ1674" s="3">
        <v>0.0</v>
      </c>
      <c r="AR1674" s="3">
        <v>1.0</v>
      </c>
      <c r="AS1674" s="6" t="str">
        <f>IFERROR(VLOOKUP($C1674,'t-1 2020'!$A:$V,15,0),"")</f>
        <v/>
      </c>
      <c r="AT1674" s="6" t="str">
        <f>IFERROR(VLOOKUP($C1674,'t-1 2020'!$A:$V,16,0),"")</f>
        <v/>
      </c>
      <c r="AU1674" s="6" t="str">
        <f>IFERROR(VLOOKUP($C1674,'t-1 2020'!$A:$V,17,0),"")</f>
        <v/>
      </c>
      <c r="AV1674" s="6" t="str">
        <f>IFERROR(VLOOKUP($C1674,'t-1 2020'!$A:$V,8,0),"")</f>
        <v/>
      </c>
      <c r="AW1674" s="6" t="str">
        <f>IFERROR(VLOOKUP($C1674,'t-1 2020'!$A:$V,9,0),"")</f>
        <v/>
      </c>
      <c r="AX1674" s="6" t="str">
        <f>IFERROR(VLOOKUP($C1674,'t-1 2020'!$A:$V,10,0),"")</f>
        <v/>
      </c>
      <c r="AY1674" s="6" t="str">
        <f>IFERROR(VLOOKUP($C1674,'t-1 2020'!$A:$V,111,0),"")</f>
        <v/>
      </c>
      <c r="AZ1674" s="6" t="str">
        <f>IFERROR(VLOOKUP($C1674,'t-1 2020'!$A:$V,12,0),"")</f>
        <v/>
      </c>
      <c r="BA1674" s="6" t="str">
        <f>IFERROR(VLOOKUP($C1674,'t-1 2020'!$A:$V,13,0),"")</f>
        <v/>
      </c>
      <c r="BB1674" s="6" t="str">
        <f>IFERROR(VLOOKUP($C1674,'t-1 2020'!$A:$V,14,0),"")</f>
        <v/>
      </c>
      <c r="BC1674" s="6"/>
      <c r="BD1674" s="6"/>
    </row>
    <row r="1675" ht="15.75" customHeight="1">
      <c r="A1675" s="2">
        <v>266.0</v>
      </c>
      <c r="B1675" s="3">
        <v>2021.0</v>
      </c>
      <c r="C1675" s="7" t="s">
        <v>327</v>
      </c>
      <c r="D1675" s="2">
        <v>16527.0</v>
      </c>
      <c r="E1675" s="2">
        <v>2.016440000162E12</v>
      </c>
      <c r="F1675" s="2" t="str">
        <f t="array" ref="F1675">IFERROR(INDEX(cnpj!$A:$B,MATCH(C1675,cnpj!$B:$B,0),1),IF(G1675=14,LEFT(E1675,2)&amp;"."&amp;MID(E1675,3,3)&amp;"."&amp;MID(E1675,6,3)&amp;"/"&amp;MID(E1675,9,4)&amp;"-"&amp;RIGHT(E1675,2),IF(G1675=13,0&amp;LEFT(E1675,1)&amp;"."&amp;MID(E1675,2,3)&amp;"."&amp;MID(E1675,5,3)&amp;"/"&amp;MID(E1675,8,4)&amp;"-"&amp;RIGHT(E1675,2),IF(G1675=12,"00"&amp;"."&amp;LEFT(E1675,3)&amp;"."&amp;MID(E1675,4,3)&amp;"/"&amp;MID(E1675,7,4)&amp;"-"&amp;RIGHT(E1675,2),IF(G1675=11,"00.0"&amp;LEFT(E1675,2)&amp;"."&amp;MID(E1675,3,3)&amp;"/"&amp;MID(E1675,6,4)&amp;"-"&amp;RIGHT(E1675,2),"erro")))))</f>
        <v>02.016.440/0001-62</v>
      </c>
      <c r="G1675" s="2">
        <f t="shared" si="2"/>
        <v>13</v>
      </c>
      <c r="H1675" s="2" t="s">
        <v>52</v>
      </c>
      <c r="I1675" s="2">
        <v>10.0</v>
      </c>
      <c r="J1675" s="6" t="str">
        <f t="shared" si="14"/>
        <v/>
      </c>
      <c r="K1675" s="6"/>
      <c r="L1675" s="6"/>
      <c r="M1675" s="6"/>
      <c r="N1675" s="6"/>
      <c r="O1675" s="6"/>
      <c r="P1675" s="6"/>
      <c r="Q1675" s="6"/>
      <c r="R1675" s="6"/>
      <c r="S1675" s="6"/>
      <c r="T1675" s="6">
        <f t="shared" si="15"/>
        <v>16.55505865</v>
      </c>
      <c r="U1675" s="6">
        <f t="shared" si="16"/>
        <v>0.06309333056</v>
      </c>
      <c r="V1675" s="6">
        <f t="shared" si="17"/>
        <v>0.7612644144</v>
      </c>
      <c r="W1675" s="6">
        <f>IFERROR(VLOOKUP($C1675,'pc 2021'!$D:$M,10,0)/1000,"")</f>
        <v>2608874</v>
      </c>
      <c r="X1675" s="6">
        <f>IFERROR(VLOOKUP($C1675,'pnc 2021'!$D:$M,10,0)/1000,"")</f>
        <v>9175490</v>
      </c>
      <c r="Y1675" s="6">
        <f>IFERROR(VLOOKUP(C1675,'atv 2021'!$D:$M,10,0)/1000,"")</f>
        <v>15479988</v>
      </c>
      <c r="Z1675" s="6">
        <f>IFERROR(VLOOKUP($C1675,'ll 2021'!$D:$N,11,0)/1000,"")</f>
        <v>976684</v>
      </c>
      <c r="AA1675" s="2" t="str">
        <f t="shared" si="3"/>
        <v/>
      </c>
      <c r="AB1675" s="2">
        <f t="shared" si="18"/>
        <v>0</v>
      </c>
      <c r="AC1675" s="2">
        <f t="shared" si="19"/>
        <v>0</v>
      </c>
      <c r="AD1675" s="2">
        <f t="shared" si="20"/>
        <v>1</v>
      </c>
      <c r="AE1675" s="2">
        <f t="shared" si="21"/>
        <v>0</v>
      </c>
      <c r="AF1675" s="2">
        <f t="shared" si="22"/>
        <v>0</v>
      </c>
      <c r="AG1675" s="2">
        <f t="shared" si="23"/>
        <v>0</v>
      </c>
      <c r="AH1675" s="2">
        <f t="shared" si="24"/>
        <v>0</v>
      </c>
      <c r="AI1675" s="2">
        <f t="shared" si="25"/>
        <v>0</v>
      </c>
      <c r="AJ1675" s="2">
        <f t="shared" si="26"/>
        <v>0</v>
      </c>
      <c r="AK1675" s="2">
        <f t="shared" si="27"/>
        <v>0</v>
      </c>
      <c r="AL1675" s="2">
        <f t="shared" si="28"/>
        <v>0</v>
      </c>
      <c r="AM1675" s="2">
        <v>0.0</v>
      </c>
      <c r="AN1675" s="3">
        <v>0.0</v>
      </c>
      <c r="AO1675" s="3">
        <v>0.0</v>
      </c>
      <c r="AP1675" s="3">
        <v>0.0</v>
      </c>
      <c r="AQ1675" s="3">
        <v>0.0</v>
      </c>
      <c r="AR1675" s="3">
        <v>1.0</v>
      </c>
      <c r="AS1675" s="6" t="str">
        <f>IFERROR(VLOOKUP($C1675,'t-1 2020'!$A:$V,15,0),"")</f>
        <v/>
      </c>
      <c r="AT1675" s="6" t="str">
        <f>IFERROR(VLOOKUP($C1675,'t-1 2020'!$A:$V,16,0),"")</f>
        <v/>
      </c>
      <c r="AU1675" s="6" t="str">
        <f>IFERROR(VLOOKUP($C1675,'t-1 2020'!$A:$V,17,0),"")</f>
        <v/>
      </c>
      <c r="AV1675" s="6" t="str">
        <f>IFERROR(VLOOKUP($C1675,'t-1 2020'!$A:$V,8,0),"")</f>
        <v/>
      </c>
      <c r="AW1675" s="6" t="str">
        <f>IFERROR(VLOOKUP($C1675,'t-1 2020'!$A:$V,9,0),"")</f>
        <v/>
      </c>
      <c r="AX1675" s="6" t="str">
        <f>IFERROR(VLOOKUP($C1675,'t-1 2020'!$A:$V,10,0),"")</f>
        <v/>
      </c>
      <c r="AY1675" s="6" t="str">
        <f>IFERROR(VLOOKUP($C1675,'t-1 2020'!$A:$V,111,0),"")</f>
        <v/>
      </c>
      <c r="AZ1675" s="6" t="str">
        <f>IFERROR(VLOOKUP($C1675,'t-1 2020'!$A:$V,12,0),"")</f>
        <v/>
      </c>
      <c r="BA1675" s="6" t="str">
        <f>IFERROR(VLOOKUP($C1675,'t-1 2020'!$A:$V,13,0),"")</f>
        <v/>
      </c>
      <c r="BB1675" s="6" t="str">
        <f>IFERROR(VLOOKUP($C1675,'t-1 2020'!$A:$V,14,0),"")</f>
        <v/>
      </c>
      <c r="BC1675" s="6"/>
      <c r="BD1675" s="6"/>
    </row>
    <row r="1676" ht="15.75" customHeight="1">
      <c r="A1676" s="2">
        <v>267.0</v>
      </c>
      <c r="B1676" s="3">
        <v>2021.0</v>
      </c>
      <c r="C1676" s="7" t="s">
        <v>328</v>
      </c>
      <c r="D1676" s="2">
        <v>16535.0</v>
      </c>
      <c r="E1676" s="2">
        <v>2.016439000138E12</v>
      </c>
      <c r="F1676" s="2" t="str">
        <f t="array" ref="F1676">IFERROR(INDEX(cnpj!$A:$B,MATCH(C1676,cnpj!$B:$B,0),1),IF(G1676=14,LEFT(E1676,2)&amp;"."&amp;MID(E1676,3,3)&amp;"."&amp;MID(E1676,6,3)&amp;"/"&amp;MID(E1676,9,4)&amp;"-"&amp;RIGHT(E1676,2),IF(G1676=13,0&amp;LEFT(E1676,1)&amp;"."&amp;MID(E1676,2,3)&amp;"."&amp;MID(E1676,5,3)&amp;"/"&amp;MID(E1676,8,4)&amp;"-"&amp;RIGHT(E1676,2),IF(G1676=12,"00"&amp;"."&amp;LEFT(E1676,3)&amp;"."&amp;MID(E1676,4,3)&amp;"/"&amp;MID(E1676,7,4)&amp;"-"&amp;RIGHT(E1676,2),IF(G1676=11,"00.0"&amp;LEFT(E1676,2)&amp;"."&amp;MID(E1676,3,3)&amp;"/"&amp;MID(E1676,6,4)&amp;"-"&amp;RIGHT(E1676,2),"erro")))))</f>
        <v>02.016.439/0001-38</v>
      </c>
      <c r="G1676" s="2">
        <f t="shared" si="2"/>
        <v>13</v>
      </c>
      <c r="H1676" s="2" t="s">
        <v>55</v>
      </c>
      <c r="I1676" s="2">
        <v>10.0</v>
      </c>
      <c r="J1676" s="6" t="str">
        <f t="shared" si="14"/>
        <v/>
      </c>
      <c r="K1676" s="6"/>
      <c r="L1676" s="6"/>
      <c r="M1676" s="6"/>
      <c r="N1676" s="6"/>
      <c r="O1676" s="6"/>
      <c r="P1676" s="6"/>
      <c r="Q1676" s="6"/>
      <c r="R1676" s="6"/>
      <c r="S1676" s="6"/>
      <c r="T1676" s="6" t="str">
        <f t="shared" si="15"/>
        <v/>
      </c>
      <c r="U1676" s="6" t="str">
        <f t="shared" si="16"/>
        <v/>
      </c>
      <c r="V1676" s="6" t="str">
        <f t="shared" si="17"/>
        <v/>
      </c>
      <c r="W1676" s="6" t="str">
        <f>IFERROR(VLOOKUP($C1676,'pc 2021'!$D:$M,10,0)/1000,"")</f>
        <v/>
      </c>
      <c r="X1676" s="6" t="str">
        <f>IFERROR(VLOOKUP($C1676,'pnc 2021'!$D:$M,10,0)/1000,"")</f>
        <v/>
      </c>
      <c r="Y1676" s="6" t="str">
        <f>IFERROR(VLOOKUP(C1676,'atv 2021'!$D:$M,10,0)/1000,"")</f>
        <v/>
      </c>
      <c r="Z1676" s="6" t="str">
        <f>IFERROR(VLOOKUP($C1676,'ll 2021'!$D:$N,11,0)/1000,"")</f>
        <v/>
      </c>
      <c r="AA1676" s="2" t="str">
        <f t="shared" si="3"/>
        <v/>
      </c>
      <c r="AB1676" s="2">
        <f t="shared" si="18"/>
        <v>0</v>
      </c>
      <c r="AC1676" s="2">
        <f t="shared" si="19"/>
        <v>0</v>
      </c>
      <c r="AD1676" s="2">
        <f t="shared" si="20"/>
        <v>1</v>
      </c>
      <c r="AE1676" s="2">
        <f t="shared" si="21"/>
        <v>0</v>
      </c>
      <c r="AF1676" s="2">
        <f t="shared" si="22"/>
        <v>0</v>
      </c>
      <c r="AG1676" s="2">
        <f t="shared" si="23"/>
        <v>0</v>
      </c>
      <c r="AH1676" s="2">
        <f t="shared" si="24"/>
        <v>0</v>
      </c>
      <c r="AI1676" s="2">
        <f t="shared" si="25"/>
        <v>0</v>
      </c>
      <c r="AJ1676" s="2">
        <f t="shared" si="26"/>
        <v>0</v>
      </c>
      <c r="AK1676" s="2">
        <f t="shared" si="27"/>
        <v>0</v>
      </c>
      <c r="AL1676" s="2">
        <f t="shared" si="28"/>
        <v>0</v>
      </c>
      <c r="AM1676" s="2">
        <v>0.0</v>
      </c>
      <c r="AN1676" s="3">
        <v>0.0</v>
      </c>
      <c r="AO1676" s="3">
        <v>0.0</v>
      </c>
      <c r="AP1676" s="3">
        <v>0.0</v>
      </c>
      <c r="AQ1676" s="3">
        <v>0.0</v>
      </c>
      <c r="AR1676" s="3">
        <v>1.0</v>
      </c>
      <c r="AS1676" s="6" t="str">
        <f>IFERROR(VLOOKUP($C1676,'t-1 2020'!$A:$V,15,0),"")</f>
        <v/>
      </c>
      <c r="AT1676" s="6" t="str">
        <f>IFERROR(VLOOKUP($C1676,'t-1 2020'!$A:$V,16,0),"")</f>
        <v/>
      </c>
      <c r="AU1676" s="6" t="str">
        <f>IFERROR(VLOOKUP($C1676,'t-1 2020'!$A:$V,17,0),"")</f>
        <v/>
      </c>
      <c r="AV1676" s="6" t="str">
        <f>IFERROR(VLOOKUP($C1676,'t-1 2020'!$A:$V,8,0),"")</f>
        <v/>
      </c>
      <c r="AW1676" s="6" t="str">
        <f>IFERROR(VLOOKUP($C1676,'t-1 2020'!$A:$V,9,0),"")</f>
        <v/>
      </c>
      <c r="AX1676" s="6" t="str">
        <f>IFERROR(VLOOKUP($C1676,'t-1 2020'!$A:$V,10,0),"")</f>
        <v/>
      </c>
      <c r="AY1676" s="6" t="str">
        <f>IFERROR(VLOOKUP($C1676,'t-1 2020'!$A:$V,111,0),"")</f>
        <v/>
      </c>
      <c r="AZ1676" s="6" t="str">
        <f>IFERROR(VLOOKUP($C1676,'t-1 2020'!$A:$V,12,0),"")</f>
        <v/>
      </c>
      <c r="BA1676" s="6" t="str">
        <f>IFERROR(VLOOKUP($C1676,'t-1 2020'!$A:$V,13,0),"")</f>
        <v/>
      </c>
      <c r="BB1676" s="6" t="str">
        <f>IFERROR(VLOOKUP($C1676,'t-1 2020'!$A:$V,14,0),"")</f>
        <v/>
      </c>
      <c r="BC1676" s="6"/>
      <c r="BD1676" s="6"/>
    </row>
    <row r="1677" ht="15.75" customHeight="1">
      <c r="A1677" s="2">
        <v>268.0</v>
      </c>
      <c r="B1677" s="3">
        <v>2021.0</v>
      </c>
      <c r="C1677" s="7" t="s">
        <v>329</v>
      </c>
      <c r="D1677" s="2">
        <v>18368.0</v>
      </c>
      <c r="E1677" s="2">
        <v>2.998301000181E12</v>
      </c>
      <c r="F1677" s="2" t="str">
        <f t="array" ref="F1677">IFERROR(INDEX(cnpj!$A:$B,MATCH(C1677,cnpj!$B:$B,0),1),IF(G1677=14,LEFT(E1677,2)&amp;"."&amp;MID(E1677,3,3)&amp;"."&amp;MID(E1677,6,3)&amp;"/"&amp;MID(E1677,9,4)&amp;"-"&amp;RIGHT(E1677,2),IF(G1677=13,0&amp;LEFT(E1677,1)&amp;"."&amp;MID(E1677,2,3)&amp;"."&amp;MID(E1677,5,3)&amp;"/"&amp;MID(E1677,8,4)&amp;"-"&amp;RIGHT(E1677,2),IF(G1677=12,"00"&amp;"."&amp;LEFT(E1677,3)&amp;"."&amp;MID(E1677,4,3)&amp;"/"&amp;MID(E1677,7,4)&amp;"-"&amp;RIGHT(E1677,2),IF(G1677=11,"00.0"&amp;LEFT(E1677,2)&amp;"."&amp;MID(E1677,3,3)&amp;"/"&amp;MID(E1677,6,4)&amp;"-"&amp;RIGHT(E1677,2),"erro")))))</f>
        <v>02.998.301/0001-81</v>
      </c>
      <c r="G1677" s="2">
        <f t="shared" si="2"/>
        <v>13</v>
      </c>
      <c r="H1677" s="2" t="s">
        <v>55</v>
      </c>
      <c r="I1677" s="2">
        <v>10.0</v>
      </c>
      <c r="J1677" s="6" t="str">
        <f t="shared" si="14"/>
        <v/>
      </c>
      <c r="K1677" s="6"/>
      <c r="L1677" s="6"/>
      <c r="M1677" s="6"/>
      <c r="N1677" s="6"/>
      <c r="O1677" s="6"/>
      <c r="P1677" s="6"/>
      <c r="Q1677" s="6"/>
      <c r="R1677" s="6"/>
      <c r="S1677" s="6"/>
      <c r="T1677" s="6">
        <f t="shared" si="15"/>
        <v>15.19047093</v>
      </c>
      <c r="U1677" s="6">
        <f t="shared" si="16"/>
        <v>-0.002225076613</v>
      </c>
      <c r="V1677" s="6">
        <f t="shared" si="17"/>
        <v>0.5176478917</v>
      </c>
      <c r="W1677" s="6">
        <f>IFERROR(VLOOKUP($C1677,'pc 2021'!$D:$M,10,0)/1000,"")</f>
        <v>990331</v>
      </c>
      <c r="X1677" s="6">
        <f>IFERROR(VLOOKUP($C1677,'pnc 2021'!$D:$M,10,0)/1000,"")</f>
        <v>1056925</v>
      </c>
      <c r="Y1677" s="6">
        <f>IFERROR(VLOOKUP(C1677,'atv 2021'!$D:$M,10,0)/1000,"")</f>
        <v>3954920</v>
      </c>
      <c r="Z1677" s="6">
        <f>IFERROR(VLOOKUP($C1677,'ll 2021'!$D:$N,11,0)/1000,"")</f>
        <v>-8800</v>
      </c>
      <c r="AA1677" s="2" t="str">
        <f t="shared" si="3"/>
        <v/>
      </c>
      <c r="AB1677" s="2">
        <f t="shared" si="18"/>
        <v>0</v>
      </c>
      <c r="AC1677" s="2">
        <f t="shared" si="19"/>
        <v>0</v>
      </c>
      <c r="AD1677" s="2">
        <f t="shared" si="20"/>
        <v>1</v>
      </c>
      <c r="AE1677" s="2">
        <f t="shared" si="21"/>
        <v>0</v>
      </c>
      <c r="AF1677" s="2">
        <f t="shared" si="22"/>
        <v>0</v>
      </c>
      <c r="AG1677" s="2">
        <f t="shared" si="23"/>
        <v>0</v>
      </c>
      <c r="AH1677" s="2">
        <f t="shared" si="24"/>
        <v>0</v>
      </c>
      <c r="AI1677" s="2">
        <f t="shared" si="25"/>
        <v>0</v>
      </c>
      <c r="AJ1677" s="2">
        <f t="shared" si="26"/>
        <v>0</v>
      </c>
      <c r="AK1677" s="2">
        <f t="shared" si="27"/>
        <v>0</v>
      </c>
      <c r="AL1677" s="2">
        <f t="shared" si="28"/>
        <v>0</v>
      </c>
      <c r="AM1677" s="2">
        <v>0.0</v>
      </c>
      <c r="AN1677" s="3">
        <v>0.0</v>
      </c>
      <c r="AO1677" s="3">
        <v>0.0</v>
      </c>
      <c r="AP1677" s="3">
        <v>0.0</v>
      </c>
      <c r="AQ1677" s="3">
        <v>0.0</v>
      </c>
      <c r="AR1677" s="3">
        <v>1.0</v>
      </c>
      <c r="AS1677" s="6">
        <f>IFERROR(VLOOKUP($C1677,'t-1 2020'!$A:$V,15,0),"")</f>
        <v>15.55267392</v>
      </c>
      <c r="AT1677" s="6">
        <f>IFERROR(VLOOKUP($C1677,'t-1 2020'!$A:$V,16,0),"")</f>
        <v>0.1235421007</v>
      </c>
      <c r="AU1677" s="6">
        <f>IFERROR(VLOOKUP($C1677,'t-1 2020'!$A:$V,17,0),"")</f>
        <v>0.6634967406</v>
      </c>
      <c r="AV1677" s="6">
        <f>IFERROR(VLOOKUP($C1677,'t-1 2020'!$A:$V,8,0),"")</f>
        <v>0</v>
      </c>
      <c r="AW1677" s="6">
        <f>IFERROR(VLOOKUP($C1677,'t-1 2020'!$A:$V,9,0),"")</f>
        <v>1</v>
      </c>
      <c r="AX1677" s="6">
        <f>IFERROR(VLOOKUP($C1677,'t-1 2020'!$A:$V,10,0),"")</f>
        <v>0</v>
      </c>
      <c r="AY1677" s="6" t="str">
        <f>IFERROR(VLOOKUP($C1677,'t-1 2020'!$A:$V,111,0),"")</f>
        <v/>
      </c>
      <c r="AZ1677" s="6">
        <f>IFERROR(VLOOKUP($C1677,'t-1 2020'!$A:$V,12,0),"")</f>
        <v>0</v>
      </c>
      <c r="BA1677" s="6">
        <f>IFERROR(VLOOKUP($C1677,'t-1 2020'!$A:$V,13,0),"")</f>
        <v>18</v>
      </c>
      <c r="BB1677" s="6">
        <f>IFERROR(VLOOKUP($C1677,'t-1 2020'!$A:$V,14,0),"")</f>
        <v>0</v>
      </c>
      <c r="BC1677" s="6"/>
      <c r="BD1677" s="6"/>
    </row>
    <row r="1678" ht="15.75" customHeight="1">
      <c r="A1678" s="2">
        <v>269.0</v>
      </c>
      <c r="B1678" s="3">
        <v>2021.0</v>
      </c>
      <c r="C1678" s="7" t="s">
        <v>330</v>
      </c>
      <c r="D1678" s="2">
        <v>20451.0</v>
      </c>
      <c r="E1678" s="2">
        <v>6.7010660000124E13</v>
      </c>
      <c r="F1678" s="2" t="str">
        <f t="array" ref="F1678">IFERROR(INDEX(cnpj!$A:$B,MATCH(C1678,cnpj!$B:$B,0),1),IF(G1678=14,LEFT(E1678,2)&amp;"."&amp;MID(E1678,3,3)&amp;"."&amp;MID(E1678,6,3)&amp;"/"&amp;MID(E1678,9,4)&amp;"-"&amp;RIGHT(E1678,2),IF(G1678=13,0&amp;LEFT(E1678,1)&amp;"."&amp;MID(E1678,2,3)&amp;"."&amp;MID(E1678,5,3)&amp;"/"&amp;MID(E1678,8,4)&amp;"-"&amp;RIGHT(E1678,2),IF(G1678=12,"00"&amp;"."&amp;LEFT(E1678,3)&amp;"."&amp;MID(E1678,4,3)&amp;"/"&amp;MID(E1678,7,4)&amp;"-"&amp;RIGHT(E1678,2),IF(G1678=11,"00.0"&amp;LEFT(E1678,2)&amp;"."&amp;MID(E1678,3,3)&amp;"/"&amp;MID(E1678,6,4)&amp;"-"&amp;RIGHT(E1678,2),"erro")))))</f>
        <v>67.010.660/0001-24</v>
      </c>
      <c r="G1678" s="2">
        <f t="shared" si="2"/>
        <v>14</v>
      </c>
      <c r="H1678" s="2" t="s">
        <v>62</v>
      </c>
      <c r="I1678" s="2">
        <v>3.0</v>
      </c>
      <c r="J1678" s="6" t="str">
        <f t="shared" si="14"/>
        <v/>
      </c>
      <c r="K1678" s="6"/>
      <c r="L1678" s="6"/>
      <c r="M1678" s="6"/>
      <c r="N1678" s="6"/>
      <c r="O1678" s="6"/>
      <c r="P1678" s="6"/>
      <c r="Q1678" s="6"/>
      <c r="R1678" s="6"/>
      <c r="S1678" s="6"/>
      <c r="T1678" s="6">
        <f t="shared" si="15"/>
        <v>14.04807995</v>
      </c>
      <c r="U1678" s="6">
        <f t="shared" si="16"/>
        <v>0.006708468123</v>
      </c>
      <c r="V1678" s="6">
        <f t="shared" si="17"/>
        <v>0.5053960968</v>
      </c>
      <c r="W1678" s="6">
        <f>IFERROR(VLOOKUP($C1678,'pc 2021'!$D:$M,10,0)/1000,"")</f>
        <v>121870</v>
      </c>
      <c r="X1678" s="6">
        <f>IFERROR(VLOOKUP($C1678,'pnc 2021'!$D:$M,10,0)/1000,"")</f>
        <v>515858</v>
      </c>
      <c r="Y1678" s="6">
        <f>IFERROR(VLOOKUP(C1678,'atv 2021'!$D:$M,10,0)/1000,"")</f>
        <v>1261838</v>
      </c>
      <c r="Z1678" s="6">
        <f>IFERROR(VLOOKUP($C1678,'ll 2021'!$D:$N,11,0)/1000,"")</f>
        <v>8465</v>
      </c>
      <c r="AA1678" s="2" t="str">
        <f t="shared" si="3"/>
        <v/>
      </c>
      <c r="AB1678" s="2">
        <f t="shared" si="18"/>
        <v>0</v>
      </c>
      <c r="AC1678" s="2">
        <f t="shared" si="19"/>
        <v>0</v>
      </c>
      <c r="AD1678" s="2">
        <f t="shared" si="20"/>
        <v>0</v>
      </c>
      <c r="AE1678" s="2">
        <f t="shared" si="21"/>
        <v>0</v>
      </c>
      <c r="AF1678" s="2">
        <f t="shared" si="22"/>
        <v>0</v>
      </c>
      <c r="AG1678" s="2">
        <f t="shared" si="23"/>
        <v>0</v>
      </c>
      <c r="AH1678" s="2">
        <f t="shared" si="24"/>
        <v>1</v>
      </c>
      <c r="AI1678" s="2">
        <f t="shared" si="25"/>
        <v>0</v>
      </c>
      <c r="AJ1678" s="2">
        <f t="shared" si="26"/>
        <v>0</v>
      </c>
      <c r="AK1678" s="2">
        <f t="shared" si="27"/>
        <v>0</v>
      </c>
      <c r="AL1678" s="2">
        <f t="shared" si="28"/>
        <v>0</v>
      </c>
      <c r="AM1678" s="2">
        <v>0.0</v>
      </c>
      <c r="AN1678" s="3">
        <v>0.0</v>
      </c>
      <c r="AO1678" s="3">
        <v>0.0</v>
      </c>
      <c r="AP1678" s="3">
        <v>0.0</v>
      </c>
      <c r="AQ1678" s="3">
        <v>0.0</v>
      </c>
      <c r="AR1678" s="3">
        <v>1.0</v>
      </c>
      <c r="AS1678" s="6">
        <f>IFERROR(VLOOKUP($C1678,'t-1 2020'!$A:$V,15,0),"")</f>
        <v>13.9569945</v>
      </c>
      <c r="AT1678" s="6">
        <f>IFERROR(VLOOKUP($C1678,'t-1 2020'!$A:$V,16,0),"")</f>
        <v>0.001283874227</v>
      </c>
      <c r="AU1678" s="6">
        <f>IFERROR(VLOOKUP($C1678,'t-1 2020'!$A:$V,17,0),"")</f>
        <v>0.4637720034</v>
      </c>
      <c r="AV1678" s="6">
        <f>IFERROR(VLOOKUP($C1678,'t-1 2020'!$A:$V,8,0),"")</f>
        <v>0</v>
      </c>
      <c r="AW1678" s="6">
        <f>IFERROR(VLOOKUP($C1678,'t-1 2020'!$A:$V,9,0),"")</f>
        <v>1</v>
      </c>
      <c r="AX1678" s="6">
        <f>IFERROR(VLOOKUP($C1678,'t-1 2020'!$A:$V,10,0),"")</f>
        <v>1</v>
      </c>
      <c r="AY1678" s="6" t="str">
        <f>IFERROR(VLOOKUP($C1678,'t-1 2020'!$A:$V,111,0),"")</f>
        <v/>
      </c>
      <c r="AZ1678" s="6">
        <f>IFERROR(VLOOKUP($C1678,'t-1 2020'!$A:$V,12,0),"")</f>
        <v>0</v>
      </c>
      <c r="BA1678" s="6">
        <f>IFERROR(VLOOKUP($C1678,'t-1 2020'!$A:$V,13,0),"")</f>
        <v>15</v>
      </c>
      <c r="BB1678" s="6">
        <f>IFERROR(VLOOKUP($C1678,'t-1 2020'!$A:$V,14,0),"")</f>
        <v>0</v>
      </c>
      <c r="BC1678" s="6"/>
      <c r="BD1678" s="6"/>
    </row>
    <row r="1679" ht="15.75" customHeight="1">
      <c r="A1679" s="2">
        <v>270.0</v>
      </c>
      <c r="B1679" s="3">
        <v>2021.0</v>
      </c>
      <c r="C1679" s="7" t="s">
        <v>331</v>
      </c>
      <c r="D1679" s="2">
        <v>19151.0</v>
      </c>
      <c r="E1679" s="2">
        <v>2.22153100013E12</v>
      </c>
      <c r="F1679" s="2" t="str">
        <f t="array" ref="F1679">IFERROR(INDEX(cnpj!$A:$B,MATCH(C1679,cnpj!$B:$B,0),1),IF(G1679=14,LEFT(E1679,2)&amp;"."&amp;MID(E1679,3,3)&amp;"."&amp;MID(E1679,6,3)&amp;"/"&amp;MID(E1679,9,4)&amp;"-"&amp;RIGHT(E1679,2),IF(G1679=13,0&amp;LEFT(E1679,1)&amp;"."&amp;MID(E1679,2,3)&amp;"."&amp;MID(E1679,5,3)&amp;"/"&amp;MID(E1679,8,4)&amp;"-"&amp;RIGHT(E1679,2),IF(G1679=12,"00"&amp;"."&amp;LEFT(E1679,3)&amp;"."&amp;MID(E1679,4,3)&amp;"/"&amp;MID(E1679,7,4)&amp;"-"&amp;RIGHT(E1679,2),IF(G1679=11,"00.0"&amp;LEFT(E1679,2)&amp;"."&amp;MID(E1679,3,3)&amp;"/"&amp;MID(E1679,6,4)&amp;"-"&amp;RIGHT(E1679,2),"erro")))))</f>
        <v>02.221.531/0001-30</v>
      </c>
      <c r="G1679" s="2">
        <f t="shared" si="2"/>
        <v>13</v>
      </c>
      <c r="H1679" s="2" t="s">
        <v>60</v>
      </c>
      <c r="I1679" s="2">
        <v>1.0</v>
      </c>
      <c r="J1679" s="6" t="str">
        <f t="shared" si="14"/>
        <v/>
      </c>
      <c r="K1679" s="6"/>
      <c r="L1679" s="6"/>
      <c r="M1679" s="6"/>
      <c r="N1679" s="6"/>
      <c r="O1679" s="6"/>
      <c r="P1679" s="6"/>
      <c r="Q1679" s="6"/>
      <c r="R1679" s="6"/>
      <c r="S1679" s="6"/>
      <c r="T1679" s="6" t="str">
        <f t="shared" si="15"/>
        <v/>
      </c>
      <c r="U1679" s="6" t="str">
        <f t="shared" si="16"/>
        <v/>
      </c>
      <c r="V1679" s="6" t="str">
        <f t="shared" si="17"/>
        <v/>
      </c>
      <c r="W1679" s="6" t="str">
        <f>IFERROR(VLOOKUP($C1679,'pc 2021'!$D:$M,10,0)/1000,"")</f>
        <v/>
      </c>
      <c r="X1679" s="6" t="str">
        <f>IFERROR(VLOOKUP($C1679,'pnc 2021'!$D:$M,10,0)/1000,"")</f>
        <v/>
      </c>
      <c r="Y1679" s="6" t="str">
        <f>IFERROR(VLOOKUP(C1679,'atv 2021'!$D:$M,10,0)/1000,"")</f>
        <v/>
      </c>
      <c r="Z1679" s="6" t="str">
        <f>IFERROR(VLOOKUP($C1679,'ll 2021'!$D:$N,11,0)/1000,"")</f>
        <v/>
      </c>
      <c r="AA1679" s="2" t="str">
        <f t="shared" si="3"/>
        <v/>
      </c>
      <c r="AB1679" s="2">
        <f t="shared" si="18"/>
        <v>0</v>
      </c>
      <c r="AC1679" s="2">
        <f t="shared" si="19"/>
        <v>0</v>
      </c>
      <c r="AD1679" s="2">
        <f t="shared" si="20"/>
        <v>0</v>
      </c>
      <c r="AE1679" s="2">
        <f t="shared" si="21"/>
        <v>0</v>
      </c>
      <c r="AF1679" s="2">
        <f t="shared" si="22"/>
        <v>0</v>
      </c>
      <c r="AG1679" s="2">
        <f t="shared" si="23"/>
        <v>1</v>
      </c>
      <c r="AH1679" s="2">
        <f t="shared" si="24"/>
        <v>0</v>
      </c>
      <c r="AI1679" s="2">
        <f t="shared" si="25"/>
        <v>0</v>
      </c>
      <c r="AJ1679" s="2">
        <f t="shared" si="26"/>
        <v>0</v>
      </c>
      <c r="AK1679" s="2">
        <f t="shared" si="27"/>
        <v>0</v>
      </c>
      <c r="AL1679" s="2">
        <f t="shared" si="28"/>
        <v>0</v>
      </c>
      <c r="AM1679" s="2">
        <v>0.0</v>
      </c>
      <c r="AN1679" s="3">
        <v>0.0</v>
      </c>
      <c r="AO1679" s="3">
        <v>0.0</v>
      </c>
      <c r="AP1679" s="3">
        <v>0.0</v>
      </c>
      <c r="AQ1679" s="3">
        <v>0.0</v>
      </c>
      <c r="AR1679" s="3">
        <v>1.0</v>
      </c>
      <c r="AS1679" s="6" t="str">
        <f>IFERROR(VLOOKUP($C1679,'t-1 2020'!$A:$V,15,0),"")</f>
        <v/>
      </c>
      <c r="AT1679" s="6" t="str">
        <f>IFERROR(VLOOKUP($C1679,'t-1 2020'!$A:$V,16,0),"")</f>
        <v/>
      </c>
      <c r="AU1679" s="6" t="str">
        <f>IFERROR(VLOOKUP($C1679,'t-1 2020'!$A:$V,17,0),"")</f>
        <v/>
      </c>
      <c r="AV1679" s="6" t="str">
        <f>IFERROR(VLOOKUP($C1679,'t-1 2020'!$A:$V,8,0),"")</f>
        <v/>
      </c>
      <c r="AW1679" s="6" t="str">
        <f>IFERROR(VLOOKUP($C1679,'t-1 2020'!$A:$V,9,0),"")</f>
        <v/>
      </c>
      <c r="AX1679" s="6" t="str">
        <f>IFERROR(VLOOKUP($C1679,'t-1 2020'!$A:$V,10,0),"")</f>
        <v/>
      </c>
      <c r="AY1679" s="6" t="str">
        <f>IFERROR(VLOOKUP($C1679,'t-1 2020'!$A:$V,111,0),"")</f>
        <v/>
      </c>
      <c r="AZ1679" s="6" t="str">
        <f>IFERROR(VLOOKUP($C1679,'t-1 2020'!$A:$V,12,0),"")</f>
        <v/>
      </c>
      <c r="BA1679" s="6" t="str">
        <f>IFERROR(VLOOKUP($C1679,'t-1 2020'!$A:$V,13,0),"")</f>
        <v/>
      </c>
      <c r="BB1679" s="6" t="str">
        <f>IFERROR(VLOOKUP($C1679,'t-1 2020'!$A:$V,14,0),"")</f>
        <v/>
      </c>
      <c r="BC1679" s="6"/>
      <c r="BD1679" s="6"/>
    </row>
    <row r="1680" ht="15.75" customHeight="1">
      <c r="A1680" s="2">
        <v>271.0</v>
      </c>
      <c r="B1680" s="3">
        <v>2021.0</v>
      </c>
      <c r="C1680" s="7" t="s">
        <v>332</v>
      </c>
      <c r="D1680" s="2">
        <v>16306.0</v>
      </c>
      <c r="E1680" s="2">
        <v>6.106575100018E13</v>
      </c>
      <c r="F1680" s="2" t="str">
        <f t="array" ref="F1680">IFERROR(INDEX(cnpj!$A:$B,MATCH(C1680,cnpj!$B:$B,0),1),IF(G1680=14,LEFT(E1680,2)&amp;"."&amp;MID(E1680,3,3)&amp;"."&amp;MID(E1680,6,3)&amp;"/"&amp;MID(E1680,9,4)&amp;"-"&amp;RIGHT(E1680,2),IF(G1680=13,0&amp;LEFT(E1680,1)&amp;"."&amp;MID(E1680,2,3)&amp;"."&amp;MID(E1680,5,3)&amp;"/"&amp;MID(E1680,8,4)&amp;"-"&amp;RIGHT(E1680,2),IF(G1680=12,"00"&amp;"."&amp;LEFT(E1680,3)&amp;"."&amp;MID(E1680,4,3)&amp;"/"&amp;MID(E1680,7,4)&amp;"-"&amp;RIGHT(E1680,2),IF(G1680=11,"00.0"&amp;LEFT(E1680,2)&amp;"."&amp;MID(E1680,3,3)&amp;"/"&amp;MID(E1680,6,4)&amp;"-"&amp;RIGHT(E1680,2),"erro")))))</f>
        <v>61.065.751/0001-80</v>
      </c>
      <c r="G1680" s="2">
        <f t="shared" si="2"/>
        <v>14</v>
      </c>
      <c r="H1680" s="2" t="s">
        <v>62</v>
      </c>
      <c r="I1680" s="2">
        <v>3.0</v>
      </c>
      <c r="J1680" s="6" t="str">
        <f t="shared" si="14"/>
        <v/>
      </c>
      <c r="K1680" s="6"/>
      <c r="L1680" s="6"/>
      <c r="M1680" s="6"/>
      <c r="N1680" s="6"/>
      <c r="O1680" s="6"/>
      <c r="P1680" s="6"/>
      <c r="Q1680" s="6"/>
      <c r="R1680" s="6"/>
      <c r="S1680" s="6"/>
      <c r="T1680" s="6" t="str">
        <f t="shared" si="15"/>
        <v/>
      </c>
      <c r="U1680" s="6" t="str">
        <f t="shared" si="16"/>
        <v/>
      </c>
      <c r="V1680" s="6" t="str">
        <f t="shared" si="17"/>
        <v/>
      </c>
      <c r="W1680" s="6" t="str">
        <f>IFERROR(VLOOKUP($C1680,'pc 2021'!$D:$M,10,0)/1000,"")</f>
        <v/>
      </c>
      <c r="X1680" s="6" t="str">
        <f>IFERROR(VLOOKUP($C1680,'pnc 2021'!$D:$M,10,0)/1000,"")</f>
        <v/>
      </c>
      <c r="Y1680" s="6" t="str">
        <f>IFERROR(VLOOKUP(C1680,'atv 2021'!$D:$M,10,0)/1000,"")</f>
        <v/>
      </c>
      <c r="Z1680" s="6" t="str">
        <f>IFERROR(VLOOKUP($C1680,'ll 2021'!$D:$N,11,0)/1000,"")</f>
        <v/>
      </c>
      <c r="AA1680" s="2" t="str">
        <f t="shared" si="3"/>
        <v/>
      </c>
      <c r="AB1680" s="2">
        <f t="shared" si="18"/>
        <v>0</v>
      </c>
      <c r="AC1680" s="2">
        <f t="shared" si="19"/>
        <v>0</v>
      </c>
      <c r="AD1680" s="2">
        <f t="shared" si="20"/>
        <v>0</v>
      </c>
      <c r="AE1680" s="2">
        <f t="shared" si="21"/>
        <v>0</v>
      </c>
      <c r="AF1680" s="2">
        <f t="shared" si="22"/>
        <v>0</v>
      </c>
      <c r="AG1680" s="2">
        <f t="shared" si="23"/>
        <v>0</v>
      </c>
      <c r="AH1680" s="2">
        <f t="shared" si="24"/>
        <v>1</v>
      </c>
      <c r="AI1680" s="2">
        <f t="shared" si="25"/>
        <v>0</v>
      </c>
      <c r="AJ1680" s="2">
        <f t="shared" si="26"/>
        <v>0</v>
      </c>
      <c r="AK1680" s="2">
        <f t="shared" si="27"/>
        <v>0</v>
      </c>
      <c r="AL1680" s="2">
        <f t="shared" si="28"/>
        <v>0</v>
      </c>
      <c r="AM1680" s="2">
        <v>0.0</v>
      </c>
      <c r="AN1680" s="3">
        <v>0.0</v>
      </c>
      <c r="AO1680" s="3">
        <v>0.0</v>
      </c>
      <c r="AP1680" s="3">
        <v>0.0</v>
      </c>
      <c r="AQ1680" s="3">
        <v>0.0</v>
      </c>
      <c r="AR1680" s="3">
        <v>1.0</v>
      </c>
      <c r="AS1680" s="6">
        <f>IFERROR(VLOOKUP($C1680,'t-1 2020'!$A:$V,15,0),"")</f>
        <v>15.28102406</v>
      </c>
      <c r="AT1680" s="6">
        <f>IFERROR(VLOOKUP($C1680,'t-1 2020'!$A:$V,16,0),"")</f>
        <v>0.00345145673</v>
      </c>
      <c r="AU1680" s="6">
        <f>IFERROR(VLOOKUP($C1680,'t-1 2020'!$A:$V,17,0),"")</f>
        <v>1.123242226</v>
      </c>
      <c r="AV1680" s="6">
        <f>IFERROR(VLOOKUP($C1680,'t-1 2020'!$A:$V,8,0),"")</f>
        <v>0</v>
      </c>
      <c r="AW1680" s="6">
        <f>IFERROR(VLOOKUP($C1680,'t-1 2020'!$A:$V,9,0),"")</f>
        <v>0</v>
      </c>
      <c r="AX1680" s="6">
        <f>IFERROR(VLOOKUP($C1680,'t-1 2020'!$A:$V,10,0),"")</f>
        <v>0</v>
      </c>
      <c r="AY1680" s="6" t="str">
        <f>IFERROR(VLOOKUP($C1680,'t-1 2020'!$A:$V,111,0),"")</f>
        <v/>
      </c>
      <c r="AZ1680" s="6">
        <f>IFERROR(VLOOKUP($C1680,'t-1 2020'!$A:$V,12,0),"")</f>
        <v>0</v>
      </c>
      <c r="BA1680" s="6">
        <f>IFERROR(VLOOKUP($C1680,'t-1 2020'!$A:$V,13,0),"")</f>
        <v>13</v>
      </c>
      <c r="BB1680" s="6">
        <f>IFERROR(VLOOKUP($C1680,'t-1 2020'!$A:$V,14,0),"")</f>
        <v>0</v>
      </c>
      <c r="BC1680" s="6"/>
      <c r="BD1680" s="6"/>
    </row>
    <row r="1681" ht="15.75" customHeight="1">
      <c r="A1681" s="2">
        <v>272.0</v>
      </c>
      <c r="B1681" s="3">
        <v>2021.0</v>
      </c>
      <c r="C1681" s="7" t="s">
        <v>333</v>
      </c>
      <c r="D1681" s="2">
        <v>15300.0</v>
      </c>
      <c r="E1681" s="2">
        <v>2.4962466000136E13</v>
      </c>
      <c r="F1681" s="2" t="str">
        <f t="array" ref="F1681">IFERROR(INDEX(cnpj!$A:$B,MATCH(C1681,cnpj!$B:$B,0),1),IF(G1681=14,LEFT(E1681,2)&amp;"."&amp;MID(E1681,3,3)&amp;"."&amp;MID(E1681,6,3)&amp;"/"&amp;MID(E1681,9,4)&amp;"-"&amp;RIGHT(E1681,2),IF(G1681=13,0&amp;LEFT(E1681,1)&amp;"."&amp;MID(E1681,2,3)&amp;"."&amp;MID(E1681,5,3)&amp;"/"&amp;MID(E1681,8,4)&amp;"-"&amp;RIGHT(E1681,2),IF(G1681=12,"00"&amp;"."&amp;LEFT(E1681,3)&amp;"."&amp;MID(E1681,4,3)&amp;"/"&amp;MID(E1681,7,4)&amp;"-"&amp;RIGHT(E1681,2),IF(G1681=11,"00.0"&amp;LEFT(E1681,2)&amp;"."&amp;MID(E1681,3,3)&amp;"/"&amp;MID(E1681,6,4)&amp;"-"&amp;RIGHT(E1681,2),"erro")))))</f>
        <v>24.962.466/0001-36</v>
      </c>
      <c r="G1681" s="2">
        <f t="shared" si="2"/>
        <v>14</v>
      </c>
      <c r="H1681" s="2" t="s">
        <v>60</v>
      </c>
      <c r="I1681" s="2">
        <v>1.0</v>
      </c>
      <c r="J1681" s="6" t="str">
        <f t="shared" si="14"/>
        <v/>
      </c>
      <c r="K1681" s="6"/>
      <c r="L1681" s="6"/>
      <c r="M1681" s="6"/>
      <c r="N1681" s="6"/>
      <c r="O1681" s="6"/>
      <c r="P1681" s="6"/>
      <c r="Q1681" s="6"/>
      <c r="R1681" s="6"/>
      <c r="S1681" s="6"/>
      <c r="T1681" s="6">
        <f t="shared" si="15"/>
        <v>16.02635244</v>
      </c>
      <c r="U1681" s="6">
        <f t="shared" si="16"/>
        <v>0.126926339</v>
      </c>
      <c r="V1681" s="6">
        <f t="shared" si="17"/>
        <v>0.5429229517</v>
      </c>
      <c r="W1681" s="6">
        <f>IFERROR(VLOOKUP($C1681,'pc 2021'!$D:$M,10,0)/1000,"")</f>
        <v>1084042</v>
      </c>
      <c r="X1681" s="6">
        <f>IFERROR(VLOOKUP($C1681,'pnc 2021'!$D:$M,10,0)/1000,"")</f>
        <v>3869258</v>
      </c>
      <c r="Y1681" s="6">
        <f>IFERROR(VLOOKUP(C1681,'atv 2021'!$D:$M,10,0)/1000,"")</f>
        <v>9123394</v>
      </c>
      <c r="Z1681" s="6">
        <f>IFERROR(VLOOKUP($C1681,'ll 2021'!$D:$N,11,0)/1000,"")</f>
        <v>1157999</v>
      </c>
      <c r="AA1681" s="2" t="str">
        <f t="shared" si="3"/>
        <v/>
      </c>
      <c r="AB1681" s="2">
        <f t="shared" si="18"/>
        <v>0</v>
      </c>
      <c r="AC1681" s="2">
        <f t="shared" si="19"/>
        <v>0</v>
      </c>
      <c r="AD1681" s="2">
        <f t="shared" si="20"/>
        <v>0</v>
      </c>
      <c r="AE1681" s="2">
        <f t="shared" si="21"/>
        <v>0</v>
      </c>
      <c r="AF1681" s="2">
        <f t="shared" si="22"/>
        <v>0</v>
      </c>
      <c r="AG1681" s="2">
        <f t="shared" si="23"/>
        <v>1</v>
      </c>
      <c r="AH1681" s="2">
        <f t="shared" si="24"/>
        <v>0</v>
      </c>
      <c r="AI1681" s="2">
        <f t="shared" si="25"/>
        <v>0</v>
      </c>
      <c r="AJ1681" s="2">
        <f t="shared" si="26"/>
        <v>0</v>
      </c>
      <c r="AK1681" s="2">
        <f t="shared" si="27"/>
        <v>0</v>
      </c>
      <c r="AL1681" s="2">
        <f t="shared" si="28"/>
        <v>0</v>
      </c>
      <c r="AM1681" s="2">
        <v>0.0</v>
      </c>
      <c r="AN1681" s="3">
        <v>0.0</v>
      </c>
      <c r="AO1681" s="3">
        <v>0.0</v>
      </c>
      <c r="AP1681" s="3">
        <v>0.0</v>
      </c>
      <c r="AQ1681" s="3">
        <v>0.0</v>
      </c>
      <c r="AR1681" s="3">
        <v>1.0</v>
      </c>
      <c r="AS1681" s="6">
        <f>IFERROR(VLOOKUP($C1681,'t-1 2020'!$A:$V,15,0),"")</f>
        <v>16.59193367</v>
      </c>
      <c r="AT1681" s="6">
        <f>IFERROR(VLOOKUP($C1681,'t-1 2020'!$A:$V,16,0),"")</f>
        <v>0.04368890814</v>
      </c>
      <c r="AU1681" s="6">
        <f>IFERROR(VLOOKUP($C1681,'t-1 2020'!$A:$V,17,0),"")</f>
        <v>0.7632254412</v>
      </c>
      <c r="AV1681" s="6">
        <f>IFERROR(VLOOKUP($C1681,'t-1 2020'!$A:$V,8,0),"")</f>
        <v>0</v>
      </c>
      <c r="AW1681" s="6">
        <f>IFERROR(VLOOKUP($C1681,'t-1 2020'!$A:$V,9,0),"")</f>
        <v>1</v>
      </c>
      <c r="AX1681" s="6">
        <f>IFERROR(VLOOKUP($C1681,'t-1 2020'!$A:$V,10,0),"")</f>
        <v>0</v>
      </c>
      <c r="AY1681" s="6" t="str">
        <f>IFERROR(VLOOKUP($C1681,'t-1 2020'!$A:$V,111,0),"")</f>
        <v/>
      </c>
      <c r="AZ1681" s="6">
        <f>IFERROR(VLOOKUP($C1681,'t-1 2020'!$A:$V,12,0),"")</f>
        <v>0</v>
      </c>
      <c r="BA1681" s="6">
        <f>IFERROR(VLOOKUP($C1681,'t-1 2020'!$A:$V,13,0),"")</f>
        <v>7</v>
      </c>
      <c r="BB1681" s="6">
        <f>IFERROR(VLOOKUP($C1681,'t-1 2020'!$A:$V,14,0),"")</f>
        <v>1</v>
      </c>
      <c r="BC1681" s="6"/>
      <c r="BD1681" s="6"/>
    </row>
    <row r="1682" ht="15.75" customHeight="1">
      <c r="A1682" s="2">
        <v>273.0</v>
      </c>
      <c r="B1682" s="3">
        <v>2021.0</v>
      </c>
      <c r="C1682" s="7" t="s">
        <v>334</v>
      </c>
      <c r="D1682" s="2">
        <v>17930.0</v>
      </c>
      <c r="E1682" s="2">
        <v>2.502844000166E12</v>
      </c>
      <c r="F1682" s="2" t="str">
        <f t="array" ref="F1682">IFERROR(INDEX(cnpj!$A:$B,MATCH(C1682,cnpj!$B:$B,0),1),IF(G1682=14,LEFT(E1682,2)&amp;"."&amp;MID(E1682,3,3)&amp;"."&amp;MID(E1682,6,3)&amp;"/"&amp;MID(E1682,9,4)&amp;"-"&amp;RIGHT(E1682,2),IF(G1682=13,0&amp;LEFT(E1682,1)&amp;"."&amp;MID(E1682,2,3)&amp;"."&amp;MID(E1682,5,3)&amp;"/"&amp;MID(E1682,8,4)&amp;"-"&amp;RIGHT(E1682,2),IF(G1682=12,"00"&amp;"."&amp;LEFT(E1682,3)&amp;"."&amp;MID(E1682,4,3)&amp;"/"&amp;MID(E1682,7,4)&amp;"-"&amp;RIGHT(E1682,2),IF(G1682=11,"00.0"&amp;LEFT(E1682,2)&amp;"."&amp;MID(E1682,3,3)&amp;"/"&amp;MID(E1682,6,4)&amp;"-"&amp;RIGHT(E1682,2),"erro")))))</f>
        <v>02.502.844/0001-66</v>
      </c>
      <c r="G1682" s="2">
        <f t="shared" si="2"/>
        <v>13</v>
      </c>
      <c r="H1682" s="2" t="s">
        <v>145</v>
      </c>
      <c r="I1682" s="2">
        <v>1.0</v>
      </c>
      <c r="J1682" s="6" t="str">
        <f t="shared" si="14"/>
        <v/>
      </c>
      <c r="K1682" s="6"/>
      <c r="L1682" s="6"/>
      <c r="M1682" s="6"/>
      <c r="N1682" s="6"/>
      <c r="O1682" s="6"/>
      <c r="P1682" s="6"/>
      <c r="Q1682" s="6"/>
      <c r="R1682" s="6"/>
      <c r="S1682" s="6"/>
      <c r="T1682" s="6">
        <f t="shared" si="15"/>
        <v>16.46066469</v>
      </c>
      <c r="U1682" s="6">
        <f t="shared" si="16"/>
        <v>-0.01899881411</v>
      </c>
      <c r="V1682" s="6">
        <f t="shared" si="17"/>
        <v>0.691945457</v>
      </c>
      <c r="W1682" s="6">
        <f>IFERROR(VLOOKUP($C1682,'pc 2021'!$D:$M,10,0)/1000,"")</f>
        <v>1882159</v>
      </c>
      <c r="X1682" s="6">
        <f>IFERROR(VLOOKUP($C1682,'pnc 2021'!$D:$M,10,0)/1000,"")</f>
        <v>7864319</v>
      </c>
      <c r="Y1682" s="6">
        <f>IFERROR(VLOOKUP(C1682,'atv 2021'!$D:$M,10,0)/1000,"")</f>
        <v>14085616</v>
      </c>
      <c r="Z1682" s="6">
        <f>IFERROR(VLOOKUP($C1682,'ll 2021'!$D:$N,11,0)/1000,"")</f>
        <v>-267610</v>
      </c>
      <c r="AA1682" s="2" t="str">
        <f t="shared" si="3"/>
        <v/>
      </c>
      <c r="AB1682" s="2">
        <f t="shared" si="18"/>
        <v>0</v>
      </c>
      <c r="AC1682" s="2">
        <f t="shared" si="19"/>
        <v>0</v>
      </c>
      <c r="AD1682" s="2">
        <f t="shared" si="20"/>
        <v>0</v>
      </c>
      <c r="AE1682" s="2">
        <f t="shared" si="21"/>
        <v>0</v>
      </c>
      <c r="AF1682" s="2">
        <f t="shared" si="22"/>
        <v>0</v>
      </c>
      <c r="AG1682" s="2">
        <f t="shared" si="23"/>
        <v>1</v>
      </c>
      <c r="AH1682" s="2">
        <f t="shared" si="24"/>
        <v>0</v>
      </c>
      <c r="AI1682" s="2">
        <f t="shared" si="25"/>
        <v>0</v>
      </c>
      <c r="AJ1682" s="2">
        <f t="shared" si="26"/>
        <v>0</v>
      </c>
      <c r="AK1682" s="2">
        <f t="shared" si="27"/>
        <v>0</v>
      </c>
      <c r="AL1682" s="2">
        <f t="shared" si="28"/>
        <v>0</v>
      </c>
      <c r="AM1682" s="2">
        <v>0.0</v>
      </c>
      <c r="AN1682" s="3">
        <v>0.0</v>
      </c>
      <c r="AO1682" s="3">
        <v>0.0</v>
      </c>
      <c r="AP1682" s="3">
        <v>0.0</v>
      </c>
      <c r="AQ1682" s="3">
        <v>0.0</v>
      </c>
      <c r="AR1682" s="3">
        <v>1.0</v>
      </c>
      <c r="AS1682" s="6">
        <f>IFERROR(VLOOKUP($C1682,'t-1 2020'!$A:$V,15,0),"")</f>
        <v>16.18780295</v>
      </c>
      <c r="AT1682" s="6">
        <f>IFERROR(VLOOKUP($C1682,'t-1 2020'!$A:$V,16,0),"")</f>
        <v>0.01644478058</v>
      </c>
      <c r="AU1682" s="6">
        <f>IFERROR(VLOOKUP($C1682,'t-1 2020'!$A:$V,17,0),"")</f>
        <v>0.6822720471</v>
      </c>
      <c r="AV1682" s="6">
        <f>IFERROR(VLOOKUP($C1682,'t-1 2020'!$A:$V,8,0),"")</f>
        <v>0</v>
      </c>
      <c r="AW1682" s="6">
        <f>IFERROR(VLOOKUP($C1682,'t-1 2020'!$A:$V,9,0),"")</f>
        <v>1</v>
      </c>
      <c r="AX1682" s="6">
        <f>IFERROR(VLOOKUP($C1682,'t-1 2020'!$A:$V,10,0),"")</f>
        <v>0</v>
      </c>
      <c r="AY1682" s="6" t="str">
        <f>IFERROR(VLOOKUP($C1682,'t-1 2020'!$A:$V,111,0),"")</f>
        <v/>
      </c>
      <c r="AZ1682" s="6">
        <f>IFERROR(VLOOKUP($C1682,'t-1 2020'!$A:$V,12,0),"")</f>
        <v>0</v>
      </c>
      <c r="BA1682" s="6">
        <f>IFERROR(VLOOKUP($C1682,'t-1 2020'!$A:$V,13,0),"")</f>
        <v>8</v>
      </c>
      <c r="BB1682" s="6">
        <f>IFERROR(VLOOKUP($C1682,'t-1 2020'!$A:$V,14,0),"")</f>
        <v>1</v>
      </c>
      <c r="BC1682" s="6"/>
      <c r="BD1682" s="6"/>
    </row>
    <row r="1683" ht="15.75" customHeight="1">
      <c r="A1683" s="2">
        <v>274.0</v>
      </c>
      <c r="B1683" s="3">
        <v>2021.0</v>
      </c>
      <c r="C1683" s="7" t="s">
        <v>335</v>
      </c>
      <c r="D1683" s="2">
        <v>17450.0</v>
      </c>
      <c r="E1683" s="2">
        <v>2.38724100016E12</v>
      </c>
      <c r="F1683" s="2" t="str">
        <f t="array" ref="F1683">IFERROR(INDEX(cnpj!$A:$B,MATCH(C1683,cnpj!$B:$B,0),1),IF(G1683=14,LEFT(E1683,2)&amp;"."&amp;MID(E1683,3,3)&amp;"."&amp;MID(E1683,6,3)&amp;"/"&amp;MID(E1683,9,4)&amp;"-"&amp;RIGHT(E1683,2),IF(G1683=13,0&amp;LEFT(E1683,1)&amp;"."&amp;MID(E1683,2,3)&amp;"."&amp;MID(E1683,5,3)&amp;"/"&amp;MID(E1683,8,4)&amp;"-"&amp;RIGHT(E1683,2),IF(G1683=12,"00"&amp;"."&amp;LEFT(E1683,3)&amp;"."&amp;MID(E1683,4,3)&amp;"/"&amp;MID(E1683,7,4)&amp;"-"&amp;RIGHT(E1683,2),IF(G1683=11,"00.0"&amp;LEFT(E1683,2)&amp;"."&amp;MID(E1683,3,3)&amp;"/"&amp;MID(E1683,6,4)&amp;"-"&amp;RIGHT(E1683,2),"erro")))))</f>
        <v>02.387.241/0001-60</v>
      </c>
      <c r="G1683" s="2">
        <f t="shared" si="2"/>
        <v>13</v>
      </c>
      <c r="H1683" s="2" t="s">
        <v>60</v>
      </c>
      <c r="I1683" s="2">
        <v>1.0</v>
      </c>
      <c r="J1683" s="6" t="str">
        <f t="shared" si="14"/>
        <v/>
      </c>
      <c r="K1683" s="6"/>
      <c r="L1683" s="6"/>
      <c r="M1683" s="6"/>
      <c r="N1683" s="6"/>
      <c r="O1683" s="6"/>
      <c r="P1683" s="6"/>
      <c r="Q1683" s="6"/>
      <c r="R1683" s="6"/>
      <c r="S1683" s="6"/>
      <c r="T1683" s="6">
        <f t="shared" si="15"/>
        <v>16.93915726</v>
      </c>
      <c r="U1683" s="6">
        <f t="shared" si="16"/>
        <v>0.006623135129</v>
      </c>
      <c r="V1683" s="6">
        <f t="shared" si="17"/>
        <v>0.3490542417</v>
      </c>
      <c r="W1683" s="6">
        <f>IFERROR(VLOOKUP($C1683,'pc 2021'!$D:$M,10,0)/1000,"")</f>
        <v>760524</v>
      </c>
      <c r="X1683" s="6">
        <f>IFERROR(VLOOKUP($C1683,'pnc 2021'!$D:$M,10,0)/1000,"")</f>
        <v>7173170</v>
      </c>
      <c r="Y1683" s="6">
        <f>IFERROR(VLOOKUP(C1683,'atv 2021'!$D:$M,10,0)/1000,"")</f>
        <v>22729115</v>
      </c>
      <c r="Z1683" s="6">
        <f>IFERROR(VLOOKUP($C1683,'ll 2021'!$D:$N,11,0)/1000,"")</f>
        <v>150538</v>
      </c>
      <c r="AA1683" s="2" t="str">
        <f t="shared" si="3"/>
        <v/>
      </c>
      <c r="AB1683" s="2">
        <f t="shared" si="18"/>
        <v>0</v>
      </c>
      <c r="AC1683" s="2">
        <f t="shared" si="19"/>
        <v>0</v>
      </c>
      <c r="AD1683" s="2">
        <f t="shared" si="20"/>
        <v>0</v>
      </c>
      <c r="AE1683" s="2">
        <f t="shared" si="21"/>
        <v>0</v>
      </c>
      <c r="AF1683" s="2">
        <f t="shared" si="22"/>
        <v>0</v>
      </c>
      <c r="AG1683" s="2">
        <f t="shared" si="23"/>
        <v>1</v>
      </c>
      <c r="AH1683" s="2">
        <f t="shared" si="24"/>
        <v>0</v>
      </c>
      <c r="AI1683" s="2">
        <f t="shared" si="25"/>
        <v>0</v>
      </c>
      <c r="AJ1683" s="2">
        <f t="shared" si="26"/>
        <v>0</v>
      </c>
      <c r="AK1683" s="2">
        <f t="shared" si="27"/>
        <v>0</v>
      </c>
      <c r="AL1683" s="2">
        <f t="shared" si="28"/>
        <v>0</v>
      </c>
      <c r="AM1683" s="2">
        <v>0.0</v>
      </c>
      <c r="AN1683" s="3">
        <v>0.0</v>
      </c>
      <c r="AO1683" s="3">
        <v>0.0</v>
      </c>
      <c r="AP1683" s="3">
        <v>0.0</v>
      </c>
      <c r="AQ1683" s="3">
        <v>0.0</v>
      </c>
      <c r="AR1683" s="3">
        <v>1.0</v>
      </c>
      <c r="AS1683" s="6">
        <f>IFERROR(VLOOKUP($C1683,'t-1 2020'!$A:$V,15,0),"")</f>
        <v>16.88850568</v>
      </c>
      <c r="AT1683" s="6">
        <f>IFERROR(VLOOKUP($C1683,'t-1 2020'!$A:$V,16,0),"")</f>
        <v>0.01375339481</v>
      </c>
      <c r="AU1683" s="6">
        <f>IFERROR(VLOOKUP($C1683,'t-1 2020'!$A:$V,17,0),"")</f>
        <v>0.3065238641</v>
      </c>
      <c r="AV1683" s="6">
        <f>IFERROR(VLOOKUP($C1683,'t-1 2020'!$A:$V,8,0),"")</f>
        <v>0</v>
      </c>
      <c r="AW1683" s="6">
        <f>IFERROR(VLOOKUP($C1683,'t-1 2020'!$A:$V,9,0),"")</f>
        <v>1</v>
      </c>
      <c r="AX1683" s="6">
        <f>IFERROR(VLOOKUP($C1683,'t-1 2020'!$A:$V,10,0),"")</f>
        <v>1</v>
      </c>
      <c r="AY1683" s="6" t="str">
        <f>IFERROR(VLOOKUP($C1683,'t-1 2020'!$A:$V,111,0),"")</f>
        <v/>
      </c>
      <c r="AZ1683" s="6">
        <f>IFERROR(VLOOKUP($C1683,'t-1 2020'!$A:$V,12,0),"")</f>
        <v>0</v>
      </c>
      <c r="BA1683" s="6">
        <f>IFERROR(VLOOKUP($C1683,'t-1 2020'!$A:$V,13,0),"")</f>
        <v>27</v>
      </c>
      <c r="BB1683" s="6">
        <f>IFERROR(VLOOKUP($C1683,'t-1 2020'!$A:$V,14,0),"")</f>
        <v>0</v>
      </c>
      <c r="BC1683" s="6"/>
      <c r="BD1683" s="6"/>
    </row>
    <row r="1684" ht="15.75" customHeight="1">
      <c r="A1684" s="2">
        <v>275.0</v>
      </c>
      <c r="B1684" s="3">
        <v>2021.0</v>
      </c>
      <c r="C1684" s="7" t="s">
        <v>336</v>
      </c>
      <c r="D1684" s="2">
        <v>19186.0</v>
      </c>
      <c r="E1684" s="2">
        <v>1.616929000102E12</v>
      </c>
      <c r="F1684" s="2" t="str">
        <f t="array" ref="F1684">IFERROR(INDEX(cnpj!$A:$B,MATCH(C1684,cnpj!$B:$B,0),1),IF(G1684=14,LEFT(E1684,2)&amp;"."&amp;MID(E1684,3,3)&amp;"."&amp;MID(E1684,6,3)&amp;"/"&amp;MID(E1684,9,4)&amp;"-"&amp;RIGHT(E1684,2),IF(G1684=13,0&amp;LEFT(E1684,1)&amp;"."&amp;MID(E1684,2,3)&amp;"."&amp;MID(E1684,5,3)&amp;"/"&amp;MID(E1684,8,4)&amp;"-"&amp;RIGHT(E1684,2),IF(G1684=12,"00"&amp;"."&amp;LEFT(E1684,3)&amp;"."&amp;MID(E1684,4,3)&amp;"/"&amp;MID(E1684,7,4)&amp;"-"&amp;RIGHT(E1684,2),IF(G1684=11,"00.0"&amp;LEFT(E1684,2)&amp;"."&amp;MID(E1684,3,3)&amp;"/"&amp;MID(E1684,6,4)&amp;"-"&amp;RIGHT(E1684,2),"erro")))))</f>
        <v>01.616.929/0001-02</v>
      </c>
      <c r="G1684" s="2">
        <f t="shared" si="2"/>
        <v>13</v>
      </c>
      <c r="H1684" s="2" t="s">
        <v>52</v>
      </c>
      <c r="I1684" s="2">
        <v>10.0</v>
      </c>
      <c r="J1684" s="6" t="str">
        <f t="shared" si="14"/>
        <v/>
      </c>
      <c r="K1684" s="6"/>
      <c r="L1684" s="6"/>
      <c r="M1684" s="6"/>
      <c r="N1684" s="6"/>
      <c r="O1684" s="6"/>
      <c r="P1684" s="6"/>
      <c r="Q1684" s="6"/>
      <c r="R1684" s="6"/>
      <c r="S1684" s="6"/>
      <c r="T1684" s="6">
        <f t="shared" si="15"/>
        <v>15.6708398</v>
      </c>
      <c r="U1684" s="6">
        <f t="shared" si="16"/>
        <v>0.05512462614</v>
      </c>
      <c r="V1684" s="6">
        <f t="shared" si="17"/>
        <v>0.474988829</v>
      </c>
      <c r="W1684" s="6">
        <f>IFERROR(VLOOKUP($C1684,'pc 2021'!$D:$M,10,0)/1000,"")</f>
        <v>626027</v>
      </c>
      <c r="X1684" s="6">
        <f>IFERROR(VLOOKUP($C1684,'pnc 2021'!$D:$M,10,0)/1000,"")</f>
        <v>2410958</v>
      </c>
      <c r="Y1684" s="6">
        <f>IFERROR(VLOOKUP(C1684,'atv 2021'!$D:$M,10,0)/1000,"")</f>
        <v>6393803</v>
      </c>
      <c r="Z1684" s="6">
        <f>IFERROR(VLOOKUP($C1684,'ll 2021'!$D:$N,11,0)/1000,"")</f>
        <v>352456</v>
      </c>
      <c r="AA1684" s="2" t="str">
        <f t="shared" si="3"/>
        <v/>
      </c>
      <c r="AB1684" s="2">
        <f t="shared" si="18"/>
        <v>0</v>
      </c>
      <c r="AC1684" s="2">
        <f t="shared" si="19"/>
        <v>0</v>
      </c>
      <c r="AD1684" s="2">
        <f t="shared" si="20"/>
        <v>1</v>
      </c>
      <c r="AE1684" s="2">
        <f t="shared" si="21"/>
        <v>0</v>
      </c>
      <c r="AF1684" s="2">
        <f t="shared" si="22"/>
        <v>0</v>
      </c>
      <c r="AG1684" s="2">
        <f t="shared" si="23"/>
        <v>0</v>
      </c>
      <c r="AH1684" s="2">
        <f t="shared" si="24"/>
        <v>0</v>
      </c>
      <c r="AI1684" s="2">
        <f t="shared" si="25"/>
        <v>0</v>
      </c>
      <c r="AJ1684" s="2">
        <f t="shared" si="26"/>
        <v>0</v>
      </c>
      <c r="AK1684" s="2">
        <f t="shared" si="27"/>
        <v>0</v>
      </c>
      <c r="AL1684" s="2">
        <f t="shared" si="28"/>
        <v>0</v>
      </c>
      <c r="AM1684" s="2">
        <v>0.0</v>
      </c>
      <c r="AN1684" s="3">
        <v>0.0</v>
      </c>
      <c r="AO1684" s="3">
        <v>0.0</v>
      </c>
      <c r="AP1684" s="3">
        <v>0.0</v>
      </c>
      <c r="AQ1684" s="3">
        <v>0.0</v>
      </c>
      <c r="AR1684" s="3">
        <v>1.0</v>
      </c>
      <c r="AS1684" s="6" t="str">
        <f>IFERROR(VLOOKUP($C1684,'t-1 2020'!$A:$V,15,0),"")</f>
        <v/>
      </c>
      <c r="AT1684" s="6" t="str">
        <f>IFERROR(VLOOKUP($C1684,'t-1 2020'!$A:$V,16,0),"")</f>
        <v/>
      </c>
      <c r="AU1684" s="6" t="str">
        <f>IFERROR(VLOOKUP($C1684,'t-1 2020'!$A:$V,17,0),"")</f>
        <v/>
      </c>
      <c r="AV1684" s="6" t="str">
        <f>IFERROR(VLOOKUP($C1684,'t-1 2020'!$A:$V,8,0),"")</f>
        <v/>
      </c>
      <c r="AW1684" s="6" t="str">
        <f>IFERROR(VLOOKUP($C1684,'t-1 2020'!$A:$V,9,0),"")</f>
        <v/>
      </c>
      <c r="AX1684" s="6" t="str">
        <f>IFERROR(VLOOKUP($C1684,'t-1 2020'!$A:$V,10,0),"")</f>
        <v/>
      </c>
      <c r="AY1684" s="6" t="str">
        <f>IFERROR(VLOOKUP($C1684,'t-1 2020'!$A:$V,111,0),"")</f>
        <v/>
      </c>
      <c r="AZ1684" s="6" t="str">
        <f>IFERROR(VLOOKUP($C1684,'t-1 2020'!$A:$V,12,0),"")</f>
        <v/>
      </c>
      <c r="BA1684" s="6" t="str">
        <f>IFERROR(VLOOKUP($C1684,'t-1 2020'!$A:$V,13,0),"")</f>
        <v/>
      </c>
      <c r="BB1684" s="6" t="str">
        <f>IFERROR(VLOOKUP($C1684,'t-1 2020'!$A:$V,14,0),"")</f>
        <v/>
      </c>
      <c r="BC1684" s="6"/>
      <c r="BD1684" s="6"/>
    </row>
    <row r="1685" ht="15.75" customHeight="1">
      <c r="A1685" s="2">
        <v>276.0</v>
      </c>
      <c r="B1685" s="3">
        <v>2021.0</v>
      </c>
      <c r="C1685" s="7" t="s">
        <v>337</v>
      </c>
      <c r="D1685" s="2">
        <v>19593.0</v>
      </c>
      <c r="E1685" s="2">
        <v>2.724983000134E12</v>
      </c>
      <c r="F1685" s="2" t="str">
        <f t="array" ref="F1685">IFERROR(INDEX(cnpj!$A:$B,MATCH(C1685,cnpj!$B:$B,0),1),IF(G1685=14,LEFT(E1685,2)&amp;"."&amp;MID(E1685,3,3)&amp;"."&amp;MID(E1685,6,3)&amp;"/"&amp;MID(E1685,9,4)&amp;"-"&amp;RIGHT(E1685,2),IF(G1685=13,0&amp;LEFT(E1685,1)&amp;"."&amp;MID(E1685,2,3)&amp;"."&amp;MID(E1685,5,3)&amp;"/"&amp;MID(E1685,8,4)&amp;"-"&amp;RIGHT(E1685,2),IF(G1685=12,"00"&amp;"."&amp;LEFT(E1685,3)&amp;"."&amp;MID(E1685,4,3)&amp;"/"&amp;MID(E1685,7,4)&amp;"-"&amp;RIGHT(E1685,2),IF(G1685=11,"00.0"&amp;LEFT(E1685,2)&amp;"."&amp;MID(E1685,3,3)&amp;"/"&amp;MID(E1685,6,4)&amp;"-"&amp;RIGHT(E1685,2),"erro")))))</f>
        <v>02.724.983/0001-34</v>
      </c>
      <c r="G1685" s="2">
        <f t="shared" si="2"/>
        <v>13</v>
      </c>
      <c r="H1685" s="2" t="s">
        <v>52</v>
      </c>
      <c r="I1685" s="2">
        <v>10.0</v>
      </c>
      <c r="J1685" s="6" t="str">
        <f t="shared" si="14"/>
        <v/>
      </c>
      <c r="K1685" s="6"/>
      <c r="L1685" s="6"/>
      <c r="M1685" s="6"/>
      <c r="N1685" s="6"/>
      <c r="O1685" s="6"/>
      <c r="P1685" s="6"/>
      <c r="Q1685" s="6"/>
      <c r="R1685" s="6"/>
      <c r="S1685" s="6"/>
      <c r="T1685" s="6">
        <f t="shared" si="15"/>
        <v>10.86362291</v>
      </c>
      <c r="U1685" s="6">
        <f t="shared" si="16"/>
        <v>0.079554373</v>
      </c>
      <c r="V1685" s="6">
        <f t="shared" si="17"/>
        <v>0.9391856971</v>
      </c>
      <c r="W1685" s="6">
        <f>IFERROR(VLOOKUP($C1685,'pc 2021'!$D:$M,10,0)/1000,"")</f>
        <v>11521</v>
      </c>
      <c r="X1685" s="6">
        <f>IFERROR(VLOOKUP($C1685,'pnc 2021'!$D:$M,10,0)/1000,"")</f>
        <v>37543</v>
      </c>
      <c r="Y1685" s="6">
        <f>IFERROR(VLOOKUP(C1685,'atv 2021'!$D:$M,10,0)/1000,"")</f>
        <v>52241</v>
      </c>
      <c r="Z1685" s="6">
        <f>IFERROR(VLOOKUP($C1685,'ll 2021'!$D:$N,11,0)/1000,"")</f>
        <v>4156</v>
      </c>
      <c r="AA1685" s="2" t="str">
        <f t="shared" si="3"/>
        <v/>
      </c>
      <c r="AB1685" s="2">
        <f t="shared" si="18"/>
        <v>0</v>
      </c>
      <c r="AC1685" s="2">
        <f t="shared" si="19"/>
        <v>0</v>
      </c>
      <c r="AD1685" s="2">
        <f t="shared" si="20"/>
        <v>1</v>
      </c>
      <c r="AE1685" s="2">
        <f t="shared" si="21"/>
        <v>0</v>
      </c>
      <c r="AF1685" s="2">
        <f t="shared" si="22"/>
        <v>0</v>
      </c>
      <c r="AG1685" s="2">
        <f t="shared" si="23"/>
        <v>0</v>
      </c>
      <c r="AH1685" s="2">
        <f t="shared" si="24"/>
        <v>0</v>
      </c>
      <c r="AI1685" s="2">
        <f t="shared" si="25"/>
        <v>0</v>
      </c>
      <c r="AJ1685" s="2">
        <f t="shared" si="26"/>
        <v>0</v>
      </c>
      <c r="AK1685" s="2">
        <f t="shared" si="27"/>
        <v>0</v>
      </c>
      <c r="AL1685" s="2">
        <f t="shared" si="28"/>
        <v>0</v>
      </c>
      <c r="AM1685" s="2">
        <v>0.0</v>
      </c>
      <c r="AN1685" s="3">
        <v>0.0</v>
      </c>
      <c r="AO1685" s="3">
        <v>0.0</v>
      </c>
      <c r="AP1685" s="3">
        <v>0.0</v>
      </c>
      <c r="AQ1685" s="3">
        <v>0.0</v>
      </c>
      <c r="AR1685" s="3">
        <v>1.0</v>
      </c>
      <c r="AS1685" s="6">
        <f>IFERROR(VLOOKUP($C1685,'t-1 2020'!$A:$V,15,0),"")</f>
        <v>11.03194986</v>
      </c>
      <c r="AT1685" s="6">
        <f>IFERROR(VLOOKUP($C1685,'t-1 2020'!$A:$V,16,0),"")</f>
        <v>0.09505322074</v>
      </c>
      <c r="AU1685" s="6">
        <f>IFERROR(VLOOKUP($C1685,'t-1 2020'!$A:$V,17,0),"")</f>
        <v>0.9041217768</v>
      </c>
      <c r="AV1685" s="6">
        <f>IFERROR(VLOOKUP($C1685,'t-1 2020'!$A:$V,8,0),"")</f>
        <v>0</v>
      </c>
      <c r="AW1685" s="6">
        <f>IFERROR(VLOOKUP($C1685,'t-1 2020'!$A:$V,9,0),"")</f>
        <v>1</v>
      </c>
      <c r="AX1685" s="6">
        <f>IFERROR(VLOOKUP($C1685,'t-1 2020'!$A:$V,10,0),"")</f>
        <v>0</v>
      </c>
      <c r="AY1685" s="6" t="str">
        <f>IFERROR(VLOOKUP($C1685,'t-1 2020'!$A:$V,111,0),"")</f>
        <v/>
      </c>
      <c r="AZ1685" s="6">
        <f>IFERROR(VLOOKUP($C1685,'t-1 2020'!$A:$V,12,0),"")</f>
        <v>0</v>
      </c>
      <c r="BA1685" s="6">
        <f>IFERROR(VLOOKUP($C1685,'t-1 2020'!$A:$V,13,0),"")</f>
        <v>5</v>
      </c>
      <c r="BB1685" s="6">
        <f>IFERROR(VLOOKUP($C1685,'t-1 2020'!$A:$V,14,0),"")</f>
        <v>1</v>
      </c>
      <c r="BC1685" s="6"/>
      <c r="BD1685" s="6"/>
    </row>
    <row r="1686" ht="15.75" customHeight="1">
      <c r="A1686" s="2">
        <v>277.0</v>
      </c>
      <c r="B1686" s="3">
        <v>2021.0</v>
      </c>
      <c r="C1686" s="7" t="s">
        <v>338</v>
      </c>
      <c r="D1686" s="2">
        <v>14923.0</v>
      </c>
      <c r="E1686" s="2">
        <v>6.1101895000145E13</v>
      </c>
      <c r="F1686" s="2" t="str">
        <f t="array" ref="F1686">IFERROR(INDEX(cnpj!$A:$B,MATCH(C1686,cnpj!$B:$B,0),1),IF(G1686=14,LEFT(E1686,2)&amp;"."&amp;MID(E1686,3,3)&amp;"."&amp;MID(E1686,6,3)&amp;"/"&amp;MID(E1686,9,4)&amp;"-"&amp;RIGHT(E1686,2),IF(G1686=13,0&amp;LEFT(E1686,1)&amp;"."&amp;MID(E1686,2,3)&amp;"."&amp;MID(E1686,5,3)&amp;"/"&amp;MID(E1686,8,4)&amp;"-"&amp;RIGHT(E1686,2),IF(G1686=12,"00"&amp;"."&amp;LEFT(E1686,3)&amp;"."&amp;MID(E1686,4,3)&amp;"/"&amp;MID(E1686,7,4)&amp;"-"&amp;RIGHT(E1686,2),IF(G1686=11,"00.0"&amp;LEFT(E1686,2)&amp;"."&amp;MID(E1686,3,3)&amp;"/"&amp;MID(E1686,6,4)&amp;"-"&amp;RIGHT(E1686,2),"erro")))))</f>
        <v>61.101.895/0001-45</v>
      </c>
      <c r="G1686" s="2">
        <f t="shared" si="2"/>
        <v>14</v>
      </c>
      <c r="H1686" s="2" t="s">
        <v>183</v>
      </c>
      <c r="I1686" s="2">
        <v>5.0</v>
      </c>
      <c r="J1686" s="6" t="str">
        <f t="shared" si="14"/>
        <v/>
      </c>
      <c r="K1686" s="6"/>
      <c r="L1686" s="6"/>
      <c r="M1686" s="6"/>
      <c r="N1686" s="6"/>
      <c r="O1686" s="6"/>
      <c r="P1686" s="6"/>
      <c r="Q1686" s="6"/>
      <c r="R1686" s="6"/>
      <c r="S1686" s="6"/>
      <c r="T1686" s="6" t="str">
        <f t="shared" si="15"/>
        <v/>
      </c>
      <c r="U1686" s="6" t="str">
        <f t="shared" si="16"/>
        <v/>
      </c>
      <c r="V1686" s="6" t="str">
        <f t="shared" si="17"/>
        <v/>
      </c>
      <c r="W1686" s="6" t="str">
        <f>IFERROR(VLOOKUP($C1686,'pc 2021'!$D:$M,10,0)/1000,"")</f>
        <v/>
      </c>
      <c r="X1686" s="6" t="str">
        <f>IFERROR(VLOOKUP($C1686,'pnc 2021'!$D:$M,10,0)/1000,"")</f>
        <v/>
      </c>
      <c r="Y1686" s="6" t="str">
        <f>IFERROR(VLOOKUP(C1686,'atv 2021'!$D:$M,10,0)/1000,"")</f>
        <v/>
      </c>
      <c r="Z1686" s="6" t="str">
        <f>IFERROR(VLOOKUP($C1686,'ll 2021'!$D:$N,11,0)/1000,"")</f>
        <v/>
      </c>
      <c r="AA1686" s="2" t="str">
        <f t="shared" si="3"/>
        <v/>
      </c>
      <c r="AB1686" s="2">
        <f t="shared" si="18"/>
        <v>0</v>
      </c>
      <c r="AC1686" s="2">
        <f t="shared" si="19"/>
        <v>0</v>
      </c>
      <c r="AD1686" s="2">
        <f t="shared" si="20"/>
        <v>0</v>
      </c>
      <c r="AE1686" s="2">
        <f t="shared" si="21"/>
        <v>0</v>
      </c>
      <c r="AF1686" s="2">
        <f t="shared" si="22"/>
        <v>0</v>
      </c>
      <c r="AG1686" s="2">
        <f t="shared" si="23"/>
        <v>0</v>
      </c>
      <c r="AH1686" s="2">
        <f t="shared" si="24"/>
        <v>0</v>
      </c>
      <c r="AI1686" s="2">
        <f t="shared" si="25"/>
        <v>0</v>
      </c>
      <c r="AJ1686" s="2">
        <f t="shared" si="26"/>
        <v>1</v>
      </c>
      <c r="AK1686" s="2">
        <f t="shared" si="27"/>
        <v>0</v>
      </c>
      <c r="AL1686" s="2">
        <f t="shared" si="28"/>
        <v>0</v>
      </c>
      <c r="AM1686" s="2">
        <v>0.0</v>
      </c>
      <c r="AN1686" s="3">
        <v>0.0</v>
      </c>
      <c r="AO1686" s="3">
        <v>0.0</v>
      </c>
      <c r="AP1686" s="3">
        <v>0.0</v>
      </c>
      <c r="AQ1686" s="3">
        <v>0.0</v>
      </c>
      <c r="AR1686" s="3">
        <v>1.0</v>
      </c>
      <c r="AS1686" s="6" t="str">
        <f>IFERROR(VLOOKUP($C1686,'t-1 2020'!$A:$V,15,0),"")</f>
        <v/>
      </c>
      <c r="AT1686" s="6" t="str">
        <f>IFERROR(VLOOKUP($C1686,'t-1 2020'!$A:$V,16,0),"")</f>
        <v/>
      </c>
      <c r="AU1686" s="6" t="str">
        <f>IFERROR(VLOOKUP($C1686,'t-1 2020'!$A:$V,17,0),"")</f>
        <v/>
      </c>
      <c r="AV1686" s="6" t="str">
        <f>IFERROR(VLOOKUP($C1686,'t-1 2020'!$A:$V,8,0),"")</f>
        <v/>
      </c>
      <c r="AW1686" s="6" t="str">
        <f>IFERROR(VLOOKUP($C1686,'t-1 2020'!$A:$V,9,0),"")</f>
        <v/>
      </c>
      <c r="AX1686" s="6" t="str">
        <f>IFERROR(VLOOKUP($C1686,'t-1 2020'!$A:$V,10,0),"")</f>
        <v/>
      </c>
      <c r="AY1686" s="6" t="str">
        <f>IFERROR(VLOOKUP($C1686,'t-1 2020'!$A:$V,111,0),"")</f>
        <v/>
      </c>
      <c r="AZ1686" s="6" t="str">
        <f>IFERROR(VLOOKUP($C1686,'t-1 2020'!$A:$V,12,0),"")</f>
        <v/>
      </c>
      <c r="BA1686" s="6" t="str">
        <f>IFERROR(VLOOKUP($C1686,'t-1 2020'!$A:$V,13,0),"")</f>
        <v/>
      </c>
      <c r="BB1686" s="6" t="str">
        <f>IFERROR(VLOOKUP($C1686,'t-1 2020'!$A:$V,14,0),"")</f>
        <v/>
      </c>
      <c r="BC1686" s="6"/>
      <c r="BD1686" s="6"/>
    </row>
    <row r="1687" ht="15.75" customHeight="1">
      <c r="A1687" s="2">
        <v>278.0</v>
      </c>
      <c r="B1687" s="3">
        <v>2021.0</v>
      </c>
      <c r="C1687" s="7" t="s">
        <v>339</v>
      </c>
      <c r="D1687" s="2">
        <v>17892.0</v>
      </c>
      <c r="E1687" s="2">
        <v>2.762121000104E12</v>
      </c>
      <c r="F1687" s="2" t="str">
        <f t="array" ref="F1687">IFERROR(INDEX(cnpj!$A:$B,MATCH(C1687,cnpj!$B:$B,0),1),IF(G1687=14,LEFT(E1687,2)&amp;"."&amp;MID(E1687,3,3)&amp;"."&amp;MID(E1687,6,3)&amp;"/"&amp;MID(E1687,9,4)&amp;"-"&amp;RIGHT(E1687,2),IF(G1687=13,0&amp;LEFT(E1687,1)&amp;"."&amp;MID(E1687,2,3)&amp;"."&amp;MID(E1687,5,3)&amp;"/"&amp;MID(E1687,8,4)&amp;"-"&amp;RIGHT(E1687,2),IF(G1687=12,"00"&amp;"."&amp;LEFT(E1687,3)&amp;"."&amp;MID(E1687,4,3)&amp;"/"&amp;MID(E1687,7,4)&amp;"-"&amp;RIGHT(E1687,2),IF(G1687=11,"00.0"&amp;LEFT(E1687,2)&amp;"."&amp;MID(E1687,3,3)&amp;"/"&amp;MID(E1687,6,4)&amp;"-"&amp;RIGHT(E1687,2),"erro")))))</f>
        <v>02.762.121/0001-04</v>
      </c>
      <c r="G1687" s="2">
        <f t="shared" si="2"/>
        <v>13</v>
      </c>
      <c r="H1687" s="2" t="s">
        <v>60</v>
      </c>
      <c r="I1687" s="2">
        <v>1.0</v>
      </c>
      <c r="J1687" s="6" t="str">
        <f t="shared" si="14"/>
        <v/>
      </c>
      <c r="K1687" s="6"/>
      <c r="L1687" s="6"/>
      <c r="M1687" s="6"/>
      <c r="N1687" s="6"/>
      <c r="O1687" s="6"/>
      <c r="P1687" s="6"/>
      <c r="Q1687" s="6"/>
      <c r="R1687" s="6"/>
      <c r="S1687" s="6"/>
      <c r="T1687" s="6">
        <f t="shared" si="15"/>
        <v>15.28619041</v>
      </c>
      <c r="U1687" s="6">
        <f t="shared" si="16"/>
        <v>0.06243565026</v>
      </c>
      <c r="V1687" s="6">
        <f t="shared" si="17"/>
        <v>0.4974423239</v>
      </c>
      <c r="W1687" s="6">
        <f>IFERROR(VLOOKUP($C1687,'pc 2021'!$D:$M,10,0)/1000,"")</f>
        <v>469552</v>
      </c>
      <c r="X1687" s="6">
        <f>IFERROR(VLOOKUP($C1687,'pnc 2021'!$D:$M,10,0)/1000,"")</f>
        <v>1695413</v>
      </c>
      <c r="Y1687" s="6">
        <f>IFERROR(VLOOKUP(C1687,'atv 2021'!$D:$M,10,0)/1000,"")</f>
        <v>4352193</v>
      </c>
      <c r="Z1687" s="6">
        <f>IFERROR(VLOOKUP($C1687,'ll 2021'!$D:$N,11,0)/1000,"")</f>
        <v>271732</v>
      </c>
      <c r="AA1687" s="2" t="str">
        <f t="shared" si="3"/>
        <v/>
      </c>
      <c r="AB1687" s="2">
        <f t="shared" si="18"/>
        <v>0</v>
      </c>
      <c r="AC1687" s="2">
        <f t="shared" si="19"/>
        <v>0</v>
      </c>
      <c r="AD1687" s="2">
        <f t="shared" si="20"/>
        <v>0</v>
      </c>
      <c r="AE1687" s="2">
        <f t="shared" si="21"/>
        <v>0</v>
      </c>
      <c r="AF1687" s="2">
        <f t="shared" si="22"/>
        <v>0</v>
      </c>
      <c r="AG1687" s="2">
        <f t="shared" si="23"/>
        <v>1</v>
      </c>
      <c r="AH1687" s="2">
        <f t="shared" si="24"/>
        <v>0</v>
      </c>
      <c r="AI1687" s="2">
        <f t="shared" si="25"/>
        <v>0</v>
      </c>
      <c r="AJ1687" s="2">
        <f t="shared" si="26"/>
        <v>0</v>
      </c>
      <c r="AK1687" s="2">
        <f t="shared" si="27"/>
        <v>0</v>
      </c>
      <c r="AL1687" s="2">
        <f t="shared" si="28"/>
        <v>0</v>
      </c>
      <c r="AM1687" s="2">
        <v>0.0</v>
      </c>
      <c r="AN1687" s="3">
        <v>0.0</v>
      </c>
      <c r="AO1687" s="3">
        <v>0.0</v>
      </c>
      <c r="AP1687" s="3">
        <v>0.0</v>
      </c>
      <c r="AQ1687" s="3">
        <v>0.0</v>
      </c>
      <c r="AR1687" s="3">
        <v>1.0</v>
      </c>
      <c r="AS1687" s="6">
        <f>IFERROR(VLOOKUP($C1687,'t-1 2020'!$A:$V,15,0),"")</f>
        <v>15.17461613</v>
      </c>
      <c r="AT1687" s="6">
        <f>IFERROR(VLOOKUP($C1687,'t-1 2020'!$A:$V,16,0),"")</f>
        <v>-0.003535069399</v>
      </c>
      <c r="AU1687" s="6">
        <f>IFERROR(VLOOKUP($C1687,'t-1 2020'!$A:$V,17,0),"")</f>
        <v>0.4612467921</v>
      </c>
      <c r="AV1687" s="6">
        <f>IFERROR(VLOOKUP($C1687,'t-1 2020'!$A:$V,8,0),"")</f>
        <v>0</v>
      </c>
      <c r="AW1687" s="6">
        <f>IFERROR(VLOOKUP($C1687,'t-1 2020'!$A:$V,9,0),"")</f>
        <v>1</v>
      </c>
      <c r="AX1687" s="6">
        <f>IFERROR(VLOOKUP($C1687,'t-1 2020'!$A:$V,10,0),"")</f>
        <v>0</v>
      </c>
      <c r="AY1687" s="6" t="str">
        <f>IFERROR(VLOOKUP($C1687,'t-1 2020'!$A:$V,111,0),"")</f>
        <v/>
      </c>
      <c r="AZ1687" s="6">
        <f>IFERROR(VLOOKUP($C1687,'t-1 2020'!$A:$V,12,0),"")</f>
        <v>0</v>
      </c>
      <c r="BA1687" s="6">
        <f>IFERROR(VLOOKUP($C1687,'t-1 2020'!$A:$V,13,0),"")</f>
        <v>23</v>
      </c>
      <c r="BB1687" s="6">
        <f>IFERROR(VLOOKUP($C1687,'t-1 2020'!$A:$V,14,0),"")</f>
        <v>0</v>
      </c>
      <c r="BC1687" s="6"/>
      <c r="BD1687" s="6"/>
    </row>
    <row r="1688" ht="15.75" customHeight="1">
      <c r="A1688" s="2">
        <v>279.0</v>
      </c>
      <c r="B1688" s="3">
        <v>2021.0</v>
      </c>
      <c r="C1688" s="7" t="s">
        <v>340</v>
      </c>
      <c r="D1688" s="2">
        <v>9415.0</v>
      </c>
      <c r="E1688" s="2">
        <v>6.200288600016E13</v>
      </c>
      <c r="F1688" s="2" t="str">
        <f t="array" ref="F1688">IFERROR(INDEX(cnpj!$A:$B,MATCH(C1688,cnpj!$B:$B,0),1),IF(G1688=14,LEFT(E1688,2)&amp;"."&amp;MID(E1688,3,3)&amp;"."&amp;MID(E1688,6,3)&amp;"/"&amp;MID(E1688,9,4)&amp;"-"&amp;RIGHT(E1688,2),IF(G1688=13,0&amp;LEFT(E1688,1)&amp;"."&amp;MID(E1688,2,3)&amp;"."&amp;MID(E1688,5,3)&amp;"/"&amp;MID(E1688,8,4)&amp;"-"&amp;RIGHT(E1688,2),IF(G1688=12,"00"&amp;"."&amp;LEFT(E1688,3)&amp;"."&amp;MID(E1688,4,3)&amp;"/"&amp;MID(E1688,7,4)&amp;"-"&amp;RIGHT(E1688,2),IF(G1688=11,"00.0"&amp;LEFT(E1688,2)&amp;"."&amp;MID(E1688,3,3)&amp;"/"&amp;MID(E1688,6,4)&amp;"-"&amp;RIGHT(E1688,2),"erro")))))</f>
        <v>62.002.886/0001-60</v>
      </c>
      <c r="G1688" s="2">
        <f t="shared" si="2"/>
        <v>14</v>
      </c>
      <c r="H1688" s="2" t="s">
        <v>62</v>
      </c>
      <c r="I1688" s="2">
        <v>3.0</v>
      </c>
      <c r="J1688" s="6" t="str">
        <f t="shared" si="14"/>
        <v/>
      </c>
      <c r="K1688" s="6"/>
      <c r="L1688" s="6"/>
      <c r="M1688" s="6"/>
      <c r="N1688" s="6"/>
      <c r="O1688" s="6"/>
      <c r="P1688" s="6"/>
      <c r="Q1688" s="6"/>
      <c r="R1688" s="6"/>
      <c r="S1688" s="6"/>
      <c r="T1688" s="6">
        <f t="shared" si="15"/>
        <v>12.65579384</v>
      </c>
      <c r="U1688" s="6">
        <f t="shared" si="16"/>
        <v>-0.237959021</v>
      </c>
      <c r="V1688" s="6">
        <f t="shared" si="17"/>
        <v>1.225499482</v>
      </c>
      <c r="W1688" s="6">
        <f>IFERROR(VLOOKUP($C1688,'pc 2021'!$D:$M,10,0)/1000,"")</f>
        <v>99609</v>
      </c>
      <c r="X1688" s="6">
        <f>IFERROR(VLOOKUP($C1688,'pnc 2021'!$D:$M,10,0)/1000,"")</f>
        <v>284677</v>
      </c>
      <c r="Y1688" s="6">
        <f>IFERROR(VLOOKUP(C1688,'atv 2021'!$D:$M,10,0)/1000,"")</f>
        <v>313575</v>
      </c>
      <c r="Z1688" s="6">
        <f>IFERROR(VLOOKUP($C1688,'ll 2021'!$D:$N,11,0)/1000,"")</f>
        <v>-74618</v>
      </c>
      <c r="AA1688" s="2" t="str">
        <f t="shared" si="3"/>
        <v/>
      </c>
      <c r="AB1688" s="2">
        <f t="shared" si="18"/>
        <v>0</v>
      </c>
      <c r="AC1688" s="2">
        <f t="shared" si="19"/>
        <v>0</v>
      </c>
      <c r="AD1688" s="2">
        <f t="shared" si="20"/>
        <v>0</v>
      </c>
      <c r="AE1688" s="2">
        <f t="shared" si="21"/>
        <v>0</v>
      </c>
      <c r="AF1688" s="2">
        <f t="shared" si="22"/>
        <v>0</v>
      </c>
      <c r="AG1688" s="2">
        <f t="shared" si="23"/>
        <v>0</v>
      </c>
      <c r="AH1688" s="2">
        <f t="shared" si="24"/>
        <v>1</v>
      </c>
      <c r="AI1688" s="2">
        <f t="shared" si="25"/>
        <v>0</v>
      </c>
      <c r="AJ1688" s="2">
        <f t="shared" si="26"/>
        <v>0</v>
      </c>
      <c r="AK1688" s="2">
        <f t="shared" si="27"/>
        <v>0</v>
      </c>
      <c r="AL1688" s="2">
        <f t="shared" si="28"/>
        <v>0</v>
      </c>
      <c r="AM1688" s="2">
        <v>0.0</v>
      </c>
      <c r="AN1688" s="3">
        <v>0.0</v>
      </c>
      <c r="AO1688" s="3">
        <v>0.0</v>
      </c>
      <c r="AP1688" s="3">
        <v>0.0</v>
      </c>
      <c r="AQ1688" s="3">
        <v>0.0</v>
      </c>
      <c r="AR1688" s="3">
        <v>1.0</v>
      </c>
      <c r="AS1688" s="6">
        <f>IFERROR(VLOOKUP($C1688,'t-1 2020'!$A:$V,15,0),"")</f>
        <v>12.62311712</v>
      </c>
      <c r="AT1688" s="6">
        <f>IFERROR(VLOOKUP($C1688,'t-1 2020'!$A:$V,16,0),"")</f>
        <v>-0.0788450513</v>
      </c>
      <c r="AU1688" s="6">
        <f>IFERROR(VLOOKUP($C1688,'t-1 2020'!$A:$V,17,0),"")</f>
        <v>0.9880986115</v>
      </c>
      <c r="AV1688" s="6">
        <f>IFERROR(VLOOKUP($C1688,'t-1 2020'!$A:$V,8,0),"")</f>
        <v>0</v>
      </c>
      <c r="AW1688" s="6">
        <f>IFERROR(VLOOKUP($C1688,'t-1 2020'!$A:$V,9,0),"")</f>
        <v>0</v>
      </c>
      <c r="AX1688" s="6">
        <f>IFERROR(VLOOKUP($C1688,'t-1 2020'!$A:$V,10,0),"")</f>
        <v>1</v>
      </c>
      <c r="AY1688" s="6" t="str">
        <f>IFERROR(VLOOKUP($C1688,'t-1 2020'!$A:$V,111,0),"")</f>
        <v/>
      </c>
      <c r="AZ1688" s="6">
        <f>IFERROR(VLOOKUP($C1688,'t-1 2020'!$A:$V,12,0),"")</f>
        <v>0</v>
      </c>
      <c r="BA1688" s="6">
        <f>IFERROR(VLOOKUP($C1688,'t-1 2020'!$A:$V,13,0),"")</f>
        <v>22</v>
      </c>
      <c r="BB1688" s="6">
        <f>IFERROR(VLOOKUP($C1688,'t-1 2020'!$A:$V,14,0),"")</f>
        <v>0</v>
      </c>
      <c r="BC1688" s="6"/>
      <c r="BD1688" s="6"/>
    </row>
    <row r="1689" ht="15.75" customHeight="1">
      <c r="A1689" s="2">
        <v>280.0</v>
      </c>
      <c r="B1689" s="3">
        <v>2021.0</v>
      </c>
      <c r="C1689" s="7" t="s">
        <v>341</v>
      </c>
      <c r="D1689" s="2">
        <v>10472.0</v>
      </c>
      <c r="E1689" s="2">
        <v>6.0500139000126E13</v>
      </c>
      <c r="F1689" s="2" t="str">
        <f t="array" ref="F1689">IFERROR(INDEX(cnpj!$A:$B,MATCH(C1689,cnpj!$B:$B,0),1),IF(G1689=14,LEFT(E1689,2)&amp;"."&amp;MID(E1689,3,3)&amp;"."&amp;MID(E1689,6,3)&amp;"/"&amp;MID(E1689,9,4)&amp;"-"&amp;RIGHT(E1689,2),IF(G1689=13,0&amp;LEFT(E1689,1)&amp;"."&amp;MID(E1689,2,3)&amp;"."&amp;MID(E1689,5,3)&amp;"/"&amp;MID(E1689,8,4)&amp;"-"&amp;RIGHT(E1689,2),IF(G1689=12,"00"&amp;"."&amp;LEFT(E1689,3)&amp;"."&amp;MID(E1689,4,3)&amp;"/"&amp;MID(E1689,7,4)&amp;"-"&amp;RIGHT(E1689,2),IF(G1689=11,"00.0"&amp;LEFT(E1689,2)&amp;"."&amp;MID(E1689,3,3)&amp;"/"&amp;MID(E1689,6,4)&amp;"-"&amp;RIGHT(E1689,2),"erro")))))</f>
        <v>60.500.139/0001-26</v>
      </c>
      <c r="G1689" s="2">
        <f t="shared" si="2"/>
        <v>14</v>
      </c>
      <c r="H1689" s="2" t="s">
        <v>62</v>
      </c>
      <c r="I1689" s="2">
        <v>3.0</v>
      </c>
      <c r="J1689" s="6" t="str">
        <f t="shared" si="14"/>
        <v/>
      </c>
      <c r="K1689" s="6"/>
      <c r="L1689" s="6"/>
      <c r="M1689" s="6"/>
      <c r="N1689" s="6"/>
      <c r="O1689" s="6"/>
      <c r="P1689" s="6"/>
      <c r="Q1689" s="6"/>
      <c r="R1689" s="6"/>
      <c r="S1689" s="6"/>
      <c r="T1689" s="6">
        <f t="shared" si="15"/>
        <v>11.24316189</v>
      </c>
      <c r="U1689" s="6">
        <f t="shared" si="16"/>
        <v>0.6050212164</v>
      </c>
      <c r="V1689" s="6">
        <f t="shared" si="17"/>
        <v>7.533566452</v>
      </c>
      <c r="W1689" s="6">
        <f>IFERROR(VLOOKUP($C1689,'pc 2021'!$D:$M,10,0)/1000,"")</f>
        <v>2657</v>
      </c>
      <c r="X1689" s="6">
        <f>IFERROR(VLOOKUP($C1689,'pnc 2021'!$D:$M,10,0)/1000,"")</f>
        <v>572576</v>
      </c>
      <c r="Y1689" s="6">
        <f>IFERROR(VLOOKUP(C1689,'atv 2021'!$D:$M,10,0)/1000,"")</f>
        <v>76356</v>
      </c>
      <c r="Z1689" s="6">
        <f>IFERROR(VLOOKUP($C1689,'ll 2021'!$D:$N,11,0)/1000,"")</f>
        <v>46197</v>
      </c>
      <c r="AA1689" s="2" t="str">
        <f t="shared" si="3"/>
        <v/>
      </c>
      <c r="AB1689" s="2">
        <f t="shared" si="18"/>
        <v>0</v>
      </c>
      <c r="AC1689" s="2">
        <f t="shared" si="19"/>
        <v>0</v>
      </c>
      <c r="AD1689" s="2">
        <f t="shared" si="20"/>
        <v>0</v>
      </c>
      <c r="AE1689" s="2">
        <f t="shared" si="21"/>
        <v>0</v>
      </c>
      <c r="AF1689" s="2">
        <f t="shared" si="22"/>
        <v>0</v>
      </c>
      <c r="AG1689" s="2">
        <f t="shared" si="23"/>
        <v>0</v>
      </c>
      <c r="AH1689" s="2">
        <f t="shared" si="24"/>
        <v>1</v>
      </c>
      <c r="AI1689" s="2">
        <f t="shared" si="25"/>
        <v>0</v>
      </c>
      <c r="AJ1689" s="2">
        <f t="shared" si="26"/>
        <v>0</v>
      </c>
      <c r="AK1689" s="2">
        <f t="shared" si="27"/>
        <v>0</v>
      </c>
      <c r="AL1689" s="2">
        <f t="shared" si="28"/>
        <v>0</v>
      </c>
      <c r="AM1689" s="2">
        <v>0.0</v>
      </c>
      <c r="AN1689" s="3">
        <v>0.0</v>
      </c>
      <c r="AO1689" s="3">
        <v>0.0</v>
      </c>
      <c r="AP1689" s="3">
        <v>0.0</v>
      </c>
      <c r="AQ1689" s="3">
        <v>0.0</v>
      </c>
      <c r="AR1689" s="3">
        <v>1.0</v>
      </c>
      <c r="AS1689" s="6">
        <f>IFERROR(VLOOKUP($C1689,'t-1 2020'!$A:$V,15,0),"")</f>
        <v>11.55286707</v>
      </c>
      <c r="AT1689" s="6">
        <f>IFERROR(VLOOKUP($C1689,'t-1 2020'!$A:$V,16,0),"")</f>
        <v>-4.031659861</v>
      </c>
      <c r="AU1689" s="6">
        <f>IFERROR(VLOOKUP($C1689,'t-1 2020'!$A:$V,17,0),"")</f>
        <v>6.237319241</v>
      </c>
      <c r="AV1689" s="6">
        <f>IFERROR(VLOOKUP($C1689,'t-1 2020'!$A:$V,8,0),"")</f>
        <v>1</v>
      </c>
      <c r="AW1689" s="6">
        <f>IFERROR(VLOOKUP($C1689,'t-1 2020'!$A:$V,9,0),"")</f>
        <v>1</v>
      </c>
      <c r="AX1689" s="6">
        <f>IFERROR(VLOOKUP($C1689,'t-1 2020'!$A:$V,10,0),"")</f>
        <v>0</v>
      </c>
      <c r="AY1689" s="6" t="str">
        <f>IFERROR(VLOOKUP($C1689,'t-1 2020'!$A:$V,111,0),"")</f>
        <v/>
      </c>
      <c r="AZ1689" s="6">
        <f>IFERROR(VLOOKUP($C1689,'t-1 2020'!$A:$V,12,0),"")</f>
        <v>0</v>
      </c>
      <c r="BA1689" s="6">
        <f>IFERROR(VLOOKUP($C1689,'t-1 2020'!$A:$V,13,0),"")</f>
        <v>6</v>
      </c>
      <c r="BB1689" s="6">
        <f>IFERROR(VLOOKUP($C1689,'t-1 2020'!$A:$V,14,0),"")</f>
        <v>0</v>
      </c>
      <c r="BC1689" s="6"/>
      <c r="BD1689" s="6"/>
    </row>
    <row r="1690" ht="15.75" customHeight="1">
      <c r="A1690" s="2">
        <v>281.0</v>
      </c>
      <c r="B1690" s="3">
        <v>2021.0</v>
      </c>
      <c r="C1690" s="7" t="s">
        <v>342</v>
      </c>
      <c r="D1690" s="2">
        <v>15261.0</v>
      </c>
      <c r="E1690" s="2">
        <v>8.6657700018E11</v>
      </c>
      <c r="F1690" s="2" t="str">
        <f t="array" ref="F1690">IFERROR(INDEX(cnpj!$A:$B,MATCH(C1690,cnpj!$B:$B,0),1),IF(G1690=14,LEFT(E1690,2)&amp;"."&amp;MID(E1690,3,3)&amp;"."&amp;MID(E1690,6,3)&amp;"/"&amp;MID(E1690,9,4)&amp;"-"&amp;RIGHT(E1690,2),IF(G1690=13,0&amp;LEFT(E1690,1)&amp;"."&amp;MID(E1690,2,3)&amp;"."&amp;MID(E1690,5,3)&amp;"/"&amp;MID(E1690,8,4)&amp;"-"&amp;RIGHT(E1690,2),IF(G1690=12,"00"&amp;"."&amp;LEFT(E1690,3)&amp;"."&amp;MID(E1690,4,3)&amp;"/"&amp;MID(E1690,7,4)&amp;"-"&amp;RIGHT(E1690,2),IF(G1690=11,"00.0"&amp;LEFT(E1690,2)&amp;"."&amp;MID(E1690,3,3)&amp;"/"&amp;MID(E1690,6,4)&amp;"-"&amp;RIGHT(E1690,2),"erro")))))</f>
        <v>00.866.577/0001-80</v>
      </c>
      <c r="G1690" s="2">
        <f t="shared" si="2"/>
        <v>12</v>
      </c>
      <c r="H1690" s="2" t="s">
        <v>62</v>
      </c>
      <c r="I1690" s="2">
        <v>3.0</v>
      </c>
      <c r="J1690" s="6" t="str">
        <f t="shared" si="14"/>
        <v/>
      </c>
      <c r="K1690" s="6"/>
      <c r="L1690" s="6"/>
      <c r="M1690" s="6"/>
      <c r="N1690" s="6"/>
      <c r="O1690" s="6"/>
      <c r="P1690" s="6"/>
      <c r="Q1690" s="6"/>
      <c r="R1690" s="6"/>
      <c r="S1690" s="6"/>
      <c r="T1690" s="6" t="str">
        <f t="shared" si="15"/>
        <v/>
      </c>
      <c r="U1690" s="6" t="str">
        <f t="shared" si="16"/>
        <v/>
      </c>
      <c r="V1690" s="6" t="str">
        <f t="shared" si="17"/>
        <v/>
      </c>
      <c r="W1690" s="6" t="str">
        <f>IFERROR(VLOOKUP($C1690,'pc 2021'!$D:$M,10,0)/1000,"")</f>
        <v/>
      </c>
      <c r="X1690" s="6" t="str">
        <f>IFERROR(VLOOKUP($C1690,'pnc 2021'!$D:$M,10,0)/1000,"")</f>
        <v/>
      </c>
      <c r="Y1690" s="6" t="str">
        <f>IFERROR(VLOOKUP(C1690,'atv 2021'!$D:$M,10,0)/1000,"")</f>
        <v/>
      </c>
      <c r="Z1690" s="6" t="str">
        <f>IFERROR(VLOOKUP($C1690,'ll 2021'!$D:$N,11,0)/1000,"")</f>
        <v/>
      </c>
      <c r="AA1690" s="2" t="str">
        <f t="shared" si="3"/>
        <v/>
      </c>
      <c r="AB1690" s="2">
        <f t="shared" si="18"/>
        <v>0</v>
      </c>
      <c r="AC1690" s="2">
        <f t="shared" si="19"/>
        <v>0</v>
      </c>
      <c r="AD1690" s="2">
        <f t="shared" si="20"/>
        <v>0</v>
      </c>
      <c r="AE1690" s="2">
        <f t="shared" si="21"/>
        <v>0</v>
      </c>
      <c r="AF1690" s="2">
        <f t="shared" si="22"/>
        <v>0</v>
      </c>
      <c r="AG1690" s="2">
        <f t="shared" si="23"/>
        <v>0</v>
      </c>
      <c r="AH1690" s="2">
        <f t="shared" si="24"/>
        <v>1</v>
      </c>
      <c r="AI1690" s="2">
        <f t="shared" si="25"/>
        <v>0</v>
      </c>
      <c r="AJ1690" s="2">
        <f t="shared" si="26"/>
        <v>0</v>
      </c>
      <c r="AK1690" s="2">
        <f t="shared" si="27"/>
        <v>0</v>
      </c>
      <c r="AL1690" s="2">
        <f t="shared" si="28"/>
        <v>0</v>
      </c>
      <c r="AM1690" s="2">
        <v>0.0</v>
      </c>
      <c r="AN1690" s="3">
        <v>0.0</v>
      </c>
      <c r="AO1690" s="3">
        <v>0.0</v>
      </c>
      <c r="AP1690" s="3">
        <v>0.0</v>
      </c>
      <c r="AQ1690" s="3">
        <v>0.0</v>
      </c>
      <c r="AR1690" s="3">
        <v>1.0</v>
      </c>
      <c r="AS1690" s="6" t="str">
        <f>IFERROR(VLOOKUP($C1690,'t-1 2020'!$A:$V,15,0),"")</f>
        <v/>
      </c>
      <c r="AT1690" s="6" t="str">
        <f>IFERROR(VLOOKUP($C1690,'t-1 2020'!$A:$V,16,0),"")</f>
        <v/>
      </c>
      <c r="AU1690" s="6" t="str">
        <f>IFERROR(VLOOKUP($C1690,'t-1 2020'!$A:$V,17,0),"")</f>
        <v/>
      </c>
      <c r="AV1690" s="6" t="str">
        <f>IFERROR(VLOOKUP($C1690,'t-1 2020'!$A:$V,8,0),"")</f>
        <v/>
      </c>
      <c r="AW1690" s="6" t="str">
        <f>IFERROR(VLOOKUP($C1690,'t-1 2020'!$A:$V,9,0),"")</f>
        <v/>
      </c>
      <c r="AX1690" s="6" t="str">
        <f>IFERROR(VLOOKUP($C1690,'t-1 2020'!$A:$V,10,0),"")</f>
        <v/>
      </c>
      <c r="AY1690" s="6" t="str">
        <f>IFERROR(VLOOKUP($C1690,'t-1 2020'!$A:$V,111,0),"")</f>
        <v/>
      </c>
      <c r="AZ1690" s="6" t="str">
        <f>IFERROR(VLOOKUP($C1690,'t-1 2020'!$A:$V,12,0),"")</f>
        <v/>
      </c>
      <c r="BA1690" s="6" t="str">
        <f>IFERROR(VLOOKUP($C1690,'t-1 2020'!$A:$V,13,0),"")</f>
        <v/>
      </c>
      <c r="BB1690" s="6" t="str">
        <f>IFERROR(VLOOKUP($C1690,'t-1 2020'!$A:$V,14,0),"")</f>
        <v/>
      </c>
      <c r="BC1690" s="6"/>
      <c r="BD1690" s="6"/>
    </row>
    <row r="1691" ht="15.75" customHeight="1">
      <c r="A1691" s="2">
        <v>282.0</v>
      </c>
      <c r="B1691" s="3">
        <v>2021.0</v>
      </c>
      <c r="C1691" s="7" t="s">
        <v>343</v>
      </c>
      <c r="D1691" s="2">
        <v>14664.0</v>
      </c>
      <c r="E1691" s="2">
        <v>8.4693183000168E13</v>
      </c>
      <c r="F1691" s="2" t="str">
        <f t="array" ref="F1691">IFERROR(INDEX(cnpj!$A:$B,MATCH(C1691,cnpj!$B:$B,0),1),IF(G1691=14,LEFT(E1691,2)&amp;"."&amp;MID(E1691,3,3)&amp;"."&amp;MID(E1691,6,3)&amp;"/"&amp;MID(E1691,9,4)&amp;"-"&amp;RIGHT(E1691,2),IF(G1691=13,0&amp;LEFT(E1691,1)&amp;"."&amp;MID(E1691,2,3)&amp;"."&amp;MID(E1691,5,3)&amp;"/"&amp;MID(E1691,8,4)&amp;"-"&amp;RIGHT(E1691,2),IF(G1691=12,"00"&amp;"."&amp;LEFT(E1691,3)&amp;"."&amp;MID(E1691,4,3)&amp;"/"&amp;MID(E1691,7,4)&amp;"-"&amp;RIGHT(E1691,2),IF(G1691=11,"00.0"&amp;LEFT(E1691,2)&amp;"."&amp;MID(E1691,3,3)&amp;"/"&amp;MID(E1691,6,4)&amp;"-"&amp;RIGHT(E1691,2),"erro")))))</f>
        <v>84.693.183/0001-68</v>
      </c>
      <c r="G1691" s="2">
        <f t="shared" si="2"/>
        <v>14</v>
      </c>
      <c r="H1691" s="2" t="s">
        <v>60</v>
      </c>
      <c r="I1691" s="2">
        <v>1.0</v>
      </c>
      <c r="J1691" s="6" t="str">
        <f t="shared" si="14"/>
        <v/>
      </c>
      <c r="K1691" s="6"/>
      <c r="L1691" s="6"/>
      <c r="M1691" s="6"/>
      <c r="N1691" s="6"/>
      <c r="O1691" s="6"/>
      <c r="P1691" s="6"/>
      <c r="Q1691" s="6"/>
      <c r="R1691" s="6"/>
      <c r="S1691" s="6"/>
      <c r="T1691" s="6">
        <f t="shared" si="15"/>
        <v>14.50669732</v>
      </c>
      <c r="U1691" s="6">
        <f t="shared" si="16"/>
        <v>0.09654708747</v>
      </c>
      <c r="V1691" s="6">
        <f t="shared" si="17"/>
        <v>0.5448681242</v>
      </c>
      <c r="W1691" s="6">
        <f>IFERROR(VLOOKUP($C1691,'pc 2021'!$D:$M,10,0)/1000,"")</f>
        <v>344140</v>
      </c>
      <c r="X1691" s="6">
        <f>IFERROR(VLOOKUP($C1691,'pnc 2021'!$D:$M,10,0)/1000,"")</f>
        <v>743462</v>
      </c>
      <c r="Y1691" s="6">
        <f>IFERROR(VLOOKUP(C1691,'atv 2021'!$D:$M,10,0)/1000,"")</f>
        <v>1996083</v>
      </c>
      <c r="Z1691" s="6">
        <f>IFERROR(VLOOKUP($C1691,'ll 2021'!$D:$N,11,0)/1000,"")</f>
        <v>192716</v>
      </c>
      <c r="AA1691" s="2" t="str">
        <f t="shared" si="3"/>
        <v/>
      </c>
      <c r="AB1691" s="2">
        <f t="shared" si="18"/>
        <v>0</v>
      </c>
      <c r="AC1691" s="2">
        <f t="shared" si="19"/>
        <v>0</v>
      </c>
      <c r="AD1691" s="2">
        <f t="shared" si="20"/>
        <v>0</v>
      </c>
      <c r="AE1691" s="2">
        <f t="shared" si="21"/>
        <v>0</v>
      </c>
      <c r="AF1691" s="2">
        <f t="shared" si="22"/>
        <v>0</v>
      </c>
      <c r="AG1691" s="2">
        <f t="shared" si="23"/>
        <v>1</v>
      </c>
      <c r="AH1691" s="2">
        <f t="shared" si="24"/>
        <v>0</v>
      </c>
      <c r="AI1691" s="2">
        <f t="shared" si="25"/>
        <v>0</v>
      </c>
      <c r="AJ1691" s="2">
        <f t="shared" si="26"/>
        <v>0</v>
      </c>
      <c r="AK1691" s="2">
        <f t="shared" si="27"/>
        <v>0</v>
      </c>
      <c r="AL1691" s="2">
        <f t="shared" si="28"/>
        <v>0</v>
      </c>
      <c r="AM1691" s="2">
        <v>0.0</v>
      </c>
      <c r="AN1691" s="3">
        <v>0.0</v>
      </c>
      <c r="AO1691" s="3">
        <v>0.0</v>
      </c>
      <c r="AP1691" s="3">
        <v>0.0</v>
      </c>
      <c r="AQ1691" s="3">
        <v>0.0</v>
      </c>
      <c r="AR1691" s="3">
        <v>1.0</v>
      </c>
      <c r="AS1691" s="6">
        <f>IFERROR(VLOOKUP($C1691,'t-1 2020'!$A:$V,15,0),"")</f>
        <v>14.31861041</v>
      </c>
      <c r="AT1691" s="6">
        <f>IFERROR(VLOOKUP($C1691,'t-1 2020'!$A:$V,16,0),"")</f>
        <v>0.08575134233</v>
      </c>
      <c r="AU1691" s="6">
        <f>IFERROR(VLOOKUP($C1691,'t-1 2020'!$A:$V,17,0),"")</f>
        <v>0.3336622648</v>
      </c>
      <c r="AV1691" s="6">
        <f>IFERROR(VLOOKUP($C1691,'t-1 2020'!$A:$V,8,0),"")</f>
        <v>0</v>
      </c>
      <c r="AW1691" s="6">
        <f>IFERROR(VLOOKUP($C1691,'t-1 2020'!$A:$V,9,0),"")</f>
        <v>0</v>
      </c>
      <c r="AX1691" s="6">
        <f>IFERROR(VLOOKUP($C1691,'t-1 2020'!$A:$V,10,0),"")</f>
        <v>0</v>
      </c>
      <c r="AY1691" s="6" t="str">
        <f>IFERROR(VLOOKUP($C1691,'t-1 2020'!$A:$V,111,0),"")</f>
        <v/>
      </c>
      <c r="AZ1691" s="6">
        <f>IFERROR(VLOOKUP($C1691,'t-1 2020'!$A:$V,12,0),"")</f>
        <v>0</v>
      </c>
      <c r="BA1691" s="6">
        <f>IFERROR(VLOOKUP($C1691,'t-1 2020'!$A:$V,13,0),"")</f>
        <v>17</v>
      </c>
      <c r="BB1691" s="6">
        <f>IFERROR(VLOOKUP($C1691,'t-1 2020'!$A:$V,14,0),"")</f>
        <v>0</v>
      </c>
      <c r="BC1691" s="6"/>
      <c r="BD1691" s="6"/>
    </row>
    <row r="1692" ht="15.75" customHeight="1">
      <c r="A1692" s="2">
        <v>283.0</v>
      </c>
      <c r="B1692" s="3">
        <v>2021.0</v>
      </c>
      <c r="C1692" s="7" t="s">
        <v>344</v>
      </c>
      <c r="D1692" s="2">
        <v>10561.0</v>
      </c>
      <c r="E1692" s="2">
        <v>8.7043832000173E13</v>
      </c>
      <c r="F1692" s="2" t="str">
        <f t="array" ref="F1692">IFERROR(INDEX(cnpj!$A:$B,MATCH(C1692,cnpj!$B:$B,0),1),IF(G1692=14,LEFT(E1692,2)&amp;"."&amp;MID(E1692,3,3)&amp;"."&amp;MID(E1692,6,3)&amp;"/"&amp;MID(E1692,9,4)&amp;"-"&amp;RIGHT(E1692,2),IF(G1692=13,0&amp;LEFT(E1692,1)&amp;"."&amp;MID(E1692,2,3)&amp;"."&amp;MID(E1692,5,3)&amp;"/"&amp;MID(E1692,8,4)&amp;"-"&amp;RIGHT(E1692,2),IF(G1692=12,"00"&amp;"."&amp;LEFT(E1692,3)&amp;"."&amp;MID(E1692,4,3)&amp;"/"&amp;MID(E1692,7,4)&amp;"-"&amp;RIGHT(E1692,2),IF(G1692=11,"00.0"&amp;LEFT(E1692,2)&amp;"."&amp;MID(E1692,3,3)&amp;"/"&amp;MID(E1692,6,4)&amp;"-"&amp;RIGHT(E1692,2),"erro")))))</f>
        <v>87.043.832/0001-73</v>
      </c>
      <c r="G1692" s="2">
        <f t="shared" si="2"/>
        <v>14</v>
      </c>
      <c r="H1692" s="2" t="s">
        <v>60</v>
      </c>
      <c r="I1692" s="2">
        <v>1.0</v>
      </c>
      <c r="J1692" s="6" t="str">
        <f t="shared" si="14"/>
        <v/>
      </c>
      <c r="K1692" s="6"/>
      <c r="L1692" s="6"/>
      <c r="M1692" s="6"/>
      <c r="N1692" s="6"/>
      <c r="O1692" s="6"/>
      <c r="P1692" s="6"/>
      <c r="Q1692" s="6"/>
      <c r="R1692" s="6"/>
      <c r="S1692" s="6"/>
      <c r="T1692" s="6">
        <f t="shared" si="15"/>
        <v>13.13226816</v>
      </c>
      <c r="U1692" s="6">
        <f t="shared" si="16"/>
        <v>0.157585395</v>
      </c>
      <c r="V1692" s="6">
        <f t="shared" si="17"/>
        <v>0.00174859449</v>
      </c>
      <c r="W1692" s="6">
        <f>IFERROR(VLOOKUP($C1692,'pc 2021'!$D:$M,10,0)/1000,"")</f>
        <v>883</v>
      </c>
      <c r="X1692" s="6">
        <f>IFERROR(VLOOKUP($C1692,'pnc 2021'!$D:$M,10,0)/1000,"")</f>
        <v>0</v>
      </c>
      <c r="Y1692" s="6">
        <f>IFERROR(VLOOKUP(C1692,'atv 2021'!$D:$M,10,0)/1000,"")</f>
        <v>504977</v>
      </c>
      <c r="Z1692" s="6">
        <f>IFERROR(VLOOKUP($C1692,'ll 2021'!$D:$N,11,0)/1000,"")</f>
        <v>79577</v>
      </c>
      <c r="AA1692" s="2" t="str">
        <f t="shared" si="3"/>
        <v/>
      </c>
      <c r="AB1692" s="2">
        <f t="shared" si="18"/>
        <v>0</v>
      </c>
      <c r="AC1692" s="2">
        <f t="shared" si="19"/>
        <v>0</v>
      </c>
      <c r="AD1692" s="2">
        <f t="shared" si="20"/>
        <v>0</v>
      </c>
      <c r="AE1692" s="2">
        <f t="shared" si="21"/>
        <v>0</v>
      </c>
      <c r="AF1692" s="2">
        <f t="shared" si="22"/>
        <v>0</v>
      </c>
      <c r="AG1692" s="2">
        <f t="shared" si="23"/>
        <v>1</v>
      </c>
      <c r="AH1692" s="2">
        <f t="shared" si="24"/>
        <v>0</v>
      </c>
      <c r="AI1692" s="2">
        <f t="shared" si="25"/>
        <v>0</v>
      </c>
      <c r="AJ1692" s="2">
        <f t="shared" si="26"/>
        <v>0</v>
      </c>
      <c r="AK1692" s="2">
        <f t="shared" si="27"/>
        <v>0</v>
      </c>
      <c r="AL1692" s="2">
        <f t="shared" si="28"/>
        <v>0</v>
      </c>
      <c r="AM1692" s="2">
        <v>0.0</v>
      </c>
      <c r="AN1692" s="3">
        <v>0.0</v>
      </c>
      <c r="AO1692" s="3">
        <v>0.0</v>
      </c>
      <c r="AP1692" s="3">
        <v>0.0</v>
      </c>
      <c r="AQ1692" s="3">
        <v>0.0</v>
      </c>
      <c r="AR1692" s="3">
        <v>1.0</v>
      </c>
      <c r="AS1692" s="6" t="str">
        <f>IFERROR(VLOOKUP($C1692,'t-1 2020'!$A:$V,15,0),"")</f>
        <v/>
      </c>
      <c r="AT1692" s="6" t="str">
        <f>IFERROR(VLOOKUP($C1692,'t-1 2020'!$A:$V,16,0),"")</f>
        <v/>
      </c>
      <c r="AU1692" s="6" t="str">
        <f>IFERROR(VLOOKUP($C1692,'t-1 2020'!$A:$V,17,0),"")</f>
        <v/>
      </c>
      <c r="AV1692" s="6" t="str">
        <f>IFERROR(VLOOKUP($C1692,'t-1 2020'!$A:$V,8,0),"")</f>
        <v/>
      </c>
      <c r="AW1692" s="6" t="str">
        <f>IFERROR(VLOOKUP($C1692,'t-1 2020'!$A:$V,9,0),"")</f>
        <v/>
      </c>
      <c r="AX1692" s="6" t="str">
        <f>IFERROR(VLOOKUP($C1692,'t-1 2020'!$A:$V,10,0),"")</f>
        <v/>
      </c>
      <c r="AY1692" s="6" t="str">
        <f>IFERROR(VLOOKUP($C1692,'t-1 2020'!$A:$V,111,0),"")</f>
        <v/>
      </c>
      <c r="AZ1692" s="6" t="str">
        <f>IFERROR(VLOOKUP($C1692,'t-1 2020'!$A:$V,12,0),"")</f>
        <v/>
      </c>
      <c r="BA1692" s="6" t="str">
        <f>IFERROR(VLOOKUP($C1692,'t-1 2020'!$A:$V,13,0),"")</f>
        <v/>
      </c>
      <c r="BB1692" s="6" t="str">
        <f>IFERROR(VLOOKUP($C1692,'t-1 2020'!$A:$V,14,0),"")</f>
        <v/>
      </c>
      <c r="BC1692" s="6"/>
      <c r="BD1692" s="6"/>
    </row>
    <row r="1693" ht="15.75" customHeight="1">
      <c r="A1693" s="2">
        <v>284.0</v>
      </c>
      <c r="B1693" s="3">
        <v>2021.0</v>
      </c>
      <c r="C1693" s="7" t="s">
        <v>345</v>
      </c>
      <c r="D1693" s="2">
        <v>14966.0</v>
      </c>
      <c r="E1693" s="2">
        <v>5.4537800017E11</v>
      </c>
      <c r="F1693" s="2" t="str">
        <f t="array" ref="F1693">IFERROR(INDEX(cnpj!$A:$B,MATCH(C1693,cnpj!$B:$B,0),1),IF(G1693=14,LEFT(E1693,2)&amp;"."&amp;MID(E1693,3,3)&amp;"."&amp;MID(E1693,6,3)&amp;"/"&amp;MID(E1693,9,4)&amp;"-"&amp;RIGHT(E1693,2),IF(G1693=13,0&amp;LEFT(E1693,1)&amp;"."&amp;MID(E1693,2,3)&amp;"."&amp;MID(E1693,5,3)&amp;"/"&amp;MID(E1693,8,4)&amp;"-"&amp;RIGHT(E1693,2),IF(G1693=12,"00"&amp;"."&amp;LEFT(E1693,3)&amp;"."&amp;MID(E1693,4,3)&amp;"/"&amp;MID(E1693,7,4)&amp;"-"&amp;RIGHT(E1693,2),IF(G1693=11,"00.0"&amp;LEFT(E1693,2)&amp;"."&amp;MID(E1693,3,3)&amp;"/"&amp;MID(E1693,6,4)&amp;"-"&amp;RIGHT(E1693,2),"erro")))))</f>
        <v>00.545.378/0001-70</v>
      </c>
      <c r="G1693" s="2">
        <f t="shared" si="2"/>
        <v>12</v>
      </c>
      <c r="H1693" s="2" t="s">
        <v>62</v>
      </c>
      <c r="I1693" s="2">
        <v>3.0</v>
      </c>
      <c r="J1693" s="6" t="str">
        <f t="shared" si="14"/>
        <v/>
      </c>
      <c r="K1693" s="6"/>
      <c r="L1693" s="6"/>
      <c r="M1693" s="6"/>
      <c r="N1693" s="6"/>
      <c r="O1693" s="6"/>
      <c r="P1693" s="6"/>
      <c r="Q1693" s="6"/>
      <c r="R1693" s="6"/>
      <c r="S1693" s="6"/>
      <c r="T1693" s="6">
        <f t="shared" si="15"/>
        <v>11.18882834</v>
      </c>
      <c r="U1693" s="6">
        <f t="shared" si="16"/>
        <v>-0.01851544567</v>
      </c>
      <c r="V1693" s="6">
        <f t="shared" si="17"/>
        <v>0.3039353964</v>
      </c>
      <c r="W1693" s="6">
        <f>IFERROR(VLOOKUP($C1693,'pc 2021'!$D:$M,10,0)/1000,"")</f>
        <v>12419</v>
      </c>
      <c r="X1693" s="6">
        <f>IFERROR(VLOOKUP($C1693,'pnc 2021'!$D:$M,10,0)/1000,"")</f>
        <v>9561</v>
      </c>
      <c r="Y1693" s="6">
        <f>IFERROR(VLOOKUP(C1693,'atv 2021'!$D:$M,10,0)/1000,"")</f>
        <v>72318</v>
      </c>
      <c r="Z1693" s="6">
        <f>IFERROR(VLOOKUP($C1693,'ll 2021'!$D:$N,11,0)/1000,"")</f>
        <v>-1339</v>
      </c>
      <c r="AA1693" s="2" t="str">
        <f t="shared" si="3"/>
        <v/>
      </c>
      <c r="AB1693" s="2">
        <f t="shared" si="18"/>
        <v>0</v>
      </c>
      <c r="AC1693" s="2">
        <f t="shared" si="19"/>
        <v>0</v>
      </c>
      <c r="AD1693" s="2">
        <f t="shared" si="20"/>
        <v>0</v>
      </c>
      <c r="AE1693" s="2">
        <f t="shared" si="21"/>
        <v>0</v>
      </c>
      <c r="AF1693" s="2">
        <f t="shared" si="22"/>
        <v>0</v>
      </c>
      <c r="AG1693" s="2">
        <f t="shared" si="23"/>
        <v>0</v>
      </c>
      <c r="AH1693" s="2">
        <f t="shared" si="24"/>
        <v>1</v>
      </c>
      <c r="AI1693" s="2">
        <f t="shared" si="25"/>
        <v>0</v>
      </c>
      <c r="AJ1693" s="2">
        <f t="shared" si="26"/>
        <v>0</v>
      </c>
      <c r="AK1693" s="2">
        <f t="shared" si="27"/>
        <v>0</v>
      </c>
      <c r="AL1693" s="2">
        <f t="shared" si="28"/>
        <v>0</v>
      </c>
      <c r="AM1693" s="2">
        <v>0.0</v>
      </c>
      <c r="AN1693" s="3">
        <v>0.0</v>
      </c>
      <c r="AO1693" s="3">
        <v>0.0</v>
      </c>
      <c r="AP1693" s="3">
        <v>0.0</v>
      </c>
      <c r="AQ1693" s="3">
        <v>0.0</v>
      </c>
      <c r="AR1693" s="3">
        <v>1.0</v>
      </c>
      <c r="AS1693" s="6">
        <f>IFERROR(VLOOKUP($C1693,'t-1 2020'!$A:$V,15,0),"")</f>
        <v>11.12492201</v>
      </c>
      <c r="AT1693" s="6">
        <f>IFERROR(VLOOKUP($C1693,'t-1 2020'!$A:$V,16,0),"")</f>
        <v>-0.07044412671</v>
      </c>
      <c r="AU1693" s="6">
        <f>IFERROR(VLOOKUP($C1693,'t-1 2020'!$A:$V,17,0),"")</f>
        <v>0.2382629973</v>
      </c>
      <c r="AV1693" s="6">
        <f>IFERROR(VLOOKUP($C1693,'t-1 2020'!$A:$V,8,0),"")</f>
        <v>0</v>
      </c>
      <c r="AW1693" s="6">
        <f>IFERROR(VLOOKUP($C1693,'t-1 2020'!$A:$V,9,0),"")</f>
        <v>0</v>
      </c>
      <c r="AX1693" s="6">
        <f>IFERROR(VLOOKUP($C1693,'t-1 2020'!$A:$V,10,0),"")</f>
        <v>0</v>
      </c>
      <c r="AY1693" s="6" t="str">
        <f>IFERROR(VLOOKUP($C1693,'t-1 2020'!$A:$V,111,0),"")</f>
        <v/>
      </c>
      <c r="AZ1693" s="6">
        <f>IFERROR(VLOOKUP($C1693,'t-1 2020'!$A:$V,12,0),"")</f>
        <v>0</v>
      </c>
      <c r="BA1693" s="6">
        <f>IFERROR(VLOOKUP($C1693,'t-1 2020'!$A:$V,13,0),"")</f>
        <v>7</v>
      </c>
      <c r="BB1693" s="6">
        <f>IFERROR(VLOOKUP($C1693,'t-1 2020'!$A:$V,14,0),"")</f>
        <v>0</v>
      </c>
      <c r="BC1693" s="6"/>
      <c r="BD1693" s="6"/>
    </row>
    <row r="1694" ht="15.75" customHeight="1">
      <c r="A1694" s="2">
        <v>285.0</v>
      </c>
      <c r="B1694" s="3">
        <v>2021.0</v>
      </c>
      <c r="C1694" s="7" t="s">
        <v>346</v>
      </c>
      <c r="D1694" s="2">
        <v>12823.0</v>
      </c>
      <c r="E1694" s="2">
        <v>6.1156931000178E13</v>
      </c>
      <c r="F1694" s="2" t="str">
        <f t="array" ref="F1694">IFERROR(INDEX(cnpj!$A:$B,MATCH(C1694,cnpj!$B:$B,0),1),IF(G1694=14,LEFT(E1694,2)&amp;"."&amp;MID(E1694,3,3)&amp;"."&amp;MID(E1694,6,3)&amp;"/"&amp;MID(E1694,9,4)&amp;"-"&amp;RIGHT(E1694,2),IF(G1694=13,0&amp;LEFT(E1694,1)&amp;"."&amp;MID(E1694,2,3)&amp;"."&amp;MID(E1694,5,3)&amp;"/"&amp;MID(E1694,8,4)&amp;"-"&amp;RIGHT(E1694,2),IF(G1694=12,"00"&amp;"."&amp;LEFT(E1694,3)&amp;"."&amp;MID(E1694,4,3)&amp;"/"&amp;MID(E1694,7,4)&amp;"-"&amp;RIGHT(E1694,2),IF(G1694=11,"00.0"&amp;LEFT(E1694,2)&amp;"."&amp;MID(E1694,3,3)&amp;"/"&amp;MID(E1694,6,4)&amp;"-"&amp;RIGHT(E1694,2),"erro")))))</f>
        <v>61.156.931/0001-78</v>
      </c>
      <c r="G1694" s="2">
        <f t="shared" si="2"/>
        <v>14</v>
      </c>
      <c r="H1694" s="2" t="s">
        <v>86</v>
      </c>
      <c r="I1694" s="2">
        <v>4.0</v>
      </c>
      <c r="J1694" s="6" t="str">
        <f t="shared" si="14"/>
        <v/>
      </c>
      <c r="K1694" s="6"/>
      <c r="L1694" s="6"/>
      <c r="M1694" s="6"/>
      <c r="N1694" s="6"/>
      <c r="O1694" s="6"/>
      <c r="P1694" s="6"/>
      <c r="Q1694" s="6"/>
      <c r="R1694" s="6"/>
      <c r="S1694" s="6"/>
      <c r="T1694" s="6">
        <f t="shared" si="15"/>
        <v>12.82904679</v>
      </c>
      <c r="U1694" s="6">
        <f t="shared" si="16"/>
        <v>-0.03433424602</v>
      </c>
      <c r="V1694" s="6">
        <f t="shared" si="17"/>
        <v>0.3764484718</v>
      </c>
      <c r="W1694" s="6">
        <f>IFERROR(VLOOKUP($C1694,'pc 2021'!$D:$M,10,0)/1000,"")</f>
        <v>6488</v>
      </c>
      <c r="X1694" s="6">
        <f>IFERROR(VLOOKUP($C1694,'pnc 2021'!$D:$M,10,0)/1000,"")</f>
        <v>133887</v>
      </c>
      <c r="Y1694" s="6">
        <f>IFERROR(VLOOKUP(C1694,'atv 2021'!$D:$M,10,0)/1000,"")</f>
        <v>372893</v>
      </c>
      <c r="Z1694" s="6">
        <f>IFERROR(VLOOKUP($C1694,'ll 2021'!$D:$N,11,0)/1000,"")</f>
        <v>-12803</v>
      </c>
      <c r="AA1694" s="2" t="str">
        <f t="shared" si="3"/>
        <v/>
      </c>
      <c r="AB1694" s="2">
        <f t="shared" si="18"/>
        <v>0</v>
      </c>
      <c r="AC1694" s="2">
        <f t="shared" si="19"/>
        <v>0</v>
      </c>
      <c r="AD1694" s="2">
        <f t="shared" si="20"/>
        <v>0</v>
      </c>
      <c r="AE1694" s="2">
        <f t="shared" si="21"/>
        <v>0</v>
      </c>
      <c r="AF1694" s="2">
        <f t="shared" si="22"/>
        <v>0</v>
      </c>
      <c r="AG1694" s="2">
        <f t="shared" si="23"/>
        <v>0</v>
      </c>
      <c r="AH1694" s="2">
        <f t="shared" si="24"/>
        <v>0</v>
      </c>
      <c r="AI1694" s="2">
        <f t="shared" si="25"/>
        <v>1</v>
      </c>
      <c r="AJ1694" s="2">
        <f t="shared" si="26"/>
        <v>0</v>
      </c>
      <c r="AK1694" s="2">
        <f t="shared" si="27"/>
        <v>0</v>
      </c>
      <c r="AL1694" s="2">
        <f t="shared" si="28"/>
        <v>0</v>
      </c>
      <c r="AM1694" s="2">
        <v>0.0</v>
      </c>
      <c r="AN1694" s="3">
        <v>0.0</v>
      </c>
      <c r="AO1694" s="3">
        <v>0.0</v>
      </c>
      <c r="AP1694" s="3">
        <v>0.0</v>
      </c>
      <c r="AQ1694" s="3">
        <v>0.0</v>
      </c>
      <c r="AR1694" s="3">
        <v>1.0</v>
      </c>
      <c r="AS1694" s="6">
        <f>IFERROR(VLOOKUP($C1694,'t-1 2020'!$A:$V,15,0),"")</f>
        <v>12.81809925</v>
      </c>
      <c r="AT1694" s="6">
        <f>IFERROR(VLOOKUP($C1694,'t-1 2020'!$A:$V,16,0),"")</f>
        <v>0.1773187323</v>
      </c>
      <c r="AU1694" s="6">
        <f>IFERROR(VLOOKUP($C1694,'t-1 2020'!$A:$V,17,0),"")</f>
        <v>0.2909446823</v>
      </c>
      <c r="AV1694" s="6">
        <f>IFERROR(VLOOKUP($C1694,'t-1 2020'!$A:$V,8,0),"")</f>
        <v>0</v>
      </c>
      <c r="AW1694" s="6">
        <f>IFERROR(VLOOKUP($C1694,'t-1 2020'!$A:$V,9,0),"")</f>
        <v>0</v>
      </c>
      <c r="AX1694" s="6">
        <f>IFERROR(VLOOKUP($C1694,'t-1 2020'!$A:$V,10,0),"")</f>
        <v>1</v>
      </c>
      <c r="AY1694" s="6" t="str">
        <f>IFERROR(VLOOKUP($C1694,'t-1 2020'!$A:$V,111,0),"")</f>
        <v/>
      </c>
      <c r="AZ1694" s="6">
        <f>IFERROR(VLOOKUP($C1694,'t-1 2020'!$A:$V,12,0),"")</f>
        <v>0</v>
      </c>
      <c r="BA1694" s="6">
        <f>IFERROR(VLOOKUP($C1694,'t-1 2020'!$A:$V,13,0),"")</f>
        <v>5</v>
      </c>
      <c r="BB1694" s="6">
        <f>IFERROR(VLOOKUP($C1694,'t-1 2020'!$A:$V,14,0),"")</f>
        <v>0</v>
      </c>
      <c r="BC1694" s="6"/>
      <c r="BD1694" s="6"/>
    </row>
    <row r="1695" ht="15.75" customHeight="1">
      <c r="A1695" s="2">
        <v>286.0</v>
      </c>
      <c r="B1695" s="3">
        <v>2021.0</v>
      </c>
      <c r="C1695" s="7" t="s">
        <v>347</v>
      </c>
      <c r="D1695" s="2">
        <v>20745.0</v>
      </c>
      <c r="E1695" s="2">
        <v>8.9096457000155E13</v>
      </c>
      <c r="F1695" s="2" t="str">
        <f t="array" ref="F1695">IFERROR(INDEX(cnpj!$A:$B,MATCH(C1695,cnpj!$B:$B,0),1),IF(G1695=14,LEFT(E1695,2)&amp;"."&amp;MID(E1695,3,3)&amp;"."&amp;MID(E1695,6,3)&amp;"/"&amp;MID(E1695,9,4)&amp;"-"&amp;RIGHT(E1695,2),IF(G1695=13,0&amp;LEFT(E1695,1)&amp;"."&amp;MID(E1695,2,3)&amp;"."&amp;MID(E1695,5,3)&amp;"/"&amp;MID(E1695,8,4)&amp;"-"&amp;RIGHT(E1695,2),IF(G1695=12,"00"&amp;"."&amp;LEFT(E1695,3)&amp;"."&amp;MID(E1695,4,3)&amp;"/"&amp;MID(E1695,7,4)&amp;"-"&amp;RIGHT(E1695,2),IF(G1695=11,"00.0"&amp;LEFT(E1695,2)&amp;"."&amp;MID(E1695,3,3)&amp;"/"&amp;MID(E1695,6,4)&amp;"-"&amp;RIGHT(E1695,2),"erro")))))</f>
        <v>89.096.457/0001-55</v>
      </c>
      <c r="G1695" s="2">
        <f t="shared" si="2"/>
        <v>14</v>
      </c>
      <c r="H1695" s="2" t="s">
        <v>86</v>
      </c>
      <c r="I1695" s="2">
        <v>4.0</v>
      </c>
      <c r="J1695" s="6" t="str">
        <f t="shared" si="14"/>
        <v/>
      </c>
      <c r="K1695" s="6"/>
      <c r="L1695" s="6"/>
      <c r="M1695" s="6"/>
      <c r="N1695" s="6"/>
      <c r="O1695" s="6"/>
      <c r="P1695" s="6"/>
      <c r="Q1695" s="6"/>
      <c r="R1695" s="6"/>
      <c r="S1695" s="6"/>
      <c r="T1695" s="6">
        <f t="shared" si="15"/>
        <v>16.37736181</v>
      </c>
      <c r="U1695" s="6">
        <f t="shared" si="16"/>
        <v>0.081954742</v>
      </c>
      <c r="V1695" s="6">
        <f t="shared" si="17"/>
        <v>0.7280242337</v>
      </c>
      <c r="W1695" s="6">
        <f>IFERROR(VLOOKUP($C1695,'pc 2021'!$D:$M,10,0)/1000,"")</f>
        <v>3083901</v>
      </c>
      <c r="X1695" s="6">
        <f>IFERROR(VLOOKUP($C1695,'pnc 2021'!$D:$M,10,0)/1000,"")</f>
        <v>6351138</v>
      </c>
      <c r="Y1695" s="6">
        <f>IFERROR(VLOOKUP(C1695,'atv 2021'!$D:$M,10,0)/1000,"")</f>
        <v>12959787</v>
      </c>
      <c r="Z1695" s="6">
        <f>IFERROR(VLOOKUP($C1695,'ll 2021'!$D:$N,11,0)/1000,"")</f>
        <v>1062116</v>
      </c>
      <c r="AA1695" s="2" t="str">
        <f t="shared" si="3"/>
        <v/>
      </c>
      <c r="AB1695" s="2">
        <f t="shared" si="18"/>
        <v>0</v>
      </c>
      <c r="AC1695" s="2">
        <f t="shared" si="19"/>
        <v>0</v>
      </c>
      <c r="AD1695" s="2">
        <f t="shared" si="20"/>
        <v>0</v>
      </c>
      <c r="AE1695" s="2">
        <f t="shared" si="21"/>
        <v>0</v>
      </c>
      <c r="AF1695" s="2">
        <f t="shared" si="22"/>
        <v>0</v>
      </c>
      <c r="AG1695" s="2">
        <f t="shared" si="23"/>
        <v>0</v>
      </c>
      <c r="AH1695" s="2">
        <f t="shared" si="24"/>
        <v>0</v>
      </c>
      <c r="AI1695" s="2">
        <f t="shared" si="25"/>
        <v>1</v>
      </c>
      <c r="AJ1695" s="2">
        <f t="shared" si="26"/>
        <v>0</v>
      </c>
      <c r="AK1695" s="2">
        <f t="shared" si="27"/>
        <v>0</v>
      </c>
      <c r="AL1695" s="2">
        <f t="shared" si="28"/>
        <v>0</v>
      </c>
      <c r="AM1695" s="2">
        <v>0.0</v>
      </c>
      <c r="AN1695" s="3">
        <v>0.0</v>
      </c>
      <c r="AO1695" s="3">
        <v>0.0</v>
      </c>
      <c r="AP1695" s="3">
        <v>0.0</v>
      </c>
      <c r="AQ1695" s="3">
        <v>0.0</v>
      </c>
      <c r="AR1695" s="3">
        <v>1.0</v>
      </c>
      <c r="AS1695" s="6">
        <f>IFERROR(VLOOKUP($C1695,'t-1 2020'!$A:$V,15,0),"")</f>
        <v>16.0499319</v>
      </c>
      <c r="AT1695" s="6">
        <f>IFERROR(VLOOKUP($C1695,'t-1 2020'!$A:$V,16,0),"")</f>
        <v>0.05231453553</v>
      </c>
      <c r="AU1695" s="6">
        <f>IFERROR(VLOOKUP($C1695,'t-1 2020'!$A:$V,17,0),"")</f>
        <v>0.6852204912</v>
      </c>
      <c r="AV1695" s="6">
        <f>IFERROR(VLOOKUP($C1695,'t-1 2020'!$A:$V,8,0),"")</f>
        <v>0</v>
      </c>
      <c r="AW1695" s="6">
        <f>IFERROR(VLOOKUP($C1695,'t-1 2020'!$A:$V,9,0),"")</f>
        <v>1</v>
      </c>
      <c r="AX1695" s="6">
        <f>IFERROR(VLOOKUP($C1695,'t-1 2020'!$A:$V,10,0),"")</f>
        <v>0</v>
      </c>
      <c r="AY1695" s="6" t="str">
        <f>IFERROR(VLOOKUP($C1695,'t-1 2020'!$A:$V,111,0),"")</f>
        <v/>
      </c>
      <c r="AZ1695" s="6">
        <f>IFERROR(VLOOKUP($C1695,'t-1 2020'!$A:$V,12,0),"")</f>
        <v>0</v>
      </c>
      <c r="BA1695" s="6">
        <f>IFERROR(VLOOKUP($C1695,'t-1 2020'!$A:$V,13,0),"")</f>
        <v>15</v>
      </c>
      <c r="BB1695" s="6">
        <f>IFERROR(VLOOKUP($C1695,'t-1 2020'!$A:$V,14,0),"")</f>
        <v>0</v>
      </c>
      <c r="BC1695" s="6"/>
      <c r="BD1695" s="6"/>
    </row>
    <row r="1696" ht="15.75" customHeight="1">
      <c r="A1696" s="2">
        <v>287.0</v>
      </c>
      <c r="B1696" s="3">
        <v>2021.0</v>
      </c>
      <c r="C1696" s="7" t="s">
        <v>348</v>
      </c>
      <c r="D1696" s="2">
        <v>14303.0</v>
      </c>
      <c r="E1696" s="2">
        <v>7.3903718000161E13</v>
      </c>
      <c r="F1696" s="2" t="str">
        <f t="array" ref="F1696">IFERROR(INDEX(cnpj!$A:$B,MATCH(C1696,cnpj!$B:$B,0),1),IF(G1696=14,LEFT(E1696,2)&amp;"."&amp;MID(E1696,3,3)&amp;"."&amp;MID(E1696,6,3)&amp;"/"&amp;MID(E1696,9,4)&amp;"-"&amp;RIGHT(E1696,2),IF(G1696=13,0&amp;LEFT(E1696,1)&amp;"."&amp;MID(E1696,2,3)&amp;"."&amp;MID(E1696,5,3)&amp;"/"&amp;MID(E1696,8,4)&amp;"-"&amp;RIGHT(E1696,2),IF(G1696=12,"00"&amp;"."&amp;LEFT(E1696,3)&amp;"."&amp;MID(E1696,4,3)&amp;"/"&amp;MID(E1696,7,4)&amp;"-"&amp;RIGHT(E1696,2),IF(G1696=11,"00.0"&amp;LEFT(E1696,2)&amp;"."&amp;MID(E1696,3,3)&amp;"/"&amp;MID(E1696,6,4)&amp;"-"&amp;RIGHT(E1696,2),"erro")))))</f>
        <v>73.903.718/0001-61</v>
      </c>
      <c r="G1696" s="2">
        <f t="shared" si="2"/>
        <v>14</v>
      </c>
      <c r="H1696" s="2" t="s">
        <v>50</v>
      </c>
      <c r="I1696" s="2">
        <v>6.0</v>
      </c>
      <c r="J1696" s="6" t="str">
        <f t="shared" si="14"/>
        <v/>
      </c>
      <c r="K1696" s="6"/>
      <c r="L1696" s="6"/>
      <c r="M1696" s="6"/>
      <c r="N1696" s="6"/>
      <c r="O1696" s="6"/>
      <c r="P1696" s="6"/>
      <c r="Q1696" s="6"/>
      <c r="R1696" s="6"/>
      <c r="S1696" s="6"/>
      <c r="T1696" s="6">
        <f t="shared" si="15"/>
        <v>9.023769801</v>
      </c>
      <c r="U1696" s="6">
        <f t="shared" si="16"/>
        <v>-0.1361773921</v>
      </c>
      <c r="V1696" s="6">
        <f t="shared" si="17"/>
        <v>1.019402266</v>
      </c>
      <c r="W1696" s="6">
        <f>IFERROR(VLOOKUP($C1696,'pc 2021'!$D:$M,10,0)/1000,"")</f>
        <v>25</v>
      </c>
      <c r="X1696" s="6">
        <f>IFERROR(VLOOKUP($C1696,'pnc 2021'!$D:$M,10,0)/1000,"")</f>
        <v>8434</v>
      </c>
      <c r="Y1696" s="6">
        <f>IFERROR(VLOOKUP(C1696,'atv 2021'!$D:$M,10,0)/1000,"")</f>
        <v>8298</v>
      </c>
      <c r="Z1696" s="6">
        <f>IFERROR(VLOOKUP($C1696,'ll 2021'!$D:$N,11,0)/1000,"")</f>
        <v>-1130</v>
      </c>
      <c r="AA1696" s="2" t="str">
        <f t="shared" si="3"/>
        <v/>
      </c>
      <c r="AB1696" s="2">
        <f t="shared" si="18"/>
        <v>0</v>
      </c>
      <c r="AC1696" s="2">
        <f t="shared" si="19"/>
        <v>1</v>
      </c>
      <c r="AD1696" s="2">
        <f t="shared" si="20"/>
        <v>0</v>
      </c>
      <c r="AE1696" s="2">
        <f t="shared" si="21"/>
        <v>0</v>
      </c>
      <c r="AF1696" s="2">
        <f t="shared" si="22"/>
        <v>0</v>
      </c>
      <c r="AG1696" s="2">
        <f t="shared" si="23"/>
        <v>0</v>
      </c>
      <c r="AH1696" s="2">
        <f t="shared" si="24"/>
        <v>0</v>
      </c>
      <c r="AI1696" s="2">
        <f t="shared" si="25"/>
        <v>0</v>
      </c>
      <c r="AJ1696" s="2">
        <f t="shared" si="26"/>
        <v>0</v>
      </c>
      <c r="AK1696" s="2">
        <f t="shared" si="27"/>
        <v>0</v>
      </c>
      <c r="AL1696" s="2">
        <f t="shared" si="28"/>
        <v>0</v>
      </c>
      <c r="AM1696" s="2">
        <v>0.0</v>
      </c>
      <c r="AN1696" s="3">
        <v>0.0</v>
      </c>
      <c r="AO1696" s="3">
        <v>0.0</v>
      </c>
      <c r="AP1696" s="3">
        <v>0.0</v>
      </c>
      <c r="AQ1696" s="3">
        <v>0.0</v>
      </c>
      <c r="AR1696" s="3">
        <v>1.0</v>
      </c>
      <c r="AS1696" s="6">
        <f>IFERROR(VLOOKUP($C1696,'t-1 2020'!$A:$V,15,0),"")</f>
        <v>9.043577154</v>
      </c>
      <c r="AT1696" s="6">
        <f>IFERROR(VLOOKUP($C1696,'t-1 2020'!$A:$V,16,0),"")</f>
        <v>-0.3231332703</v>
      </c>
      <c r="AU1696" s="6">
        <f>IFERROR(VLOOKUP($C1696,'t-1 2020'!$A:$V,17,0),"")</f>
        <v>0.8855151229</v>
      </c>
      <c r="AV1696" s="6">
        <f>IFERROR(VLOOKUP($C1696,'t-1 2020'!$A:$V,8,0),"")</f>
        <v>0</v>
      </c>
      <c r="AW1696" s="6">
        <f>IFERROR(VLOOKUP($C1696,'t-1 2020'!$A:$V,9,0),"")</f>
        <v>0</v>
      </c>
      <c r="AX1696" s="6">
        <f>IFERROR(VLOOKUP($C1696,'t-1 2020'!$A:$V,10,0),"")</f>
        <v>0</v>
      </c>
      <c r="AY1696" s="6" t="str">
        <f>IFERROR(VLOOKUP($C1696,'t-1 2020'!$A:$V,111,0),"")</f>
        <v/>
      </c>
      <c r="AZ1696" s="6">
        <f>IFERROR(VLOOKUP($C1696,'t-1 2020'!$A:$V,12,0),"")</f>
        <v>0</v>
      </c>
      <c r="BA1696" s="6">
        <f>IFERROR(VLOOKUP($C1696,'t-1 2020'!$A:$V,13,0),"")</f>
        <v>2</v>
      </c>
      <c r="BB1696" s="6">
        <f>IFERROR(VLOOKUP($C1696,'t-1 2020'!$A:$V,14,0),"")</f>
        <v>1</v>
      </c>
      <c r="BC1696" s="6"/>
      <c r="BD1696" s="6"/>
    </row>
    <row r="1697" ht="15.75" customHeight="1">
      <c r="A1697" s="2">
        <v>288.0</v>
      </c>
      <c r="B1697" s="3">
        <v>2021.0</v>
      </c>
      <c r="C1697" s="7" t="s">
        <v>349</v>
      </c>
      <c r="D1697" s="2">
        <v>16241.0</v>
      </c>
      <c r="E1697" s="2">
        <v>4.6119855000137E13</v>
      </c>
      <c r="F1697" s="2" t="str">
        <f t="array" ref="F1697">IFERROR(INDEX(cnpj!$A:$B,MATCH(C1697,cnpj!$B:$B,0),1),IF(G1697=14,LEFT(E1697,2)&amp;"."&amp;MID(E1697,3,3)&amp;"."&amp;MID(E1697,6,3)&amp;"/"&amp;MID(E1697,9,4)&amp;"-"&amp;RIGHT(E1697,2),IF(G1697=13,0&amp;LEFT(E1697,1)&amp;"."&amp;MID(E1697,2,3)&amp;"."&amp;MID(E1697,5,3)&amp;"/"&amp;MID(E1697,8,4)&amp;"-"&amp;RIGHT(E1697,2),IF(G1697=12,"00"&amp;"."&amp;LEFT(E1697,3)&amp;"."&amp;MID(E1697,4,3)&amp;"/"&amp;MID(E1697,7,4)&amp;"-"&amp;RIGHT(E1697,2),IF(G1697=11,"00.0"&amp;LEFT(E1697,2)&amp;"."&amp;MID(E1697,3,3)&amp;"/"&amp;MID(E1697,6,4)&amp;"-"&amp;RIGHT(E1697,2),"erro")))))</f>
        <v>46.119.855/0001-37</v>
      </c>
      <c r="G1697" s="2">
        <f t="shared" si="2"/>
        <v>14</v>
      </c>
      <c r="H1697" s="2" t="s">
        <v>52</v>
      </c>
      <c r="I1697" s="2">
        <v>10.0</v>
      </c>
      <c r="J1697" s="6" t="str">
        <f t="shared" si="14"/>
        <v/>
      </c>
      <c r="K1697" s="6"/>
      <c r="L1697" s="6"/>
      <c r="M1697" s="6"/>
      <c r="N1697" s="6"/>
      <c r="O1697" s="6"/>
      <c r="P1697" s="6"/>
      <c r="Q1697" s="6"/>
      <c r="R1697" s="6"/>
      <c r="S1697" s="6"/>
      <c r="T1697" s="6" t="str">
        <f t="shared" si="15"/>
        <v/>
      </c>
      <c r="U1697" s="6" t="str">
        <f t="shared" si="16"/>
        <v/>
      </c>
      <c r="V1697" s="6" t="str">
        <f t="shared" si="17"/>
        <v/>
      </c>
      <c r="W1697" s="6" t="str">
        <f>IFERROR(VLOOKUP($C1697,'pc 2021'!$D:$M,10,0)/1000,"")</f>
        <v/>
      </c>
      <c r="X1697" s="6" t="str">
        <f>IFERROR(VLOOKUP($C1697,'pnc 2021'!$D:$M,10,0)/1000,"")</f>
        <v/>
      </c>
      <c r="Y1697" s="6" t="str">
        <f>IFERROR(VLOOKUP(C1697,'atv 2021'!$D:$M,10,0)/1000,"")</f>
        <v/>
      </c>
      <c r="Z1697" s="6" t="str">
        <f>IFERROR(VLOOKUP($C1697,'ll 2021'!$D:$N,11,0)/1000,"")</f>
        <v/>
      </c>
      <c r="AA1697" s="2" t="str">
        <f t="shared" si="3"/>
        <v/>
      </c>
      <c r="AB1697" s="2">
        <f t="shared" si="18"/>
        <v>0</v>
      </c>
      <c r="AC1697" s="2">
        <f t="shared" si="19"/>
        <v>0</v>
      </c>
      <c r="AD1697" s="2">
        <f t="shared" si="20"/>
        <v>1</v>
      </c>
      <c r="AE1697" s="2">
        <f t="shared" si="21"/>
        <v>0</v>
      </c>
      <c r="AF1697" s="2">
        <f t="shared" si="22"/>
        <v>0</v>
      </c>
      <c r="AG1697" s="2">
        <f t="shared" si="23"/>
        <v>0</v>
      </c>
      <c r="AH1697" s="2">
        <f t="shared" si="24"/>
        <v>0</v>
      </c>
      <c r="AI1697" s="2">
        <f t="shared" si="25"/>
        <v>0</v>
      </c>
      <c r="AJ1697" s="2">
        <f t="shared" si="26"/>
        <v>0</v>
      </c>
      <c r="AK1697" s="2">
        <f t="shared" si="27"/>
        <v>0</v>
      </c>
      <c r="AL1697" s="2">
        <f t="shared" si="28"/>
        <v>0</v>
      </c>
      <c r="AM1697" s="2">
        <v>0.0</v>
      </c>
      <c r="AN1697" s="3">
        <v>0.0</v>
      </c>
      <c r="AO1697" s="3">
        <v>0.0</v>
      </c>
      <c r="AP1697" s="3">
        <v>0.0</v>
      </c>
      <c r="AQ1697" s="3">
        <v>0.0</v>
      </c>
      <c r="AR1697" s="3">
        <v>1.0</v>
      </c>
      <c r="AS1697" s="6" t="str">
        <f>IFERROR(VLOOKUP($C1697,'t-1 2020'!$A:$V,15,0),"")</f>
        <v/>
      </c>
      <c r="AT1697" s="6" t="str">
        <f>IFERROR(VLOOKUP($C1697,'t-1 2020'!$A:$V,16,0),"")</f>
        <v/>
      </c>
      <c r="AU1697" s="6" t="str">
        <f>IFERROR(VLOOKUP($C1697,'t-1 2020'!$A:$V,17,0),"")</f>
        <v/>
      </c>
      <c r="AV1697" s="6" t="str">
        <f>IFERROR(VLOOKUP($C1697,'t-1 2020'!$A:$V,8,0),"")</f>
        <v/>
      </c>
      <c r="AW1697" s="6" t="str">
        <f>IFERROR(VLOOKUP($C1697,'t-1 2020'!$A:$V,9,0),"")</f>
        <v/>
      </c>
      <c r="AX1697" s="6" t="str">
        <f>IFERROR(VLOOKUP($C1697,'t-1 2020'!$A:$V,10,0),"")</f>
        <v/>
      </c>
      <c r="AY1697" s="6" t="str">
        <f>IFERROR(VLOOKUP($C1697,'t-1 2020'!$A:$V,111,0),"")</f>
        <v/>
      </c>
      <c r="AZ1697" s="6" t="str">
        <f>IFERROR(VLOOKUP($C1697,'t-1 2020'!$A:$V,12,0),"")</f>
        <v/>
      </c>
      <c r="BA1697" s="6" t="str">
        <f>IFERROR(VLOOKUP($C1697,'t-1 2020'!$A:$V,13,0),"")</f>
        <v/>
      </c>
      <c r="BB1697" s="6" t="str">
        <f>IFERROR(VLOOKUP($C1697,'t-1 2020'!$A:$V,14,0),"")</f>
        <v/>
      </c>
      <c r="BC1697" s="6"/>
      <c r="BD1697" s="6"/>
    </row>
    <row r="1698" ht="15.75" customHeight="1">
      <c r="A1698" s="2">
        <v>289.0</v>
      </c>
      <c r="B1698" s="3">
        <v>2021.0</v>
      </c>
      <c r="C1698" s="7" t="s">
        <v>350</v>
      </c>
      <c r="D1698" s="2">
        <v>10880.0</v>
      </c>
      <c r="E1698" s="2">
        <v>3.3386210000119E13</v>
      </c>
      <c r="F1698" s="2" t="str">
        <f t="array" ref="F1698">IFERROR(INDEX(cnpj!$A:$B,MATCH(C1698,cnpj!$B:$B,0),1),IF(G1698=14,LEFT(E1698,2)&amp;"."&amp;MID(E1698,3,3)&amp;"."&amp;MID(E1698,6,3)&amp;"/"&amp;MID(E1698,9,4)&amp;"-"&amp;RIGHT(E1698,2),IF(G1698=13,0&amp;LEFT(E1698,1)&amp;"."&amp;MID(E1698,2,3)&amp;"."&amp;MID(E1698,5,3)&amp;"/"&amp;MID(E1698,8,4)&amp;"-"&amp;RIGHT(E1698,2),IF(G1698=12,"00"&amp;"."&amp;LEFT(E1698,3)&amp;"."&amp;MID(E1698,4,3)&amp;"/"&amp;MID(E1698,7,4)&amp;"-"&amp;RIGHT(E1698,2),IF(G1698=11,"00.0"&amp;LEFT(E1698,2)&amp;"."&amp;MID(E1698,3,3)&amp;"/"&amp;MID(E1698,6,4)&amp;"-"&amp;RIGHT(E1698,2),"erro")))))</f>
        <v>33.386.210/0001-19</v>
      </c>
      <c r="G1698" s="2">
        <f t="shared" si="2"/>
        <v>14</v>
      </c>
      <c r="H1698" s="2" t="s">
        <v>60</v>
      </c>
      <c r="I1698" s="2">
        <v>1.0</v>
      </c>
      <c r="J1698" s="6" t="str">
        <f t="shared" si="14"/>
        <v/>
      </c>
      <c r="K1698" s="6"/>
      <c r="L1698" s="6"/>
      <c r="M1698" s="6"/>
      <c r="N1698" s="6"/>
      <c r="O1698" s="6"/>
      <c r="P1698" s="6"/>
      <c r="Q1698" s="6"/>
      <c r="R1698" s="6"/>
      <c r="S1698" s="6"/>
      <c r="T1698" s="6">
        <f t="shared" si="15"/>
        <v>11.47296768</v>
      </c>
      <c r="U1698" s="6">
        <f t="shared" si="16"/>
        <v>0.1435633775</v>
      </c>
      <c r="V1698" s="6">
        <f t="shared" si="17"/>
        <v>0.3151441982</v>
      </c>
      <c r="W1698" s="6">
        <f>IFERROR(VLOOKUP($C1698,'pc 2021'!$D:$M,10,0)/1000,"")</f>
        <v>19593</v>
      </c>
      <c r="X1698" s="6">
        <f>IFERROR(VLOOKUP($C1698,'pnc 2021'!$D:$M,10,0)/1000,"")</f>
        <v>10687</v>
      </c>
      <c r="Y1698" s="6">
        <f>IFERROR(VLOOKUP(C1698,'atv 2021'!$D:$M,10,0)/1000,"")</f>
        <v>96083</v>
      </c>
      <c r="Z1698" s="6">
        <f>IFERROR(VLOOKUP($C1698,'ll 2021'!$D:$N,11,0)/1000,"")</f>
        <v>13794</v>
      </c>
      <c r="AA1698" s="2" t="str">
        <f t="shared" si="3"/>
        <v/>
      </c>
      <c r="AB1698" s="2">
        <f t="shared" si="18"/>
        <v>0</v>
      </c>
      <c r="AC1698" s="2">
        <f t="shared" si="19"/>
        <v>0</v>
      </c>
      <c r="AD1698" s="2">
        <f t="shared" si="20"/>
        <v>0</v>
      </c>
      <c r="AE1698" s="2">
        <f t="shared" si="21"/>
        <v>0</v>
      </c>
      <c r="AF1698" s="2">
        <f t="shared" si="22"/>
        <v>0</v>
      </c>
      <c r="AG1698" s="2">
        <f t="shared" si="23"/>
        <v>1</v>
      </c>
      <c r="AH1698" s="2">
        <f t="shared" si="24"/>
        <v>0</v>
      </c>
      <c r="AI1698" s="2">
        <f t="shared" si="25"/>
        <v>0</v>
      </c>
      <c r="AJ1698" s="2">
        <f t="shared" si="26"/>
        <v>0</v>
      </c>
      <c r="AK1698" s="2">
        <f t="shared" si="27"/>
        <v>0</v>
      </c>
      <c r="AL1698" s="2">
        <f t="shared" si="28"/>
        <v>0</v>
      </c>
      <c r="AM1698" s="2">
        <v>0.0</v>
      </c>
      <c r="AN1698" s="3">
        <v>0.0</v>
      </c>
      <c r="AO1698" s="3">
        <v>0.0</v>
      </c>
      <c r="AP1698" s="3">
        <v>0.0</v>
      </c>
      <c r="AQ1698" s="3">
        <v>0.0</v>
      </c>
      <c r="AR1698" s="3">
        <v>1.0</v>
      </c>
      <c r="AS1698" s="6">
        <f>IFERROR(VLOOKUP($C1698,'t-1 2020'!$A:$V,15,0),"")</f>
        <v>11.49257989</v>
      </c>
      <c r="AT1698" s="6">
        <f>IFERROR(VLOOKUP($C1698,'t-1 2020'!$A:$V,16,0),"")</f>
        <v>0.2153368849</v>
      </c>
      <c r="AU1698" s="6">
        <f>IFERROR(VLOOKUP($C1698,'t-1 2020'!$A:$V,17,0),"")</f>
        <v>0.2857040802</v>
      </c>
      <c r="AV1698" s="6">
        <f>IFERROR(VLOOKUP($C1698,'t-1 2020'!$A:$V,8,0),"")</f>
        <v>0</v>
      </c>
      <c r="AW1698" s="6">
        <f>IFERROR(VLOOKUP($C1698,'t-1 2020'!$A:$V,9,0),"")</f>
        <v>0</v>
      </c>
      <c r="AX1698" s="6">
        <f>IFERROR(VLOOKUP($C1698,'t-1 2020'!$A:$V,10,0),"")</f>
        <v>0</v>
      </c>
      <c r="AY1698" s="6" t="str">
        <f>IFERROR(VLOOKUP($C1698,'t-1 2020'!$A:$V,111,0),"")</f>
        <v/>
      </c>
      <c r="AZ1698" s="6">
        <f>IFERROR(VLOOKUP($C1698,'t-1 2020'!$A:$V,12,0),"")</f>
        <v>0</v>
      </c>
      <c r="BA1698" s="6">
        <f>IFERROR(VLOOKUP($C1698,'t-1 2020'!$A:$V,13,0),"")</f>
        <v>7</v>
      </c>
      <c r="BB1698" s="6">
        <f>IFERROR(VLOOKUP($C1698,'t-1 2020'!$A:$V,14,0),"")</f>
        <v>1</v>
      </c>
      <c r="BC1698" s="6"/>
      <c r="BD1698" s="6"/>
    </row>
    <row r="1699" ht="15.75" customHeight="1">
      <c r="A1699" s="2">
        <v>290.0</v>
      </c>
      <c r="B1699" s="3">
        <v>2021.0</v>
      </c>
      <c r="C1699" s="7" t="s">
        <v>351</v>
      </c>
      <c r="D1699" s="2">
        <v>20966.0</v>
      </c>
      <c r="E1699" s="2">
        <v>7.718269000157E12</v>
      </c>
      <c r="F1699" s="2" t="str">
        <f t="array" ref="F1699">IFERROR(INDEX(cnpj!$A:$B,MATCH(C1699,cnpj!$B:$B,0),1),IF(G1699=14,LEFT(E1699,2)&amp;"."&amp;MID(E1699,3,3)&amp;"."&amp;MID(E1699,6,3)&amp;"/"&amp;MID(E1699,9,4)&amp;"-"&amp;RIGHT(E1699,2),IF(G1699=13,0&amp;LEFT(E1699,1)&amp;"."&amp;MID(E1699,2,3)&amp;"."&amp;MID(E1699,5,3)&amp;"/"&amp;MID(E1699,8,4)&amp;"-"&amp;RIGHT(E1699,2),IF(G1699=12,"00"&amp;"."&amp;LEFT(E1699,3)&amp;"."&amp;MID(E1699,4,3)&amp;"/"&amp;MID(E1699,7,4)&amp;"-"&amp;RIGHT(E1699,2),IF(G1699=11,"00.0"&amp;LEFT(E1699,2)&amp;"."&amp;MID(E1699,3,3)&amp;"/"&amp;MID(E1699,6,4)&amp;"-"&amp;RIGHT(E1699,2),"erro")))))</f>
        <v>07.718.269/0001-57</v>
      </c>
      <c r="G1699" s="2">
        <f t="shared" si="2"/>
        <v>13</v>
      </c>
      <c r="H1699" s="2" t="s">
        <v>62</v>
      </c>
      <c r="I1699" s="2">
        <v>3.0</v>
      </c>
      <c r="J1699" s="6" t="str">
        <f t="shared" si="14"/>
        <v/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>
        <f t="shared" si="15"/>
        <v>13.85459761</v>
      </c>
      <c r="U1699" s="6">
        <f t="shared" si="16"/>
        <v>-0.14768897</v>
      </c>
      <c r="V1699" s="6">
        <f t="shared" si="17"/>
        <v>0.04752558275</v>
      </c>
      <c r="W1699" s="6">
        <f>IFERROR(VLOOKUP($C1699,'pc 2021'!$D:$M,10,0)/1000,"")</f>
        <v>15851</v>
      </c>
      <c r="X1699" s="6">
        <f>IFERROR(VLOOKUP($C1699,'pnc 2021'!$D:$M,10,0)/1000,"")</f>
        <v>33569</v>
      </c>
      <c r="Y1699" s="6">
        <f>IFERROR(VLOOKUP(C1699,'atv 2021'!$D:$M,10,0)/1000,"")</f>
        <v>1039861</v>
      </c>
      <c r="Z1699" s="6">
        <f>IFERROR(VLOOKUP($C1699,'ll 2021'!$D:$N,11,0)/1000,"")</f>
        <v>-153576</v>
      </c>
      <c r="AA1699" s="2" t="str">
        <f t="shared" si="3"/>
        <v/>
      </c>
      <c r="AB1699" s="2">
        <f t="shared" si="18"/>
        <v>0</v>
      </c>
      <c r="AC1699" s="2">
        <f t="shared" si="19"/>
        <v>0</v>
      </c>
      <c r="AD1699" s="2">
        <f t="shared" si="20"/>
        <v>0</v>
      </c>
      <c r="AE1699" s="2">
        <f t="shared" si="21"/>
        <v>0</v>
      </c>
      <c r="AF1699" s="2">
        <f t="shared" si="22"/>
        <v>0</v>
      </c>
      <c r="AG1699" s="2">
        <f t="shared" si="23"/>
        <v>0</v>
      </c>
      <c r="AH1699" s="2">
        <f t="shared" si="24"/>
        <v>1</v>
      </c>
      <c r="AI1699" s="2">
        <f t="shared" si="25"/>
        <v>0</v>
      </c>
      <c r="AJ1699" s="2">
        <f t="shared" si="26"/>
        <v>0</v>
      </c>
      <c r="AK1699" s="2">
        <f t="shared" si="27"/>
        <v>0</v>
      </c>
      <c r="AL1699" s="2">
        <f t="shared" si="28"/>
        <v>0</v>
      </c>
      <c r="AM1699" s="2">
        <v>0.0</v>
      </c>
      <c r="AN1699" s="3">
        <v>0.0</v>
      </c>
      <c r="AO1699" s="3">
        <v>0.0</v>
      </c>
      <c r="AP1699" s="3">
        <v>0.0</v>
      </c>
      <c r="AQ1699" s="3">
        <v>0.0</v>
      </c>
      <c r="AR1699" s="3">
        <v>1.0</v>
      </c>
      <c r="AS1699" s="6">
        <f>IFERROR(VLOOKUP($C1699,'t-1 2020'!$A:$V,15,0),"")</f>
        <v>13.95620858</v>
      </c>
      <c r="AT1699" s="6">
        <f>IFERROR(VLOOKUP($C1699,'t-1 2020'!$A:$V,16,0),"")</f>
        <v>-0.2788171426</v>
      </c>
      <c r="AU1699" s="6">
        <f>IFERROR(VLOOKUP($C1699,'t-1 2020'!$A:$V,17,0),"")</f>
        <v>0.03937964185</v>
      </c>
      <c r="AV1699" s="6">
        <f>IFERROR(VLOOKUP($C1699,'t-1 2020'!$A:$V,8,0),"")</f>
        <v>0</v>
      </c>
      <c r="AW1699" s="6">
        <f>IFERROR(VLOOKUP($C1699,'t-1 2020'!$A:$V,9,0),"")</f>
        <v>0</v>
      </c>
      <c r="AX1699" s="6">
        <f>IFERROR(VLOOKUP($C1699,'t-1 2020'!$A:$V,10,0),"")</f>
        <v>0</v>
      </c>
      <c r="AY1699" s="6" t="str">
        <f>IFERROR(VLOOKUP($C1699,'t-1 2020'!$A:$V,111,0),"")</f>
        <v/>
      </c>
      <c r="AZ1699" s="6">
        <f>IFERROR(VLOOKUP($C1699,'t-1 2020'!$A:$V,12,0),"")</f>
        <v>0</v>
      </c>
      <c r="BA1699" s="6">
        <f>IFERROR(VLOOKUP($C1699,'t-1 2020'!$A:$V,13,0),"")</f>
        <v>15</v>
      </c>
      <c r="BB1699" s="6">
        <f>IFERROR(VLOOKUP($C1699,'t-1 2020'!$A:$V,14,0),"")</f>
        <v>0</v>
      </c>
      <c r="BC1699" s="6"/>
      <c r="BD1699" s="6"/>
    </row>
    <row r="1700" ht="15.75" customHeight="1">
      <c r="A1700" s="2">
        <v>291.0</v>
      </c>
      <c r="B1700" s="3">
        <v>2021.0</v>
      </c>
      <c r="C1700" s="7" t="s">
        <v>352</v>
      </c>
      <c r="D1700" s="2">
        <v>16586.0</v>
      </c>
      <c r="E1700" s="2">
        <v>2.062747000108E12</v>
      </c>
      <c r="F1700" s="2" t="str">
        <f t="array" ref="F1700">IFERROR(INDEX(cnpj!$A:$B,MATCH(C1700,cnpj!$B:$B,0),1),IF(G1700=14,LEFT(E1700,2)&amp;"."&amp;MID(E1700,3,3)&amp;"."&amp;MID(E1700,6,3)&amp;"/"&amp;MID(E1700,9,4)&amp;"-"&amp;RIGHT(E1700,2),IF(G1700=13,0&amp;LEFT(E1700,1)&amp;"."&amp;MID(E1700,2,3)&amp;"."&amp;MID(E1700,5,3)&amp;"/"&amp;MID(E1700,8,4)&amp;"-"&amp;RIGHT(E1700,2),IF(G1700=12,"00"&amp;"."&amp;LEFT(E1700,3)&amp;"."&amp;MID(E1700,4,3)&amp;"/"&amp;MID(E1700,7,4)&amp;"-"&amp;RIGHT(E1700,2),IF(G1700=11,"00.0"&amp;LEFT(E1700,2)&amp;"."&amp;MID(E1700,3,3)&amp;"/"&amp;MID(E1700,6,4)&amp;"-"&amp;RIGHT(E1700,2),"erro")))))</f>
        <v>02.062.747/0001-08</v>
      </c>
      <c r="G1700" s="2">
        <f t="shared" si="2"/>
        <v>13</v>
      </c>
      <c r="H1700" s="2" t="s">
        <v>50</v>
      </c>
      <c r="I1700" s="2">
        <v>6.0</v>
      </c>
      <c r="J1700" s="6" t="str">
        <f t="shared" si="14"/>
        <v/>
      </c>
      <c r="K1700" s="6"/>
      <c r="L1700" s="6"/>
      <c r="M1700" s="6"/>
      <c r="N1700" s="6"/>
      <c r="O1700" s="6"/>
      <c r="P1700" s="6"/>
      <c r="Q1700" s="6"/>
      <c r="R1700" s="6"/>
      <c r="S1700" s="6"/>
      <c r="T1700" s="6">
        <f t="shared" si="15"/>
        <v>11.72394785</v>
      </c>
      <c r="U1700" s="6">
        <f t="shared" si="16"/>
        <v>-1.011344681</v>
      </c>
      <c r="V1700" s="6">
        <f t="shared" si="17"/>
        <v>0.00160331676</v>
      </c>
      <c r="W1700" s="6">
        <f>IFERROR(VLOOKUP($C1700,'pc 2021'!$D:$M,10,0)/1000,"")</f>
        <v>198</v>
      </c>
      <c r="X1700" s="6">
        <f>IFERROR(VLOOKUP($C1700,'pnc 2021'!$D:$M,10,0)/1000,"")</f>
        <v>0</v>
      </c>
      <c r="Y1700" s="6">
        <f>IFERROR(VLOOKUP(C1700,'atv 2021'!$D:$M,10,0)/1000,"")</f>
        <v>123494</v>
      </c>
      <c r="Z1700" s="6">
        <f>IFERROR(VLOOKUP($C1700,'ll 2021'!$D:$N,11,0)/1000,"")</f>
        <v>-124895</v>
      </c>
      <c r="AA1700" s="2" t="str">
        <f t="shared" si="3"/>
        <v/>
      </c>
      <c r="AB1700" s="2">
        <f t="shared" si="18"/>
        <v>0</v>
      </c>
      <c r="AC1700" s="2">
        <f t="shared" si="19"/>
        <v>1</v>
      </c>
      <c r="AD1700" s="2">
        <f t="shared" si="20"/>
        <v>0</v>
      </c>
      <c r="AE1700" s="2">
        <f t="shared" si="21"/>
        <v>0</v>
      </c>
      <c r="AF1700" s="2">
        <f t="shared" si="22"/>
        <v>0</v>
      </c>
      <c r="AG1700" s="2">
        <f t="shared" si="23"/>
        <v>0</v>
      </c>
      <c r="AH1700" s="2">
        <f t="shared" si="24"/>
        <v>0</v>
      </c>
      <c r="AI1700" s="2">
        <f t="shared" si="25"/>
        <v>0</v>
      </c>
      <c r="AJ1700" s="2">
        <f t="shared" si="26"/>
        <v>0</v>
      </c>
      <c r="AK1700" s="2">
        <f t="shared" si="27"/>
        <v>0</v>
      </c>
      <c r="AL1700" s="2">
        <f t="shared" si="28"/>
        <v>0</v>
      </c>
      <c r="AM1700" s="2">
        <v>0.0</v>
      </c>
      <c r="AN1700" s="3">
        <v>0.0</v>
      </c>
      <c r="AO1700" s="3">
        <v>0.0</v>
      </c>
      <c r="AP1700" s="3">
        <v>0.0</v>
      </c>
      <c r="AQ1700" s="3">
        <v>0.0</v>
      </c>
      <c r="AR1700" s="3">
        <v>1.0</v>
      </c>
      <c r="AS1700" s="6">
        <f>IFERROR(VLOOKUP($C1700,'t-1 2020'!$A:$V,15,0),"")</f>
        <v>11.26889019</v>
      </c>
      <c r="AT1700" s="6">
        <f>IFERROR(VLOOKUP($C1700,'t-1 2020'!$A:$V,16,0),"")</f>
        <v>-0.001596980063</v>
      </c>
      <c r="AU1700" s="6">
        <f>IFERROR(VLOOKUP($C1700,'t-1 2020'!$A:$V,17,0),"")</f>
        <v>0.001978403492</v>
      </c>
      <c r="AV1700" s="6">
        <f>IFERROR(VLOOKUP($C1700,'t-1 2020'!$A:$V,8,0),"")</f>
        <v>0</v>
      </c>
      <c r="AW1700" s="6">
        <f>IFERROR(VLOOKUP($C1700,'t-1 2020'!$A:$V,9,0),"")</f>
        <v>0</v>
      </c>
      <c r="AX1700" s="6">
        <f>IFERROR(VLOOKUP($C1700,'t-1 2020'!$A:$V,10,0),"")</f>
        <v>0</v>
      </c>
      <c r="AY1700" s="6" t="str">
        <f>IFERROR(VLOOKUP($C1700,'t-1 2020'!$A:$V,111,0),"")</f>
        <v/>
      </c>
      <c r="AZ1700" s="6">
        <f>IFERROR(VLOOKUP($C1700,'t-1 2020'!$A:$V,12,0),"")</f>
        <v>0</v>
      </c>
      <c r="BA1700" s="6">
        <f>IFERROR(VLOOKUP($C1700,'t-1 2020'!$A:$V,13,0),"")</f>
        <v>5</v>
      </c>
      <c r="BB1700" s="6">
        <f>IFERROR(VLOOKUP($C1700,'t-1 2020'!$A:$V,14,0),"")</f>
        <v>0</v>
      </c>
      <c r="BC1700" s="6"/>
      <c r="BD1700" s="6"/>
    </row>
    <row r="1701" ht="15.75" customHeight="1">
      <c r="A1701" s="2">
        <v>292.0</v>
      </c>
      <c r="B1701" s="3">
        <v>2021.0</v>
      </c>
      <c r="C1701" s="7" t="s">
        <v>353</v>
      </c>
      <c r="D1701" s="2">
        <v>16438.0</v>
      </c>
      <c r="E1701" s="2">
        <v>1.957772000189E12</v>
      </c>
      <c r="F1701" s="2" t="str">
        <f t="array" ref="F1701">IFERROR(INDEX(cnpj!$A:$B,MATCH(C1701,cnpj!$B:$B,0),1),IF(G1701=14,LEFT(E1701,2)&amp;"."&amp;MID(E1701,3,3)&amp;"."&amp;MID(E1701,6,3)&amp;"/"&amp;MID(E1701,9,4)&amp;"-"&amp;RIGHT(E1701,2),IF(G1701=13,0&amp;LEFT(E1701,1)&amp;"."&amp;MID(E1701,2,3)&amp;"."&amp;MID(E1701,5,3)&amp;"/"&amp;MID(E1701,8,4)&amp;"-"&amp;RIGHT(E1701,2),IF(G1701=12,"00"&amp;"."&amp;LEFT(E1701,3)&amp;"."&amp;MID(E1701,4,3)&amp;"/"&amp;MID(E1701,7,4)&amp;"-"&amp;RIGHT(E1701,2),IF(G1701=11,"00.0"&amp;LEFT(E1701,2)&amp;"."&amp;MID(E1701,3,3)&amp;"/"&amp;MID(E1701,6,4)&amp;"-"&amp;RIGHT(E1701,2),"erro")))))</f>
        <v>01.957.772/0001-89</v>
      </c>
      <c r="G1701" s="2">
        <f t="shared" si="2"/>
        <v>13</v>
      </c>
      <c r="H1701" s="2" t="s">
        <v>50</v>
      </c>
      <c r="I1701" s="2">
        <v>6.0</v>
      </c>
      <c r="J1701" s="6" t="str">
        <f t="shared" si="14"/>
        <v/>
      </c>
      <c r="K1701" s="6"/>
      <c r="L1701" s="6"/>
      <c r="M1701" s="6"/>
      <c r="N1701" s="6"/>
      <c r="O1701" s="6"/>
      <c r="P1701" s="6"/>
      <c r="Q1701" s="6"/>
      <c r="R1701" s="6"/>
      <c r="S1701" s="6"/>
      <c r="T1701" s="6">
        <f t="shared" si="15"/>
        <v>8.900003609</v>
      </c>
      <c r="U1701" s="6">
        <f t="shared" si="16"/>
        <v>-0.06055646481</v>
      </c>
      <c r="V1701" s="6">
        <f t="shared" si="17"/>
        <v>0.005182760502</v>
      </c>
      <c r="W1701" s="6">
        <f>IFERROR(VLOOKUP($C1701,'pc 2021'!$D:$M,10,0)/1000,"")</f>
        <v>38</v>
      </c>
      <c r="X1701" s="6">
        <f>IFERROR(VLOOKUP($C1701,'pnc 2021'!$D:$M,10,0)/1000,"")</f>
        <v>0</v>
      </c>
      <c r="Y1701" s="6">
        <f>IFERROR(VLOOKUP(C1701,'atv 2021'!$D:$M,10,0)/1000,"")</f>
        <v>7332</v>
      </c>
      <c r="Z1701" s="6">
        <f>IFERROR(VLOOKUP($C1701,'ll 2021'!$D:$N,11,0)/1000,"")</f>
        <v>-444</v>
      </c>
      <c r="AA1701" s="2" t="str">
        <f t="shared" si="3"/>
        <v/>
      </c>
      <c r="AB1701" s="2">
        <f t="shared" si="18"/>
        <v>0</v>
      </c>
      <c r="AC1701" s="2">
        <f t="shared" si="19"/>
        <v>1</v>
      </c>
      <c r="AD1701" s="2">
        <f t="shared" si="20"/>
        <v>0</v>
      </c>
      <c r="AE1701" s="2">
        <f t="shared" si="21"/>
        <v>0</v>
      </c>
      <c r="AF1701" s="2">
        <f t="shared" si="22"/>
        <v>0</v>
      </c>
      <c r="AG1701" s="2">
        <f t="shared" si="23"/>
        <v>0</v>
      </c>
      <c r="AH1701" s="2">
        <f t="shared" si="24"/>
        <v>0</v>
      </c>
      <c r="AI1701" s="2">
        <f t="shared" si="25"/>
        <v>0</v>
      </c>
      <c r="AJ1701" s="2">
        <f t="shared" si="26"/>
        <v>0</v>
      </c>
      <c r="AK1701" s="2">
        <f t="shared" si="27"/>
        <v>0</v>
      </c>
      <c r="AL1701" s="2">
        <f t="shared" si="28"/>
        <v>0</v>
      </c>
      <c r="AM1701" s="2">
        <v>0.0</v>
      </c>
      <c r="AN1701" s="3">
        <v>0.0</v>
      </c>
      <c r="AO1701" s="3">
        <v>0.0</v>
      </c>
      <c r="AP1701" s="3">
        <v>0.0</v>
      </c>
      <c r="AQ1701" s="3">
        <v>0.0</v>
      </c>
      <c r="AR1701" s="3">
        <v>1.0</v>
      </c>
      <c r="AS1701" s="6">
        <f>IFERROR(VLOOKUP($C1701,'t-1 2020'!$A:$V,15,0),"")</f>
        <v>8.954286157</v>
      </c>
      <c r="AT1701" s="6">
        <f>IFERROR(VLOOKUP($C1701,'t-1 2020'!$A:$V,16,0),"")</f>
        <v>-0.07647590751</v>
      </c>
      <c r="AU1701" s="6">
        <f>IFERROR(VLOOKUP($C1701,'t-1 2020'!$A:$V,17,0),"")</f>
        <v>0.0003875468286</v>
      </c>
      <c r="AV1701" s="6">
        <f>IFERROR(VLOOKUP($C1701,'t-1 2020'!$A:$V,8,0),"")</f>
        <v>0</v>
      </c>
      <c r="AW1701" s="6">
        <f>IFERROR(VLOOKUP($C1701,'t-1 2020'!$A:$V,9,0),"")</f>
        <v>0</v>
      </c>
      <c r="AX1701" s="6">
        <f>IFERROR(VLOOKUP($C1701,'t-1 2020'!$A:$V,10,0),"")</f>
        <v>0</v>
      </c>
      <c r="AY1701" s="6" t="str">
        <f>IFERROR(VLOOKUP($C1701,'t-1 2020'!$A:$V,111,0),"")</f>
        <v/>
      </c>
      <c r="AZ1701" s="6">
        <f>IFERROR(VLOOKUP($C1701,'t-1 2020'!$A:$V,12,0),"")</f>
        <v>0</v>
      </c>
      <c r="BA1701" s="6">
        <f>IFERROR(VLOOKUP($C1701,'t-1 2020'!$A:$V,13,0),"")</f>
        <v>4</v>
      </c>
      <c r="BB1701" s="6">
        <f>IFERROR(VLOOKUP($C1701,'t-1 2020'!$A:$V,14,0),"")</f>
        <v>0</v>
      </c>
      <c r="BC1701" s="6"/>
      <c r="BD1701" s="6"/>
    </row>
    <row r="1702" ht="15.75" customHeight="1">
      <c r="A1702" s="2">
        <v>293.0</v>
      </c>
      <c r="B1702" s="3">
        <v>2021.0</v>
      </c>
      <c r="C1702" s="7" t="s">
        <v>354</v>
      </c>
      <c r="D1702" s="2">
        <v>13986.0</v>
      </c>
      <c r="E1702" s="2">
        <v>1.6404287000155E13</v>
      </c>
      <c r="F1702" s="2" t="str">
        <f t="array" ref="F1702">IFERROR(INDEX(cnpj!$A:$B,MATCH(C1702,cnpj!$B:$B,0),1),IF(G1702=14,LEFT(E1702,2)&amp;"."&amp;MID(E1702,3,3)&amp;"."&amp;MID(E1702,6,3)&amp;"/"&amp;MID(E1702,9,4)&amp;"-"&amp;RIGHT(E1702,2),IF(G1702=13,0&amp;LEFT(E1702,1)&amp;"."&amp;MID(E1702,2,3)&amp;"."&amp;MID(E1702,5,3)&amp;"/"&amp;MID(E1702,8,4)&amp;"-"&amp;RIGHT(E1702,2),IF(G1702=12,"00"&amp;"."&amp;LEFT(E1702,3)&amp;"."&amp;MID(E1702,4,3)&amp;"/"&amp;MID(E1702,7,4)&amp;"-"&amp;RIGHT(E1702,2),IF(G1702=11,"00.0"&amp;LEFT(E1702,2)&amp;"."&amp;MID(E1702,3,3)&amp;"/"&amp;MID(E1702,6,4)&amp;"-"&amp;RIGHT(E1702,2),"erro")))))</f>
        <v>16.404.287/0001-55</v>
      </c>
      <c r="G1702" s="2">
        <f t="shared" si="2"/>
        <v>14</v>
      </c>
      <c r="H1702" s="2" t="s">
        <v>88</v>
      </c>
      <c r="I1702" s="2">
        <v>5.0</v>
      </c>
      <c r="J1702" s="6" t="str">
        <f t="shared" si="14"/>
        <v/>
      </c>
      <c r="K1702" s="6"/>
      <c r="L1702" s="6"/>
      <c r="M1702" s="6"/>
      <c r="N1702" s="6"/>
      <c r="O1702" s="6"/>
      <c r="P1702" s="6"/>
      <c r="Q1702" s="6"/>
      <c r="R1702" s="6"/>
      <c r="S1702" s="6"/>
      <c r="T1702" s="6">
        <f t="shared" si="15"/>
        <v>18.62708954</v>
      </c>
      <c r="U1702" s="6">
        <f t="shared" si="16"/>
        <v>0.07017568893</v>
      </c>
      <c r="V1702" s="6">
        <f t="shared" si="17"/>
        <v>0.8773610081</v>
      </c>
      <c r="W1702" s="6">
        <f>IFERROR(VLOOKUP($C1702,'pc 2021'!$D:$M,10,0)/1000,"")</f>
        <v>12827003</v>
      </c>
      <c r="X1702" s="6">
        <f>IFERROR(VLOOKUP($C1702,'pnc 2021'!$D:$M,10,0)/1000,"")</f>
        <v>95023092</v>
      </c>
      <c r="Y1702" s="6">
        <f>IFERROR(VLOOKUP(C1702,'atv 2021'!$D:$M,10,0)/1000,"")</f>
        <v>122925562</v>
      </c>
      <c r="Z1702" s="6">
        <f>IFERROR(VLOOKUP($C1702,'ll 2021'!$D:$N,11,0)/1000,"")</f>
        <v>8626386</v>
      </c>
      <c r="AA1702" s="2" t="str">
        <f t="shared" si="3"/>
        <v/>
      </c>
      <c r="AB1702" s="2">
        <f t="shared" si="18"/>
        <v>0</v>
      </c>
      <c r="AC1702" s="2">
        <f t="shared" si="19"/>
        <v>0</v>
      </c>
      <c r="AD1702" s="2">
        <f t="shared" si="20"/>
        <v>0</v>
      </c>
      <c r="AE1702" s="2">
        <f t="shared" si="21"/>
        <v>0</v>
      </c>
      <c r="AF1702" s="2">
        <f t="shared" si="22"/>
        <v>0</v>
      </c>
      <c r="AG1702" s="2">
        <f t="shared" si="23"/>
        <v>0</v>
      </c>
      <c r="AH1702" s="2">
        <f t="shared" si="24"/>
        <v>0</v>
      </c>
      <c r="AI1702" s="2">
        <f t="shared" si="25"/>
        <v>0</v>
      </c>
      <c r="AJ1702" s="2">
        <f t="shared" si="26"/>
        <v>1</v>
      </c>
      <c r="AK1702" s="2">
        <f t="shared" si="27"/>
        <v>0</v>
      </c>
      <c r="AL1702" s="2">
        <f t="shared" si="28"/>
        <v>0</v>
      </c>
      <c r="AM1702" s="2">
        <v>0.0</v>
      </c>
      <c r="AN1702" s="3">
        <v>0.0</v>
      </c>
      <c r="AO1702" s="3">
        <v>0.0</v>
      </c>
      <c r="AP1702" s="3">
        <v>0.0</v>
      </c>
      <c r="AQ1702" s="3">
        <v>0.0</v>
      </c>
      <c r="AR1702" s="3">
        <v>1.0</v>
      </c>
      <c r="AS1702" s="6" t="str">
        <f>IFERROR(VLOOKUP($C1702,'t-1 2020'!$A:$V,15,0),"")</f>
        <v/>
      </c>
      <c r="AT1702" s="6" t="str">
        <f>IFERROR(VLOOKUP($C1702,'t-1 2020'!$A:$V,16,0),"")</f>
        <v/>
      </c>
      <c r="AU1702" s="6" t="str">
        <f>IFERROR(VLOOKUP($C1702,'t-1 2020'!$A:$V,17,0),"")</f>
        <v/>
      </c>
      <c r="AV1702" s="6" t="str">
        <f>IFERROR(VLOOKUP($C1702,'t-1 2020'!$A:$V,8,0),"")</f>
        <v/>
      </c>
      <c r="AW1702" s="6" t="str">
        <f>IFERROR(VLOOKUP($C1702,'t-1 2020'!$A:$V,9,0),"")</f>
        <v/>
      </c>
      <c r="AX1702" s="6" t="str">
        <f>IFERROR(VLOOKUP($C1702,'t-1 2020'!$A:$V,10,0),"")</f>
        <v/>
      </c>
      <c r="AY1702" s="6" t="str">
        <f>IFERROR(VLOOKUP($C1702,'t-1 2020'!$A:$V,111,0),"")</f>
        <v/>
      </c>
      <c r="AZ1702" s="6" t="str">
        <f>IFERROR(VLOOKUP($C1702,'t-1 2020'!$A:$V,12,0),"")</f>
        <v/>
      </c>
      <c r="BA1702" s="6" t="str">
        <f>IFERROR(VLOOKUP($C1702,'t-1 2020'!$A:$V,13,0),"")</f>
        <v/>
      </c>
      <c r="BB1702" s="6" t="str">
        <f>IFERROR(VLOOKUP($C1702,'t-1 2020'!$A:$V,14,0),"")</f>
        <v/>
      </c>
      <c r="BC1702" s="6"/>
      <c r="BD1702" s="6"/>
    </row>
    <row r="1703" ht="15.75" customHeight="1">
      <c r="A1703" s="2">
        <v>294.0</v>
      </c>
      <c r="B1703" s="3">
        <v>2021.0</v>
      </c>
      <c r="C1703" s="7" t="s">
        <v>355</v>
      </c>
      <c r="D1703" s="2">
        <v>6173.0</v>
      </c>
      <c r="E1703" s="2">
        <v>9.2781335000102E13</v>
      </c>
      <c r="F1703" s="2" t="str">
        <f t="array" ref="F1703">IFERROR(INDEX(cnpj!$A:$B,MATCH(C1703,cnpj!$B:$B,0),1),IF(G1703=14,LEFT(E1703,2)&amp;"."&amp;MID(E1703,3,3)&amp;"."&amp;MID(E1703,6,3)&amp;"/"&amp;MID(E1703,9,4)&amp;"-"&amp;RIGHT(E1703,2),IF(G1703=13,0&amp;LEFT(E1703,1)&amp;"."&amp;MID(E1703,2,3)&amp;"."&amp;MID(E1703,5,3)&amp;"/"&amp;MID(E1703,8,4)&amp;"-"&amp;RIGHT(E1703,2),IF(G1703=12,"00"&amp;"."&amp;LEFT(E1703,3)&amp;"."&amp;MID(E1703,4,3)&amp;"/"&amp;MID(E1703,7,4)&amp;"-"&amp;RIGHT(E1703,2),IF(G1703=11,"00.0"&amp;LEFT(E1703,2)&amp;"."&amp;MID(E1703,3,3)&amp;"/"&amp;MID(E1703,6,4)&amp;"-"&amp;RIGHT(E1703,2),"erro")))))</f>
        <v>92.781.335/0001-02</v>
      </c>
      <c r="G1703" s="2">
        <f t="shared" si="2"/>
        <v>14</v>
      </c>
      <c r="H1703" s="2" t="s">
        <v>60</v>
      </c>
      <c r="I1703" s="2">
        <v>1.0</v>
      </c>
      <c r="J1703" s="6" t="str">
        <f t="shared" si="14"/>
        <v/>
      </c>
      <c r="K1703" s="6"/>
      <c r="L1703" s="6"/>
      <c r="M1703" s="6"/>
      <c r="N1703" s="6"/>
      <c r="O1703" s="6"/>
      <c r="P1703" s="6"/>
      <c r="Q1703" s="6"/>
      <c r="R1703" s="6"/>
      <c r="S1703" s="6"/>
      <c r="T1703" s="6">
        <f t="shared" si="15"/>
        <v>14.47655078</v>
      </c>
      <c r="U1703" s="6">
        <f t="shared" si="16"/>
        <v>0.3278903514</v>
      </c>
      <c r="V1703" s="6">
        <f t="shared" si="17"/>
        <v>0.609126056</v>
      </c>
      <c r="W1703" s="6">
        <f>IFERROR(VLOOKUP($C1703,'pc 2021'!$D:$M,10,0)/1000,"")</f>
        <v>959181</v>
      </c>
      <c r="X1703" s="6">
        <f>IFERROR(VLOOKUP($C1703,'pnc 2021'!$D:$M,10,0)/1000,"")</f>
        <v>220578</v>
      </c>
      <c r="Y1703" s="6">
        <f>IFERROR(VLOOKUP(C1703,'atv 2021'!$D:$M,10,0)/1000,"")</f>
        <v>1936806</v>
      </c>
      <c r="Z1703" s="6">
        <f>IFERROR(VLOOKUP($C1703,'ll 2021'!$D:$N,11,0)/1000,"")</f>
        <v>635060</v>
      </c>
      <c r="AA1703" s="2" t="str">
        <f t="shared" si="3"/>
        <v/>
      </c>
      <c r="AB1703" s="2">
        <f t="shared" si="18"/>
        <v>0</v>
      </c>
      <c r="AC1703" s="2">
        <f t="shared" si="19"/>
        <v>0</v>
      </c>
      <c r="AD1703" s="2">
        <f t="shared" si="20"/>
        <v>0</v>
      </c>
      <c r="AE1703" s="2">
        <f t="shared" si="21"/>
        <v>0</v>
      </c>
      <c r="AF1703" s="2">
        <f t="shared" si="22"/>
        <v>0</v>
      </c>
      <c r="AG1703" s="2">
        <f t="shared" si="23"/>
        <v>1</v>
      </c>
      <c r="AH1703" s="2">
        <f t="shared" si="24"/>
        <v>0</v>
      </c>
      <c r="AI1703" s="2">
        <f t="shared" si="25"/>
        <v>0</v>
      </c>
      <c r="AJ1703" s="2">
        <f t="shared" si="26"/>
        <v>0</v>
      </c>
      <c r="AK1703" s="2">
        <f t="shared" si="27"/>
        <v>0</v>
      </c>
      <c r="AL1703" s="2">
        <f t="shared" si="28"/>
        <v>0</v>
      </c>
      <c r="AM1703" s="2">
        <v>0.0</v>
      </c>
      <c r="AN1703" s="3">
        <v>0.0</v>
      </c>
      <c r="AO1703" s="3">
        <v>0.0</v>
      </c>
      <c r="AP1703" s="3">
        <v>0.0</v>
      </c>
      <c r="AQ1703" s="3">
        <v>0.0</v>
      </c>
      <c r="AR1703" s="3">
        <v>1.0</v>
      </c>
      <c r="AS1703" s="6">
        <f>IFERROR(VLOOKUP($C1703,'t-1 2020'!$A:$V,15,0),"")</f>
        <v>14.08196031</v>
      </c>
      <c r="AT1703" s="6">
        <f>IFERROR(VLOOKUP($C1703,'t-1 2020'!$A:$V,16,0),"")</f>
        <v>0.2019448075</v>
      </c>
      <c r="AU1703" s="6">
        <f>IFERROR(VLOOKUP($C1703,'t-1 2020'!$A:$V,17,0),"")</f>
        <v>0.9676179517</v>
      </c>
      <c r="AV1703" s="6">
        <f>IFERROR(VLOOKUP($C1703,'t-1 2020'!$A:$V,8,0),"")</f>
        <v>0</v>
      </c>
      <c r="AW1703" s="6">
        <f>IFERROR(VLOOKUP($C1703,'t-1 2020'!$A:$V,9,0),"")</f>
        <v>1</v>
      </c>
      <c r="AX1703" s="6">
        <f>IFERROR(VLOOKUP($C1703,'t-1 2020'!$A:$V,10,0),"")</f>
        <v>0</v>
      </c>
      <c r="AY1703" s="6" t="str">
        <f>IFERROR(VLOOKUP($C1703,'t-1 2020'!$A:$V,111,0),"")</f>
        <v/>
      </c>
      <c r="AZ1703" s="6">
        <f>IFERROR(VLOOKUP($C1703,'t-1 2020'!$A:$V,12,0),"")</f>
        <v>0</v>
      </c>
      <c r="BA1703" s="6">
        <f>IFERROR(VLOOKUP($C1703,'t-1 2020'!$A:$V,13,0),"")</f>
        <v>17</v>
      </c>
      <c r="BB1703" s="6">
        <f>IFERROR(VLOOKUP($C1703,'t-1 2020'!$A:$V,14,0),"")</f>
        <v>0</v>
      </c>
      <c r="BC1703" s="6"/>
      <c r="BD1703" s="6"/>
    </row>
    <row r="1704" ht="15.75" customHeight="1">
      <c r="A1704" s="2">
        <v>295.0</v>
      </c>
      <c r="B1704" s="3">
        <v>2021.0</v>
      </c>
      <c r="C1704" s="7" t="s">
        <v>356</v>
      </c>
      <c r="D1704" s="2">
        <v>14133.0</v>
      </c>
      <c r="E1704" s="2">
        <v>2.2770366000182E13</v>
      </c>
      <c r="F1704" s="2" t="str">
        <f t="array" ref="F1704">IFERROR(INDEX(cnpj!$A:$B,MATCH(C1704,cnpj!$B:$B,0),1),IF(G1704=14,LEFT(E1704,2)&amp;"."&amp;MID(E1704,3,3)&amp;"."&amp;MID(E1704,6,3)&amp;"/"&amp;MID(E1704,9,4)&amp;"-"&amp;RIGHT(E1704,2),IF(G1704=13,0&amp;LEFT(E1704,1)&amp;"."&amp;MID(E1704,2,3)&amp;"."&amp;MID(E1704,5,3)&amp;"/"&amp;MID(E1704,8,4)&amp;"-"&amp;RIGHT(E1704,2),IF(G1704=12,"00"&amp;"."&amp;LEFT(E1704,3)&amp;"."&amp;MID(E1704,4,3)&amp;"/"&amp;MID(E1704,7,4)&amp;"-"&amp;RIGHT(E1704,2),IF(G1704=11,"00.0"&amp;LEFT(E1704,2)&amp;"."&amp;MID(E1704,3,3)&amp;"/"&amp;MID(E1704,6,4)&amp;"-"&amp;RIGHT(E1704,2),"erro")))))</f>
        <v>22.770.366/0001-82</v>
      </c>
      <c r="G1704" s="2">
        <f t="shared" si="2"/>
        <v>14</v>
      </c>
      <c r="H1704" s="2" t="s">
        <v>60</v>
      </c>
      <c r="I1704" s="2">
        <v>1.0</v>
      </c>
      <c r="J1704" s="6" t="str">
        <f t="shared" si="14"/>
        <v/>
      </c>
      <c r="K1704" s="6"/>
      <c r="L1704" s="6"/>
      <c r="M1704" s="6"/>
      <c r="N1704" s="6"/>
      <c r="O1704" s="6"/>
      <c r="P1704" s="6"/>
      <c r="Q1704" s="6"/>
      <c r="R1704" s="6"/>
      <c r="S1704" s="6"/>
      <c r="T1704" s="6" t="str">
        <f t="shared" si="15"/>
        <v/>
      </c>
      <c r="U1704" s="6" t="str">
        <f t="shared" si="16"/>
        <v/>
      </c>
      <c r="V1704" s="6" t="str">
        <f t="shared" si="17"/>
        <v/>
      </c>
      <c r="W1704" s="6" t="str">
        <f>IFERROR(VLOOKUP($C1704,'pc 2021'!$D:$M,10,0)/1000,"")</f>
        <v/>
      </c>
      <c r="X1704" s="6" t="str">
        <f>IFERROR(VLOOKUP($C1704,'pnc 2021'!$D:$M,10,0)/1000,"")</f>
        <v/>
      </c>
      <c r="Y1704" s="6" t="str">
        <f>IFERROR(VLOOKUP(C1704,'atv 2021'!$D:$M,10,0)/1000,"")</f>
        <v/>
      </c>
      <c r="Z1704" s="6" t="str">
        <f>IFERROR(VLOOKUP($C1704,'ll 2021'!$D:$N,11,0)/1000,"")</f>
        <v/>
      </c>
      <c r="AA1704" s="2" t="str">
        <f t="shared" si="3"/>
        <v/>
      </c>
      <c r="AB1704" s="2">
        <f t="shared" si="18"/>
        <v>0</v>
      </c>
      <c r="AC1704" s="2">
        <f t="shared" si="19"/>
        <v>0</v>
      </c>
      <c r="AD1704" s="2">
        <f t="shared" si="20"/>
        <v>0</v>
      </c>
      <c r="AE1704" s="2">
        <f t="shared" si="21"/>
        <v>0</v>
      </c>
      <c r="AF1704" s="2">
        <f t="shared" si="22"/>
        <v>0</v>
      </c>
      <c r="AG1704" s="2">
        <f t="shared" si="23"/>
        <v>1</v>
      </c>
      <c r="AH1704" s="2">
        <f t="shared" si="24"/>
        <v>0</v>
      </c>
      <c r="AI1704" s="2">
        <f t="shared" si="25"/>
        <v>0</v>
      </c>
      <c r="AJ1704" s="2">
        <f t="shared" si="26"/>
        <v>0</v>
      </c>
      <c r="AK1704" s="2">
        <f t="shared" si="27"/>
        <v>0</v>
      </c>
      <c r="AL1704" s="2">
        <f t="shared" si="28"/>
        <v>0</v>
      </c>
      <c r="AM1704" s="2">
        <v>0.0</v>
      </c>
      <c r="AN1704" s="3">
        <v>0.0</v>
      </c>
      <c r="AO1704" s="3">
        <v>0.0</v>
      </c>
      <c r="AP1704" s="3">
        <v>0.0</v>
      </c>
      <c r="AQ1704" s="3">
        <v>0.0</v>
      </c>
      <c r="AR1704" s="3">
        <v>1.0</v>
      </c>
      <c r="AS1704" s="6" t="str">
        <f>IFERROR(VLOOKUP($C1704,'t-1 2020'!$A:$V,15,0),"")</f>
        <v/>
      </c>
      <c r="AT1704" s="6" t="str">
        <f>IFERROR(VLOOKUP($C1704,'t-1 2020'!$A:$V,16,0),"")</f>
        <v/>
      </c>
      <c r="AU1704" s="6" t="str">
        <f>IFERROR(VLOOKUP($C1704,'t-1 2020'!$A:$V,17,0),"")</f>
        <v/>
      </c>
      <c r="AV1704" s="6" t="str">
        <f>IFERROR(VLOOKUP($C1704,'t-1 2020'!$A:$V,8,0),"")</f>
        <v/>
      </c>
      <c r="AW1704" s="6" t="str">
        <f>IFERROR(VLOOKUP($C1704,'t-1 2020'!$A:$V,9,0),"")</f>
        <v/>
      </c>
      <c r="AX1704" s="6" t="str">
        <f>IFERROR(VLOOKUP($C1704,'t-1 2020'!$A:$V,10,0),"")</f>
        <v/>
      </c>
      <c r="AY1704" s="6" t="str">
        <f>IFERROR(VLOOKUP($C1704,'t-1 2020'!$A:$V,111,0),"")</f>
        <v/>
      </c>
      <c r="AZ1704" s="6" t="str">
        <f>IFERROR(VLOOKUP($C1704,'t-1 2020'!$A:$V,12,0),"")</f>
        <v/>
      </c>
      <c r="BA1704" s="6" t="str">
        <f>IFERROR(VLOOKUP($C1704,'t-1 2020'!$A:$V,13,0),"")</f>
        <v/>
      </c>
      <c r="BB1704" s="6" t="str">
        <f>IFERROR(VLOOKUP($C1704,'t-1 2020'!$A:$V,14,0),"")</f>
        <v/>
      </c>
      <c r="BC1704" s="6"/>
      <c r="BD1704" s="6"/>
    </row>
    <row r="1705" ht="15.75" customHeight="1">
      <c r="A1705" s="2">
        <v>296.0</v>
      </c>
      <c r="B1705" s="3">
        <v>2021.0</v>
      </c>
      <c r="C1705" s="7" t="s">
        <v>357</v>
      </c>
      <c r="D1705" s="2">
        <v>11215.0</v>
      </c>
      <c r="E1705" s="2">
        <v>8.424178000171E12</v>
      </c>
      <c r="F1705" s="2" t="str">
        <f t="array" ref="F1705">IFERROR(INDEX(cnpj!$A:$B,MATCH(C1705,cnpj!$B:$B,0),1),IF(G1705=14,LEFT(E1705,2)&amp;"."&amp;MID(E1705,3,3)&amp;"."&amp;MID(E1705,6,3)&amp;"/"&amp;MID(E1705,9,4)&amp;"-"&amp;RIGHT(E1705,2),IF(G1705=13,0&amp;LEFT(E1705,1)&amp;"."&amp;MID(E1705,2,3)&amp;"."&amp;MID(E1705,5,3)&amp;"/"&amp;MID(E1705,8,4)&amp;"-"&amp;RIGHT(E1705,2),IF(G1705=12,"00"&amp;"."&amp;LEFT(E1705,3)&amp;"."&amp;MID(E1705,4,3)&amp;"/"&amp;MID(E1705,7,4)&amp;"-"&amp;RIGHT(E1705,2),IF(G1705=11,"00.0"&amp;LEFT(E1705,2)&amp;"."&amp;MID(E1705,3,3)&amp;"/"&amp;MID(E1705,6,4)&amp;"-"&amp;RIGHT(E1705,2),"erro")))))</f>
        <v>08.424.178/0001-71</v>
      </c>
      <c r="G1705" s="2">
        <f t="shared" si="2"/>
        <v>13</v>
      </c>
      <c r="H1705" s="2" t="s">
        <v>62</v>
      </c>
      <c r="I1705" s="2">
        <v>3.0</v>
      </c>
      <c r="J1705" s="6" t="str">
        <f t="shared" si="14"/>
        <v/>
      </c>
      <c r="K1705" s="6"/>
      <c r="L1705" s="6"/>
      <c r="M1705" s="6"/>
      <c r="N1705" s="6"/>
      <c r="O1705" s="6"/>
      <c r="P1705" s="6"/>
      <c r="Q1705" s="6"/>
      <c r="R1705" s="6"/>
      <c r="S1705" s="6"/>
      <c r="T1705" s="6">
        <f t="shared" si="15"/>
        <v>9.723882303</v>
      </c>
      <c r="U1705" s="6">
        <f t="shared" si="16"/>
        <v>-0.6714337003</v>
      </c>
      <c r="V1705" s="6">
        <f t="shared" si="17"/>
        <v>6.521541407</v>
      </c>
      <c r="W1705" s="6">
        <f>IFERROR(VLOOKUP($C1705,'pc 2021'!$D:$M,10,0)/1000,"")</f>
        <v>255</v>
      </c>
      <c r="X1705" s="6">
        <f>IFERROR(VLOOKUP($C1705,'pnc 2021'!$D:$M,10,0)/1000,"")</f>
        <v>108733</v>
      </c>
      <c r="Y1705" s="6">
        <f>IFERROR(VLOOKUP(C1705,'atv 2021'!$D:$M,10,0)/1000,"")</f>
        <v>16712</v>
      </c>
      <c r="Z1705" s="6">
        <f>IFERROR(VLOOKUP($C1705,'ll 2021'!$D:$N,11,0)/1000,"")</f>
        <v>-11221</v>
      </c>
      <c r="AA1705" s="2" t="str">
        <f t="shared" si="3"/>
        <v/>
      </c>
      <c r="AB1705" s="2">
        <f t="shared" si="18"/>
        <v>0</v>
      </c>
      <c r="AC1705" s="2">
        <f t="shared" si="19"/>
        <v>0</v>
      </c>
      <c r="AD1705" s="2">
        <f t="shared" si="20"/>
        <v>0</v>
      </c>
      <c r="AE1705" s="2">
        <f t="shared" si="21"/>
        <v>0</v>
      </c>
      <c r="AF1705" s="2">
        <f t="shared" si="22"/>
        <v>0</v>
      </c>
      <c r="AG1705" s="2">
        <f t="shared" si="23"/>
        <v>0</v>
      </c>
      <c r="AH1705" s="2">
        <f t="shared" si="24"/>
        <v>1</v>
      </c>
      <c r="AI1705" s="2">
        <f t="shared" si="25"/>
        <v>0</v>
      </c>
      <c r="AJ1705" s="2">
        <f t="shared" si="26"/>
        <v>0</v>
      </c>
      <c r="AK1705" s="2">
        <f t="shared" si="27"/>
        <v>0</v>
      </c>
      <c r="AL1705" s="2">
        <f t="shared" si="28"/>
        <v>0</v>
      </c>
      <c r="AM1705" s="2">
        <v>0.0</v>
      </c>
      <c r="AN1705" s="3">
        <v>0.0</v>
      </c>
      <c r="AO1705" s="3">
        <v>0.0</v>
      </c>
      <c r="AP1705" s="3">
        <v>0.0</v>
      </c>
      <c r="AQ1705" s="3">
        <v>0.0</v>
      </c>
      <c r="AR1705" s="3">
        <v>1.0</v>
      </c>
      <c r="AS1705" s="6">
        <f>IFERROR(VLOOKUP($C1705,'t-1 2020'!$A:$V,15,0),"")</f>
        <v>9.716555383</v>
      </c>
      <c r="AT1705" s="6">
        <f>IFERROR(VLOOKUP($C1705,'t-1 2020'!$A:$V,16,0),"")</f>
        <v>-0.5455696203</v>
      </c>
      <c r="AU1705" s="6">
        <f>IFERROR(VLOOKUP($C1705,'t-1 2020'!$A:$V,17,0),"")</f>
        <v>5.885955395</v>
      </c>
      <c r="AV1705" s="6">
        <f>IFERROR(VLOOKUP($C1705,'t-1 2020'!$A:$V,8,0),"")</f>
        <v>0</v>
      </c>
      <c r="AW1705" s="6">
        <f>IFERROR(VLOOKUP($C1705,'t-1 2020'!$A:$V,9,0),"")</f>
        <v>0</v>
      </c>
      <c r="AX1705" s="6">
        <f>IFERROR(VLOOKUP($C1705,'t-1 2020'!$A:$V,10,0),"")</f>
        <v>0</v>
      </c>
      <c r="AY1705" s="6" t="str">
        <f>IFERROR(VLOOKUP($C1705,'t-1 2020'!$A:$V,111,0),"")</f>
        <v/>
      </c>
      <c r="AZ1705" s="6">
        <f>IFERROR(VLOOKUP($C1705,'t-1 2020'!$A:$V,12,0),"")</f>
        <v>0</v>
      </c>
      <c r="BA1705" s="6">
        <f>IFERROR(VLOOKUP($C1705,'t-1 2020'!$A:$V,13,0),"")</f>
        <v>4</v>
      </c>
      <c r="BB1705" s="6">
        <f>IFERROR(VLOOKUP($C1705,'t-1 2020'!$A:$V,14,0),"")</f>
        <v>0</v>
      </c>
      <c r="BC1705" s="6"/>
      <c r="BD1705" s="6"/>
    </row>
    <row r="1706" ht="15.75" customHeight="1">
      <c r="A1706" s="2">
        <v>297.0</v>
      </c>
      <c r="B1706" s="3">
        <v>2021.0</v>
      </c>
      <c r="C1706" s="7" t="s">
        <v>358</v>
      </c>
      <c r="D1706" s="2">
        <v>20435.0</v>
      </c>
      <c r="E1706" s="2">
        <v>8.065557000112E12</v>
      </c>
      <c r="F1706" s="2" t="str">
        <f t="array" ref="F1706">IFERROR(INDEX(cnpj!$A:$B,MATCH(C1706,cnpj!$B:$B,0),1),IF(G1706=14,LEFT(E1706,2)&amp;"."&amp;MID(E1706,3,3)&amp;"."&amp;MID(E1706,6,3)&amp;"/"&amp;MID(E1706,9,4)&amp;"-"&amp;RIGHT(E1706,2),IF(G1706=13,0&amp;LEFT(E1706,1)&amp;"."&amp;MID(E1706,2,3)&amp;"."&amp;MID(E1706,5,3)&amp;"/"&amp;MID(E1706,8,4)&amp;"-"&amp;RIGHT(E1706,2),IF(G1706=12,"00"&amp;"."&amp;LEFT(E1706,3)&amp;"."&amp;MID(E1706,4,3)&amp;"/"&amp;MID(E1706,7,4)&amp;"-"&amp;RIGHT(E1706,2),IF(G1706=11,"00.0"&amp;LEFT(E1706,2)&amp;"."&amp;MID(E1706,3,3)&amp;"/"&amp;MID(E1706,6,4)&amp;"-"&amp;RIGHT(E1706,2),"erro")))))</f>
        <v>08.065.557/0001-12</v>
      </c>
      <c r="G1706" s="2">
        <f t="shared" si="2"/>
        <v>13</v>
      </c>
      <c r="H1706" s="2" t="s">
        <v>62</v>
      </c>
      <c r="I1706" s="2">
        <v>3.0</v>
      </c>
      <c r="J1706" s="6" t="str">
        <f t="shared" si="14"/>
        <v/>
      </c>
      <c r="K1706" s="6"/>
      <c r="L1706" s="6"/>
      <c r="M1706" s="6"/>
      <c r="N1706" s="6"/>
      <c r="O1706" s="6"/>
      <c r="P1706" s="6"/>
      <c r="Q1706" s="6"/>
      <c r="R1706" s="6"/>
      <c r="S1706" s="6"/>
      <c r="T1706" s="6">
        <f t="shared" si="15"/>
        <v>14.20720191</v>
      </c>
      <c r="U1706" s="6">
        <f t="shared" si="16"/>
        <v>-0.1248579738</v>
      </c>
      <c r="V1706" s="6">
        <f t="shared" si="17"/>
        <v>0.6010432037</v>
      </c>
      <c r="W1706" s="6">
        <f>IFERROR(VLOOKUP($C1706,'pc 2021'!$D:$M,10,0)/1000,"")</f>
        <v>330993</v>
      </c>
      <c r="X1706" s="6">
        <f>IFERROR(VLOOKUP($C1706,'pnc 2021'!$D:$M,10,0)/1000,"")</f>
        <v>558239</v>
      </c>
      <c r="Y1706" s="6">
        <f>IFERROR(VLOOKUP(C1706,'atv 2021'!$D:$M,10,0)/1000,"")</f>
        <v>1479481</v>
      </c>
      <c r="Z1706" s="6">
        <f>IFERROR(VLOOKUP($C1706,'ll 2021'!$D:$N,11,0)/1000,"")</f>
        <v>-184725</v>
      </c>
      <c r="AA1706" s="2" t="str">
        <f t="shared" si="3"/>
        <v/>
      </c>
      <c r="AB1706" s="2">
        <f t="shared" si="18"/>
        <v>0</v>
      </c>
      <c r="AC1706" s="2">
        <f t="shared" si="19"/>
        <v>0</v>
      </c>
      <c r="AD1706" s="2">
        <f t="shared" si="20"/>
        <v>0</v>
      </c>
      <c r="AE1706" s="2">
        <f t="shared" si="21"/>
        <v>0</v>
      </c>
      <c r="AF1706" s="2">
        <f t="shared" si="22"/>
        <v>0</v>
      </c>
      <c r="AG1706" s="2">
        <f t="shared" si="23"/>
        <v>0</v>
      </c>
      <c r="AH1706" s="2">
        <f t="shared" si="24"/>
        <v>1</v>
      </c>
      <c r="AI1706" s="2">
        <f t="shared" si="25"/>
        <v>0</v>
      </c>
      <c r="AJ1706" s="2">
        <f t="shared" si="26"/>
        <v>0</v>
      </c>
      <c r="AK1706" s="2">
        <f t="shared" si="27"/>
        <v>0</v>
      </c>
      <c r="AL1706" s="2">
        <f t="shared" si="28"/>
        <v>0</v>
      </c>
      <c r="AM1706" s="2">
        <v>0.0</v>
      </c>
      <c r="AN1706" s="3">
        <v>0.0</v>
      </c>
      <c r="AO1706" s="3">
        <v>0.0</v>
      </c>
      <c r="AP1706" s="3">
        <v>0.0</v>
      </c>
      <c r="AQ1706" s="3">
        <v>0.0</v>
      </c>
      <c r="AR1706" s="3">
        <v>1.0</v>
      </c>
      <c r="AS1706" s="6" t="str">
        <f>IFERROR(VLOOKUP($C1706,'t-1 2020'!$A:$V,15,0),"")</f>
        <v/>
      </c>
      <c r="AT1706" s="6" t="str">
        <f>IFERROR(VLOOKUP($C1706,'t-1 2020'!$A:$V,16,0),"")</f>
        <v/>
      </c>
      <c r="AU1706" s="6" t="str">
        <f>IFERROR(VLOOKUP($C1706,'t-1 2020'!$A:$V,17,0),"")</f>
        <v/>
      </c>
      <c r="AV1706" s="6" t="str">
        <f>IFERROR(VLOOKUP($C1706,'t-1 2020'!$A:$V,8,0),"")</f>
        <v/>
      </c>
      <c r="AW1706" s="6" t="str">
        <f>IFERROR(VLOOKUP($C1706,'t-1 2020'!$A:$V,9,0),"")</f>
        <v/>
      </c>
      <c r="AX1706" s="6" t="str">
        <f>IFERROR(VLOOKUP($C1706,'t-1 2020'!$A:$V,10,0),"")</f>
        <v/>
      </c>
      <c r="AY1706" s="6" t="str">
        <f>IFERROR(VLOOKUP($C1706,'t-1 2020'!$A:$V,111,0),"")</f>
        <v/>
      </c>
      <c r="AZ1706" s="6" t="str">
        <f>IFERROR(VLOOKUP($C1706,'t-1 2020'!$A:$V,12,0),"")</f>
        <v/>
      </c>
      <c r="BA1706" s="6" t="str">
        <f>IFERROR(VLOOKUP($C1706,'t-1 2020'!$A:$V,13,0),"")</f>
        <v/>
      </c>
      <c r="BB1706" s="6" t="str">
        <f>IFERROR(VLOOKUP($C1706,'t-1 2020'!$A:$V,14,0),"")</f>
        <v/>
      </c>
      <c r="BC1706" s="6"/>
      <c r="BD1706" s="6"/>
    </row>
    <row r="1707" ht="15.75" customHeight="1">
      <c r="A1707" s="2">
        <v>298.0</v>
      </c>
      <c r="B1707" s="3">
        <v>2021.0</v>
      </c>
      <c r="C1707" s="7" t="s">
        <v>359</v>
      </c>
      <c r="D1707" s="2">
        <v>20800.0</v>
      </c>
      <c r="E1707" s="2">
        <v>2.351144000118E12</v>
      </c>
      <c r="F1707" s="2" t="str">
        <f t="array" ref="F1707">IFERROR(INDEX(cnpj!$A:$B,MATCH(C1707,cnpj!$B:$B,0),1),IF(G1707=14,LEFT(E1707,2)&amp;"."&amp;MID(E1707,3,3)&amp;"."&amp;MID(E1707,6,3)&amp;"/"&amp;MID(E1707,9,4)&amp;"-"&amp;RIGHT(E1707,2),IF(G1707=13,0&amp;LEFT(E1707,1)&amp;"."&amp;MID(E1707,2,3)&amp;"."&amp;MID(E1707,5,3)&amp;"/"&amp;MID(E1707,8,4)&amp;"-"&amp;RIGHT(E1707,2),IF(G1707=12,"00"&amp;"."&amp;LEFT(E1707,3)&amp;"."&amp;MID(E1707,4,3)&amp;"/"&amp;MID(E1707,7,4)&amp;"-"&amp;RIGHT(E1707,2),IF(G1707=11,"00.0"&amp;LEFT(E1707,2)&amp;"."&amp;MID(E1707,3,3)&amp;"/"&amp;MID(E1707,6,4)&amp;"-"&amp;RIGHT(E1707,2),"erro")))))</f>
        <v>02.351.144/0001-18</v>
      </c>
      <c r="G1707" s="2">
        <f t="shared" si="2"/>
        <v>13</v>
      </c>
      <c r="H1707" s="2" t="s">
        <v>60</v>
      </c>
      <c r="I1707" s="2">
        <v>1.0</v>
      </c>
      <c r="J1707" s="6" t="str">
        <f t="shared" si="14"/>
        <v/>
      </c>
      <c r="K1707" s="6"/>
      <c r="L1707" s="6"/>
      <c r="M1707" s="6"/>
      <c r="N1707" s="6"/>
      <c r="O1707" s="6"/>
      <c r="P1707" s="6"/>
      <c r="Q1707" s="6"/>
      <c r="R1707" s="6"/>
      <c r="S1707" s="6"/>
      <c r="T1707" s="6">
        <f t="shared" si="15"/>
        <v>13.82795382</v>
      </c>
      <c r="U1707" s="6">
        <f t="shared" si="16"/>
        <v>0.1067563043</v>
      </c>
      <c r="V1707" s="6">
        <f t="shared" si="17"/>
        <v>0.3276840678</v>
      </c>
      <c r="W1707" s="6">
        <f>IFERROR(VLOOKUP($C1707,'pc 2021'!$D:$M,10,0)/1000,"")</f>
        <v>197910</v>
      </c>
      <c r="X1707" s="6">
        <f>IFERROR(VLOOKUP($C1707,'pnc 2021'!$D:$M,10,0)/1000,"")</f>
        <v>133877</v>
      </c>
      <c r="Y1707" s="6">
        <f>IFERROR(VLOOKUP(C1707,'atv 2021'!$D:$M,10,0)/1000,"")</f>
        <v>1012521</v>
      </c>
      <c r="Z1707" s="6">
        <f>IFERROR(VLOOKUP($C1707,'ll 2021'!$D:$N,11,0)/1000,"")</f>
        <v>108093</v>
      </c>
      <c r="AA1707" s="2" t="str">
        <f t="shared" si="3"/>
        <v/>
      </c>
      <c r="AB1707" s="2">
        <f t="shared" si="18"/>
        <v>0</v>
      </c>
      <c r="AC1707" s="2">
        <f t="shared" si="19"/>
        <v>0</v>
      </c>
      <c r="AD1707" s="2">
        <f t="shared" si="20"/>
        <v>0</v>
      </c>
      <c r="AE1707" s="2">
        <f t="shared" si="21"/>
        <v>0</v>
      </c>
      <c r="AF1707" s="2">
        <f t="shared" si="22"/>
        <v>0</v>
      </c>
      <c r="AG1707" s="2">
        <f t="shared" si="23"/>
        <v>1</v>
      </c>
      <c r="AH1707" s="2">
        <f t="shared" si="24"/>
        <v>0</v>
      </c>
      <c r="AI1707" s="2">
        <f t="shared" si="25"/>
        <v>0</v>
      </c>
      <c r="AJ1707" s="2">
        <f t="shared" si="26"/>
        <v>0</v>
      </c>
      <c r="AK1707" s="2">
        <f t="shared" si="27"/>
        <v>0</v>
      </c>
      <c r="AL1707" s="2">
        <f t="shared" si="28"/>
        <v>0</v>
      </c>
      <c r="AM1707" s="2">
        <v>0.0</v>
      </c>
      <c r="AN1707" s="3">
        <v>0.0</v>
      </c>
      <c r="AO1707" s="3">
        <v>0.0</v>
      </c>
      <c r="AP1707" s="3">
        <v>0.0</v>
      </c>
      <c r="AQ1707" s="3">
        <v>0.0</v>
      </c>
      <c r="AR1707" s="3">
        <v>1.0</v>
      </c>
      <c r="AS1707" s="6" t="str">
        <f>IFERROR(VLOOKUP($C1707,'t-1 2020'!$A:$V,15,0),"")</f>
        <v/>
      </c>
      <c r="AT1707" s="6" t="str">
        <f>IFERROR(VLOOKUP($C1707,'t-1 2020'!$A:$V,16,0),"")</f>
        <v/>
      </c>
      <c r="AU1707" s="6" t="str">
        <f>IFERROR(VLOOKUP($C1707,'t-1 2020'!$A:$V,17,0),"")</f>
        <v/>
      </c>
      <c r="AV1707" s="6" t="str">
        <f>IFERROR(VLOOKUP($C1707,'t-1 2020'!$A:$V,8,0),"")</f>
        <v/>
      </c>
      <c r="AW1707" s="6" t="str">
        <f>IFERROR(VLOOKUP($C1707,'t-1 2020'!$A:$V,9,0),"")</f>
        <v/>
      </c>
      <c r="AX1707" s="6" t="str">
        <f>IFERROR(VLOOKUP($C1707,'t-1 2020'!$A:$V,10,0),"")</f>
        <v/>
      </c>
      <c r="AY1707" s="6" t="str">
        <f>IFERROR(VLOOKUP($C1707,'t-1 2020'!$A:$V,111,0),"")</f>
        <v/>
      </c>
      <c r="AZ1707" s="6" t="str">
        <f>IFERROR(VLOOKUP($C1707,'t-1 2020'!$A:$V,12,0),"")</f>
        <v/>
      </c>
      <c r="BA1707" s="6" t="str">
        <f>IFERROR(VLOOKUP($C1707,'t-1 2020'!$A:$V,13,0),"")</f>
        <v/>
      </c>
      <c r="BB1707" s="6" t="str">
        <f>IFERROR(VLOOKUP($C1707,'t-1 2020'!$A:$V,14,0),"")</f>
        <v/>
      </c>
      <c r="BC1707" s="6"/>
      <c r="BD1707" s="6"/>
    </row>
    <row r="1708" ht="15.75" customHeight="1">
      <c r="A1708" s="2">
        <v>299.0</v>
      </c>
      <c r="B1708" s="3">
        <v>2021.0</v>
      </c>
      <c r="C1708" s="7" t="s">
        <v>360</v>
      </c>
      <c r="D1708" s="2">
        <v>11223.0</v>
      </c>
      <c r="E1708" s="2">
        <v>8.2636986000155E13</v>
      </c>
      <c r="F1708" s="2" t="str">
        <f t="array" ref="F1708">IFERROR(INDEX(cnpj!$A:$B,MATCH(C1708,cnpj!$B:$B,0),1),IF(G1708=14,LEFT(E1708,2)&amp;"."&amp;MID(E1708,3,3)&amp;"."&amp;MID(E1708,6,3)&amp;"/"&amp;MID(E1708,9,4)&amp;"-"&amp;RIGHT(E1708,2),IF(G1708=13,0&amp;LEFT(E1708,1)&amp;"."&amp;MID(E1708,2,3)&amp;"."&amp;MID(E1708,5,3)&amp;"/"&amp;MID(E1708,8,4)&amp;"-"&amp;RIGHT(E1708,2),IF(G1708=12,"00"&amp;"."&amp;LEFT(E1708,3)&amp;"."&amp;MID(E1708,4,3)&amp;"/"&amp;MID(E1708,7,4)&amp;"-"&amp;RIGHT(E1708,2),IF(G1708=11,"00.0"&amp;LEFT(E1708,2)&amp;"."&amp;MID(E1708,3,3)&amp;"/"&amp;MID(E1708,6,4)&amp;"-"&amp;RIGHT(E1708,2),"erro")))))</f>
        <v>82.636.986/0001-55</v>
      </c>
      <c r="G1708" s="2">
        <f t="shared" si="2"/>
        <v>14</v>
      </c>
      <c r="H1708" s="2" t="s">
        <v>62</v>
      </c>
      <c r="I1708" s="2">
        <v>3.0</v>
      </c>
      <c r="J1708" s="6" t="str">
        <f t="shared" si="14"/>
        <v/>
      </c>
      <c r="K1708" s="6"/>
      <c r="L1708" s="6"/>
      <c r="M1708" s="6"/>
      <c r="N1708" s="6"/>
      <c r="O1708" s="6"/>
      <c r="P1708" s="6"/>
      <c r="Q1708" s="6"/>
      <c r="R1708" s="6"/>
      <c r="S1708" s="6"/>
      <c r="T1708" s="6">
        <f t="shared" si="15"/>
        <v>13.86319916</v>
      </c>
      <c r="U1708" s="6">
        <f t="shared" si="16"/>
        <v>-0.07638695554</v>
      </c>
      <c r="V1708" s="6">
        <f t="shared" si="17"/>
        <v>2.675928927</v>
      </c>
      <c r="W1708" s="6">
        <f>IFERROR(VLOOKUP($C1708,'pc 2021'!$D:$M,10,0)/1000,"")</f>
        <v>2408327</v>
      </c>
      <c r="X1708" s="6">
        <f>IFERROR(VLOOKUP($C1708,'pnc 2021'!$D:$M,10,0)/1000,"")</f>
        <v>398305</v>
      </c>
      <c r="Y1708" s="6">
        <f>IFERROR(VLOOKUP(C1708,'atv 2021'!$D:$M,10,0)/1000,"")</f>
        <v>1048844</v>
      </c>
      <c r="Z1708" s="6">
        <f>IFERROR(VLOOKUP($C1708,'ll 2021'!$D:$N,11,0)/1000,"")</f>
        <v>-80118</v>
      </c>
      <c r="AA1708" s="2" t="str">
        <f t="shared" si="3"/>
        <v/>
      </c>
      <c r="AB1708" s="2">
        <f t="shared" si="18"/>
        <v>0</v>
      </c>
      <c r="AC1708" s="2">
        <f t="shared" si="19"/>
        <v>0</v>
      </c>
      <c r="AD1708" s="2">
        <f t="shared" si="20"/>
        <v>0</v>
      </c>
      <c r="AE1708" s="2">
        <f t="shared" si="21"/>
        <v>0</v>
      </c>
      <c r="AF1708" s="2">
        <f t="shared" si="22"/>
        <v>0</v>
      </c>
      <c r="AG1708" s="2">
        <f t="shared" si="23"/>
        <v>0</v>
      </c>
      <c r="AH1708" s="2">
        <f t="shared" si="24"/>
        <v>1</v>
      </c>
      <c r="AI1708" s="2">
        <f t="shared" si="25"/>
        <v>0</v>
      </c>
      <c r="AJ1708" s="2">
        <f t="shared" si="26"/>
        <v>0</v>
      </c>
      <c r="AK1708" s="2">
        <f t="shared" si="27"/>
        <v>0</v>
      </c>
      <c r="AL1708" s="2">
        <f t="shared" si="28"/>
        <v>0</v>
      </c>
      <c r="AM1708" s="2">
        <v>0.0</v>
      </c>
      <c r="AN1708" s="3">
        <v>0.0</v>
      </c>
      <c r="AO1708" s="3">
        <v>0.0</v>
      </c>
      <c r="AP1708" s="3">
        <v>0.0</v>
      </c>
      <c r="AQ1708" s="3">
        <v>0.0</v>
      </c>
      <c r="AR1708" s="3">
        <v>1.0</v>
      </c>
      <c r="AS1708" s="6" t="str">
        <f>IFERROR(VLOOKUP($C1708,'t-1 2020'!$A:$V,15,0),"")</f>
        <v/>
      </c>
      <c r="AT1708" s="6" t="str">
        <f>IFERROR(VLOOKUP($C1708,'t-1 2020'!$A:$V,16,0),"")</f>
        <v/>
      </c>
      <c r="AU1708" s="6" t="str">
        <f>IFERROR(VLOOKUP($C1708,'t-1 2020'!$A:$V,17,0),"")</f>
        <v/>
      </c>
      <c r="AV1708" s="6" t="str">
        <f>IFERROR(VLOOKUP($C1708,'t-1 2020'!$A:$V,8,0),"")</f>
        <v/>
      </c>
      <c r="AW1708" s="6" t="str">
        <f>IFERROR(VLOOKUP($C1708,'t-1 2020'!$A:$V,9,0),"")</f>
        <v/>
      </c>
      <c r="AX1708" s="6" t="str">
        <f>IFERROR(VLOOKUP($C1708,'t-1 2020'!$A:$V,10,0),"")</f>
        <v/>
      </c>
      <c r="AY1708" s="6" t="str">
        <f>IFERROR(VLOOKUP($C1708,'t-1 2020'!$A:$V,111,0),"")</f>
        <v/>
      </c>
      <c r="AZ1708" s="6" t="str">
        <f>IFERROR(VLOOKUP($C1708,'t-1 2020'!$A:$V,12,0),"")</f>
        <v/>
      </c>
      <c r="BA1708" s="6" t="str">
        <f>IFERROR(VLOOKUP($C1708,'t-1 2020'!$A:$V,13,0),"")</f>
        <v/>
      </c>
      <c r="BB1708" s="6" t="str">
        <f>IFERROR(VLOOKUP($C1708,'t-1 2020'!$A:$V,14,0),"")</f>
        <v/>
      </c>
      <c r="BC1708" s="6"/>
      <c r="BD1708" s="6"/>
    </row>
    <row r="1709" ht="15.75" customHeight="1">
      <c r="A1709" s="2">
        <v>300.0</v>
      </c>
      <c r="B1709" s="3">
        <v>2021.0</v>
      </c>
      <c r="C1709" s="7" t="s">
        <v>361</v>
      </c>
      <c r="D1709" s="2">
        <v>11231.0</v>
      </c>
      <c r="E1709" s="2">
        <v>3.3467572000134E13</v>
      </c>
      <c r="F1709" s="2" t="str">
        <f t="array" ref="F1709">IFERROR(INDEX(cnpj!$A:$B,MATCH(C1709,cnpj!$B:$B,0),1),IF(G1709=14,LEFT(E1709,2)&amp;"."&amp;MID(E1709,3,3)&amp;"."&amp;MID(E1709,6,3)&amp;"/"&amp;MID(E1709,9,4)&amp;"-"&amp;RIGHT(E1709,2),IF(G1709=13,0&amp;LEFT(E1709,1)&amp;"."&amp;MID(E1709,2,3)&amp;"."&amp;MID(E1709,5,3)&amp;"/"&amp;MID(E1709,8,4)&amp;"-"&amp;RIGHT(E1709,2),IF(G1709=12,"00"&amp;"."&amp;LEFT(E1709,3)&amp;"."&amp;MID(E1709,4,3)&amp;"/"&amp;MID(E1709,7,4)&amp;"-"&amp;RIGHT(E1709,2),IF(G1709=11,"00.0"&amp;LEFT(E1709,2)&amp;"."&amp;MID(E1709,3,3)&amp;"/"&amp;MID(E1709,6,4)&amp;"-"&amp;RIGHT(E1709,2),"erro")))))</f>
        <v>33.467.572/0001-34</v>
      </c>
      <c r="G1709" s="2">
        <f t="shared" si="2"/>
        <v>14</v>
      </c>
      <c r="H1709" s="2" t="s">
        <v>88</v>
      </c>
      <c r="I1709" s="2">
        <v>5.0</v>
      </c>
      <c r="J1709" s="6" t="str">
        <f t="shared" si="14"/>
        <v/>
      </c>
      <c r="K1709" s="6"/>
      <c r="L1709" s="6"/>
      <c r="M1709" s="6"/>
      <c r="N1709" s="6"/>
      <c r="O1709" s="6"/>
      <c r="P1709" s="6"/>
      <c r="Q1709" s="6"/>
      <c r="R1709" s="6"/>
      <c r="S1709" s="6"/>
      <c r="T1709" s="6">
        <f t="shared" si="15"/>
        <v>12.70914832</v>
      </c>
      <c r="U1709" s="6">
        <f t="shared" si="16"/>
        <v>0.1997460394</v>
      </c>
      <c r="V1709" s="6">
        <f t="shared" si="17"/>
        <v>0.2816604184</v>
      </c>
      <c r="W1709" s="6">
        <f>IFERROR(VLOOKUP($C1709,'pc 2021'!$D:$M,10,0)/1000,"")</f>
        <v>78452</v>
      </c>
      <c r="X1709" s="6">
        <f>IFERROR(VLOOKUP($C1709,'pnc 2021'!$D:$M,10,0)/1000,"")</f>
        <v>14710</v>
      </c>
      <c r="Y1709" s="6">
        <f>IFERROR(VLOOKUP(C1709,'atv 2021'!$D:$M,10,0)/1000,"")</f>
        <v>330760</v>
      </c>
      <c r="Z1709" s="6">
        <f>IFERROR(VLOOKUP($C1709,'ll 2021'!$D:$N,11,0)/1000,"")</f>
        <v>66068</v>
      </c>
      <c r="AA1709" s="2" t="str">
        <f t="shared" si="3"/>
        <v/>
      </c>
      <c r="AB1709" s="2">
        <f t="shared" si="18"/>
        <v>0</v>
      </c>
      <c r="AC1709" s="2">
        <f t="shared" si="19"/>
        <v>0</v>
      </c>
      <c r="AD1709" s="2">
        <f t="shared" si="20"/>
        <v>0</v>
      </c>
      <c r="AE1709" s="2">
        <f t="shared" si="21"/>
        <v>0</v>
      </c>
      <c r="AF1709" s="2">
        <f t="shared" si="22"/>
        <v>0</v>
      </c>
      <c r="AG1709" s="2">
        <f t="shared" si="23"/>
        <v>0</v>
      </c>
      <c r="AH1709" s="2">
        <f t="shared" si="24"/>
        <v>0</v>
      </c>
      <c r="AI1709" s="2">
        <f t="shared" si="25"/>
        <v>0</v>
      </c>
      <c r="AJ1709" s="2">
        <f t="shared" si="26"/>
        <v>1</v>
      </c>
      <c r="AK1709" s="2">
        <f t="shared" si="27"/>
        <v>0</v>
      </c>
      <c r="AL1709" s="2">
        <f t="shared" si="28"/>
        <v>0</v>
      </c>
      <c r="AM1709" s="2">
        <v>0.0</v>
      </c>
      <c r="AN1709" s="3">
        <v>0.0</v>
      </c>
      <c r="AO1709" s="3">
        <v>0.0</v>
      </c>
      <c r="AP1709" s="3">
        <v>0.0</v>
      </c>
      <c r="AQ1709" s="3">
        <v>0.0</v>
      </c>
      <c r="AR1709" s="3">
        <v>1.0</v>
      </c>
      <c r="AS1709" s="6">
        <f>IFERROR(VLOOKUP($C1709,'t-1 2020'!$A:$V,15,0),"")</f>
        <v>12.3874229</v>
      </c>
      <c r="AT1709" s="6">
        <f>IFERROR(VLOOKUP($C1709,'t-1 2020'!$A:$V,16,0),"")</f>
        <v>0.05338516143</v>
      </c>
      <c r="AU1709" s="6">
        <f>IFERROR(VLOOKUP($C1709,'t-1 2020'!$A:$V,17,0),"")</f>
        <v>0.2058248216</v>
      </c>
      <c r="AV1709" s="6">
        <f>IFERROR(VLOOKUP($C1709,'t-1 2020'!$A:$V,8,0),"")</f>
        <v>0</v>
      </c>
      <c r="AW1709" s="6">
        <f>IFERROR(VLOOKUP($C1709,'t-1 2020'!$A:$V,9,0),"")</f>
        <v>1</v>
      </c>
      <c r="AX1709" s="6">
        <f>IFERROR(VLOOKUP($C1709,'t-1 2020'!$A:$V,10,0),"")</f>
        <v>0</v>
      </c>
      <c r="AY1709" s="6" t="str">
        <f>IFERROR(VLOOKUP($C1709,'t-1 2020'!$A:$V,111,0),"")</f>
        <v/>
      </c>
      <c r="AZ1709" s="6">
        <f>IFERROR(VLOOKUP($C1709,'t-1 2020'!$A:$V,12,0),"")</f>
        <v>0</v>
      </c>
      <c r="BA1709" s="6">
        <f>IFERROR(VLOOKUP($C1709,'t-1 2020'!$A:$V,13,0),"")</f>
        <v>20</v>
      </c>
      <c r="BB1709" s="6">
        <f>IFERROR(VLOOKUP($C1709,'t-1 2020'!$A:$V,14,0),"")</f>
        <v>0</v>
      </c>
      <c r="BC1709" s="6"/>
      <c r="BD1709" s="6"/>
    </row>
    <row r="1710" ht="15.75" customHeight="1">
      <c r="A1710" s="2">
        <v>301.0</v>
      </c>
      <c r="B1710" s="3">
        <v>2021.0</v>
      </c>
      <c r="C1710" s="7" t="s">
        <v>362</v>
      </c>
      <c r="D1710" s="2">
        <v>11258.0</v>
      </c>
      <c r="E1710" s="2">
        <v>3.36701000104E11</v>
      </c>
      <c r="F1710" s="2" t="str">
        <f t="array" ref="F1710">IFERROR(INDEX(cnpj!$A:$B,MATCH(C1710,cnpj!$B:$B,0),1),IF(G1710=14,LEFT(E1710,2)&amp;"."&amp;MID(E1710,3,3)&amp;"."&amp;MID(E1710,6,3)&amp;"/"&amp;MID(E1710,9,4)&amp;"-"&amp;RIGHT(E1710,2),IF(G1710=13,0&amp;LEFT(E1710,1)&amp;"."&amp;MID(E1710,2,3)&amp;"."&amp;MID(E1710,5,3)&amp;"/"&amp;MID(E1710,8,4)&amp;"-"&amp;RIGHT(E1710,2),IF(G1710=12,"00"&amp;"."&amp;LEFT(E1710,3)&amp;"."&amp;MID(E1710,4,3)&amp;"/"&amp;MID(E1710,7,4)&amp;"-"&amp;RIGHT(E1710,2),IF(G1710=11,"00.0"&amp;LEFT(E1710,2)&amp;"."&amp;MID(E1710,3,3)&amp;"/"&amp;MID(E1710,6,4)&amp;"-"&amp;RIGHT(E1710,2),"erro")))))</f>
        <v>00.336.701/0001-04</v>
      </c>
      <c r="G1710" s="2">
        <f t="shared" si="2"/>
        <v>12</v>
      </c>
      <c r="H1710" s="2" t="s">
        <v>57</v>
      </c>
      <c r="I1710" s="2">
        <v>2.0</v>
      </c>
      <c r="J1710" s="6" t="str">
        <f t="shared" si="14"/>
        <v/>
      </c>
      <c r="K1710" s="6"/>
      <c r="L1710" s="6"/>
      <c r="M1710" s="6"/>
      <c r="N1710" s="6"/>
      <c r="O1710" s="6"/>
      <c r="P1710" s="6"/>
      <c r="Q1710" s="6"/>
      <c r="R1710" s="6"/>
      <c r="S1710" s="6"/>
      <c r="T1710" s="6">
        <f t="shared" si="15"/>
        <v>15.22626677</v>
      </c>
      <c r="U1710" s="6">
        <f t="shared" si="16"/>
        <v>-0.03093860193</v>
      </c>
      <c r="V1710" s="6">
        <f t="shared" si="17"/>
        <v>0.6509540982</v>
      </c>
      <c r="W1710" s="6">
        <f>IFERROR(VLOOKUP($C1710,'pc 2021'!$D:$M,10,0)/1000,"")</f>
        <v>323710</v>
      </c>
      <c r="X1710" s="6">
        <f>IFERROR(VLOOKUP($C1710,'pnc 2021'!$D:$M,10,0)/1000,"")</f>
        <v>2344586</v>
      </c>
      <c r="Y1710" s="6">
        <f>IFERROR(VLOOKUP(C1710,'atv 2021'!$D:$M,10,0)/1000,"")</f>
        <v>4099054</v>
      </c>
      <c r="Z1710" s="6">
        <f>IFERROR(VLOOKUP($C1710,'ll 2021'!$D:$N,11,0)/1000,"")</f>
        <v>-126819</v>
      </c>
      <c r="AA1710" s="2" t="str">
        <f t="shared" si="3"/>
        <v/>
      </c>
      <c r="AB1710" s="2">
        <f t="shared" si="18"/>
        <v>0</v>
      </c>
      <c r="AC1710" s="2">
        <f t="shared" si="19"/>
        <v>0</v>
      </c>
      <c r="AD1710" s="2">
        <f t="shared" si="20"/>
        <v>0</v>
      </c>
      <c r="AE1710" s="2">
        <f t="shared" si="21"/>
        <v>1</v>
      </c>
      <c r="AF1710" s="2">
        <f t="shared" si="22"/>
        <v>0</v>
      </c>
      <c r="AG1710" s="2">
        <f t="shared" si="23"/>
        <v>0</v>
      </c>
      <c r="AH1710" s="2">
        <f t="shared" si="24"/>
        <v>0</v>
      </c>
      <c r="AI1710" s="2">
        <f t="shared" si="25"/>
        <v>0</v>
      </c>
      <c r="AJ1710" s="2">
        <f t="shared" si="26"/>
        <v>0</v>
      </c>
      <c r="AK1710" s="2">
        <f t="shared" si="27"/>
        <v>0</v>
      </c>
      <c r="AL1710" s="2">
        <f t="shared" si="28"/>
        <v>0</v>
      </c>
      <c r="AM1710" s="2">
        <v>0.0</v>
      </c>
      <c r="AN1710" s="3">
        <v>0.0</v>
      </c>
      <c r="AO1710" s="3">
        <v>0.0</v>
      </c>
      <c r="AP1710" s="3">
        <v>0.0</v>
      </c>
      <c r="AQ1710" s="3">
        <v>0.0</v>
      </c>
      <c r="AR1710" s="3">
        <v>1.0</v>
      </c>
      <c r="AS1710" s="6">
        <f>IFERROR(VLOOKUP($C1710,'t-1 2020'!$A:$V,15,0),"")</f>
        <v>15.26101984</v>
      </c>
      <c r="AT1710" s="6">
        <f>IFERROR(VLOOKUP($C1710,'t-1 2020'!$A:$V,16,0),"")</f>
        <v>-0.0250296123</v>
      </c>
      <c r="AU1710" s="6">
        <f>IFERROR(VLOOKUP($C1710,'t-1 2020'!$A:$V,17,0),"")</f>
        <v>0.6340164368</v>
      </c>
      <c r="AV1710" s="6">
        <f>IFERROR(VLOOKUP($C1710,'t-1 2020'!$A:$V,8,0),"")</f>
        <v>0</v>
      </c>
      <c r="AW1710" s="6">
        <f>IFERROR(VLOOKUP($C1710,'t-1 2020'!$A:$V,9,0),"")</f>
        <v>0</v>
      </c>
      <c r="AX1710" s="6">
        <f>IFERROR(VLOOKUP($C1710,'t-1 2020'!$A:$V,10,0),"")</f>
        <v>1</v>
      </c>
      <c r="AY1710" s="6" t="str">
        <f>IFERROR(VLOOKUP($C1710,'t-1 2020'!$A:$V,111,0),"")</f>
        <v/>
      </c>
      <c r="AZ1710" s="6">
        <f>IFERROR(VLOOKUP($C1710,'t-1 2020'!$A:$V,12,0),"")</f>
        <v>0</v>
      </c>
      <c r="BA1710" s="6">
        <f>IFERROR(VLOOKUP($C1710,'t-1 2020'!$A:$V,13,0),"")</f>
        <v>19</v>
      </c>
      <c r="BB1710" s="6">
        <f>IFERROR(VLOOKUP($C1710,'t-1 2020'!$A:$V,14,0),"")</f>
        <v>0</v>
      </c>
      <c r="BC1710" s="6"/>
      <c r="BD1710" s="6"/>
    </row>
    <row r="1711" ht="15.75" customHeight="1">
      <c r="A1711" s="2">
        <v>302.0</v>
      </c>
      <c r="B1711" s="3">
        <v>2021.0</v>
      </c>
      <c r="C1711" s="7" t="s">
        <v>363</v>
      </c>
      <c r="D1711" s="2">
        <v>17671.0</v>
      </c>
      <c r="E1711" s="2">
        <v>2.558157000162E12</v>
      </c>
      <c r="F1711" s="2" t="str">
        <f t="array" ref="F1711">IFERROR(INDEX(cnpj!$A:$B,MATCH(C1711,cnpj!$B:$B,0),1),IF(G1711=14,LEFT(E1711,2)&amp;"."&amp;MID(E1711,3,3)&amp;"."&amp;MID(E1711,6,3)&amp;"/"&amp;MID(E1711,9,4)&amp;"-"&amp;RIGHT(E1711,2),IF(G1711=13,0&amp;LEFT(E1711,1)&amp;"."&amp;MID(E1711,2,3)&amp;"."&amp;MID(E1711,5,3)&amp;"/"&amp;MID(E1711,8,4)&amp;"-"&amp;RIGHT(E1711,2),IF(G1711=12,"00"&amp;"."&amp;LEFT(E1711,3)&amp;"."&amp;MID(E1711,4,3)&amp;"/"&amp;MID(E1711,7,4)&amp;"-"&amp;RIGHT(E1711,2),IF(G1711=11,"00.0"&amp;LEFT(E1711,2)&amp;"."&amp;MID(E1711,3,3)&amp;"/"&amp;MID(E1711,6,4)&amp;"-"&amp;RIGHT(E1711,2),"erro")))))</f>
        <v>02.558.157/0001-62</v>
      </c>
      <c r="G1711" s="2">
        <f t="shared" si="2"/>
        <v>13</v>
      </c>
      <c r="H1711" s="2" t="s">
        <v>57</v>
      </c>
      <c r="I1711" s="2">
        <v>2.0</v>
      </c>
      <c r="J1711" s="6" t="str">
        <f t="shared" si="14"/>
        <v/>
      </c>
      <c r="K1711" s="6"/>
      <c r="L1711" s="6"/>
      <c r="M1711" s="6"/>
      <c r="N1711" s="6"/>
      <c r="O1711" s="6"/>
      <c r="P1711" s="6"/>
      <c r="Q1711" s="6"/>
      <c r="R1711" s="6"/>
      <c r="S1711" s="6"/>
      <c r="T1711" s="6">
        <f t="shared" si="15"/>
        <v>18.56275683</v>
      </c>
      <c r="U1711" s="6">
        <f t="shared" si="16"/>
        <v>0.0541299295</v>
      </c>
      <c r="V1711" s="6">
        <f t="shared" si="17"/>
        <v>0.393342945</v>
      </c>
      <c r="W1711" s="6">
        <f>IFERROR(VLOOKUP($C1711,'pc 2021'!$D:$M,10,0)/1000,"")</f>
        <v>22321331</v>
      </c>
      <c r="X1711" s="6">
        <f>IFERROR(VLOOKUP($C1711,'pnc 2021'!$D:$M,10,0)/1000,"")</f>
        <v>23017908</v>
      </c>
      <c r="Y1711" s="6">
        <f>IFERROR(VLOOKUP(C1711,'atv 2021'!$D:$M,10,0)/1000,"")</f>
        <v>115266435</v>
      </c>
      <c r="Z1711" s="6">
        <f>IFERROR(VLOOKUP($C1711,'ll 2021'!$D:$N,11,0)/1000,"")</f>
        <v>6239364</v>
      </c>
      <c r="AA1711" s="2" t="str">
        <f t="shared" si="3"/>
        <v/>
      </c>
      <c r="AB1711" s="2">
        <f t="shared" si="18"/>
        <v>0</v>
      </c>
      <c r="AC1711" s="2">
        <f t="shared" si="19"/>
        <v>0</v>
      </c>
      <c r="AD1711" s="2">
        <f t="shared" si="20"/>
        <v>0</v>
      </c>
      <c r="AE1711" s="2">
        <f t="shared" si="21"/>
        <v>1</v>
      </c>
      <c r="AF1711" s="2">
        <f t="shared" si="22"/>
        <v>0</v>
      </c>
      <c r="AG1711" s="2">
        <f t="shared" si="23"/>
        <v>0</v>
      </c>
      <c r="AH1711" s="2">
        <f t="shared" si="24"/>
        <v>0</v>
      </c>
      <c r="AI1711" s="2">
        <f t="shared" si="25"/>
        <v>0</v>
      </c>
      <c r="AJ1711" s="2">
        <f t="shared" si="26"/>
        <v>0</v>
      </c>
      <c r="AK1711" s="2">
        <f t="shared" si="27"/>
        <v>0</v>
      </c>
      <c r="AL1711" s="2">
        <f t="shared" si="28"/>
        <v>0</v>
      </c>
      <c r="AM1711" s="2">
        <v>0.0</v>
      </c>
      <c r="AN1711" s="3">
        <v>0.0</v>
      </c>
      <c r="AO1711" s="3">
        <v>0.0</v>
      </c>
      <c r="AP1711" s="3">
        <v>0.0</v>
      </c>
      <c r="AQ1711" s="3">
        <v>0.0</v>
      </c>
      <c r="AR1711" s="3">
        <v>1.0</v>
      </c>
      <c r="AS1711" s="6" t="str">
        <f>IFERROR(VLOOKUP($C1711,'t-1 2020'!$A:$V,15,0),"")</f>
        <v/>
      </c>
      <c r="AT1711" s="6" t="str">
        <f>IFERROR(VLOOKUP($C1711,'t-1 2020'!$A:$V,16,0),"")</f>
        <v/>
      </c>
      <c r="AU1711" s="6" t="str">
        <f>IFERROR(VLOOKUP($C1711,'t-1 2020'!$A:$V,17,0),"")</f>
        <v/>
      </c>
      <c r="AV1711" s="6" t="str">
        <f>IFERROR(VLOOKUP($C1711,'t-1 2020'!$A:$V,8,0),"")</f>
        <v/>
      </c>
      <c r="AW1711" s="6" t="str">
        <f>IFERROR(VLOOKUP($C1711,'t-1 2020'!$A:$V,9,0),"")</f>
        <v/>
      </c>
      <c r="AX1711" s="6" t="str">
        <f>IFERROR(VLOOKUP($C1711,'t-1 2020'!$A:$V,10,0),"")</f>
        <v/>
      </c>
      <c r="AY1711" s="6" t="str">
        <f>IFERROR(VLOOKUP($C1711,'t-1 2020'!$A:$V,111,0),"")</f>
        <v/>
      </c>
      <c r="AZ1711" s="6" t="str">
        <f>IFERROR(VLOOKUP($C1711,'t-1 2020'!$A:$V,12,0),"")</f>
        <v/>
      </c>
      <c r="BA1711" s="6" t="str">
        <f>IFERROR(VLOOKUP($C1711,'t-1 2020'!$A:$V,13,0),"")</f>
        <v/>
      </c>
      <c r="BB1711" s="6" t="str">
        <f>IFERROR(VLOOKUP($C1711,'t-1 2020'!$A:$V,14,0),"")</f>
        <v/>
      </c>
      <c r="BC1711" s="6"/>
      <c r="BD1711" s="6"/>
    </row>
    <row r="1712" ht="15.75" customHeight="1">
      <c r="A1712" s="2">
        <v>303.0</v>
      </c>
      <c r="B1712" s="3">
        <v>2021.0</v>
      </c>
      <c r="C1712" s="7" t="s">
        <v>364</v>
      </c>
      <c r="D1712" s="2">
        <v>15407.0</v>
      </c>
      <c r="E1712" s="2">
        <v>8.5041333000111E13</v>
      </c>
      <c r="F1712" s="2" t="str">
        <f t="array" ref="F1712">IFERROR(INDEX(cnpj!$A:$B,MATCH(C1712,cnpj!$B:$B,0),1),IF(G1712=14,LEFT(E1712,2)&amp;"."&amp;MID(E1712,3,3)&amp;"."&amp;MID(E1712,6,3)&amp;"/"&amp;MID(E1712,9,4)&amp;"-"&amp;RIGHT(E1712,2),IF(G1712=13,0&amp;LEFT(E1712,1)&amp;"."&amp;MID(E1712,2,3)&amp;"."&amp;MID(E1712,5,3)&amp;"/"&amp;MID(E1712,8,4)&amp;"-"&amp;RIGHT(E1712,2),IF(G1712=12,"00"&amp;"."&amp;LEFT(E1712,3)&amp;"."&amp;MID(E1712,4,3)&amp;"/"&amp;MID(E1712,7,4)&amp;"-"&amp;RIGHT(E1712,2),IF(G1712=11,"00.0"&amp;LEFT(E1712,2)&amp;"."&amp;MID(E1712,3,3)&amp;"/"&amp;MID(E1712,6,4)&amp;"-"&amp;RIGHT(E1712,2),"erro")))))</f>
        <v>85.041.333/0001-11</v>
      </c>
      <c r="G1712" s="2">
        <f t="shared" si="2"/>
        <v>14</v>
      </c>
      <c r="H1712" s="2" t="s">
        <v>60</v>
      </c>
      <c r="I1712" s="2">
        <v>1.0</v>
      </c>
      <c r="J1712" s="6" t="str">
        <f t="shared" si="14"/>
        <v/>
      </c>
      <c r="K1712" s="6"/>
      <c r="L1712" s="6"/>
      <c r="M1712" s="6"/>
      <c r="N1712" s="6"/>
      <c r="O1712" s="6"/>
      <c r="P1712" s="6"/>
      <c r="Q1712" s="6"/>
      <c r="R1712" s="6"/>
      <c r="S1712" s="6"/>
      <c r="T1712" s="6" t="str">
        <f t="shared" si="15"/>
        <v/>
      </c>
      <c r="U1712" s="6" t="str">
        <f t="shared" si="16"/>
        <v/>
      </c>
      <c r="V1712" s="6" t="str">
        <f t="shared" si="17"/>
        <v/>
      </c>
      <c r="W1712" s="6" t="str">
        <f>IFERROR(VLOOKUP($C1712,'pc 2021'!$D:$M,10,0)/1000,"")</f>
        <v/>
      </c>
      <c r="X1712" s="6" t="str">
        <f>IFERROR(VLOOKUP($C1712,'pnc 2021'!$D:$M,10,0)/1000,"")</f>
        <v/>
      </c>
      <c r="Y1712" s="6" t="str">
        <f>IFERROR(VLOOKUP(C1712,'atv 2021'!$D:$M,10,0)/1000,"")</f>
        <v/>
      </c>
      <c r="Z1712" s="6" t="str">
        <f>IFERROR(VLOOKUP($C1712,'ll 2021'!$D:$N,11,0)/1000,"")</f>
        <v/>
      </c>
      <c r="AA1712" s="2" t="str">
        <f t="shared" si="3"/>
        <v/>
      </c>
      <c r="AB1712" s="2">
        <f t="shared" si="18"/>
        <v>0</v>
      </c>
      <c r="AC1712" s="2">
        <f t="shared" si="19"/>
        <v>0</v>
      </c>
      <c r="AD1712" s="2">
        <f t="shared" si="20"/>
        <v>0</v>
      </c>
      <c r="AE1712" s="2">
        <f t="shared" si="21"/>
        <v>0</v>
      </c>
      <c r="AF1712" s="2">
        <f t="shared" si="22"/>
        <v>0</v>
      </c>
      <c r="AG1712" s="2">
        <f t="shared" si="23"/>
        <v>1</v>
      </c>
      <c r="AH1712" s="2">
        <f t="shared" si="24"/>
        <v>0</v>
      </c>
      <c r="AI1712" s="2">
        <f t="shared" si="25"/>
        <v>0</v>
      </c>
      <c r="AJ1712" s="2">
        <f t="shared" si="26"/>
        <v>0</v>
      </c>
      <c r="AK1712" s="2">
        <f t="shared" si="27"/>
        <v>0</v>
      </c>
      <c r="AL1712" s="2">
        <f t="shared" si="28"/>
        <v>0</v>
      </c>
      <c r="AM1712" s="2">
        <v>0.0</v>
      </c>
      <c r="AN1712" s="3">
        <v>0.0</v>
      </c>
      <c r="AO1712" s="3">
        <v>0.0</v>
      </c>
      <c r="AP1712" s="3">
        <v>0.0</v>
      </c>
      <c r="AQ1712" s="3">
        <v>0.0</v>
      </c>
      <c r="AR1712" s="3">
        <v>1.0</v>
      </c>
      <c r="AS1712" s="6">
        <f>IFERROR(VLOOKUP($C1712,'t-1 2020'!$A:$V,15,0),"")</f>
        <v>12.2723378</v>
      </c>
      <c r="AT1712" s="6">
        <f>IFERROR(VLOOKUP($C1712,'t-1 2020'!$A:$V,16,0),"")</f>
        <v>0.0679076471</v>
      </c>
      <c r="AU1712" s="6">
        <f>IFERROR(VLOOKUP($C1712,'t-1 2020'!$A:$V,17,0),"")</f>
        <v>0.3705299904</v>
      </c>
      <c r="AV1712" s="6">
        <f>IFERROR(VLOOKUP($C1712,'t-1 2020'!$A:$V,8,0),"")</f>
        <v>0</v>
      </c>
      <c r="AW1712" s="6">
        <f>IFERROR(VLOOKUP($C1712,'t-1 2020'!$A:$V,9,0),"")</f>
        <v>0</v>
      </c>
      <c r="AX1712" s="6">
        <f>IFERROR(VLOOKUP($C1712,'t-1 2020'!$A:$V,10,0),"")</f>
        <v>0</v>
      </c>
      <c r="AY1712" s="6" t="str">
        <f>IFERROR(VLOOKUP($C1712,'t-1 2020'!$A:$V,111,0),"")</f>
        <v/>
      </c>
      <c r="AZ1712" s="6">
        <f>IFERROR(VLOOKUP($C1712,'t-1 2020'!$A:$V,12,0),"")</f>
        <v>0</v>
      </c>
      <c r="BA1712" s="6">
        <f>IFERROR(VLOOKUP($C1712,'t-1 2020'!$A:$V,13,0),"")</f>
        <v>17</v>
      </c>
      <c r="BB1712" s="6">
        <f>IFERROR(VLOOKUP($C1712,'t-1 2020'!$A:$V,14,0),"")</f>
        <v>0</v>
      </c>
      <c r="BC1712" s="6"/>
      <c r="BD1712" s="6"/>
    </row>
    <row r="1713" ht="15.75" customHeight="1">
      <c r="A1713" s="2">
        <v>304.0</v>
      </c>
      <c r="B1713" s="3">
        <v>2021.0</v>
      </c>
      <c r="C1713" s="7" t="s">
        <v>365</v>
      </c>
      <c r="D1713" s="2">
        <v>19852.0</v>
      </c>
      <c r="E1713" s="2">
        <v>3.795050000109E12</v>
      </c>
      <c r="F1713" s="2" t="str">
        <f t="array" ref="F1713">IFERROR(INDEX(cnpj!$A:$B,MATCH(C1713,cnpj!$B:$B,0),1),IF(G1713=14,LEFT(E1713,2)&amp;"."&amp;MID(E1713,3,3)&amp;"."&amp;MID(E1713,6,3)&amp;"/"&amp;MID(E1713,9,4)&amp;"-"&amp;RIGHT(E1713,2),IF(G1713=13,0&amp;LEFT(E1713,1)&amp;"."&amp;MID(E1713,2,3)&amp;"."&amp;MID(E1713,5,3)&amp;"/"&amp;MID(E1713,8,4)&amp;"-"&amp;RIGHT(E1713,2),IF(G1713=12,"00"&amp;"."&amp;LEFT(E1713,3)&amp;"."&amp;MID(E1713,4,3)&amp;"/"&amp;MID(E1713,7,4)&amp;"-"&amp;RIGHT(E1713,2),IF(G1713=11,"00.0"&amp;LEFT(E1713,2)&amp;"."&amp;MID(E1713,3,3)&amp;"/"&amp;MID(E1713,6,4)&amp;"-"&amp;RIGHT(E1713,2),"erro")))))</f>
        <v>03.795.050/0001-09</v>
      </c>
      <c r="G1713" s="2">
        <f t="shared" si="2"/>
        <v>13</v>
      </c>
      <c r="H1713" s="2" t="s">
        <v>52</v>
      </c>
      <c r="I1713" s="2">
        <v>10.0</v>
      </c>
      <c r="J1713" s="6" t="str">
        <f t="shared" si="14"/>
        <v/>
      </c>
      <c r="K1713" s="6"/>
      <c r="L1713" s="6"/>
      <c r="M1713" s="6"/>
      <c r="N1713" s="6"/>
      <c r="O1713" s="6"/>
      <c r="P1713" s="6"/>
      <c r="Q1713" s="6"/>
      <c r="R1713" s="6"/>
      <c r="S1713" s="6"/>
      <c r="T1713" s="6">
        <f t="shared" si="15"/>
        <v>14.60459454</v>
      </c>
      <c r="U1713" s="6">
        <f t="shared" si="16"/>
        <v>0.2229870458</v>
      </c>
      <c r="V1713" s="6">
        <f t="shared" si="17"/>
        <v>0.5043833888</v>
      </c>
      <c r="W1713" s="6">
        <f>IFERROR(VLOOKUP($C1713,'pc 2021'!$D:$M,10,0)/1000,"")</f>
        <v>489522</v>
      </c>
      <c r="X1713" s="6">
        <f>IFERROR(VLOOKUP($C1713,'pnc 2021'!$D:$M,10,0)/1000,"")</f>
        <v>620817</v>
      </c>
      <c r="Y1713" s="6">
        <f>IFERROR(VLOOKUP(C1713,'atv 2021'!$D:$M,10,0)/1000,"")</f>
        <v>2201379</v>
      </c>
      <c r="Z1713" s="6">
        <f>IFERROR(VLOOKUP($C1713,'ll 2021'!$D:$N,11,0)/1000,"")</f>
        <v>490879</v>
      </c>
      <c r="AA1713" s="2" t="str">
        <f t="shared" si="3"/>
        <v/>
      </c>
      <c r="AB1713" s="2">
        <f t="shared" si="18"/>
        <v>0</v>
      </c>
      <c r="AC1713" s="2">
        <f t="shared" si="19"/>
        <v>0</v>
      </c>
      <c r="AD1713" s="2">
        <f t="shared" si="20"/>
        <v>1</v>
      </c>
      <c r="AE1713" s="2">
        <f t="shared" si="21"/>
        <v>0</v>
      </c>
      <c r="AF1713" s="2">
        <f t="shared" si="22"/>
        <v>0</v>
      </c>
      <c r="AG1713" s="2">
        <f t="shared" si="23"/>
        <v>0</v>
      </c>
      <c r="AH1713" s="2">
        <f t="shared" si="24"/>
        <v>0</v>
      </c>
      <c r="AI1713" s="2">
        <f t="shared" si="25"/>
        <v>0</v>
      </c>
      <c r="AJ1713" s="2">
        <f t="shared" si="26"/>
        <v>0</v>
      </c>
      <c r="AK1713" s="2">
        <f t="shared" si="27"/>
        <v>0</v>
      </c>
      <c r="AL1713" s="2">
        <f t="shared" si="28"/>
        <v>0</v>
      </c>
      <c r="AM1713" s="2">
        <v>0.0</v>
      </c>
      <c r="AN1713" s="3">
        <v>0.0</v>
      </c>
      <c r="AO1713" s="3">
        <v>0.0</v>
      </c>
      <c r="AP1713" s="3">
        <v>0.0</v>
      </c>
      <c r="AQ1713" s="3">
        <v>0.0</v>
      </c>
      <c r="AR1713" s="3">
        <v>1.0</v>
      </c>
      <c r="AS1713" s="6">
        <f>IFERROR(VLOOKUP($C1713,'t-1 2020'!$A:$V,15,0),"")</f>
        <v>14.67120252</v>
      </c>
      <c r="AT1713" s="6">
        <f>IFERROR(VLOOKUP($C1713,'t-1 2020'!$A:$V,16,0),"")</f>
        <v>0.09282525047</v>
      </c>
      <c r="AU1713" s="6">
        <f>IFERROR(VLOOKUP($C1713,'t-1 2020'!$A:$V,17,0),"")</f>
        <v>0.5890551729</v>
      </c>
      <c r="AV1713" s="6">
        <f>IFERROR(VLOOKUP($C1713,'t-1 2020'!$A:$V,8,0),"")</f>
        <v>0</v>
      </c>
      <c r="AW1713" s="6">
        <f>IFERROR(VLOOKUP($C1713,'t-1 2020'!$A:$V,9,0),"")</f>
        <v>1</v>
      </c>
      <c r="AX1713" s="6">
        <f>IFERROR(VLOOKUP($C1713,'t-1 2020'!$A:$V,10,0),"")</f>
        <v>0</v>
      </c>
      <c r="AY1713" s="6" t="str">
        <f>IFERROR(VLOOKUP($C1713,'t-1 2020'!$A:$V,111,0),"")</f>
        <v/>
      </c>
      <c r="AZ1713" s="6">
        <f>IFERROR(VLOOKUP($C1713,'t-1 2020'!$A:$V,12,0),"")</f>
        <v>0</v>
      </c>
      <c r="BA1713" s="6">
        <f>IFERROR(VLOOKUP($C1713,'t-1 2020'!$A:$V,13,0),"")</f>
        <v>7</v>
      </c>
      <c r="BB1713" s="6">
        <f>IFERROR(VLOOKUP($C1713,'t-1 2020'!$A:$V,14,0),"")</f>
        <v>0</v>
      </c>
      <c r="BC1713" s="6"/>
      <c r="BD1713" s="6"/>
    </row>
    <row r="1714" ht="15.75" customHeight="1">
      <c r="A1714" s="2">
        <v>305.0</v>
      </c>
      <c r="B1714" s="3">
        <v>2021.0</v>
      </c>
      <c r="C1714" s="7" t="s">
        <v>366</v>
      </c>
      <c r="D1714" s="2">
        <v>20354.0</v>
      </c>
      <c r="E1714" s="2">
        <v>5.79931200012E12</v>
      </c>
      <c r="F1714" s="2" t="str">
        <f t="array" ref="F1714">IFERROR(INDEX(cnpj!$A:$B,MATCH(C1714,cnpj!$B:$B,0),1),IF(G1714=14,LEFT(E1714,2)&amp;"."&amp;MID(E1714,3,3)&amp;"."&amp;MID(E1714,6,3)&amp;"/"&amp;MID(E1714,9,4)&amp;"-"&amp;RIGHT(E1714,2),IF(G1714=13,0&amp;LEFT(E1714,1)&amp;"."&amp;MID(E1714,2,3)&amp;"."&amp;MID(E1714,5,3)&amp;"/"&amp;MID(E1714,8,4)&amp;"-"&amp;RIGHT(E1714,2),IF(G1714=12,"00"&amp;"."&amp;LEFT(E1714,3)&amp;"."&amp;MID(E1714,4,3)&amp;"/"&amp;MID(E1714,7,4)&amp;"-"&amp;RIGHT(E1714,2),IF(G1714=11,"00.0"&amp;LEFT(E1714,2)&amp;"."&amp;MID(E1714,3,3)&amp;"/"&amp;MID(E1714,6,4)&amp;"-"&amp;RIGHT(E1714,2),"erro")))))</f>
        <v>05.799.312/0001-20</v>
      </c>
      <c r="G1714" s="2">
        <f t="shared" si="2"/>
        <v>13</v>
      </c>
      <c r="H1714" s="2" t="s">
        <v>241</v>
      </c>
      <c r="I1714" s="2">
        <v>4.0</v>
      </c>
      <c r="J1714" s="6" t="str">
        <f t="shared" si="14"/>
        <v/>
      </c>
      <c r="K1714" s="6"/>
      <c r="L1714" s="6"/>
      <c r="M1714" s="6"/>
      <c r="N1714" s="6"/>
      <c r="O1714" s="6"/>
      <c r="P1714" s="6"/>
      <c r="Q1714" s="6"/>
      <c r="R1714" s="6"/>
      <c r="S1714" s="6"/>
      <c r="T1714" s="6" t="str">
        <f t="shared" si="15"/>
        <v/>
      </c>
      <c r="U1714" s="6" t="str">
        <f t="shared" si="16"/>
        <v/>
      </c>
      <c r="V1714" s="6" t="str">
        <f t="shared" si="17"/>
        <v/>
      </c>
      <c r="W1714" s="6" t="str">
        <f>IFERROR(VLOOKUP($C1714,'pc 2021'!$D:$M,10,0)/1000,"")</f>
        <v/>
      </c>
      <c r="X1714" s="6" t="str">
        <f>IFERROR(VLOOKUP($C1714,'pnc 2021'!$D:$M,10,0)/1000,"")</f>
        <v/>
      </c>
      <c r="Y1714" s="6" t="str">
        <f>IFERROR(VLOOKUP(C1714,'atv 2021'!$D:$M,10,0)/1000,"")</f>
        <v/>
      </c>
      <c r="Z1714" s="6" t="str">
        <f>IFERROR(VLOOKUP($C1714,'ll 2021'!$D:$N,11,0)/1000,"")</f>
        <v/>
      </c>
      <c r="AA1714" s="2" t="str">
        <f t="shared" si="3"/>
        <v/>
      </c>
      <c r="AB1714" s="2">
        <f t="shared" si="18"/>
        <v>0</v>
      </c>
      <c r="AC1714" s="2">
        <f t="shared" si="19"/>
        <v>0</v>
      </c>
      <c r="AD1714" s="2">
        <f t="shared" si="20"/>
        <v>0</v>
      </c>
      <c r="AE1714" s="2">
        <f t="shared" si="21"/>
        <v>0</v>
      </c>
      <c r="AF1714" s="2">
        <f t="shared" si="22"/>
        <v>0</v>
      </c>
      <c r="AG1714" s="2">
        <f t="shared" si="23"/>
        <v>0</v>
      </c>
      <c r="AH1714" s="2">
        <f t="shared" si="24"/>
        <v>0</v>
      </c>
      <c r="AI1714" s="2">
        <f t="shared" si="25"/>
        <v>1</v>
      </c>
      <c r="AJ1714" s="2">
        <f t="shared" si="26"/>
        <v>0</v>
      </c>
      <c r="AK1714" s="2">
        <f t="shared" si="27"/>
        <v>0</v>
      </c>
      <c r="AL1714" s="2">
        <f t="shared" si="28"/>
        <v>0</v>
      </c>
      <c r="AM1714" s="2">
        <v>0.0</v>
      </c>
      <c r="AN1714" s="3">
        <v>0.0</v>
      </c>
      <c r="AO1714" s="3">
        <v>0.0</v>
      </c>
      <c r="AP1714" s="3">
        <v>0.0</v>
      </c>
      <c r="AQ1714" s="3">
        <v>0.0</v>
      </c>
      <c r="AR1714" s="3">
        <v>1.0</v>
      </c>
      <c r="AS1714" s="6">
        <f>IFERROR(VLOOKUP($C1714,'t-1 2020'!$A:$V,15,0),"")</f>
        <v>14.86958005</v>
      </c>
      <c r="AT1714" s="6">
        <f>IFERROR(VLOOKUP($C1714,'t-1 2020'!$A:$V,16,0),"")</f>
        <v>-0.0198124702</v>
      </c>
      <c r="AU1714" s="6">
        <f>IFERROR(VLOOKUP($C1714,'t-1 2020'!$A:$V,17,0),"")</f>
        <v>0.7265099829</v>
      </c>
      <c r="AV1714" s="6">
        <f>IFERROR(VLOOKUP($C1714,'t-1 2020'!$A:$V,8,0),"")</f>
        <v>0</v>
      </c>
      <c r="AW1714" s="6">
        <f>IFERROR(VLOOKUP($C1714,'t-1 2020'!$A:$V,9,0),"")</f>
        <v>1</v>
      </c>
      <c r="AX1714" s="6">
        <f>IFERROR(VLOOKUP($C1714,'t-1 2020'!$A:$V,10,0),"")</f>
        <v>1</v>
      </c>
      <c r="AY1714" s="6" t="str">
        <f>IFERROR(VLOOKUP($C1714,'t-1 2020'!$A:$V,111,0),"")</f>
        <v/>
      </c>
      <c r="AZ1714" s="6">
        <f>IFERROR(VLOOKUP($C1714,'t-1 2020'!$A:$V,12,0),"")</f>
        <v>0</v>
      </c>
      <c r="BA1714" s="6">
        <f>IFERROR(VLOOKUP($C1714,'t-1 2020'!$A:$V,13,0),"")</f>
        <v>11</v>
      </c>
      <c r="BB1714" s="6">
        <f>IFERROR(VLOOKUP($C1714,'t-1 2020'!$A:$V,14,0),"")</f>
        <v>0</v>
      </c>
      <c r="BC1714" s="6"/>
      <c r="BD1714" s="6"/>
    </row>
    <row r="1715" ht="15.75" customHeight="1">
      <c r="A1715" s="2">
        <v>306.0</v>
      </c>
      <c r="B1715" s="3">
        <v>2021.0</v>
      </c>
      <c r="C1715" s="7" t="s">
        <v>367</v>
      </c>
      <c r="D1715" s="2">
        <v>7544.0</v>
      </c>
      <c r="E1715" s="2">
        <v>8.298207500018E13</v>
      </c>
      <c r="F1715" s="2" t="str">
        <f t="array" ref="F1715">IFERROR(INDEX(cnpj!$A:$B,MATCH(C1715,cnpj!$B:$B,0),1),IF(G1715=14,LEFT(E1715,2)&amp;"."&amp;MID(E1715,3,3)&amp;"."&amp;MID(E1715,6,3)&amp;"/"&amp;MID(E1715,9,4)&amp;"-"&amp;RIGHT(E1715,2),IF(G1715=13,0&amp;LEFT(E1715,1)&amp;"."&amp;MID(E1715,2,3)&amp;"."&amp;MID(E1715,5,3)&amp;"/"&amp;MID(E1715,8,4)&amp;"-"&amp;RIGHT(E1715,2),IF(G1715=12,"00"&amp;"."&amp;LEFT(E1715,3)&amp;"."&amp;MID(E1715,4,3)&amp;"/"&amp;MID(E1715,7,4)&amp;"-"&amp;RIGHT(E1715,2),IF(G1715=11,"00.0"&amp;LEFT(E1715,2)&amp;"."&amp;MID(E1715,3,3)&amp;"/"&amp;MID(E1715,6,4)&amp;"-"&amp;RIGHT(E1715,2),"erro")))))</f>
        <v>82.982.075/0001-80</v>
      </c>
      <c r="G1715" s="2">
        <f t="shared" si="2"/>
        <v>14</v>
      </c>
      <c r="H1715" s="2" t="s">
        <v>62</v>
      </c>
      <c r="I1715" s="2">
        <v>3.0</v>
      </c>
      <c r="J1715" s="6" t="str">
        <f t="shared" si="14"/>
        <v/>
      </c>
      <c r="K1715" s="6"/>
      <c r="L1715" s="6"/>
      <c r="M1715" s="6"/>
      <c r="N1715" s="6"/>
      <c r="O1715" s="6"/>
      <c r="P1715" s="6"/>
      <c r="Q1715" s="6"/>
      <c r="R1715" s="6"/>
      <c r="S1715" s="6"/>
      <c r="T1715" s="6">
        <f t="shared" si="15"/>
        <v>12.25471994</v>
      </c>
      <c r="U1715" s="6">
        <f t="shared" si="16"/>
        <v>-0.10377673</v>
      </c>
      <c r="V1715" s="6">
        <f t="shared" si="17"/>
        <v>2.58111635</v>
      </c>
      <c r="W1715" s="6">
        <f>IFERROR(VLOOKUP($C1715,'pc 2021'!$D:$M,10,0)/1000,"")</f>
        <v>289146</v>
      </c>
      <c r="X1715" s="6">
        <f>IFERROR(VLOOKUP($C1715,'pnc 2021'!$D:$M,10,0)/1000,"")</f>
        <v>252811</v>
      </c>
      <c r="Y1715" s="6">
        <f>IFERROR(VLOOKUP(C1715,'atv 2021'!$D:$M,10,0)/1000,"")</f>
        <v>209970</v>
      </c>
      <c r="Z1715" s="6">
        <f>IFERROR(VLOOKUP($C1715,'ll 2021'!$D:$N,11,0)/1000,"")</f>
        <v>-21790</v>
      </c>
      <c r="AA1715" s="2" t="str">
        <f t="shared" si="3"/>
        <v/>
      </c>
      <c r="AB1715" s="2">
        <f t="shared" si="18"/>
        <v>0</v>
      </c>
      <c r="AC1715" s="2">
        <f t="shared" si="19"/>
        <v>0</v>
      </c>
      <c r="AD1715" s="2">
        <f t="shared" si="20"/>
        <v>0</v>
      </c>
      <c r="AE1715" s="2">
        <f t="shared" si="21"/>
        <v>0</v>
      </c>
      <c r="AF1715" s="2">
        <f t="shared" si="22"/>
        <v>0</v>
      </c>
      <c r="AG1715" s="2">
        <f t="shared" si="23"/>
        <v>0</v>
      </c>
      <c r="AH1715" s="2">
        <f t="shared" si="24"/>
        <v>1</v>
      </c>
      <c r="AI1715" s="2">
        <f t="shared" si="25"/>
        <v>0</v>
      </c>
      <c r="AJ1715" s="2">
        <f t="shared" si="26"/>
        <v>0</v>
      </c>
      <c r="AK1715" s="2">
        <f t="shared" si="27"/>
        <v>0</v>
      </c>
      <c r="AL1715" s="2">
        <f t="shared" si="28"/>
        <v>0</v>
      </c>
      <c r="AM1715" s="2">
        <v>0.0</v>
      </c>
      <c r="AN1715" s="3">
        <v>0.0</v>
      </c>
      <c r="AO1715" s="3">
        <v>0.0</v>
      </c>
      <c r="AP1715" s="3">
        <v>0.0</v>
      </c>
      <c r="AQ1715" s="3">
        <v>0.0</v>
      </c>
      <c r="AR1715" s="3">
        <v>1.0</v>
      </c>
      <c r="AS1715" s="6">
        <f>IFERROR(VLOOKUP($C1715,'t-1 2020'!$A:$V,15,0),"")</f>
        <v>12.16054166</v>
      </c>
      <c r="AT1715" s="6">
        <f>IFERROR(VLOOKUP($C1715,'t-1 2020'!$A:$V,16,0),"")</f>
        <v>-0.09369538143</v>
      </c>
      <c r="AU1715" s="6">
        <f>IFERROR(VLOOKUP($C1715,'t-1 2020'!$A:$V,17,0),"")</f>
        <v>2.620786193</v>
      </c>
      <c r="AV1715" s="6">
        <f>IFERROR(VLOOKUP($C1715,'t-1 2020'!$A:$V,8,0),"")</f>
        <v>0</v>
      </c>
      <c r="AW1715" s="6">
        <f>IFERROR(VLOOKUP($C1715,'t-1 2020'!$A:$V,9,0),"")</f>
        <v>0</v>
      </c>
      <c r="AX1715" s="6">
        <f>IFERROR(VLOOKUP($C1715,'t-1 2020'!$A:$V,10,0),"")</f>
        <v>0</v>
      </c>
      <c r="AY1715" s="6" t="str">
        <f>IFERROR(VLOOKUP($C1715,'t-1 2020'!$A:$V,111,0),"")</f>
        <v/>
      </c>
      <c r="AZ1715" s="6">
        <f>IFERROR(VLOOKUP($C1715,'t-1 2020'!$A:$V,12,0),"")</f>
        <v>0</v>
      </c>
      <c r="BA1715" s="6">
        <f>IFERROR(VLOOKUP($C1715,'t-1 2020'!$A:$V,13,0),"")</f>
        <v>14</v>
      </c>
      <c r="BB1715" s="6">
        <f>IFERROR(VLOOKUP($C1715,'t-1 2020'!$A:$V,14,0),"")</f>
        <v>1</v>
      </c>
      <c r="BC1715" s="6"/>
      <c r="BD1715" s="6"/>
    </row>
    <row r="1716" ht="15.75" customHeight="1">
      <c r="A1716" s="2">
        <v>307.0</v>
      </c>
      <c r="B1716" s="3">
        <v>2021.0</v>
      </c>
      <c r="C1716" s="7" t="s">
        <v>368</v>
      </c>
      <c r="D1716" s="2">
        <v>17639.0</v>
      </c>
      <c r="E1716" s="2">
        <v>2.558115000121E12</v>
      </c>
      <c r="F1716" s="2" t="str">
        <f t="array" ref="F1716">IFERROR(INDEX(cnpj!$A:$B,MATCH(C1716,cnpj!$B:$B,0),1),IF(G1716=14,LEFT(E1716,2)&amp;"."&amp;MID(E1716,3,3)&amp;"."&amp;MID(E1716,6,3)&amp;"/"&amp;MID(E1716,9,4)&amp;"-"&amp;RIGHT(E1716,2),IF(G1716=13,0&amp;LEFT(E1716,1)&amp;"."&amp;MID(E1716,2,3)&amp;"."&amp;MID(E1716,5,3)&amp;"/"&amp;MID(E1716,8,4)&amp;"-"&amp;RIGHT(E1716,2),IF(G1716=12,"00"&amp;"."&amp;LEFT(E1716,3)&amp;"."&amp;MID(E1716,4,3)&amp;"/"&amp;MID(E1716,7,4)&amp;"-"&amp;RIGHT(E1716,2),IF(G1716=11,"00.0"&amp;LEFT(E1716,2)&amp;"."&amp;MID(E1716,3,3)&amp;"/"&amp;MID(E1716,6,4)&amp;"-"&amp;RIGHT(E1716,2),"erro")))))</f>
        <v>02.558.115/0001-21</v>
      </c>
      <c r="G1716" s="2">
        <f t="shared" si="2"/>
        <v>13</v>
      </c>
      <c r="H1716" s="2" t="s">
        <v>57</v>
      </c>
      <c r="I1716" s="2">
        <v>2.0</v>
      </c>
      <c r="J1716" s="6" t="str">
        <f t="shared" si="14"/>
        <v/>
      </c>
      <c r="K1716" s="6"/>
      <c r="L1716" s="6"/>
      <c r="M1716" s="6"/>
      <c r="N1716" s="6"/>
      <c r="O1716" s="6"/>
      <c r="P1716" s="6"/>
      <c r="Q1716" s="6"/>
      <c r="R1716" s="6"/>
      <c r="S1716" s="6"/>
      <c r="T1716" s="6" t="str">
        <f t="shared" si="15"/>
        <v/>
      </c>
      <c r="U1716" s="6" t="str">
        <f t="shared" si="16"/>
        <v/>
      </c>
      <c r="V1716" s="6" t="str">
        <f t="shared" si="17"/>
        <v/>
      </c>
      <c r="W1716" s="6" t="str">
        <f>IFERROR(VLOOKUP($C1716,'pc 2021'!$D:$M,10,0)/1000,"")</f>
        <v/>
      </c>
      <c r="X1716" s="6" t="str">
        <f>IFERROR(VLOOKUP($C1716,'pnc 2021'!$D:$M,10,0)/1000,"")</f>
        <v/>
      </c>
      <c r="Y1716" s="6" t="str">
        <f>IFERROR(VLOOKUP(C1716,'atv 2021'!$D:$M,10,0)/1000,"")</f>
        <v/>
      </c>
      <c r="Z1716" s="6" t="str">
        <f>IFERROR(VLOOKUP($C1716,'ll 2021'!$D:$N,11,0)/1000,"")</f>
        <v/>
      </c>
      <c r="AA1716" s="2" t="str">
        <f t="shared" si="3"/>
        <v/>
      </c>
      <c r="AB1716" s="2">
        <f t="shared" si="18"/>
        <v>0</v>
      </c>
      <c r="AC1716" s="2">
        <f t="shared" si="19"/>
        <v>0</v>
      </c>
      <c r="AD1716" s="2">
        <f t="shared" si="20"/>
        <v>0</v>
      </c>
      <c r="AE1716" s="2">
        <f t="shared" si="21"/>
        <v>1</v>
      </c>
      <c r="AF1716" s="2">
        <f t="shared" si="22"/>
        <v>0</v>
      </c>
      <c r="AG1716" s="2">
        <f t="shared" si="23"/>
        <v>0</v>
      </c>
      <c r="AH1716" s="2">
        <f t="shared" si="24"/>
        <v>0</v>
      </c>
      <c r="AI1716" s="2">
        <f t="shared" si="25"/>
        <v>0</v>
      </c>
      <c r="AJ1716" s="2">
        <f t="shared" si="26"/>
        <v>0</v>
      </c>
      <c r="AK1716" s="2">
        <f t="shared" si="27"/>
        <v>0</v>
      </c>
      <c r="AL1716" s="2">
        <f t="shared" si="28"/>
        <v>0</v>
      </c>
      <c r="AM1716" s="2">
        <v>0.0</v>
      </c>
      <c r="AN1716" s="3">
        <v>0.0</v>
      </c>
      <c r="AO1716" s="3">
        <v>0.0</v>
      </c>
      <c r="AP1716" s="3">
        <v>0.0</v>
      </c>
      <c r="AQ1716" s="3">
        <v>0.0</v>
      </c>
      <c r="AR1716" s="3">
        <v>1.0</v>
      </c>
      <c r="AS1716" s="6" t="str">
        <f>IFERROR(VLOOKUP($C1716,'t-1 2020'!$A:$V,15,0),"")</f>
        <v/>
      </c>
      <c r="AT1716" s="6" t="str">
        <f>IFERROR(VLOOKUP($C1716,'t-1 2020'!$A:$V,16,0),"")</f>
        <v/>
      </c>
      <c r="AU1716" s="6" t="str">
        <f>IFERROR(VLOOKUP($C1716,'t-1 2020'!$A:$V,17,0),"")</f>
        <v/>
      </c>
      <c r="AV1716" s="6" t="str">
        <f>IFERROR(VLOOKUP($C1716,'t-1 2020'!$A:$V,8,0),"")</f>
        <v/>
      </c>
      <c r="AW1716" s="6" t="str">
        <f>IFERROR(VLOOKUP($C1716,'t-1 2020'!$A:$V,9,0),"")</f>
        <v/>
      </c>
      <c r="AX1716" s="6" t="str">
        <f>IFERROR(VLOOKUP($C1716,'t-1 2020'!$A:$V,10,0),"")</f>
        <v/>
      </c>
      <c r="AY1716" s="6" t="str">
        <f>IFERROR(VLOOKUP($C1716,'t-1 2020'!$A:$V,111,0),"")</f>
        <v/>
      </c>
      <c r="AZ1716" s="6" t="str">
        <f>IFERROR(VLOOKUP($C1716,'t-1 2020'!$A:$V,12,0),"")</f>
        <v/>
      </c>
      <c r="BA1716" s="6" t="str">
        <f>IFERROR(VLOOKUP($C1716,'t-1 2020'!$A:$V,13,0),"")</f>
        <v/>
      </c>
      <c r="BB1716" s="6" t="str">
        <f>IFERROR(VLOOKUP($C1716,'t-1 2020'!$A:$V,14,0),"")</f>
        <v/>
      </c>
      <c r="BC1716" s="6"/>
      <c r="BD1716" s="6"/>
    </row>
    <row r="1717" ht="15.75" customHeight="1">
      <c r="A1717" s="2">
        <v>308.0</v>
      </c>
      <c r="B1717" s="3">
        <v>2021.0</v>
      </c>
      <c r="C1717" s="7" t="s">
        <v>369</v>
      </c>
      <c r="D1717" s="2">
        <v>19992.0</v>
      </c>
      <c r="E1717" s="2">
        <v>5.3113791000122E13</v>
      </c>
      <c r="F1717" s="2" t="str">
        <f t="array" ref="F1717">IFERROR(INDEX(cnpj!$A:$B,MATCH(C1717,cnpj!$B:$B,0),1),IF(G1717=14,LEFT(E1717,2)&amp;"."&amp;MID(E1717,3,3)&amp;"."&amp;MID(E1717,6,3)&amp;"/"&amp;MID(E1717,9,4)&amp;"-"&amp;RIGHT(E1717,2),IF(G1717=13,0&amp;LEFT(E1717,1)&amp;"."&amp;MID(E1717,2,3)&amp;"."&amp;MID(E1717,5,3)&amp;"/"&amp;MID(E1717,8,4)&amp;"-"&amp;RIGHT(E1717,2),IF(G1717=12,"00"&amp;"."&amp;LEFT(E1717,3)&amp;"."&amp;MID(E1717,4,3)&amp;"/"&amp;MID(E1717,7,4)&amp;"-"&amp;RIGHT(E1717,2),IF(G1717=11,"00.0"&amp;LEFT(E1717,2)&amp;"."&amp;MID(E1717,3,3)&amp;"/"&amp;MID(E1717,6,4)&amp;"-"&amp;RIGHT(E1717,2),"erro")))))</f>
        <v>53.113.791/0001-22</v>
      </c>
      <c r="G1717" s="2">
        <f t="shared" si="2"/>
        <v>14</v>
      </c>
      <c r="H1717" s="2" t="s">
        <v>314</v>
      </c>
      <c r="I1717" s="2">
        <v>9.0</v>
      </c>
      <c r="J1717" s="6" t="str">
        <f t="shared" si="14"/>
        <v/>
      </c>
      <c r="K1717" s="6"/>
      <c r="L1717" s="6"/>
      <c r="M1717" s="6"/>
      <c r="N1717" s="6"/>
      <c r="O1717" s="6"/>
      <c r="P1717" s="6"/>
      <c r="Q1717" s="6"/>
      <c r="R1717" s="6"/>
      <c r="S1717" s="6"/>
      <c r="T1717" s="6">
        <f t="shared" si="15"/>
        <v>15.74124468</v>
      </c>
      <c r="U1717" s="6">
        <f t="shared" si="16"/>
        <v>0.05371445631</v>
      </c>
      <c r="V1717" s="6">
        <f t="shared" si="17"/>
        <v>0.3829714164</v>
      </c>
      <c r="W1717" s="6">
        <f>IFERROR(VLOOKUP($C1717,'pc 2021'!$D:$M,10,0)/1000,"")</f>
        <v>872267</v>
      </c>
      <c r="X1717" s="6">
        <f>IFERROR(VLOOKUP($C1717,'pnc 2021'!$D:$M,10,0)/1000,"")</f>
        <v>1754987</v>
      </c>
      <c r="Y1717" s="6">
        <f>IFERROR(VLOOKUP(C1717,'atv 2021'!$D:$M,10,0)/1000,"")</f>
        <v>6860183</v>
      </c>
      <c r="Z1717" s="6">
        <f>IFERROR(VLOOKUP($C1717,'ll 2021'!$D:$N,11,0)/1000,"")</f>
        <v>368491</v>
      </c>
      <c r="AA1717" s="2" t="str">
        <f t="shared" si="3"/>
        <v/>
      </c>
      <c r="AB1717" s="2">
        <f t="shared" si="18"/>
        <v>0</v>
      </c>
      <c r="AC1717" s="2">
        <f t="shared" si="19"/>
        <v>0</v>
      </c>
      <c r="AD1717" s="2">
        <f t="shared" si="20"/>
        <v>0</v>
      </c>
      <c r="AE1717" s="2">
        <f t="shared" si="21"/>
        <v>0</v>
      </c>
      <c r="AF1717" s="2">
        <f t="shared" si="22"/>
        <v>0</v>
      </c>
      <c r="AG1717" s="2">
        <f t="shared" si="23"/>
        <v>0</v>
      </c>
      <c r="AH1717" s="2">
        <f t="shared" si="24"/>
        <v>0</v>
      </c>
      <c r="AI1717" s="2">
        <f t="shared" si="25"/>
        <v>0</v>
      </c>
      <c r="AJ1717" s="2">
        <f t="shared" si="26"/>
        <v>0</v>
      </c>
      <c r="AK1717" s="2">
        <f t="shared" si="27"/>
        <v>0</v>
      </c>
      <c r="AL1717" s="2">
        <f t="shared" si="28"/>
        <v>1</v>
      </c>
      <c r="AM1717" s="2">
        <v>0.0</v>
      </c>
      <c r="AN1717" s="3">
        <v>0.0</v>
      </c>
      <c r="AO1717" s="3">
        <v>0.0</v>
      </c>
      <c r="AP1717" s="3">
        <v>0.0</v>
      </c>
      <c r="AQ1717" s="3">
        <v>0.0</v>
      </c>
      <c r="AR1717" s="3">
        <v>1.0</v>
      </c>
      <c r="AS1717" s="6" t="str">
        <f>IFERROR(VLOOKUP($C1717,'t-1 2020'!$A:$V,15,0),"")</f>
        <v/>
      </c>
      <c r="AT1717" s="6" t="str">
        <f>IFERROR(VLOOKUP($C1717,'t-1 2020'!$A:$V,16,0),"")</f>
        <v/>
      </c>
      <c r="AU1717" s="6" t="str">
        <f>IFERROR(VLOOKUP($C1717,'t-1 2020'!$A:$V,17,0),"")</f>
        <v/>
      </c>
      <c r="AV1717" s="6" t="str">
        <f>IFERROR(VLOOKUP($C1717,'t-1 2020'!$A:$V,8,0),"")</f>
        <v/>
      </c>
      <c r="AW1717" s="6" t="str">
        <f>IFERROR(VLOOKUP($C1717,'t-1 2020'!$A:$V,9,0),"")</f>
        <v/>
      </c>
      <c r="AX1717" s="6" t="str">
        <f>IFERROR(VLOOKUP($C1717,'t-1 2020'!$A:$V,10,0),"")</f>
        <v/>
      </c>
      <c r="AY1717" s="6" t="str">
        <f>IFERROR(VLOOKUP($C1717,'t-1 2020'!$A:$V,111,0),"")</f>
        <v/>
      </c>
      <c r="AZ1717" s="6" t="str">
        <f>IFERROR(VLOOKUP($C1717,'t-1 2020'!$A:$V,12,0),"")</f>
        <v/>
      </c>
      <c r="BA1717" s="6" t="str">
        <f>IFERROR(VLOOKUP($C1717,'t-1 2020'!$A:$V,13,0),"")</f>
        <v/>
      </c>
      <c r="BB1717" s="6" t="str">
        <f>IFERROR(VLOOKUP($C1717,'t-1 2020'!$A:$V,14,0),"")</f>
        <v/>
      </c>
      <c r="BC1717" s="6"/>
      <c r="BD1717" s="6"/>
    </row>
    <row r="1718" ht="15.75" customHeight="1">
      <c r="A1718" s="2">
        <v>309.0</v>
      </c>
      <c r="B1718" s="3">
        <v>2021.0</v>
      </c>
      <c r="C1718" s="7" t="s">
        <v>370</v>
      </c>
      <c r="D1718" s="2">
        <v>19330.0</v>
      </c>
      <c r="E1718" s="2">
        <v>3.014553000191E12</v>
      </c>
      <c r="F1718" s="2" t="str">
        <f t="array" ref="F1718">IFERROR(INDEX(cnpj!$A:$B,MATCH(C1718,cnpj!$B:$B,0),1),IF(G1718=14,LEFT(E1718,2)&amp;"."&amp;MID(E1718,3,3)&amp;"."&amp;MID(E1718,6,3)&amp;"/"&amp;MID(E1718,9,4)&amp;"-"&amp;RIGHT(E1718,2),IF(G1718=13,0&amp;LEFT(E1718,1)&amp;"."&amp;MID(E1718,2,3)&amp;"."&amp;MID(E1718,5,3)&amp;"/"&amp;MID(E1718,8,4)&amp;"-"&amp;RIGHT(E1718,2),IF(G1718=12,"00"&amp;"."&amp;LEFT(E1718,3)&amp;"."&amp;MID(E1718,4,3)&amp;"/"&amp;MID(E1718,7,4)&amp;"-"&amp;RIGHT(E1718,2),IF(G1718=11,"00.0"&amp;LEFT(E1718,2)&amp;"."&amp;MID(E1718,3,3)&amp;"/"&amp;MID(E1718,6,4)&amp;"-"&amp;RIGHT(E1718,2),"erro")))))</f>
        <v>03.014.553/0001-91</v>
      </c>
      <c r="G1718" s="2">
        <f t="shared" si="2"/>
        <v>13</v>
      </c>
      <c r="H1718" s="2" t="s">
        <v>60</v>
      </c>
      <c r="I1718" s="2">
        <v>1.0</v>
      </c>
      <c r="J1718" s="6" t="str">
        <f t="shared" si="14"/>
        <v/>
      </c>
      <c r="K1718" s="6"/>
      <c r="L1718" s="6"/>
      <c r="M1718" s="6"/>
      <c r="N1718" s="6"/>
      <c r="O1718" s="6"/>
      <c r="P1718" s="6"/>
      <c r="Q1718" s="6"/>
      <c r="R1718" s="6"/>
      <c r="S1718" s="6"/>
      <c r="T1718" s="6">
        <f t="shared" si="15"/>
        <v>13.83441474</v>
      </c>
      <c r="U1718" s="6">
        <f t="shared" si="16"/>
        <v>0.01035439669</v>
      </c>
      <c r="V1718" s="6">
        <f t="shared" si="17"/>
        <v>0.1119103038</v>
      </c>
      <c r="W1718" s="6">
        <f>IFERROR(VLOOKUP($C1718,'pc 2021'!$D:$M,10,0)/1000,"")</f>
        <v>58824</v>
      </c>
      <c r="X1718" s="6">
        <f>IFERROR(VLOOKUP($C1718,'pnc 2021'!$D:$M,10,0)/1000,"")</f>
        <v>55222</v>
      </c>
      <c r="Y1718" s="6">
        <f>IFERROR(VLOOKUP(C1718,'atv 2021'!$D:$M,10,0)/1000,"")</f>
        <v>1019084</v>
      </c>
      <c r="Z1718" s="6">
        <f>IFERROR(VLOOKUP($C1718,'ll 2021'!$D:$N,11,0)/1000,"")</f>
        <v>10552</v>
      </c>
      <c r="AA1718" s="2" t="str">
        <f t="shared" si="3"/>
        <v/>
      </c>
      <c r="AB1718" s="2">
        <f t="shared" si="18"/>
        <v>0</v>
      </c>
      <c r="AC1718" s="2">
        <f t="shared" si="19"/>
        <v>0</v>
      </c>
      <c r="AD1718" s="2">
        <f t="shared" si="20"/>
        <v>0</v>
      </c>
      <c r="AE1718" s="2">
        <f t="shared" si="21"/>
        <v>0</v>
      </c>
      <c r="AF1718" s="2">
        <f t="shared" si="22"/>
        <v>0</v>
      </c>
      <c r="AG1718" s="2">
        <f t="shared" si="23"/>
        <v>1</v>
      </c>
      <c r="AH1718" s="2">
        <f t="shared" si="24"/>
        <v>0</v>
      </c>
      <c r="AI1718" s="2">
        <f t="shared" si="25"/>
        <v>0</v>
      </c>
      <c r="AJ1718" s="2">
        <f t="shared" si="26"/>
        <v>0</v>
      </c>
      <c r="AK1718" s="2">
        <f t="shared" si="27"/>
        <v>0</v>
      </c>
      <c r="AL1718" s="2">
        <f t="shared" si="28"/>
        <v>0</v>
      </c>
      <c r="AM1718" s="2">
        <v>0.0</v>
      </c>
      <c r="AN1718" s="3">
        <v>0.0</v>
      </c>
      <c r="AO1718" s="3">
        <v>0.0</v>
      </c>
      <c r="AP1718" s="3">
        <v>0.0</v>
      </c>
      <c r="AQ1718" s="3">
        <v>0.0</v>
      </c>
      <c r="AR1718" s="3">
        <v>1.0</v>
      </c>
      <c r="AS1718" s="6" t="str">
        <f>IFERROR(VLOOKUP($C1718,'t-1 2020'!$A:$V,15,0),"")</f>
        <v/>
      </c>
      <c r="AT1718" s="6" t="str">
        <f>IFERROR(VLOOKUP($C1718,'t-1 2020'!$A:$V,16,0),"")</f>
        <v/>
      </c>
      <c r="AU1718" s="6" t="str">
        <f>IFERROR(VLOOKUP($C1718,'t-1 2020'!$A:$V,17,0),"")</f>
        <v/>
      </c>
      <c r="AV1718" s="6" t="str">
        <f>IFERROR(VLOOKUP($C1718,'t-1 2020'!$A:$V,8,0),"")</f>
        <v/>
      </c>
      <c r="AW1718" s="6" t="str">
        <f>IFERROR(VLOOKUP($C1718,'t-1 2020'!$A:$V,9,0),"")</f>
        <v/>
      </c>
      <c r="AX1718" s="6" t="str">
        <f>IFERROR(VLOOKUP($C1718,'t-1 2020'!$A:$V,10,0),"")</f>
        <v/>
      </c>
      <c r="AY1718" s="6" t="str">
        <f>IFERROR(VLOOKUP($C1718,'t-1 2020'!$A:$V,111,0),"")</f>
        <v/>
      </c>
      <c r="AZ1718" s="6" t="str">
        <f>IFERROR(VLOOKUP($C1718,'t-1 2020'!$A:$V,12,0),"")</f>
        <v/>
      </c>
      <c r="BA1718" s="6" t="str">
        <f>IFERROR(VLOOKUP($C1718,'t-1 2020'!$A:$V,13,0),"")</f>
        <v/>
      </c>
      <c r="BB1718" s="6" t="str">
        <f>IFERROR(VLOOKUP($C1718,'t-1 2020'!$A:$V,14,0),"")</f>
        <v/>
      </c>
      <c r="BC1718" s="6"/>
      <c r="BD1718" s="6"/>
    </row>
    <row r="1719" ht="15.75" customHeight="1">
      <c r="A1719" s="2">
        <v>310.0</v>
      </c>
      <c r="B1719" s="3">
        <v>2021.0</v>
      </c>
      <c r="C1719" s="7" t="s">
        <v>371</v>
      </c>
      <c r="D1719" s="2">
        <v>22225.0</v>
      </c>
      <c r="E1719" s="2">
        <v>9.074183000164E12</v>
      </c>
      <c r="F1719" s="2" t="str">
        <f t="array" ref="F1719">IFERROR(INDEX(cnpj!$A:$B,MATCH(C1719,cnpj!$B:$B,0),1),IF(G1719=14,LEFT(E1719,2)&amp;"."&amp;MID(E1719,3,3)&amp;"."&amp;MID(E1719,6,3)&amp;"/"&amp;MID(E1719,9,4)&amp;"-"&amp;RIGHT(E1719,2),IF(G1719=13,0&amp;LEFT(E1719,1)&amp;"."&amp;MID(E1719,2,3)&amp;"."&amp;MID(E1719,5,3)&amp;"/"&amp;MID(E1719,8,4)&amp;"-"&amp;RIGHT(E1719,2),IF(G1719=12,"00"&amp;"."&amp;LEFT(E1719,3)&amp;"."&amp;MID(E1719,4,3)&amp;"/"&amp;MID(E1719,7,4)&amp;"-"&amp;RIGHT(E1719,2),IF(G1719=11,"00.0"&amp;LEFT(E1719,2)&amp;"."&amp;MID(E1719,3,3)&amp;"/"&amp;MID(E1719,6,4)&amp;"-"&amp;RIGHT(E1719,2),"erro")))))</f>
        <v>09.074.183/0001-64</v>
      </c>
      <c r="G1719" s="2">
        <f t="shared" si="2"/>
        <v>13</v>
      </c>
      <c r="H1719" s="2" t="s">
        <v>60</v>
      </c>
      <c r="I1719" s="2">
        <v>1.0</v>
      </c>
      <c r="J1719" s="6" t="str">
        <f t="shared" si="14"/>
        <v/>
      </c>
      <c r="K1719" s="6"/>
      <c r="L1719" s="6"/>
      <c r="M1719" s="6"/>
      <c r="N1719" s="6"/>
      <c r="O1719" s="6"/>
      <c r="P1719" s="6"/>
      <c r="Q1719" s="6"/>
      <c r="R1719" s="6"/>
      <c r="S1719" s="6"/>
      <c r="T1719" s="6">
        <f t="shared" si="15"/>
        <v>13.34164669</v>
      </c>
      <c r="U1719" s="6">
        <f t="shared" si="16"/>
        <v>0.03234542044</v>
      </c>
      <c r="V1719" s="6">
        <f t="shared" si="17"/>
        <v>0.3907342208</v>
      </c>
      <c r="W1719" s="6">
        <f>IFERROR(VLOOKUP($C1719,'pc 2021'!$D:$M,10,0)/1000,"")</f>
        <v>108641</v>
      </c>
      <c r="X1719" s="6">
        <f>IFERROR(VLOOKUP($C1719,'pnc 2021'!$D:$M,10,0)/1000,"")</f>
        <v>134627</v>
      </c>
      <c r="Y1719" s="6">
        <f>IFERROR(VLOOKUP(C1719,'atv 2021'!$D:$M,10,0)/1000,"")</f>
        <v>622592</v>
      </c>
      <c r="Z1719" s="6">
        <f>IFERROR(VLOOKUP($C1719,'ll 2021'!$D:$N,11,0)/1000,"")</f>
        <v>20138</v>
      </c>
      <c r="AA1719" s="2" t="str">
        <f t="shared" si="3"/>
        <v/>
      </c>
      <c r="AB1719" s="2">
        <f t="shared" si="18"/>
        <v>0</v>
      </c>
      <c r="AC1719" s="2">
        <f t="shared" si="19"/>
        <v>0</v>
      </c>
      <c r="AD1719" s="2">
        <f t="shared" si="20"/>
        <v>0</v>
      </c>
      <c r="AE1719" s="2">
        <f t="shared" si="21"/>
        <v>0</v>
      </c>
      <c r="AF1719" s="2">
        <f t="shared" si="22"/>
        <v>0</v>
      </c>
      <c r="AG1719" s="2">
        <f t="shared" si="23"/>
        <v>1</v>
      </c>
      <c r="AH1719" s="2">
        <f t="shared" si="24"/>
        <v>0</v>
      </c>
      <c r="AI1719" s="2">
        <f t="shared" si="25"/>
        <v>0</v>
      </c>
      <c r="AJ1719" s="2">
        <f t="shared" si="26"/>
        <v>0</v>
      </c>
      <c r="AK1719" s="2">
        <f t="shared" si="27"/>
        <v>0</v>
      </c>
      <c r="AL1719" s="2">
        <f t="shared" si="28"/>
        <v>0</v>
      </c>
      <c r="AM1719" s="2">
        <v>0.0</v>
      </c>
      <c r="AN1719" s="3">
        <v>0.0</v>
      </c>
      <c r="AO1719" s="3">
        <v>0.0</v>
      </c>
      <c r="AP1719" s="3">
        <v>0.0</v>
      </c>
      <c r="AQ1719" s="3">
        <v>0.0</v>
      </c>
      <c r="AR1719" s="3">
        <v>1.0</v>
      </c>
      <c r="AS1719" s="6">
        <f>IFERROR(VLOOKUP($C1719,'t-1 2020'!$A:$V,15,0),"")</f>
        <v>13.31375864</v>
      </c>
      <c r="AT1719" s="6">
        <f>IFERROR(VLOOKUP($C1719,'t-1 2020'!$A:$V,16,0),"")</f>
        <v>-0.001663173507</v>
      </c>
      <c r="AU1719" s="6">
        <f>IFERROR(VLOOKUP($C1719,'t-1 2020'!$A:$V,17,0),"")</f>
        <v>0.414377945</v>
      </c>
      <c r="AV1719" s="6">
        <f>IFERROR(VLOOKUP($C1719,'t-1 2020'!$A:$V,8,0),"")</f>
        <v>0</v>
      </c>
      <c r="AW1719" s="6">
        <f>IFERROR(VLOOKUP($C1719,'t-1 2020'!$A:$V,9,0),"")</f>
        <v>0</v>
      </c>
      <c r="AX1719" s="6">
        <f>IFERROR(VLOOKUP($C1719,'t-1 2020'!$A:$V,10,0),"")</f>
        <v>0</v>
      </c>
      <c r="AY1719" s="6" t="str">
        <f>IFERROR(VLOOKUP($C1719,'t-1 2020'!$A:$V,111,0),"")</f>
        <v/>
      </c>
      <c r="AZ1719" s="6">
        <f>IFERROR(VLOOKUP($C1719,'t-1 2020'!$A:$V,12,0),"")</f>
        <v>0</v>
      </c>
      <c r="BA1719" s="6">
        <f>IFERROR(VLOOKUP($C1719,'t-1 2020'!$A:$V,13,0),"")</f>
        <v>1</v>
      </c>
      <c r="BB1719" s="6">
        <f>IFERROR(VLOOKUP($C1719,'t-1 2020'!$A:$V,14,0),"")</f>
        <v>0</v>
      </c>
      <c r="BC1719" s="6"/>
      <c r="BD1719" s="6"/>
    </row>
    <row r="1720" ht="15.75" customHeight="1">
      <c r="A1720" s="2">
        <v>311.0</v>
      </c>
      <c r="B1720" s="3">
        <v>2021.0</v>
      </c>
      <c r="C1720" s="7" t="s">
        <v>372</v>
      </c>
      <c r="D1720" s="2">
        <v>20257.0</v>
      </c>
      <c r="E1720" s="2">
        <v>7.85997100013E12</v>
      </c>
      <c r="F1720" s="2" t="str">
        <f t="array" ref="F1720">IFERROR(INDEX(cnpj!$A:$B,MATCH(C1720,cnpj!$B:$B,0),1),IF(G1720=14,LEFT(E1720,2)&amp;"."&amp;MID(E1720,3,3)&amp;"."&amp;MID(E1720,6,3)&amp;"/"&amp;MID(E1720,9,4)&amp;"-"&amp;RIGHT(E1720,2),IF(G1720=13,0&amp;LEFT(E1720,1)&amp;"."&amp;MID(E1720,2,3)&amp;"."&amp;MID(E1720,5,3)&amp;"/"&amp;MID(E1720,8,4)&amp;"-"&amp;RIGHT(E1720,2),IF(G1720=12,"00"&amp;"."&amp;LEFT(E1720,3)&amp;"."&amp;MID(E1720,4,3)&amp;"/"&amp;MID(E1720,7,4)&amp;"-"&amp;RIGHT(E1720,2),IF(G1720=11,"00.0"&amp;LEFT(E1720,2)&amp;"."&amp;MID(E1720,3,3)&amp;"/"&amp;MID(E1720,6,4)&amp;"-"&amp;RIGHT(E1720,2),"erro")))))</f>
        <v>07.859.971/0001-30</v>
      </c>
      <c r="G1720" s="2">
        <f t="shared" si="2"/>
        <v>13</v>
      </c>
      <c r="H1720" s="2" t="s">
        <v>55</v>
      </c>
      <c r="I1720" s="2">
        <v>10.0</v>
      </c>
      <c r="J1720" s="6" t="str">
        <f t="shared" si="14"/>
        <v/>
      </c>
      <c r="K1720" s="6"/>
      <c r="L1720" s="6"/>
      <c r="M1720" s="6"/>
      <c r="N1720" s="6"/>
      <c r="O1720" s="6"/>
      <c r="P1720" s="6"/>
      <c r="Q1720" s="6"/>
      <c r="R1720" s="6"/>
      <c r="S1720" s="6"/>
      <c r="T1720" s="6">
        <f t="shared" si="15"/>
        <v>16.44236372</v>
      </c>
      <c r="U1720" s="6">
        <f t="shared" si="16"/>
        <v>0.160064005</v>
      </c>
      <c r="V1720" s="6">
        <f t="shared" si="17"/>
        <v>0.516654447</v>
      </c>
      <c r="W1720" s="6">
        <f>IFERROR(VLOOKUP($C1720,'pc 2021'!$D:$M,10,0)/1000,"")</f>
        <v>1150286</v>
      </c>
      <c r="X1720" s="6">
        <f>IFERROR(VLOOKUP($C1720,'pnc 2021'!$D:$M,10,0)/1000,"")</f>
        <v>5995138</v>
      </c>
      <c r="Y1720" s="6">
        <f>IFERROR(VLOOKUP(C1720,'atv 2021'!$D:$M,10,0)/1000,"")</f>
        <v>13830180</v>
      </c>
      <c r="Z1720" s="6">
        <f>IFERROR(VLOOKUP($C1720,'ll 2021'!$D:$N,11,0)/1000,"")</f>
        <v>2213714</v>
      </c>
      <c r="AA1720" s="2" t="str">
        <f t="shared" si="3"/>
        <v/>
      </c>
      <c r="AB1720" s="2">
        <f t="shared" si="18"/>
        <v>0</v>
      </c>
      <c r="AC1720" s="2">
        <f t="shared" si="19"/>
        <v>0</v>
      </c>
      <c r="AD1720" s="2">
        <f t="shared" si="20"/>
        <v>1</v>
      </c>
      <c r="AE1720" s="2">
        <f t="shared" si="21"/>
        <v>0</v>
      </c>
      <c r="AF1720" s="2">
        <f t="shared" si="22"/>
        <v>0</v>
      </c>
      <c r="AG1720" s="2">
        <f t="shared" si="23"/>
        <v>0</v>
      </c>
      <c r="AH1720" s="2">
        <f t="shared" si="24"/>
        <v>0</v>
      </c>
      <c r="AI1720" s="2">
        <f t="shared" si="25"/>
        <v>0</v>
      </c>
      <c r="AJ1720" s="2">
        <f t="shared" si="26"/>
        <v>0</v>
      </c>
      <c r="AK1720" s="2">
        <f t="shared" si="27"/>
        <v>0</v>
      </c>
      <c r="AL1720" s="2">
        <f t="shared" si="28"/>
        <v>0</v>
      </c>
      <c r="AM1720" s="2">
        <v>0.0</v>
      </c>
      <c r="AN1720" s="3">
        <v>0.0</v>
      </c>
      <c r="AO1720" s="3">
        <v>0.0</v>
      </c>
      <c r="AP1720" s="3">
        <v>0.0</v>
      </c>
      <c r="AQ1720" s="3">
        <v>0.0</v>
      </c>
      <c r="AR1720" s="3">
        <v>1.0</v>
      </c>
      <c r="AS1720" s="6">
        <f>IFERROR(VLOOKUP($C1720,'t-1 2020'!$A:$V,15,0),"")</f>
        <v>16.33654653</v>
      </c>
      <c r="AT1720" s="6">
        <f>IFERROR(VLOOKUP($C1720,'t-1 2020'!$A:$V,16,0),"")</f>
        <v>0.1818856906</v>
      </c>
      <c r="AU1720" s="6">
        <f>IFERROR(VLOOKUP($C1720,'t-1 2020'!$A:$V,17,0),"")</f>
        <v>0.5156601558</v>
      </c>
      <c r="AV1720" s="6">
        <f>IFERROR(VLOOKUP($C1720,'t-1 2020'!$A:$V,8,0),"")</f>
        <v>0</v>
      </c>
      <c r="AW1720" s="6">
        <f>IFERROR(VLOOKUP($C1720,'t-1 2020'!$A:$V,9,0),"")</f>
        <v>1</v>
      </c>
      <c r="AX1720" s="6">
        <f>IFERROR(VLOOKUP($C1720,'t-1 2020'!$A:$V,10,0),"")</f>
        <v>1</v>
      </c>
      <c r="AY1720" s="6" t="str">
        <f>IFERROR(VLOOKUP($C1720,'t-1 2020'!$A:$V,111,0),"")</f>
        <v/>
      </c>
      <c r="AZ1720" s="6">
        <f>IFERROR(VLOOKUP($C1720,'t-1 2020'!$A:$V,12,0),"")</f>
        <v>0</v>
      </c>
      <c r="BA1720" s="6">
        <f>IFERROR(VLOOKUP($C1720,'t-1 2020'!$A:$V,13,0),"")</f>
        <v>27</v>
      </c>
      <c r="BB1720" s="6">
        <f>IFERROR(VLOOKUP($C1720,'t-1 2020'!$A:$V,14,0),"")</f>
        <v>0</v>
      </c>
      <c r="BC1720" s="6"/>
      <c r="BD1720" s="6"/>
    </row>
    <row r="1721" ht="15.75" customHeight="1">
      <c r="A1721" s="2">
        <v>312.0</v>
      </c>
      <c r="B1721" s="3">
        <v>2021.0</v>
      </c>
      <c r="C1721" s="7" t="s">
        <v>373</v>
      </c>
      <c r="D1721" s="2">
        <v>20443.0</v>
      </c>
      <c r="E1721" s="2">
        <v>2.281836000137E12</v>
      </c>
      <c r="F1721" s="2" t="str">
        <f t="array" ref="F1721">IFERROR(INDEX(cnpj!$A:$B,MATCH(C1721,cnpj!$B:$B,0),1),IF(G1721=14,LEFT(E1721,2)&amp;"."&amp;MID(E1721,3,3)&amp;"."&amp;MID(E1721,6,3)&amp;"/"&amp;MID(E1721,9,4)&amp;"-"&amp;RIGHT(E1721,2),IF(G1721=13,0&amp;LEFT(E1721,1)&amp;"."&amp;MID(E1721,2,3)&amp;"."&amp;MID(E1721,5,3)&amp;"/"&amp;MID(E1721,8,4)&amp;"-"&amp;RIGHT(E1721,2),IF(G1721=12,"00"&amp;"."&amp;LEFT(E1721,3)&amp;"."&amp;MID(E1721,4,3)&amp;"/"&amp;MID(E1721,7,4)&amp;"-"&amp;RIGHT(E1721,2),IF(G1721=11,"00.0"&amp;LEFT(E1721,2)&amp;"."&amp;MID(E1721,3,3)&amp;"/"&amp;MID(E1721,6,4)&amp;"-"&amp;RIGHT(E1721,2),"erro")))))</f>
        <v>02.281.836/0001-37</v>
      </c>
      <c r="G1721" s="2">
        <f t="shared" si="2"/>
        <v>13</v>
      </c>
      <c r="H1721" s="2" t="s">
        <v>60</v>
      </c>
      <c r="I1721" s="2">
        <v>1.0</v>
      </c>
      <c r="J1721" s="6" t="str">
        <f t="shared" si="14"/>
        <v/>
      </c>
      <c r="K1721" s="6"/>
      <c r="L1721" s="6"/>
      <c r="M1721" s="6"/>
      <c r="N1721" s="6"/>
      <c r="O1721" s="6"/>
      <c r="P1721" s="6"/>
      <c r="Q1721" s="6"/>
      <c r="R1721" s="6"/>
      <c r="S1721" s="6"/>
      <c r="T1721" s="6">
        <f t="shared" si="15"/>
        <v>16.15136368</v>
      </c>
      <c r="U1721" s="6">
        <f t="shared" si="16"/>
        <v>-0.009388025624</v>
      </c>
      <c r="V1721" s="6">
        <f t="shared" si="17"/>
        <v>0.7719533702</v>
      </c>
      <c r="W1721" s="6">
        <f>IFERROR(VLOOKUP($C1721,'pc 2021'!$D:$M,10,0)/1000,"")</f>
        <v>387890</v>
      </c>
      <c r="X1721" s="6">
        <f>IFERROR(VLOOKUP($C1721,'pnc 2021'!$D:$M,10,0)/1000,"")</f>
        <v>7592777</v>
      </c>
      <c r="Y1721" s="6">
        <f>IFERROR(VLOOKUP(C1721,'atv 2021'!$D:$M,10,0)/1000,"")</f>
        <v>10338276</v>
      </c>
      <c r="Z1721" s="6">
        <f>IFERROR(VLOOKUP($C1721,'ll 2021'!$D:$N,11,0)/1000,"")</f>
        <v>-97056</v>
      </c>
      <c r="AA1721" s="2" t="str">
        <f t="shared" si="3"/>
        <v/>
      </c>
      <c r="AB1721" s="2">
        <f t="shared" si="18"/>
        <v>0</v>
      </c>
      <c r="AC1721" s="2">
        <f t="shared" si="19"/>
        <v>0</v>
      </c>
      <c r="AD1721" s="2">
        <f t="shared" si="20"/>
        <v>0</v>
      </c>
      <c r="AE1721" s="2">
        <f t="shared" si="21"/>
        <v>0</v>
      </c>
      <c r="AF1721" s="2">
        <f t="shared" si="22"/>
        <v>0</v>
      </c>
      <c r="AG1721" s="2">
        <f t="shared" si="23"/>
        <v>1</v>
      </c>
      <c r="AH1721" s="2">
        <f t="shared" si="24"/>
        <v>0</v>
      </c>
      <c r="AI1721" s="2">
        <f t="shared" si="25"/>
        <v>0</v>
      </c>
      <c r="AJ1721" s="2">
        <f t="shared" si="26"/>
        <v>0</v>
      </c>
      <c r="AK1721" s="2">
        <f t="shared" si="27"/>
        <v>0</v>
      </c>
      <c r="AL1721" s="2">
        <f t="shared" si="28"/>
        <v>0</v>
      </c>
      <c r="AM1721" s="2">
        <v>0.0</v>
      </c>
      <c r="AN1721" s="3">
        <v>0.0</v>
      </c>
      <c r="AO1721" s="3">
        <v>0.0</v>
      </c>
      <c r="AP1721" s="3">
        <v>0.0</v>
      </c>
      <c r="AQ1721" s="3">
        <v>0.0</v>
      </c>
      <c r="AR1721" s="3">
        <v>1.0</v>
      </c>
      <c r="AS1721" s="6" t="str">
        <f>IFERROR(VLOOKUP($C1721,'t-1 2020'!$A:$V,15,0),"")</f>
        <v/>
      </c>
      <c r="AT1721" s="6" t="str">
        <f>IFERROR(VLOOKUP($C1721,'t-1 2020'!$A:$V,16,0),"")</f>
        <v/>
      </c>
      <c r="AU1721" s="6" t="str">
        <f>IFERROR(VLOOKUP($C1721,'t-1 2020'!$A:$V,17,0),"")</f>
        <v/>
      </c>
      <c r="AV1721" s="6" t="str">
        <f>IFERROR(VLOOKUP($C1721,'t-1 2020'!$A:$V,8,0),"")</f>
        <v/>
      </c>
      <c r="AW1721" s="6" t="str">
        <f>IFERROR(VLOOKUP($C1721,'t-1 2020'!$A:$V,9,0),"")</f>
        <v/>
      </c>
      <c r="AX1721" s="6" t="str">
        <f>IFERROR(VLOOKUP($C1721,'t-1 2020'!$A:$V,10,0),"")</f>
        <v/>
      </c>
      <c r="AY1721" s="6" t="str">
        <f>IFERROR(VLOOKUP($C1721,'t-1 2020'!$A:$V,111,0),"")</f>
        <v/>
      </c>
      <c r="AZ1721" s="6" t="str">
        <f>IFERROR(VLOOKUP($C1721,'t-1 2020'!$A:$V,12,0),"")</f>
        <v/>
      </c>
      <c r="BA1721" s="6" t="str">
        <f>IFERROR(VLOOKUP($C1721,'t-1 2020'!$A:$V,13,0),"")</f>
        <v/>
      </c>
      <c r="BB1721" s="6" t="str">
        <f>IFERROR(VLOOKUP($C1721,'t-1 2020'!$A:$V,14,0),"")</f>
        <v/>
      </c>
      <c r="BC1721" s="6"/>
      <c r="BD1721" s="6"/>
    </row>
    <row r="1722" ht="15.75" customHeight="1">
      <c r="A1722" s="2">
        <v>313.0</v>
      </c>
      <c r="B1722" s="3">
        <v>2021.0</v>
      </c>
      <c r="C1722" s="7" t="s">
        <v>374</v>
      </c>
      <c r="D1722" s="2">
        <v>8192.0</v>
      </c>
      <c r="E1722" s="2">
        <v>9.2660570000126E13</v>
      </c>
      <c r="F1722" s="2" t="str">
        <f t="array" ref="F1722">IFERROR(INDEX(cnpj!$A:$B,MATCH(C1722,cnpj!$B:$B,0),1),IF(G1722=14,LEFT(E1722,2)&amp;"."&amp;MID(E1722,3,3)&amp;"."&amp;MID(E1722,6,3)&amp;"/"&amp;MID(E1722,9,4)&amp;"-"&amp;RIGHT(E1722,2),IF(G1722=13,0&amp;LEFT(E1722,1)&amp;"."&amp;MID(E1722,2,3)&amp;"."&amp;MID(E1722,5,3)&amp;"/"&amp;MID(E1722,8,4)&amp;"-"&amp;RIGHT(E1722,2),IF(G1722=12,"00"&amp;"."&amp;LEFT(E1722,3)&amp;"."&amp;MID(E1722,4,3)&amp;"/"&amp;MID(E1722,7,4)&amp;"-"&amp;RIGHT(E1722,2),IF(G1722=11,"00.0"&amp;LEFT(E1722,2)&amp;"."&amp;MID(E1722,3,3)&amp;"/"&amp;MID(E1722,6,4)&amp;"-"&amp;RIGHT(E1722,2),"erro")))))</f>
        <v>92.660.570/0001-26</v>
      </c>
      <c r="G1722" s="2">
        <f t="shared" si="2"/>
        <v>14</v>
      </c>
      <c r="H1722" s="2" t="s">
        <v>60</v>
      </c>
      <c r="I1722" s="2">
        <v>1.0</v>
      </c>
      <c r="J1722" s="6" t="str">
        <f t="shared" si="14"/>
        <v/>
      </c>
      <c r="K1722" s="6"/>
      <c r="L1722" s="6"/>
      <c r="M1722" s="6"/>
      <c r="N1722" s="6"/>
      <c r="O1722" s="6"/>
      <c r="P1722" s="6"/>
      <c r="Q1722" s="6"/>
      <c r="R1722" s="6"/>
      <c r="S1722" s="6"/>
      <c r="T1722" s="6">
        <f t="shared" si="15"/>
        <v>11.66530315</v>
      </c>
      <c r="U1722" s="6">
        <f t="shared" si="16"/>
        <v>0.1235445647</v>
      </c>
      <c r="V1722" s="6">
        <f t="shared" si="17"/>
        <v>0.1623390005</v>
      </c>
      <c r="W1722" s="6">
        <f>IFERROR(VLOOKUP($C1722,'pc 2021'!$D:$M,10,0)/1000,"")</f>
        <v>5457</v>
      </c>
      <c r="X1722" s="6">
        <f>IFERROR(VLOOKUP($C1722,'pnc 2021'!$D:$M,10,0)/1000,"")</f>
        <v>13449</v>
      </c>
      <c r="Y1722" s="6">
        <f>IFERROR(VLOOKUP(C1722,'atv 2021'!$D:$M,10,0)/1000,"")</f>
        <v>116460</v>
      </c>
      <c r="Z1722" s="6">
        <f>IFERROR(VLOOKUP($C1722,'ll 2021'!$D:$N,11,0)/1000,"")</f>
        <v>14388</v>
      </c>
      <c r="AA1722" s="2" t="str">
        <f t="shared" si="3"/>
        <v/>
      </c>
      <c r="AB1722" s="2">
        <f t="shared" si="18"/>
        <v>0</v>
      </c>
      <c r="AC1722" s="2">
        <f t="shared" si="19"/>
        <v>0</v>
      </c>
      <c r="AD1722" s="2">
        <f t="shared" si="20"/>
        <v>0</v>
      </c>
      <c r="AE1722" s="2">
        <f t="shared" si="21"/>
        <v>0</v>
      </c>
      <c r="AF1722" s="2">
        <f t="shared" si="22"/>
        <v>0</v>
      </c>
      <c r="AG1722" s="2">
        <f t="shared" si="23"/>
        <v>1</v>
      </c>
      <c r="AH1722" s="2">
        <f t="shared" si="24"/>
        <v>0</v>
      </c>
      <c r="AI1722" s="2">
        <f t="shared" si="25"/>
        <v>0</v>
      </c>
      <c r="AJ1722" s="2">
        <f t="shared" si="26"/>
        <v>0</v>
      </c>
      <c r="AK1722" s="2">
        <f t="shared" si="27"/>
        <v>0</v>
      </c>
      <c r="AL1722" s="2">
        <f t="shared" si="28"/>
        <v>0</v>
      </c>
      <c r="AM1722" s="2">
        <v>0.0</v>
      </c>
      <c r="AN1722" s="3">
        <v>0.0</v>
      </c>
      <c r="AO1722" s="3">
        <v>0.0</v>
      </c>
      <c r="AP1722" s="3">
        <v>0.0</v>
      </c>
      <c r="AQ1722" s="3">
        <v>0.0</v>
      </c>
      <c r="AR1722" s="3">
        <v>1.0</v>
      </c>
      <c r="AS1722" s="6">
        <f>IFERROR(VLOOKUP($C1722,'t-1 2020'!$A:$V,15,0),"")</f>
        <v>11.62517321</v>
      </c>
      <c r="AT1722" s="6">
        <f>IFERROR(VLOOKUP($C1722,'t-1 2020'!$A:$V,16,0),"")</f>
        <v>0.07525094075</v>
      </c>
      <c r="AU1722" s="6">
        <f>IFERROR(VLOOKUP($C1722,'t-1 2020'!$A:$V,17,0),"")</f>
        <v>0.1575094522</v>
      </c>
      <c r="AV1722" s="6">
        <f>IFERROR(VLOOKUP($C1722,'t-1 2020'!$A:$V,8,0),"")</f>
        <v>0</v>
      </c>
      <c r="AW1722" s="6">
        <f>IFERROR(VLOOKUP($C1722,'t-1 2020'!$A:$V,9,0),"")</f>
        <v>0</v>
      </c>
      <c r="AX1722" s="6">
        <f>IFERROR(VLOOKUP($C1722,'t-1 2020'!$A:$V,10,0),"")</f>
        <v>0</v>
      </c>
      <c r="AY1722" s="6" t="str">
        <f>IFERROR(VLOOKUP($C1722,'t-1 2020'!$A:$V,111,0),"")</f>
        <v/>
      </c>
      <c r="AZ1722" s="6">
        <f>IFERROR(VLOOKUP($C1722,'t-1 2020'!$A:$V,12,0),"")</f>
        <v>0</v>
      </c>
      <c r="BA1722" s="6">
        <f>IFERROR(VLOOKUP($C1722,'t-1 2020'!$A:$V,13,0),"")</f>
        <v>10</v>
      </c>
      <c r="BB1722" s="6">
        <f>IFERROR(VLOOKUP($C1722,'t-1 2020'!$A:$V,14,0),"")</f>
        <v>0</v>
      </c>
      <c r="BC1722" s="6"/>
      <c r="BD1722" s="6"/>
    </row>
    <row r="1723" ht="15.75" customHeight="1">
      <c r="A1723" s="2">
        <v>314.0</v>
      </c>
      <c r="B1723" s="3">
        <v>2021.0</v>
      </c>
      <c r="C1723" s="7" t="s">
        <v>375</v>
      </c>
      <c r="D1723" s="2">
        <v>21130.0</v>
      </c>
      <c r="E1723" s="2">
        <v>8.811643000127E12</v>
      </c>
      <c r="F1723" s="2" t="str">
        <f t="array" ref="F1723">IFERROR(INDEX(cnpj!$A:$B,MATCH(C1723,cnpj!$B:$B,0),1),IF(G1723=14,LEFT(E1723,2)&amp;"."&amp;MID(E1723,3,3)&amp;"."&amp;MID(E1723,6,3)&amp;"/"&amp;MID(E1723,9,4)&amp;"-"&amp;RIGHT(E1723,2),IF(G1723=13,0&amp;LEFT(E1723,1)&amp;"."&amp;MID(E1723,2,3)&amp;"."&amp;MID(E1723,5,3)&amp;"/"&amp;MID(E1723,8,4)&amp;"-"&amp;RIGHT(E1723,2),IF(G1723=12,"00"&amp;"."&amp;LEFT(E1723,3)&amp;"."&amp;MID(E1723,4,3)&amp;"/"&amp;MID(E1723,7,4)&amp;"-"&amp;RIGHT(E1723,2),IF(G1723=11,"00.0"&amp;LEFT(E1723,2)&amp;"."&amp;MID(E1723,3,3)&amp;"/"&amp;MID(E1723,6,4)&amp;"-"&amp;RIGHT(E1723,2),"erro")))))</f>
        <v>08.811.643/0001-27</v>
      </c>
      <c r="G1723" s="2">
        <f t="shared" si="2"/>
        <v>13</v>
      </c>
      <c r="H1723" s="2" t="s">
        <v>62</v>
      </c>
      <c r="I1723" s="2">
        <v>3.0</v>
      </c>
      <c r="J1723" s="6" t="str">
        <f t="shared" si="14"/>
        <v/>
      </c>
      <c r="K1723" s="6"/>
      <c r="L1723" s="6"/>
      <c r="M1723" s="6"/>
      <c r="N1723" s="6"/>
      <c r="O1723" s="6"/>
      <c r="P1723" s="6"/>
      <c r="Q1723" s="6"/>
      <c r="R1723" s="6"/>
      <c r="S1723" s="6"/>
      <c r="T1723" s="6">
        <f t="shared" si="15"/>
        <v>14.43026421</v>
      </c>
      <c r="U1723" s="6">
        <f t="shared" si="16"/>
        <v>0.06519139888</v>
      </c>
      <c r="V1723" s="6">
        <f t="shared" si="17"/>
        <v>0.3396580469</v>
      </c>
      <c r="W1723" s="6">
        <f>IFERROR(VLOOKUP($C1723,'pc 2021'!$D:$M,10,0)/1000,"")</f>
        <v>302950</v>
      </c>
      <c r="X1723" s="6">
        <f>IFERROR(VLOOKUP($C1723,'pnc 2021'!$D:$M,10,0)/1000,"")</f>
        <v>325146</v>
      </c>
      <c r="Y1723" s="6">
        <f>IFERROR(VLOOKUP(C1723,'atv 2021'!$D:$M,10,0)/1000,"")</f>
        <v>1849201</v>
      </c>
      <c r="Z1723" s="6">
        <f>IFERROR(VLOOKUP($C1723,'ll 2021'!$D:$N,11,0)/1000,"")</f>
        <v>120552</v>
      </c>
      <c r="AA1723" s="2" t="str">
        <f t="shared" si="3"/>
        <v/>
      </c>
      <c r="AB1723" s="2">
        <f t="shared" si="18"/>
        <v>0</v>
      </c>
      <c r="AC1723" s="2">
        <f t="shared" si="19"/>
        <v>0</v>
      </c>
      <c r="AD1723" s="2">
        <f t="shared" si="20"/>
        <v>0</v>
      </c>
      <c r="AE1723" s="2">
        <f t="shared" si="21"/>
        <v>0</v>
      </c>
      <c r="AF1723" s="2">
        <f t="shared" si="22"/>
        <v>0</v>
      </c>
      <c r="AG1723" s="2">
        <f t="shared" si="23"/>
        <v>0</v>
      </c>
      <c r="AH1723" s="2">
        <f t="shared" si="24"/>
        <v>1</v>
      </c>
      <c r="AI1723" s="2">
        <f t="shared" si="25"/>
        <v>0</v>
      </c>
      <c r="AJ1723" s="2">
        <f t="shared" si="26"/>
        <v>0</v>
      </c>
      <c r="AK1723" s="2">
        <f t="shared" si="27"/>
        <v>0</v>
      </c>
      <c r="AL1723" s="2">
        <f t="shared" si="28"/>
        <v>0</v>
      </c>
      <c r="AM1723" s="2">
        <v>0.0</v>
      </c>
      <c r="AN1723" s="3">
        <v>0.0</v>
      </c>
      <c r="AO1723" s="3">
        <v>0.0</v>
      </c>
      <c r="AP1723" s="3">
        <v>0.0</v>
      </c>
      <c r="AQ1723" s="3">
        <v>0.0</v>
      </c>
      <c r="AR1723" s="3">
        <v>1.0</v>
      </c>
      <c r="AS1723" s="6" t="str">
        <f>IFERROR(VLOOKUP($C1723,'t-1 2020'!$A:$V,15,0),"")</f>
        <v/>
      </c>
      <c r="AT1723" s="6" t="str">
        <f>IFERROR(VLOOKUP($C1723,'t-1 2020'!$A:$V,16,0),"")</f>
        <v/>
      </c>
      <c r="AU1723" s="6" t="str">
        <f>IFERROR(VLOOKUP($C1723,'t-1 2020'!$A:$V,17,0),"")</f>
        <v/>
      </c>
      <c r="AV1723" s="6" t="str">
        <f>IFERROR(VLOOKUP($C1723,'t-1 2020'!$A:$V,8,0),"")</f>
        <v/>
      </c>
      <c r="AW1723" s="6" t="str">
        <f>IFERROR(VLOOKUP($C1723,'t-1 2020'!$A:$V,9,0),"")</f>
        <v/>
      </c>
      <c r="AX1723" s="6" t="str">
        <f>IFERROR(VLOOKUP($C1723,'t-1 2020'!$A:$V,10,0),"")</f>
        <v/>
      </c>
      <c r="AY1723" s="6" t="str">
        <f>IFERROR(VLOOKUP($C1723,'t-1 2020'!$A:$V,111,0),"")</f>
        <v/>
      </c>
      <c r="AZ1723" s="6" t="str">
        <f>IFERROR(VLOOKUP($C1723,'t-1 2020'!$A:$V,12,0),"")</f>
        <v/>
      </c>
      <c r="BA1723" s="6" t="str">
        <f>IFERROR(VLOOKUP($C1723,'t-1 2020'!$A:$V,13,0),"")</f>
        <v/>
      </c>
      <c r="BB1723" s="6" t="str">
        <f>IFERROR(VLOOKUP($C1723,'t-1 2020'!$A:$V,14,0),"")</f>
        <v/>
      </c>
      <c r="BC1723" s="6"/>
      <c r="BD1723" s="6"/>
    </row>
    <row r="1724" ht="15.75" customHeight="1">
      <c r="A1724" s="2">
        <v>315.0</v>
      </c>
      <c r="B1724" s="3">
        <v>2021.0</v>
      </c>
      <c r="C1724" s="7" t="s">
        <v>376</v>
      </c>
      <c r="D1724" s="2">
        <v>11398.0</v>
      </c>
      <c r="E1724" s="2">
        <v>1.5115504000124E13</v>
      </c>
      <c r="F1724" s="2" t="str">
        <f t="array" ref="F1724">IFERROR(INDEX(cnpj!$A:$B,MATCH(C1724,cnpj!$B:$B,0),1),IF(G1724=14,LEFT(E1724,2)&amp;"."&amp;MID(E1724,3,3)&amp;"."&amp;MID(E1724,6,3)&amp;"/"&amp;MID(E1724,9,4)&amp;"-"&amp;RIGHT(E1724,2),IF(G1724=13,0&amp;LEFT(E1724,1)&amp;"."&amp;MID(E1724,2,3)&amp;"."&amp;MID(E1724,5,3)&amp;"/"&amp;MID(E1724,8,4)&amp;"-"&amp;RIGHT(E1724,2),IF(G1724=12,"00"&amp;"."&amp;LEFT(E1724,3)&amp;"."&amp;MID(E1724,4,3)&amp;"/"&amp;MID(E1724,7,4)&amp;"-"&amp;RIGHT(E1724,2),IF(G1724=11,"00.0"&amp;LEFT(E1724,2)&amp;"."&amp;MID(E1724,3,3)&amp;"/"&amp;MID(E1724,6,4)&amp;"-"&amp;RIGHT(E1724,2),"erro")))))</f>
        <v>15.115.504/0001-24</v>
      </c>
      <c r="G1724" s="2">
        <f t="shared" si="2"/>
        <v>14</v>
      </c>
      <c r="H1724" s="2" t="s">
        <v>88</v>
      </c>
      <c r="I1724" s="2">
        <v>5.0</v>
      </c>
      <c r="J1724" s="6" t="str">
        <f t="shared" si="14"/>
        <v/>
      </c>
      <c r="K1724" s="6"/>
      <c r="L1724" s="6"/>
      <c r="M1724" s="6"/>
      <c r="N1724" s="6"/>
      <c r="O1724" s="6"/>
      <c r="P1724" s="6"/>
      <c r="Q1724" s="6"/>
      <c r="R1724" s="6"/>
      <c r="S1724" s="6"/>
      <c r="T1724" s="6">
        <f t="shared" si="15"/>
        <v>13.99662806</v>
      </c>
      <c r="U1724" s="6">
        <f t="shared" si="16"/>
        <v>0.2307760338</v>
      </c>
      <c r="V1724" s="6">
        <f t="shared" si="17"/>
        <v>0.2683829542</v>
      </c>
      <c r="W1724" s="6">
        <f>IFERROR(VLOOKUP($C1724,'pc 2021'!$D:$M,10,0)/1000,"")</f>
        <v>204671</v>
      </c>
      <c r="X1724" s="6">
        <f>IFERROR(VLOOKUP($C1724,'pnc 2021'!$D:$M,10,0)/1000,"")</f>
        <v>117001</v>
      </c>
      <c r="Y1724" s="6">
        <f>IFERROR(VLOOKUP(C1724,'atv 2021'!$D:$M,10,0)/1000,"")</f>
        <v>1198556</v>
      </c>
      <c r="Z1724" s="6">
        <f>IFERROR(VLOOKUP($C1724,'ll 2021'!$D:$N,11,0)/1000,"")</f>
        <v>276598</v>
      </c>
      <c r="AA1724" s="2" t="str">
        <f t="shared" si="3"/>
        <v/>
      </c>
      <c r="AB1724" s="2">
        <f t="shared" si="18"/>
        <v>0</v>
      </c>
      <c r="AC1724" s="2">
        <f t="shared" si="19"/>
        <v>0</v>
      </c>
      <c r="AD1724" s="2">
        <f t="shared" si="20"/>
        <v>0</v>
      </c>
      <c r="AE1724" s="2">
        <f t="shared" si="21"/>
        <v>0</v>
      </c>
      <c r="AF1724" s="2">
        <f t="shared" si="22"/>
        <v>0</v>
      </c>
      <c r="AG1724" s="2">
        <f t="shared" si="23"/>
        <v>0</v>
      </c>
      <c r="AH1724" s="2">
        <f t="shared" si="24"/>
        <v>0</v>
      </c>
      <c r="AI1724" s="2">
        <f t="shared" si="25"/>
        <v>0</v>
      </c>
      <c r="AJ1724" s="2">
        <f t="shared" si="26"/>
        <v>1</v>
      </c>
      <c r="AK1724" s="2">
        <f t="shared" si="27"/>
        <v>0</v>
      </c>
      <c r="AL1724" s="2">
        <f t="shared" si="28"/>
        <v>0</v>
      </c>
      <c r="AM1724" s="2">
        <v>0.0</v>
      </c>
      <c r="AN1724" s="3">
        <v>0.0</v>
      </c>
      <c r="AO1724" s="3">
        <v>0.0</v>
      </c>
      <c r="AP1724" s="3">
        <v>0.0</v>
      </c>
      <c r="AQ1724" s="3">
        <v>0.0</v>
      </c>
      <c r="AR1724" s="3">
        <v>1.0</v>
      </c>
      <c r="AS1724" s="6">
        <f>IFERROR(VLOOKUP($C1724,'t-1 2020'!$A:$V,15,0),"")</f>
        <v>13.87698188</v>
      </c>
      <c r="AT1724" s="6">
        <f>IFERROR(VLOOKUP($C1724,'t-1 2020'!$A:$V,16,0),"")</f>
        <v>0.1734267444</v>
      </c>
      <c r="AU1724" s="6">
        <f>IFERROR(VLOOKUP($C1724,'t-1 2020'!$A:$V,17,0),"")</f>
        <v>0.3156761332</v>
      </c>
      <c r="AV1724" s="6">
        <f>IFERROR(VLOOKUP($C1724,'t-1 2020'!$A:$V,8,0),"")</f>
        <v>0</v>
      </c>
      <c r="AW1724" s="6">
        <f>IFERROR(VLOOKUP($C1724,'t-1 2020'!$A:$V,9,0),"")</f>
        <v>1</v>
      </c>
      <c r="AX1724" s="6">
        <f>IFERROR(VLOOKUP($C1724,'t-1 2020'!$A:$V,10,0),"")</f>
        <v>0</v>
      </c>
      <c r="AY1724" s="6" t="str">
        <f>IFERROR(VLOOKUP($C1724,'t-1 2020'!$A:$V,111,0),"")</f>
        <v/>
      </c>
      <c r="AZ1724" s="6">
        <f>IFERROR(VLOOKUP($C1724,'t-1 2020'!$A:$V,12,0),"")</f>
        <v>0</v>
      </c>
      <c r="BA1724" s="6">
        <f>IFERROR(VLOOKUP($C1724,'t-1 2020'!$A:$V,13,0),"")</f>
        <v>11</v>
      </c>
      <c r="BB1724" s="6">
        <f>IFERROR(VLOOKUP($C1724,'t-1 2020'!$A:$V,14,0),"")</f>
        <v>1</v>
      </c>
      <c r="BC1724" s="6"/>
      <c r="BD1724" s="6"/>
    </row>
    <row r="1725" ht="15.75" customHeight="1">
      <c r="A1725" s="2">
        <v>316.0</v>
      </c>
      <c r="B1725" s="3">
        <v>2021.0</v>
      </c>
      <c r="C1725" s="7" t="s">
        <v>377</v>
      </c>
      <c r="D1725" s="2">
        <v>6343.0</v>
      </c>
      <c r="E1725" s="2">
        <v>8.4683374000149E13</v>
      </c>
      <c r="F1725" s="2" t="str">
        <f t="array" ref="F1725">IFERROR(INDEX(cnpj!$A:$B,MATCH(C1725,cnpj!$B:$B,0),1),IF(G1725=14,LEFT(E1725,2)&amp;"."&amp;MID(E1725,3,3)&amp;"."&amp;MID(E1725,6,3)&amp;"/"&amp;MID(E1725,9,4)&amp;"-"&amp;RIGHT(E1725,2),IF(G1725=13,0&amp;LEFT(E1725,1)&amp;"."&amp;MID(E1725,2,3)&amp;"."&amp;MID(E1725,5,3)&amp;"/"&amp;MID(E1725,8,4)&amp;"-"&amp;RIGHT(E1725,2),IF(G1725=12,"00"&amp;"."&amp;LEFT(E1725,3)&amp;"."&amp;MID(E1725,4,3)&amp;"/"&amp;MID(E1725,7,4)&amp;"-"&amp;RIGHT(E1725,2),IF(G1725=11,"00.0"&amp;LEFT(E1725,2)&amp;"."&amp;MID(E1725,3,3)&amp;"/"&amp;MID(E1725,6,4)&amp;"-"&amp;RIGHT(E1725,2),"erro")))))</f>
        <v>84.683.374/0001-49</v>
      </c>
      <c r="G1725" s="2">
        <f t="shared" si="2"/>
        <v>14</v>
      </c>
      <c r="H1725" s="2" t="s">
        <v>60</v>
      </c>
      <c r="I1725" s="2">
        <v>1.0</v>
      </c>
      <c r="J1725" s="6" t="str">
        <f t="shared" si="14"/>
        <v/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>
        <f t="shared" si="15"/>
        <v>15.56292848</v>
      </c>
      <c r="U1725" s="6">
        <f t="shared" si="16"/>
        <v>0.0355777756</v>
      </c>
      <c r="V1725" s="6">
        <f t="shared" si="17"/>
        <v>0.5204429172</v>
      </c>
      <c r="W1725" s="6">
        <f>IFERROR(VLOOKUP($C1725,'pc 2021'!$D:$M,10,0)/1000,"")</f>
        <v>883752</v>
      </c>
      <c r="X1725" s="6">
        <f>IFERROR(VLOOKUP($C1725,'pnc 2021'!$D:$M,10,0)/1000,"")</f>
        <v>2103467</v>
      </c>
      <c r="Y1725" s="6">
        <f>IFERROR(VLOOKUP(C1725,'atv 2021'!$D:$M,10,0)/1000,"")</f>
        <v>5739763</v>
      </c>
      <c r="Z1725" s="6">
        <f>IFERROR(VLOOKUP($C1725,'ll 2021'!$D:$N,11,0)/1000,"")</f>
        <v>204208</v>
      </c>
      <c r="AA1725" s="2" t="str">
        <f t="shared" si="3"/>
        <v/>
      </c>
      <c r="AB1725" s="2">
        <f t="shared" si="18"/>
        <v>0</v>
      </c>
      <c r="AC1725" s="2">
        <f t="shared" si="19"/>
        <v>0</v>
      </c>
      <c r="AD1725" s="2">
        <f t="shared" si="20"/>
        <v>0</v>
      </c>
      <c r="AE1725" s="2">
        <f t="shared" si="21"/>
        <v>0</v>
      </c>
      <c r="AF1725" s="2">
        <f t="shared" si="22"/>
        <v>0</v>
      </c>
      <c r="AG1725" s="2">
        <f t="shared" si="23"/>
        <v>1</v>
      </c>
      <c r="AH1725" s="2">
        <f t="shared" si="24"/>
        <v>0</v>
      </c>
      <c r="AI1725" s="2">
        <f t="shared" si="25"/>
        <v>0</v>
      </c>
      <c r="AJ1725" s="2">
        <f t="shared" si="26"/>
        <v>0</v>
      </c>
      <c r="AK1725" s="2">
        <f t="shared" si="27"/>
        <v>0</v>
      </c>
      <c r="AL1725" s="2">
        <f t="shared" si="28"/>
        <v>0</v>
      </c>
      <c r="AM1725" s="2">
        <v>0.0</v>
      </c>
      <c r="AN1725" s="3">
        <v>0.0</v>
      </c>
      <c r="AO1725" s="3">
        <v>0.0</v>
      </c>
      <c r="AP1725" s="3">
        <v>0.0</v>
      </c>
      <c r="AQ1725" s="3">
        <v>0.0</v>
      </c>
      <c r="AR1725" s="3">
        <v>1.0</v>
      </c>
      <c r="AS1725" s="6" t="str">
        <f>IFERROR(VLOOKUP($C1725,'t-1 2020'!$A:$V,15,0),"")</f>
        <v/>
      </c>
      <c r="AT1725" s="6" t="str">
        <f>IFERROR(VLOOKUP($C1725,'t-1 2020'!$A:$V,16,0),"")</f>
        <v/>
      </c>
      <c r="AU1725" s="6" t="str">
        <f>IFERROR(VLOOKUP($C1725,'t-1 2020'!$A:$V,17,0),"")</f>
        <v/>
      </c>
      <c r="AV1725" s="6" t="str">
        <f>IFERROR(VLOOKUP($C1725,'t-1 2020'!$A:$V,8,0),"")</f>
        <v/>
      </c>
      <c r="AW1725" s="6" t="str">
        <f>IFERROR(VLOOKUP($C1725,'t-1 2020'!$A:$V,9,0),"")</f>
        <v/>
      </c>
      <c r="AX1725" s="6" t="str">
        <f>IFERROR(VLOOKUP($C1725,'t-1 2020'!$A:$V,10,0),"")</f>
        <v/>
      </c>
      <c r="AY1725" s="6" t="str">
        <f>IFERROR(VLOOKUP($C1725,'t-1 2020'!$A:$V,111,0),"")</f>
        <v/>
      </c>
      <c r="AZ1725" s="6" t="str">
        <f>IFERROR(VLOOKUP($C1725,'t-1 2020'!$A:$V,12,0),"")</f>
        <v/>
      </c>
      <c r="BA1725" s="6" t="str">
        <f>IFERROR(VLOOKUP($C1725,'t-1 2020'!$A:$V,13,0),"")</f>
        <v/>
      </c>
      <c r="BB1725" s="6" t="str">
        <f>IFERROR(VLOOKUP($C1725,'t-1 2020'!$A:$V,14,0),"")</f>
        <v/>
      </c>
      <c r="BC1725" s="6"/>
      <c r="BD1725" s="6"/>
    </row>
    <row r="1726" ht="15.75" customHeight="1">
      <c r="A1726" s="2">
        <v>317.0</v>
      </c>
      <c r="B1726" s="3">
        <v>2021.0</v>
      </c>
      <c r="C1726" s="7" t="s">
        <v>378</v>
      </c>
      <c r="D1726" s="2">
        <v>18465.0</v>
      </c>
      <c r="E1726" s="2">
        <v>3.3256439000139E13</v>
      </c>
      <c r="F1726" s="2" t="str">
        <f t="array" ref="F1726">IFERROR(INDEX(cnpj!$A:$B,MATCH(C1726,cnpj!$B:$B,0),1),IF(G1726=14,LEFT(E1726,2)&amp;"."&amp;MID(E1726,3,3)&amp;"."&amp;MID(E1726,6,3)&amp;"/"&amp;MID(E1726,9,4)&amp;"-"&amp;RIGHT(E1726,2),IF(G1726=13,0&amp;LEFT(E1726,1)&amp;"."&amp;MID(E1726,2,3)&amp;"."&amp;MID(E1726,5,3)&amp;"/"&amp;MID(E1726,8,4)&amp;"-"&amp;RIGHT(E1726,2),IF(G1726=12,"00"&amp;"."&amp;LEFT(E1726,3)&amp;"."&amp;MID(E1726,4,3)&amp;"/"&amp;MID(E1726,7,4)&amp;"-"&amp;RIGHT(E1726,2),IF(G1726=11,"00.0"&amp;LEFT(E1726,2)&amp;"."&amp;MID(E1726,3,3)&amp;"/"&amp;MID(E1726,6,4)&amp;"-"&amp;RIGHT(E1726,2),"erro")))))</f>
        <v>33.256.439/0001-39</v>
      </c>
      <c r="G1726" s="2">
        <f t="shared" si="2"/>
        <v>14</v>
      </c>
      <c r="H1726" s="2" t="s">
        <v>191</v>
      </c>
      <c r="I1726" s="2">
        <v>7.0</v>
      </c>
      <c r="J1726" s="6" t="str">
        <f t="shared" si="14"/>
        <v/>
      </c>
      <c r="K1726" s="6"/>
      <c r="L1726" s="6"/>
      <c r="M1726" s="6"/>
      <c r="N1726" s="6"/>
      <c r="O1726" s="6"/>
      <c r="P1726" s="6"/>
      <c r="Q1726" s="6"/>
      <c r="R1726" s="6"/>
      <c r="S1726" s="6"/>
      <c r="T1726" s="6">
        <f t="shared" si="15"/>
        <v>16.31997217</v>
      </c>
      <c r="U1726" s="6">
        <f t="shared" si="16"/>
        <v>0.06949948145</v>
      </c>
      <c r="V1726" s="6">
        <f t="shared" si="17"/>
        <v>0.177335417</v>
      </c>
      <c r="W1726" s="6">
        <f>IFERROR(VLOOKUP($C1726,'pc 2021'!$D:$M,10,0)/1000,"")</f>
        <v>331330</v>
      </c>
      <c r="X1726" s="6">
        <f>IFERROR(VLOOKUP($C1726,'pnc 2021'!$D:$M,10,0)/1000,"")</f>
        <v>1838718</v>
      </c>
      <c r="Y1726" s="6">
        <f>IFERROR(VLOOKUP(C1726,'atv 2021'!$D:$M,10,0)/1000,"")</f>
        <v>12236969</v>
      </c>
      <c r="Z1726" s="6">
        <f>IFERROR(VLOOKUP($C1726,'ll 2021'!$D:$N,11,0)/1000,"")</f>
        <v>850463</v>
      </c>
      <c r="AA1726" s="2" t="str">
        <f t="shared" si="3"/>
        <v/>
      </c>
      <c r="AB1726" s="2">
        <f t="shared" si="18"/>
        <v>0</v>
      </c>
      <c r="AC1726" s="2">
        <f t="shared" si="19"/>
        <v>0</v>
      </c>
      <c r="AD1726" s="2">
        <f t="shared" si="20"/>
        <v>0</v>
      </c>
      <c r="AE1726" s="2">
        <f t="shared" si="21"/>
        <v>0</v>
      </c>
      <c r="AF1726" s="2">
        <f t="shared" si="22"/>
        <v>0</v>
      </c>
      <c r="AG1726" s="2">
        <f t="shared" si="23"/>
        <v>0</v>
      </c>
      <c r="AH1726" s="2">
        <f t="shared" si="24"/>
        <v>0</v>
      </c>
      <c r="AI1726" s="2">
        <f t="shared" si="25"/>
        <v>0</v>
      </c>
      <c r="AJ1726" s="2">
        <f t="shared" si="26"/>
        <v>0</v>
      </c>
      <c r="AK1726" s="2">
        <f t="shared" si="27"/>
        <v>1</v>
      </c>
      <c r="AL1726" s="2">
        <f t="shared" si="28"/>
        <v>0</v>
      </c>
      <c r="AM1726" s="2">
        <v>0.0</v>
      </c>
      <c r="AN1726" s="3">
        <v>0.0</v>
      </c>
      <c r="AO1726" s="3">
        <v>0.0</v>
      </c>
      <c r="AP1726" s="3">
        <v>0.0</v>
      </c>
      <c r="AQ1726" s="3">
        <v>0.0</v>
      </c>
      <c r="AR1726" s="3">
        <v>1.0</v>
      </c>
      <c r="AS1726" s="6">
        <f>IFERROR(VLOOKUP($C1726,'t-1 2020'!$A:$V,15,0),"")</f>
        <v>16.37989807</v>
      </c>
      <c r="AT1726" s="6">
        <f>IFERROR(VLOOKUP($C1726,'t-1 2020'!$A:$V,16,0),"")</f>
        <v>0.06876039141</v>
      </c>
      <c r="AU1726" s="6">
        <f>IFERROR(VLOOKUP($C1726,'t-1 2020'!$A:$V,17,0),"")</f>
        <v>0.266222766</v>
      </c>
      <c r="AV1726" s="6">
        <f>IFERROR(VLOOKUP($C1726,'t-1 2020'!$A:$V,8,0),"")</f>
        <v>0</v>
      </c>
      <c r="AW1726" s="6">
        <f>IFERROR(VLOOKUP($C1726,'t-1 2020'!$A:$V,9,0),"")</f>
        <v>1</v>
      </c>
      <c r="AX1726" s="6">
        <f>IFERROR(VLOOKUP($C1726,'t-1 2020'!$A:$V,10,0),"")</f>
        <v>0</v>
      </c>
      <c r="AY1726" s="6" t="str">
        <f>IFERROR(VLOOKUP($C1726,'t-1 2020'!$A:$V,111,0),"")</f>
        <v/>
      </c>
      <c r="AZ1726" s="6">
        <f>IFERROR(VLOOKUP($C1726,'t-1 2020'!$A:$V,12,0),"")</f>
        <v>0</v>
      </c>
      <c r="BA1726" s="6">
        <f>IFERROR(VLOOKUP($C1726,'t-1 2020'!$A:$V,13,0),"")</f>
        <v>23</v>
      </c>
      <c r="BB1726" s="6">
        <f>IFERROR(VLOOKUP($C1726,'t-1 2020'!$A:$V,14,0),"")</f>
        <v>0</v>
      </c>
      <c r="BC1726" s="6"/>
      <c r="BD1726" s="6"/>
    </row>
    <row r="1727" ht="15.75" customHeight="1">
      <c r="A1727" s="2">
        <v>318.0</v>
      </c>
      <c r="B1727" s="3">
        <v>2021.0</v>
      </c>
      <c r="C1727" s="7" t="s">
        <v>379</v>
      </c>
      <c r="D1727" s="2">
        <v>21555.0</v>
      </c>
      <c r="E1727" s="2">
        <v>4.43753400013E12</v>
      </c>
      <c r="F1727" s="2" t="str">
        <f t="array" ref="F1727">IFERROR(INDEX(cnpj!$A:$B,MATCH(C1727,cnpj!$B:$B,0),1),IF(G1727=14,LEFT(E1727,2)&amp;"."&amp;MID(E1727,3,3)&amp;"."&amp;MID(E1727,6,3)&amp;"/"&amp;MID(E1727,9,4)&amp;"-"&amp;RIGHT(E1727,2),IF(G1727=13,0&amp;LEFT(E1727,1)&amp;"."&amp;MID(E1727,2,3)&amp;"."&amp;MID(E1727,5,3)&amp;"/"&amp;MID(E1727,8,4)&amp;"-"&amp;RIGHT(E1727,2),IF(G1727=12,"00"&amp;"."&amp;LEFT(E1727,3)&amp;"."&amp;MID(E1727,4,3)&amp;"/"&amp;MID(E1727,7,4)&amp;"-"&amp;RIGHT(E1727,2),IF(G1727=11,"00.0"&amp;LEFT(E1727,2)&amp;"."&amp;MID(E1727,3,3)&amp;"/"&amp;MID(E1727,6,4)&amp;"-"&amp;RIGHT(E1727,2),"erro")))))</f>
        <v>04.437.534/0001-30</v>
      </c>
      <c r="G1727" s="2">
        <f t="shared" si="2"/>
        <v>13</v>
      </c>
      <c r="H1727" s="2" t="s">
        <v>290</v>
      </c>
      <c r="I1727" s="2">
        <v>3.0</v>
      </c>
      <c r="J1727" s="6" t="str">
        <f t="shared" si="14"/>
        <v/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 t="str">
        <f t="shared" si="15"/>
        <v/>
      </c>
      <c r="U1727" s="6" t="str">
        <f t="shared" si="16"/>
        <v/>
      </c>
      <c r="V1727" s="6" t="str">
        <f t="shared" si="17"/>
        <v/>
      </c>
      <c r="W1727" s="6" t="str">
        <f>IFERROR(VLOOKUP($C1727,'pc 2021'!$D:$M,10,0)/1000,"")</f>
        <v/>
      </c>
      <c r="X1727" s="6" t="str">
        <f>IFERROR(VLOOKUP($C1727,'pnc 2021'!$D:$M,10,0)/1000,"")</f>
        <v/>
      </c>
      <c r="Y1727" s="6" t="str">
        <f>IFERROR(VLOOKUP(C1727,'atv 2021'!$D:$M,10,0)/1000,"")</f>
        <v/>
      </c>
      <c r="Z1727" s="6" t="str">
        <f>IFERROR(VLOOKUP($C1727,'ll 2021'!$D:$N,11,0)/1000,"")</f>
        <v/>
      </c>
      <c r="AA1727" s="2" t="str">
        <f t="shared" si="3"/>
        <v/>
      </c>
      <c r="AB1727" s="2">
        <f t="shared" si="18"/>
        <v>0</v>
      </c>
      <c r="AC1727" s="2">
        <f t="shared" si="19"/>
        <v>0</v>
      </c>
      <c r="AD1727" s="2">
        <f t="shared" si="20"/>
        <v>0</v>
      </c>
      <c r="AE1727" s="2">
        <f t="shared" si="21"/>
        <v>0</v>
      </c>
      <c r="AF1727" s="2">
        <f t="shared" si="22"/>
        <v>0</v>
      </c>
      <c r="AG1727" s="2">
        <f t="shared" si="23"/>
        <v>0</v>
      </c>
      <c r="AH1727" s="2">
        <f t="shared" si="24"/>
        <v>1</v>
      </c>
      <c r="AI1727" s="2">
        <f t="shared" si="25"/>
        <v>0</v>
      </c>
      <c r="AJ1727" s="2">
        <f t="shared" si="26"/>
        <v>0</v>
      </c>
      <c r="AK1727" s="2">
        <f t="shared" si="27"/>
        <v>0</v>
      </c>
      <c r="AL1727" s="2">
        <f t="shared" si="28"/>
        <v>0</v>
      </c>
      <c r="AM1727" s="2">
        <v>0.0</v>
      </c>
      <c r="AN1727" s="3">
        <v>0.0</v>
      </c>
      <c r="AO1727" s="3">
        <v>0.0</v>
      </c>
      <c r="AP1727" s="3">
        <v>0.0</v>
      </c>
      <c r="AQ1727" s="3">
        <v>0.0</v>
      </c>
      <c r="AR1727" s="3">
        <v>1.0</v>
      </c>
      <c r="AS1727" s="6">
        <f>IFERROR(VLOOKUP($C1727,'t-1 2020'!$A:$V,15,0),"")</f>
        <v>15.73622392</v>
      </c>
      <c r="AT1727" s="6">
        <f>IFERROR(VLOOKUP($C1727,'t-1 2020'!$A:$V,16,0),"")</f>
        <v>0.01944057759</v>
      </c>
      <c r="AU1727" s="6">
        <f>IFERROR(VLOOKUP($C1727,'t-1 2020'!$A:$V,17,0),"")</f>
        <v>0.6743878323</v>
      </c>
      <c r="AV1727" s="6">
        <f>IFERROR(VLOOKUP($C1727,'t-1 2020'!$A:$V,8,0),"")</f>
        <v>0</v>
      </c>
      <c r="AW1727" s="6">
        <f>IFERROR(VLOOKUP($C1727,'t-1 2020'!$A:$V,9,0),"")</f>
        <v>1</v>
      </c>
      <c r="AX1727" s="6">
        <f>IFERROR(VLOOKUP($C1727,'t-1 2020'!$A:$V,10,0),"")</f>
        <v>0</v>
      </c>
      <c r="AY1727" s="6" t="str">
        <f>IFERROR(VLOOKUP($C1727,'t-1 2020'!$A:$V,111,0),"")</f>
        <v/>
      </c>
      <c r="AZ1727" s="6">
        <f>IFERROR(VLOOKUP($C1727,'t-1 2020'!$A:$V,12,0),"")</f>
        <v>0</v>
      </c>
      <c r="BA1727" s="6">
        <f>IFERROR(VLOOKUP($C1727,'t-1 2020'!$A:$V,13,0),"")</f>
        <v>11</v>
      </c>
      <c r="BB1727" s="6">
        <f>IFERROR(VLOOKUP($C1727,'t-1 2020'!$A:$V,14,0),"")</f>
        <v>0</v>
      </c>
      <c r="BC1727" s="6"/>
      <c r="BD1727" s="6"/>
    </row>
    <row r="1728" ht="15.75" customHeight="1">
      <c r="A1728" s="2">
        <v>319.0</v>
      </c>
      <c r="B1728" s="3">
        <v>2021.0</v>
      </c>
      <c r="C1728" s="7" t="s">
        <v>380</v>
      </c>
      <c r="D1728" s="2">
        <v>11592.0</v>
      </c>
      <c r="E1728" s="2">
        <v>3.3958695000178E13</v>
      </c>
      <c r="F1728" s="2" t="str">
        <f t="array" ref="F1728">IFERROR(INDEX(cnpj!$A:$B,MATCH(C1728,cnpj!$B:$B,0),1),IF(G1728=14,LEFT(E1728,2)&amp;"."&amp;MID(E1728,3,3)&amp;"."&amp;MID(E1728,6,3)&amp;"/"&amp;MID(E1728,9,4)&amp;"-"&amp;RIGHT(E1728,2),IF(G1728=13,0&amp;LEFT(E1728,1)&amp;"."&amp;MID(E1728,2,3)&amp;"."&amp;MID(E1728,5,3)&amp;"/"&amp;MID(E1728,8,4)&amp;"-"&amp;RIGHT(E1728,2),IF(G1728=12,"00"&amp;"."&amp;LEFT(E1728,3)&amp;"."&amp;MID(E1728,4,3)&amp;"/"&amp;MID(E1728,7,4)&amp;"-"&amp;RIGHT(E1728,2),IF(G1728=11,"00.0"&amp;LEFT(E1728,2)&amp;"."&amp;MID(E1728,3,3)&amp;"/"&amp;MID(E1728,6,4)&amp;"-"&amp;RIGHT(E1728,2),"erro")))))</f>
        <v>33.958.695/0001-78</v>
      </c>
      <c r="G1728" s="2">
        <f t="shared" si="2"/>
        <v>14</v>
      </c>
      <c r="H1728" s="2" t="s">
        <v>88</v>
      </c>
      <c r="I1728" s="2">
        <v>5.0</v>
      </c>
      <c r="J1728" s="6" t="str">
        <f t="shared" si="14"/>
        <v/>
      </c>
      <c r="K1728" s="6"/>
      <c r="L1728" s="6"/>
      <c r="M1728" s="6"/>
      <c r="N1728" s="6"/>
      <c r="O1728" s="6"/>
      <c r="P1728" s="6"/>
      <c r="Q1728" s="6"/>
      <c r="R1728" s="6"/>
      <c r="S1728" s="6"/>
      <c r="T1728" s="6">
        <f t="shared" si="15"/>
        <v>15.42080108</v>
      </c>
      <c r="U1728" s="6">
        <f t="shared" si="16"/>
        <v>0.3986025362</v>
      </c>
      <c r="V1728" s="6">
        <f t="shared" si="17"/>
        <v>0.5403489964</v>
      </c>
      <c r="W1728" s="6">
        <f>IFERROR(VLOOKUP($C1728,'pc 2021'!$D:$M,10,0)/1000,"")</f>
        <v>884841</v>
      </c>
      <c r="X1728" s="6">
        <f>IFERROR(VLOOKUP($C1728,'pnc 2021'!$D:$M,10,0)/1000,"")</f>
        <v>1805722</v>
      </c>
      <c r="Y1728" s="6">
        <f>IFERROR(VLOOKUP(C1728,'atv 2021'!$D:$M,10,0)/1000,"")</f>
        <v>4979306</v>
      </c>
      <c r="Z1728" s="6">
        <f>IFERROR(VLOOKUP($C1728,'ll 2021'!$D:$N,11,0)/1000,"")</f>
        <v>1984764</v>
      </c>
      <c r="AA1728" s="2" t="str">
        <f t="shared" si="3"/>
        <v/>
      </c>
      <c r="AB1728" s="2">
        <f t="shared" si="18"/>
        <v>0</v>
      </c>
      <c r="AC1728" s="2">
        <f t="shared" si="19"/>
        <v>0</v>
      </c>
      <c r="AD1728" s="2">
        <f t="shared" si="20"/>
        <v>0</v>
      </c>
      <c r="AE1728" s="2">
        <f t="shared" si="21"/>
        <v>0</v>
      </c>
      <c r="AF1728" s="2">
        <f t="shared" si="22"/>
        <v>0</v>
      </c>
      <c r="AG1728" s="2">
        <f t="shared" si="23"/>
        <v>0</v>
      </c>
      <c r="AH1728" s="2">
        <f t="shared" si="24"/>
        <v>0</v>
      </c>
      <c r="AI1728" s="2">
        <f t="shared" si="25"/>
        <v>0</v>
      </c>
      <c r="AJ1728" s="2">
        <f t="shared" si="26"/>
        <v>1</v>
      </c>
      <c r="AK1728" s="2">
        <f t="shared" si="27"/>
        <v>0</v>
      </c>
      <c r="AL1728" s="2">
        <f t="shared" si="28"/>
        <v>0</v>
      </c>
      <c r="AM1728" s="2">
        <v>0.0</v>
      </c>
      <c r="AN1728" s="3">
        <v>0.0</v>
      </c>
      <c r="AO1728" s="3">
        <v>0.0</v>
      </c>
      <c r="AP1728" s="3">
        <v>0.0</v>
      </c>
      <c r="AQ1728" s="3">
        <v>0.0</v>
      </c>
      <c r="AR1728" s="3">
        <v>1.0</v>
      </c>
      <c r="AS1728" s="6" t="str">
        <f>IFERROR(VLOOKUP($C1728,'t-1 2020'!$A:$V,15,0),"")</f>
        <v/>
      </c>
      <c r="AT1728" s="6" t="str">
        <f>IFERROR(VLOOKUP($C1728,'t-1 2020'!$A:$V,16,0),"")</f>
        <v/>
      </c>
      <c r="AU1728" s="6" t="str">
        <f>IFERROR(VLOOKUP($C1728,'t-1 2020'!$A:$V,17,0),"")</f>
        <v/>
      </c>
      <c r="AV1728" s="6" t="str">
        <f>IFERROR(VLOOKUP($C1728,'t-1 2020'!$A:$V,8,0),"")</f>
        <v/>
      </c>
      <c r="AW1728" s="6" t="str">
        <f>IFERROR(VLOOKUP($C1728,'t-1 2020'!$A:$V,9,0),"")</f>
        <v/>
      </c>
      <c r="AX1728" s="6" t="str">
        <f>IFERROR(VLOOKUP($C1728,'t-1 2020'!$A:$V,10,0),"")</f>
        <v/>
      </c>
      <c r="AY1728" s="6" t="str">
        <f>IFERROR(VLOOKUP($C1728,'t-1 2020'!$A:$V,111,0),"")</f>
        <v/>
      </c>
      <c r="AZ1728" s="6" t="str">
        <f>IFERROR(VLOOKUP($C1728,'t-1 2020'!$A:$V,12,0),"")</f>
        <v/>
      </c>
      <c r="BA1728" s="6" t="str">
        <f>IFERROR(VLOOKUP($C1728,'t-1 2020'!$A:$V,13,0),"")</f>
        <v/>
      </c>
      <c r="BB1728" s="6" t="str">
        <f>IFERROR(VLOOKUP($C1728,'t-1 2020'!$A:$V,14,0),"")</f>
        <v/>
      </c>
      <c r="BC1728" s="6"/>
      <c r="BD1728" s="6"/>
    </row>
    <row r="1729" ht="15.75" customHeight="1">
      <c r="A1729" s="2">
        <v>320.0</v>
      </c>
      <c r="B1729" s="3">
        <v>2021.0</v>
      </c>
      <c r="C1729" s="7" t="s">
        <v>381</v>
      </c>
      <c r="D1729" s="2">
        <v>16624.0</v>
      </c>
      <c r="E1729" s="2">
        <v>2.162616000194E12</v>
      </c>
      <c r="F1729" s="2" t="str">
        <f t="array" ref="F1729">IFERROR(INDEX(cnpj!$A:$B,MATCH(C1729,cnpj!$B:$B,0),1),IF(G1729=14,LEFT(E1729,2)&amp;"."&amp;MID(E1729,3,3)&amp;"."&amp;MID(E1729,6,3)&amp;"/"&amp;MID(E1729,9,4)&amp;"-"&amp;RIGHT(E1729,2),IF(G1729=13,0&amp;LEFT(E1729,1)&amp;"."&amp;MID(E1729,2,3)&amp;"."&amp;MID(E1729,5,3)&amp;"/"&amp;MID(E1729,8,4)&amp;"-"&amp;RIGHT(E1729,2),IF(G1729=12,"00"&amp;"."&amp;LEFT(E1729,3)&amp;"."&amp;MID(E1729,4,3)&amp;"/"&amp;MID(E1729,7,4)&amp;"-"&amp;RIGHT(E1729,2),IF(G1729=11,"00.0"&amp;LEFT(E1729,2)&amp;"."&amp;MID(E1729,3,3)&amp;"/"&amp;MID(E1729,6,4)&amp;"-"&amp;RIGHT(E1729,2),"erro")))))</f>
        <v>02.162.616/0001-94</v>
      </c>
      <c r="G1729" s="2">
        <f t="shared" si="2"/>
        <v>13</v>
      </c>
      <c r="H1729" s="2" t="s">
        <v>55</v>
      </c>
      <c r="I1729" s="2">
        <v>10.0</v>
      </c>
      <c r="J1729" s="6" t="str">
        <f t="shared" si="14"/>
        <v/>
      </c>
      <c r="K1729" s="6"/>
      <c r="L1729" s="6"/>
      <c r="M1729" s="6"/>
      <c r="N1729" s="6"/>
      <c r="O1729" s="6"/>
      <c r="P1729" s="6"/>
      <c r="Q1729" s="6"/>
      <c r="R1729" s="6"/>
      <c r="S1729" s="6"/>
      <c r="T1729" s="6">
        <f t="shared" si="15"/>
        <v>11.66503692</v>
      </c>
      <c r="U1729" s="6">
        <f t="shared" si="16"/>
        <v>0.2618076252</v>
      </c>
      <c r="V1729" s="6">
        <f t="shared" si="17"/>
        <v>0.001503061952</v>
      </c>
      <c r="W1729" s="6">
        <f>IFERROR(VLOOKUP($C1729,'pc 2021'!$D:$M,10,0)/1000,"")</f>
        <v>175</v>
      </c>
      <c r="X1729" s="6">
        <f>IFERROR(VLOOKUP($C1729,'pnc 2021'!$D:$M,10,0)/1000,"")</f>
        <v>0</v>
      </c>
      <c r="Y1729" s="6">
        <f>IFERROR(VLOOKUP(C1729,'atv 2021'!$D:$M,10,0)/1000,"")</f>
        <v>116429</v>
      </c>
      <c r="Z1729" s="6">
        <f>IFERROR(VLOOKUP($C1729,'ll 2021'!$D:$N,11,0)/1000,"")</f>
        <v>30482</v>
      </c>
      <c r="AA1729" s="2" t="str">
        <f t="shared" si="3"/>
        <v/>
      </c>
      <c r="AB1729" s="2">
        <f t="shared" si="18"/>
        <v>0</v>
      </c>
      <c r="AC1729" s="2">
        <f t="shared" si="19"/>
        <v>0</v>
      </c>
      <c r="AD1729" s="2">
        <f t="shared" si="20"/>
        <v>1</v>
      </c>
      <c r="AE1729" s="2">
        <f t="shared" si="21"/>
        <v>0</v>
      </c>
      <c r="AF1729" s="2">
        <f t="shared" si="22"/>
        <v>0</v>
      </c>
      <c r="AG1729" s="2">
        <f t="shared" si="23"/>
        <v>0</v>
      </c>
      <c r="AH1729" s="2">
        <f t="shared" si="24"/>
        <v>0</v>
      </c>
      <c r="AI1729" s="2">
        <f t="shared" si="25"/>
        <v>0</v>
      </c>
      <c r="AJ1729" s="2">
        <f t="shared" si="26"/>
        <v>0</v>
      </c>
      <c r="AK1729" s="2">
        <f t="shared" si="27"/>
        <v>0</v>
      </c>
      <c r="AL1729" s="2">
        <f t="shared" si="28"/>
        <v>0</v>
      </c>
      <c r="AM1729" s="2">
        <v>0.0</v>
      </c>
      <c r="AN1729" s="3">
        <v>0.0</v>
      </c>
      <c r="AO1729" s="3">
        <v>0.0</v>
      </c>
      <c r="AP1729" s="3">
        <v>0.0</v>
      </c>
      <c r="AQ1729" s="3">
        <v>0.0</v>
      </c>
      <c r="AR1729" s="3">
        <v>1.0</v>
      </c>
      <c r="AS1729" s="6">
        <f>IFERROR(VLOOKUP($C1729,'t-1 2020'!$A:$V,15,0),"")</f>
        <v>11.6094894</v>
      </c>
      <c r="AT1729" s="6">
        <f>IFERROR(VLOOKUP($C1729,'t-1 2020'!$A:$V,16,0),"")</f>
        <v>0.1742177995</v>
      </c>
      <c r="AU1729" s="6">
        <f>IFERROR(VLOOKUP($C1729,'t-1 2020'!$A:$V,17,0),"")</f>
        <v>0.04619658973</v>
      </c>
      <c r="AV1729" s="6">
        <f>IFERROR(VLOOKUP($C1729,'t-1 2020'!$A:$V,8,0),"")</f>
        <v>0</v>
      </c>
      <c r="AW1729" s="6">
        <f>IFERROR(VLOOKUP($C1729,'t-1 2020'!$A:$V,9,0),"")</f>
        <v>0</v>
      </c>
      <c r="AX1729" s="6">
        <f>IFERROR(VLOOKUP($C1729,'t-1 2020'!$A:$V,10,0),"")</f>
        <v>0</v>
      </c>
      <c r="AY1729" s="6" t="str">
        <f>IFERROR(VLOOKUP($C1729,'t-1 2020'!$A:$V,111,0),"")</f>
        <v/>
      </c>
      <c r="AZ1729" s="6">
        <f>IFERROR(VLOOKUP($C1729,'t-1 2020'!$A:$V,12,0),"")</f>
        <v>0</v>
      </c>
      <c r="BA1729" s="6">
        <f>IFERROR(VLOOKUP($C1729,'t-1 2020'!$A:$V,13,0),"")</f>
        <v>4</v>
      </c>
      <c r="BB1729" s="6">
        <f>IFERROR(VLOOKUP($C1729,'t-1 2020'!$A:$V,14,0),"")</f>
        <v>1</v>
      </c>
      <c r="BC1729" s="6"/>
      <c r="BD1729" s="6"/>
    </row>
    <row r="1730" ht="15.75" customHeight="1">
      <c r="A1730" s="2">
        <v>321.0</v>
      </c>
      <c r="B1730" s="3">
        <v>2021.0</v>
      </c>
      <c r="C1730" s="7" t="s">
        <v>382</v>
      </c>
      <c r="D1730" s="2">
        <v>14320.0</v>
      </c>
      <c r="E1730" s="2">
        <v>6.0894730000105E13</v>
      </c>
      <c r="F1730" s="2" t="str">
        <f t="array" ref="F1730">IFERROR(INDEX(cnpj!$A:$B,MATCH(C1730,cnpj!$B:$B,0),1),IF(G1730=14,LEFT(E1730,2)&amp;"."&amp;MID(E1730,3,3)&amp;"."&amp;MID(E1730,6,3)&amp;"/"&amp;MID(E1730,9,4)&amp;"-"&amp;RIGHT(E1730,2),IF(G1730=13,0&amp;LEFT(E1730,1)&amp;"."&amp;MID(E1730,2,3)&amp;"."&amp;MID(E1730,5,3)&amp;"/"&amp;MID(E1730,8,4)&amp;"-"&amp;RIGHT(E1730,2),IF(G1730=12,"00"&amp;"."&amp;LEFT(E1730,3)&amp;"."&amp;MID(E1730,4,3)&amp;"/"&amp;MID(E1730,7,4)&amp;"-"&amp;RIGHT(E1730,2),IF(G1730=11,"00.0"&amp;LEFT(E1730,2)&amp;"."&amp;MID(E1730,3,3)&amp;"/"&amp;MID(E1730,6,4)&amp;"-"&amp;RIGHT(E1730,2),"erro")))))</f>
        <v>60.894.730/0001-05</v>
      </c>
      <c r="G1730" s="2">
        <f t="shared" si="2"/>
        <v>14</v>
      </c>
      <c r="H1730" s="2" t="s">
        <v>88</v>
      </c>
      <c r="I1730" s="2">
        <v>5.0</v>
      </c>
      <c r="J1730" s="6" t="str">
        <f t="shared" si="14"/>
        <v/>
      </c>
      <c r="K1730" s="6"/>
      <c r="L1730" s="6"/>
      <c r="M1730" s="6"/>
      <c r="N1730" s="6"/>
      <c r="O1730" s="6"/>
      <c r="P1730" s="6"/>
      <c r="Q1730" s="6"/>
      <c r="R1730" s="6"/>
      <c r="S1730" s="6"/>
      <c r="T1730" s="6">
        <f t="shared" si="15"/>
        <v>17.36041505</v>
      </c>
      <c r="U1730" s="6">
        <f t="shared" si="16"/>
        <v>0.2618785446</v>
      </c>
      <c r="V1730" s="6">
        <f t="shared" si="17"/>
        <v>0.3720666858</v>
      </c>
      <c r="W1730" s="6">
        <f>IFERROR(VLOOKUP($C1730,'pc 2021'!$D:$M,10,0)/1000,"")</f>
        <v>4564113</v>
      </c>
      <c r="X1730" s="6">
        <f>IFERROR(VLOOKUP($C1730,'pnc 2021'!$D:$M,10,0)/1000,"")</f>
        <v>8322929</v>
      </c>
      <c r="Y1730" s="6">
        <f>IFERROR(VLOOKUP(C1730,'atv 2021'!$D:$M,10,0)/1000,"")</f>
        <v>34636377</v>
      </c>
      <c r="Z1730" s="6">
        <f>IFERROR(VLOOKUP($C1730,'ll 2021'!$D:$N,11,0)/1000,"")</f>
        <v>9070524</v>
      </c>
      <c r="AA1730" s="2" t="str">
        <f t="shared" si="3"/>
        <v/>
      </c>
      <c r="AB1730" s="2">
        <f t="shared" si="18"/>
        <v>0</v>
      </c>
      <c r="AC1730" s="2">
        <f t="shared" si="19"/>
        <v>0</v>
      </c>
      <c r="AD1730" s="2">
        <f t="shared" si="20"/>
        <v>0</v>
      </c>
      <c r="AE1730" s="2">
        <f t="shared" si="21"/>
        <v>0</v>
      </c>
      <c r="AF1730" s="2">
        <f t="shared" si="22"/>
        <v>0</v>
      </c>
      <c r="AG1730" s="2">
        <f t="shared" si="23"/>
        <v>0</v>
      </c>
      <c r="AH1730" s="2">
        <f t="shared" si="24"/>
        <v>0</v>
      </c>
      <c r="AI1730" s="2">
        <f t="shared" si="25"/>
        <v>0</v>
      </c>
      <c r="AJ1730" s="2">
        <f t="shared" si="26"/>
        <v>1</v>
      </c>
      <c r="AK1730" s="2">
        <f t="shared" si="27"/>
        <v>0</v>
      </c>
      <c r="AL1730" s="2">
        <f t="shared" si="28"/>
        <v>0</v>
      </c>
      <c r="AM1730" s="2">
        <v>0.0</v>
      </c>
      <c r="AN1730" s="3">
        <v>0.0</v>
      </c>
      <c r="AO1730" s="3">
        <v>0.0</v>
      </c>
      <c r="AP1730" s="3">
        <v>0.0</v>
      </c>
      <c r="AQ1730" s="3">
        <v>0.0</v>
      </c>
      <c r="AR1730" s="3">
        <v>1.0</v>
      </c>
      <c r="AS1730" s="6">
        <f>IFERROR(VLOOKUP($C1730,'t-1 2020'!$A:$V,15,0),"")</f>
        <v>17.09875038</v>
      </c>
      <c r="AT1730" s="6">
        <f>IFERROR(VLOOKUP($C1730,'t-1 2020'!$A:$V,16,0),"")</f>
        <v>0.02523402865</v>
      </c>
      <c r="AU1730" s="6">
        <f>IFERROR(VLOOKUP($C1730,'t-1 2020'!$A:$V,17,0),"")</f>
        <v>0.4423727121</v>
      </c>
      <c r="AV1730" s="6">
        <f>IFERROR(VLOOKUP($C1730,'t-1 2020'!$A:$V,8,0),"")</f>
        <v>0</v>
      </c>
      <c r="AW1730" s="6">
        <f>IFERROR(VLOOKUP($C1730,'t-1 2020'!$A:$V,9,0),"")</f>
        <v>1</v>
      </c>
      <c r="AX1730" s="6">
        <f>IFERROR(VLOOKUP($C1730,'t-1 2020'!$A:$V,10,0),"")</f>
        <v>1</v>
      </c>
      <c r="AY1730" s="6" t="str">
        <f>IFERROR(VLOOKUP($C1730,'t-1 2020'!$A:$V,111,0),"")</f>
        <v/>
      </c>
      <c r="AZ1730" s="6">
        <f>IFERROR(VLOOKUP($C1730,'t-1 2020'!$A:$V,12,0),"")</f>
        <v>0</v>
      </c>
      <c r="BA1730" s="6">
        <f>IFERROR(VLOOKUP($C1730,'t-1 2020'!$A:$V,13,0),"")</f>
        <v>29</v>
      </c>
      <c r="BB1730" s="6">
        <f>IFERROR(VLOOKUP($C1730,'t-1 2020'!$A:$V,14,0),"")</f>
        <v>0</v>
      </c>
      <c r="BC1730" s="6"/>
      <c r="BD1730" s="6"/>
    </row>
    <row r="1731" ht="15.75" customHeight="1">
      <c r="A1731" s="2">
        <v>322.0</v>
      </c>
      <c r="B1731" s="3">
        <v>2021.0</v>
      </c>
      <c r="C1731" s="7" t="s">
        <v>383</v>
      </c>
      <c r="D1731" s="2">
        <v>4170.0</v>
      </c>
      <c r="E1731" s="2">
        <v>3.3592510000154E13</v>
      </c>
      <c r="F1731" s="2" t="str">
        <f t="array" ref="F1731">IFERROR(INDEX(cnpj!$A:$B,MATCH(C1731,cnpj!$B:$B,0),1),IF(G1731=14,LEFT(E1731,2)&amp;"."&amp;MID(E1731,3,3)&amp;"."&amp;MID(E1731,6,3)&amp;"/"&amp;MID(E1731,9,4)&amp;"-"&amp;RIGHT(E1731,2),IF(G1731=13,0&amp;LEFT(E1731,1)&amp;"."&amp;MID(E1731,2,3)&amp;"."&amp;MID(E1731,5,3)&amp;"/"&amp;MID(E1731,8,4)&amp;"-"&amp;RIGHT(E1731,2),IF(G1731=12,"00"&amp;"."&amp;LEFT(E1731,3)&amp;"."&amp;MID(E1731,4,3)&amp;"/"&amp;MID(E1731,7,4)&amp;"-"&amp;RIGHT(E1731,2),IF(G1731=11,"00.0"&amp;LEFT(E1731,2)&amp;"."&amp;MID(E1731,3,3)&amp;"/"&amp;MID(E1731,6,4)&amp;"-"&amp;RIGHT(E1731,2),"erro")))))</f>
        <v>33.592.510/0001-54</v>
      </c>
      <c r="G1731" s="2">
        <f t="shared" si="2"/>
        <v>14</v>
      </c>
      <c r="H1731" s="2" t="s">
        <v>88</v>
      </c>
      <c r="I1731" s="2">
        <v>5.0</v>
      </c>
      <c r="J1731" s="6" t="str">
        <f t="shared" si="14"/>
        <v/>
      </c>
      <c r="K1731" s="6"/>
      <c r="L1731" s="6"/>
      <c r="M1731" s="6"/>
      <c r="N1731" s="6"/>
      <c r="O1731" s="6"/>
      <c r="P1731" s="6"/>
      <c r="Q1731" s="6"/>
      <c r="R1731" s="6"/>
      <c r="S1731" s="6"/>
      <c r="T1731" s="6">
        <f t="shared" si="15"/>
        <v>19.9421308</v>
      </c>
      <c r="U1731" s="6">
        <f t="shared" si="16"/>
        <v>0.2647558563</v>
      </c>
      <c r="V1731" s="6">
        <f t="shared" si="17"/>
        <v>0.5798015226</v>
      </c>
      <c r="W1731" s="6">
        <f>IFERROR(VLOOKUP($C1731,'pc 2021'!$D:$M,10,0)/1000,"")</f>
        <v>65213000</v>
      </c>
      <c r="X1731" s="6">
        <f>IFERROR(VLOOKUP($C1731,'pnc 2021'!$D:$M,10,0)/1000,"")</f>
        <v>200270000</v>
      </c>
      <c r="Y1731" s="6">
        <f>IFERROR(VLOOKUP(C1731,'atv 2021'!$D:$M,10,0)/1000,"")</f>
        <v>457886000</v>
      </c>
      <c r="Z1731" s="6">
        <f>IFERROR(VLOOKUP($C1731,'ll 2021'!$D:$N,11,0)/1000,"")</f>
        <v>121228000</v>
      </c>
      <c r="AA1731" s="2" t="str">
        <f t="shared" si="3"/>
        <v/>
      </c>
      <c r="AB1731" s="2">
        <f t="shared" si="18"/>
        <v>0</v>
      </c>
      <c r="AC1731" s="2">
        <f t="shared" si="19"/>
        <v>0</v>
      </c>
      <c r="AD1731" s="2">
        <f t="shared" si="20"/>
        <v>0</v>
      </c>
      <c r="AE1731" s="2">
        <f t="shared" si="21"/>
        <v>0</v>
      </c>
      <c r="AF1731" s="2">
        <f t="shared" si="22"/>
        <v>0</v>
      </c>
      <c r="AG1731" s="2">
        <f t="shared" si="23"/>
        <v>0</v>
      </c>
      <c r="AH1731" s="2">
        <f t="shared" si="24"/>
        <v>0</v>
      </c>
      <c r="AI1731" s="2">
        <f t="shared" si="25"/>
        <v>0</v>
      </c>
      <c r="AJ1731" s="2">
        <f t="shared" si="26"/>
        <v>1</v>
      </c>
      <c r="AK1731" s="2">
        <f t="shared" si="27"/>
        <v>0</v>
      </c>
      <c r="AL1731" s="2">
        <f t="shared" si="28"/>
        <v>0</v>
      </c>
      <c r="AM1731" s="2">
        <v>0.0</v>
      </c>
      <c r="AN1731" s="3">
        <v>0.0</v>
      </c>
      <c r="AO1731" s="3">
        <v>0.0</v>
      </c>
      <c r="AP1731" s="3">
        <v>0.0</v>
      </c>
      <c r="AQ1731" s="3">
        <v>0.0</v>
      </c>
      <c r="AR1731" s="3">
        <v>1.0</v>
      </c>
      <c r="AS1731" s="6">
        <f>IFERROR(VLOOKUP($C1731,'t-1 2020'!$A:$V,15,0),"")</f>
        <v>19.92281224</v>
      </c>
      <c r="AT1731" s="6">
        <f>IFERROR(VLOOKUP($C1731,'t-1 2020'!$A:$V,16,0),"")</f>
        <v>0.05947720853</v>
      </c>
      <c r="AU1731" s="6">
        <f>IFERROR(VLOOKUP($C1731,'t-1 2020'!$A:$V,17,0),"")</f>
        <v>0.5863401202</v>
      </c>
      <c r="AV1731" s="6">
        <f>IFERROR(VLOOKUP($C1731,'t-1 2020'!$A:$V,8,0),"")</f>
        <v>0</v>
      </c>
      <c r="AW1731" s="6">
        <f>IFERROR(VLOOKUP($C1731,'t-1 2020'!$A:$V,9,0),"")</f>
        <v>1</v>
      </c>
      <c r="AX1731" s="6">
        <f>IFERROR(VLOOKUP($C1731,'t-1 2020'!$A:$V,10,0),"")</f>
        <v>1</v>
      </c>
      <c r="AY1731" s="6" t="str">
        <f>IFERROR(VLOOKUP($C1731,'t-1 2020'!$A:$V,111,0),"")</f>
        <v/>
      </c>
      <c r="AZ1731" s="6">
        <f>IFERROR(VLOOKUP($C1731,'t-1 2020'!$A:$V,12,0),"")</f>
        <v>0</v>
      </c>
      <c r="BA1731" s="6">
        <f>IFERROR(VLOOKUP($C1731,'t-1 2020'!$A:$V,13,0),"")</f>
        <v>40</v>
      </c>
      <c r="BB1731" s="6">
        <f>IFERROR(VLOOKUP($C1731,'t-1 2020'!$A:$V,14,0),"")</f>
        <v>0</v>
      </c>
      <c r="BC1731" s="6"/>
      <c r="BD1731" s="6"/>
    </row>
    <row r="1732" ht="15.75" customHeight="1">
      <c r="A1732" s="2">
        <v>323.0</v>
      </c>
      <c r="B1732" s="3">
        <v>2021.0</v>
      </c>
      <c r="C1732" s="7" t="s">
        <v>384</v>
      </c>
      <c r="D1732" s="2">
        <v>20028.0</v>
      </c>
      <c r="E1732" s="2">
        <v>3.3113309000147E13</v>
      </c>
      <c r="F1732" s="2" t="str">
        <f t="array" ref="F1732">IFERROR(INDEX(cnpj!$A:$B,MATCH(C1732,cnpj!$B:$B,0),1),IF(G1732=14,LEFT(E1732,2)&amp;"."&amp;MID(E1732,3,3)&amp;"."&amp;MID(E1732,6,3)&amp;"/"&amp;MID(E1732,9,4)&amp;"-"&amp;RIGHT(E1732,2),IF(G1732=13,0&amp;LEFT(E1732,1)&amp;"."&amp;MID(E1732,2,3)&amp;"."&amp;MID(E1732,5,3)&amp;"/"&amp;MID(E1732,8,4)&amp;"-"&amp;RIGHT(E1732,2),IF(G1732=12,"00"&amp;"."&amp;LEFT(E1732,3)&amp;"."&amp;MID(E1732,4,3)&amp;"/"&amp;MID(E1732,7,4)&amp;"-"&amp;RIGHT(E1732,2),IF(G1732=11,"00.0"&amp;LEFT(E1732,2)&amp;"."&amp;MID(E1732,3,3)&amp;"/"&amp;MID(E1732,6,4)&amp;"-"&amp;RIGHT(E1732,2),"erro")))))</f>
        <v>33.113.309/0001-47</v>
      </c>
      <c r="G1732" s="2">
        <f t="shared" si="2"/>
        <v>14</v>
      </c>
      <c r="H1732" s="2" t="s">
        <v>60</v>
      </c>
      <c r="I1732" s="2">
        <v>1.0</v>
      </c>
      <c r="J1732" s="6" t="str">
        <f t="shared" si="14"/>
        <v/>
      </c>
      <c r="K1732" s="6"/>
      <c r="L1732" s="6"/>
      <c r="M1732" s="6"/>
      <c r="N1732" s="6"/>
      <c r="O1732" s="6"/>
      <c r="P1732" s="6"/>
      <c r="Q1732" s="6"/>
      <c r="R1732" s="6"/>
      <c r="S1732" s="6"/>
      <c r="T1732" s="6">
        <f t="shared" si="15"/>
        <v>14.6755365</v>
      </c>
      <c r="U1732" s="6">
        <f t="shared" si="16"/>
        <v>0.02525661999</v>
      </c>
      <c r="V1732" s="6">
        <f t="shared" si="17"/>
        <v>0.4673356968</v>
      </c>
      <c r="W1732" s="6">
        <f>IFERROR(VLOOKUP($C1732,'pc 2021'!$D:$M,10,0)/1000,"")</f>
        <v>484931</v>
      </c>
      <c r="X1732" s="6">
        <f>IFERROR(VLOOKUP($C1732,'pnc 2021'!$D:$M,10,0)/1000,"")</f>
        <v>619487</v>
      </c>
      <c r="Y1732" s="6">
        <f>IFERROR(VLOOKUP(C1732,'atv 2021'!$D:$M,10,0)/1000,"")</f>
        <v>2363222</v>
      </c>
      <c r="Z1732" s="6">
        <f>IFERROR(VLOOKUP($C1732,'ll 2021'!$D:$N,11,0)/1000,"")</f>
        <v>59687</v>
      </c>
      <c r="AA1732" s="2" t="str">
        <f t="shared" si="3"/>
        <v/>
      </c>
      <c r="AB1732" s="2">
        <f t="shared" si="18"/>
        <v>0</v>
      </c>
      <c r="AC1732" s="2">
        <f t="shared" si="19"/>
        <v>0</v>
      </c>
      <c r="AD1732" s="2">
        <f t="shared" si="20"/>
        <v>0</v>
      </c>
      <c r="AE1732" s="2">
        <f t="shared" si="21"/>
        <v>0</v>
      </c>
      <c r="AF1732" s="2">
        <f t="shared" si="22"/>
        <v>0</v>
      </c>
      <c r="AG1732" s="2">
        <f t="shared" si="23"/>
        <v>1</v>
      </c>
      <c r="AH1732" s="2">
        <f t="shared" si="24"/>
        <v>0</v>
      </c>
      <c r="AI1732" s="2">
        <f t="shared" si="25"/>
        <v>0</v>
      </c>
      <c r="AJ1732" s="2">
        <f t="shared" si="26"/>
        <v>0</v>
      </c>
      <c r="AK1732" s="2">
        <f t="shared" si="27"/>
        <v>0</v>
      </c>
      <c r="AL1732" s="2">
        <f t="shared" si="28"/>
        <v>0</v>
      </c>
      <c r="AM1732" s="2">
        <v>0.0</v>
      </c>
      <c r="AN1732" s="3">
        <v>0.0</v>
      </c>
      <c r="AO1732" s="3">
        <v>0.0</v>
      </c>
      <c r="AP1732" s="3">
        <v>0.0</v>
      </c>
      <c r="AQ1732" s="3">
        <v>0.0</v>
      </c>
      <c r="AR1732" s="3">
        <v>1.0</v>
      </c>
      <c r="AS1732" s="6">
        <f>IFERROR(VLOOKUP($C1732,'t-1 2020'!$A:$V,15,0),"")</f>
        <v>14.39419481</v>
      </c>
      <c r="AT1732" s="6">
        <f>IFERROR(VLOOKUP($C1732,'t-1 2020'!$A:$V,16,0),"")</f>
        <v>-0.1135034675</v>
      </c>
      <c r="AU1732" s="6">
        <f>IFERROR(VLOOKUP($C1732,'t-1 2020'!$A:$V,17,0),"")</f>
        <v>0.4041128223</v>
      </c>
      <c r="AV1732" s="6">
        <f>IFERROR(VLOOKUP($C1732,'t-1 2020'!$A:$V,8,0),"")</f>
        <v>0</v>
      </c>
      <c r="AW1732" s="6">
        <f>IFERROR(VLOOKUP($C1732,'t-1 2020'!$A:$V,9,0),"")</f>
        <v>1</v>
      </c>
      <c r="AX1732" s="6">
        <f>IFERROR(VLOOKUP($C1732,'t-1 2020'!$A:$V,10,0),"")</f>
        <v>1</v>
      </c>
      <c r="AY1732" s="6" t="str">
        <f>IFERROR(VLOOKUP($C1732,'t-1 2020'!$A:$V,111,0),"")</f>
        <v/>
      </c>
      <c r="AZ1732" s="6">
        <f>IFERROR(VLOOKUP($C1732,'t-1 2020'!$A:$V,12,0),"")</f>
        <v>0</v>
      </c>
      <c r="BA1732" s="6">
        <f>IFERROR(VLOOKUP($C1732,'t-1 2020'!$A:$V,13,0),"")</f>
        <v>16</v>
      </c>
      <c r="BB1732" s="6">
        <f>IFERROR(VLOOKUP($C1732,'t-1 2020'!$A:$V,14,0),"")</f>
        <v>0</v>
      </c>
      <c r="BC1732" s="6"/>
      <c r="BD1732" s="6"/>
    </row>
    <row r="1733" ht="15.75" customHeight="1">
      <c r="A1733" s="2">
        <v>324.0</v>
      </c>
      <c r="B1733" s="3">
        <v>2021.0</v>
      </c>
      <c r="C1733" s="7" t="s">
        <v>385</v>
      </c>
      <c r="D1733" s="2">
        <v>6505.0</v>
      </c>
      <c r="E1733" s="2">
        <v>3.304126006529E13</v>
      </c>
      <c r="F1733" s="2" t="str">
        <f t="array" ref="F1733">IFERROR(INDEX(cnpj!$A:$B,MATCH(C1733,cnpj!$B:$B,0),1),IF(G1733=14,LEFT(E1733,2)&amp;"."&amp;MID(E1733,3,3)&amp;"."&amp;MID(E1733,6,3)&amp;"/"&amp;MID(E1733,9,4)&amp;"-"&amp;RIGHT(E1733,2),IF(G1733=13,0&amp;LEFT(E1733,1)&amp;"."&amp;MID(E1733,2,3)&amp;"."&amp;MID(E1733,5,3)&amp;"/"&amp;MID(E1733,8,4)&amp;"-"&amp;RIGHT(E1733,2),IF(G1733=12,"00"&amp;"."&amp;LEFT(E1733,3)&amp;"."&amp;MID(E1733,4,3)&amp;"/"&amp;MID(E1733,7,4)&amp;"-"&amp;RIGHT(E1733,2),IF(G1733=11,"00.0"&amp;LEFT(E1733,2)&amp;"."&amp;MID(E1733,3,3)&amp;"/"&amp;MID(E1733,6,4)&amp;"-"&amp;RIGHT(E1733,2),"erro")))))</f>
        <v>33.041.260/0652-90</v>
      </c>
      <c r="G1733" s="2">
        <f t="shared" si="2"/>
        <v>14</v>
      </c>
      <c r="H1733" s="2" t="s">
        <v>62</v>
      </c>
      <c r="I1733" s="2">
        <v>3.0</v>
      </c>
      <c r="J1733" s="6" t="str">
        <f t="shared" si="14"/>
        <v/>
      </c>
      <c r="K1733" s="6"/>
      <c r="L1733" s="6"/>
      <c r="M1733" s="6"/>
      <c r="N1733" s="6"/>
      <c r="O1733" s="6"/>
      <c r="P1733" s="6"/>
      <c r="Q1733" s="6"/>
      <c r="R1733" s="6"/>
      <c r="S1733" s="6"/>
      <c r="T1733" s="6" t="str">
        <f t="shared" si="15"/>
        <v/>
      </c>
      <c r="U1733" s="6" t="str">
        <f t="shared" si="16"/>
        <v/>
      </c>
      <c r="V1733" s="6" t="str">
        <f t="shared" si="17"/>
        <v/>
      </c>
      <c r="W1733" s="6" t="str">
        <f>IFERROR(VLOOKUP($C1733,'pc 2021'!$D:$M,10,0)/1000,"")</f>
        <v/>
      </c>
      <c r="X1733" s="6" t="str">
        <f>IFERROR(VLOOKUP($C1733,'pnc 2021'!$D:$M,10,0)/1000,"")</f>
        <v/>
      </c>
      <c r="Y1733" s="6" t="str">
        <f>IFERROR(VLOOKUP(C1733,'atv 2021'!$D:$M,10,0)/1000,"")</f>
        <v/>
      </c>
      <c r="Z1733" s="6" t="str">
        <f>IFERROR(VLOOKUP($C1733,'ll 2021'!$D:$N,11,0)/1000,"")</f>
        <v/>
      </c>
      <c r="AA1733" s="2" t="str">
        <f t="shared" si="3"/>
        <v/>
      </c>
      <c r="AB1733" s="2">
        <f t="shared" si="18"/>
        <v>0</v>
      </c>
      <c r="AC1733" s="2">
        <f t="shared" si="19"/>
        <v>0</v>
      </c>
      <c r="AD1733" s="2">
        <f t="shared" si="20"/>
        <v>0</v>
      </c>
      <c r="AE1733" s="2">
        <f t="shared" si="21"/>
        <v>0</v>
      </c>
      <c r="AF1733" s="2">
        <f t="shared" si="22"/>
        <v>0</v>
      </c>
      <c r="AG1733" s="2">
        <f t="shared" si="23"/>
        <v>0</v>
      </c>
      <c r="AH1733" s="2">
        <f t="shared" si="24"/>
        <v>1</v>
      </c>
      <c r="AI1733" s="2">
        <f t="shared" si="25"/>
        <v>0</v>
      </c>
      <c r="AJ1733" s="2">
        <f t="shared" si="26"/>
        <v>0</v>
      </c>
      <c r="AK1733" s="2">
        <f t="shared" si="27"/>
        <v>0</v>
      </c>
      <c r="AL1733" s="2">
        <f t="shared" si="28"/>
        <v>0</v>
      </c>
      <c r="AM1733" s="2">
        <v>0.0</v>
      </c>
      <c r="AN1733" s="3">
        <v>0.0</v>
      </c>
      <c r="AO1733" s="3">
        <v>0.0</v>
      </c>
      <c r="AP1733" s="3">
        <v>0.0</v>
      </c>
      <c r="AQ1733" s="3">
        <v>0.0</v>
      </c>
      <c r="AR1733" s="3">
        <v>1.0</v>
      </c>
      <c r="AS1733" s="6" t="str">
        <f>IFERROR(VLOOKUP($C1733,'t-1 2020'!$A:$V,15,0),"")</f>
        <v/>
      </c>
      <c r="AT1733" s="6" t="str">
        <f>IFERROR(VLOOKUP($C1733,'t-1 2020'!$A:$V,16,0),"")</f>
        <v/>
      </c>
      <c r="AU1733" s="6" t="str">
        <f>IFERROR(VLOOKUP($C1733,'t-1 2020'!$A:$V,17,0),"")</f>
        <v/>
      </c>
      <c r="AV1733" s="6" t="str">
        <f>IFERROR(VLOOKUP($C1733,'t-1 2020'!$A:$V,8,0),"")</f>
        <v/>
      </c>
      <c r="AW1733" s="6" t="str">
        <f>IFERROR(VLOOKUP($C1733,'t-1 2020'!$A:$V,9,0),"")</f>
        <v/>
      </c>
      <c r="AX1733" s="6" t="str">
        <f>IFERROR(VLOOKUP($C1733,'t-1 2020'!$A:$V,10,0),"")</f>
        <v/>
      </c>
      <c r="AY1733" s="6" t="str">
        <f>IFERROR(VLOOKUP($C1733,'t-1 2020'!$A:$V,111,0),"")</f>
        <v/>
      </c>
      <c r="AZ1733" s="6" t="str">
        <f>IFERROR(VLOOKUP($C1733,'t-1 2020'!$A:$V,12,0),"")</f>
        <v/>
      </c>
      <c r="BA1733" s="6" t="str">
        <f>IFERROR(VLOOKUP($C1733,'t-1 2020'!$A:$V,13,0),"")</f>
        <v/>
      </c>
      <c r="BB1733" s="6" t="str">
        <f>IFERROR(VLOOKUP($C1733,'t-1 2020'!$A:$V,14,0),"")</f>
        <v/>
      </c>
      <c r="BC1733" s="6"/>
      <c r="BD1733" s="6"/>
    </row>
    <row r="1734" ht="15.75" customHeight="1">
      <c r="A1734" s="2">
        <v>325.0</v>
      </c>
      <c r="B1734" s="3">
        <v>2021.0</v>
      </c>
      <c r="C1734" s="7" t="s">
        <v>386</v>
      </c>
      <c r="D1734" s="2">
        <v>21830.0</v>
      </c>
      <c r="E1734" s="2">
        <v>2.366097000186E12</v>
      </c>
      <c r="F1734" s="2" t="str">
        <f t="array" ref="F1734">IFERROR(INDEX(cnpj!$A:$B,MATCH(C1734,cnpj!$B:$B,0),1),IF(G1734=14,LEFT(E1734,2)&amp;"."&amp;MID(E1734,3,3)&amp;"."&amp;MID(E1734,6,3)&amp;"/"&amp;MID(E1734,9,4)&amp;"-"&amp;RIGHT(E1734,2),IF(G1734=13,0&amp;LEFT(E1734,1)&amp;"."&amp;MID(E1734,2,3)&amp;"."&amp;MID(E1734,5,3)&amp;"/"&amp;MID(E1734,8,4)&amp;"-"&amp;RIGHT(E1734,2),IF(G1734=12,"00"&amp;"."&amp;LEFT(E1734,3)&amp;"."&amp;MID(E1734,4,3)&amp;"/"&amp;MID(E1734,7,4)&amp;"-"&amp;RIGHT(E1734,2),IF(G1734=11,"00.0"&amp;LEFT(E1734,2)&amp;"."&amp;MID(E1734,3,3)&amp;"/"&amp;MID(E1734,6,4)&amp;"-"&amp;RIGHT(E1734,2),"erro")))))</f>
        <v>02.366.097/0001-86</v>
      </c>
      <c r="G1734" s="2">
        <f t="shared" si="2"/>
        <v>13</v>
      </c>
      <c r="H1734" s="2" t="s">
        <v>60</v>
      </c>
      <c r="I1734" s="2">
        <v>1.0</v>
      </c>
      <c r="J1734" s="6" t="str">
        <f t="shared" si="14"/>
        <v/>
      </c>
      <c r="K1734" s="6"/>
      <c r="L1734" s="6"/>
      <c r="M1734" s="6"/>
      <c r="N1734" s="6"/>
      <c r="O1734" s="6"/>
      <c r="P1734" s="6"/>
      <c r="Q1734" s="6"/>
      <c r="R1734" s="6"/>
      <c r="S1734" s="6"/>
      <c r="T1734" s="6" t="str">
        <f t="shared" si="15"/>
        <v/>
      </c>
      <c r="U1734" s="6" t="str">
        <f t="shared" si="16"/>
        <v/>
      </c>
      <c r="V1734" s="6" t="str">
        <f t="shared" si="17"/>
        <v/>
      </c>
      <c r="W1734" s="6" t="str">
        <f>IFERROR(VLOOKUP($C1734,'pc 2021'!$D:$M,10,0)/1000,"")</f>
        <v/>
      </c>
      <c r="X1734" s="6" t="str">
        <f>IFERROR(VLOOKUP($C1734,'pnc 2021'!$D:$M,10,0)/1000,"")</f>
        <v/>
      </c>
      <c r="Y1734" s="6" t="str">
        <f>IFERROR(VLOOKUP(C1734,'atv 2021'!$D:$M,10,0)/1000,"")</f>
        <v/>
      </c>
      <c r="Z1734" s="6" t="str">
        <f>IFERROR(VLOOKUP($C1734,'ll 2021'!$D:$N,11,0)/1000,"")</f>
        <v/>
      </c>
      <c r="AA1734" s="2" t="str">
        <f t="shared" si="3"/>
        <v/>
      </c>
      <c r="AB1734" s="2">
        <f t="shared" si="18"/>
        <v>0</v>
      </c>
      <c r="AC1734" s="2">
        <f t="shared" si="19"/>
        <v>0</v>
      </c>
      <c r="AD1734" s="2">
        <f t="shared" si="20"/>
        <v>0</v>
      </c>
      <c r="AE1734" s="2">
        <f t="shared" si="21"/>
        <v>0</v>
      </c>
      <c r="AF1734" s="2">
        <f t="shared" si="22"/>
        <v>0</v>
      </c>
      <c r="AG1734" s="2">
        <f t="shared" si="23"/>
        <v>1</v>
      </c>
      <c r="AH1734" s="2">
        <f t="shared" si="24"/>
        <v>0</v>
      </c>
      <c r="AI1734" s="2">
        <f t="shared" si="25"/>
        <v>0</v>
      </c>
      <c r="AJ1734" s="2">
        <f t="shared" si="26"/>
        <v>0</v>
      </c>
      <c r="AK1734" s="2">
        <f t="shared" si="27"/>
        <v>0</v>
      </c>
      <c r="AL1734" s="2">
        <f t="shared" si="28"/>
        <v>0</v>
      </c>
      <c r="AM1734" s="2">
        <v>0.0</v>
      </c>
      <c r="AN1734" s="3">
        <v>0.0</v>
      </c>
      <c r="AO1734" s="3">
        <v>0.0</v>
      </c>
      <c r="AP1734" s="3">
        <v>0.0</v>
      </c>
      <c r="AQ1734" s="3">
        <v>0.0</v>
      </c>
      <c r="AR1734" s="3">
        <v>1.0</v>
      </c>
      <c r="AS1734" s="6" t="str">
        <f>IFERROR(VLOOKUP($C1734,'t-1 2020'!$A:$V,15,0),"")</f>
        <v/>
      </c>
      <c r="AT1734" s="6" t="str">
        <f>IFERROR(VLOOKUP($C1734,'t-1 2020'!$A:$V,16,0),"")</f>
        <v/>
      </c>
      <c r="AU1734" s="6" t="str">
        <f>IFERROR(VLOOKUP($C1734,'t-1 2020'!$A:$V,17,0),"")</f>
        <v/>
      </c>
      <c r="AV1734" s="6" t="str">
        <f>IFERROR(VLOOKUP($C1734,'t-1 2020'!$A:$V,8,0),"")</f>
        <v/>
      </c>
      <c r="AW1734" s="6" t="str">
        <f>IFERROR(VLOOKUP($C1734,'t-1 2020'!$A:$V,9,0),"")</f>
        <v/>
      </c>
      <c r="AX1734" s="6" t="str">
        <f>IFERROR(VLOOKUP($C1734,'t-1 2020'!$A:$V,10,0),"")</f>
        <v/>
      </c>
      <c r="AY1734" s="6" t="str">
        <f>IFERROR(VLOOKUP($C1734,'t-1 2020'!$A:$V,111,0),"")</f>
        <v/>
      </c>
      <c r="AZ1734" s="6" t="str">
        <f>IFERROR(VLOOKUP($C1734,'t-1 2020'!$A:$V,12,0),"")</f>
        <v/>
      </c>
      <c r="BA1734" s="6" t="str">
        <f>IFERROR(VLOOKUP($C1734,'t-1 2020'!$A:$V,13,0),"")</f>
        <v/>
      </c>
      <c r="BB1734" s="6" t="str">
        <f>IFERROR(VLOOKUP($C1734,'t-1 2020'!$A:$V,14,0),"")</f>
        <v/>
      </c>
      <c r="BC1734" s="6"/>
      <c r="BD1734" s="6"/>
    </row>
    <row r="1735" ht="15.75" customHeight="1">
      <c r="A1735" s="2">
        <v>326.0</v>
      </c>
      <c r="B1735" s="3">
        <v>2021.0</v>
      </c>
      <c r="C1735" s="7" t="s">
        <v>387</v>
      </c>
      <c r="D1735" s="2">
        <v>20702.0</v>
      </c>
      <c r="E1735" s="2">
        <v>6.7571414000141E13</v>
      </c>
      <c r="F1735" s="2" t="str">
        <f t="array" ref="F1735">IFERROR(INDEX(cnpj!$A:$B,MATCH(C1735,cnpj!$B:$B,0),1),IF(G1735=14,LEFT(E1735,2)&amp;"."&amp;MID(E1735,3,3)&amp;"."&amp;MID(E1735,6,3)&amp;"/"&amp;MID(E1735,9,4)&amp;"-"&amp;RIGHT(E1735,2),IF(G1735=13,0&amp;LEFT(E1735,1)&amp;"."&amp;MID(E1735,2,3)&amp;"."&amp;MID(E1735,5,3)&amp;"/"&amp;MID(E1735,8,4)&amp;"-"&amp;RIGHT(E1735,2),IF(G1735=12,"00"&amp;"."&amp;LEFT(E1735,3)&amp;"."&amp;MID(E1735,4,3)&amp;"/"&amp;MID(E1735,7,4)&amp;"-"&amp;RIGHT(E1735,2),IF(G1735=11,"00.0"&amp;LEFT(E1735,2)&amp;"."&amp;MID(E1735,3,3)&amp;"/"&amp;MID(E1735,6,4)&amp;"-"&amp;RIGHT(E1735,2),"erro")))))</f>
        <v>67.571.414/0001-41</v>
      </c>
      <c r="G1735" s="2">
        <f t="shared" si="2"/>
        <v>14</v>
      </c>
      <c r="H1735" s="2" t="s">
        <v>62</v>
      </c>
      <c r="I1735" s="2">
        <v>3.0</v>
      </c>
      <c r="J1735" s="6" t="str">
        <f t="shared" si="14"/>
        <v/>
      </c>
      <c r="K1735" s="6"/>
      <c r="L1735" s="6"/>
      <c r="M1735" s="6"/>
      <c r="N1735" s="6"/>
      <c r="O1735" s="6"/>
      <c r="P1735" s="6"/>
      <c r="Q1735" s="6"/>
      <c r="R1735" s="6"/>
      <c r="S1735" s="6"/>
      <c r="T1735" s="6" t="str">
        <f t="shared" si="15"/>
        <v/>
      </c>
      <c r="U1735" s="6" t="str">
        <f t="shared" si="16"/>
        <v/>
      </c>
      <c r="V1735" s="6" t="str">
        <f t="shared" si="17"/>
        <v/>
      </c>
      <c r="W1735" s="6" t="str">
        <f>IFERROR(VLOOKUP($C1735,'pc 2021'!$D:$M,10,0)/1000,"")</f>
        <v/>
      </c>
      <c r="X1735" s="6" t="str">
        <f>IFERROR(VLOOKUP($C1735,'pnc 2021'!$D:$M,10,0)/1000,"")</f>
        <v/>
      </c>
      <c r="Y1735" s="6" t="str">
        <f>IFERROR(VLOOKUP(C1735,'atv 2021'!$D:$M,10,0)/1000,"")</f>
        <v/>
      </c>
      <c r="Z1735" s="6" t="str">
        <f>IFERROR(VLOOKUP($C1735,'ll 2021'!$D:$N,11,0)/1000,"")</f>
        <v/>
      </c>
      <c r="AA1735" s="2" t="str">
        <f t="shared" si="3"/>
        <v/>
      </c>
      <c r="AB1735" s="2">
        <f t="shared" si="18"/>
        <v>0</v>
      </c>
      <c r="AC1735" s="2">
        <f t="shared" si="19"/>
        <v>0</v>
      </c>
      <c r="AD1735" s="2">
        <f t="shared" si="20"/>
        <v>0</v>
      </c>
      <c r="AE1735" s="2">
        <f t="shared" si="21"/>
        <v>0</v>
      </c>
      <c r="AF1735" s="2">
        <f t="shared" si="22"/>
        <v>0</v>
      </c>
      <c r="AG1735" s="2">
        <f t="shared" si="23"/>
        <v>0</v>
      </c>
      <c r="AH1735" s="2">
        <f t="shared" si="24"/>
        <v>1</v>
      </c>
      <c r="AI1735" s="2">
        <f t="shared" si="25"/>
        <v>0</v>
      </c>
      <c r="AJ1735" s="2">
        <f t="shared" si="26"/>
        <v>0</v>
      </c>
      <c r="AK1735" s="2">
        <f t="shared" si="27"/>
        <v>0</v>
      </c>
      <c r="AL1735" s="2">
        <f t="shared" si="28"/>
        <v>0</v>
      </c>
      <c r="AM1735" s="2">
        <v>0.0</v>
      </c>
      <c r="AN1735" s="3">
        <v>0.0</v>
      </c>
      <c r="AO1735" s="3">
        <v>0.0</v>
      </c>
      <c r="AP1735" s="3">
        <v>0.0</v>
      </c>
      <c r="AQ1735" s="3">
        <v>0.0</v>
      </c>
      <c r="AR1735" s="3">
        <v>1.0</v>
      </c>
      <c r="AS1735" s="6">
        <f>IFERROR(VLOOKUP($C1735,'t-1 2020'!$A:$V,15,0),"")</f>
        <v>12.31777054</v>
      </c>
      <c r="AT1735" s="6">
        <f>IFERROR(VLOOKUP($C1735,'t-1 2020'!$A:$V,16,0),"")</f>
        <v>-0.8083752543</v>
      </c>
      <c r="AU1735" s="6">
        <f>IFERROR(VLOOKUP($C1735,'t-1 2020'!$A:$V,17,0),"")</f>
        <v>2.016334652</v>
      </c>
      <c r="AV1735" s="6">
        <f>IFERROR(VLOOKUP($C1735,'t-1 2020'!$A:$V,8,0),"")</f>
        <v>0</v>
      </c>
      <c r="AW1735" s="6">
        <f>IFERROR(VLOOKUP($C1735,'t-1 2020'!$A:$V,9,0),"")</f>
        <v>0</v>
      </c>
      <c r="AX1735" s="6">
        <f>IFERROR(VLOOKUP($C1735,'t-1 2020'!$A:$V,10,0),"")</f>
        <v>0</v>
      </c>
      <c r="AY1735" s="6" t="str">
        <f>IFERROR(VLOOKUP($C1735,'t-1 2020'!$A:$V,111,0),"")</f>
        <v/>
      </c>
      <c r="AZ1735" s="6">
        <f>IFERROR(VLOOKUP($C1735,'t-1 2020'!$A:$V,12,0),"")</f>
        <v>0</v>
      </c>
      <c r="BA1735" s="6">
        <f>IFERROR(VLOOKUP($C1735,'t-1 2020'!$A:$V,13,0),"")</f>
        <v>13</v>
      </c>
      <c r="BB1735" s="6">
        <f>IFERROR(VLOOKUP($C1735,'t-1 2020'!$A:$V,14,0),"")</f>
        <v>0</v>
      </c>
      <c r="BC1735" s="6"/>
      <c r="BD1735" s="6"/>
    </row>
    <row r="1736" ht="15.75" customHeight="1">
      <c r="A1736" s="2">
        <v>327.0</v>
      </c>
      <c r="B1736" s="3">
        <v>2021.0</v>
      </c>
      <c r="C1736" s="7" t="s">
        <v>388</v>
      </c>
      <c r="D1736" s="2">
        <v>21202.0</v>
      </c>
      <c r="E1736" s="2">
        <v>3.2681371000172E13</v>
      </c>
      <c r="F1736" s="2" t="str">
        <f t="array" ref="F1736">IFERROR(INDEX(cnpj!$A:$B,MATCH(C1736,cnpj!$B:$B,0),1),IF(G1736=14,LEFT(E1736,2)&amp;"."&amp;MID(E1736,3,3)&amp;"."&amp;MID(E1736,6,3)&amp;"/"&amp;MID(E1736,9,4)&amp;"-"&amp;RIGHT(E1736,2),IF(G1736=13,0&amp;LEFT(E1736,1)&amp;"."&amp;MID(E1736,2,3)&amp;"."&amp;MID(E1736,5,3)&amp;"/"&amp;MID(E1736,8,4)&amp;"-"&amp;RIGHT(E1736,2),IF(G1736=12,"00"&amp;"."&amp;LEFT(E1736,3)&amp;"."&amp;MID(E1736,4,3)&amp;"/"&amp;MID(E1736,7,4)&amp;"-"&amp;RIGHT(E1736,2),IF(G1736=11,"00.0"&amp;LEFT(E1736,2)&amp;"."&amp;MID(E1736,3,3)&amp;"/"&amp;MID(E1736,6,4)&amp;"-"&amp;RIGHT(E1736,2),"erro")))))</f>
        <v>32.681.371/0001-72</v>
      </c>
      <c r="G1736" s="2">
        <f t="shared" si="2"/>
        <v>14</v>
      </c>
      <c r="H1736" s="2" t="s">
        <v>60</v>
      </c>
      <c r="I1736" s="2">
        <v>1.0</v>
      </c>
      <c r="J1736" s="6" t="str">
        <f t="shared" si="14"/>
        <v/>
      </c>
      <c r="K1736" s="6"/>
      <c r="L1736" s="6"/>
      <c r="M1736" s="6"/>
      <c r="N1736" s="6"/>
      <c r="O1736" s="6"/>
      <c r="P1736" s="6"/>
      <c r="Q1736" s="6"/>
      <c r="R1736" s="6"/>
      <c r="S1736" s="6"/>
      <c r="T1736" s="6">
        <f t="shared" si="15"/>
        <v>14.85829226</v>
      </c>
      <c r="U1736" s="6">
        <f t="shared" si="16"/>
        <v>0.0535388626</v>
      </c>
      <c r="V1736" s="6">
        <f t="shared" si="17"/>
        <v>0.7163192812</v>
      </c>
      <c r="W1736" s="6">
        <f>IFERROR(VLOOKUP($C1736,'pc 2021'!$D:$M,10,0)/1000,"")</f>
        <v>455017</v>
      </c>
      <c r="X1736" s="6">
        <f>IFERROR(VLOOKUP($C1736,'pnc 2021'!$D:$M,10,0)/1000,"")</f>
        <v>1577251</v>
      </c>
      <c r="Y1736" s="6">
        <f>IFERROR(VLOOKUP(C1736,'atv 2021'!$D:$M,10,0)/1000,"")</f>
        <v>2837098</v>
      </c>
      <c r="Z1736" s="6">
        <f>IFERROR(VLOOKUP($C1736,'ll 2021'!$D:$N,11,0)/1000,"")</f>
        <v>151895</v>
      </c>
      <c r="AA1736" s="2" t="str">
        <f t="shared" si="3"/>
        <v/>
      </c>
      <c r="AB1736" s="2">
        <f t="shared" si="18"/>
        <v>0</v>
      </c>
      <c r="AC1736" s="2">
        <f t="shared" si="19"/>
        <v>0</v>
      </c>
      <c r="AD1736" s="2">
        <f t="shared" si="20"/>
        <v>0</v>
      </c>
      <c r="AE1736" s="2">
        <f t="shared" si="21"/>
        <v>0</v>
      </c>
      <c r="AF1736" s="2">
        <f t="shared" si="22"/>
        <v>0</v>
      </c>
      <c r="AG1736" s="2">
        <f t="shared" si="23"/>
        <v>1</v>
      </c>
      <c r="AH1736" s="2">
        <f t="shared" si="24"/>
        <v>0</v>
      </c>
      <c r="AI1736" s="2">
        <f t="shared" si="25"/>
        <v>0</v>
      </c>
      <c r="AJ1736" s="2">
        <f t="shared" si="26"/>
        <v>0</v>
      </c>
      <c r="AK1736" s="2">
        <f t="shared" si="27"/>
        <v>0</v>
      </c>
      <c r="AL1736" s="2">
        <f t="shared" si="28"/>
        <v>0</v>
      </c>
      <c r="AM1736" s="2">
        <v>0.0</v>
      </c>
      <c r="AN1736" s="3">
        <v>0.0</v>
      </c>
      <c r="AO1736" s="3">
        <v>0.0</v>
      </c>
      <c r="AP1736" s="3">
        <v>0.0</v>
      </c>
      <c r="AQ1736" s="3">
        <v>0.0</v>
      </c>
      <c r="AR1736" s="3">
        <v>1.0</v>
      </c>
      <c r="AS1736" s="6">
        <f>IFERROR(VLOOKUP($C1736,'t-1 2020'!$A:$V,15,0),"")</f>
        <v>14.62304256</v>
      </c>
      <c r="AT1736" s="6">
        <f>IFERROR(VLOOKUP($C1736,'t-1 2020'!$A:$V,16,0),"")</f>
        <v>0.03330052574</v>
      </c>
      <c r="AU1736" s="6">
        <f>IFERROR(VLOOKUP($C1736,'t-1 2020'!$A:$V,17,0),"")</f>
        <v>0.6884417225</v>
      </c>
      <c r="AV1736" s="6">
        <f>IFERROR(VLOOKUP($C1736,'t-1 2020'!$A:$V,8,0),"")</f>
        <v>0</v>
      </c>
      <c r="AW1736" s="6">
        <f>IFERROR(VLOOKUP($C1736,'t-1 2020'!$A:$V,9,0),"")</f>
        <v>1</v>
      </c>
      <c r="AX1736" s="6">
        <f>IFERROR(VLOOKUP($C1736,'t-1 2020'!$A:$V,10,0),"")</f>
        <v>0</v>
      </c>
      <c r="AY1736" s="6" t="str">
        <f>IFERROR(VLOOKUP($C1736,'t-1 2020'!$A:$V,111,0),"")</f>
        <v/>
      </c>
      <c r="AZ1736" s="6">
        <f>IFERROR(VLOOKUP($C1736,'t-1 2020'!$A:$V,12,0),"")</f>
        <v>0</v>
      </c>
      <c r="BA1736" s="6">
        <f>IFERROR(VLOOKUP($C1736,'t-1 2020'!$A:$V,13,0),"")</f>
        <v>18</v>
      </c>
      <c r="BB1736" s="6">
        <f>IFERROR(VLOOKUP($C1736,'t-1 2020'!$A:$V,14,0),"")</f>
        <v>0</v>
      </c>
      <c r="BC1736" s="6"/>
      <c r="BD1736" s="6"/>
    </row>
    <row r="1737" ht="15.75" customHeight="1">
      <c r="A1737" s="2">
        <v>328.0</v>
      </c>
      <c r="B1737" s="3">
        <v>2021.0</v>
      </c>
      <c r="C1737" s="7" t="s">
        <v>389</v>
      </c>
      <c r="D1737" s="2">
        <v>11762.0</v>
      </c>
      <c r="E1737" s="2">
        <v>5.0926955000142E13</v>
      </c>
      <c r="F1737" s="2" t="str">
        <f t="array" ref="F1737">IFERROR(INDEX(cnpj!$A:$B,MATCH(C1737,cnpj!$B:$B,0),1),IF(G1737=14,LEFT(E1737,2)&amp;"."&amp;MID(E1737,3,3)&amp;"."&amp;MID(E1737,6,3)&amp;"/"&amp;MID(E1737,9,4)&amp;"-"&amp;RIGHT(E1737,2),IF(G1737=13,0&amp;LEFT(E1737,1)&amp;"."&amp;MID(E1737,2,3)&amp;"."&amp;MID(E1737,5,3)&amp;"/"&amp;MID(E1737,8,4)&amp;"-"&amp;RIGHT(E1737,2),IF(G1737=12,"00"&amp;"."&amp;LEFT(E1737,3)&amp;"."&amp;MID(E1737,4,3)&amp;"/"&amp;MID(E1737,7,4)&amp;"-"&amp;RIGHT(E1737,2),IF(G1737=11,"00.0"&amp;LEFT(E1737,2)&amp;"."&amp;MID(E1737,3,3)&amp;"/"&amp;MID(E1737,6,4)&amp;"-"&amp;RIGHT(E1737,2),"erro")))))</f>
        <v>50.926.955/0001-42</v>
      </c>
      <c r="G1737" s="2">
        <f t="shared" si="2"/>
        <v>14</v>
      </c>
      <c r="H1737" s="2" t="s">
        <v>62</v>
      </c>
      <c r="I1737" s="2">
        <v>3.0</v>
      </c>
      <c r="J1737" s="6" t="str">
        <f t="shared" si="14"/>
        <v/>
      </c>
      <c r="K1737" s="6"/>
      <c r="L1737" s="6"/>
      <c r="M1737" s="6"/>
      <c r="N1737" s="6"/>
      <c r="O1737" s="6"/>
      <c r="P1737" s="6"/>
      <c r="Q1737" s="6"/>
      <c r="R1737" s="6"/>
      <c r="S1737" s="6"/>
      <c r="T1737" s="6">
        <f t="shared" si="15"/>
        <v>14.26357464</v>
      </c>
      <c r="U1737" s="6">
        <f t="shared" si="16"/>
        <v>0.2004952472</v>
      </c>
      <c r="V1737" s="6">
        <f t="shared" si="17"/>
        <v>0.1335595763</v>
      </c>
      <c r="W1737" s="6">
        <f>IFERROR(VLOOKUP($C1737,'pc 2021'!$D:$M,10,0)/1000,"")</f>
        <v>2390</v>
      </c>
      <c r="X1737" s="6">
        <f>IFERROR(VLOOKUP($C1737,'pnc 2021'!$D:$M,10,0)/1000,"")</f>
        <v>206668</v>
      </c>
      <c r="Y1737" s="6">
        <f>IFERROR(VLOOKUP(C1737,'atv 2021'!$D:$M,10,0)/1000,"")</f>
        <v>1565279</v>
      </c>
      <c r="Z1737" s="6">
        <f>IFERROR(VLOOKUP($C1737,'ll 2021'!$D:$N,11,0)/1000,"")</f>
        <v>313831</v>
      </c>
      <c r="AA1737" s="2" t="str">
        <f t="shared" si="3"/>
        <v/>
      </c>
      <c r="AB1737" s="2">
        <f t="shared" si="18"/>
        <v>0</v>
      </c>
      <c r="AC1737" s="2">
        <f t="shared" si="19"/>
        <v>0</v>
      </c>
      <c r="AD1737" s="2">
        <f t="shared" si="20"/>
        <v>0</v>
      </c>
      <c r="AE1737" s="2">
        <f t="shared" si="21"/>
        <v>0</v>
      </c>
      <c r="AF1737" s="2">
        <f t="shared" si="22"/>
        <v>0</v>
      </c>
      <c r="AG1737" s="2">
        <f t="shared" si="23"/>
        <v>0</v>
      </c>
      <c r="AH1737" s="2">
        <f t="shared" si="24"/>
        <v>1</v>
      </c>
      <c r="AI1737" s="2">
        <f t="shared" si="25"/>
        <v>0</v>
      </c>
      <c r="AJ1737" s="2">
        <f t="shared" si="26"/>
        <v>0</v>
      </c>
      <c r="AK1737" s="2">
        <f t="shared" si="27"/>
        <v>0</v>
      </c>
      <c r="AL1737" s="2">
        <f t="shared" si="28"/>
        <v>0</v>
      </c>
      <c r="AM1737" s="2">
        <v>0.0</v>
      </c>
      <c r="AN1737" s="3">
        <v>0.0</v>
      </c>
      <c r="AO1737" s="3">
        <v>0.0</v>
      </c>
      <c r="AP1737" s="3">
        <v>0.0</v>
      </c>
      <c r="AQ1737" s="3">
        <v>0.0</v>
      </c>
      <c r="AR1737" s="3">
        <v>1.0</v>
      </c>
      <c r="AS1737" s="6">
        <f>IFERROR(VLOOKUP($C1737,'t-1 2020'!$A:$V,15,0),"")</f>
        <v>14.09641949</v>
      </c>
      <c r="AT1737" s="6">
        <f>IFERROR(VLOOKUP($C1737,'t-1 2020'!$A:$V,16,0),"")</f>
        <v>0.0238535172</v>
      </c>
      <c r="AU1737" s="6">
        <f>IFERROR(VLOOKUP($C1737,'t-1 2020'!$A:$V,17,0),"")</f>
        <v>0.1504568715</v>
      </c>
      <c r="AV1737" s="6">
        <f>IFERROR(VLOOKUP($C1737,'t-1 2020'!$A:$V,8,0),"")</f>
        <v>0</v>
      </c>
      <c r="AW1737" s="6">
        <f>IFERROR(VLOOKUP($C1737,'t-1 2020'!$A:$V,9,0),"")</f>
        <v>1</v>
      </c>
      <c r="AX1737" s="6">
        <f>IFERROR(VLOOKUP($C1737,'t-1 2020'!$A:$V,10,0),"")</f>
        <v>0</v>
      </c>
      <c r="AY1737" s="6" t="str">
        <f>IFERROR(VLOOKUP($C1737,'t-1 2020'!$A:$V,111,0),"")</f>
        <v/>
      </c>
      <c r="AZ1737" s="6">
        <f>IFERROR(VLOOKUP($C1737,'t-1 2020'!$A:$V,12,0),"")</f>
        <v>0</v>
      </c>
      <c r="BA1737" s="6">
        <f>IFERROR(VLOOKUP($C1737,'t-1 2020'!$A:$V,13,0),"")</f>
        <v>17</v>
      </c>
      <c r="BB1737" s="6">
        <f>IFERROR(VLOOKUP($C1737,'t-1 2020'!$A:$V,14,0),"")</f>
        <v>0</v>
      </c>
      <c r="BC1737" s="6"/>
      <c r="BD1737" s="6"/>
    </row>
    <row r="1738" ht="15.75" customHeight="1">
      <c r="A1738" s="2">
        <v>329.0</v>
      </c>
      <c r="B1738" s="3">
        <v>2021.0</v>
      </c>
      <c r="C1738" s="7" t="s">
        <v>390</v>
      </c>
      <c r="D1738" s="2">
        <v>5410.0</v>
      </c>
      <c r="E1738" s="2">
        <v>8.4429695000111E13</v>
      </c>
      <c r="F1738" s="2" t="str">
        <f t="array" ref="F1738">IFERROR(INDEX(cnpj!$A:$B,MATCH(C1738,cnpj!$B:$B,0),1),IF(G1738=14,LEFT(E1738,2)&amp;"."&amp;MID(E1738,3,3)&amp;"."&amp;MID(E1738,6,3)&amp;"/"&amp;MID(E1738,9,4)&amp;"-"&amp;RIGHT(E1738,2),IF(G1738=13,0&amp;LEFT(E1738,1)&amp;"."&amp;MID(E1738,2,3)&amp;"."&amp;MID(E1738,5,3)&amp;"/"&amp;MID(E1738,8,4)&amp;"-"&amp;RIGHT(E1738,2),IF(G1738=12,"00"&amp;"."&amp;LEFT(E1738,3)&amp;"."&amp;MID(E1738,4,3)&amp;"/"&amp;MID(E1738,7,4)&amp;"-"&amp;RIGHT(E1738,2),IF(G1738=11,"00.0"&amp;LEFT(E1738,2)&amp;"."&amp;MID(E1738,3,3)&amp;"/"&amp;MID(E1738,6,4)&amp;"-"&amp;RIGHT(E1738,2),"erro")))))</f>
        <v>84.429.695/0001-11</v>
      </c>
      <c r="G1738" s="2">
        <f t="shared" si="2"/>
        <v>14</v>
      </c>
      <c r="H1738" s="2" t="s">
        <v>60</v>
      </c>
      <c r="I1738" s="2">
        <v>1.0</v>
      </c>
      <c r="J1738" s="6" t="str">
        <f t="shared" si="14"/>
        <v/>
      </c>
      <c r="K1738" s="6"/>
      <c r="L1738" s="6"/>
      <c r="M1738" s="6"/>
      <c r="N1738" s="6"/>
      <c r="O1738" s="6"/>
      <c r="P1738" s="6"/>
      <c r="Q1738" s="6"/>
      <c r="R1738" s="6"/>
      <c r="S1738" s="6"/>
      <c r="T1738" s="6">
        <f t="shared" si="15"/>
        <v>16.44164207</v>
      </c>
      <c r="U1738" s="6">
        <f t="shared" si="16"/>
        <v>0.2594713696</v>
      </c>
      <c r="V1738" s="6">
        <f t="shared" si="17"/>
        <v>0.01557372204</v>
      </c>
      <c r="W1738" s="6">
        <f>IFERROR(VLOOKUP($C1738,'pc 2021'!$D:$M,10,0)/1000,"")</f>
        <v>210502</v>
      </c>
      <c r="X1738" s="6">
        <f>IFERROR(VLOOKUP($C1738,'pnc 2021'!$D:$M,10,0)/1000,"")</f>
        <v>4730</v>
      </c>
      <c r="Y1738" s="6">
        <f>IFERROR(VLOOKUP(C1738,'atv 2021'!$D:$M,10,0)/1000,"")</f>
        <v>13820203</v>
      </c>
      <c r="Z1738" s="6">
        <f>IFERROR(VLOOKUP($C1738,'ll 2021'!$D:$N,11,0)/1000,"")</f>
        <v>3585947</v>
      </c>
      <c r="AA1738" s="2" t="str">
        <f t="shared" si="3"/>
        <v/>
      </c>
      <c r="AB1738" s="2">
        <f t="shared" si="18"/>
        <v>0</v>
      </c>
      <c r="AC1738" s="2">
        <f t="shared" si="19"/>
        <v>0</v>
      </c>
      <c r="AD1738" s="2">
        <f t="shared" si="20"/>
        <v>0</v>
      </c>
      <c r="AE1738" s="2">
        <f t="shared" si="21"/>
        <v>0</v>
      </c>
      <c r="AF1738" s="2">
        <f t="shared" si="22"/>
        <v>0</v>
      </c>
      <c r="AG1738" s="2">
        <f t="shared" si="23"/>
        <v>1</v>
      </c>
      <c r="AH1738" s="2">
        <f t="shared" si="24"/>
        <v>0</v>
      </c>
      <c r="AI1738" s="2">
        <f t="shared" si="25"/>
        <v>0</v>
      </c>
      <c r="AJ1738" s="2">
        <f t="shared" si="26"/>
        <v>0</v>
      </c>
      <c r="AK1738" s="2">
        <f t="shared" si="27"/>
        <v>0</v>
      </c>
      <c r="AL1738" s="2">
        <f t="shared" si="28"/>
        <v>0</v>
      </c>
      <c r="AM1738" s="2">
        <v>0.0</v>
      </c>
      <c r="AN1738" s="3">
        <v>0.0</v>
      </c>
      <c r="AO1738" s="3">
        <v>0.0</v>
      </c>
      <c r="AP1738" s="3">
        <v>0.0</v>
      </c>
      <c r="AQ1738" s="3">
        <v>0.0</v>
      </c>
      <c r="AR1738" s="3">
        <v>1.0</v>
      </c>
      <c r="AS1738" s="6" t="str">
        <f>IFERROR(VLOOKUP($C1738,'t-1 2020'!$A:$V,15,0),"")</f>
        <v/>
      </c>
      <c r="AT1738" s="6" t="str">
        <f>IFERROR(VLOOKUP($C1738,'t-1 2020'!$A:$V,16,0),"")</f>
        <v/>
      </c>
      <c r="AU1738" s="6" t="str">
        <f>IFERROR(VLOOKUP($C1738,'t-1 2020'!$A:$V,17,0),"")</f>
        <v/>
      </c>
      <c r="AV1738" s="6" t="str">
        <f>IFERROR(VLOOKUP($C1738,'t-1 2020'!$A:$V,8,0),"")</f>
        <v/>
      </c>
      <c r="AW1738" s="6" t="str">
        <f>IFERROR(VLOOKUP($C1738,'t-1 2020'!$A:$V,9,0),"")</f>
        <v/>
      </c>
      <c r="AX1738" s="6" t="str">
        <f>IFERROR(VLOOKUP($C1738,'t-1 2020'!$A:$V,10,0),"")</f>
        <v/>
      </c>
      <c r="AY1738" s="6" t="str">
        <f>IFERROR(VLOOKUP($C1738,'t-1 2020'!$A:$V,111,0),"")</f>
        <v/>
      </c>
      <c r="AZ1738" s="6" t="str">
        <f>IFERROR(VLOOKUP($C1738,'t-1 2020'!$A:$V,12,0),"")</f>
        <v/>
      </c>
      <c r="BA1738" s="6" t="str">
        <f>IFERROR(VLOOKUP($C1738,'t-1 2020'!$A:$V,13,0),"")</f>
        <v/>
      </c>
      <c r="BB1738" s="6" t="str">
        <f>IFERROR(VLOOKUP($C1738,'t-1 2020'!$A:$V,14,0),"")</f>
        <v/>
      </c>
      <c r="BC1738" s="6"/>
      <c r="BD1738" s="6"/>
    </row>
    <row r="1739" ht="15.75" customHeight="1">
      <c r="A1739" s="2">
        <v>330.0</v>
      </c>
      <c r="B1739" s="3">
        <v>2021.0</v>
      </c>
      <c r="C1739" s="7" t="s">
        <v>391</v>
      </c>
      <c r="D1739" s="2">
        <v>11991.0</v>
      </c>
      <c r="E1739" s="2">
        <v>8.4683671000194E13</v>
      </c>
      <c r="F1739" s="2" t="str">
        <f t="array" ref="F1739">IFERROR(INDEX(cnpj!$A:$B,MATCH(C1739,cnpj!$B:$B,0),1),IF(G1739=14,LEFT(E1739,2)&amp;"."&amp;MID(E1739,3,3)&amp;"."&amp;MID(E1739,6,3)&amp;"/"&amp;MID(E1739,9,4)&amp;"-"&amp;RIGHT(E1739,2),IF(G1739=13,0&amp;LEFT(E1739,1)&amp;"."&amp;MID(E1739,2,3)&amp;"."&amp;MID(E1739,5,3)&amp;"/"&amp;MID(E1739,8,4)&amp;"-"&amp;RIGHT(E1739,2),IF(G1739=12,"00"&amp;"."&amp;LEFT(E1739,3)&amp;"."&amp;MID(E1739,4,3)&amp;"/"&amp;MID(E1739,7,4)&amp;"-"&amp;RIGHT(E1739,2),IF(G1739=11,"00.0"&amp;LEFT(E1739,2)&amp;"."&amp;MID(E1739,3,3)&amp;"/"&amp;MID(E1739,6,4)&amp;"-"&amp;RIGHT(E1739,2),"erro")))))</f>
        <v>84.683.671/0001-94</v>
      </c>
      <c r="G1739" s="2">
        <f t="shared" si="2"/>
        <v>14</v>
      </c>
      <c r="H1739" s="2" t="s">
        <v>60</v>
      </c>
      <c r="I1739" s="2">
        <v>1.0</v>
      </c>
      <c r="J1739" s="6" t="str">
        <f t="shared" si="14"/>
        <v/>
      </c>
      <c r="K1739" s="6"/>
      <c r="L1739" s="6"/>
      <c r="M1739" s="6"/>
      <c r="N1739" s="6"/>
      <c r="O1739" s="6"/>
      <c r="P1739" s="6"/>
      <c r="Q1739" s="6"/>
      <c r="R1739" s="6"/>
      <c r="S1739" s="6"/>
      <c r="T1739" s="6" t="str">
        <f t="shared" si="15"/>
        <v/>
      </c>
      <c r="U1739" s="6" t="str">
        <f t="shared" si="16"/>
        <v/>
      </c>
      <c r="V1739" s="6" t="str">
        <f t="shared" si="17"/>
        <v/>
      </c>
      <c r="W1739" s="6" t="str">
        <f>IFERROR(VLOOKUP($C1739,'pc 2021'!$D:$M,10,0)/1000,"")</f>
        <v/>
      </c>
      <c r="X1739" s="6" t="str">
        <f>IFERROR(VLOOKUP($C1739,'pnc 2021'!$D:$M,10,0)/1000,"")</f>
        <v/>
      </c>
      <c r="Y1739" s="6" t="str">
        <f>IFERROR(VLOOKUP(C1739,'atv 2021'!$D:$M,10,0)/1000,"")</f>
        <v/>
      </c>
      <c r="Z1739" s="6" t="str">
        <f>IFERROR(VLOOKUP($C1739,'ll 2021'!$D:$N,11,0)/1000,"")</f>
        <v/>
      </c>
      <c r="AA1739" s="2" t="str">
        <f t="shared" si="3"/>
        <v/>
      </c>
      <c r="AB1739" s="2">
        <f t="shared" si="18"/>
        <v>0</v>
      </c>
      <c r="AC1739" s="2">
        <f t="shared" si="19"/>
        <v>0</v>
      </c>
      <c r="AD1739" s="2">
        <f t="shared" si="20"/>
        <v>0</v>
      </c>
      <c r="AE1739" s="2">
        <f t="shared" si="21"/>
        <v>0</v>
      </c>
      <c r="AF1739" s="2">
        <f t="shared" si="22"/>
        <v>0</v>
      </c>
      <c r="AG1739" s="2">
        <f t="shared" si="23"/>
        <v>1</v>
      </c>
      <c r="AH1739" s="2">
        <f t="shared" si="24"/>
        <v>0</v>
      </c>
      <c r="AI1739" s="2">
        <f t="shared" si="25"/>
        <v>0</v>
      </c>
      <c r="AJ1739" s="2">
        <f t="shared" si="26"/>
        <v>0</v>
      </c>
      <c r="AK1739" s="2">
        <f t="shared" si="27"/>
        <v>0</v>
      </c>
      <c r="AL1739" s="2">
        <f t="shared" si="28"/>
        <v>0</v>
      </c>
      <c r="AM1739" s="2">
        <v>0.0</v>
      </c>
      <c r="AN1739" s="3">
        <v>0.0</v>
      </c>
      <c r="AO1739" s="3">
        <v>0.0</v>
      </c>
      <c r="AP1739" s="3">
        <v>0.0</v>
      </c>
      <c r="AQ1739" s="3">
        <v>0.0</v>
      </c>
      <c r="AR1739" s="3">
        <v>1.0</v>
      </c>
      <c r="AS1739" s="6" t="str">
        <f>IFERROR(VLOOKUP($C1739,'t-1 2020'!$A:$V,15,0),"")</f>
        <v/>
      </c>
      <c r="AT1739" s="6" t="str">
        <f>IFERROR(VLOOKUP($C1739,'t-1 2020'!$A:$V,16,0),"")</f>
        <v/>
      </c>
      <c r="AU1739" s="6" t="str">
        <f>IFERROR(VLOOKUP($C1739,'t-1 2020'!$A:$V,17,0),"")</f>
        <v/>
      </c>
      <c r="AV1739" s="6" t="str">
        <f>IFERROR(VLOOKUP($C1739,'t-1 2020'!$A:$V,8,0),"")</f>
        <v/>
      </c>
      <c r="AW1739" s="6" t="str">
        <f>IFERROR(VLOOKUP($C1739,'t-1 2020'!$A:$V,9,0),"")</f>
        <v/>
      </c>
      <c r="AX1739" s="6" t="str">
        <f>IFERROR(VLOOKUP($C1739,'t-1 2020'!$A:$V,10,0),"")</f>
        <v/>
      </c>
      <c r="AY1739" s="6" t="str">
        <f>IFERROR(VLOOKUP($C1739,'t-1 2020'!$A:$V,111,0),"")</f>
        <v/>
      </c>
      <c r="AZ1739" s="6" t="str">
        <f>IFERROR(VLOOKUP($C1739,'t-1 2020'!$A:$V,12,0),"")</f>
        <v/>
      </c>
      <c r="BA1739" s="6" t="str">
        <f>IFERROR(VLOOKUP($C1739,'t-1 2020'!$A:$V,13,0),"")</f>
        <v/>
      </c>
      <c r="BB1739" s="6" t="str">
        <f>IFERROR(VLOOKUP($C1739,'t-1 2020'!$A:$V,14,0),"")</f>
        <v/>
      </c>
      <c r="BC1739" s="6"/>
      <c r="BD1739" s="6"/>
    </row>
    <row r="1740" ht="15.75" customHeight="1">
      <c r="A1740" s="2">
        <v>331.0</v>
      </c>
      <c r="B1740" s="3">
        <v>2021.0</v>
      </c>
      <c r="C1740" s="7" t="s">
        <v>392</v>
      </c>
      <c r="D1740" s="2">
        <v>14346.0</v>
      </c>
      <c r="E1740" s="2">
        <v>5.9105999000186E13</v>
      </c>
      <c r="F1740" s="2" t="str">
        <f t="array" ref="F1740">IFERROR(INDEX(cnpj!$A:$B,MATCH(C1740,cnpj!$B:$B,0),1),IF(G1740=14,LEFT(E1740,2)&amp;"."&amp;MID(E1740,3,3)&amp;"."&amp;MID(E1740,6,3)&amp;"/"&amp;MID(E1740,9,4)&amp;"-"&amp;RIGHT(E1740,2),IF(G1740=13,0&amp;LEFT(E1740,1)&amp;"."&amp;MID(E1740,2,3)&amp;"."&amp;MID(E1740,5,3)&amp;"/"&amp;MID(E1740,8,4)&amp;"-"&amp;RIGHT(E1740,2),IF(G1740=12,"00"&amp;"."&amp;LEFT(E1740,3)&amp;"."&amp;MID(E1740,4,3)&amp;"/"&amp;MID(E1740,7,4)&amp;"-"&amp;RIGHT(E1740,2),IF(G1740=11,"00.0"&amp;LEFT(E1740,2)&amp;"."&amp;MID(E1740,3,3)&amp;"/"&amp;MID(E1740,6,4)&amp;"-"&amp;RIGHT(E1740,2),"erro")))))</f>
        <v>59.105.999/0001-86</v>
      </c>
      <c r="G1740" s="2">
        <f t="shared" si="2"/>
        <v>14</v>
      </c>
      <c r="H1740" s="2" t="s">
        <v>62</v>
      </c>
      <c r="I1740" s="2">
        <v>3.0</v>
      </c>
      <c r="J1740" s="6" t="str">
        <f t="shared" si="14"/>
        <v/>
      </c>
      <c r="K1740" s="6"/>
      <c r="L1740" s="6"/>
      <c r="M1740" s="6"/>
      <c r="N1740" s="6"/>
      <c r="O1740" s="6"/>
      <c r="P1740" s="6"/>
      <c r="Q1740" s="6"/>
      <c r="R1740" s="6"/>
      <c r="S1740" s="6"/>
      <c r="T1740" s="6">
        <f t="shared" si="15"/>
        <v>15.9842218</v>
      </c>
      <c r="U1740" s="6">
        <f t="shared" si="16"/>
        <v>0.1120755175</v>
      </c>
      <c r="V1740" s="6">
        <f t="shared" si="17"/>
        <v>0.7591186651</v>
      </c>
      <c r="W1740" s="6">
        <f>IFERROR(VLOOKUP($C1740,'pc 2021'!$D:$M,10,0)/1000,"")</f>
        <v>5552562</v>
      </c>
      <c r="X1740" s="6">
        <f>IFERROR(VLOOKUP($C1740,'pnc 2021'!$D:$M,10,0)/1000,"")</f>
        <v>1087452</v>
      </c>
      <c r="Y1740" s="6">
        <f>IFERROR(VLOOKUP(C1740,'atv 2021'!$D:$M,10,0)/1000,"")</f>
        <v>8747004</v>
      </c>
      <c r="Z1740" s="6">
        <f>IFERROR(VLOOKUP($C1740,'ll 2021'!$D:$N,11,0)/1000,"")</f>
        <v>980325</v>
      </c>
      <c r="AA1740" s="2" t="str">
        <f t="shared" si="3"/>
        <v/>
      </c>
      <c r="AB1740" s="2">
        <f t="shared" si="18"/>
        <v>0</v>
      </c>
      <c r="AC1740" s="2">
        <f t="shared" si="19"/>
        <v>0</v>
      </c>
      <c r="AD1740" s="2">
        <f t="shared" si="20"/>
        <v>0</v>
      </c>
      <c r="AE1740" s="2">
        <f t="shared" si="21"/>
        <v>0</v>
      </c>
      <c r="AF1740" s="2">
        <f t="shared" si="22"/>
        <v>0</v>
      </c>
      <c r="AG1740" s="2">
        <f t="shared" si="23"/>
        <v>0</v>
      </c>
      <c r="AH1740" s="2">
        <f t="shared" si="24"/>
        <v>1</v>
      </c>
      <c r="AI1740" s="2">
        <f t="shared" si="25"/>
        <v>0</v>
      </c>
      <c r="AJ1740" s="2">
        <f t="shared" si="26"/>
        <v>0</v>
      </c>
      <c r="AK1740" s="2">
        <f t="shared" si="27"/>
        <v>0</v>
      </c>
      <c r="AL1740" s="2">
        <f t="shared" si="28"/>
        <v>0</v>
      </c>
      <c r="AM1740" s="2">
        <v>0.0</v>
      </c>
      <c r="AN1740" s="3">
        <v>0.0</v>
      </c>
      <c r="AO1740" s="3">
        <v>0.0</v>
      </c>
      <c r="AP1740" s="3">
        <v>0.0</v>
      </c>
      <c r="AQ1740" s="3">
        <v>0.0</v>
      </c>
      <c r="AR1740" s="3">
        <v>1.0</v>
      </c>
      <c r="AS1740" s="6">
        <f>IFERROR(VLOOKUP($C1740,'t-1 2020'!$A:$V,15,0),"")</f>
        <v>15.77946815</v>
      </c>
      <c r="AT1740" s="6">
        <f>IFERROR(VLOOKUP($C1740,'t-1 2020'!$A:$V,16,0),"")</f>
        <v>0.09994712015</v>
      </c>
      <c r="AU1740" s="6">
        <f>IFERROR(VLOOKUP($C1740,'t-1 2020'!$A:$V,17,0),"")</f>
        <v>0.729666408</v>
      </c>
      <c r="AV1740" s="6">
        <f>IFERROR(VLOOKUP($C1740,'t-1 2020'!$A:$V,8,0),"")</f>
        <v>0</v>
      </c>
      <c r="AW1740" s="6">
        <f>IFERROR(VLOOKUP($C1740,'t-1 2020'!$A:$V,9,0),"")</f>
        <v>1</v>
      </c>
      <c r="AX1740" s="6">
        <f>IFERROR(VLOOKUP($C1740,'t-1 2020'!$A:$V,10,0),"")</f>
        <v>0</v>
      </c>
      <c r="AY1740" s="6" t="str">
        <f>IFERROR(VLOOKUP($C1740,'t-1 2020'!$A:$V,111,0),"")</f>
        <v/>
      </c>
      <c r="AZ1740" s="6">
        <f>IFERROR(VLOOKUP($C1740,'t-1 2020'!$A:$V,12,0),"")</f>
        <v>0</v>
      </c>
      <c r="BA1740" s="6">
        <f>IFERROR(VLOOKUP($C1740,'t-1 2020'!$A:$V,13,0),"")</f>
        <v>8</v>
      </c>
      <c r="BB1740" s="6">
        <f>IFERROR(VLOOKUP($C1740,'t-1 2020'!$A:$V,14,0),"")</f>
        <v>1</v>
      </c>
      <c r="BC1740" s="6"/>
      <c r="BD1740" s="6"/>
    </row>
    <row r="1741" ht="15.75" customHeight="1">
      <c r="A1741" s="2">
        <v>332.0</v>
      </c>
      <c r="B1741" s="3">
        <v>2021.0</v>
      </c>
      <c r="C1741" s="7" t="s">
        <v>393</v>
      </c>
      <c r="D1741" s="2">
        <v>11070.0</v>
      </c>
      <c r="E1741" s="2">
        <v>3.3228024000151E13</v>
      </c>
      <c r="F1741" s="2" t="str">
        <f t="array" ref="F1741">IFERROR(INDEX(cnpj!$A:$B,MATCH(C1741,cnpj!$B:$B,0),1),IF(G1741=14,LEFT(E1741,2)&amp;"."&amp;MID(E1741,3,3)&amp;"."&amp;MID(E1741,6,3)&amp;"/"&amp;MID(E1741,9,4)&amp;"-"&amp;RIGHT(E1741,2),IF(G1741=13,0&amp;LEFT(E1741,1)&amp;"."&amp;MID(E1741,2,3)&amp;"."&amp;MID(E1741,5,3)&amp;"/"&amp;MID(E1741,8,4)&amp;"-"&amp;RIGHT(E1741,2),IF(G1741=12,"00"&amp;"."&amp;LEFT(E1741,3)&amp;"."&amp;MID(E1741,4,3)&amp;"/"&amp;MID(E1741,7,4)&amp;"-"&amp;RIGHT(E1741,2),IF(G1741=11,"00.0"&amp;LEFT(E1741,2)&amp;"."&amp;MID(E1741,3,3)&amp;"/"&amp;MID(E1741,6,4)&amp;"-"&amp;RIGHT(E1741,2),"erro")))))</f>
        <v>33.228.024/0001-51</v>
      </c>
      <c r="G1741" s="2">
        <f t="shared" si="2"/>
        <v>14</v>
      </c>
      <c r="H1741" s="2" t="s">
        <v>60</v>
      </c>
      <c r="I1741" s="2">
        <v>1.0</v>
      </c>
      <c r="J1741" s="6" t="str">
        <f t="shared" si="14"/>
        <v/>
      </c>
      <c r="K1741" s="6"/>
      <c r="L1741" s="6"/>
      <c r="M1741" s="6"/>
      <c r="N1741" s="6"/>
      <c r="O1741" s="6"/>
      <c r="P1741" s="6"/>
      <c r="Q1741" s="6"/>
      <c r="R1741" s="6"/>
      <c r="S1741" s="6"/>
      <c r="T1741" s="6">
        <f t="shared" si="15"/>
        <v>13.33514786</v>
      </c>
      <c r="U1741" s="6">
        <f t="shared" si="16"/>
        <v>0.170931148</v>
      </c>
      <c r="V1741" s="6">
        <f t="shared" si="17"/>
        <v>0.1238038732</v>
      </c>
      <c r="W1741" s="6">
        <f>IFERROR(VLOOKUP($C1741,'pc 2021'!$D:$M,10,0)/1000,"")</f>
        <v>62252</v>
      </c>
      <c r="X1741" s="6">
        <f>IFERROR(VLOOKUP($C1741,'pnc 2021'!$D:$M,10,0)/1000,"")</f>
        <v>14328</v>
      </c>
      <c r="Y1741" s="6">
        <f>IFERROR(VLOOKUP(C1741,'atv 2021'!$D:$M,10,0)/1000,"")</f>
        <v>618559</v>
      </c>
      <c r="Z1741" s="6">
        <f>IFERROR(VLOOKUP($C1741,'ll 2021'!$D:$N,11,0)/1000,"")</f>
        <v>105731</v>
      </c>
      <c r="AA1741" s="2" t="str">
        <f t="shared" si="3"/>
        <v/>
      </c>
      <c r="AB1741" s="2">
        <f t="shared" si="18"/>
        <v>0</v>
      </c>
      <c r="AC1741" s="2">
        <f t="shared" si="19"/>
        <v>0</v>
      </c>
      <c r="AD1741" s="2">
        <f t="shared" si="20"/>
        <v>0</v>
      </c>
      <c r="AE1741" s="2">
        <f t="shared" si="21"/>
        <v>0</v>
      </c>
      <c r="AF1741" s="2">
        <f t="shared" si="22"/>
        <v>0</v>
      </c>
      <c r="AG1741" s="2">
        <f t="shared" si="23"/>
        <v>1</v>
      </c>
      <c r="AH1741" s="2">
        <f t="shared" si="24"/>
        <v>0</v>
      </c>
      <c r="AI1741" s="2">
        <f t="shared" si="25"/>
        <v>0</v>
      </c>
      <c r="AJ1741" s="2">
        <f t="shared" si="26"/>
        <v>0</v>
      </c>
      <c r="AK1741" s="2">
        <f t="shared" si="27"/>
        <v>0</v>
      </c>
      <c r="AL1741" s="2">
        <f t="shared" si="28"/>
        <v>0</v>
      </c>
      <c r="AM1741" s="2">
        <v>0.0</v>
      </c>
      <c r="AN1741" s="3">
        <v>0.0</v>
      </c>
      <c r="AO1741" s="3">
        <v>0.0</v>
      </c>
      <c r="AP1741" s="3">
        <v>0.0</v>
      </c>
      <c r="AQ1741" s="3">
        <v>0.0</v>
      </c>
      <c r="AR1741" s="3">
        <v>1.0</v>
      </c>
      <c r="AS1741" s="6">
        <f>IFERROR(VLOOKUP($C1741,'t-1 2020'!$A:$V,15,0),"")</f>
        <v>13.16363967</v>
      </c>
      <c r="AT1741" s="6">
        <f>IFERROR(VLOOKUP($C1741,'t-1 2020'!$A:$V,16,0),"")</f>
        <v>0.1044043986</v>
      </c>
      <c r="AU1741" s="6">
        <f>IFERROR(VLOOKUP($C1741,'t-1 2020'!$A:$V,17,0),"")</f>
        <v>0.1138349934</v>
      </c>
      <c r="AV1741" s="6">
        <f>IFERROR(VLOOKUP($C1741,'t-1 2020'!$A:$V,8,0),"")</f>
        <v>0</v>
      </c>
      <c r="AW1741" s="6">
        <f>IFERROR(VLOOKUP($C1741,'t-1 2020'!$A:$V,9,0),"")</f>
        <v>1</v>
      </c>
      <c r="AX1741" s="6">
        <f>IFERROR(VLOOKUP($C1741,'t-1 2020'!$A:$V,10,0),"")</f>
        <v>0</v>
      </c>
      <c r="AY1741" s="6" t="str">
        <f>IFERROR(VLOOKUP($C1741,'t-1 2020'!$A:$V,111,0),"")</f>
        <v/>
      </c>
      <c r="AZ1741" s="6">
        <f>IFERROR(VLOOKUP($C1741,'t-1 2020'!$A:$V,12,0),"")</f>
        <v>0</v>
      </c>
      <c r="BA1741" s="6">
        <f>IFERROR(VLOOKUP($C1741,'t-1 2020'!$A:$V,13,0),"")</f>
        <v>18</v>
      </c>
      <c r="BB1741" s="6">
        <f>IFERROR(VLOOKUP($C1741,'t-1 2020'!$A:$V,14,0),"")</f>
        <v>0</v>
      </c>
      <c r="BC1741" s="6"/>
      <c r="BD1741" s="6"/>
    </row>
    <row r="1742" ht="15.75" customHeight="1">
      <c r="A1742" s="2">
        <v>333.0</v>
      </c>
      <c r="B1742" s="3">
        <v>2021.0</v>
      </c>
      <c r="C1742" s="7" t="s">
        <v>394</v>
      </c>
      <c r="D1742" s="2">
        <v>15741.0</v>
      </c>
      <c r="E1742" s="2">
        <v>1.319044000141E12</v>
      </c>
      <c r="F1742" s="2" t="str">
        <f t="array" ref="F1742">IFERROR(INDEX(cnpj!$A:$B,MATCH(C1742,cnpj!$B:$B,0),1),IF(G1742=14,LEFT(E1742,2)&amp;"."&amp;MID(E1742,3,3)&amp;"."&amp;MID(E1742,6,3)&amp;"/"&amp;MID(E1742,9,4)&amp;"-"&amp;RIGHT(E1742,2),IF(G1742=13,0&amp;LEFT(E1742,1)&amp;"."&amp;MID(E1742,2,3)&amp;"."&amp;MID(E1742,5,3)&amp;"/"&amp;MID(E1742,8,4)&amp;"-"&amp;RIGHT(E1742,2),IF(G1742=12,"00"&amp;"."&amp;LEFT(E1742,3)&amp;"."&amp;MID(E1742,4,3)&amp;"/"&amp;MID(E1742,7,4)&amp;"-"&amp;RIGHT(E1742,2),IF(G1742=11,"00.0"&amp;LEFT(E1742,2)&amp;"."&amp;MID(E1742,3,3)&amp;"/"&amp;MID(E1742,6,4)&amp;"-"&amp;RIGHT(E1742,2),"erro")))))</f>
        <v>01.319.044/0001-41</v>
      </c>
      <c r="G1742" s="2">
        <f t="shared" si="2"/>
        <v>13</v>
      </c>
      <c r="H1742" s="2" t="s">
        <v>62</v>
      </c>
      <c r="I1742" s="2">
        <v>3.0</v>
      </c>
      <c r="J1742" s="6" t="str">
        <f t="shared" si="14"/>
        <v/>
      </c>
      <c r="K1742" s="6"/>
      <c r="L1742" s="6"/>
      <c r="M1742" s="6"/>
      <c r="N1742" s="6"/>
      <c r="O1742" s="6"/>
      <c r="P1742" s="6"/>
      <c r="Q1742" s="6"/>
      <c r="R1742" s="6"/>
      <c r="S1742" s="6"/>
      <c r="T1742" s="6">
        <f t="shared" si="15"/>
        <v>12.19119248</v>
      </c>
      <c r="U1742" s="6">
        <f t="shared" si="16"/>
        <v>-0.8988814795</v>
      </c>
      <c r="V1742" s="6">
        <f t="shared" si="17"/>
        <v>5.984379282</v>
      </c>
      <c r="W1742" s="6">
        <f>IFERROR(VLOOKUP($C1742,'pc 2021'!$D:$M,10,0)/1000,"")</f>
        <v>696</v>
      </c>
      <c r="X1742" s="6">
        <f>IFERROR(VLOOKUP($C1742,'pnc 2021'!$D:$M,10,0)/1000,"")</f>
        <v>1178502</v>
      </c>
      <c r="Y1742" s="6">
        <f>IFERROR(VLOOKUP(C1742,'atv 2021'!$D:$M,10,0)/1000,"")</f>
        <v>197046</v>
      </c>
      <c r="Z1742" s="6">
        <f>IFERROR(VLOOKUP($C1742,'ll 2021'!$D:$N,11,0)/1000,"")</f>
        <v>-177121</v>
      </c>
      <c r="AA1742" s="2" t="str">
        <f t="shared" si="3"/>
        <v/>
      </c>
      <c r="AB1742" s="2">
        <f t="shared" si="18"/>
        <v>0</v>
      </c>
      <c r="AC1742" s="2">
        <f t="shared" si="19"/>
        <v>0</v>
      </c>
      <c r="AD1742" s="2">
        <f t="shared" si="20"/>
        <v>0</v>
      </c>
      <c r="AE1742" s="2">
        <f t="shared" si="21"/>
        <v>0</v>
      </c>
      <c r="AF1742" s="2">
        <f t="shared" si="22"/>
        <v>0</v>
      </c>
      <c r="AG1742" s="2">
        <f t="shared" si="23"/>
        <v>0</v>
      </c>
      <c r="AH1742" s="2">
        <f t="shared" si="24"/>
        <v>1</v>
      </c>
      <c r="AI1742" s="2">
        <f t="shared" si="25"/>
        <v>0</v>
      </c>
      <c r="AJ1742" s="2">
        <f t="shared" si="26"/>
        <v>0</v>
      </c>
      <c r="AK1742" s="2">
        <f t="shared" si="27"/>
        <v>0</v>
      </c>
      <c r="AL1742" s="2">
        <f t="shared" si="28"/>
        <v>0</v>
      </c>
      <c r="AM1742" s="2">
        <v>0.0</v>
      </c>
      <c r="AN1742" s="3">
        <v>0.0</v>
      </c>
      <c r="AO1742" s="3">
        <v>0.0</v>
      </c>
      <c r="AP1742" s="3">
        <v>0.0</v>
      </c>
      <c r="AQ1742" s="3">
        <v>0.0</v>
      </c>
      <c r="AR1742" s="3">
        <v>1.0</v>
      </c>
      <c r="AS1742" s="6" t="str">
        <f>IFERROR(VLOOKUP($C1742,'t-1 2020'!$A:$V,15,0),"")</f>
        <v/>
      </c>
      <c r="AT1742" s="6" t="str">
        <f>IFERROR(VLOOKUP($C1742,'t-1 2020'!$A:$V,16,0),"")</f>
        <v/>
      </c>
      <c r="AU1742" s="6" t="str">
        <f>IFERROR(VLOOKUP($C1742,'t-1 2020'!$A:$V,17,0),"")</f>
        <v/>
      </c>
      <c r="AV1742" s="6" t="str">
        <f>IFERROR(VLOOKUP($C1742,'t-1 2020'!$A:$V,8,0),"")</f>
        <v/>
      </c>
      <c r="AW1742" s="6" t="str">
        <f>IFERROR(VLOOKUP($C1742,'t-1 2020'!$A:$V,9,0),"")</f>
        <v/>
      </c>
      <c r="AX1742" s="6" t="str">
        <f>IFERROR(VLOOKUP($C1742,'t-1 2020'!$A:$V,10,0),"")</f>
        <v/>
      </c>
      <c r="AY1742" s="6" t="str">
        <f>IFERROR(VLOOKUP($C1742,'t-1 2020'!$A:$V,111,0),"")</f>
        <v/>
      </c>
      <c r="AZ1742" s="6" t="str">
        <f>IFERROR(VLOOKUP($C1742,'t-1 2020'!$A:$V,12,0),"")</f>
        <v/>
      </c>
      <c r="BA1742" s="6" t="str">
        <f>IFERROR(VLOOKUP($C1742,'t-1 2020'!$A:$V,13,0),"")</f>
        <v/>
      </c>
      <c r="BB1742" s="6" t="str">
        <f>IFERROR(VLOOKUP($C1742,'t-1 2020'!$A:$V,14,0),"")</f>
        <v/>
      </c>
      <c r="BC1742" s="6"/>
      <c r="BD1742" s="6"/>
    </row>
    <row r="1743" ht="15.75" customHeight="1">
      <c r="A1743" s="2">
        <v>334.0</v>
      </c>
      <c r="B1743" s="3">
        <v>2021.0</v>
      </c>
      <c r="C1743" s="7" t="s">
        <v>395</v>
      </c>
      <c r="D1743" s="2">
        <v>16551.0</v>
      </c>
      <c r="E1743" s="2">
        <v>1.989044000159E12</v>
      </c>
      <c r="F1743" s="2" t="str">
        <f t="array" ref="F1743">IFERROR(INDEX(cnpj!$A:$B,MATCH(C1743,cnpj!$B:$B,0),1),IF(G1743=14,LEFT(E1743,2)&amp;"."&amp;MID(E1743,3,3)&amp;"."&amp;MID(E1743,6,3)&amp;"/"&amp;MID(E1743,9,4)&amp;"-"&amp;RIGHT(E1743,2),IF(G1743=13,0&amp;LEFT(E1743,1)&amp;"."&amp;MID(E1743,2,3)&amp;"."&amp;MID(E1743,5,3)&amp;"/"&amp;MID(E1743,8,4)&amp;"-"&amp;RIGHT(E1743,2),IF(G1743=12,"00"&amp;"."&amp;LEFT(E1743,3)&amp;"."&amp;MID(E1743,4,3)&amp;"/"&amp;MID(E1743,7,4)&amp;"-"&amp;RIGHT(E1743,2),IF(G1743=11,"00.0"&amp;LEFT(E1743,2)&amp;"."&amp;MID(E1743,3,3)&amp;"/"&amp;MID(E1743,6,4)&amp;"-"&amp;RIGHT(E1743,2),"erro")))))</f>
        <v>01.989.044/0001-59</v>
      </c>
      <c r="G1743" s="2">
        <f t="shared" si="2"/>
        <v>13</v>
      </c>
      <c r="H1743" s="2" t="s">
        <v>50</v>
      </c>
      <c r="I1743" s="2">
        <v>6.0</v>
      </c>
      <c r="J1743" s="6" t="str">
        <f t="shared" si="14"/>
        <v/>
      </c>
      <c r="K1743" s="6"/>
      <c r="L1743" s="6"/>
      <c r="M1743" s="6"/>
      <c r="N1743" s="6"/>
      <c r="O1743" s="6"/>
      <c r="P1743" s="6"/>
      <c r="Q1743" s="6"/>
      <c r="R1743" s="6"/>
      <c r="S1743" s="6"/>
      <c r="T1743" s="6" t="str">
        <f t="shared" si="15"/>
        <v/>
      </c>
      <c r="U1743" s="6" t="str">
        <f t="shared" si="16"/>
        <v/>
      </c>
      <c r="V1743" s="6" t="str">
        <f t="shared" si="17"/>
        <v/>
      </c>
      <c r="W1743" s="6">
        <f>IFERROR(VLOOKUP($C1743,'pc 2021'!$D:$M,10,0)/1000,"")</f>
        <v>32</v>
      </c>
      <c r="X1743" s="6">
        <f>IFERROR(VLOOKUP($C1743,'pnc 2021'!$D:$M,10,0)/1000,"")</f>
        <v>7730</v>
      </c>
      <c r="Y1743" s="6">
        <f>IFERROR(VLOOKUP(C1743,'atv 2021'!$D:$M,10,0)/1000,"")</f>
        <v>0</v>
      </c>
      <c r="Z1743" s="6">
        <f>IFERROR(VLOOKUP($C1743,'ll 2021'!$D:$N,11,0)/1000,"")</f>
        <v>-861</v>
      </c>
      <c r="AA1743" s="2" t="str">
        <f t="shared" si="3"/>
        <v/>
      </c>
      <c r="AB1743" s="2">
        <f t="shared" si="18"/>
        <v>0</v>
      </c>
      <c r="AC1743" s="2">
        <f t="shared" si="19"/>
        <v>1</v>
      </c>
      <c r="AD1743" s="2">
        <f t="shared" si="20"/>
        <v>0</v>
      </c>
      <c r="AE1743" s="2">
        <f t="shared" si="21"/>
        <v>0</v>
      </c>
      <c r="AF1743" s="2">
        <f t="shared" si="22"/>
        <v>0</v>
      </c>
      <c r="AG1743" s="2">
        <f t="shared" si="23"/>
        <v>0</v>
      </c>
      <c r="AH1743" s="2">
        <f t="shared" si="24"/>
        <v>0</v>
      </c>
      <c r="AI1743" s="2">
        <f t="shared" si="25"/>
        <v>0</v>
      </c>
      <c r="AJ1743" s="2">
        <f t="shared" si="26"/>
        <v>0</v>
      </c>
      <c r="AK1743" s="2">
        <f t="shared" si="27"/>
        <v>0</v>
      </c>
      <c r="AL1743" s="2">
        <f t="shared" si="28"/>
        <v>0</v>
      </c>
      <c r="AM1743" s="2">
        <v>0.0</v>
      </c>
      <c r="AN1743" s="3">
        <v>0.0</v>
      </c>
      <c r="AO1743" s="3">
        <v>0.0</v>
      </c>
      <c r="AP1743" s="3">
        <v>0.0</v>
      </c>
      <c r="AQ1743" s="3">
        <v>0.0</v>
      </c>
      <c r="AR1743" s="3">
        <v>1.0</v>
      </c>
      <c r="AS1743" s="6" t="str">
        <f>IFERROR(VLOOKUP($C1743,'t-1 2020'!$A:$V,15,0),"")</f>
        <v/>
      </c>
      <c r="AT1743" s="6" t="str">
        <f>IFERROR(VLOOKUP($C1743,'t-1 2020'!$A:$V,16,0),"")</f>
        <v/>
      </c>
      <c r="AU1743" s="6" t="str">
        <f>IFERROR(VLOOKUP($C1743,'t-1 2020'!$A:$V,17,0),"")</f>
        <v/>
      </c>
      <c r="AV1743" s="6" t="str">
        <f>IFERROR(VLOOKUP($C1743,'t-1 2020'!$A:$V,8,0),"")</f>
        <v/>
      </c>
      <c r="AW1743" s="6" t="str">
        <f>IFERROR(VLOOKUP($C1743,'t-1 2020'!$A:$V,9,0),"")</f>
        <v/>
      </c>
      <c r="AX1743" s="6" t="str">
        <f>IFERROR(VLOOKUP($C1743,'t-1 2020'!$A:$V,10,0),"")</f>
        <v/>
      </c>
      <c r="AY1743" s="6" t="str">
        <f>IFERROR(VLOOKUP($C1743,'t-1 2020'!$A:$V,111,0),"")</f>
        <v/>
      </c>
      <c r="AZ1743" s="6" t="str">
        <f>IFERROR(VLOOKUP($C1743,'t-1 2020'!$A:$V,12,0),"")</f>
        <v/>
      </c>
      <c r="BA1743" s="6" t="str">
        <f>IFERROR(VLOOKUP($C1743,'t-1 2020'!$A:$V,13,0),"")</f>
        <v/>
      </c>
      <c r="BB1743" s="6" t="str">
        <f>IFERROR(VLOOKUP($C1743,'t-1 2020'!$A:$V,14,0),"")</f>
        <v/>
      </c>
      <c r="BC1743" s="6"/>
      <c r="BD1743" s="6"/>
    </row>
    <row r="1744" ht="15.75" customHeight="1">
      <c r="A1744" s="2">
        <v>335.0</v>
      </c>
      <c r="B1744" s="3">
        <v>2021.0</v>
      </c>
      <c r="C1744" s="7" t="s">
        <v>396</v>
      </c>
      <c r="D1744" s="2">
        <v>16705.0</v>
      </c>
      <c r="E1744" s="2">
        <v>2.217319000107E12</v>
      </c>
      <c r="F1744" s="2" t="str">
        <f t="array" ref="F1744">IFERROR(INDEX(cnpj!$A:$B,MATCH(C1744,cnpj!$B:$B,0),1),IF(G1744=14,LEFT(E1744,2)&amp;"."&amp;MID(E1744,3,3)&amp;"."&amp;MID(E1744,6,3)&amp;"/"&amp;MID(E1744,9,4)&amp;"-"&amp;RIGHT(E1744,2),IF(G1744=13,0&amp;LEFT(E1744,1)&amp;"."&amp;MID(E1744,2,3)&amp;"."&amp;MID(E1744,5,3)&amp;"/"&amp;MID(E1744,8,4)&amp;"-"&amp;RIGHT(E1744,2),IF(G1744=12,"00"&amp;"."&amp;LEFT(E1744,3)&amp;"."&amp;MID(E1744,4,3)&amp;"/"&amp;MID(E1744,7,4)&amp;"-"&amp;RIGHT(E1744,2),IF(G1744=11,"00.0"&amp;LEFT(E1744,2)&amp;"."&amp;MID(E1744,3,3)&amp;"/"&amp;MID(E1744,6,4)&amp;"-"&amp;RIGHT(E1744,2),"erro")))))</f>
        <v>02.217.319/0001-07</v>
      </c>
      <c r="G1744" s="2">
        <f t="shared" si="2"/>
        <v>13</v>
      </c>
      <c r="H1744" s="2" t="s">
        <v>50</v>
      </c>
      <c r="I1744" s="2">
        <v>6.0</v>
      </c>
      <c r="J1744" s="6" t="str">
        <f t="shared" si="14"/>
        <v/>
      </c>
      <c r="K1744" s="6"/>
      <c r="L1744" s="6"/>
      <c r="M1744" s="6"/>
      <c r="N1744" s="6"/>
      <c r="O1744" s="6"/>
      <c r="P1744" s="6"/>
      <c r="Q1744" s="6"/>
      <c r="R1744" s="6"/>
      <c r="S1744" s="6"/>
      <c r="T1744" s="6">
        <f t="shared" si="15"/>
        <v>8.416046009</v>
      </c>
      <c r="U1744" s="6">
        <f t="shared" si="16"/>
        <v>-95.70701483</v>
      </c>
      <c r="V1744" s="6">
        <f t="shared" si="17"/>
        <v>67.0163753</v>
      </c>
      <c r="W1744" s="6">
        <f>IFERROR(VLOOKUP($C1744,'pc 2021'!$D:$M,10,0)/1000,"")</f>
        <v>302847</v>
      </c>
      <c r="X1744" s="6">
        <f>IFERROR(VLOOKUP($C1744,'pnc 2021'!$D:$M,10,0)/1000,"")</f>
        <v>0</v>
      </c>
      <c r="Y1744" s="6">
        <f>IFERROR(VLOOKUP(C1744,'atv 2021'!$D:$M,10,0)/1000,"")</f>
        <v>4519</v>
      </c>
      <c r="Z1744" s="6">
        <f>IFERROR(VLOOKUP($C1744,'ll 2021'!$D:$N,11,0)/1000,"")</f>
        <v>-432500</v>
      </c>
      <c r="AA1744" s="2" t="str">
        <f t="shared" si="3"/>
        <v/>
      </c>
      <c r="AB1744" s="2">
        <f t="shared" si="18"/>
        <v>0</v>
      </c>
      <c r="AC1744" s="2">
        <f t="shared" si="19"/>
        <v>1</v>
      </c>
      <c r="AD1744" s="2">
        <f t="shared" si="20"/>
        <v>0</v>
      </c>
      <c r="AE1744" s="2">
        <f t="shared" si="21"/>
        <v>0</v>
      </c>
      <c r="AF1744" s="2">
        <f t="shared" si="22"/>
        <v>0</v>
      </c>
      <c r="AG1744" s="2">
        <f t="shared" si="23"/>
        <v>0</v>
      </c>
      <c r="AH1744" s="2">
        <f t="shared" si="24"/>
        <v>0</v>
      </c>
      <c r="AI1744" s="2">
        <f t="shared" si="25"/>
        <v>0</v>
      </c>
      <c r="AJ1744" s="2">
        <f t="shared" si="26"/>
        <v>0</v>
      </c>
      <c r="AK1744" s="2">
        <f t="shared" si="27"/>
        <v>0</v>
      </c>
      <c r="AL1744" s="2">
        <f t="shared" si="28"/>
        <v>0</v>
      </c>
      <c r="AM1744" s="2">
        <v>0.0</v>
      </c>
      <c r="AN1744" s="3">
        <v>0.0</v>
      </c>
      <c r="AO1744" s="3">
        <v>0.0</v>
      </c>
      <c r="AP1744" s="3">
        <v>0.0</v>
      </c>
      <c r="AQ1744" s="3">
        <v>0.0</v>
      </c>
      <c r="AR1744" s="3">
        <v>1.0</v>
      </c>
      <c r="AS1744" s="6">
        <f>IFERROR(VLOOKUP($C1744,'t-1 2020'!$A:$V,15,0),"")</f>
        <v>11.80814407</v>
      </c>
      <c r="AT1744" s="6">
        <f>IFERROR(VLOOKUP($C1744,'t-1 2020'!$A:$V,16,0),"")</f>
        <v>-0.0009389989728</v>
      </c>
      <c r="AU1744" s="6">
        <f>IFERROR(VLOOKUP($C1744,'t-1 2020'!$A:$V,17,0),"")</f>
        <v>0.001265427044</v>
      </c>
      <c r="AV1744" s="6">
        <f>IFERROR(VLOOKUP($C1744,'t-1 2020'!$A:$V,8,0),"")</f>
        <v>0</v>
      </c>
      <c r="AW1744" s="6">
        <f>IFERROR(VLOOKUP($C1744,'t-1 2020'!$A:$V,9,0),"")</f>
        <v>0</v>
      </c>
      <c r="AX1744" s="6">
        <f>IFERROR(VLOOKUP($C1744,'t-1 2020'!$A:$V,10,0),"")</f>
        <v>0</v>
      </c>
      <c r="AY1744" s="6" t="str">
        <f>IFERROR(VLOOKUP($C1744,'t-1 2020'!$A:$V,111,0),"")</f>
        <v/>
      </c>
      <c r="AZ1744" s="6">
        <f>IFERROR(VLOOKUP($C1744,'t-1 2020'!$A:$V,12,0),"")</f>
        <v>0</v>
      </c>
      <c r="BA1744" s="6">
        <f>IFERROR(VLOOKUP($C1744,'t-1 2020'!$A:$V,13,0),"")</f>
        <v>5</v>
      </c>
      <c r="BB1744" s="6">
        <f>IFERROR(VLOOKUP($C1744,'t-1 2020'!$A:$V,14,0),"")</f>
        <v>0</v>
      </c>
      <c r="BC1744" s="6"/>
      <c r="BD1744" s="6"/>
    </row>
    <row r="1745" ht="15.75" customHeight="1">
      <c r="A1745" s="2">
        <v>336.0</v>
      </c>
      <c r="B1745" s="3">
        <v>2021.0</v>
      </c>
      <c r="C1745" s="7" t="s">
        <v>397</v>
      </c>
      <c r="D1745" s="2">
        <v>21016.0</v>
      </c>
      <c r="E1745" s="2">
        <v>8.80743200011E12</v>
      </c>
      <c r="F1745" s="2" t="str">
        <f t="array" ref="F1745">IFERROR(INDEX(cnpj!$A:$B,MATCH(C1745,cnpj!$B:$B,0),1),IF(G1745=14,LEFT(E1745,2)&amp;"."&amp;MID(E1745,3,3)&amp;"."&amp;MID(E1745,6,3)&amp;"/"&amp;MID(E1745,9,4)&amp;"-"&amp;RIGHT(E1745,2),IF(G1745=13,0&amp;LEFT(E1745,1)&amp;"."&amp;MID(E1745,2,3)&amp;"."&amp;MID(E1745,5,3)&amp;"/"&amp;MID(E1745,8,4)&amp;"-"&amp;RIGHT(E1745,2),IF(G1745=12,"00"&amp;"."&amp;LEFT(E1745,3)&amp;"."&amp;MID(E1745,4,3)&amp;"/"&amp;MID(E1745,7,4)&amp;"-"&amp;RIGHT(E1745,2),IF(G1745=11,"00.0"&amp;LEFT(E1745,2)&amp;"."&amp;MID(E1745,3,3)&amp;"/"&amp;MID(E1745,6,4)&amp;"-"&amp;RIGHT(E1745,2),"erro")))))</f>
        <v>08.807.432/0001-10</v>
      </c>
      <c r="G1745" s="2">
        <f t="shared" si="2"/>
        <v>13</v>
      </c>
      <c r="H1745" s="2" t="s">
        <v>62</v>
      </c>
      <c r="I1745" s="2">
        <v>3.0</v>
      </c>
      <c r="J1745" s="6" t="str">
        <f t="shared" si="14"/>
        <v/>
      </c>
      <c r="K1745" s="6"/>
      <c r="L1745" s="6"/>
      <c r="M1745" s="6"/>
      <c r="N1745" s="6"/>
      <c r="O1745" s="6"/>
      <c r="P1745" s="6"/>
      <c r="Q1745" s="6"/>
      <c r="R1745" s="6"/>
      <c r="S1745" s="6"/>
      <c r="T1745" s="6">
        <f t="shared" si="15"/>
        <v>15.81517107</v>
      </c>
      <c r="U1745" s="6">
        <f t="shared" si="16"/>
        <v>0.02141338552</v>
      </c>
      <c r="V1745" s="6">
        <f t="shared" si="17"/>
        <v>0.5611503506</v>
      </c>
      <c r="W1745" s="6">
        <f>IFERROR(VLOOKUP($C1745,'pc 2021'!$D:$M,10,0)/1000,"")</f>
        <v>1033765</v>
      </c>
      <c r="X1745" s="6">
        <f>IFERROR(VLOOKUP($C1745,'pnc 2021'!$D:$M,10,0)/1000,"")</f>
        <v>3111199</v>
      </c>
      <c r="Y1745" s="6">
        <f>IFERROR(VLOOKUP(C1745,'atv 2021'!$D:$M,10,0)/1000,"")</f>
        <v>7386548</v>
      </c>
      <c r="Z1745" s="6">
        <f>IFERROR(VLOOKUP($C1745,'ll 2021'!$D:$N,11,0)/1000,"")</f>
        <v>158171</v>
      </c>
      <c r="AA1745" s="2" t="str">
        <f t="shared" si="3"/>
        <v/>
      </c>
      <c r="AB1745" s="2">
        <f t="shared" si="18"/>
        <v>0</v>
      </c>
      <c r="AC1745" s="2">
        <f t="shared" si="19"/>
        <v>0</v>
      </c>
      <c r="AD1745" s="2">
        <f t="shared" si="20"/>
        <v>0</v>
      </c>
      <c r="AE1745" s="2">
        <f t="shared" si="21"/>
        <v>0</v>
      </c>
      <c r="AF1745" s="2">
        <f t="shared" si="22"/>
        <v>0</v>
      </c>
      <c r="AG1745" s="2">
        <f t="shared" si="23"/>
        <v>0</v>
      </c>
      <c r="AH1745" s="2">
        <f t="shared" si="24"/>
        <v>1</v>
      </c>
      <c r="AI1745" s="2">
        <f t="shared" si="25"/>
        <v>0</v>
      </c>
      <c r="AJ1745" s="2">
        <f t="shared" si="26"/>
        <v>0</v>
      </c>
      <c r="AK1745" s="2">
        <f t="shared" si="27"/>
        <v>0</v>
      </c>
      <c r="AL1745" s="2">
        <f t="shared" si="28"/>
        <v>0</v>
      </c>
      <c r="AM1745" s="2">
        <v>0.0</v>
      </c>
      <c r="AN1745" s="3">
        <v>0.0</v>
      </c>
      <c r="AO1745" s="3">
        <v>0.0</v>
      </c>
      <c r="AP1745" s="3">
        <v>0.0</v>
      </c>
      <c r="AQ1745" s="3">
        <v>0.0</v>
      </c>
      <c r="AR1745" s="3">
        <v>1.0</v>
      </c>
      <c r="AS1745" s="6">
        <f>IFERROR(VLOOKUP($C1745,'t-1 2020'!$A:$V,15,0),"")</f>
        <v>15.73082173</v>
      </c>
      <c r="AT1745" s="6">
        <f>IFERROR(VLOOKUP($C1745,'t-1 2020'!$A:$V,16,0),"")</f>
        <v>0.01446166776</v>
      </c>
      <c r="AU1745" s="6">
        <f>IFERROR(VLOOKUP($C1745,'t-1 2020'!$A:$V,17,0),"")</f>
        <v>0.5279209127</v>
      </c>
      <c r="AV1745" s="6">
        <f>IFERROR(VLOOKUP($C1745,'t-1 2020'!$A:$V,8,0),"")</f>
        <v>0</v>
      </c>
      <c r="AW1745" s="6">
        <f>IFERROR(VLOOKUP($C1745,'t-1 2020'!$A:$V,9,0),"")</f>
        <v>1</v>
      </c>
      <c r="AX1745" s="6">
        <f>IFERROR(VLOOKUP($C1745,'t-1 2020'!$A:$V,10,0),"")</f>
        <v>0</v>
      </c>
      <c r="AY1745" s="6" t="str">
        <f>IFERROR(VLOOKUP($C1745,'t-1 2020'!$A:$V,111,0),"")</f>
        <v/>
      </c>
      <c r="AZ1745" s="6">
        <f>IFERROR(VLOOKUP($C1745,'t-1 2020'!$A:$V,12,0),"")</f>
        <v>0</v>
      </c>
      <c r="BA1745" s="6">
        <f>IFERROR(VLOOKUP($C1745,'t-1 2020'!$A:$V,13,0),"")</f>
        <v>18</v>
      </c>
      <c r="BB1745" s="6">
        <f>IFERROR(VLOOKUP($C1745,'t-1 2020'!$A:$V,14,0),"")</f>
        <v>0</v>
      </c>
      <c r="BC1745" s="6"/>
      <c r="BD1745" s="6"/>
    </row>
  </sheetData>
  <customSheetViews>
    <customSheetView guid="{1582C766-710E-4F5C-A15C-69D1CE8786D7}" filter="1" showAutoFilter="1">
      <autoFilter ref="$A$1:$BD$1745">
        <filterColumn colId="5">
          <filters>
            <filter val="00.070.698/0001-11"/>
          </filters>
        </filterColumn>
      </autoFilter>
      <extLst>
        <ext uri="GoogleSheetsCustomDataVersion1">
          <go:sheetsCustomData xmlns:go="http://customooxmlschemas.google.com/" filterViewId="1265747218"/>
        </ext>
      </extLst>
    </customSheetView>
    <customSheetView guid="{5EB0893C-6E3B-4711-9A18-D327CCBAB4D5}" filter="1" showAutoFilter="1">
      <autoFilter ref="$A$1:$BD$1745">
        <filterColumn colId="1">
          <filters>
            <filter val="2021"/>
            <filter val="2020"/>
          </filters>
        </filterColumn>
      </autoFilter>
      <extLst>
        <ext uri="GoogleSheetsCustomDataVersion1">
          <go:sheetsCustomData xmlns:go="http://customooxmlschemas.google.com/" filterViewId="1421741089"/>
        </ext>
      </extLst>
    </customSheetView>
    <customSheetView guid="{9E5C5EDF-5125-4129-B9AC-EC4AC241E4C0}" filter="1" showAutoFilter="1">
      <autoFilter ref="$A$1:$BD$1745">
        <filterColumn colId="5">
          <filters>
            <filter val="00.070.698/0001-11"/>
            <filter val="00.866.577/0001-80"/>
            <filter val="00.861.626/0001-92"/>
          </filters>
        </filterColumn>
      </autoFilter>
      <extLst>
        <ext uri="GoogleSheetsCustomDataVersion1">
          <go:sheetsCustomData xmlns:go="http://customooxmlschemas.google.com/" filterViewId="1521159567"/>
        </ext>
      </extLst>
    </customSheetView>
    <customSheetView guid="{C74BF95E-F37A-4D66-9E03-79A5B567339E}" filter="1" showAutoFilter="1">
      <autoFilter ref="$A$1:$BD$1745">
        <filterColumn colId="5">
          <filters>
            <filter val="00.070.698/0001-11"/>
            <filter val="00.866.577/0001-80"/>
            <filter val="00.861.626/0001-92"/>
          </filters>
        </filterColumn>
      </autoFilter>
      <extLst>
        <ext uri="GoogleSheetsCustomDataVersion1">
          <go:sheetsCustomData xmlns:go="http://customooxmlschemas.google.com/" filterViewId="973773561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399</v>
      </c>
    </row>
    <row r="2">
      <c r="A2" s="7" t="s">
        <v>400</v>
      </c>
      <c r="B2" s="7" t="s">
        <v>104</v>
      </c>
    </row>
    <row r="3">
      <c r="A3" s="7" t="s">
        <v>401</v>
      </c>
      <c r="B3" s="7" t="s">
        <v>402</v>
      </c>
    </row>
    <row r="4">
      <c r="A4" s="7" t="s">
        <v>403</v>
      </c>
      <c r="B4" s="7" t="s">
        <v>404</v>
      </c>
    </row>
    <row r="5">
      <c r="A5" s="7" t="s">
        <v>405</v>
      </c>
      <c r="B5" s="7" t="s">
        <v>406</v>
      </c>
    </row>
    <row r="6">
      <c r="A6" s="7" t="s">
        <v>407</v>
      </c>
      <c r="B6" s="7" t="s">
        <v>408</v>
      </c>
    </row>
    <row r="7">
      <c r="A7" s="7" t="s">
        <v>409</v>
      </c>
      <c r="B7" s="7" t="s">
        <v>410</v>
      </c>
    </row>
    <row r="8">
      <c r="A8" s="7" t="s">
        <v>411</v>
      </c>
      <c r="B8" s="7" t="s">
        <v>141</v>
      </c>
    </row>
    <row r="9">
      <c r="A9" s="7" t="s">
        <v>412</v>
      </c>
      <c r="B9" s="7" t="s">
        <v>362</v>
      </c>
    </row>
    <row r="10">
      <c r="A10" s="7" t="s">
        <v>413</v>
      </c>
      <c r="B10" s="7" t="s">
        <v>414</v>
      </c>
    </row>
    <row r="11">
      <c r="A11" s="7" t="s">
        <v>415</v>
      </c>
      <c r="B11" s="7" t="s">
        <v>416</v>
      </c>
    </row>
    <row r="12">
      <c r="A12" s="7" t="s">
        <v>417</v>
      </c>
      <c r="B12" s="7" t="s">
        <v>418</v>
      </c>
    </row>
    <row r="13">
      <c r="A13" s="7" t="s">
        <v>419</v>
      </c>
      <c r="B13" s="7" t="s">
        <v>420</v>
      </c>
    </row>
    <row r="14">
      <c r="A14" s="7" t="s">
        <v>421</v>
      </c>
      <c r="B14" s="7" t="s">
        <v>345</v>
      </c>
    </row>
    <row r="15">
      <c r="A15" s="7" t="s">
        <v>422</v>
      </c>
      <c r="B15" s="7" t="s">
        <v>423</v>
      </c>
    </row>
    <row r="16">
      <c r="A16" s="7" t="s">
        <v>424</v>
      </c>
      <c r="B16" s="7" t="s">
        <v>232</v>
      </c>
    </row>
    <row r="17">
      <c r="A17" s="7" t="s">
        <v>425</v>
      </c>
      <c r="B17" s="7" t="s">
        <v>426</v>
      </c>
    </row>
    <row r="18">
      <c r="A18" s="7" t="s">
        <v>427</v>
      </c>
      <c r="B18" s="7" t="s">
        <v>64</v>
      </c>
    </row>
    <row r="19">
      <c r="A19" s="7" t="s">
        <v>428</v>
      </c>
      <c r="B19" s="7" t="s">
        <v>195</v>
      </c>
    </row>
    <row r="20">
      <c r="A20" s="7" t="s">
        <v>429</v>
      </c>
      <c r="B20" s="7" t="s">
        <v>430</v>
      </c>
    </row>
    <row r="21">
      <c r="A21" s="7" t="s">
        <v>431</v>
      </c>
      <c r="B21" s="7" t="s">
        <v>207</v>
      </c>
    </row>
    <row r="22">
      <c r="A22" s="7" t="s">
        <v>432</v>
      </c>
      <c r="B22" s="7" t="s">
        <v>147</v>
      </c>
    </row>
    <row r="23">
      <c r="A23" s="7" t="s">
        <v>433</v>
      </c>
      <c r="B23" s="7" t="s">
        <v>434</v>
      </c>
    </row>
    <row r="24">
      <c r="A24" s="7" t="s">
        <v>435</v>
      </c>
      <c r="B24" s="7" t="s">
        <v>436</v>
      </c>
    </row>
    <row r="25">
      <c r="A25" s="7" t="s">
        <v>437</v>
      </c>
      <c r="B25" s="7" t="s">
        <v>438</v>
      </c>
    </row>
    <row r="26">
      <c r="A26" s="7" t="s">
        <v>439</v>
      </c>
      <c r="B26" s="7" t="s">
        <v>292</v>
      </c>
    </row>
    <row r="27">
      <c r="A27" s="7" t="s">
        <v>440</v>
      </c>
      <c r="B27" s="7" t="s">
        <v>441</v>
      </c>
    </row>
    <row r="28">
      <c r="A28" s="7" t="s">
        <v>442</v>
      </c>
      <c r="B28" s="7" t="s">
        <v>443</v>
      </c>
    </row>
    <row r="29">
      <c r="A29" s="7" t="s">
        <v>444</v>
      </c>
      <c r="B29" s="7" t="s">
        <v>445</v>
      </c>
    </row>
    <row r="30">
      <c r="A30" s="7" t="s">
        <v>446</v>
      </c>
      <c r="B30" s="7" t="s">
        <v>394</v>
      </c>
    </row>
    <row r="31">
      <c r="A31" s="7" t="s">
        <v>447</v>
      </c>
      <c r="B31" s="7" t="s">
        <v>284</v>
      </c>
    </row>
    <row r="32">
      <c r="A32" s="7" t="s">
        <v>448</v>
      </c>
      <c r="B32" s="7" t="s">
        <v>449</v>
      </c>
    </row>
    <row r="33">
      <c r="A33" s="7" t="s">
        <v>450</v>
      </c>
      <c r="B33" s="7" t="s">
        <v>451</v>
      </c>
    </row>
    <row r="34">
      <c r="A34" s="7" t="s">
        <v>452</v>
      </c>
      <c r="B34" s="7" t="s">
        <v>214</v>
      </c>
    </row>
    <row r="35">
      <c r="A35" s="7" t="s">
        <v>453</v>
      </c>
      <c r="B35" s="7" t="s">
        <v>454</v>
      </c>
    </row>
    <row r="36">
      <c r="A36" s="7" t="s">
        <v>455</v>
      </c>
      <c r="B36" s="7" t="s">
        <v>336</v>
      </c>
    </row>
    <row r="37">
      <c r="A37" s="7" t="s">
        <v>456</v>
      </c>
      <c r="B37" s="7" t="s">
        <v>90</v>
      </c>
    </row>
    <row r="38">
      <c r="A38" s="7" t="s">
        <v>457</v>
      </c>
      <c r="B38" s="7" t="s">
        <v>458</v>
      </c>
    </row>
    <row r="39">
      <c r="A39" s="7" t="s">
        <v>459</v>
      </c>
      <c r="B39" s="7" t="s">
        <v>460</v>
      </c>
    </row>
    <row r="40">
      <c r="A40" s="7" t="s">
        <v>461</v>
      </c>
      <c r="B40" s="7" t="s">
        <v>462</v>
      </c>
    </row>
    <row r="41">
      <c r="A41" s="7" t="s">
        <v>463</v>
      </c>
      <c r="B41" s="7" t="s">
        <v>464</v>
      </c>
    </row>
    <row r="42">
      <c r="A42" s="7" t="s">
        <v>465</v>
      </c>
      <c r="B42" s="7" t="s">
        <v>353</v>
      </c>
    </row>
    <row r="43">
      <c r="A43" s="7" t="s">
        <v>466</v>
      </c>
      <c r="B43" s="7" t="s">
        <v>467</v>
      </c>
    </row>
    <row r="44">
      <c r="A44" s="7" t="s">
        <v>468</v>
      </c>
      <c r="B44" s="7" t="s">
        <v>469</v>
      </c>
    </row>
    <row r="45">
      <c r="A45" s="7" t="s">
        <v>470</v>
      </c>
      <c r="B45" s="7" t="s">
        <v>395</v>
      </c>
    </row>
    <row r="46">
      <c r="A46" s="7" t="s">
        <v>471</v>
      </c>
      <c r="B46" s="7" t="s">
        <v>327</v>
      </c>
    </row>
    <row r="47">
      <c r="A47" s="7" t="s">
        <v>472</v>
      </c>
      <c r="B47" s="7" t="s">
        <v>473</v>
      </c>
    </row>
    <row r="48">
      <c r="A48" s="7" t="s">
        <v>474</v>
      </c>
      <c r="B48" s="7" t="s">
        <v>352</v>
      </c>
    </row>
    <row r="49">
      <c r="A49" s="7" t="s">
        <v>475</v>
      </c>
      <c r="B49" s="7" t="s">
        <v>476</v>
      </c>
    </row>
    <row r="50">
      <c r="A50" s="7" t="s">
        <v>477</v>
      </c>
      <c r="B50" s="7" t="s">
        <v>478</v>
      </c>
    </row>
    <row r="51">
      <c r="A51" s="7" t="s">
        <v>479</v>
      </c>
      <c r="B51" s="7" t="s">
        <v>381</v>
      </c>
    </row>
    <row r="52">
      <c r="A52" s="7" t="s">
        <v>480</v>
      </c>
      <c r="B52" s="7" t="s">
        <v>168</v>
      </c>
    </row>
    <row r="53">
      <c r="A53" s="7" t="s">
        <v>481</v>
      </c>
      <c r="B53" s="7" t="s">
        <v>99</v>
      </c>
    </row>
    <row r="54">
      <c r="A54" s="7" t="s">
        <v>482</v>
      </c>
      <c r="B54" s="7" t="s">
        <v>396</v>
      </c>
    </row>
    <row r="55">
      <c r="A55" s="7" t="s">
        <v>483</v>
      </c>
      <c r="B55" s="7" t="s">
        <v>484</v>
      </c>
    </row>
    <row r="56">
      <c r="A56" s="7" t="s">
        <v>485</v>
      </c>
      <c r="B56" s="7" t="s">
        <v>486</v>
      </c>
    </row>
    <row r="57">
      <c r="A57" s="7" t="s">
        <v>487</v>
      </c>
      <c r="B57" s="7" t="s">
        <v>373</v>
      </c>
    </row>
    <row r="58">
      <c r="A58" s="7" t="s">
        <v>488</v>
      </c>
      <c r="B58" s="7" t="s">
        <v>489</v>
      </c>
    </row>
    <row r="59">
      <c r="A59" s="7" t="s">
        <v>490</v>
      </c>
      <c r="B59" s="7" t="s">
        <v>315</v>
      </c>
    </row>
    <row r="60">
      <c r="A60" s="7" t="s">
        <v>491</v>
      </c>
      <c r="B60" s="7" t="s">
        <v>180</v>
      </c>
    </row>
    <row r="61">
      <c r="A61" s="7" t="s">
        <v>492</v>
      </c>
      <c r="B61" s="7" t="s">
        <v>186</v>
      </c>
    </row>
    <row r="62">
      <c r="A62" s="7" t="s">
        <v>493</v>
      </c>
      <c r="B62" s="7" t="s">
        <v>184</v>
      </c>
    </row>
    <row r="63">
      <c r="A63" s="7" t="s">
        <v>494</v>
      </c>
      <c r="B63" s="7" t="s">
        <v>259</v>
      </c>
    </row>
    <row r="64">
      <c r="A64" s="7" t="s">
        <v>495</v>
      </c>
      <c r="B64" s="7" t="s">
        <v>359</v>
      </c>
    </row>
    <row r="65">
      <c r="A65" s="7" t="s">
        <v>496</v>
      </c>
      <c r="B65" s="7" t="s">
        <v>497</v>
      </c>
    </row>
    <row r="66">
      <c r="A66" s="7" t="s">
        <v>498</v>
      </c>
      <c r="B66" s="7" t="s">
        <v>499</v>
      </c>
    </row>
    <row r="67">
      <c r="A67" s="7" t="s">
        <v>500</v>
      </c>
      <c r="B67" s="7" t="s">
        <v>501</v>
      </c>
    </row>
    <row r="68">
      <c r="A68" s="7" t="s">
        <v>502</v>
      </c>
      <c r="B68" s="7" t="s">
        <v>503</v>
      </c>
    </row>
    <row r="69">
      <c r="A69" s="7" t="s">
        <v>504</v>
      </c>
      <c r="B69" s="7" t="s">
        <v>335</v>
      </c>
    </row>
    <row r="70">
      <c r="A70" s="7" t="s">
        <v>505</v>
      </c>
      <c r="B70" s="7" t="s">
        <v>238</v>
      </c>
    </row>
    <row r="71">
      <c r="A71" s="7" t="s">
        <v>506</v>
      </c>
      <c r="B71" s="7" t="s">
        <v>149</v>
      </c>
    </row>
    <row r="72">
      <c r="A72" s="7" t="s">
        <v>507</v>
      </c>
      <c r="B72" s="7" t="s">
        <v>508</v>
      </c>
    </row>
    <row r="73">
      <c r="A73" s="7" t="s">
        <v>509</v>
      </c>
      <c r="B73" s="7" t="s">
        <v>161</v>
      </c>
    </row>
    <row r="74">
      <c r="A74" s="7" t="s">
        <v>510</v>
      </c>
      <c r="B74" s="7" t="s">
        <v>152</v>
      </c>
    </row>
    <row r="75">
      <c r="A75" s="7" t="s">
        <v>511</v>
      </c>
      <c r="B75" s="7" t="s">
        <v>197</v>
      </c>
    </row>
    <row r="76">
      <c r="A76" s="7" t="s">
        <v>512</v>
      </c>
      <c r="B76" s="7" t="s">
        <v>334</v>
      </c>
    </row>
    <row r="77">
      <c r="A77" s="7" t="s">
        <v>513</v>
      </c>
      <c r="B77" s="7" t="s">
        <v>514</v>
      </c>
    </row>
    <row r="78">
      <c r="A78" s="7" t="s">
        <v>515</v>
      </c>
      <c r="B78" s="7" t="s">
        <v>146</v>
      </c>
    </row>
    <row r="79">
      <c r="A79" s="7" t="s">
        <v>516</v>
      </c>
      <c r="B79" s="7" t="s">
        <v>363</v>
      </c>
    </row>
    <row r="80">
      <c r="A80" s="7" t="s">
        <v>517</v>
      </c>
      <c r="B80" s="7" t="s">
        <v>518</v>
      </c>
    </row>
    <row r="81">
      <c r="A81" s="7" t="s">
        <v>519</v>
      </c>
      <c r="B81" s="7" t="s">
        <v>520</v>
      </c>
    </row>
    <row r="82">
      <c r="A82" s="7" t="s">
        <v>521</v>
      </c>
      <c r="B82" s="7" t="s">
        <v>522</v>
      </c>
    </row>
    <row r="83">
      <c r="A83" s="7" t="s">
        <v>523</v>
      </c>
      <c r="B83" s="7" t="s">
        <v>524</v>
      </c>
    </row>
    <row r="84">
      <c r="A84" s="7" t="s">
        <v>525</v>
      </c>
      <c r="B84" s="7" t="s">
        <v>526</v>
      </c>
    </row>
    <row r="85">
      <c r="A85" s="7" t="s">
        <v>527</v>
      </c>
      <c r="B85" s="7" t="s">
        <v>528</v>
      </c>
    </row>
    <row r="86">
      <c r="A86" s="7" t="s">
        <v>529</v>
      </c>
      <c r="B86" s="7" t="s">
        <v>337</v>
      </c>
    </row>
    <row r="87">
      <c r="A87" s="7" t="s">
        <v>530</v>
      </c>
      <c r="B87" s="7" t="s">
        <v>531</v>
      </c>
    </row>
    <row r="88">
      <c r="A88" s="7" t="s">
        <v>532</v>
      </c>
      <c r="B88" s="7" t="s">
        <v>339</v>
      </c>
    </row>
    <row r="89">
      <c r="A89" s="7" t="s">
        <v>533</v>
      </c>
      <c r="B89" s="7" t="s">
        <v>82</v>
      </c>
    </row>
    <row r="90">
      <c r="A90" s="7" t="s">
        <v>534</v>
      </c>
      <c r="B90" s="7" t="s">
        <v>535</v>
      </c>
    </row>
    <row r="91">
      <c r="A91" s="7" t="s">
        <v>536</v>
      </c>
      <c r="B91" s="7" t="s">
        <v>537</v>
      </c>
    </row>
    <row r="92">
      <c r="A92" s="7" t="s">
        <v>538</v>
      </c>
      <c r="B92" s="7" t="s">
        <v>215</v>
      </c>
    </row>
    <row r="93">
      <c r="A93" s="7" t="s">
        <v>539</v>
      </c>
      <c r="B93" s="7" t="s">
        <v>143</v>
      </c>
    </row>
    <row r="94">
      <c r="A94" s="7" t="s">
        <v>540</v>
      </c>
      <c r="B94" s="7" t="s">
        <v>97</v>
      </c>
    </row>
    <row r="95">
      <c r="A95" s="7" t="s">
        <v>541</v>
      </c>
      <c r="B95" s="7" t="s">
        <v>542</v>
      </c>
    </row>
    <row r="96">
      <c r="A96" s="7" t="s">
        <v>543</v>
      </c>
      <c r="B96" s="7" t="s">
        <v>242</v>
      </c>
    </row>
    <row r="97">
      <c r="A97" s="7" t="s">
        <v>544</v>
      </c>
      <c r="B97" s="7" t="s">
        <v>68</v>
      </c>
    </row>
    <row r="98">
      <c r="A98" s="7" t="s">
        <v>545</v>
      </c>
      <c r="B98" s="7" t="s">
        <v>226</v>
      </c>
    </row>
    <row r="99">
      <c r="A99" s="7" t="s">
        <v>546</v>
      </c>
      <c r="B99" s="7" t="s">
        <v>547</v>
      </c>
    </row>
    <row r="100">
      <c r="A100" s="7" t="s">
        <v>548</v>
      </c>
      <c r="B100" s="7" t="s">
        <v>317</v>
      </c>
    </row>
    <row r="101">
      <c r="A101" s="7" t="s">
        <v>549</v>
      </c>
      <c r="B101" s="7" t="s">
        <v>329</v>
      </c>
    </row>
    <row r="102">
      <c r="A102" s="7" t="s">
        <v>550</v>
      </c>
      <c r="B102" s="7" t="s">
        <v>166</v>
      </c>
    </row>
    <row r="103">
      <c r="A103" s="7" t="s">
        <v>551</v>
      </c>
      <c r="B103" s="7" t="s">
        <v>370</v>
      </c>
    </row>
    <row r="104">
      <c r="A104" s="7" t="s">
        <v>552</v>
      </c>
      <c r="B104" s="7" t="s">
        <v>553</v>
      </c>
    </row>
    <row r="105">
      <c r="A105" s="7" t="s">
        <v>554</v>
      </c>
      <c r="B105" s="7" t="s">
        <v>155</v>
      </c>
    </row>
    <row r="106">
      <c r="A106" s="7" t="s">
        <v>555</v>
      </c>
      <c r="B106" s="7" t="s">
        <v>198</v>
      </c>
    </row>
    <row r="107">
      <c r="A107" s="7" t="s">
        <v>556</v>
      </c>
      <c r="B107" s="7" t="s">
        <v>174</v>
      </c>
    </row>
    <row r="108">
      <c r="A108" s="7" t="s">
        <v>557</v>
      </c>
      <c r="B108" s="7" t="s">
        <v>558</v>
      </c>
    </row>
    <row r="109">
      <c r="A109" s="7" t="s">
        <v>559</v>
      </c>
      <c r="B109" s="7" t="s">
        <v>252</v>
      </c>
    </row>
    <row r="110">
      <c r="A110" s="7" t="s">
        <v>560</v>
      </c>
      <c r="B110" s="7" t="s">
        <v>193</v>
      </c>
    </row>
    <row r="111">
      <c r="A111" s="7" t="s">
        <v>561</v>
      </c>
      <c r="B111" s="7" t="s">
        <v>562</v>
      </c>
    </row>
    <row r="112">
      <c r="A112" s="7" t="s">
        <v>563</v>
      </c>
      <c r="B112" s="7" t="s">
        <v>564</v>
      </c>
    </row>
    <row r="113">
      <c r="A113" s="7" t="s">
        <v>565</v>
      </c>
      <c r="B113" s="7" t="s">
        <v>234</v>
      </c>
    </row>
    <row r="114">
      <c r="A114" s="7" t="s">
        <v>566</v>
      </c>
      <c r="B114" s="7" t="s">
        <v>567</v>
      </c>
    </row>
    <row r="115">
      <c r="A115" s="7" t="s">
        <v>568</v>
      </c>
      <c r="B115" s="7" t="s">
        <v>365</v>
      </c>
    </row>
    <row r="116">
      <c r="A116" s="7" t="s">
        <v>569</v>
      </c>
      <c r="B116" s="7" t="s">
        <v>570</v>
      </c>
    </row>
    <row r="117">
      <c r="A117" s="7" t="s">
        <v>571</v>
      </c>
      <c r="B117" s="7" t="s">
        <v>572</v>
      </c>
    </row>
    <row r="118">
      <c r="A118" s="7" t="s">
        <v>573</v>
      </c>
      <c r="B118" s="7" t="s">
        <v>574</v>
      </c>
    </row>
    <row r="119">
      <c r="A119" s="7" t="s">
        <v>575</v>
      </c>
      <c r="B119" s="7" t="s">
        <v>87</v>
      </c>
    </row>
    <row r="120">
      <c r="A120" s="7" t="s">
        <v>576</v>
      </c>
      <c r="B120" s="7" t="s">
        <v>267</v>
      </c>
    </row>
    <row r="121">
      <c r="A121" s="7" t="s">
        <v>577</v>
      </c>
      <c r="B121" s="7" t="s">
        <v>163</v>
      </c>
    </row>
    <row r="122">
      <c r="A122" s="7" t="s">
        <v>578</v>
      </c>
      <c r="B122" s="7" t="s">
        <v>178</v>
      </c>
    </row>
    <row r="123">
      <c r="A123" s="7" t="s">
        <v>579</v>
      </c>
      <c r="B123" s="7" t="s">
        <v>91</v>
      </c>
    </row>
    <row r="124">
      <c r="A124" s="7" t="s">
        <v>580</v>
      </c>
      <c r="B124" s="7" t="s">
        <v>92</v>
      </c>
    </row>
    <row r="125">
      <c r="A125" s="7" t="s">
        <v>581</v>
      </c>
      <c r="B125" s="7" t="s">
        <v>582</v>
      </c>
    </row>
    <row r="126">
      <c r="A126" s="7" t="s">
        <v>583</v>
      </c>
      <c r="B126" s="7" t="s">
        <v>584</v>
      </c>
    </row>
    <row r="127">
      <c r="A127" s="7" t="s">
        <v>585</v>
      </c>
      <c r="B127" s="7" t="s">
        <v>586</v>
      </c>
    </row>
    <row r="128">
      <c r="A128" s="7" t="s">
        <v>587</v>
      </c>
      <c r="B128" s="7" t="s">
        <v>588</v>
      </c>
    </row>
    <row r="129">
      <c r="A129" s="7" t="s">
        <v>589</v>
      </c>
      <c r="B129" s="7" t="s">
        <v>590</v>
      </c>
    </row>
    <row r="130">
      <c r="A130" s="7" t="s">
        <v>591</v>
      </c>
      <c r="B130" s="7" t="s">
        <v>177</v>
      </c>
    </row>
    <row r="131">
      <c r="A131" s="7" t="s">
        <v>592</v>
      </c>
      <c r="B131" s="7" t="s">
        <v>133</v>
      </c>
    </row>
    <row r="132">
      <c r="A132" s="7" t="s">
        <v>593</v>
      </c>
      <c r="B132" s="7" t="s">
        <v>594</v>
      </c>
    </row>
    <row r="133">
      <c r="A133" s="7" t="s">
        <v>595</v>
      </c>
      <c r="B133" s="7" t="s">
        <v>596</v>
      </c>
    </row>
    <row r="134">
      <c r="A134" s="7" t="s">
        <v>597</v>
      </c>
      <c r="B134" s="7" t="s">
        <v>598</v>
      </c>
    </row>
    <row r="135">
      <c r="A135" s="7" t="s">
        <v>599</v>
      </c>
      <c r="B135" s="7" t="s">
        <v>600</v>
      </c>
    </row>
    <row r="136">
      <c r="A136" s="7" t="s">
        <v>601</v>
      </c>
      <c r="B136" s="7" t="s">
        <v>196</v>
      </c>
    </row>
    <row r="137">
      <c r="A137" s="7" t="s">
        <v>602</v>
      </c>
      <c r="B137" s="7" t="s">
        <v>603</v>
      </c>
    </row>
    <row r="138">
      <c r="A138" s="7" t="s">
        <v>604</v>
      </c>
      <c r="B138" s="7" t="s">
        <v>605</v>
      </c>
    </row>
    <row r="139">
      <c r="A139" s="7" t="s">
        <v>606</v>
      </c>
      <c r="B139" s="7" t="s">
        <v>84</v>
      </c>
    </row>
    <row r="140">
      <c r="A140" s="7" t="s">
        <v>607</v>
      </c>
      <c r="B140" s="7" t="s">
        <v>272</v>
      </c>
    </row>
    <row r="141">
      <c r="A141" s="7" t="s">
        <v>608</v>
      </c>
      <c r="B141" s="7" t="s">
        <v>200</v>
      </c>
    </row>
    <row r="142">
      <c r="A142" s="7" t="s">
        <v>609</v>
      </c>
      <c r="B142" s="7" t="s">
        <v>312</v>
      </c>
    </row>
    <row r="143">
      <c r="A143" s="7" t="s">
        <v>610</v>
      </c>
      <c r="B143" s="7" t="s">
        <v>611</v>
      </c>
    </row>
    <row r="144">
      <c r="A144" s="7" t="s">
        <v>612</v>
      </c>
      <c r="B144" s="7" t="s">
        <v>613</v>
      </c>
    </row>
    <row r="145">
      <c r="A145" s="7" t="s">
        <v>614</v>
      </c>
      <c r="B145" s="7" t="s">
        <v>615</v>
      </c>
    </row>
    <row r="146">
      <c r="A146" s="7" t="s">
        <v>616</v>
      </c>
      <c r="B146" s="7" t="s">
        <v>617</v>
      </c>
    </row>
    <row r="147">
      <c r="A147" s="7" t="s">
        <v>618</v>
      </c>
      <c r="B147" s="7" t="s">
        <v>619</v>
      </c>
    </row>
    <row r="148">
      <c r="A148" s="7" t="s">
        <v>620</v>
      </c>
      <c r="B148" s="7" t="s">
        <v>621</v>
      </c>
    </row>
    <row r="149">
      <c r="A149" s="7" t="s">
        <v>622</v>
      </c>
      <c r="B149" s="7" t="s">
        <v>623</v>
      </c>
    </row>
    <row r="150">
      <c r="A150" s="7" t="s">
        <v>624</v>
      </c>
      <c r="B150" s="7" t="s">
        <v>625</v>
      </c>
    </row>
    <row r="151">
      <c r="A151" s="7" t="s">
        <v>626</v>
      </c>
      <c r="B151" s="7" t="s">
        <v>627</v>
      </c>
    </row>
    <row r="152">
      <c r="A152" s="7" t="s">
        <v>628</v>
      </c>
      <c r="B152" s="7" t="s">
        <v>629</v>
      </c>
    </row>
    <row r="153">
      <c r="A153" s="7" t="s">
        <v>630</v>
      </c>
      <c r="B153" s="7" t="s">
        <v>631</v>
      </c>
    </row>
    <row r="154">
      <c r="A154" s="7" t="s">
        <v>632</v>
      </c>
      <c r="B154" s="7" t="s">
        <v>633</v>
      </c>
    </row>
    <row r="155">
      <c r="A155" s="7" t="s">
        <v>634</v>
      </c>
      <c r="B155" s="7" t="s">
        <v>635</v>
      </c>
    </row>
    <row r="156">
      <c r="A156" s="7" t="s">
        <v>636</v>
      </c>
      <c r="B156" s="7" t="s">
        <v>217</v>
      </c>
    </row>
    <row r="157">
      <c r="A157" s="7" t="s">
        <v>637</v>
      </c>
      <c r="B157" s="7" t="s">
        <v>199</v>
      </c>
    </row>
    <row r="158">
      <c r="A158" s="7" t="s">
        <v>638</v>
      </c>
      <c r="B158" s="7" t="s">
        <v>639</v>
      </c>
    </row>
    <row r="159">
      <c r="A159" s="7" t="s">
        <v>640</v>
      </c>
      <c r="B159" s="7" t="s">
        <v>641</v>
      </c>
    </row>
    <row r="160">
      <c r="A160" s="7" t="s">
        <v>642</v>
      </c>
      <c r="B160" s="7" t="s">
        <v>643</v>
      </c>
    </row>
    <row r="161">
      <c r="A161" s="7" t="s">
        <v>644</v>
      </c>
      <c r="B161" s="7" t="s">
        <v>645</v>
      </c>
    </row>
    <row r="162">
      <c r="A162" s="7" t="s">
        <v>646</v>
      </c>
      <c r="B162" s="7" t="s">
        <v>102</v>
      </c>
    </row>
    <row r="163">
      <c r="A163" s="7" t="s">
        <v>647</v>
      </c>
      <c r="B163" s="7" t="s">
        <v>101</v>
      </c>
    </row>
    <row r="164">
      <c r="A164" s="7" t="s">
        <v>648</v>
      </c>
      <c r="B164" s="7" t="s">
        <v>649</v>
      </c>
    </row>
    <row r="165">
      <c r="A165" s="7" t="s">
        <v>650</v>
      </c>
      <c r="B165" s="7" t="s">
        <v>93</v>
      </c>
    </row>
    <row r="166">
      <c r="A166" s="7" t="s">
        <v>651</v>
      </c>
      <c r="B166" s="7" t="s">
        <v>652</v>
      </c>
    </row>
    <row r="167">
      <c r="A167" s="7" t="s">
        <v>653</v>
      </c>
      <c r="B167" s="7" t="s">
        <v>117</v>
      </c>
    </row>
    <row r="168">
      <c r="A168" s="7" t="s">
        <v>654</v>
      </c>
      <c r="B168" s="7" t="s">
        <v>655</v>
      </c>
    </row>
    <row r="169">
      <c r="A169" s="7" t="s">
        <v>656</v>
      </c>
      <c r="B169" s="7" t="s">
        <v>261</v>
      </c>
    </row>
    <row r="170">
      <c r="A170" s="7" t="s">
        <v>657</v>
      </c>
      <c r="B170" s="7" t="s">
        <v>96</v>
      </c>
    </row>
    <row r="171">
      <c r="A171" s="7" t="s">
        <v>658</v>
      </c>
      <c r="B171" s="7" t="s">
        <v>308</v>
      </c>
    </row>
    <row r="172">
      <c r="A172" s="7" t="s">
        <v>659</v>
      </c>
      <c r="B172" s="7" t="s">
        <v>660</v>
      </c>
    </row>
    <row r="173">
      <c r="A173" s="7" t="s">
        <v>661</v>
      </c>
      <c r="B173" s="7" t="s">
        <v>268</v>
      </c>
    </row>
    <row r="174">
      <c r="A174" s="7" t="s">
        <v>662</v>
      </c>
      <c r="B174" s="7" t="s">
        <v>663</v>
      </c>
    </row>
    <row r="175">
      <c r="A175" s="7" t="s">
        <v>664</v>
      </c>
      <c r="B175" s="7" t="s">
        <v>665</v>
      </c>
    </row>
    <row r="176">
      <c r="A176" s="7" t="s">
        <v>666</v>
      </c>
      <c r="B176" s="7" t="s">
        <v>667</v>
      </c>
    </row>
    <row r="177">
      <c r="A177" s="7" t="s">
        <v>668</v>
      </c>
      <c r="B177" s="7" t="s">
        <v>669</v>
      </c>
    </row>
    <row r="178">
      <c r="A178" s="7" t="s">
        <v>670</v>
      </c>
      <c r="B178" s="7" t="s">
        <v>671</v>
      </c>
    </row>
    <row r="179">
      <c r="A179" s="7" t="s">
        <v>672</v>
      </c>
      <c r="B179" s="7" t="s">
        <v>673</v>
      </c>
    </row>
    <row r="180">
      <c r="A180" s="7" t="s">
        <v>674</v>
      </c>
      <c r="B180" s="7" t="s">
        <v>675</v>
      </c>
    </row>
    <row r="181">
      <c r="A181" s="7" t="s">
        <v>676</v>
      </c>
      <c r="B181" s="7" t="s">
        <v>677</v>
      </c>
    </row>
    <row r="182">
      <c r="A182" s="7" t="s">
        <v>678</v>
      </c>
      <c r="B182" s="7" t="s">
        <v>679</v>
      </c>
    </row>
    <row r="183">
      <c r="A183" s="7" t="s">
        <v>680</v>
      </c>
      <c r="B183" s="7" t="s">
        <v>188</v>
      </c>
    </row>
    <row r="184">
      <c r="A184" s="7" t="s">
        <v>681</v>
      </c>
      <c r="B184" s="7" t="s">
        <v>682</v>
      </c>
    </row>
    <row r="185">
      <c r="A185" s="7" t="s">
        <v>683</v>
      </c>
      <c r="B185" s="7" t="s">
        <v>351</v>
      </c>
    </row>
    <row r="186">
      <c r="A186" s="7" t="s">
        <v>684</v>
      </c>
      <c r="B186" s="7" t="s">
        <v>685</v>
      </c>
    </row>
    <row r="187">
      <c r="A187" s="7" t="s">
        <v>686</v>
      </c>
      <c r="B187" s="7" t="s">
        <v>687</v>
      </c>
    </row>
    <row r="188">
      <c r="A188" s="7" t="s">
        <v>688</v>
      </c>
      <c r="B188" s="7" t="s">
        <v>164</v>
      </c>
    </row>
    <row r="189">
      <c r="A189" s="7" t="s">
        <v>689</v>
      </c>
      <c r="B189" s="7" t="s">
        <v>690</v>
      </c>
    </row>
    <row r="190">
      <c r="A190" s="7" t="s">
        <v>691</v>
      </c>
      <c r="B190" s="7" t="s">
        <v>372</v>
      </c>
    </row>
    <row r="191">
      <c r="A191" s="7" t="s">
        <v>692</v>
      </c>
      <c r="B191" s="7" t="s">
        <v>693</v>
      </c>
    </row>
    <row r="192">
      <c r="A192" s="7" t="s">
        <v>694</v>
      </c>
      <c r="B192" s="7" t="s">
        <v>98</v>
      </c>
    </row>
    <row r="193">
      <c r="A193" s="7" t="s">
        <v>695</v>
      </c>
      <c r="B193" s="7" t="s">
        <v>696</v>
      </c>
    </row>
    <row r="194">
      <c r="A194" s="7" t="s">
        <v>697</v>
      </c>
      <c r="B194" s="7" t="s">
        <v>358</v>
      </c>
    </row>
    <row r="195">
      <c r="A195" s="7" t="s">
        <v>698</v>
      </c>
      <c r="B195" s="7" t="s">
        <v>699</v>
      </c>
    </row>
    <row r="196">
      <c r="A196" s="7" t="s">
        <v>700</v>
      </c>
      <c r="B196" s="7" t="s">
        <v>701</v>
      </c>
    </row>
    <row r="197">
      <c r="A197" s="7" t="s">
        <v>702</v>
      </c>
      <c r="B197" s="7" t="s">
        <v>703</v>
      </c>
    </row>
    <row r="198">
      <c r="A198" s="7" t="s">
        <v>704</v>
      </c>
      <c r="B198" s="7" t="s">
        <v>705</v>
      </c>
    </row>
    <row r="199">
      <c r="A199" s="7" t="s">
        <v>706</v>
      </c>
      <c r="B199" s="7" t="s">
        <v>707</v>
      </c>
    </row>
    <row r="200">
      <c r="A200" s="7" t="s">
        <v>708</v>
      </c>
      <c r="B200" s="7" t="s">
        <v>243</v>
      </c>
    </row>
    <row r="201">
      <c r="A201" s="7" t="s">
        <v>709</v>
      </c>
      <c r="B201" s="7" t="s">
        <v>205</v>
      </c>
    </row>
    <row r="202">
      <c r="A202" s="7" t="s">
        <v>710</v>
      </c>
      <c r="B202" s="7" t="s">
        <v>711</v>
      </c>
    </row>
    <row r="203">
      <c r="A203" s="7" t="s">
        <v>712</v>
      </c>
      <c r="B203" s="7" t="s">
        <v>118</v>
      </c>
    </row>
    <row r="204">
      <c r="A204" s="7" t="s">
        <v>713</v>
      </c>
      <c r="B204" s="7" t="s">
        <v>285</v>
      </c>
    </row>
    <row r="205">
      <c r="A205" s="7" t="s">
        <v>714</v>
      </c>
      <c r="B205" s="7" t="s">
        <v>63</v>
      </c>
    </row>
    <row r="206">
      <c r="A206" s="7" t="s">
        <v>715</v>
      </c>
      <c r="B206" s="7" t="s">
        <v>716</v>
      </c>
    </row>
    <row r="207">
      <c r="A207" s="7" t="s">
        <v>717</v>
      </c>
      <c r="B207" s="7" t="s">
        <v>221</v>
      </c>
    </row>
    <row r="208">
      <c r="A208" s="7" t="s">
        <v>718</v>
      </c>
      <c r="B208" s="7" t="s">
        <v>357</v>
      </c>
    </row>
    <row r="209">
      <c r="A209" s="7" t="s">
        <v>719</v>
      </c>
      <c r="B209" s="7" t="s">
        <v>162</v>
      </c>
    </row>
    <row r="210">
      <c r="A210" s="7" t="s">
        <v>720</v>
      </c>
      <c r="B210" s="7" t="s">
        <v>120</v>
      </c>
    </row>
    <row r="211">
      <c r="A211" s="7" t="s">
        <v>721</v>
      </c>
      <c r="B211" s="7" t="s">
        <v>130</v>
      </c>
    </row>
    <row r="212">
      <c r="A212" s="7" t="s">
        <v>722</v>
      </c>
      <c r="B212" s="7" t="s">
        <v>324</v>
      </c>
    </row>
    <row r="213">
      <c r="A213" s="7" t="s">
        <v>723</v>
      </c>
      <c r="B213" s="7" t="s">
        <v>111</v>
      </c>
    </row>
    <row r="214">
      <c r="A214" s="7" t="s">
        <v>724</v>
      </c>
      <c r="B214" s="7" t="s">
        <v>725</v>
      </c>
    </row>
    <row r="215">
      <c r="A215" s="7" t="s">
        <v>726</v>
      </c>
      <c r="B215" s="7" t="s">
        <v>727</v>
      </c>
    </row>
    <row r="216">
      <c r="A216" s="7" t="s">
        <v>728</v>
      </c>
      <c r="B216" s="7" t="s">
        <v>729</v>
      </c>
    </row>
    <row r="217">
      <c r="A217" s="7" t="s">
        <v>730</v>
      </c>
      <c r="B217" s="7" t="s">
        <v>731</v>
      </c>
    </row>
    <row r="218">
      <c r="A218" s="7" t="s">
        <v>732</v>
      </c>
      <c r="B218" s="7" t="s">
        <v>733</v>
      </c>
    </row>
    <row r="219">
      <c r="A219" s="7" t="s">
        <v>734</v>
      </c>
      <c r="B219" s="7" t="s">
        <v>735</v>
      </c>
    </row>
    <row r="220">
      <c r="A220" s="7" t="s">
        <v>736</v>
      </c>
      <c r="B220" s="7" t="s">
        <v>737</v>
      </c>
    </row>
    <row r="221">
      <c r="A221" s="7" t="s">
        <v>738</v>
      </c>
      <c r="B221" s="7" t="s">
        <v>739</v>
      </c>
    </row>
    <row r="222">
      <c r="A222" s="7" t="s">
        <v>740</v>
      </c>
      <c r="B222" s="7" t="s">
        <v>741</v>
      </c>
    </row>
    <row r="223">
      <c r="A223" s="7" t="s">
        <v>742</v>
      </c>
      <c r="B223" s="7" t="s">
        <v>397</v>
      </c>
    </row>
    <row r="224">
      <c r="A224" s="7" t="s">
        <v>743</v>
      </c>
      <c r="B224" s="7" t="s">
        <v>375</v>
      </c>
    </row>
    <row r="225">
      <c r="A225" s="7" t="s">
        <v>744</v>
      </c>
      <c r="B225" s="7" t="s">
        <v>745</v>
      </c>
    </row>
    <row r="226">
      <c r="A226" s="7" t="s">
        <v>746</v>
      </c>
      <c r="B226" s="7" t="s">
        <v>747</v>
      </c>
    </row>
    <row r="227">
      <c r="A227" s="7" t="s">
        <v>748</v>
      </c>
      <c r="B227" s="7" t="s">
        <v>176</v>
      </c>
    </row>
    <row r="228">
      <c r="A228" s="7" t="s">
        <v>749</v>
      </c>
      <c r="B228" s="7" t="s">
        <v>750</v>
      </c>
    </row>
    <row r="229">
      <c r="A229" s="7" t="s">
        <v>751</v>
      </c>
      <c r="B229" s="7" t="s">
        <v>752</v>
      </c>
    </row>
    <row r="230">
      <c r="A230" s="7" t="s">
        <v>753</v>
      </c>
      <c r="B230" s="7" t="s">
        <v>286</v>
      </c>
    </row>
    <row r="231">
      <c r="A231" s="7" t="s">
        <v>754</v>
      </c>
      <c r="B231" s="7" t="s">
        <v>755</v>
      </c>
    </row>
    <row r="232">
      <c r="A232" s="7" t="s">
        <v>756</v>
      </c>
      <c r="B232" s="7" t="s">
        <v>757</v>
      </c>
    </row>
    <row r="233">
      <c r="A233" s="7" t="s">
        <v>758</v>
      </c>
      <c r="B233" s="7" t="s">
        <v>759</v>
      </c>
    </row>
    <row r="234">
      <c r="A234" s="7" t="s">
        <v>760</v>
      </c>
      <c r="B234" s="7" t="s">
        <v>761</v>
      </c>
    </row>
    <row r="235">
      <c r="A235" s="7" t="s">
        <v>762</v>
      </c>
      <c r="B235" s="7" t="s">
        <v>763</v>
      </c>
    </row>
    <row r="236">
      <c r="A236" s="7" t="s">
        <v>764</v>
      </c>
      <c r="B236" s="7" t="s">
        <v>371</v>
      </c>
    </row>
    <row r="237">
      <c r="A237" s="7" t="s">
        <v>765</v>
      </c>
      <c r="B237" s="7" t="s">
        <v>194</v>
      </c>
    </row>
    <row r="238">
      <c r="A238" s="7" t="s">
        <v>766</v>
      </c>
      <c r="B238" s="7" t="s">
        <v>301</v>
      </c>
    </row>
    <row r="239">
      <c r="A239" s="7" t="s">
        <v>767</v>
      </c>
      <c r="B239" s="7" t="s">
        <v>768</v>
      </c>
    </row>
    <row r="240">
      <c r="A240" s="7" t="s">
        <v>769</v>
      </c>
      <c r="B240" s="7" t="s">
        <v>156</v>
      </c>
    </row>
    <row r="241">
      <c r="A241" s="7" t="s">
        <v>770</v>
      </c>
      <c r="B241" s="7" t="s">
        <v>771</v>
      </c>
    </row>
    <row r="242">
      <c r="A242" s="7" t="s">
        <v>772</v>
      </c>
      <c r="B242" s="7" t="s">
        <v>773</v>
      </c>
    </row>
    <row r="243">
      <c r="A243" s="7" t="s">
        <v>774</v>
      </c>
      <c r="B243" s="7" t="s">
        <v>775</v>
      </c>
    </row>
    <row r="244">
      <c r="A244" s="7" t="s">
        <v>776</v>
      </c>
      <c r="B244" s="7" t="s">
        <v>208</v>
      </c>
    </row>
    <row r="245">
      <c r="A245" s="7" t="s">
        <v>777</v>
      </c>
      <c r="B245" s="7" t="s">
        <v>778</v>
      </c>
    </row>
    <row r="246">
      <c r="A246" s="7" t="s">
        <v>779</v>
      </c>
      <c r="B246" s="7" t="s">
        <v>780</v>
      </c>
    </row>
    <row r="247">
      <c r="A247" s="7" t="s">
        <v>781</v>
      </c>
      <c r="B247" s="7" t="s">
        <v>782</v>
      </c>
    </row>
    <row r="248">
      <c r="A248" s="7" t="s">
        <v>783</v>
      </c>
      <c r="B248" s="7" t="s">
        <v>784</v>
      </c>
    </row>
    <row r="249">
      <c r="A249" s="7" t="s">
        <v>785</v>
      </c>
      <c r="B249" s="7" t="s">
        <v>786</v>
      </c>
    </row>
    <row r="250">
      <c r="A250" s="7" t="s">
        <v>787</v>
      </c>
      <c r="B250" s="7" t="s">
        <v>72</v>
      </c>
    </row>
    <row r="251">
      <c r="A251" s="7" t="s">
        <v>788</v>
      </c>
      <c r="B251" s="7" t="s">
        <v>71</v>
      </c>
    </row>
    <row r="252">
      <c r="A252" s="7" t="s">
        <v>789</v>
      </c>
      <c r="B252" s="7" t="s">
        <v>73</v>
      </c>
    </row>
    <row r="253">
      <c r="A253" s="7" t="s">
        <v>790</v>
      </c>
      <c r="B253" s="7" t="s">
        <v>70</v>
      </c>
    </row>
    <row r="254">
      <c r="A254" s="7" t="s">
        <v>791</v>
      </c>
      <c r="B254" s="7" t="s">
        <v>74</v>
      </c>
    </row>
    <row r="255">
      <c r="A255" s="7" t="s">
        <v>792</v>
      </c>
      <c r="B255" s="7" t="s">
        <v>793</v>
      </c>
    </row>
    <row r="256">
      <c r="A256" s="7" t="s">
        <v>794</v>
      </c>
      <c r="B256" s="7" t="s">
        <v>795</v>
      </c>
    </row>
    <row r="257">
      <c r="A257" s="7" t="s">
        <v>796</v>
      </c>
      <c r="B257" s="7" t="s">
        <v>797</v>
      </c>
    </row>
    <row r="258">
      <c r="A258" s="7" t="s">
        <v>798</v>
      </c>
      <c r="B258" s="7" t="s">
        <v>799</v>
      </c>
    </row>
    <row r="259">
      <c r="A259" s="7" t="s">
        <v>800</v>
      </c>
      <c r="B259" s="7" t="s">
        <v>801</v>
      </c>
    </row>
    <row r="260">
      <c r="A260" s="7" t="s">
        <v>802</v>
      </c>
      <c r="B260" s="7" t="s">
        <v>803</v>
      </c>
    </row>
    <row r="261">
      <c r="A261" s="7" t="s">
        <v>804</v>
      </c>
      <c r="B261" s="7" t="s">
        <v>805</v>
      </c>
    </row>
    <row r="262">
      <c r="A262" s="7" t="s">
        <v>806</v>
      </c>
      <c r="B262" s="7" t="s">
        <v>807</v>
      </c>
    </row>
    <row r="263">
      <c r="A263" s="7" t="s">
        <v>808</v>
      </c>
      <c r="B263" s="7" t="s">
        <v>809</v>
      </c>
    </row>
    <row r="264">
      <c r="A264" s="7" t="s">
        <v>810</v>
      </c>
      <c r="B264" s="7" t="s">
        <v>811</v>
      </c>
    </row>
    <row r="265">
      <c r="A265" s="7" t="s">
        <v>812</v>
      </c>
      <c r="B265" s="7" t="s">
        <v>813</v>
      </c>
    </row>
    <row r="266">
      <c r="A266" s="7" t="s">
        <v>814</v>
      </c>
      <c r="B266" s="7" t="s">
        <v>815</v>
      </c>
    </row>
    <row r="267">
      <c r="A267" s="7" t="s">
        <v>816</v>
      </c>
      <c r="B267" s="7" t="s">
        <v>817</v>
      </c>
    </row>
    <row r="268">
      <c r="A268" s="7" t="s">
        <v>818</v>
      </c>
      <c r="B268" s="7" t="s">
        <v>819</v>
      </c>
    </row>
    <row r="269">
      <c r="A269" s="7" t="s">
        <v>820</v>
      </c>
      <c r="B269" s="7" t="s">
        <v>821</v>
      </c>
    </row>
    <row r="270">
      <c r="A270" s="7" t="s">
        <v>822</v>
      </c>
      <c r="B270" s="7" t="s">
        <v>823</v>
      </c>
    </row>
    <row r="271">
      <c r="A271" s="7" t="s">
        <v>824</v>
      </c>
      <c r="B271" s="7" t="s">
        <v>825</v>
      </c>
    </row>
    <row r="272">
      <c r="A272" s="7" t="s">
        <v>826</v>
      </c>
      <c r="B272" s="7" t="s">
        <v>154</v>
      </c>
    </row>
    <row r="273">
      <c r="A273" s="7" t="s">
        <v>827</v>
      </c>
      <c r="B273" s="7" t="s">
        <v>54</v>
      </c>
    </row>
    <row r="274">
      <c r="A274" s="7" t="s">
        <v>828</v>
      </c>
      <c r="B274" s="7" t="s">
        <v>829</v>
      </c>
    </row>
    <row r="275">
      <c r="A275" s="7" t="s">
        <v>830</v>
      </c>
      <c r="B275" s="7" t="s">
        <v>831</v>
      </c>
    </row>
    <row r="276">
      <c r="A276" s="7" t="s">
        <v>832</v>
      </c>
      <c r="B276" s="7" t="s">
        <v>833</v>
      </c>
    </row>
    <row r="277">
      <c r="A277" s="7" t="s">
        <v>834</v>
      </c>
      <c r="B277" s="7" t="s">
        <v>835</v>
      </c>
    </row>
    <row r="278">
      <c r="A278" s="7" t="s">
        <v>836</v>
      </c>
      <c r="B278" s="7" t="s">
        <v>837</v>
      </c>
    </row>
    <row r="279">
      <c r="A279" s="7" t="s">
        <v>838</v>
      </c>
      <c r="B279" s="7" t="s">
        <v>144</v>
      </c>
    </row>
    <row r="280">
      <c r="A280" s="7" t="s">
        <v>839</v>
      </c>
      <c r="B280" s="7" t="s">
        <v>840</v>
      </c>
    </row>
    <row r="281">
      <c r="A281" s="7" t="s">
        <v>841</v>
      </c>
      <c r="B281" s="7" t="s">
        <v>842</v>
      </c>
    </row>
    <row r="282">
      <c r="A282" s="7" t="s">
        <v>843</v>
      </c>
      <c r="B282" s="7" t="s">
        <v>306</v>
      </c>
    </row>
    <row r="283">
      <c r="A283" s="7" t="s">
        <v>844</v>
      </c>
      <c r="B283" s="7" t="s">
        <v>845</v>
      </c>
    </row>
    <row r="284">
      <c r="A284" s="7" t="s">
        <v>846</v>
      </c>
      <c r="B284" s="7" t="s">
        <v>151</v>
      </c>
    </row>
    <row r="285">
      <c r="A285" s="7" t="s">
        <v>847</v>
      </c>
      <c r="B285" s="7" t="s">
        <v>848</v>
      </c>
    </row>
    <row r="286">
      <c r="A286" s="7" t="s">
        <v>849</v>
      </c>
      <c r="B286" s="7" t="s">
        <v>850</v>
      </c>
    </row>
    <row r="287">
      <c r="A287" s="7" t="s">
        <v>851</v>
      </c>
      <c r="B287" s="7" t="s">
        <v>852</v>
      </c>
    </row>
    <row r="288">
      <c r="A288" s="7" t="s">
        <v>853</v>
      </c>
      <c r="B288" s="7" t="s">
        <v>854</v>
      </c>
    </row>
    <row r="289">
      <c r="A289" s="7" t="s">
        <v>855</v>
      </c>
      <c r="B289" s="7" t="s">
        <v>856</v>
      </c>
    </row>
    <row r="290">
      <c r="A290" s="7" t="s">
        <v>857</v>
      </c>
      <c r="B290" s="7" t="s">
        <v>858</v>
      </c>
    </row>
    <row r="291">
      <c r="A291" s="7" t="s">
        <v>859</v>
      </c>
      <c r="B291" s="7" t="s">
        <v>116</v>
      </c>
    </row>
    <row r="292">
      <c r="A292" s="7" t="s">
        <v>860</v>
      </c>
      <c r="B292" s="7" t="s">
        <v>148</v>
      </c>
    </row>
    <row r="293">
      <c r="A293" s="7" t="s">
        <v>861</v>
      </c>
      <c r="B293" s="7" t="s">
        <v>862</v>
      </c>
    </row>
    <row r="294">
      <c r="A294" s="7" t="s">
        <v>863</v>
      </c>
      <c r="B294" s="7" t="s">
        <v>864</v>
      </c>
    </row>
    <row r="295">
      <c r="A295" s="7" t="s">
        <v>865</v>
      </c>
      <c r="B295" s="7" t="s">
        <v>866</v>
      </c>
    </row>
    <row r="296">
      <c r="A296" s="7" t="s">
        <v>867</v>
      </c>
      <c r="B296" s="7" t="s">
        <v>868</v>
      </c>
    </row>
    <row r="297">
      <c r="A297" s="7" t="s">
        <v>869</v>
      </c>
      <c r="B297" s="7" t="s">
        <v>870</v>
      </c>
    </row>
    <row r="298">
      <c r="A298" s="7" t="s">
        <v>871</v>
      </c>
      <c r="B298" s="7" t="s">
        <v>190</v>
      </c>
    </row>
    <row r="299">
      <c r="A299" s="7" t="s">
        <v>872</v>
      </c>
      <c r="B299" s="7" t="s">
        <v>873</v>
      </c>
    </row>
    <row r="300">
      <c r="A300" s="7" t="s">
        <v>874</v>
      </c>
      <c r="B300" s="7" t="s">
        <v>875</v>
      </c>
    </row>
    <row r="301">
      <c r="A301" s="7" t="s">
        <v>876</v>
      </c>
      <c r="B301" s="7" t="s">
        <v>877</v>
      </c>
    </row>
    <row r="302">
      <c r="A302" s="7" t="s">
        <v>878</v>
      </c>
      <c r="B302" s="7" t="s">
        <v>879</v>
      </c>
    </row>
    <row r="303">
      <c r="A303" s="7" t="s">
        <v>880</v>
      </c>
      <c r="B303" s="7" t="s">
        <v>283</v>
      </c>
    </row>
    <row r="304">
      <c r="A304" s="7" t="s">
        <v>881</v>
      </c>
      <c r="B304" s="7" t="s">
        <v>882</v>
      </c>
    </row>
    <row r="305">
      <c r="A305" s="7" t="s">
        <v>883</v>
      </c>
      <c r="B305" s="7" t="s">
        <v>884</v>
      </c>
    </row>
    <row r="306">
      <c r="A306" s="7" t="s">
        <v>885</v>
      </c>
      <c r="B306" s="7" t="s">
        <v>886</v>
      </c>
    </row>
    <row r="307">
      <c r="A307" s="7" t="s">
        <v>887</v>
      </c>
      <c r="B307" s="7" t="s">
        <v>888</v>
      </c>
    </row>
    <row r="308">
      <c r="A308" s="7" t="s">
        <v>889</v>
      </c>
      <c r="B308" s="7" t="s">
        <v>890</v>
      </c>
    </row>
    <row r="309">
      <c r="A309" s="7" t="s">
        <v>891</v>
      </c>
      <c r="B309" s="7" t="s">
        <v>892</v>
      </c>
    </row>
    <row r="310">
      <c r="A310" s="7" t="s">
        <v>893</v>
      </c>
      <c r="B310" s="7" t="s">
        <v>894</v>
      </c>
    </row>
    <row r="311">
      <c r="A311" s="7" t="s">
        <v>895</v>
      </c>
      <c r="B311" s="7" t="s">
        <v>896</v>
      </c>
    </row>
    <row r="312">
      <c r="A312" s="7" t="s">
        <v>897</v>
      </c>
      <c r="B312" s="7" t="s">
        <v>898</v>
      </c>
    </row>
    <row r="313">
      <c r="A313" s="7" t="s">
        <v>899</v>
      </c>
      <c r="B313" s="7" t="s">
        <v>900</v>
      </c>
    </row>
    <row r="314">
      <c r="A314" s="7" t="s">
        <v>901</v>
      </c>
      <c r="B314" s="7" t="s">
        <v>902</v>
      </c>
    </row>
    <row r="315">
      <c r="A315" s="7" t="s">
        <v>903</v>
      </c>
      <c r="B315" s="7" t="s">
        <v>904</v>
      </c>
    </row>
    <row r="316">
      <c r="A316" s="7" t="s">
        <v>905</v>
      </c>
      <c r="B316" s="7" t="s">
        <v>906</v>
      </c>
    </row>
    <row r="317">
      <c r="A317" s="7" t="s">
        <v>907</v>
      </c>
      <c r="B317" s="7" t="s">
        <v>908</v>
      </c>
    </row>
    <row r="318">
      <c r="A318" s="7" t="s">
        <v>909</v>
      </c>
      <c r="B318" s="7" t="s">
        <v>910</v>
      </c>
    </row>
    <row r="319">
      <c r="A319" s="7" t="s">
        <v>911</v>
      </c>
      <c r="B319" s="7" t="s">
        <v>912</v>
      </c>
    </row>
    <row r="320">
      <c r="A320" s="7" t="s">
        <v>913</v>
      </c>
      <c r="B320" s="7" t="s">
        <v>914</v>
      </c>
    </row>
    <row r="321">
      <c r="A321" s="7" t="s">
        <v>915</v>
      </c>
      <c r="B321" s="7" t="s">
        <v>916</v>
      </c>
    </row>
    <row r="322">
      <c r="A322" s="7" t="s">
        <v>917</v>
      </c>
      <c r="B322" s="7" t="s">
        <v>918</v>
      </c>
    </row>
    <row r="323">
      <c r="A323" s="7" t="s">
        <v>919</v>
      </c>
      <c r="B323" s="7" t="s">
        <v>920</v>
      </c>
    </row>
    <row r="324">
      <c r="A324" s="7" t="s">
        <v>921</v>
      </c>
      <c r="B324" s="7" t="s">
        <v>922</v>
      </c>
    </row>
    <row r="325">
      <c r="A325" s="7" t="s">
        <v>923</v>
      </c>
      <c r="B325" s="7" t="s">
        <v>924</v>
      </c>
    </row>
    <row r="326">
      <c r="A326" s="7" t="s">
        <v>925</v>
      </c>
      <c r="B326" s="7" t="s">
        <v>926</v>
      </c>
    </row>
    <row r="327">
      <c r="A327" s="7" t="s">
        <v>927</v>
      </c>
      <c r="B327" s="7" t="s">
        <v>928</v>
      </c>
    </row>
    <row r="328">
      <c r="A328" s="7" t="s">
        <v>929</v>
      </c>
      <c r="B328" s="7" t="s">
        <v>930</v>
      </c>
    </row>
    <row r="329">
      <c r="A329" s="7" t="s">
        <v>931</v>
      </c>
      <c r="B329" s="7" t="s">
        <v>932</v>
      </c>
    </row>
    <row r="330">
      <c r="A330" s="7" t="s">
        <v>933</v>
      </c>
      <c r="B330" s="7" t="s">
        <v>934</v>
      </c>
    </row>
    <row r="331">
      <c r="A331" s="7" t="s">
        <v>935</v>
      </c>
      <c r="B331" s="7" t="s">
        <v>936</v>
      </c>
    </row>
    <row r="332">
      <c r="A332" s="7" t="s">
        <v>937</v>
      </c>
      <c r="B332" s="7" t="s">
        <v>938</v>
      </c>
    </row>
    <row r="333">
      <c r="A333" s="7" t="s">
        <v>939</v>
      </c>
      <c r="B333" s="7" t="s">
        <v>940</v>
      </c>
    </row>
    <row r="334">
      <c r="A334" s="7" t="s">
        <v>941</v>
      </c>
      <c r="B334" s="7" t="s">
        <v>942</v>
      </c>
    </row>
    <row r="335">
      <c r="A335" s="7" t="s">
        <v>943</v>
      </c>
      <c r="B335" s="7" t="s">
        <v>944</v>
      </c>
    </row>
    <row r="336">
      <c r="A336" s="7" t="s">
        <v>945</v>
      </c>
      <c r="B336" s="7" t="s">
        <v>946</v>
      </c>
    </row>
    <row r="337">
      <c r="A337" s="7" t="s">
        <v>947</v>
      </c>
      <c r="B337" s="7" t="s">
        <v>948</v>
      </c>
    </row>
    <row r="338">
      <c r="A338" s="7" t="s">
        <v>949</v>
      </c>
      <c r="B338" s="7" t="s">
        <v>950</v>
      </c>
    </row>
    <row r="339">
      <c r="A339" s="7" t="s">
        <v>951</v>
      </c>
      <c r="B339" s="7" t="s">
        <v>952</v>
      </c>
    </row>
    <row r="340">
      <c r="A340" s="7" t="s">
        <v>953</v>
      </c>
      <c r="B340" s="7" t="s">
        <v>240</v>
      </c>
    </row>
    <row r="341">
      <c r="A341" s="7" t="s">
        <v>954</v>
      </c>
      <c r="B341" s="7" t="s">
        <v>955</v>
      </c>
    </row>
    <row r="342">
      <c r="A342" s="7" t="s">
        <v>956</v>
      </c>
      <c r="B342" s="7" t="s">
        <v>957</v>
      </c>
    </row>
    <row r="343">
      <c r="A343" s="7" t="s">
        <v>958</v>
      </c>
      <c r="B343" s="7" t="s">
        <v>376</v>
      </c>
    </row>
    <row r="344">
      <c r="A344" s="7" t="s">
        <v>959</v>
      </c>
      <c r="B344" s="7" t="s">
        <v>113</v>
      </c>
    </row>
    <row r="345">
      <c r="A345" s="7" t="s">
        <v>960</v>
      </c>
      <c r="B345" s="7" t="s">
        <v>122</v>
      </c>
    </row>
    <row r="346">
      <c r="A346" s="7" t="s">
        <v>961</v>
      </c>
      <c r="B346" s="7" t="s">
        <v>962</v>
      </c>
    </row>
    <row r="347">
      <c r="A347" s="7" t="s">
        <v>963</v>
      </c>
      <c r="B347" s="7" t="s">
        <v>964</v>
      </c>
    </row>
    <row r="348">
      <c r="A348" s="7" t="s">
        <v>965</v>
      </c>
      <c r="B348" s="7" t="s">
        <v>966</v>
      </c>
    </row>
    <row r="349">
      <c r="A349" s="7" t="s">
        <v>967</v>
      </c>
      <c r="B349" s="7" t="s">
        <v>192</v>
      </c>
    </row>
    <row r="350">
      <c r="A350" s="7" t="s">
        <v>968</v>
      </c>
      <c r="B350" s="7" t="s">
        <v>969</v>
      </c>
    </row>
    <row r="351">
      <c r="A351" s="7" t="s">
        <v>970</v>
      </c>
      <c r="B351" s="7" t="s">
        <v>971</v>
      </c>
    </row>
    <row r="352">
      <c r="A352" s="7" t="s">
        <v>972</v>
      </c>
      <c r="B352" s="7" t="s">
        <v>973</v>
      </c>
    </row>
    <row r="353">
      <c r="A353" s="7" t="s">
        <v>974</v>
      </c>
      <c r="B353" s="7" t="s">
        <v>975</v>
      </c>
    </row>
    <row r="354">
      <c r="A354" s="7" t="s">
        <v>976</v>
      </c>
      <c r="B354" s="7" t="s">
        <v>977</v>
      </c>
    </row>
    <row r="355">
      <c r="A355" s="7" t="s">
        <v>978</v>
      </c>
      <c r="B355" s="7" t="s">
        <v>979</v>
      </c>
    </row>
    <row r="356">
      <c r="A356" s="7" t="s">
        <v>980</v>
      </c>
      <c r="B356" s="7" t="s">
        <v>981</v>
      </c>
    </row>
    <row r="357">
      <c r="A357" s="7" t="s">
        <v>982</v>
      </c>
      <c r="B357" s="7" t="s">
        <v>276</v>
      </c>
    </row>
    <row r="358">
      <c r="A358" s="7" t="s">
        <v>983</v>
      </c>
      <c r="B358" s="7" t="s">
        <v>354</v>
      </c>
    </row>
    <row r="359">
      <c r="A359" s="7" t="s">
        <v>984</v>
      </c>
      <c r="B359" s="7" t="s">
        <v>67</v>
      </c>
    </row>
    <row r="360">
      <c r="A360" s="7" t="s">
        <v>985</v>
      </c>
      <c r="B360" s="7" t="s">
        <v>172</v>
      </c>
    </row>
    <row r="361">
      <c r="A361" s="7" t="s">
        <v>986</v>
      </c>
      <c r="B361" s="7" t="s">
        <v>254</v>
      </c>
    </row>
    <row r="362">
      <c r="A362" s="7" t="s">
        <v>987</v>
      </c>
      <c r="B362" s="7" t="s">
        <v>988</v>
      </c>
    </row>
    <row r="363">
      <c r="A363" s="7" t="s">
        <v>989</v>
      </c>
      <c r="B363" s="7" t="s">
        <v>990</v>
      </c>
    </row>
    <row r="364">
      <c r="A364" s="7" t="s">
        <v>991</v>
      </c>
      <c r="B364" s="7" t="s">
        <v>992</v>
      </c>
    </row>
    <row r="365">
      <c r="A365" s="7" t="s">
        <v>993</v>
      </c>
      <c r="B365" s="7" t="s">
        <v>115</v>
      </c>
    </row>
    <row r="366">
      <c r="A366" s="7" t="s">
        <v>994</v>
      </c>
      <c r="B366" s="7" t="s">
        <v>995</v>
      </c>
    </row>
    <row r="367">
      <c r="A367" s="7" t="s">
        <v>996</v>
      </c>
      <c r="B367" s="7" t="s">
        <v>997</v>
      </c>
    </row>
    <row r="368">
      <c r="A368" s="7" t="s">
        <v>998</v>
      </c>
      <c r="B368" s="7" t="s">
        <v>279</v>
      </c>
    </row>
    <row r="369">
      <c r="A369" s="7" t="s">
        <v>999</v>
      </c>
      <c r="B369" s="7" t="s">
        <v>270</v>
      </c>
    </row>
    <row r="370">
      <c r="A370" s="7" t="s">
        <v>1000</v>
      </c>
      <c r="B370" s="7" t="s">
        <v>1001</v>
      </c>
    </row>
    <row r="371">
      <c r="A371" s="7" t="s">
        <v>1002</v>
      </c>
      <c r="B371" s="7" t="s">
        <v>1003</v>
      </c>
    </row>
    <row r="372">
      <c r="A372" s="7" t="s">
        <v>1004</v>
      </c>
      <c r="B372" s="7" t="s">
        <v>1005</v>
      </c>
    </row>
    <row r="373">
      <c r="A373" s="7" t="s">
        <v>1006</v>
      </c>
      <c r="B373" s="7" t="s">
        <v>1007</v>
      </c>
    </row>
    <row r="374">
      <c r="A374" s="7" t="s">
        <v>1008</v>
      </c>
      <c r="B374" s="7" t="s">
        <v>123</v>
      </c>
    </row>
    <row r="375">
      <c r="A375" s="7" t="s">
        <v>1009</v>
      </c>
      <c r="B375" s="7" t="s">
        <v>136</v>
      </c>
    </row>
    <row r="376">
      <c r="A376" s="7" t="s">
        <v>1010</v>
      </c>
      <c r="B376" s="7" t="s">
        <v>1011</v>
      </c>
    </row>
    <row r="377">
      <c r="A377" s="7" t="s">
        <v>1012</v>
      </c>
      <c r="B377" s="7" t="s">
        <v>1013</v>
      </c>
    </row>
    <row r="378">
      <c r="A378" s="7" t="s">
        <v>1014</v>
      </c>
      <c r="B378" s="7" t="s">
        <v>1015</v>
      </c>
    </row>
    <row r="379">
      <c r="A379" s="7" t="s">
        <v>1016</v>
      </c>
      <c r="B379" s="7" t="s">
        <v>1017</v>
      </c>
    </row>
    <row r="380">
      <c r="A380" s="7" t="s">
        <v>1018</v>
      </c>
      <c r="B380" s="7" t="s">
        <v>1019</v>
      </c>
    </row>
    <row r="381">
      <c r="A381" s="7" t="s">
        <v>1020</v>
      </c>
      <c r="B381" s="7" t="s">
        <v>1021</v>
      </c>
    </row>
    <row r="382">
      <c r="A382" s="7" t="s">
        <v>1022</v>
      </c>
      <c r="B382" s="7" t="s">
        <v>1023</v>
      </c>
    </row>
    <row r="383">
      <c r="A383" s="7" t="s">
        <v>1024</v>
      </c>
      <c r="B383" s="7" t="s">
        <v>1025</v>
      </c>
    </row>
    <row r="384">
      <c r="A384" s="7" t="s">
        <v>1026</v>
      </c>
      <c r="B384" s="7" t="s">
        <v>1027</v>
      </c>
    </row>
    <row r="385">
      <c r="A385" s="7" t="s">
        <v>1028</v>
      </c>
      <c r="B385" s="7" t="s">
        <v>1029</v>
      </c>
    </row>
    <row r="386">
      <c r="A386" s="7" t="s">
        <v>1030</v>
      </c>
      <c r="B386" s="7" t="s">
        <v>1031</v>
      </c>
    </row>
    <row r="387">
      <c r="A387" s="7" t="s">
        <v>1032</v>
      </c>
      <c r="B387" s="7" t="s">
        <v>1033</v>
      </c>
    </row>
    <row r="388">
      <c r="A388" s="7" t="s">
        <v>1034</v>
      </c>
      <c r="B388" s="7" t="s">
        <v>1035</v>
      </c>
    </row>
    <row r="389">
      <c r="A389" s="7" t="s">
        <v>1036</v>
      </c>
      <c r="B389" s="7" t="s">
        <v>1037</v>
      </c>
    </row>
    <row r="390">
      <c r="A390" s="7" t="s">
        <v>1038</v>
      </c>
      <c r="B390" s="7" t="s">
        <v>1039</v>
      </c>
    </row>
    <row r="391">
      <c r="A391" s="7" t="s">
        <v>1040</v>
      </c>
      <c r="B391" s="7" t="s">
        <v>1041</v>
      </c>
    </row>
    <row r="392">
      <c r="A392" s="7" t="s">
        <v>1042</v>
      </c>
      <c r="B392" s="7" t="s">
        <v>1043</v>
      </c>
    </row>
    <row r="393">
      <c r="A393" s="7" t="s">
        <v>1044</v>
      </c>
      <c r="B393" s="7" t="s">
        <v>127</v>
      </c>
    </row>
    <row r="394">
      <c r="A394" s="7" t="s">
        <v>1045</v>
      </c>
      <c r="B394" s="7" t="s">
        <v>1046</v>
      </c>
    </row>
    <row r="395">
      <c r="A395" s="7" t="s">
        <v>1047</v>
      </c>
      <c r="B395" s="7" t="s">
        <v>1048</v>
      </c>
    </row>
    <row r="396">
      <c r="A396" s="7" t="s">
        <v>1049</v>
      </c>
      <c r="B396" s="7" t="s">
        <v>1050</v>
      </c>
    </row>
    <row r="397">
      <c r="A397" s="7" t="s">
        <v>1051</v>
      </c>
      <c r="B397" s="7" t="s">
        <v>1052</v>
      </c>
    </row>
    <row r="398">
      <c r="A398" s="7" t="s">
        <v>1053</v>
      </c>
      <c r="B398" s="7" t="s">
        <v>1054</v>
      </c>
    </row>
    <row r="399">
      <c r="A399" s="7" t="s">
        <v>1055</v>
      </c>
      <c r="B399" s="7" t="s">
        <v>1056</v>
      </c>
    </row>
    <row r="400">
      <c r="A400" s="7" t="s">
        <v>1057</v>
      </c>
      <c r="B400" s="7" t="s">
        <v>1058</v>
      </c>
    </row>
    <row r="401">
      <c r="A401" s="7" t="s">
        <v>1059</v>
      </c>
      <c r="B401" s="7" t="s">
        <v>1060</v>
      </c>
    </row>
    <row r="402">
      <c r="A402" s="7" t="s">
        <v>1061</v>
      </c>
      <c r="B402" s="7" t="s">
        <v>1062</v>
      </c>
    </row>
    <row r="403">
      <c r="A403" s="7" t="s">
        <v>1063</v>
      </c>
      <c r="B403" s="7" t="s">
        <v>1064</v>
      </c>
    </row>
    <row r="404">
      <c r="A404" s="7" t="s">
        <v>1065</v>
      </c>
      <c r="B404" s="7" t="s">
        <v>1066</v>
      </c>
    </row>
    <row r="405">
      <c r="A405" s="7" t="s">
        <v>1067</v>
      </c>
      <c r="B405" s="7" t="s">
        <v>1068</v>
      </c>
    </row>
    <row r="406">
      <c r="A406" s="7" t="s">
        <v>1069</v>
      </c>
      <c r="B406" s="7" t="s">
        <v>1070</v>
      </c>
    </row>
    <row r="407">
      <c r="A407" s="7" t="s">
        <v>1071</v>
      </c>
      <c r="B407" s="7" t="s">
        <v>1072</v>
      </c>
    </row>
    <row r="408">
      <c r="A408" s="7" t="s">
        <v>1073</v>
      </c>
      <c r="B408" s="7" t="s">
        <v>140</v>
      </c>
    </row>
    <row r="409">
      <c r="A409" s="7" t="s">
        <v>1074</v>
      </c>
      <c r="B409" s="7" t="s">
        <v>1075</v>
      </c>
    </row>
    <row r="410">
      <c r="A410" s="7" t="s">
        <v>1076</v>
      </c>
      <c r="B410" s="7" t="s">
        <v>1077</v>
      </c>
    </row>
    <row r="411">
      <c r="A411" s="7" t="s">
        <v>1078</v>
      </c>
      <c r="B411" s="7" t="s">
        <v>1079</v>
      </c>
    </row>
    <row r="412">
      <c r="A412" s="7" t="s">
        <v>1080</v>
      </c>
      <c r="B412" s="7" t="s">
        <v>1081</v>
      </c>
    </row>
    <row r="413">
      <c r="A413" s="7" t="s">
        <v>1082</v>
      </c>
      <c r="B413" s="7" t="s">
        <v>1083</v>
      </c>
    </row>
    <row r="414">
      <c r="A414" s="7" t="s">
        <v>1084</v>
      </c>
      <c r="B414" s="7" t="s">
        <v>1085</v>
      </c>
    </row>
    <row r="415">
      <c r="A415" s="7" t="s">
        <v>1086</v>
      </c>
      <c r="B415" s="7" t="s">
        <v>1087</v>
      </c>
    </row>
    <row r="416">
      <c r="A416" s="7" t="s">
        <v>1088</v>
      </c>
      <c r="B416" s="7" t="s">
        <v>1089</v>
      </c>
    </row>
    <row r="417">
      <c r="A417" s="7" t="s">
        <v>1090</v>
      </c>
      <c r="B417" s="7" t="s">
        <v>1091</v>
      </c>
    </row>
    <row r="418">
      <c r="A418" s="7" t="s">
        <v>1092</v>
      </c>
      <c r="B418" s="7" t="s">
        <v>1093</v>
      </c>
    </row>
    <row r="419">
      <c r="A419" s="7" t="s">
        <v>1094</v>
      </c>
      <c r="B419" s="7" t="s">
        <v>1095</v>
      </c>
    </row>
    <row r="420">
      <c r="A420" s="7" t="s">
        <v>1096</v>
      </c>
      <c r="B420" s="7" t="s">
        <v>1097</v>
      </c>
    </row>
    <row r="421">
      <c r="A421" s="7" t="s">
        <v>1098</v>
      </c>
      <c r="B421" s="7" t="s">
        <v>1099</v>
      </c>
    </row>
    <row r="422">
      <c r="A422" s="7" t="s">
        <v>1100</v>
      </c>
      <c r="B422" s="7" t="s">
        <v>1101</v>
      </c>
    </row>
    <row r="423">
      <c r="A423" s="7" t="s">
        <v>1102</v>
      </c>
      <c r="B423" s="7" t="s">
        <v>1103</v>
      </c>
    </row>
    <row r="424">
      <c r="A424" s="7" t="s">
        <v>1104</v>
      </c>
      <c r="B424" s="7" t="s">
        <v>139</v>
      </c>
    </row>
    <row r="425">
      <c r="A425" s="7" t="s">
        <v>1105</v>
      </c>
      <c r="B425" s="7" t="s">
        <v>1106</v>
      </c>
    </row>
    <row r="426">
      <c r="A426" s="7" t="s">
        <v>1107</v>
      </c>
      <c r="B426" s="7" t="s">
        <v>1108</v>
      </c>
    </row>
    <row r="427">
      <c r="A427" s="7" t="s">
        <v>1109</v>
      </c>
      <c r="B427" s="7" t="s">
        <v>1110</v>
      </c>
    </row>
    <row r="428">
      <c r="A428" s="7" t="s">
        <v>1111</v>
      </c>
      <c r="B428" s="7" t="s">
        <v>1112</v>
      </c>
    </row>
    <row r="429">
      <c r="A429" s="7" t="s">
        <v>1113</v>
      </c>
      <c r="B429" s="7" t="s">
        <v>1114</v>
      </c>
    </row>
    <row r="430">
      <c r="A430" s="7" t="s">
        <v>1115</v>
      </c>
      <c r="B430" s="7" t="s">
        <v>1116</v>
      </c>
    </row>
    <row r="431">
      <c r="A431" s="7" t="s">
        <v>1117</v>
      </c>
      <c r="B431" s="7" t="s">
        <v>1118</v>
      </c>
    </row>
    <row r="432">
      <c r="A432" s="7" t="s">
        <v>1119</v>
      </c>
      <c r="B432" s="7" t="s">
        <v>1120</v>
      </c>
    </row>
    <row r="433">
      <c r="A433" s="7" t="s">
        <v>1121</v>
      </c>
      <c r="B433" s="7" t="s">
        <v>1122</v>
      </c>
    </row>
    <row r="434">
      <c r="A434" s="7" t="s">
        <v>1123</v>
      </c>
      <c r="B434" s="7" t="s">
        <v>1124</v>
      </c>
    </row>
    <row r="435">
      <c r="A435" s="7" t="s">
        <v>1125</v>
      </c>
      <c r="B435" s="7" t="s">
        <v>1126</v>
      </c>
    </row>
    <row r="436">
      <c r="A436" s="7" t="s">
        <v>1127</v>
      </c>
      <c r="B436" s="7" t="s">
        <v>333</v>
      </c>
    </row>
    <row r="437">
      <c r="A437" s="7" t="s">
        <v>1128</v>
      </c>
      <c r="B437" s="7" t="s">
        <v>1129</v>
      </c>
    </row>
    <row r="438">
      <c r="A438" s="7" t="s">
        <v>1130</v>
      </c>
      <c r="B438" s="7" t="s">
        <v>1131</v>
      </c>
    </row>
    <row r="439">
      <c r="A439" s="7" t="s">
        <v>1132</v>
      </c>
      <c r="B439" s="7" t="s">
        <v>1133</v>
      </c>
    </row>
    <row r="440">
      <c r="A440" s="7" t="s">
        <v>1134</v>
      </c>
      <c r="B440" s="7" t="s">
        <v>1135</v>
      </c>
    </row>
    <row r="441">
      <c r="A441" s="7" t="s">
        <v>1136</v>
      </c>
      <c r="B441" s="7" t="s">
        <v>1137</v>
      </c>
    </row>
    <row r="442">
      <c r="A442" s="7" t="s">
        <v>1138</v>
      </c>
      <c r="B442" s="7" t="s">
        <v>1139</v>
      </c>
    </row>
    <row r="443">
      <c r="A443" s="7" t="s">
        <v>1140</v>
      </c>
      <c r="B443" s="7" t="s">
        <v>1141</v>
      </c>
    </row>
    <row r="444">
      <c r="A444" s="7" t="s">
        <v>1142</v>
      </c>
      <c r="B444" s="7" t="s">
        <v>1143</v>
      </c>
    </row>
    <row r="445">
      <c r="A445" s="7" t="s">
        <v>1144</v>
      </c>
      <c r="B445" s="7" t="s">
        <v>1145</v>
      </c>
    </row>
    <row r="446">
      <c r="A446" s="7" t="s">
        <v>1146</v>
      </c>
      <c r="B446" s="7" t="s">
        <v>1147</v>
      </c>
    </row>
    <row r="447">
      <c r="A447" s="7" t="s">
        <v>1148</v>
      </c>
      <c r="B447" s="7" t="s">
        <v>1149</v>
      </c>
    </row>
    <row r="448">
      <c r="A448" s="7" t="s">
        <v>1150</v>
      </c>
      <c r="B448" s="7" t="s">
        <v>1151</v>
      </c>
    </row>
    <row r="449">
      <c r="A449" s="7" t="s">
        <v>1152</v>
      </c>
      <c r="B449" s="7" t="s">
        <v>1153</v>
      </c>
    </row>
    <row r="450">
      <c r="A450" s="7" t="s">
        <v>1154</v>
      </c>
      <c r="B450" s="7" t="s">
        <v>1155</v>
      </c>
    </row>
    <row r="451">
      <c r="A451" s="7" t="s">
        <v>1156</v>
      </c>
      <c r="B451" s="7" t="s">
        <v>1157</v>
      </c>
    </row>
    <row r="452">
      <c r="A452" s="7" t="s">
        <v>1158</v>
      </c>
      <c r="B452" s="7" t="s">
        <v>1159</v>
      </c>
    </row>
    <row r="453">
      <c r="A453" s="7" t="s">
        <v>1160</v>
      </c>
      <c r="B453" s="7" t="s">
        <v>1161</v>
      </c>
    </row>
    <row r="454">
      <c r="A454" s="7" t="s">
        <v>1162</v>
      </c>
      <c r="B454" s="7" t="s">
        <v>1163</v>
      </c>
    </row>
    <row r="455">
      <c r="A455" s="7" t="s">
        <v>1164</v>
      </c>
      <c r="B455" s="7" t="s">
        <v>179</v>
      </c>
    </row>
    <row r="456">
      <c r="A456" s="7" t="s">
        <v>1165</v>
      </c>
      <c r="B456" s="7" t="s">
        <v>1166</v>
      </c>
    </row>
    <row r="457">
      <c r="A457" s="7" t="s">
        <v>1167</v>
      </c>
      <c r="B457" s="7" t="s">
        <v>1168</v>
      </c>
    </row>
    <row r="458">
      <c r="A458" s="7" t="s">
        <v>1169</v>
      </c>
      <c r="B458" s="7" t="s">
        <v>1170</v>
      </c>
    </row>
    <row r="459">
      <c r="A459" s="7" t="s">
        <v>1171</v>
      </c>
      <c r="B459" s="7" t="s">
        <v>1172</v>
      </c>
    </row>
    <row r="460">
      <c r="A460" s="7" t="s">
        <v>1173</v>
      </c>
      <c r="B460" s="7" t="s">
        <v>1174</v>
      </c>
    </row>
    <row r="461">
      <c r="A461" s="7" t="s">
        <v>1175</v>
      </c>
      <c r="B461" s="7" t="s">
        <v>1176</v>
      </c>
    </row>
    <row r="462">
      <c r="A462" s="7" t="s">
        <v>1177</v>
      </c>
      <c r="B462" s="7" t="s">
        <v>1178</v>
      </c>
    </row>
    <row r="463">
      <c r="A463" s="7" t="s">
        <v>1179</v>
      </c>
      <c r="B463" s="7" t="s">
        <v>1180</v>
      </c>
    </row>
    <row r="464">
      <c r="A464" s="7" t="s">
        <v>1181</v>
      </c>
      <c r="B464" s="7" t="s">
        <v>1182</v>
      </c>
    </row>
    <row r="465">
      <c r="A465" s="7" t="s">
        <v>1183</v>
      </c>
      <c r="B465" s="7" t="s">
        <v>1184</v>
      </c>
    </row>
    <row r="466">
      <c r="A466" s="7" t="s">
        <v>1185</v>
      </c>
      <c r="B466" s="7" t="s">
        <v>1186</v>
      </c>
    </row>
    <row r="467">
      <c r="A467" s="7" t="s">
        <v>1187</v>
      </c>
      <c r="B467" s="7" t="s">
        <v>1188</v>
      </c>
    </row>
    <row r="468">
      <c r="A468" s="7" t="s">
        <v>1189</v>
      </c>
      <c r="B468" s="7" t="s">
        <v>1190</v>
      </c>
    </row>
    <row r="469">
      <c r="A469" s="7" t="s">
        <v>1191</v>
      </c>
      <c r="B469" s="7" t="s">
        <v>1192</v>
      </c>
    </row>
    <row r="470">
      <c r="A470" s="7" t="s">
        <v>1193</v>
      </c>
      <c r="B470" s="7" t="s">
        <v>1194</v>
      </c>
    </row>
    <row r="471">
      <c r="A471" s="7" t="s">
        <v>1195</v>
      </c>
      <c r="B471" s="7" t="s">
        <v>222</v>
      </c>
    </row>
    <row r="472">
      <c r="A472" s="7" t="s">
        <v>1196</v>
      </c>
      <c r="B472" s="7" t="s">
        <v>1197</v>
      </c>
    </row>
    <row r="473">
      <c r="A473" s="7" t="s">
        <v>1198</v>
      </c>
      <c r="B473" s="7" t="s">
        <v>1199</v>
      </c>
    </row>
    <row r="474">
      <c r="A474" s="7" t="s">
        <v>1200</v>
      </c>
      <c r="B474" s="7" t="s">
        <v>1201</v>
      </c>
    </row>
    <row r="475">
      <c r="A475" s="7" t="s">
        <v>1202</v>
      </c>
      <c r="B475" s="7" t="s">
        <v>1203</v>
      </c>
    </row>
    <row r="476">
      <c r="A476" s="7" t="s">
        <v>1204</v>
      </c>
      <c r="B476" s="7" t="s">
        <v>1205</v>
      </c>
    </row>
    <row r="477">
      <c r="A477" s="7" t="s">
        <v>1206</v>
      </c>
      <c r="B477" s="7" t="s">
        <v>1207</v>
      </c>
    </row>
    <row r="478">
      <c r="A478" s="7" t="s">
        <v>1208</v>
      </c>
      <c r="B478" s="7" t="s">
        <v>1209</v>
      </c>
    </row>
    <row r="479">
      <c r="A479" s="7" t="s">
        <v>1210</v>
      </c>
      <c r="B479" s="7" t="s">
        <v>1211</v>
      </c>
    </row>
    <row r="480">
      <c r="A480" s="7" t="s">
        <v>1212</v>
      </c>
      <c r="B480" s="7" t="s">
        <v>1213</v>
      </c>
    </row>
    <row r="481">
      <c r="A481" s="7" t="s">
        <v>1214</v>
      </c>
      <c r="B481" s="7" t="s">
        <v>1215</v>
      </c>
    </row>
    <row r="482">
      <c r="A482" s="7" t="s">
        <v>1216</v>
      </c>
      <c r="B482" s="7" t="s">
        <v>388</v>
      </c>
    </row>
    <row r="483">
      <c r="A483" s="7" t="s">
        <v>1217</v>
      </c>
      <c r="B483" s="7" t="s">
        <v>1218</v>
      </c>
    </row>
    <row r="484">
      <c r="A484" s="7" t="s">
        <v>1219</v>
      </c>
      <c r="B484" s="7" t="s">
        <v>1220</v>
      </c>
    </row>
    <row r="485">
      <c r="A485" s="7" t="s">
        <v>1221</v>
      </c>
      <c r="B485" s="7" t="s">
        <v>307</v>
      </c>
    </row>
    <row r="486">
      <c r="A486" s="7" t="s">
        <v>1222</v>
      </c>
      <c r="B486" s="7" t="s">
        <v>244</v>
      </c>
    </row>
    <row r="487">
      <c r="A487" s="7" t="s">
        <v>1223</v>
      </c>
      <c r="B487" s="7" t="s">
        <v>1224</v>
      </c>
    </row>
    <row r="488">
      <c r="A488" s="7" t="s">
        <v>1225</v>
      </c>
      <c r="B488" s="7" t="s">
        <v>1226</v>
      </c>
    </row>
    <row r="489">
      <c r="A489" s="7" t="s">
        <v>1227</v>
      </c>
      <c r="B489" s="7" t="s">
        <v>138</v>
      </c>
    </row>
    <row r="490">
      <c r="A490" s="7" t="s">
        <v>1228</v>
      </c>
      <c r="B490" s="7" t="s">
        <v>65</v>
      </c>
    </row>
    <row r="491">
      <c r="A491" s="7" t="s">
        <v>1229</v>
      </c>
      <c r="B491" s="7" t="s">
        <v>132</v>
      </c>
    </row>
    <row r="492">
      <c r="A492" s="7" t="s">
        <v>1230</v>
      </c>
      <c r="B492" s="7" t="s">
        <v>1231</v>
      </c>
    </row>
    <row r="493">
      <c r="A493" s="7" t="s">
        <v>1232</v>
      </c>
      <c r="B493" s="7" t="s">
        <v>1233</v>
      </c>
    </row>
    <row r="494">
      <c r="A494" s="7" t="s">
        <v>1234</v>
      </c>
      <c r="B494" s="7" t="s">
        <v>384</v>
      </c>
    </row>
    <row r="495">
      <c r="A495" s="7" t="s">
        <v>1235</v>
      </c>
      <c r="B495" s="7" t="s">
        <v>1236</v>
      </c>
    </row>
    <row r="496">
      <c r="A496" s="7" t="s">
        <v>1237</v>
      </c>
      <c r="B496" s="7" t="s">
        <v>225</v>
      </c>
    </row>
    <row r="497">
      <c r="A497" s="7" t="s">
        <v>1238</v>
      </c>
      <c r="B497" s="7" t="s">
        <v>393</v>
      </c>
    </row>
    <row r="498">
      <c r="A498" s="7" t="s">
        <v>1239</v>
      </c>
      <c r="B498" s="7" t="s">
        <v>378</v>
      </c>
    </row>
    <row r="499">
      <c r="A499" s="7" t="s">
        <v>1240</v>
      </c>
      <c r="B499" s="7" t="s">
        <v>119</v>
      </c>
    </row>
    <row r="500">
      <c r="A500" s="7" t="s">
        <v>1241</v>
      </c>
      <c r="B500" s="7" t="s">
        <v>1242</v>
      </c>
    </row>
    <row r="501">
      <c r="A501" s="7" t="s">
        <v>1243</v>
      </c>
      <c r="B501" s="7" t="s">
        <v>350</v>
      </c>
    </row>
    <row r="502">
      <c r="A502" s="7" t="s">
        <v>1244</v>
      </c>
      <c r="B502" s="7" t="s">
        <v>323</v>
      </c>
    </row>
    <row r="503">
      <c r="A503" s="7" t="s">
        <v>1245</v>
      </c>
      <c r="B503" s="7" t="s">
        <v>1246</v>
      </c>
    </row>
    <row r="504">
      <c r="A504" s="7" t="s">
        <v>1247</v>
      </c>
      <c r="B504" s="7" t="s">
        <v>361</v>
      </c>
    </row>
    <row r="505">
      <c r="A505" s="7" t="s">
        <v>1248</v>
      </c>
      <c r="B505" s="7" t="s">
        <v>126</v>
      </c>
    </row>
    <row r="506">
      <c r="A506" s="7" t="s">
        <v>1249</v>
      </c>
      <c r="B506" s="7" t="s">
        <v>1250</v>
      </c>
    </row>
    <row r="507">
      <c r="A507" s="7" t="s">
        <v>1251</v>
      </c>
      <c r="B507" s="7" t="s">
        <v>383</v>
      </c>
    </row>
    <row r="508">
      <c r="A508" s="7" t="s">
        <v>1252</v>
      </c>
      <c r="B508" s="7" t="s">
        <v>216</v>
      </c>
    </row>
    <row r="509">
      <c r="A509" s="7" t="s">
        <v>1253</v>
      </c>
      <c r="B509" s="7" t="s">
        <v>1254</v>
      </c>
    </row>
    <row r="510">
      <c r="A510" s="7" t="s">
        <v>1255</v>
      </c>
      <c r="B510" s="7" t="s">
        <v>1256</v>
      </c>
    </row>
    <row r="511">
      <c r="A511" s="7" t="s">
        <v>1257</v>
      </c>
      <c r="B511" s="7" t="s">
        <v>112</v>
      </c>
    </row>
    <row r="512">
      <c r="A512" s="7" t="s">
        <v>1258</v>
      </c>
      <c r="B512" s="7" t="s">
        <v>380</v>
      </c>
    </row>
    <row r="513">
      <c r="A513" s="7" t="s">
        <v>1259</v>
      </c>
      <c r="B513" s="7" t="s">
        <v>1260</v>
      </c>
    </row>
    <row r="514">
      <c r="A514" s="7" t="s">
        <v>1261</v>
      </c>
      <c r="B514" s="7" t="s">
        <v>1262</v>
      </c>
    </row>
    <row r="515">
      <c r="A515" s="7" t="s">
        <v>1263</v>
      </c>
      <c r="B515" s="7" t="s">
        <v>1264</v>
      </c>
    </row>
    <row r="516">
      <c r="A516" s="7" t="s">
        <v>1265</v>
      </c>
      <c r="B516" s="7" t="s">
        <v>1266</v>
      </c>
    </row>
    <row r="517">
      <c r="A517" s="7" t="s">
        <v>1267</v>
      </c>
      <c r="B517" s="7" t="s">
        <v>1268</v>
      </c>
    </row>
    <row r="518">
      <c r="A518" s="7" t="s">
        <v>1269</v>
      </c>
      <c r="B518" s="7" t="s">
        <v>1270</v>
      </c>
    </row>
    <row r="519">
      <c r="A519" s="7" t="s">
        <v>1271</v>
      </c>
      <c r="B519" s="7" t="s">
        <v>1272</v>
      </c>
    </row>
    <row r="520">
      <c r="A520" s="7" t="s">
        <v>1273</v>
      </c>
      <c r="B520" s="7" t="s">
        <v>1274</v>
      </c>
    </row>
    <row r="521">
      <c r="A521" s="7" t="s">
        <v>1275</v>
      </c>
      <c r="B521" s="7" t="s">
        <v>1276</v>
      </c>
    </row>
    <row r="522">
      <c r="A522" s="7" t="s">
        <v>1277</v>
      </c>
      <c r="B522" s="7" t="s">
        <v>1278</v>
      </c>
    </row>
    <row r="523">
      <c r="A523" s="7" t="s">
        <v>1279</v>
      </c>
      <c r="B523" s="7" t="s">
        <v>1280</v>
      </c>
    </row>
    <row r="524">
      <c r="A524" s="7" t="s">
        <v>1281</v>
      </c>
      <c r="B524" s="7" t="s">
        <v>1282</v>
      </c>
    </row>
    <row r="525">
      <c r="A525" s="7" t="s">
        <v>1283</v>
      </c>
      <c r="B525" s="7" t="s">
        <v>1284</v>
      </c>
    </row>
    <row r="526">
      <c r="A526" s="7" t="s">
        <v>1285</v>
      </c>
      <c r="B526" s="7" t="s">
        <v>1286</v>
      </c>
    </row>
    <row r="527">
      <c r="A527" s="7" t="s">
        <v>1287</v>
      </c>
      <c r="B527" s="7" t="s">
        <v>1288</v>
      </c>
    </row>
    <row r="528">
      <c r="A528" s="7" t="s">
        <v>1289</v>
      </c>
      <c r="B528" s="7" t="s">
        <v>1290</v>
      </c>
    </row>
    <row r="529">
      <c r="A529" s="7" t="s">
        <v>1291</v>
      </c>
      <c r="B529" s="7" t="s">
        <v>1292</v>
      </c>
    </row>
    <row r="530">
      <c r="A530" s="7" t="s">
        <v>1293</v>
      </c>
      <c r="B530" s="7" t="s">
        <v>1294</v>
      </c>
    </row>
    <row r="531">
      <c r="A531" s="7" t="s">
        <v>1295</v>
      </c>
      <c r="B531" s="7" t="s">
        <v>1296</v>
      </c>
    </row>
    <row r="532">
      <c r="A532" s="7" t="s">
        <v>1297</v>
      </c>
      <c r="B532" s="7" t="s">
        <v>1298</v>
      </c>
    </row>
    <row r="533">
      <c r="A533" s="7" t="s">
        <v>1299</v>
      </c>
      <c r="B533" s="7" t="s">
        <v>1300</v>
      </c>
    </row>
    <row r="534">
      <c r="A534" s="7" t="s">
        <v>1301</v>
      </c>
      <c r="B534" s="7" t="s">
        <v>1302</v>
      </c>
    </row>
    <row r="535">
      <c r="A535" s="7" t="s">
        <v>1303</v>
      </c>
      <c r="B535" s="7" t="s">
        <v>1304</v>
      </c>
    </row>
    <row r="536">
      <c r="A536" s="7" t="s">
        <v>1305</v>
      </c>
      <c r="B536" s="7" t="s">
        <v>1306</v>
      </c>
    </row>
    <row r="537">
      <c r="A537" s="7" t="s">
        <v>1307</v>
      </c>
      <c r="B537" s="7" t="s">
        <v>1308</v>
      </c>
    </row>
    <row r="538">
      <c r="A538" s="7" t="s">
        <v>1309</v>
      </c>
      <c r="B538" s="7" t="s">
        <v>1310</v>
      </c>
    </row>
    <row r="539">
      <c r="A539" s="7" t="s">
        <v>1311</v>
      </c>
      <c r="B539" s="7" t="s">
        <v>1312</v>
      </c>
    </row>
    <row r="540">
      <c r="A540" s="7" t="s">
        <v>1313</v>
      </c>
      <c r="B540" s="7" t="s">
        <v>1314</v>
      </c>
    </row>
    <row r="541">
      <c r="A541" s="7" t="s">
        <v>1315</v>
      </c>
      <c r="B541" s="7" t="s">
        <v>1316</v>
      </c>
    </row>
    <row r="542">
      <c r="A542" s="7" t="s">
        <v>1317</v>
      </c>
      <c r="B542" s="7" t="s">
        <v>1318</v>
      </c>
    </row>
    <row r="543">
      <c r="A543" s="7" t="s">
        <v>1319</v>
      </c>
      <c r="B543" s="7" t="s">
        <v>1320</v>
      </c>
    </row>
    <row r="544">
      <c r="A544" s="7" t="s">
        <v>1321</v>
      </c>
      <c r="B544" s="7" t="s">
        <v>1322</v>
      </c>
    </row>
    <row r="545">
      <c r="A545" s="7" t="s">
        <v>1323</v>
      </c>
      <c r="B545" s="7" t="s">
        <v>1324</v>
      </c>
    </row>
    <row r="546">
      <c r="A546" s="7" t="s">
        <v>1325</v>
      </c>
      <c r="B546" s="7" t="s">
        <v>1326</v>
      </c>
    </row>
    <row r="547">
      <c r="A547" s="7" t="s">
        <v>1327</v>
      </c>
      <c r="B547" s="7" t="s">
        <v>1328</v>
      </c>
    </row>
    <row r="548">
      <c r="A548" s="7" t="s">
        <v>1329</v>
      </c>
      <c r="B548" s="7" t="s">
        <v>1330</v>
      </c>
    </row>
    <row r="549">
      <c r="A549" s="7" t="s">
        <v>1331</v>
      </c>
      <c r="B549" s="7" t="s">
        <v>89</v>
      </c>
    </row>
    <row r="550">
      <c r="A550" s="7" t="s">
        <v>1332</v>
      </c>
      <c r="B550" s="7" t="s">
        <v>1333</v>
      </c>
    </row>
    <row r="551">
      <c r="A551" s="7" t="s">
        <v>1334</v>
      </c>
      <c r="B551" s="7" t="s">
        <v>255</v>
      </c>
    </row>
    <row r="552">
      <c r="A552" s="7" t="s">
        <v>1335</v>
      </c>
      <c r="B552" s="7" t="s">
        <v>1336</v>
      </c>
    </row>
    <row r="553">
      <c r="A553" s="7" t="s">
        <v>1337</v>
      </c>
      <c r="B553" s="7" t="s">
        <v>187</v>
      </c>
    </row>
    <row r="554">
      <c r="A554" s="7" t="s">
        <v>1338</v>
      </c>
      <c r="B554" s="7" t="s">
        <v>1339</v>
      </c>
    </row>
    <row r="555">
      <c r="A555" s="7" t="s">
        <v>1340</v>
      </c>
      <c r="B555" s="7" t="s">
        <v>1341</v>
      </c>
    </row>
    <row r="556">
      <c r="A556" s="7" t="s">
        <v>1342</v>
      </c>
      <c r="B556" s="7" t="s">
        <v>1343</v>
      </c>
    </row>
    <row r="557">
      <c r="A557" s="7" t="s">
        <v>1344</v>
      </c>
      <c r="B557" s="7" t="s">
        <v>1345</v>
      </c>
    </row>
    <row r="558">
      <c r="A558" s="7" t="s">
        <v>1346</v>
      </c>
      <c r="B558" s="7" t="s">
        <v>1347</v>
      </c>
    </row>
    <row r="559">
      <c r="A559" s="7" t="s">
        <v>1348</v>
      </c>
      <c r="B559" s="7" t="s">
        <v>1349</v>
      </c>
    </row>
    <row r="560">
      <c r="A560" s="7" t="s">
        <v>1350</v>
      </c>
      <c r="B560" s="7" t="s">
        <v>203</v>
      </c>
    </row>
    <row r="561">
      <c r="A561" s="7" t="s">
        <v>1351</v>
      </c>
      <c r="B561" s="7" t="s">
        <v>135</v>
      </c>
    </row>
    <row r="562">
      <c r="A562" s="7" t="s">
        <v>1352</v>
      </c>
      <c r="B562" s="7" t="s">
        <v>1353</v>
      </c>
    </row>
    <row r="563">
      <c r="A563" s="7" t="s">
        <v>1354</v>
      </c>
      <c r="B563" s="7" t="s">
        <v>1355</v>
      </c>
    </row>
    <row r="564">
      <c r="A564" s="7" t="s">
        <v>1356</v>
      </c>
      <c r="B564" s="7" t="s">
        <v>1357</v>
      </c>
    </row>
    <row r="565">
      <c r="A565" s="7" t="s">
        <v>1358</v>
      </c>
      <c r="B565" s="7" t="s">
        <v>1359</v>
      </c>
    </row>
    <row r="566">
      <c r="A566" s="7" t="s">
        <v>1360</v>
      </c>
      <c r="B566" s="7" t="s">
        <v>316</v>
      </c>
    </row>
    <row r="567">
      <c r="A567" s="7" t="s">
        <v>1361</v>
      </c>
      <c r="B567" s="7" t="s">
        <v>77</v>
      </c>
    </row>
    <row r="568">
      <c r="A568" s="7" t="s">
        <v>1362</v>
      </c>
      <c r="B568" s="7" t="s">
        <v>1363</v>
      </c>
    </row>
    <row r="569">
      <c r="A569" s="7" t="s">
        <v>1364</v>
      </c>
      <c r="B569" s="7" t="s">
        <v>109</v>
      </c>
    </row>
    <row r="570">
      <c r="A570" s="7" t="s">
        <v>1365</v>
      </c>
      <c r="B570" s="7" t="s">
        <v>1366</v>
      </c>
    </row>
    <row r="571">
      <c r="A571" s="7" t="s">
        <v>1367</v>
      </c>
      <c r="B571" s="7" t="s">
        <v>223</v>
      </c>
    </row>
    <row r="572">
      <c r="A572" s="7" t="s">
        <v>1368</v>
      </c>
      <c r="B572" s="7" t="s">
        <v>325</v>
      </c>
    </row>
    <row r="573">
      <c r="A573" s="7" t="s">
        <v>1369</v>
      </c>
      <c r="B573" s="7" t="s">
        <v>85</v>
      </c>
    </row>
    <row r="574">
      <c r="A574" s="7" t="s">
        <v>1370</v>
      </c>
      <c r="B574" s="7" t="s">
        <v>1371</v>
      </c>
    </row>
    <row r="575">
      <c r="A575" s="7" t="s">
        <v>1372</v>
      </c>
      <c r="B575" s="7" t="s">
        <v>389</v>
      </c>
    </row>
    <row r="576">
      <c r="A576" s="7" t="s">
        <v>1373</v>
      </c>
      <c r="B576" s="7" t="s">
        <v>296</v>
      </c>
    </row>
    <row r="577">
      <c r="A577" s="7" t="s">
        <v>1374</v>
      </c>
      <c r="B577" s="7" t="s">
        <v>1375</v>
      </c>
    </row>
    <row r="578">
      <c r="A578" s="7" t="s">
        <v>1376</v>
      </c>
      <c r="B578" s="7" t="s">
        <v>1377</v>
      </c>
    </row>
    <row r="579">
      <c r="A579" s="7" t="s">
        <v>1378</v>
      </c>
      <c r="B579" s="7" t="s">
        <v>309</v>
      </c>
    </row>
    <row r="580">
      <c r="A580" s="7" t="s">
        <v>1379</v>
      </c>
      <c r="B580" s="7" t="s">
        <v>1380</v>
      </c>
    </row>
    <row r="581">
      <c r="A581" s="7" t="s">
        <v>1381</v>
      </c>
      <c r="B581" s="7" t="s">
        <v>247</v>
      </c>
    </row>
    <row r="582">
      <c r="A582" s="7" t="s">
        <v>1382</v>
      </c>
      <c r="B582" s="7" t="s">
        <v>369</v>
      </c>
    </row>
    <row r="583">
      <c r="A583" s="7" t="s">
        <v>1383</v>
      </c>
      <c r="B583" s="7" t="s">
        <v>1384</v>
      </c>
    </row>
    <row r="584">
      <c r="A584" s="7" t="s">
        <v>1385</v>
      </c>
      <c r="B584" s="7" t="s">
        <v>202</v>
      </c>
    </row>
    <row r="585">
      <c r="A585" s="7" t="s">
        <v>1386</v>
      </c>
      <c r="B585" s="7" t="s">
        <v>1387</v>
      </c>
    </row>
    <row r="586">
      <c r="A586" s="7" t="s">
        <v>1388</v>
      </c>
      <c r="B586" s="7" t="s">
        <v>83</v>
      </c>
    </row>
    <row r="587">
      <c r="A587" s="7" t="s">
        <v>1389</v>
      </c>
      <c r="B587" s="7" t="s">
        <v>297</v>
      </c>
    </row>
    <row r="588">
      <c r="A588" s="7" t="s">
        <v>1390</v>
      </c>
      <c r="B588" s="7" t="s">
        <v>1391</v>
      </c>
    </row>
    <row r="589">
      <c r="A589" s="7" t="s">
        <v>1392</v>
      </c>
      <c r="B589" s="7" t="s">
        <v>392</v>
      </c>
    </row>
    <row r="590">
      <c r="A590" s="7" t="s">
        <v>1393</v>
      </c>
      <c r="B590" s="7" t="s">
        <v>1394</v>
      </c>
    </row>
    <row r="591">
      <c r="A591" s="7" t="s">
        <v>1395</v>
      </c>
      <c r="B591" s="7" t="s">
        <v>1396</v>
      </c>
    </row>
    <row r="592">
      <c r="A592" s="7" t="s">
        <v>1397</v>
      </c>
      <c r="B592" s="7" t="s">
        <v>1398</v>
      </c>
    </row>
    <row r="593">
      <c r="A593" s="7" t="s">
        <v>1399</v>
      </c>
      <c r="B593" s="7" t="s">
        <v>310</v>
      </c>
    </row>
    <row r="594">
      <c r="A594" s="7" t="s">
        <v>1400</v>
      </c>
      <c r="B594" s="7" t="s">
        <v>1401</v>
      </c>
    </row>
    <row r="595">
      <c r="A595" s="7" t="s">
        <v>1402</v>
      </c>
      <c r="B595" s="7" t="s">
        <v>303</v>
      </c>
    </row>
    <row r="596">
      <c r="A596" s="7" t="s">
        <v>1403</v>
      </c>
      <c r="B596" s="7" t="s">
        <v>253</v>
      </c>
    </row>
    <row r="597">
      <c r="A597" s="7" t="s">
        <v>1404</v>
      </c>
      <c r="B597" s="7" t="s">
        <v>263</v>
      </c>
    </row>
    <row r="598">
      <c r="A598" s="7" t="s">
        <v>1405</v>
      </c>
      <c r="B598" s="7" t="s">
        <v>341</v>
      </c>
    </row>
    <row r="599">
      <c r="A599" s="7" t="s">
        <v>1406</v>
      </c>
      <c r="B599" s="7" t="s">
        <v>1407</v>
      </c>
    </row>
    <row r="600">
      <c r="A600" s="7" t="s">
        <v>1408</v>
      </c>
      <c r="B600" s="7" t="s">
        <v>1409</v>
      </c>
    </row>
    <row r="601">
      <c r="A601" s="7" t="s">
        <v>1410</v>
      </c>
      <c r="B601" s="7" t="s">
        <v>1411</v>
      </c>
    </row>
    <row r="602">
      <c r="A602" s="7" t="s">
        <v>1412</v>
      </c>
      <c r="B602" s="7" t="s">
        <v>1413</v>
      </c>
    </row>
    <row r="603">
      <c r="A603" s="7" t="s">
        <v>1414</v>
      </c>
      <c r="B603" s="7" t="s">
        <v>1415</v>
      </c>
    </row>
    <row r="604">
      <c r="A604" s="7" t="s">
        <v>1416</v>
      </c>
      <c r="B604" s="7" t="s">
        <v>129</v>
      </c>
    </row>
    <row r="605">
      <c r="A605" s="7" t="s">
        <v>1417</v>
      </c>
      <c r="B605" s="7" t="s">
        <v>211</v>
      </c>
    </row>
    <row r="606">
      <c r="A606" s="7" t="s">
        <v>1418</v>
      </c>
      <c r="B606" s="7" t="s">
        <v>79</v>
      </c>
    </row>
    <row r="607">
      <c r="A607" s="7" t="s">
        <v>1419</v>
      </c>
      <c r="B607" s="7" t="s">
        <v>1420</v>
      </c>
    </row>
    <row r="608">
      <c r="A608" s="7" t="s">
        <v>1421</v>
      </c>
      <c r="B608" s="7" t="s">
        <v>293</v>
      </c>
    </row>
    <row r="609">
      <c r="A609" s="7" t="s">
        <v>1422</v>
      </c>
      <c r="B609" s="7" t="s">
        <v>382</v>
      </c>
    </row>
    <row r="610">
      <c r="A610" s="7" t="s">
        <v>1423</v>
      </c>
      <c r="B610" s="7" t="s">
        <v>107</v>
      </c>
    </row>
    <row r="611">
      <c r="A611" s="7" t="s">
        <v>1424</v>
      </c>
      <c r="B611" s="7" t="s">
        <v>158</v>
      </c>
    </row>
    <row r="612">
      <c r="A612" s="7" t="s">
        <v>1425</v>
      </c>
      <c r="B612" s="7" t="s">
        <v>264</v>
      </c>
    </row>
    <row r="613">
      <c r="A613" s="7" t="s">
        <v>1426</v>
      </c>
      <c r="B613" s="7" t="s">
        <v>1427</v>
      </c>
    </row>
    <row r="614">
      <c r="A614" s="7" t="s">
        <v>1428</v>
      </c>
      <c r="B614" s="7" t="s">
        <v>61</v>
      </c>
    </row>
    <row r="615">
      <c r="A615" s="7" t="s">
        <v>1429</v>
      </c>
      <c r="B615" s="7" t="s">
        <v>142</v>
      </c>
    </row>
    <row r="616">
      <c r="A616" s="7" t="s">
        <v>1430</v>
      </c>
      <c r="B616" s="7" t="s">
        <v>265</v>
      </c>
    </row>
    <row r="617">
      <c r="A617" s="7" t="s">
        <v>1431</v>
      </c>
      <c r="B617" s="7" t="s">
        <v>94</v>
      </c>
    </row>
    <row r="618">
      <c r="A618" s="7" t="s">
        <v>1432</v>
      </c>
      <c r="B618" s="7" t="s">
        <v>201</v>
      </c>
    </row>
    <row r="619">
      <c r="A619" s="7" t="s">
        <v>1433</v>
      </c>
      <c r="B619" s="7" t="s">
        <v>235</v>
      </c>
    </row>
    <row r="620">
      <c r="A620" s="7" t="s">
        <v>1434</v>
      </c>
      <c r="B620" s="7" t="s">
        <v>346</v>
      </c>
    </row>
    <row r="621">
      <c r="A621" s="7" t="s">
        <v>1435</v>
      </c>
      <c r="B621" s="7" t="s">
        <v>1436</v>
      </c>
    </row>
    <row r="622">
      <c r="A622" s="7" t="s">
        <v>1437</v>
      </c>
      <c r="B622" s="7" t="s">
        <v>269</v>
      </c>
    </row>
    <row r="623">
      <c r="A623" s="7" t="s">
        <v>1438</v>
      </c>
      <c r="B623" s="7" t="s">
        <v>1439</v>
      </c>
    </row>
    <row r="624">
      <c r="A624" s="7" t="s">
        <v>1440</v>
      </c>
      <c r="B624" s="7" t="s">
        <v>76</v>
      </c>
    </row>
    <row r="625">
      <c r="A625" s="7" t="s">
        <v>1441</v>
      </c>
      <c r="B625" s="7" t="s">
        <v>81</v>
      </c>
    </row>
    <row r="626">
      <c r="A626" s="7" t="s">
        <v>1442</v>
      </c>
      <c r="B626" s="7" t="s">
        <v>1443</v>
      </c>
    </row>
    <row r="627">
      <c r="A627" s="7" t="s">
        <v>1444</v>
      </c>
      <c r="B627" s="7" t="s">
        <v>169</v>
      </c>
    </row>
    <row r="628">
      <c r="A628" s="7" t="s">
        <v>1445</v>
      </c>
      <c r="B628" s="7" t="s">
        <v>1446</v>
      </c>
    </row>
    <row r="629">
      <c r="A629" s="7" t="s">
        <v>1447</v>
      </c>
      <c r="B629" s="7" t="s">
        <v>322</v>
      </c>
    </row>
    <row r="630">
      <c r="A630" s="7" t="s">
        <v>1448</v>
      </c>
      <c r="B630" s="7" t="s">
        <v>319</v>
      </c>
    </row>
    <row r="631">
      <c r="A631" s="7" t="s">
        <v>1449</v>
      </c>
      <c r="B631" s="7" t="s">
        <v>185</v>
      </c>
    </row>
    <row r="632">
      <c r="A632" s="7" t="s">
        <v>1450</v>
      </c>
      <c r="B632" s="7" t="s">
        <v>124</v>
      </c>
    </row>
    <row r="633">
      <c r="A633" s="7" t="s">
        <v>1451</v>
      </c>
      <c r="B633" s="7" t="s">
        <v>340</v>
      </c>
    </row>
    <row r="634">
      <c r="A634" s="7" t="s">
        <v>1452</v>
      </c>
      <c r="B634" s="7" t="s">
        <v>1453</v>
      </c>
    </row>
    <row r="635">
      <c r="A635" s="7" t="s">
        <v>1454</v>
      </c>
      <c r="B635" s="7" t="s">
        <v>1455</v>
      </c>
    </row>
    <row r="636">
      <c r="A636" s="7" t="s">
        <v>1456</v>
      </c>
      <c r="B636" s="7" t="s">
        <v>1457</v>
      </c>
    </row>
    <row r="637">
      <c r="A637" s="7" t="s">
        <v>1458</v>
      </c>
      <c r="B637" s="7" t="s">
        <v>1459</v>
      </c>
    </row>
    <row r="638">
      <c r="A638" s="7" t="s">
        <v>1460</v>
      </c>
      <c r="B638" s="7" t="s">
        <v>1461</v>
      </c>
    </row>
    <row r="639">
      <c r="A639" s="7" t="s">
        <v>1462</v>
      </c>
      <c r="B639" s="7" t="s">
        <v>330</v>
      </c>
    </row>
    <row r="640">
      <c r="A640" s="7" t="s">
        <v>1463</v>
      </c>
      <c r="B640" s="7" t="s">
        <v>1464</v>
      </c>
    </row>
    <row r="641">
      <c r="A641" s="7" t="s">
        <v>1465</v>
      </c>
      <c r="B641" s="7" t="s">
        <v>280</v>
      </c>
    </row>
    <row r="642">
      <c r="A642" s="7" t="s">
        <v>1466</v>
      </c>
      <c r="B642" s="7" t="s">
        <v>1467</v>
      </c>
    </row>
    <row r="643">
      <c r="A643" s="7" t="s">
        <v>1468</v>
      </c>
      <c r="B643" s="7" t="s">
        <v>56</v>
      </c>
    </row>
    <row r="644">
      <c r="A644" s="7" t="s">
        <v>1469</v>
      </c>
      <c r="B644" s="7" t="s">
        <v>1470</v>
      </c>
    </row>
    <row r="645">
      <c r="A645" s="7" t="s">
        <v>1471</v>
      </c>
      <c r="B645" s="7" t="s">
        <v>291</v>
      </c>
    </row>
    <row r="646">
      <c r="A646" s="7" t="s">
        <v>1472</v>
      </c>
      <c r="B646" s="7" t="s">
        <v>167</v>
      </c>
    </row>
    <row r="647">
      <c r="A647" s="7" t="s">
        <v>1473</v>
      </c>
      <c r="B647" s="7" t="s">
        <v>348</v>
      </c>
    </row>
    <row r="648">
      <c r="A648" s="7" t="s">
        <v>1474</v>
      </c>
      <c r="B648" s="7" t="s">
        <v>1475</v>
      </c>
    </row>
    <row r="649">
      <c r="A649" s="7" t="s">
        <v>1476</v>
      </c>
      <c r="B649" s="7" t="s">
        <v>1477</v>
      </c>
    </row>
    <row r="650">
      <c r="A650" s="7" t="s">
        <v>1478</v>
      </c>
      <c r="B650" s="7" t="s">
        <v>131</v>
      </c>
    </row>
    <row r="651">
      <c r="A651" s="7" t="s">
        <v>1479</v>
      </c>
      <c r="B651" s="7" t="s">
        <v>137</v>
      </c>
    </row>
    <row r="652">
      <c r="A652" s="7" t="s">
        <v>1480</v>
      </c>
      <c r="B652" s="7" t="s">
        <v>298</v>
      </c>
    </row>
    <row r="653">
      <c r="A653" s="7" t="s">
        <v>1481</v>
      </c>
      <c r="B653" s="7" t="s">
        <v>1482</v>
      </c>
    </row>
    <row r="654">
      <c r="A654" s="7" t="s">
        <v>1483</v>
      </c>
      <c r="B654" s="7" t="s">
        <v>1484</v>
      </c>
    </row>
    <row r="655">
      <c r="A655" s="7" t="s">
        <v>1485</v>
      </c>
      <c r="B655" s="7" t="s">
        <v>273</v>
      </c>
    </row>
    <row r="656">
      <c r="A656" s="7" t="s">
        <v>1486</v>
      </c>
      <c r="B656" s="7" t="s">
        <v>1487</v>
      </c>
    </row>
    <row r="657">
      <c r="A657" s="7" t="s">
        <v>1488</v>
      </c>
      <c r="B657" s="7" t="s">
        <v>313</v>
      </c>
    </row>
    <row r="658">
      <c r="A658" s="7" t="s">
        <v>1489</v>
      </c>
      <c r="B658" s="7" t="s">
        <v>1490</v>
      </c>
    </row>
    <row r="659">
      <c r="A659" s="7" t="s">
        <v>1491</v>
      </c>
      <c r="B659" s="7" t="s">
        <v>110</v>
      </c>
    </row>
    <row r="660">
      <c r="A660" s="7" t="s">
        <v>1492</v>
      </c>
      <c r="B660" s="7" t="s">
        <v>360</v>
      </c>
    </row>
    <row r="661">
      <c r="A661" s="7" t="s">
        <v>1493</v>
      </c>
      <c r="B661" s="7" t="s">
        <v>249</v>
      </c>
    </row>
    <row r="662">
      <c r="A662" s="7" t="s">
        <v>1494</v>
      </c>
      <c r="B662" s="7" t="s">
        <v>181</v>
      </c>
    </row>
    <row r="663">
      <c r="A663" s="7" t="s">
        <v>1495</v>
      </c>
      <c r="B663" s="7" t="s">
        <v>1496</v>
      </c>
    </row>
    <row r="664">
      <c r="A664" s="7" t="s">
        <v>1497</v>
      </c>
      <c r="B664" s="7" t="s">
        <v>128</v>
      </c>
    </row>
    <row r="665">
      <c r="A665" s="7" t="s">
        <v>1498</v>
      </c>
      <c r="B665" s="7" t="s">
        <v>367</v>
      </c>
    </row>
    <row r="666">
      <c r="A666" s="7" t="s">
        <v>1499</v>
      </c>
      <c r="B666" s="7" t="s">
        <v>304</v>
      </c>
    </row>
    <row r="667">
      <c r="A667" s="7" t="s">
        <v>1500</v>
      </c>
      <c r="B667" s="7" t="s">
        <v>105</v>
      </c>
    </row>
    <row r="668">
      <c r="A668" s="7" t="s">
        <v>1501</v>
      </c>
      <c r="B668" s="7" t="s">
        <v>390</v>
      </c>
    </row>
    <row r="669">
      <c r="A669" s="7" t="s">
        <v>1502</v>
      </c>
      <c r="B669" s="7" t="s">
        <v>377</v>
      </c>
    </row>
    <row r="670">
      <c r="A670" s="7" t="s">
        <v>1503</v>
      </c>
      <c r="B670" s="7" t="s">
        <v>173</v>
      </c>
    </row>
    <row r="671">
      <c r="A671" s="7" t="s">
        <v>1504</v>
      </c>
      <c r="B671" s="7" t="s">
        <v>1505</v>
      </c>
    </row>
    <row r="672">
      <c r="A672" s="7" t="s">
        <v>1506</v>
      </c>
      <c r="B672" s="7" t="s">
        <v>1507</v>
      </c>
    </row>
    <row r="673">
      <c r="A673" s="7" t="s">
        <v>1508</v>
      </c>
      <c r="B673" s="7" t="s">
        <v>343</v>
      </c>
    </row>
    <row r="674">
      <c r="A674" s="7" t="s">
        <v>1509</v>
      </c>
      <c r="B674" s="7" t="s">
        <v>1510</v>
      </c>
    </row>
    <row r="675">
      <c r="A675" s="7" t="s">
        <v>1511</v>
      </c>
      <c r="B675" s="7" t="s">
        <v>275</v>
      </c>
    </row>
    <row r="676">
      <c r="A676" s="7" t="s">
        <v>1512</v>
      </c>
      <c r="B676" s="7" t="s">
        <v>277</v>
      </c>
    </row>
    <row r="677">
      <c r="A677" s="7" t="s">
        <v>1513</v>
      </c>
      <c r="B677" s="7" t="s">
        <v>1514</v>
      </c>
    </row>
    <row r="678">
      <c r="A678" s="7" t="s">
        <v>1515</v>
      </c>
      <c r="B678" s="7" t="s">
        <v>344</v>
      </c>
    </row>
    <row r="679">
      <c r="A679" s="7" t="s">
        <v>1516</v>
      </c>
      <c r="B679" s="7" t="s">
        <v>245</v>
      </c>
    </row>
    <row r="680">
      <c r="A680" s="7" t="s">
        <v>1517</v>
      </c>
      <c r="B680" s="7" t="s">
        <v>1518</v>
      </c>
    </row>
    <row r="681">
      <c r="A681" s="7" t="s">
        <v>1519</v>
      </c>
      <c r="B681" s="7" t="s">
        <v>1520</v>
      </c>
    </row>
    <row r="682">
      <c r="A682" s="7" t="s">
        <v>1521</v>
      </c>
      <c r="B682" s="7" t="s">
        <v>212</v>
      </c>
    </row>
    <row r="683">
      <c r="A683" s="7" t="s">
        <v>1522</v>
      </c>
      <c r="B683" s="7" t="s">
        <v>288</v>
      </c>
    </row>
    <row r="684">
      <c r="A684" s="7" t="s">
        <v>1523</v>
      </c>
      <c r="B684" s="7" t="s">
        <v>266</v>
      </c>
    </row>
    <row r="685">
      <c r="A685" s="7" t="s">
        <v>1524</v>
      </c>
      <c r="B685" s="7" t="s">
        <v>1525</v>
      </c>
    </row>
    <row r="686">
      <c r="A686" s="7" t="s">
        <v>1526</v>
      </c>
      <c r="B686" s="7" t="s">
        <v>320</v>
      </c>
    </row>
    <row r="687">
      <c r="A687" s="7" t="s">
        <v>1527</v>
      </c>
      <c r="B687" s="7" t="s">
        <v>347</v>
      </c>
    </row>
    <row r="688">
      <c r="A688" s="7" t="s">
        <v>1528</v>
      </c>
      <c r="B688" s="7" t="s">
        <v>260</v>
      </c>
    </row>
    <row r="689">
      <c r="A689" s="7" t="s">
        <v>1529</v>
      </c>
      <c r="B689" s="7" t="s">
        <v>251</v>
      </c>
    </row>
    <row r="690">
      <c r="A690" s="7" t="s">
        <v>1530</v>
      </c>
      <c r="B690" s="7" t="s">
        <v>1531</v>
      </c>
    </row>
    <row r="691">
      <c r="A691" s="7" t="s">
        <v>1532</v>
      </c>
      <c r="B691" s="7" t="s">
        <v>219</v>
      </c>
    </row>
    <row r="692">
      <c r="A692" s="7" t="s">
        <v>1533</v>
      </c>
      <c r="B692" s="7" t="s">
        <v>281</v>
      </c>
    </row>
    <row r="693">
      <c r="A693" s="7" t="s">
        <v>1534</v>
      </c>
      <c r="B693" s="7" t="s">
        <v>1535</v>
      </c>
    </row>
    <row r="694">
      <c r="A694" s="7" t="s">
        <v>1536</v>
      </c>
      <c r="B694" s="7" t="s">
        <v>321</v>
      </c>
    </row>
    <row r="695">
      <c r="A695" s="7" t="s">
        <v>1537</v>
      </c>
      <c r="B695" s="7" t="s">
        <v>1538</v>
      </c>
    </row>
    <row r="696">
      <c r="A696" s="7" t="s">
        <v>1539</v>
      </c>
      <c r="B696" s="7" t="s">
        <v>250</v>
      </c>
    </row>
    <row r="697">
      <c r="A697" s="7" t="s">
        <v>1540</v>
      </c>
      <c r="B697" s="7" t="s">
        <v>218</v>
      </c>
    </row>
    <row r="698">
      <c r="A698" s="7" t="s">
        <v>1541</v>
      </c>
      <c r="B698" s="7" t="s">
        <v>374</v>
      </c>
    </row>
    <row r="699">
      <c r="A699" s="7" t="s">
        <v>1542</v>
      </c>
      <c r="B699" s="7" t="s">
        <v>171</v>
      </c>
    </row>
    <row r="700">
      <c r="A700" s="7" t="s">
        <v>1543</v>
      </c>
      <c r="B700" s="7" t="s">
        <v>274</v>
      </c>
    </row>
    <row r="701">
      <c r="A701" s="7" t="s">
        <v>1544</v>
      </c>
      <c r="B701" s="7" t="s">
        <v>302</v>
      </c>
    </row>
    <row r="702">
      <c r="A702" s="7" t="s">
        <v>1545</v>
      </c>
      <c r="B702" s="7" t="s">
        <v>1546</v>
      </c>
    </row>
    <row r="703">
      <c r="A703" s="7" t="s">
        <v>1547</v>
      </c>
      <c r="B703" s="7" t="s">
        <v>78</v>
      </c>
    </row>
    <row r="704">
      <c r="A704" s="7" t="s">
        <v>1548</v>
      </c>
      <c r="B704" s="7" t="s">
        <v>224</v>
      </c>
    </row>
    <row r="705">
      <c r="A705" s="7" t="s">
        <v>1549</v>
      </c>
      <c r="B705" s="7" t="s">
        <v>258</v>
      </c>
    </row>
    <row r="706">
      <c r="A706" s="7" t="s">
        <v>1550</v>
      </c>
      <c r="B706" s="7" t="s">
        <v>355</v>
      </c>
    </row>
    <row r="707">
      <c r="A707" s="7" t="s">
        <v>1551</v>
      </c>
      <c r="B707" s="7" t="s">
        <v>236</v>
      </c>
    </row>
    <row r="708">
      <c r="A708" s="7" t="s">
        <v>1552</v>
      </c>
      <c r="B708" s="7" t="s">
        <v>134</v>
      </c>
    </row>
    <row r="709">
      <c r="A709" s="7" t="s">
        <v>1553</v>
      </c>
      <c r="B709" s="7" t="s">
        <v>1554</v>
      </c>
    </row>
    <row r="710">
      <c r="A710" s="7" t="s">
        <v>1555</v>
      </c>
      <c r="B710" s="7" t="s">
        <v>100</v>
      </c>
    </row>
    <row r="711">
      <c r="A711" s="7" t="s">
        <v>1556</v>
      </c>
      <c r="B711" s="7" t="s">
        <v>1557</v>
      </c>
    </row>
    <row r="712">
      <c r="A712" s="7" t="s">
        <v>1558</v>
      </c>
      <c r="B712" s="7" t="s">
        <v>204</v>
      </c>
    </row>
    <row r="713">
      <c r="A713" s="7" t="s">
        <v>1559</v>
      </c>
      <c r="B713" s="7" t="s">
        <v>1560</v>
      </c>
    </row>
    <row r="714">
      <c r="A714" s="7" t="s">
        <v>1561</v>
      </c>
      <c r="B714" s="7" t="s">
        <v>1562</v>
      </c>
    </row>
    <row r="715">
      <c r="A715" s="7" t="s">
        <v>1563</v>
      </c>
      <c r="B715" s="7" t="s">
        <v>157</v>
      </c>
    </row>
    <row r="716">
      <c r="A716" s="7" t="s">
        <v>1564</v>
      </c>
      <c r="B716" s="7" t="s">
        <v>1565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3" max="13" width="25.57"/>
  </cols>
  <sheetData>
    <row r="1">
      <c r="A1" s="8" t="s">
        <v>399</v>
      </c>
      <c r="B1" s="8" t="s">
        <v>1566</v>
      </c>
      <c r="C1" s="8" t="s">
        <v>1567</v>
      </c>
      <c r="D1" s="8" t="s">
        <v>1568</v>
      </c>
      <c r="E1" s="8" t="s">
        <v>1569</v>
      </c>
      <c r="F1" s="8" t="s">
        <v>1570</v>
      </c>
      <c r="G1" s="8" t="s">
        <v>1571</v>
      </c>
      <c r="H1" s="8" t="s">
        <v>1572</v>
      </c>
      <c r="I1" s="8" t="s">
        <v>1573</v>
      </c>
      <c r="J1" s="8" t="s">
        <v>1574</v>
      </c>
      <c r="K1" s="8" t="s">
        <v>1575</v>
      </c>
      <c r="L1" s="8" t="s">
        <v>1576</v>
      </c>
      <c r="M1" s="8" t="s">
        <v>1577</v>
      </c>
      <c r="N1" s="8" t="s">
        <v>1578</v>
      </c>
    </row>
    <row r="2">
      <c r="A2" s="9" t="s">
        <v>1579</v>
      </c>
      <c r="B2" s="10">
        <v>44561.0</v>
      </c>
      <c r="C2" s="11">
        <v>2.0</v>
      </c>
      <c r="D2" s="9" t="s">
        <v>1580</v>
      </c>
      <c r="E2" s="11">
        <v>1023.0</v>
      </c>
      <c r="F2" s="9" t="s">
        <v>1581</v>
      </c>
      <c r="G2" s="9" t="s">
        <v>1582</v>
      </c>
      <c r="H2" s="9" t="s">
        <v>1583</v>
      </c>
      <c r="I2" s="9" t="s">
        <v>1584</v>
      </c>
      <c r="J2" s="10">
        <v>44561.0</v>
      </c>
      <c r="K2" s="11">
        <v>1.0</v>
      </c>
      <c r="L2" s="9" t="s">
        <v>1585</v>
      </c>
      <c r="M2" s="12">
        <v>1.9886455740000002E12</v>
      </c>
      <c r="N2" s="9" t="s">
        <v>1586</v>
      </c>
    </row>
    <row r="3">
      <c r="A3" s="9" t="s">
        <v>1587</v>
      </c>
      <c r="B3" s="10">
        <v>44561.0</v>
      </c>
      <c r="C3" s="11">
        <v>3.0</v>
      </c>
      <c r="D3" s="9" t="s">
        <v>1588</v>
      </c>
      <c r="E3" s="11">
        <v>14206.0</v>
      </c>
      <c r="F3" s="9" t="s">
        <v>1581</v>
      </c>
      <c r="G3" s="9" t="s">
        <v>1582</v>
      </c>
      <c r="H3" s="9" t="s">
        <v>1583</v>
      </c>
      <c r="I3" s="9" t="s">
        <v>1584</v>
      </c>
      <c r="J3" s="10">
        <v>44561.0</v>
      </c>
      <c r="K3" s="11">
        <v>1.0</v>
      </c>
      <c r="L3" s="9" t="s">
        <v>1585</v>
      </c>
      <c r="M3" s="12">
        <v>3.0464637E10</v>
      </c>
      <c r="N3" s="9" t="s">
        <v>1586</v>
      </c>
    </row>
    <row r="4">
      <c r="A4" s="9" t="s">
        <v>400</v>
      </c>
      <c r="B4" s="10">
        <v>44561.0</v>
      </c>
      <c r="C4" s="11">
        <v>1.0</v>
      </c>
      <c r="D4" s="9" t="s">
        <v>104</v>
      </c>
      <c r="E4" s="11">
        <v>2437.0</v>
      </c>
      <c r="F4" s="9" t="s">
        <v>1581</v>
      </c>
      <c r="G4" s="9" t="s">
        <v>1582</v>
      </c>
      <c r="H4" s="9" t="s">
        <v>1583</v>
      </c>
      <c r="I4" s="9" t="s">
        <v>1584</v>
      </c>
      <c r="J4" s="10">
        <v>44561.0</v>
      </c>
      <c r="K4" s="11">
        <v>1.0</v>
      </c>
      <c r="L4" s="9" t="s">
        <v>1585</v>
      </c>
      <c r="M4" s="12">
        <v>1.37399524E11</v>
      </c>
      <c r="N4" s="9" t="s">
        <v>1586</v>
      </c>
    </row>
    <row r="5">
      <c r="A5" s="9" t="s">
        <v>401</v>
      </c>
      <c r="B5" s="10">
        <v>44561.0</v>
      </c>
      <c r="C5" s="11">
        <v>1.0</v>
      </c>
      <c r="D5" s="9" t="s">
        <v>402</v>
      </c>
      <c r="E5" s="11">
        <v>14451.0</v>
      </c>
      <c r="F5" s="9" t="s">
        <v>1581</v>
      </c>
      <c r="G5" s="9" t="s">
        <v>1582</v>
      </c>
      <c r="H5" s="9" t="s">
        <v>1583</v>
      </c>
      <c r="I5" s="9" t="s">
        <v>1584</v>
      </c>
      <c r="J5" s="10">
        <v>44561.0</v>
      </c>
      <c r="K5" s="11">
        <v>1.0</v>
      </c>
      <c r="L5" s="9" t="s">
        <v>1585</v>
      </c>
      <c r="M5" s="12">
        <v>1.138923E9</v>
      </c>
      <c r="N5" s="9" t="s">
        <v>1586</v>
      </c>
    </row>
    <row r="6">
      <c r="A6" s="9" t="s">
        <v>403</v>
      </c>
      <c r="B6" s="10">
        <v>44561.0</v>
      </c>
      <c r="C6" s="11">
        <v>1.0</v>
      </c>
      <c r="D6" s="9" t="s">
        <v>404</v>
      </c>
      <c r="E6" s="11">
        <v>26190.0</v>
      </c>
      <c r="F6" s="9" t="s">
        <v>1581</v>
      </c>
      <c r="G6" s="9" t="s">
        <v>1582</v>
      </c>
      <c r="H6" s="9" t="s">
        <v>1583</v>
      </c>
      <c r="I6" s="9" t="s">
        <v>1584</v>
      </c>
      <c r="J6" s="10">
        <v>44561.0</v>
      </c>
      <c r="K6" s="11">
        <v>1.0</v>
      </c>
      <c r="L6" s="9" t="s">
        <v>1585</v>
      </c>
      <c r="M6" s="12">
        <v>6.293071E9</v>
      </c>
      <c r="N6" s="9" t="s">
        <v>1586</v>
      </c>
    </row>
    <row r="7">
      <c r="A7" s="9" t="s">
        <v>405</v>
      </c>
      <c r="B7" s="10">
        <v>44561.0</v>
      </c>
      <c r="C7" s="11">
        <v>1.0</v>
      </c>
      <c r="D7" s="9" t="s">
        <v>406</v>
      </c>
      <c r="E7" s="11">
        <v>14613.0</v>
      </c>
      <c r="F7" s="9" t="s">
        <v>1581</v>
      </c>
      <c r="G7" s="9" t="s">
        <v>1582</v>
      </c>
      <c r="H7" s="9" t="s">
        <v>1583</v>
      </c>
      <c r="I7" s="9" t="s">
        <v>1584</v>
      </c>
      <c r="J7" s="10">
        <v>44561.0</v>
      </c>
      <c r="K7" s="11">
        <v>1.0</v>
      </c>
      <c r="L7" s="9" t="s">
        <v>1585</v>
      </c>
      <c r="M7" s="12">
        <v>2.243E7</v>
      </c>
      <c r="N7" s="9" t="s">
        <v>1586</v>
      </c>
    </row>
    <row r="8">
      <c r="A8" s="9" t="s">
        <v>407</v>
      </c>
      <c r="B8" s="10">
        <v>44561.0</v>
      </c>
      <c r="C8" s="11">
        <v>2.0</v>
      </c>
      <c r="D8" s="9" t="s">
        <v>408</v>
      </c>
      <c r="E8" s="11">
        <v>26174.0</v>
      </c>
      <c r="F8" s="9" t="s">
        <v>1581</v>
      </c>
      <c r="G8" s="9" t="s">
        <v>1582</v>
      </c>
      <c r="H8" s="9" t="s">
        <v>1583</v>
      </c>
      <c r="I8" s="9" t="s">
        <v>1584</v>
      </c>
      <c r="J8" s="10">
        <v>44561.0</v>
      </c>
      <c r="K8" s="11">
        <v>1.0</v>
      </c>
      <c r="L8" s="9" t="s">
        <v>1585</v>
      </c>
      <c r="M8" s="12">
        <v>8.736799E9</v>
      </c>
      <c r="N8" s="9" t="s">
        <v>1586</v>
      </c>
    </row>
    <row r="9">
      <c r="A9" s="9" t="s">
        <v>409</v>
      </c>
      <c r="B9" s="10">
        <v>44561.0</v>
      </c>
      <c r="C9" s="11">
        <v>1.0</v>
      </c>
      <c r="D9" s="9" t="s">
        <v>410</v>
      </c>
      <c r="E9" s="11">
        <v>26069.0</v>
      </c>
      <c r="F9" s="9" t="s">
        <v>1581</v>
      </c>
      <c r="G9" s="9" t="s">
        <v>1582</v>
      </c>
      <c r="H9" s="9" t="s">
        <v>1583</v>
      </c>
      <c r="I9" s="9" t="s">
        <v>1584</v>
      </c>
      <c r="J9" s="10">
        <v>44561.0</v>
      </c>
      <c r="K9" s="11">
        <v>1.0</v>
      </c>
      <c r="L9" s="9" t="s">
        <v>1585</v>
      </c>
      <c r="M9" s="12">
        <v>3.177727E9</v>
      </c>
      <c r="N9" s="9" t="s">
        <v>1586</v>
      </c>
    </row>
    <row r="10">
      <c r="A10" s="9" t="s">
        <v>411</v>
      </c>
      <c r="B10" s="10">
        <v>44561.0</v>
      </c>
      <c r="C10" s="11">
        <v>1.0</v>
      </c>
      <c r="D10" s="9" t="s">
        <v>141</v>
      </c>
      <c r="E10" s="11">
        <v>14818.0</v>
      </c>
      <c r="F10" s="9" t="s">
        <v>1581</v>
      </c>
      <c r="G10" s="9" t="s">
        <v>1582</v>
      </c>
      <c r="H10" s="9" t="s">
        <v>1589</v>
      </c>
      <c r="I10" s="9" t="s">
        <v>1584</v>
      </c>
      <c r="J10" s="10">
        <v>44561.0</v>
      </c>
      <c r="K10" s="11">
        <v>1.0</v>
      </c>
      <c r="L10" s="9" t="s">
        <v>1585</v>
      </c>
      <c r="M10" s="12">
        <v>3.5898E7</v>
      </c>
      <c r="N10" s="9" t="s">
        <v>1586</v>
      </c>
    </row>
    <row r="11">
      <c r="A11" s="9" t="s">
        <v>412</v>
      </c>
      <c r="B11" s="10">
        <v>44561.0</v>
      </c>
      <c r="C11" s="11">
        <v>1.0</v>
      </c>
      <c r="D11" s="9" t="s">
        <v>362</v>
      </c>
      <c r="E11" s="11">
        <v>11258.0</v>
      </c>
      <c r="F11" s="9" t="s">
        <v>1581</v>
      </c>
      <c r="G11" s="9" t="s">
        <v>1582</v>
      </c>
      <c r="H11" s="9" t="s">
        <v>1583</v>
      </c>
      <c r="I11" s="9" t="s">
        <v>1584</v>
      </c>
      <c r="J11" s="10">
        <v>44561.0</v>
      </c>
      <c r="K11" s="11">
        <v>1.0</v>
      </c>
      <c r="L11" s="9" t="s">
        <v>1585</v>
      </c>
      <c r="M11" s="12">
        <v>4.099054E9</v>
      </c>
      <c r="N11" s="9" t="s">
        <v>1586</v>
      </c>
    </row>
    <row r="12">
      <c r="A12" s="9" t="s">
        <v>413</v>
      </c>
      <c r="B12" s="10">
        <v>44561.0</v>
      </c>
      <c r="C12" s="11">
        <v>1.0</v>
      </c>
      <c r="D12" s="9" t="s">
        <v>414</v>
      </c>
      <c r="E12" s="11">
        <v>15423.0</v>
      </c>
      <c r="F12" s="9" t="s">
        <v>1581</v>
      </c>
      <c r="G12" s="9" t="s">
        <v>1582</v>
      </c>
      <c r="H12" s="9" t="s">
        <v>1583</v>
      </c>
      <c r="I12" s="9" t="s">
        <v>1584</v>
      </c>
      <c r="J12" s="10">
        <v>44561.0</v>
      </c>
      <c r="K12" s="11">
        <v>1.0</v>
      </c>
      <c r="L12" s="9" t="s">
        <v>1585</v>
      </c>
      <c r="M12" s="12">
        <v>2.5498E7</v>
      </c>
      <c r="N12" s="9" t="s">
        <v>1586</v>
      </c>
    </row>
    <row r="13">
      <c r="A13" s="9" t="s">
        <v>415</v>
      </c>
      <c r="B13" s="10">
        <v>44561.0</v>
      </c>
      <c r="C13" s="11">
        <v>1.0</v>
      </c>
      <c r="D13" s="9" t="s">
        <v>416</v>
      </c>
      <c r="E13" s="11">
        <v>16772.0</v>
      </c>
      <c r="F13" s="9" t="s">
        <v>1581</v>
      </c>
      <c r="G13" s="9" t="s">
        <v>1582</v>
      </c>
      <c r="H13" s="9" t="s">
        <v>1583</v>
      </c>
      <c r="I13" s="9" t="s">
        <v>1584</v>
      </c>
      <c r="J13" s="10">
        <v>44561.0</v>
      </c>
      <c r="K13" s="11">
        <v>1.0</v>
      </c>
      <c r="L13" s="9" t="s">
        <v>1585</v>
      </c>
      <c r="M13" s="12">
        <v>1.15104266E11</v>
      </c>
      <c r="N13" s="9" t="s">
        <v>1586</v>
      </c>
    </row>
    <row r="14">
      <c r="A14" s="9" t="s">
        <v>417</v>
      </c>
      <c r="B14" s="10">
        <v>44561.0</v>
      </c>
      <c r="C14" s="11">
        <v>1.0</v>
      </c>
      <c r="D14" s="9" t="s">
        <v>418</v>
      </c>
      <c r="E14" s="11">
        <v>24880.0</v>
      </c>
      <c r="F14" s="9" t="s">
        <v>1581</v>
      </c>
      <c r="G14" s="9" t="s">
        <v>1582</v>
      </c>
      <c r="H14" s="9" t="s">
        <v>1583</v>
      </c>
      <c r="I14" s="9" t="s">
        <v>1584</v>
      </c>
      <c r="J14" s="10">
        <v>44561.0</v>
      </c>
      <c r="K14" s="11">
        <v>1.0</v>
      </c>
      <c r="L14" s="9" t="s">
        <v>1585</v>
      </c>
      <c r="M14" s="12">
        <v>1.886661E9</v>
      </c>
      <c r="N14" s="9" t="s">
        <v>1586</v>
      </c>
    </row>
    <row r="15">
      <c r="A15" s="9" t="s">
        <v>419</v>
      </c>
      <c r="B15" s="10">
        <v>44561.0</v>
      </c>
      <c r="C15" s="11">
        <v>3.0</v>
      </c>
      <c r="D15" s="9" t="s">
        <v>420</v>
      </c>
      <c r="E15" s="11">
        <v>24406.0</v>
      </c>
      <c r="F15" s="9" t="s">
        <v>1581</v>
      </c>
      <c r="G15" s="9" t="s">
        <v>1582</v>
      </c>
      <c r="H15" s="9" t="s">
        <v>1583</v>
      </c>
      <c r="I15" s="9" t="s">
        <v>1584</v>
      </c>
      <c r="J15" s="10">
        <v>44561.0</v>
      </c>
      <c r="K15" s="11">
        <v>1.0</v>
      </c>
      <c r="L15" s="9" t="s">
        <v>1585</v>
      </c>
      <c r="M15" s="12">
        <v>3.643364E10</v>
      </c>
      <c r="N15" s="9" t="s">
        <v>1586</v>
      </c>
    </row>
    <row r="16">
      <c r="A16" s="9" t="s">
        <v>421</v>
      </c>
      <c r="B16" s="10">
        <v>44561.0</v>
      </c>
      <c r="C16" s="11">
        <v>1.0</v>
      </c>
      <c r="D16" s="9" t="s">
        <v>345</v>
      </c>
      <c r="E16" s="11">
        <v>14966.0</v>
      </c>
      <c r="F16" s="9" t="s">
        <v>1581</v>
      </c>
      <c r="G16" s="9" t="s">
        <v>1582</v>
      </c>
      <c r="H16" s="9" t="s">
        <v>1583</v>
      </c>
      <c r="I16" s="9" t="s">
        <v>1584</v>
      </c>
      <c r="J16" s="10">
        <v>44561.0</v>
      </c>
      <c r="K16" s="11">
        <v>1.0</v>
      </c>
      <c r="L16" s="9" t="s">
        <v>1585</v>
      </c>
      <c r="M16" s="12">
        <v>7.2318E7</v>
      </c>
      <c r="N16" s="9" t="s">
        <v>1586</v>
      </c>
    </row>
    <row r="17">
      <c r="A17" s="9" t="s">
        <v>422</v>
      </c>
      <c r="B17" s="10">
        <v>44561.0</v>
      </c>
      <c r="C17" s="11">
        <v>1.0</v>
      </c>
      <c r="D17" s="9" t="s">
        <v>423</v>
      </c>
      <c r="E17" s="11">
        <v>22594.0</v>
      </c>
      <c r="F17" s="9" t="s">
        <v>1581</v>
      </c>
      <c r="G17" s="9" t="s">
        <v>1582</v>
      </c>
      <c r="H17" s="9" t="s">
        <v>1583</v>
      </c>
      <c r="I17" s="9" t="s">
        <v>1584</v>
      </c>
      <c r="J17" s="10">
        <v>44561.0</v>
      </c>
      <c r="K17" s="11">
        <v>1.0</v>
      </c>
      <c r="L17" s="9" t="s">
        <v>1585</v>
      </c>
      <c r="M17" s="12">
        <v>2.903344E9</v>
      </c>
      <c r="N17" s="9" t="s">
        <v>1586</v>
      </c>
    </row>
    <row r="18">
      <c r="A18" s="9" t="s">
        <v>424</v>
      </c>
      <c r="B18" s="10">
        <v>44561.0</v>
      </c>
      <c r="C18" s="11">
        <v>1.0</v>
      </c>
      <c r="D18" s="9" t="s">
        <v>232</v>
      </c>
      <c r="E18" s="11">
        <v>18589.0</v>
      </c>
      <c r="F18" s="9" t="s">
        <v>1581</v>
      </c>
      <c r="G18" s="9" t="s">
        <v>1582</v>
      </c>
      <c r="H18" s="9" t="s">
        <v>1583</v>
      </c>
      <c r="I18" s="9" t="s">
        <v>1584</v>
      </c>
      <c r="J18" s="10">
        <v>44561.0</v>
      </c>
      <c r="K18" s="11">
        <v>1.0</v>
      </c>
      <c r="L18" s="9" t="s">
        <v>1585</v>
      </c>
      <c r="M18" s="12">
        <v>1.158301E9</v>
      </c>
      <c r="N18" s="9" t="s">
        <v>1586</v>
      </c>
    </row>
    <row r="19">
      <c r="A19" s="9" t="s">
        <v>425</v>
      </c>
      <c r="B19" s="10">
        <v>44561.0</v>
      </c>
      <c r="C19" s="11">
        <v>1.0</v>
      </c>
      <c r="D19" s="9" t="s">
        <v>426</v>
      </c>
      <c r="E19" s="11">
        <v>15091.0</v>
      </c>
      <c r="F19" s="9" t="s">
        <v>1581</v>
      </c>
      <c r="G19" s="9" t="s">
        <v>1582</v>
      </c>
      <c r="H19" s="9" t="s">
        <v>1583</v>
      </c>
      <c r="I19" s="9" t="s">
        <v>1584</v>
      </c>
      <c r="J19" s="10">
        <v>44561.0</v>
      </c>
      <c r="K19" s="11">
        <v>1.0</v>
      </c>
      <c r="L19" s="9" t="s">
        <v>1585</v>
      </c>
      <c r="M19" s="12">
        <v>3.105035E9</v>
      </c>
      <c r="N19" s="9" t="s">
        <v>1586</v>
      </c>
    </row>
    <row r="20">
      <c r="A20" s="9" t="s">
        <v>427</v>
      </c>
      <c r="B20" s="10">
        <v>44561.0</v>
      </c>
      <c r="C20" s="11">
        <v>1.0</v>
      </c>
      <c r="D20" s="9" t="s">
        <v>64</v>
      </c>
      <c r="E20" s="11">
        <v>20990.0</v>
      </c>
      <c r="F20" s="9" t="s">
        <v>1581</v>
      </c>
      <c r="G20" s="9" t="s">
        <v>1582</v>
      </c>
      <c r="H20" s="9" t="s">
        <v>1583</v>
      </c>
      <c r="I20" s="9" t="s">
        <v>1584</v>
      </c>
      <c r="J20" s="10">
        <v>44561.0</v>
      </c>
      <c r="K20" s="11">
        <v>1.0</v>
      </c>
      <c r="L20" s="9" t="s">
        <v>1585</v>
      </c>
      <c r="M20" s="12">
        <v>4.1459949E10</v>
      </c>
      <c r="N20" s="9" t="s">
        <v>1586</v>
      </c>
    </row>
    <row r="21">
      <c r="A21" s="9" t="s">
        <v>428</v>
      </c>
      <c r="B21" s="10">
        <v>44561.0</v>
      </c>
      <c r="C21" s="11">
        <v>4.0</v>
      </c>
      <c r="D21" s="9" t="s">
        <v>195</v>
      </c>
      <c r="E21" s="11">
        <v>15253.0</v>
      </c>
      <c r="F21" s="9" t="s">
        <v>1581</v>
      </c>
      <c r="G21" s="9" t="s">
        <v>1582</v>
      </c>
      <c r="H21" s="9" t="s">
        <v>1583</v>
      </c>
      <c r="I21" s="9" t="s">
        <v>1584</v>
      </c>
      <c r="J21" s="10">
        <v>44561.0</v>
      </c>
      <c r="K21" s="11">
        <v>1.0</v>
      </c>
      <c r="L21" s="9" t="s">
        <v>1585</v>
      </c>
      <c r="M21" s="12">
        <v>1.815262E10</v>
      </c>
      <c r="N21" s="9" t="s">
        <v>1586</v>
      </c>
    </row>
    <row r="22">
      <c r="A22" s="9" t="s">
        <v>429</v>
      </c>
      <c r="B22" s="10">
        <v>44561.0</v>
      </c>
      <c r="C22" s="11">
        <v>1.0</v>
      </c>
      <c r="D22" s="9" t="s">
        <v>430</v>
      </c>
      <c r="E22" s="11">
        <v>15199.0</v>
      </c>
      <c r="F22" s="9" t="s">
        <v>1581</v>
      </c>
      <c r="G22" s="9" t="s">
        <v>1582</v>
      </c>
      <c r="H22" s="9" t="s">
        <v>1583</v>
      </c>
      <c r="I22" s="9" t="s">
        <v>1584</v>
      </c>
      <c r="J22" s="10">
        <v>44561.0</v>
      </c>
      <c r="K22" s="11">
        <v>1.0</v>
      </c>
      <c r="L22" s="9" t="s">
        <v>1585</v>
      </c>
      <c r="M22" s="12">
        <v>1986000.0</v>
      </c>
      <c r="N22" s="9" t="s">
        <v>1586</v>
      </c>
    </row>
    <row r="23">
      <c r="A23" s="9" t="s">
        <v>431</v>
      </c>
      <c r="B23" s="10">
        <v>44561.0</v>
      </c>
      <c r="C23" s="11">
        <v>1.0</v>
      </c>
      <c r="D23" s="9" t="s">
        <v>207</v>
      </c>
      <c r="E23" s="11">
        <v>15369.0</v>
      </c>
      <c r="F23" s="9" t="s">
        <v>1581</v>
      </c>
      <c r="G23" s="9" t="s">
        <v>1582</v>
      </c>
      <c r="H23" s="9" t="s">
        <v>1583</v>
      </c>
      <c r="I23" s="9" t="s">
        <v>1584</v>
      </c>
      <c r="J23" s="10">
        <v>44561.0</v>
      </c>
      <c r="K23" s="11">
        <v>1.0</v>
      </c>
      <c r="L23" s="9" t="s">
        <v>1585</v>
      </c>
      <c r="M23" s="12">
        <v>8.515611E9</v>
      </c>
      <c r="N23" s="9" t="s">
        <v>1586</v>
      </c>
    </row>
    <row r="24">
      <c r="A24" s="9" t="s">
        <v>432</v>
      </c>
      <c r="B24" s="10">
        <v>44561.0</v>
      </c>
      <c r="C24" s="11">
        <v>1.0</v>
      </c>
      <c r="D24" s="9" t="s">
        <v>147</v>
      </c>
      <c r="E24" s="11">
        <v>19208.0</v>
      </c>
      <c r="F24" s="9" t="s">
        <v>1581</v>
      </c>
      <c r="G24" s="9" t="s">
        <v>1582</v>
      </c>
      <c r="H24" s="9" t="s">
        <v>1583</v>
      </c>
      <c r="I24" s="9" t="s">
        <v>1584</v>
      </c>
      <c r="J24" s="10">
        <v>44561.0</v>
      </c>
      <c r="K24" s="11">
        <v>1.0</v>
      </c>
      <c r="L24" s="9" t="s">
        <v>1585</v>
      </c>
      <c r="M24" s="12">
        <v>1.87249E8</v>
      </c>
      <c r="N24" s="9" t="s">
        <v>1586</v>
      </c>
    </row>
    <row r="25">
      <c r="A25" s="9" t="s">
        <v>433</v>
      </c>
      <c r="B25" s="10">
        <v>44561.0</v>
      </c>
      <c r="C25" s="11">
        <v>1.0</v>
      </c>
      <c r="D25" s="9" t="s">
        <v>434</v>
      </c>
      <c r="E25" s="11">
        <v>24937.0</v>
      </c>
      <c r="F25" s="9" t="s">
        <v>1581</v>
      </c>
      <c r="G25" s="9" t="s">
        <v>1582</v>
      </c>
      <c r="H25" s="9" t="s">
        <v>1583</v>
      </c>
      <c r="I25" s="9" t="s">
        <v>1584</v>
      </c>
      <c r="J25" s="10">
        <v>44561.0</v>
      </c>
      <c r="K25" s="11">
        <v>1.0</v>
      </c>
      <c r="L25" s="9" t="s">
        <v>1585</v>
      </c>
      <c r="M25" s="12">
        <v>4.33395E8</v>
      </c>
      <c r="N25" s="9" t="s">
        <v>1586</v>
      </c>
    </row>
    <row r="26">
      <c r="A26" s="9" t="s">
        <v>435</v>
      </c>
      <c r="B26" s="10">
        <v>44561.0</v>
      </c>
      <c r="C26" s="11">
        <v>1.0</v>
      </c>
      <c r="D26" s="9" t="s">
        <v>436</v>
      </c>
      <c r="E26" s="11">
        <v>15717.0</v>
      </c>
      <c r="F26" s="9" t="s">
        <v>1581</v>
      </c>
      <c r="G26" s="9" t="s">
        <v>1582</v>
      </c>
      <c r="H26" s="9" t="s">
        <v>1583</v>
      </c>
      <c r="I26" s="9" t="s">
        <v>1584</v>
      </c>
      <c r="J26" s="10">
        <v>44561.0</v>
      </c>
      <c r="K26" s="11">
        <v>1.0</v>
      </c>
      <c r="L26" s="9" t="s">
        <v>1585</v>
      </c>
      <c r="M26" s="12">
        <v>2.21535E8</v>
      </c>
      <c r="N26" s="9" t="s">
        <v>1586</v>
      </c>
    </row>
    <row r="27">
      <c r="A27" s="9" t="s">
        <v>437</v>
      </c>
      <c r="B27" s="10">
        <v>44561.0</v>
      </c>
      <c r="C27" s="11">
        <v>2.0</v>
      </c>
      <c r="D27" s="9" t="s">
        <v>438</v>
      </c>
      <c r="E27" s="11">
        <v>21733.0</v>
      </c>
      <c r="F27" s="9" t="s">
        <v>1581</v>
      </c>
      <c r="G27" s="9" t="s">
        <v>1582</v>
      </c>
      <c r="H27" s="9" t="s">
        <v>1583</v>
      </c>
      <c r="I27" s="9" t="s">
        <v>1584</v>
      </c>
      <c r="J27" s="10">
        <v>44561.0</v>
      </c>
      <c r="K27" s="11">
        <v>1.0</v>
      </c>
      <c r="L27" s="9" t="s">
        <v>1585</v>
      </c>
      <c r="M27" s="12">
        <v>9.864669E10</v>
      </c>
      <c r="N27" s="9" t="s">
        <v>1586</v>
      </c>
    </row>
    <row r="28">
      <c r="A28" s="9" t="s">
        <v>439</v>
      </c>
      <c r="B28" s="10">
        <v>44561.0</v>
      </c>
      <c r="C28" s="11">
        <v>1.0</v>
      </c>
      <c r="D28" s="9" t="s">
        <v>292</v>
      </c>
      <c r="E28" s="11">
        <v>15539.0</v>
      </c>
      <c r="F28" s="9" t="s">
        <v>1581</v>
      </c>
      <c r="G28" s="9" t="s">
        <v>1582</v>
      </c>
      <c r="H28" s="9" t="s">
        <v>1583</v>
      </c>
      <c r="I28" s="9" t="s">
        <v>1584</v>
      </c>
      <c r="J28" s="10">
        <v>44561.0</v>
      </c>
      <c r="K28" s="11">
        <v>1.0</v>
      </c>
      <c r="L28" s="9" t="s">
        <v>1585</v>
      </c>
      <c r="M28" s="12">
        <v>3.0418E10</v>
      </c>
      <c r="N28" s="9" t="s">
        <v>1586</v>
      </c>
    </row>
    <row r="29">
      <c r="A29" s="9" t="s">
        <v>440</v>
      </c>
      <c r="B29" s="10">
        <v>44561.0</v>
      </c>
      <c r="C29" s="11">
        <v>5.0</v>
      </c>
      <c r="D29" s="9" t="s">
        <v>441</v>
      </c>
      <c r="E29" s="11">
        <v>15784.0</v>
      </c>
      <c r="F29" s="9" t="s">
        <v>1581</v>
      </c>
      <c r="G29" s="9" t="s">
        <v>1582</v>
      </c>
      <c r="H29" s="9" t="s">
        <v>1583</v>
      </c>
      <c r="I29" s="9" t="s">
        <v>1584</v>
      </c>
      <c r="J29" s="10">
        <v>44561.0</v>
      </c>
      <c r="K29" s="11">
        <v>1.0</v>
      </c>
      <c r="L29" s="9" t="s">
        <v>1585</v>
      </c>
      <c r="M29" s="12">
        <v>2.51147E8</v>
      </c>
      <c r="N29" s="9" t="s">
        <v>1586</v>
      </c>
    </row>
    <row r="30">
      <c r="A30" s="9" t="s">
        <v>442</v>
      </c>
      <c r="B30" s="10">
        <v>44561.0</v>
      </c>
      <c r="C30" s="11">
        <v>1.0</v>
      </c>
      <c r="D30" s="9" t="s">
        <v>443</v>
      </c>
      <c r="E30" s="11">
        <v>24660.0</v>
      </c>
      <c r="F30" s="9" t="s">
        <v>1581</v>
      </c>
      <c r="G30" s="9" t="s">
        <v>1582</v>
      </c>
      <c r="H30" s="9" t="s">
        <v>1583</v>
      </c>
      <c r="I30" s="9" t="s">
        <v>1584</v>
      </c>
      <c r="J30" s="10">
        <v>44561.0</v>
      </c>
      <c r="K30" s="11">
        <v>1.0</v>
      </c>
      <c r="L30" s="9" t="s">
        <v>1585</v>
      </c>
      <c r="M30" s="12">
        <v>7.80624E8</v>
      </c>
      <c r="N30" s="9" t="s">
        <v>1586</v>
      </c>
    </row>
    <row r="31">
      <c r="A31" s="9" t="s">
        <v>444</v>
      </c>
      <c r="B31" s="10">
        <v>44561.0</v>
      </c>
      <c r="C31" s="11">
        <v>1.0</v>
      </c>
      <c r="D31" s="9" t="s">
        <v>445</v>
      </c>
      <c r="E31" s="11">
        <v>15709.0</v>
      </c>
      <c r="F31" s="9" t="s">
        <v>1581</v>
      </c>
      <c r="G31" s="9" t="s">
        <v>1582</v>
      </c>
      <c r="H31" s="9" t="s">
        <v>1583</v>
      </c>
      <c r="I31" s="9" t="s">
        <v>1584</v>
      </c>
      <c r="J31" s="10">
        <v>44561.0</v>
      </c>
      <c r="K31" s="11">
        <v>1.0</v>
      </c>
      <c r="L31" s="9" t="s">
        <v>1585</v>
      </c>
      <c r="M31" s="12">
        <v>6.219437E9</v>
      </c>
      <c r="N31" s="9" t="s">
        <v>1586</v>
      </c>
    </row>
    <row r="32">
      <c r="A32" s="9" t="s">
        <v>446</v>
      </c>
      <c r="B32" s="10">
        <v>44561.0</v>
      </c>
      <c r="C32" s="11">
        <v>1.0</v>
      </c>
      <c r="D32" s="9" t="s">
        <v>394</v>
      </c>
      <c r="E32" s="11">
        <v>15741.0</v>
      </c>
      <c r="F32" s="9" t="s">
        <v>1581</v>
      </c>
      <c r="G32" s="9" t="s">
        <v>1582</v>
      </c>
      <c r="H32" s="9" t="s">
        <v>1583</v>
      </c>
      <c r="I32" s="9" t="s">
        <v>1584</v>
      </c>
      <c r="J32" s="10">
        <v>44561.0</v>
      </c>
      <c r="K32" s="11">
        <v>1.0</v>
      </c>
      <c r="L32" s="9" t="s">
        <v>1585</v>
      </c>
      <c r="M32" s="12">
        <v>1.97046E8</v>
      </c>
      <c r="N32" s="9" t="s">
        <v>1586</v>
      </c>
    </row>
    <row r="33">
      <c r="A33" s="9" t="s">
        <v>447</v>
      </c>
      <c r="B33" s="10">
        <v>44561.0</v>
      </c>
      <c r="C33" s="11">
        <v>1.0</v>
      </c>
      <c r="D33" s="9" t="s">
        <v>284</v>
      </c>
      <c r="E33" s="11">
        <v>17949.0</v>
      </c>
      <c r="F33" s="9" t="s">
        <v>1581</v>
      </c>
      <c r="G33" s="9" t="s">
        <v>1582</v>
      </c>
      <c r="H33" s="9" t="s">
        <v>1583</v>
      </c>
      <c r="I33" s="9" t="s">
        <v>1584</v>
      </c>
      <c r="J33" s="10">
        <v>44561.0</v>
      </c>
      <c r="K33" s="11">
        <v>1.0</v>
      </c>
      <c r="L33" s="9" t="s">
        <v>1585</v>
      </c>
      <c r="M33" s="12">
        <v>1.3434736E10</v>
      </c>
      <c r="N33" s="9" t="s">
        <v>1586</v>
      </c>
    </row>
    <row r="34">
      <c r="A34" s="9" t="s">
        <v>448</v>
      </c>
      <c r="B34" s="10">
        <v>44561.0</v>
      </c>
      <c r="C34" s="11">
        <v>1.0</v>
      </c>
      <c r="D34" s="9" t="s">
        <v>449</v>
      </c>
      <c r="E34" s="11">
        <v>25666.0</v>
      </c>
      <c r="F34" s="9" t="s">
        <v>1581</v>
      </c>
      <c r="G34" s="9" t="s">
        <v>1582</v>
      </c>
      <c r="H34" s="9" t="s">
        <v>1583</v>
      </c>
      <c r="I34" s="9" t="s">
        <v>1584</v>
      </c>
      <c r="J34" s="10">
        <v>44561.0</v>
      </c>
      <c r="K34" s="11">
        <v>1.0</v>
      </c>
      <c r="L34" s="9" t="s">
        <v>1585</v>
      </c>
      <c r="M34" s="12">
        <v>1.98668E8</v>
      </c>
      <c r="N34" s="9" t="s">
        <v>1586</v>
      </c>
    </row>
    <row r="35">
      <c r="A35" s="9" t="s">
        <v>450</v>
      </c>
      <c r="B35" s="10">
        <v>44561.0</v>
      </c>
      <c r="C35" s="11">
        <v>1.0</v>
      </c>
      <c r="D35" s="9" t="s">
        <v>451</v>
      </c>
      <c r="E35" s="11">
        <v>25577.0</v>
      </c>
      <c r="F35" s="9" t="s">
        <v>1581</v>
      </c>
      <c r="G35" s="9" t="s">
        <v>1582</v>
      </c>
      <c r="H35" s="9" t="s">
        <v>1589</v>
      </c>
      <c r="I35" s="9" t="s">
        <v>1584</v>
      </c>
      <c r="J35" s="10">
        <v>44561.0</v>
      </c>
      <c r="K35" s="11">
        <v>1.0</v>
      </c>
      <c r="L35" s="9" t="s">
        <v>1585</v>
      </c>
      <c r="M35" s="12">
        <v>1.8932354E10</v>
      </c>
      <c r="N35" s="9" t="s">
        <v>1586</v>
      </c>
    </row>
    <row r="36">
      <c r="A36" s="9" t="s">
        <v>452</v>
      </c>
      <c r="B36" s="10">
        <v>44561.0</v>
      </c>
      <c r="C36" s="11">
        <v>1.0</v>
      </c>
      <c r="D36" s="9" t="s">
        <v>214</v>
      </c>
      <c r="E36" s="11">
        <v>16101.0</v>
      </c>
      <c r="F36" s="9" t="s">
        <v>1581</v>
      </c>
      <c r="G36" s="9" t="s">
        <v>1582</v>
      </c>
      <c r="H36" s="9" t="s">
        <v>1583</v>
      </c>
      <c r="I36" s="9" t="s">
        <v>1584</v>
      </c>
      <c r="J36" s="10">
        <v>44561.0</v>
      </c>
      <c r="K36" s="11">
        <v>1.0</v>
      </c>
      <c r="L36" s="9" t="s">
        <v>1585</v>
      </c>
      <c r="M36" s="12">
        <v>3.264301E9</v>
      </c>
      <c r="N36" s="9" t="s">
        <v>1586</v>
      </c>
    </row>
    <row r="37">
      <c r="A37" s="9" t="s">
        <v>1590</v>
      </c>
      <c r="B37" s="10">
        <v>44561.0</v>
      </c>
      <c r="C37" s="11">
        <v>1.0</v>
      </c>
      <c r="D37" s="9" t="s">
        <v>233</v>
      </c>
      <c r="E37" s="11">
        <v>6041.0</v>
      </c>
      <c r="F37" s="9" t="s">
        <v>1581</v>
      </c>
      <c r="G37" s="9" t="s">
        <v>1582</v>
      </c>
      <c r="H37" s="9" t="s">
        <v>1583</v>
      </c>
      <c r="I37" s="9" t="s">
        <v>1584</v>
      </c>
      <c r="J37" s="10">
        <v>44561.0</v>
      </c>
      <c r="K37" s="11">
        <v>1.0</v>
      </c>
      <c r="L37" s="9" t="s">
        <v>1585</v>
      </c>
      <c r="M37" s="12">
        <v>2.38205E8</v>
      </c>
      <c r="N37" s="9" t="s">
        <v>1586</v>
      </c>
    </row>
    <row r="38">
      <c r="A38" s="9" t="s">
        <v>453</v>
      </c>
      <c r="B38" s="10">
        <v>44561.0</v>
      </c>
      <c r="C38" s="11">
        <v>1.0</v>
      </c>
      <c r="D38" s="9" t="s">
        <v>454</v>
      </c>
      <c r="E38" s="11">
        <v>25160.0</v>
      </c>
      <c r="F38" s="9" t="s">
        <v>1581</v>
      </c>
      <c r="G38" s="9" t="s">
        <v>1582</v>
      </c>
      <c r="H38" s="9" t="s">
        <v>1583</v>
      </c>
      <c r="I38" s="9" t="s">
        <v>1584</v>
      </c>
      <c r="J38" s="10">
        <v>44561.0</v>
      </c>
      <c r="K38" s="11">
        <v>1.0</v>
      </c>
      <c r="L38" s="9" t="s">
        <v>1585</v>
      </c>
      <c r="M38" s="12">
        <v>1.541693E9</v>
      </c>
      <c r="N38" s="9" t="s">
        <v>1586</v>
      </c>
    </row>
    <row r="39">
      <c r="A39" s="9" t="s">
        <v>455</v>
      </c>
      <c r="B39" s="10">
        <v>44561.0</v>
      </c>
      <c r="C39" s="11">
        <v>3.0</v>
      </c>
      <c r="D39" s="9" t="s">
        <v>336</v>
      </c>
      <c r="E39" s="11">
        <v>19186.0</v>
      </c>
      <c r="F39" s="9" t="s">
        <v>1581</v>
      </c>
      <c r="G39" s="9" t="s">
        <v>1582</v>
      </c>
      <c r="H39" s="9" t="s">
        <v>1583</v>
      </c>
      <c r="I39" s="9" t="s">
        <v>1584</v>
      </c>
      <c r="J39" s="10">
        <v>44561.0</v>
      </c>
      <c r="K39" s="11">
        <v>1.0</v>
      </c>
      <c r="L39" s="9" t="s">
        <v>1585</v>
      </c>
      <c r="M39" s="12">
        <v>6.393803E9</v>
      </c>
      <c r="N39" s="9" t="s">
        <v>1586</v>
      </c>
    </row>
    <row r="40">
      <c r="A40" s="9" t="s">
        <v>456</v>
      </c>
      <c r="B40" s="10">
        <v>44561.0</v>
      </c>
      <c r="C40" s="11">
        <v>1.0</v>
      </c>
      <c r="D40" s="9" t="s">
        <v>90</v>
      </c>
      <c r="E40" s="11">
        <v>16292.0</v>
      </c>
      <c r="F40" s="9" t="s">
        <v>1581</v>
      </c>
      <c r="G40" s="9" t="s">
        <v>1582</v>
      </c>
      <c r="H40" s="9" t="s">
        <v>1583</v>
      </c>
      <c r="I40" s="9" t="s">
        <v>1584</v>
      </c>
      <c r="J40" s="10">
        <v>44561.0</v>
      </c>
      <c r="K40" s="11">
        <v>1.0</v>
      </c>
      <c r="L40" s="9" t="s">
        <v>1585</v>
      </c>
      <c r="M40" s="12">
        <v>6.1911134E10</v>
      </c>
      <c r="N40" s="9" t="s">
        <v>1586</v>
      </c>
    </row>
    <row r="41">
      <c r="A41" s="9" t="s">
        <v>457</v>
      </c>
      <c r="B41" s="10">
        <v>44561.0</v>
      </c>
      <c r="C41" s="11">
        <v>2.0</v>
      </c>
      <c r="D41" s="9" t="s">
        <v>458</v>
      </c>
      <c r="E41" s="11">
        <v>16284.0</v>
      </c>
      <c r="F41" s="9" t="s">
        <v>1581</v>
      </c>
      <c r="G41" s="9" t="s">
        <v>1582</v>
      </c>
      <c r="H41" s="9" t="s">
        <v>1583</v>
      </c>
      <c r="I41" s="9" t="s">
        <v>1584</v>
      </c>
      <c r="J41" s="10">
        <v>44561.0</v>
      </c>
      <c r="K41" s="11">
        <v>1.0</v>
      </c>
      <c r="L41" s="9" t="s">
        <v>1585</v>
      </c>
      <c r="M41" s="12">
        <v>112000.0</v>
      </c>
      <c r="N41" s="9" t="s">
        <v>1586</v>
      </c>
    </row>
    <row r="42">
      <c r="A42" s="9" t="s">
        <v>459</v>
      </c>
      <c r="B42" s="10">
        <v>44561.0</v>
      </c>
      <c r="C42" s="11">
        <v>2.0</v>
      </c>
      <c r="D42" s="9" t="s">
        <v>460</v>
      </c>
      <c r="E42" s="11">
        <v>20044.0</v>
      </c>
      <c r="F42" s="9" t="s">
        <v>1581</v>
      </c>
      <c r="G42" s="9" t="s">
        <v>1582</v>
      </c>
      <c r="H42" s="9" t="s">
        <v>1583</v>
      </c>
      <c r="I42" s="9" t="s">
        <v>1584</v>
      </c>
      <c r="J42" s="10">
        <v>44561.0</v>
      </c>
      <c r="K42" s="11">
        <v>1.0</v>
      </c>
      <c r="L42" s="9" t="s">
        <v>1585</v>
      </c>
      <c r="M42" s="12">
        <v>5.69366E8</v>
      </c>
      <c r="N42" s="9" t="s">
        <v>1586</v>
      </c>
    </row>
    <row r="43">
      <c r="A43" s="9" t="s">
        <v>461</v>
      </c>
      <c r="B43" s="10">
        <v>44561.0</v>
      </c>
      <c r="C43" s="11">
        <v>1.0</v>
      </c>
      <c r="D43" s="9" t="s">
        <v>462</v>
      </c>
      <c r="E43" s="11">
        <v>23000.0</v>
      </c>
      <c r="F43" s="9" t="s">
        <v>1581</v>
      </c>
      <c r="G43" s="9" t="s">
        <v>1582</v>
      </c>
      <c r="H43" s="9" t="s">
        <v>1583</v>
      </c>
      <c r="I43" s="9" t="s">
        <v>1584</v>
      </c>
      <c r="J43" s="10">
        <v>44561.0</v>
      </c>
      <c r="K43" s="11">
        <v>1.0</v>
      </c>
      <c r="L43" s="9" t="s">
        <v>1585</v>
      </c>
      <c r="M43" s="12">
        <v>3.045714E9</v>
      </c>
      <c r="N43" s="9" t="s">
        <v>1586</v>
      </c>
    </row>
    <row r="44">
      <c r="A44" s="9" t="s">
        <v>463</v>
      </c>
      <c r="B44" s="10">
        <v>44561.0</v>
      </c>
      <c r="C44" s="11">
        <v>1.0</v>
      </c>
      <c r="D44" s="9" t="s">
        <v>464</v>
      </c>
      <c r="E44" s="11">
        <v>18708.0</v>
      </c>
      <c r="F44" s="9" t="s">
        <v>1581</v>
      </c>
      <c r="G44" s="9" t="s">
        <v>1582</v>
      </c>
      <c r="H44" s="9" t="s">
        <v>1583</v>
      </c>
      <c r="I44" s="9" t="s">
        <v>1584</v>
      </c>
      <c r="J44" s="10">
        <v>44561.0</v>
      </c>
      <c r="K44" s="11">
        <v>1.0</v>
      </c>
      <c r="L44" s="9" t="s">
        <v>1585</v>
      </c>
      <c r="M44" s="12">
        <v>7.43506E8</v>
      </c>
      <c r="N44" s="9" t="s">
        <v>1586</v>
      </c>
    </row>
    <row r="45">
      <c r="A45" s="9" t="s">
        <v>465</v>
      </c>
      <c r="B45" s="10">
        <v>44561.0</v>
      </c>
      <c r="C45" s="11">
        <v>1.0</v>
      </c>
      <c r="D45" s="9" t="s">
        <v>353</v>
      </c>
      <c r="E45" s="11">
        <v>16438.0</v>
      </c>
      <c r="F45" s="9" t="s">
        <v>1581</v>
      </c>
      <c r="G45" s="9" t="s">
        <v>1582</v>
      </c>
      <c r="H45" s="9" t="s">
        <v>1583</v>
      </c>
      <c r="I45" s="9" t="s">
        <v>1584</v>
      </c>
      <c r="J45" s="10">
        <v>44561.0</v>
      </c>
      <c r="K45" s="11">
        <v>1.0</v>
      </c>
      <c r="L45" s="9" t="s">
        <v>1585</v>
      </c>
      <c r="M45" s="12">
        <v>7332000.0</v>
      </c>
      <c r="N45" s="9" t="s">
        <v>1586</v>
      </c>
    </row>
    <row r="46">
      <c r="A46" s="9" t="s">
        <v>466</v>
      </c>
      <c r="B46" s="10">
        <v>44561.0</v>
      </c>
      <c r="C46" s="11">
        <v>1.0</v>
      </c>
      <c r="D46" s="9" t="s">
        <v>467</v>
      </c>
      <c r="E46" s="11">
        <v>26891.0</v>
      </c>
      <c r="F46" s="9" t="s">
        <v>1581</v>
      </c>
      <c r="G46" s="9" t="s">
        <v>1582</v>
      </c>
      <c r="H46" s="9" t="s">
        <v>1583</v>
      </c>
      <c r="I46" s="9" t="s">
        <v>1584</v>
      </c>
      <c r="J46" s="10">
        <v>44561.0</v>
      </c>
      <c r="K46" s="11">
        <v>1.0</v>
      </c>
      <c r="L46" s="9" t="s">
        <v>1585</v>
      </c>
      <c r="M46" s="12">
        <v>1.830762E9</v>
      </c>
      <c r="N46" s="9" t="s">
        <v>1586</v>
      </c>
    </row>
    <row r="47">
      <c r="A47" s="9" t="s">
        <v>468</v>
      </c>
      <c r="B47" s="10">
        <v>44561.0</v>
      </c>
      <c r="C47" s="11">
        <v>1.0</v>
      </c>
      <c r="D47" s="9" t="s">
        <v>469</v>
      </c>
      <c r="E47" s="11">
        <v>16497.0</v>
      </c>
      <c r="F47" s="9" t="s">
        <v>1581</v>
      </c>
      <c r="G47" s="9" t="s">
        <v>1582</v>
      </c>
      <c r="H47" s="9" t="s">
        <v>1583</v>
      </c>
      <c r="I47" s="9" t="s">
        <v>1584</v>
      </c>
      <c r="J47" s="10">
        <v>44561.0</v>
      </c>
      <c r="K47" s="11">
        <v>1.0</v>
      </c>
      <c r="L47" s="9" t="s">
        <v>1585</v>
      </c>
      <c r="M47" s="12">
        <v>2.72272E8</v>
      </c>
      <c r="N47" s="9" t="s">
        <v>1586</v>
      </c>
    </row>
    <row r="48">
      <c r="A48" s="9" t="s">
        <v>470</v>
      </c>
      <c r="B48" s="10">
        <v>44561.0</v>
      </c>
      <c r="C48" s="11">
        <v>2.0</v>
      </c>
      <c r="D48" s="9" t="s">
        <v>395</v>
      </c>
      <c r="E48" s="11">
        <v>16551.0</v>
      </c>
      <c r="F48" s="9" t="s">
        <v>1581</v>
      </c>
      <c r="G48" s="9" t="s">
        <v>1582</v>
      </c>
      <c r="H48" s="9" t="s">
        <v>1583</v>
      </c>
      <c r="I48" s="9" t="s">
        <v>1584</v>
      </c>
      <c r="J48" s="10">
        <v>44561.0</v>
      </c>
      <c r="K48" s="11">
        <v>1.0</v>
      </c>
      <c r="L48" s="9" t="s">
        <v>1585</v>
      </c>
      <c r="M48" s="12">
        <v>0.0</v>
      </c>
      <c r="N48" s="9" t="s">
        <v>1586</v>
      </c>
    </row>
    <row r="49">
      <c r="A49" s="9" t="s">
        <v>471</v>
      </c>
      <c r="B49" s="10">
        <v>44561.0</v>
      </c>
      <c r="C49" s="11">
        <v>1.0</v>
      </c>
      <c r="D49" s="9" t="s">
        <v>327</v>
      </c>
      <c r="E49" s="11">
        <v>16527.0</v>
      </c>
      <c r="F49" s="9" t="s">
        <v>1581</v>
      </c>
      <c r="G49" s="9" t="s">
        <v>1582</v>
      </c>
      <c r="H49" s="9" t="s">
        <v>1583</v>
      </c>
      <c r="I49" s="9" t="s">
        <v>1584</v>
      </c>
      <c r="J49" s="10">
        <v>44561.0</v>
      </c>
      <c r="K49" s="11">
        <v>1.0</v>
      </c>
      <c r="L49" s="9" t="s">
        <v>1585</v>
      </c>
      <c r="M49" s="12">
        <v>1.5479988E10</v>
      </c>
      <c r="N49" s="9" t="s">
        <v>1586</v>
      </c>
    </row>
    <row r="50">
      <c r="A50" s="9" t="s">
        <v>472</v>
      </c>
      <c r="B50" s="10">
        <v>44561.0</v>
      </c>
      <c r="C50" s="11">
        <v>1.0</v>
      </c>
      <c r="D50" s="9" t="s">
        <v>473</v>
      </c>
      <c r="E50" s="11">
        <v>27022.0</v>
      </c>
      <c r="F50" s="9" t="s">
        <v>1581</v>
      </c>
      <c r="G50" s="9" t="s">
        <v>1582</v>
      </c>
      <c r="H50" s="9" t="s">
        <v>1583</v>
      </c>
      <c r="I50" s="9" t="s">
        <v>1584</v>
      </c>
      <c r="J50" s="10">
        <v>44561.0</v>
      </c>
      <c r="K50" s="11">
        <v>1.0</v>
      </c>
      <c r="L50" s="9" t="s">
        <v>1585</v>
      </c>
      <c r="M50" s="12">
        <v>1.8450404E10</v>
      </c>
      <c r="N50" s="9" t="s">
        <v>1586</v>
      </c>
    </row>
    <row r="51">
      <c r="A51" s="9" t="s">
        <v>474</v>
      </c>
      <c r="B51" s="10">
        <v>44561.0</v>
      </c>
      <c r="C51" s="11">
        <v>1.0</v>
      </c>
      <c r="D51" s="9" t="s">
        <v>352</v>
      </c>
      <c r="E51" s="11">
        <v>16586.0</v>
      </c>
      <c r="F51" s="9" t="s">
        <v>1581</v>
      </c>
      <c r="G51" s="9" t="s">
        <v>1582</v>
      </c>
      <c r="H51" s="9" t="s">
        <v>1589</v>
      </c>
      <c r="I51" s="9" t="s">
        <v>1584</v>
      </c>
      <c r="J51" s="10">
        <v>44561.0</v>
      </c>
      <c r="K51" s="11">
        <v>1.0</v>
      </c>
      <c r="L51" s="9" t="s">
        <v>1585</v>
      </c>
      <c r="M51" s="12">
        <v>1.23494E8</v>
      </c>
      <c r="N51" s="9" t="s">
        <v>1586</v>
      </c>
    </row>
    <row r="52">
      <c r="A52" s="9" t="s">
        <v>475</v>
      </c>
      <c r="B52" s="10">
        <v>44561.0</v>
      </c>
      <c r="C52" s="11">
        <v>1.0</v>
      </c>
      <c r="D52" s="9" t="s">
        <v>476</v>
      </c>
      <c r="E52" s="11">
        <v>18287.0</v>
      </c>
      <c r="F52" s="9" t="s">
        <v>1581</v>
      </c>
      <c r="G52" s="9" t="s">
        <v>1582</v>
      </c>
      <c r="H52" s="9" t="s">
        <v>1583</v>
      </c>
      <c r="I52" s="9" t="s">
        <v>1584</v>
      </c>
      <c r="J52" s="10">
        <v>44561.0</v>
      </c>
      <c r="K52" s="11">
        <v>1.0</v>
      </c>
      <c r="L52" s="9" t="s">
        <v>1585</v>
      </c>
      <c r="M52" s="12">
        <v>5.0945E7</v>
      </c>
      <c r="N52" s="9" t="s">
        <v>1586</v>
      </c>
    </row>
    <row r="53">
      <c r="A53" s="9" t="s">
        <v>477</v>
      </c>
      <c r="B53" s="10">
        <v>44561.0</v>
      </c>
      <c r="C53" s="11">
        <v>1.0</v>
      </c>
      <c r="D53" s="9" t="s">
        <v>478</v>
      </c>
      <c r="E53" s="11">
        <v>16659.0</v>
      </c>
      <c r="F53" s="9" t="s">
        <v>1581</v>
      </c>
      <c r="G53" s="9" t="s">
        <v>1582</v>
      </c>
      <c r="H53" s="9" t="s">
        <v>1583</v>
      </c>
      <c r="I53" s="9" t="s">
        <v>1584</v>
      </c>
      <c r="J53" s="10">
        <v>44561.0</v>
      </c>
      <c r="K53" s="11">
        <v>1.0</v>
      </c>
      <c r="L53" s="9" t="s">
        <v>1585</v>
      </c>
      <c r="M53" s="12">
        <v>1.0101095E10</v>
      </c>
      <c r="N53" s="9" t="s">
        <v>1586</v>
      </c>
    </row>
    <row r="54">
      <c r="A54" s="9" t="s">
        <v>479</v>
      </c>
      <c r="B54" s="10">
        <v>44561.0</v>
      </c>
      <c r="C54" s="11">
        <v>1.0</v>
      </c>
      <c r="D54" s="9" t="s">
        <v>381</v>
      </c>
      <c r="E54" s="11">
        <v>16624.0</v>
      </c>
      <c r="F54" s="9" t="s">
        <v>1581</v>
      </c>
      <c r="G54" s="9" t="s">
        <v>1582</v>
      </c>
      <c r="H54" s="9" t="s">
        <v>1583</v>
      </c>
      <c r="I54" s="9" t="s">
        <v>1584</v>
      </c>
      <c r="J54" s="10">
        <v>44561.0</v>
      </c>
      <c r="K54" s="11">
        <v>1.0</v>
      </c>
      <c r="L54" s="9" t="s">
        <v>1585</v>
      </c>
      <c r="M54" s="12">
        <v>1.16429E8</v>
      </c>
      <c r="N54" s="9" t="s">
        <v>1586</v>
      </c>
    </row>
    <row r="55">
      <c r="A55" s="9" t="s">
        <v>480</v>
      </c>
      <c r="B55" s="10">
        <v>44561.0</v>
      </c>
      <c r="C55" s="11">
        <v>1.0</v>
      </c>
      <c r="D55" s="9" t="s">
        <v>168</v>
      </c>
      <c r="E55" s="11">
        <v>16632.0</v>
      </c>
      <c r="F55" s="9" t="s">
        <v>1581</v>
      </c>
      <c r="G55" s="9" t="s">
        <v>1582</v>
      </c>
      <c r="H55" s="9" t="s">
        <v>1583</v>
      </c>
      <c r="I55" s="9" t="s">
        <v>1584</v>
      </c>
      <c r="J55" s="10">
        <v>44561.0</v>
      </c>
      <c r="K55" s="11">
        <v>1.0</v>
      </c>
      <c r="L55" s="9" t="s">
        <v>1585</v>
      </c>
      <c r="M55" s="12">
        <v>5.43795E8</v>
      </c>
      <c r="N55" s="9" t="s">
        <v>1586</v>
      </c>
    </row>
    <row r="56">
      <c r="A56" s="9" t="s">
        <v>481</v>
      </c>
      <c r="B56" s="10">
        <v>44561.0</v>
      </c>
      <c r="C56" s="11">
        <v>1.0</v>
      </c>
      <c r="D56" s="9" t="s">
        <v>99</v>
      </c>
      <c r="E56" s="11">
        <v>16675.0</v>
      </c>
      <c r="F56" s="9" t="s">
        <v>1581</v>
      </c>
      <c r="G56" s="9" t="s">
        <v>1582</v>
      </c>
      <c r="H56" s="9" t="s">
        <v>1589</v>
      </c>
      <c r="I56" s="9" t="s">
        <v>1584</v>
      </c>
      <c r="J56" s="10">
        <v>44561.0</v>
      </c>
      <c r="K56" s="11">
        <v>1.0</v>
      </c>
      <c r="L56" s="9" t="s">
        <v>1585</v>
      </c>
      <c r="M56" s="12">
        <v>1.3267328E10</v>
      </c>
      <c r="N56" s="9" t="s">
        <v>1586</v>
      </c>
    </row>
    <row r="57">
      <c r="A57" s="9" t="s">
        <v>482</v>
      </c>
      <c r="B57" s="10">
        <v>44561.0</v>
      </c>
      <c r="C57" s="11">
        <v>1.0</v>
      </c>
      <c r="D57" s="9" t="s">
        <v>396</v>
      </c>
      <c r="E57" s="11">
        <v>16705.0</v>
      </c>
      <c r="F57" s="9" t="s">
        <v>1581</v>
      </c>
      <c r="G57" s="9" t="s">
        <v>1582</v>
      </c>
      <c r="H57" s="9" t="s">
        <v>1589</v>
      </c>
      <c r="I57" s="9" t="s">
        <v>1584</v>
      </c>
      <c r="J57" s="10">
        <v>44561.0</v>
      </c>
      <c r="K57" s="11">
        <v>1.0</v>
      </c>
      <c r="L57" s="9" t="s">
        <v>1585</v>
      </c>
      <c r="M57" s="12">
        <v>4519000.0</v>
      </c>
      <c r="N57" s="9" t="s">
        <v>1586</v>
      </c>
    </row>
    <row r="58">
      <c r="A58" s="9" t="s">
        <v>483</v>
      </c>
      <c r="B58" s="10">
        <v>44561.0</v>
      </c>
      <c r="C58" s="11">
        <v>1.0</v>
      </c>
      <c r="D58" s="9" t="s">
        <v>484</v>
      </c>
      <c r="E58" s="11">
        <v>26050.0</v>
      </c>
      <c r="F58" s="9" t="s">
        <v>1581</v>
      </c>
      <c r="G58" s="9" t="s">
        <v>1582</v>
      </c>
      <c r="H58" s="9" t="s">
        <v>1583</v>
      </c>
      <c r="I58" s="9" t="s">
        <v>1584</v>
      </c>
      <c r="J58" s="10">
        <v>44561.0</v>
      </c>
      <c r="K58" s="11">
        <v>1.0</v>
      </c>
      <c r="L58" s="9" t="s">
        <v>1585</v>
      </c>
      <c r="M58" s="12">
        <v>1.597177E9</v>
      </c>
      <c r="N58" s="9" t="s">
        <v>1586</v>
      </c>
    </row>
    <row r="59">
      <c r="A59" s="9" t="s">
        <v>485</v>
      </c>
      <c r="B59" s="10">
        <v>44561.0</v>
      </c>
      <c r="C59" s="11">
        <v>1.0</v>
      </c>
      <c r="D59" s="9" t="s">
        <v>486</v>
      </c>
      <c r="E59" s="11">
        <v>17868.0</v>
      </c>
      <c r="F59" s="9" t="s">
        <v>1581</v>
      </c>
      <c r="G59" s="9" t="s">
        <v>1582</v>
      </c>
      <c r="H59" s="9" t="s">
        <v>1583</v>
      </c>
      <c r="I59" s="9" t="s">
        <v>1584</v>
      </c>
      <c r="J59" s="10">
        <v>44561.0</v>
      </c>
      <c r="K59" s="11">
        <v>1.0</v>
      </c>
      <c r="L59" s="9" t="s">
        <v>1585</v>
      </c>
      <c r="M59" s="12">
        <v>2.40593E8</v>
      </c>
      <c r="N59" s="9" t="s">
        <v>1586</v>
      </c>
    </row>
    <row r="60">
      <c r="A60" s="9" t="s">
        <v>487</v>
      </c>
      <c r="B60" s="10">
        <v>44561.0</v>
      </c>
      <c r="C60" s="11">
        <v>2.0</v>
      </c>
      <c r="D60" s="9" t="s">
        <v>373</v>
      </c>
      <c r="E60" s="11">
        <v>20443.0</v>
      </c>
      <c r="F60" s="9" t="s">
        <v>1581</v>
      </c>
      <c r="G60" s="9" t="s">
        <v>1582</v>
      </c>
      <c r="H60" s="9" t="s">
        <v>1583</v>
      </c>
      <c r="I60" s="9" t="s">
        <v>1584</v>
      </c>
      <c r="J60" s="10">
        <v>44561.0</v>
      </c>
      <c r="K60" s="11">
        <v>1.0</v>
      </c>
      <c r="L60" s="9" t="s">
        <v>1585</v>
      </c>
      <c r="M60" s="12">
        <v>1.0338276E10</v>
      </c>
      <c r="N60" s="9" t="s">
        <v>1586</v>
      </c>
    </row>
    <row r="61">
      <c r="A61" s="9" t="s">
        <v>488</v>
      </c>
      <c r="B61" s="10">
        <v>44561.0</v>
      </c>
      <c r="C61" s="11">
        <v>1.0</v>
      </c>
      <c r="D61" s="9" t="s">
        <v>489</v>
      </c>
      <c r="E61" s="11">
        <v>24813.0</v>
      </c>
      <c r="F61" s="9" t="s">
        <v>1581</v>
      </c>
      <c r="G61" s="9" t="s">
        <v>1582</v>
      </c>
      <c r="H61" s="9" t="s">
        <v>1583</v>
      </c>
      <c r="I61" s="9" t="s">
        <v>1584</v>
      </c>
      <c r="J61" s="10">
        <v>44561.0</v>
      </c>
      <c r="K61" s="11">
        <v>1.0</v>
      </c>
      <c r="L61" s="9" t="s">
        <v>1585</v>
      </c>
      <c r="M61" s="12">
        <v>5.412522E9</v>
      </c>
      <c r="N61" s="9" t="s">
        <v>1586</v>
      </c>
    </row>
    <row r="62">
      <c r="A62" s="9" t="s">
        <v>490</v>
      </c>
      <c r="B62" s="10">
        <v>44561.0</v>
      </c>
      <c r="C62" s="11">
        <v>1.0</v>
      </c>
      <c r="D62" s="9" t="s">
        <v>315</v>
      </c>
      <c r="E62" s="11">
        <v>19232.0</v>
      </c>
      <c r="F62" s="9" t="s">
        <v>1581</v>
      </c>
      <c r="G62" s="9" t="s">
        <v>1582</v>
      </c>
      <c r="H62" s="9" t="s">
        <v>1583</v>
      </c>
      <c r="I62" s="9" t="s">
        <v>1584</v>
      </c>
      <c r="J62" s="10">
        <v>44561.0</v>
      </c>
      <c r="K62" s="11">
        <v>1.0</v>
      </c>
      <c r="L62" s="9" t="s">
        <v>1585</v>
      </c>
      <c r="M62" s="12">
        <v>1.673E7</v>
      </c>
      <c r="N62" s="9" t="s">
        <v>1586</v>
      </c>
    </row>
    <row r="63">
      <c r="A63" s="9" t="s">
        <v>491</v>
      </c>
      <c r="B63" s="10">
        <v>44561.0</v>
      </c>
      <c r="C63" s="11">
        <v>1.0</v>
      </c>
      <c r="D63" s="9" t="s">
        <v>180</v>
      </c>
      <c r="E63" s="11">
        <v>16985.0</v>
      </c>
      <c r="F63" s="9" t="s">
        <v>1581</v>
      </c>
      <c r="G63" s="9" t="s">
        <v>1582</v>
      </c>
      <c r="H63" s="9" t="s">
        <v>1583</v>
      </c>
      <c r="I63" s="9" t="s">
        <v>1584</v>
      </c>
      <c r="J63" s="10">
        <v>44561.0</v>
      </c>
      <c r="K63" s="11">
        <v>1.0</v>
      </c>
      <c r="L63" s="9" t="s">
        <v>1585</v>
      </c>
      <c r="M63" s="12">
        <v>7.214987E9</v>
      </c>
      <c r="N63" s="9" t="s">
        <v>1586</v>
      </c>
    </row>
    <row r="64">
      <c r="A64" s="9" t="s">
        <v>492</v>
      </c>
      <c r="B64" s="10">
        <v>44561.0</v>
      </c>
      <c r="C64" s="11">
        <v>1.0</v>
      </c>
      <c r="D64" s="9" t="s">
        <v>186</v>
      </c>
      <c r="E64" s="11">
        <v>16993.0</v>
      </c>
      <c r="F64" s="9" t="s">
        <v>1581</v>
      </c>
      <c r="G64" s="9" t="s">
        <v>1582</v>
      </c>
      <c r="H64" s="9" t="s">
        <v>1583</v>
      </c>
      <c r="I64" s="9" t="s">
        <v>1584</v>
      </c>
      <c r="J64" s="10">
        <v>44561.0</v>
      </c>
      <c r="K64" s="11">
        <v>1.0</v>
      </c>
      <c r="L64" s="9" t="s">
        <v>1585</v>
      </c>
      <c r="M64" s="12">
        <v>1.631964E9</v>
      </c>
      <c r="N64" s="9" t="s">
        <v>1586</v>
      </c>
    </row>
    <row r="65">
      <c r="A65" s="9" t="s">
        <v>493</v>
      </c>
      <c r="B65" s="10">
        <v>44561.0</v>
      </c>
      <c r="C65" s="11">
        <v>1.0</v>
      </c>
      <c r="D65" s="9" t="s">
        <v>184</v>
      </c>
      <c r="E65" s="11">
        <v>17485.0</v>
      </c>
      <c r="F65" s="9" t="s">
        <v>1581</v>
      </c>
      <c r="G65" s="9" t="s">
        <v>1582</v>
      </c>
      <c r="H65" s="9" t="s">
        <v>1583</v>
      </c>
      <c r="I65" s="9" t="s">
        <v>1584</v>
      </c>
      <c r="J65" s="10">
        <v>44561.0</v>
      </c>
      <c r="K65" s="11">
        <v>1.0</v>
      </c>
      <c r="L65" s="9" t="s">
        <v>1585</v>
      </c>
      <c r="M65" s="12">
        <v>1.0677E10</v>
      </c>
      <c r="N65" s="9" t="s">
        <v>1586</v>
      </c>
    </row>
    <row r="66">
      <c r="A66" s="9" t="s">
        <v>494</v>
      </c>
      <c r="B66" s="10">
        <v>44561.0</v>
      </c>
      <c r="C66" s="11">
        <v>1.0</v>
      </c>
      <c r="D66" s="9" t="s">
        <v>259</v>
      </c>
      <c r="E66" s="11">
        <v>17434.0</v>
      </c>
      <c r="F66" s="9" t="s">
        <v>1581</v>
      </c>
      <c r="G66" s="9" t="s">
        <v>1582</v>
      </c>
      <c r="H66" s="9" t="s">
        <v>1589</v>
      </c>
      <c r="I66" s="9" t="s">
        <v>1584</v>
      </c>
      <c r="J66" s="10">
        <v>44561.0</v>
      </c>
      <c r="K66" s="11">
        <v>1.0</v>
      </c>
      <c r="L66" s="9" t="s">
        <v>1585</v>
      </c>
      <c r="M66" s="12">
        <v>1.1195E7</v>
      </c>
      <c r="N66" s="9" t="s">
        <v>1586</v>
      </c>
    </row>
    <row r="67">
      <c r="A67" s="9" t="s">
        <v>495</v>
      </c>
      <c r="B67" s="10">
        <v>44561.0</v>
      </c>
      <c r="C67" s="11">
        <v>1.0</v>
      </c>
      <c r="D67" s="9" t="s">
        <v>359</v>
      </c>
      <c r="E67" s="11">
        <v>20800.0</v>
      </c>
      <c r="F67" s="9" t="s">
        <v>1581</v>
      </c>
      <c r="G67" s="9" t="s">
        <v>1582</v>
      </c>
      <c r="H67" s="9" t="s">
        <v>1583</v>
      </c>
      <c r="I67" s="9" t="s">
        <v>1584</v>
      </c>
      <c r="J67" s="10">
        <v>44561.0</v>
      </c>
      <c r="K67" s="11">
        <v>1.0</v>
      </c>
      <c r="L67" s="9" t="s">
        <v>1585</v>
      </c>
      <c r="M67" s="12">
        <v>1.012521E9</v>
      </c>
      <c r="N67" s="9" t="s">
        <v>1586</v>
      </c>
    </row>
    <row r="68">
      <c r="A68" s="9" t="s">
        <v>496</v>
      </c>
      <c r="B68" s="10">
        <v>44561.0</v>
      </c>
      <c r="C68" s="11">
        <v>2.0</v>
      </c>
      <c r="D68" s="9" t="s">
        <v>497</v>
      </c>
      <c r="E68" s="11">
        <v>24910.0</v>
      </c>
      <c r="F68" s="9" t="s">
        <v>1581</v>
      </c>
      <c r="G68" s="9" t="s">
        <v>1582</v>
      </c>
      <c r="H68" s="9" t="s">
        <v>1583</v>
      </c>
      <c r="I68" s="9" t="s">
        <v>1584</v>
      </c>
      <c r="J68" s="10">
        <v>44561.0</v>
      </c>
      <c r="K68" s="11">
        <v>1.0</v>
      </c>
      <c r="L68" s="9" t="s">
        <v>1585</v>
      </c>
      <c r="M68" s="12">
        <v>3.688826E9</v>
      </c>
      <c r="N68" s="9" t="s">
        <v>1586</v>
      </c>
    </row>
    <row r="69">
      <c r="A69" s="9" t="s">
        <v>498</v>
      </c>
      <c r="B69" s="10">
        <v>44561.0</v>
      </c>
      <c r="C69" s="11">
        <v>1.0</v>
      </c>
      <c r="D69" s="9" t="s">
        <v>499</v>
      </c>
      <c r="E69" s="11">
        <v>24872.0</v>
      </c>
      <c r="F69" s="9" t="s">
        <v>1581</v>
      </c>
      <c r="G69" s="9" t="s">
        <v>1582</v>
      </c>
      <c r="H69" s="9" t="s">
        <v>1583</v>
      </c>
      <c r="I69" s="9" t="s">
        <v>1584</v>
      </c>
      <c r="J69" s="10">
        <v>44561.0</v>
      </c>
      <c r="K69" s="11">
        <v>1.0</v>
      </c>
      <c r="L69" s="9" t="s">
        <v>1585</v>
      </c>
      <c r="M69" s="12">
        <v>4.4719E8</v>
      </c>
      <c r="N69" s="9" t="s">
        <v>1586</v>
      </c>
    </row>
    <row r="70">
      <c r="A70" s="9" t="s">
        <v>500</v>
      </c>
      <c r="B70" s="10">
        <v>44561.0</v>
      </c>
      <c r="C70" s="11">
        <v>1.0</v>
      </c>
      <c r="D70" s="9" t="s">
        <v>501</v>
      </c>
      <c r="E70" s="11">
        <v>18414.0</v>
      </c>
      <c r="F70" s="9" t="s">
        <v>1581</v>
      </c>
      <c r="G70" s="9" t="s">
        <v>1582</v>
      </c>
      <c r="H70" s="9" t="s">
        <v>1583</v>
      </c>
      <c r="I70" s="9" t="s">
        <v>1584</v>
      </c>
      <c r="J70" s="10">
        <v>44561.0</v>
      </c>
      <c r="K70" s="11">
        <v>1.0</v>
      </c>
      <c r="L70" s="9" t="s">
        <v>1585</v>
      </c>
      <c r="M70" s="12">
        <v>1.55856E8</v>
      </c>
      <c r="N70" s="9" t="s">
        <v>1586</v>
      </c>
    </row>
    <row r="71">
      <c r="A71" s="9" t="s">
        <v>502</v>
      </c>
      <c r="B71" s="10">
        <v>44561.0</v>
      </c>
      <c r="C71" s="11">
        <v>1.0</v>
      </c>
      <c r="D71" s="9" t="s">
        <v>503</v>
      </c>
      <c r="E71" s="11">
        <v>23469.0</v>
      </c>
      <c r="F71" s="9" t="s">
        <v>1581</v>
      </c>
      <c r="G71" s="9" t="s">
        <v>1582</v>
      </c>
      <c r="H71" s="9" t="s">
        <v>1583</v>
      </c>
      <c r="I71" s="9" t="s">
        <v>1584</v>
      </c>
      <c r="J71" s="10">
        <v>44561.0</v>
      </c>
      <c r="K71" s="11">
        <v>1.0</v>
      </c>
      <c r="L71" s="9" t="s">
        <v>1585</v>
      </c>
      <c r="M71" s="12">
        <v>1.06878E9</v>
      </c>
      <c r="N71" s="9" t="s">
        <v>1586</v>
      </c>
    </row>
    <row r="72">
      <c r="A72" s="9" t="s">
        <v>504</v>
      </c>
      <c r="B72" s="10">
        <v>44561.0</v>
      </c>
      <c r="C72" s="11">
        <v>1.0</v>
      </c>
      <c r="D72" s="9" t="s">
        <v>335</v>
      </c>
      <c r="E72" s="11">
        <v>17450.0</v>
      </c>
      <c r="F72" s="9" t="s">
        <v>1581</v>
      </c>
      <c r="G72" s="9" t="s">
        <v>1582</v>
      </c>
      <c r="H72" s="9" t="s">
        <v>1583</v>
      </c>
      <c r="I72" s="9" t="s">
        <v>1584</v>
      </c>
      <c r="J72" s="10">
        <v>44561.0</v>
      </c>
      <c r="K72" s="11">
        <v>1.0</v>
      </c>
      <c r="L72" s="9" t="s">
        <v>1585</v>
      </c>
      <c r="M72" s="12">
        <v>2.2729115E10</v>
      </c>
      <c r="N72" s="9" t="s">
        <v>1586</v>
      </c>
    </row>
    <row r="73">
      <c r="A73" s="9" t="s">
        <v>505</v>
      </c>
      <c r="B73" s="10">
        <v>44561.0</v>
      </c>
      <c r="C73" s="11">
        <v>1.0</v>
      </c>
      <c r="D73" s="9" t="s">
        <v>238</v>
      </c>
      <c r="E73" s="11">
        <v>19364.0</v>
      </c>
      <c r="F73" s="9" t="s">
        <v>1581</v>
      </c>
      <c r="G73" s="9" t="s">
        <v>1582</v>
      </c>
      <c r="H73" s="9" t="s">
        <v>1583</v>
      </c>
      <c r="I73" s="9" t="s">
        <v>1584</v>
      </c>
      <c r="J73" s="10">
        <v>44561.0</v>
      </c>
      <c r="K73" s="11">
        <v>1.0</v>
      </c>
      <c r="L73" s="9" t="s">
        <v>1585</v>
      </c>
      <c r="M73" s="12">
        <v>6.99798E8</v>
      </c>
      <c r="N73" s="9" t="s">
        <v>1586</v>
      </c>
    </row>
    <row r="74">
      <c r="A74" s="9" t="s">
        <v>506</v>
      </c>
      <c r="B74" s="10">
        <v>44561.0</v>
      </c>
      <c r="C74" s="11">
        <v>1.0</v>
      </c>
      <c r="D74" s="9" t="s">
        <v>149</v>
      </c>
      <c r="E74" s="11">
        <v>21024.0</v>
      </c>
      <c r="F74" s="9" t="s">
        <v>1581</v>
      </c>
      <c r="G74" s="9" t="s">
        <v>1582</v>
      </c>
      <c r="H74" s="9" t="s">
        <v>1583</v>
      </c>
      <c r="I74" s="9" t="s">
        <v>1584</v>
      </c>
      <c r="J74" s="10">
        <v>44561.0</v>
      </c>
      <c r="K74" s="11">
        <v>1.0</v>
      </c>
      <c r="L74" s="9" t="s">
        <v>1585</v>
      </c>
      <c r="M74" s="12">
        <v>7.49403E8</v>
      </c>
      <c r="N74" s="9" t="s">
        <v>1586</v>
      </c>
    </row>
    <row r="75">
      <c r="A75" s="9" t="s">
        <v>507</v>
      </c>
      <c r="B75" s="10">
        <v>44561.0</v>
      </c>
      <c r="C75" s="11">
        <v>2.0</v>
      </c>
      <c r="D75" s="9" t="s">
        <v>508</v>
      </c>
      <c r="E75" s="11">
        <v>24929.0</v>
      </c>
      <c r="F75" s="9" t="s">
        <v>1581</v>
      </c>
      <c r="G75" s="9" t="s">
        <v>1582</v>
      </c>
      <c r="H75" s="9" t="s">
        <v>1583</v>
      </c>
      <c r="I75" s="9" t="s">
        <v>1584</v>
      </c>
      <c r="J75" s="10">
        <v>44561.0</v>
      </c>
      <c r="K75" s="11">
        <v>1.0</v>
      </c>
      <c r="L75" s="9" t="s">
        <v>1585</v>
      </c>
      <c r="M75" s="12">
        <v>4.9819186E10</v>
      </c>
      <c r="N75" s="9" t="s">
        <v>1586</v>
      </c>
    </row>
    <row r="76">
      <c r="A76" s="9" t="s">
        <v>509</v>
      </c>
      <c r="B76" s="10">
        <v>44561.0</v>
      </c>
      <c r="C76" s="11">
        <v>1.0</v>
      </c>
      <c r="D76" s="9" t="s">
        <v>161</v>
      </c>
      <c r="E76" s="11">
        <v>18660.0</v>
      </c>
      <c r="F76" s="9" t="s">
        <v>1581</v>
      </c>
      <c r="G76" s="9" t="s">
        <v>1582</v>
      </c>
      <c r="H76" s="9" t="s">
        <v>1583</v>
      </c>
      <c r="I76" s="9" t="s">
        <v>1584</v>
      </c>
      <c r="J76" s="10">
        <v>44561.0</v>
      </c>
      <c r="K76" s="11">
        <v>1.0</v>
      </c>
      <c r="L76" s="9" t="s">
        <v>1585</v>
      </c>
      <c r="M76" s="12">
        <v>1.5227134E10</v>
      </c>
      <c r="N76" s="9" t="s">
        <v>1586</v>
      </c>
    </row>
    <row r="77">
      <c r="A77" s="9" t="s">
        <v>510</v>
      </c>
      <c r="B77" s="10">
        <v>44561.0</v>
      </c>
      <c r="C77" s="11">
        <v>1.0</v>
      </c>
      <c r="D77" s="9" t="s">
        <v>152</v>
      </c>
      <c r="E77" s="11">
        <v>20192.0</v>
      </c>
      <c r="F77" s="9" t="s">
        <v>1581</v>
      </c>
      <c r="G77" s="9" t="s">
        <v>1582</v>
      </c>
      <c r="H77" s="9" t="s">
        <v>1583</v>
      </c>
      <c r="I77" s="9" t="s">
        <v>1584</v>
      </c>
      <c r="J77" s="10">
        <v>44561.0</v>
      </c>
      <c r="K77" s="11">
        <v>1.0</v>
      </c>
      <c r="L77" s="9" t="s">
        <v>1585</v>
      </c>
      <c r="M77" s="12">
        <v>2.83049E9</v>
      </c>
      <c r="N77" s="9" t="s">
        <v>1586</v>
      </c>
    </row>
    <row r="78">
      <c r="A78" s="9" t="s">
        <v>511</v>
      </c>
      <c r="B78" s="10">
        <v>44561.0</v>
      </c>
      <c r="C78" s="11">
        <v>1.0</v>
      </c>
      <c r="D78" s="9" t="s">
        <v>197</v>
      </c>
      <c r="E78" s="11">
        <v>17329.0</v>
      </c>
      <c r="F78" s="9" t="s">
        <v>1581</v>
      </c>
      <c r="G78" s="9" t="s">
        <v>1582</v>
      </c>
      <c r="H78" s="9" t="s">
        <v>1583</v>
      </c>
      <c r="I78" s="9" t="s">
        <v>1584</v>
      </c>
      <c r="J78" s="10">
        <v>44561.0</v>
      </c>
      <c r="K78" s="11">
        <v>1.0</v>
      </c>
      <c r="L78" s="9" t="s">
        <v>1585</v>
      </c>
      <c r="M78" s="12">
        <v>2.3610526E10</v>
      </c>
      <c r="N78" s="9" t="s">
        <v>1586</v>
      </c>
    </row>
    <row r="79">
      <c r="A79" s="9" t="s">
        <v>512</v>
      </c>
      <c r="B79" s="10">
        <v>44561.0</v>
      </c>
      <c r="C79" s="11">
        <v>1.0</v>
      </c>
      <c r="D79" s="9" t="s">
        <v>334</v>
      </c>
      <c r="E79" s="11">
        <v>17930.0</v>
      </c>
      <c r="F79" s="9" t="s">
        <v>1581</v>
      </c>
      <c r="G79" s="9" t="s">
        <v>1582</v>
      </c>
      <c r="H79" s="9" t="s">
        <v>1583</v>
      </c>
      <c r="I79" s="9" t="s">
        <v>1584</v>
      </c>
      <c r="J79" s="10">
        <v>44561.0</v>
      </c>
      <c r="K79" s="11">
        <v>1.0</v>
      </c>
      <c r="L79" s="9" t="s">
        <v>1585</v>
      </c>
      <c r="M79" s="12">
        <v>1.4085616E10</v>
      </c>
      <c r="N79" s="9" t="s">
        <v>1586</v>
      </c>
    </row>
    <row r="80">
      <c r="A80" s="9" t="s">
        <v>513</v>
      </c>
      <c r="B80" s="10">
        <v>44561.0</v>
      </c>
      <c r="C80" s="11">
        <v>1.0</v>
      </c>
      <c r="D80" s="9" t="s">
        <v>514</v>
      </c>
      <c r="E80" s="11">
        <v>23060.0</v>
      </c>
      <c r="F80" s="9" t="s">
        <v>1581</v>
      </c>
      <c r="G80" s="9" t="s">
        <v>1582</v>
      </c>
      <c r="H80" s="9" t="s">
        <v>1583</v>
      </c>
      <c r="I80" s="9" t="s">
        <v>1584</v>
      </c>
      <c r="J80" s="10">
        <v>44561.0</v>
      </c>
      <c r="K80" s="11">
        <v>1.0</v>
      </c>
      <c r="L80" s="9" t="s">
        <v>1585</v>
      </c>
      <c r="M80" s="12">
        <v>5.30348E8</v>
      </c>
      <c r="N80" s="9" t="s">
        <v>1586</v>
      </c>
    </row>
    <row r="81">
      <c r="A81" s="9" t="s">
        <v>515</v>
      </c>
      <c r="B81" s="10">
        <v>44561.0</v>
      </c>
      <c r="C81" s="11">
        <v>1.0</v>
      </c>
      <c r="D81" s="9" t="s">
        <v>146</v>
      </c>
      <c r="E81" s="11">
        <v>20397.0</v>
      </c>
      <c r="F81" s="9" t="s">
        <v>1581</v>
      </c>
      <c r="G81" s="9" t="s">
        <v>1582</v>
      </c>
      <c r="H81" s="9" t="s">
        <v>1583</v>
      </c>
      <c r="I81" s="9" t="s">
        <v>1584</v>
      </c>
      <c r="J81" s="10">
        <v>44561.0</v>
      </c>
      <c r="K81" s="11">
        <v>1.0</v>
      </c>
      <c r="L81" s="9" t="s">
        <v>1585</v>
      </c>
      <c r="M81" s="12">
        <v>2.507147E9</v>
      </c>
      <c r="N81" s="9" t="s">
        <v>1586</v>
      </c>
    </row>
    <row r="82">
      <c r="A82" s="9" t="s">
        <v>516</v>
      </c>
      <c r="B82" s="10">
        <v>44561.0</v>
      </c>
      <c r="C82" s="11">
        <v>1.0</v>
      </c>
      <c r="D82" s="9" t="s">
        <v>363</v>
      </c>
      <c r="E82" s="11">
        <v>17671.0</v>
      </c>
      <c r="F82" s="9" t="s">
        <v>1581</v>
      </c>
      <c r="G82" s="9" t="s">
        <v>1582</v>
      </c>
      <c r="H82" s="9" t="s">
        <v>1583</v>
      </c>
      <c r="I82" s="9" t="s">
        <v>1584</v>
      </c>
      <c r="J82" s="10">
        <v>44561.0</v>
      </c>
      <c r="K82" s="11">
        <v>1.0</v>
      </c>
      <c r="L82" s="9" t="s">
        <v>1585</v>
      </c>
      <c r="M82" s="12">
        <v>1.15266435E11</v>
      </c>
      <c r="N82" s="9" t="s">
        <v>1586</v>
      </c>
    </row>
    <row r="83">
      <c r="A83" s="9" t="s">
        <v>517</v>
      </c>
      <c r="B83" s="10">
        <v>44561.0</v>
      </c>
      <c r="C83" s="11">
        <v>1.0</v>
      </c>
      <c r="D83" s="9" t="s">
        <v>518</v>
      </c>
      <c r="E83" s="11">
        <v>26468.0</v>
      </c>
      <c r="F83" s="9" t="s">
        <v>1581</v>
      </c>
      <c r="G83" s="9" t="s">
        <v>1582</v>
      </c>
      <c r="H83" s="9" t="s">
        <v>1583</v>
      </c>
      <c r="I83" s="9" t="s">
        <v>1584</v>
      </c>
      <c r="J83" s="10">
        <v>44561.0</v>
      </c>
      <c r="K83" s="11">
        <v>1.0</v>
      </c>
      <c r="L83" s="9" t="s">
        <v>1585</v>
      </c>
      <c r="M83" s="12">
        <v>3.10599E8</v>
      </c>
      <c r="N83" s="9" t="s">
        <v>1586</v>
      </c>
    </row>
    <row r="84">
      <c r="A84" s="9" t="s">
        <v>519</v>
      </c>
      <c r="B84" s="10">
        <v>44561.0</v>
      </c>
      <c r="C84" s="11">
        <v>1.0</v>
      </c>
      <c r="D84" s="9" t="s">
        <v>520</v>
      </c>
      <c r="E84" s="11">
        <v>17493.0</v>
      </c>
      <c r="F84" s="9" t="s">
        <v>1581</v>
      </c>
      <c r="G84" s="9" t="s">
        <v>1582</v>
      </c>
      <c r="H84" s="9" t="s">
        <v>1589</v>
      </c>
      <c r="I84" s="9" t="s">
        <v>1584</v>
      </c>
      <c r="J84" s="10">
        <v>44561.0</v>
      </c>
      <c r="K84" s="11">
        <v>1.0</v>
      </c>
      <c r="L84" s="9" t="s">
        <v>1585</v>
      </c>
      <c r="M84" s="12">
        <v>0.0</v>
      </c>
      <c r="N84" s="9" t="s">
        <v>1586</v>
      </c>
    </row>
    <row r="85">
      <c r="A85" s="9" t="s">
        <v>521</v>
      </c>
      <c r="B85" s="10">
        <v>44286.0</v>
      </c>
      <c r="C85" s="11">
        <v>1.0</v>
      </c>
      <c r="D85" s="9" t="s">
        <v>522</v>
      </c>
      <c r="E85" s="11">
        <v>25496.0</v>
      </c>
      <c r="F85" s="9" t="s">
        <v>1581</v>
      </c>
      <c r="G85" s="9" t="s">
        <v>1582</v>
      </c>
      <c r="H85" s="9" t="s">
        <v>1583</v>
      </c>
      <c r="I85" s="9" t="s">
        <v>1584</v>
      </c>
      <c r="J85" s="10">
        <v>44286.0</v>
      </c>
      <c r="K85" s="11">
        <v>1.0</v>
      </c>
      <c r="L85" s="9" t="s">
        <v>1585</v>
      </c>
      <c r="M85" s="12">
        <v>3.541978E9</v>
      </c>
      <c r="N85" s="9" t="s">
        <v>1586</v>
      </c>
    </row>
    <row r="86">
      <c r="A86" s="9" t="s">
        <v>523</v>
      </c>
      <c r="B86" s="10">
        <v>44561.0</v>
      </c>
      <c r="C86" s="11">
        <v>1.0</v>
      </c>
      <c r="D86" s="9" t="s">
        <v>524</v>
      </c>
      <c r="E86" s="11">
        <v>18430.0</v>
      </c>
      <c r="F86" s="9" t="s">
        <v>1581</v>
      </c>
      <c r="G86" s="9" t="s">
        <v>1582</v>
      </c>
      <c r="H86" s="9" t="s">
        <v>1583</v>
      </c>
      <c r="I86" s="9" t="s">
        <v>1584</v>
      </c>
      <c r="J86" s="10">
        <v>44561.0</v>
      </c>
      <c r="K86" s="11">
        <v>1.0</v>
      </c>
      <c r="L86" s="9" t="s">
        <v>1585</v>
      </c>
      <c r="M86" s="12">
        <v>1.79813E8</v>
      </c>
      <c r="N86" s="9" t="s">
        <v>1586</v>
      </c>
    </row>
    <row r="87">
      <c r="A87" s="9" t="s">
        <v>525</v>
      </c>
      <c r="B87" s="10">
        <v>44561.0</v>
      </c>
      <c r="C87" s="11">
        <v>1.0</v>
      </c>
      <c r="D87" s="9" t="s">
        <v>526</v>
      </c>
      <c r="E87" s="11">
        <v>18538.0</v>
      </c>
      <c r="F87" s="9" t="s">
        <v>1581</v>
      </c>
      <c r="G87" s="9" t="s">
        <v>1582</v>
      </c>
      <c r="H87" s="9" t="s">
        <v>1583</v>
      </c>
      <c r="I87" s="9" t="s">
        <v>1584</v>
      </c>
      <c r="J87" s="10">
        <v>44561.0</v>
      </c>
      <c r="K87" s="11">
        <v>1.0</v>
      </c>
      <c r="L87" s="9" t="s">
        <v>1585</v>
      </c>
      <c r="M87" s="12">
        <v>1.26535E8</v>
      </c>
      <c r="N87" s="9" t="s">
        <v>1586</v>
      </c>
    </row>
    <row r="88">
      <c r="A88" s="9" t="s">
        <v>527</v>
      </c>
      <c r="B88" s="10">
        <v>44561.0</v>
      </c>
      <c r="C88" s="11">
        <v>1.0</v>
      </c>
      <c r="D88" s="9" t="s">
        <v>528</v>
      </c>
      <c r="E88" s="11">
        <v>18554.0</v>
      </c>
      <c r="F88" s="9" t="s">
        <v>1581</v>
      </c>
      <c r="G88" s="9" t="s">
        <v>1582</v>
      </c>
      <c r="H88" s="9" t="s">
        <v>1583</v>
      </c>
      <c r="I88" s="9" t="s">
        <v>1584</v>
      </c>
      <c r="J88" s="10">
        <v>44561.0</v>
      </c>
      <c r="K88" s="11">
        <v>1.0</v>
      </c>
      <c r="L88" s="9" t="s">
        <v>1585</v>
      </c>
      <c r="M88" s="12">
        <v>2.7374E8</v>
      </c>
      <c r="N88" s="9" t="s">
        <v>1586</v>
      </c>
    </row>
    <row r="89">
      <c r="A89" s="9" t="s">
        <v>529</v>
      </c>
      <c r="B89" s="10">
        <v>44561.0</v>
      </c>
      <c r="C89" s="11">
        <v>1.0</v>
      </c>
      <c r="D89" s="9" t="s">
        <v>337</v>
      </c>
      <c r="E89" s="11">
        <v>19593.0</v>
      </c>
      <c r="F89" s="9" t="s">
        <v>1581</v>
      </c>
      <c r="G89" s="9" t="s">
        <v>1582</v>
      </c>
      <c r="H89" s="9" t="s">
        <v>1583</v>
      </c>
      <c r="I89" s="9" t="s">
        <v>1584</v>
      </c>
      <c r="J89" s="10">
        <v>44561.0</v>
      </c>
      <c r="K89" s="11">
        <v>1.0</v>
      </c>
      <c r="L89" s="9" t="s">
        <v>1585</v>
      </c>
      <c r="M89" s="12">
        <v>5.2241E7</v>
      </c>
      <c r="N89" s="9" t="s">
        <v>1586</v>
      </c>
    </row>
    <row r="90">
      <c r="A90" s="9" t="s">
        <v>530</v>
      </c>
      <c r="B90" s="10">
        <v>44561.0</v>
      </c>
      <c r="C90" s="11">
        <v>1.0</v>
      </c>
      <c r="D90" s="9" t="s">
        <v>531</v>
      </c>
      <c r="E90" s="11">
        <v>18236.0</v>
      </c>
      <c r="F90" s="9" t="s">
        <v>1581</v>
      </c>
      <c r="G90" s="9" t="s">
        <v>1582</v>
      </c>
      <c r="H90" s="9" t="s">
        <v>1583</v>
      </c>
      <c r="I90" s="9" t="s">
        <v>1584</v>
      </c>
      <c r="J90" s="10">
        <v>44561.0</v>
      </c>
      <c r="K90" s="11">
        <v>1.0</v>
      </c>
      <c r="L90" s="9" t="s">
        <v>1585</v>
      </c>
      <c r="M90" s="12">
        <v>48000.0</v>
      </c>
      <c r="N90" s="9" t="s">
        <v>1586</v>
      </c>
    </row>
    <row r="91">
      <c r="A91" s="9" t="s">
        <v>1591</v>
      </c>
      <c r="B91" s="10">
        <v>44561.0</v>
      </c>
      <c r="C91" s="11">
        <v>1.0</v>
      </c>
      <c r="D91" s="9" t="s">
        <v>1592</v>
      </c>
      <c r="E91" s="11">
        <v>17922.0</v>
      </c>
      <c r="F91" s="9" t="s">
        <v>1581</v>
      </c>
      <c r="G91" s="9" t="s">
        <v>1582</v>
      </c>
      <c r="H91" s="9" t="s">
        <v>1583</v>
      </c>
      <c r="I91" s="9" t="s">
        <v>1584</v>
      </c>
      <c r="J91" s="10">
        <v>44561.0</v>
      </c>
      <c r="K91" s="11">
        <v>1.0</v>
      </c>
      <c r="L91" s="9" t="s">
        <v>1585</v>
      </c>
      <c r="M91" s="12">
        <v>2.44034E8</v>
      </c>
      <c r="N91" s="9" t="s">
        <v>1586</v>
      </c>
    </row>
    <row r="92">
      <c r="A92" s="9" t="s">
        <v>532</v>
      </c>
      <c r="B92" s="10">
        <v>44561.0</v>
      </c>
      <c r="C92" s="11">
        <v>1.0</v>
      </c>
      <c r="D92" s="9" t="s">
        <v>339</v>
      </c>
      <c r="E92" s="11">
        <v>17892.0</v>
      </c>
      <c r="F92" s="9" t="s">
        <v>1581</v>
      </c>
      <c r="G92" s="9" t="s">
        <v>1582</v>
      </c>
      <c r="H92" s="9" t="s">
        <v>1583</v>
      </c>
      <c r="I92" s="9" t="s">
        <v>1584</v>
      </c>
      <c r="J92" s="10">
        <v>44561.0</v>
      </c>
      <c r="K92" s="11">
        <v>1.0</v>
      </c>
      <c r="L92" s="9" t="s">
        <v>1585</v>
      </c>
      <c r="M92" s="12">
        <v>4.352193E9</v>
      </c>
      <c r="N92" s="9" t="s">
        <v>1586</v>
      </c>
    </row>
    <row r="93">
      <c r="A93" s="9" t="s">
        <v>533</v>
      </c>
      <c r="B93" s="10">
        <v>44561.0</v>
      </c>
      <c r="C93" s="11">
        <v>2.0</v>
      </c>
      <c r="D93" s="9" t="s">
        <v>82</v>
      </c>
      <c r="E93" s="11">
        <v>17884.0</v>
      </c>
      <c r="F93" s="9" t="s">
        <v>1581</v>
      </c>
      <c r="G93" s="9" t="s">
        <v>1582</v>
      </c>
      <c r="H93" s="9" t="s">
        <v>1583</v>
      </c>
      <c r="I93" s="9" t="s">
        <v>1584</v>
      </c>
      <c r="J93" s="10">
        <v>44561.0</v>
      </c>
      <c r="K93" s="11">
        <v>1.0</v>
      </c>
      <c r="L93" s="9" t="s">
        <v>1585</v>
      </c>
      <c r="M93" s="12">
        <v>677000.0</v>
      </c>
      <c r="N93" s="9" t="s">
        <v>1586</v>
      </c>
    </row>
    <row r="94">
      <c r="A94" s="9" t="s">
        <v>534</v>
      </c>
      <c r="B94" s="10">
        <v>44561.0</v>
      </c>
      <c r="C94" s="11">
        <v>2.0</v>
      </c>
      <c r="D94" s="9" t="s">
        <v>535</v>
      </c>
      <c r="E94" s="11">
        <v>18406.0</v>
      </c>
      <c r="F94" s="9" t="s">
        <v>1581</v>
      </c>
      <c r="G94" s="9" t="s">
        <v>1582</v>
      </c>
      <c r="H94" s="9" t="s">
        <v>1583</v>
      </c>
      <c r="I94" s="9" t="s">
        <v>1584</v>
      </c>
      <c r="J94" s="10">
        <v>44561.0</v>
      </c>
      <c r="K94" s="11">
        <v>1.0</v>
      </c>
      <c r="L94" s="9" t="s">
        <v>1585</v>
      </c>
      <c r="M94" s="12">
        <v>2.0108E7</v>
      </c>
      <c r="N94" s="9" t="s">
        <v>1586</v>
      </c>
    </row>
    <row r="95">
      <c r="A95" s="9" t="s">
        <v>536</v>
      </c>
      <c r="B95" s="10">
        <v>44561.0</v>
      </c>
      <c r="C95" s="11">
        <v>1.0</v>
      </c>
      <c r="D95" s="9" t="s">
        <v>537</v>
      </c>
      <c r="E95" s="11">
        <v>18066.0</v>
      </c>
      <c r="F95" s="9" t="s">
        <v>1581</v>
      </c>
      <c r="G95" s="9" t="s">
        <v>1582</v>
      </c>
      <c r="H95" s="9" t="s">
        <v>1583</v>
      </c>
      <c r="I95" s="9" t="s">
        <v>1584</v>
      </c>
      <c r="J95" s="10">
        <v>44561.0</v>
      </c>
      <c r="K95" s="11">
        <v>1.0</v>
      </c>
      <c r="L95" s="9" t="s">
        <v>1585</v>
      </c>
      <c r="M95" s="12">
        <v>3000.0</v>
      </c>
      <c r="N95" s="9" t="s">
        <v>1586</v>
      </c>
    </row>
    <row r="96">
      <c r="A96" s="9" t="s">
        <v>538</v>
      </c>
      <c r="B96" s="10">
        <v>44561.0</v>
      </c>
      <c r="C96" s="11">
        <v>1.0</v>
      </c>
      <c r="D96" s="9" t="s">
        <v>215</v>
      </c>
      <c r="E96" s="11">
        <v>17965.0</v>
      </c>
      <c r="F96" s="9" t="s">
        <v>1581</v>
      </c>
      <c r="G96" s="9" t="s">
        <v>1582</v>
      </c>
      <c r="H96" s="9" t="s">
        <v>1583</v>
      </c>
      <c r="I96" s="9" t="s">
        <v>1584</v>
      </c>
      <c r="J96" s="10">
        <v>44561.0</v>
      </c>
      <c r="K96" s="11">
        <v>1.0</v>
      </c>
      <c r="L96" s="9" t="s">
        <v>1585</v>
      </c>
      <c r="M96" s="12">
        <v>1186000.0</v>
      </c>
      <c r="N96" s="9" t="s">
        <v>1586</v>
      </c>
    </row>
    <row r="97">
      <c r="A97" s="9" t="s">
        <v>539</v>
      </c>
      <c r="B97" s="10">
        <v>44561.0</v>
      </c>
      <c r="C97" s="11">
        <v>1.0</v>
      </c>
      <c r="D97" s="9" t="s">
        <v>143</v>
      </c>
      <c r="E97" s="11">
        <v>17973.0</v>
      </c>
      <c r="F97" s="9" t="s">
        <v>1581</v>
      </c>
      <c r="G97" s="9" t="s">
        <v>1582</v>
      </c>
      <c r="H97" s="9" t="s">
        <v>1583</v>
      </c>
      <c r="I97" s="9" t="s">
        <v>1584</v>
      </c>
      <c r="J97" s="10">
        <v>44561.0</v>
      </c>
      <c r="K97" s="11">
        <v>1.0</v>
      </c>
      <c r="L97" s="9" t="s">
        <v>1585</v>
      </c>
      <c r="M97" s="12">
        <v>1.9153378E10</v>
      </c>
      <c r="N97" s="9" t="s">
        <v>1586</v>
      </c>
    </row>
    <row r="98">
      <c r="A98" s="9" t="s">
        <v>540</v>
      </c>
      <c r="B98" s="10">
        <v>44561.0</v>
      </c>
      <c r="C98" s="11">
        <v>1.0</v>
      </c>
      <c r="D98" s="9" t="s">
        <v>97</v>
      </c>
      <c r="E98" s="11">
        <v>18821.0</v>
      </c>
      <c r="F98" s="9" t="s">
        <v>1581</v>
      </c>
      <c r="G98" s="9" t="s">
        <v>1582</v>
      </c>
      <c r="H98" s="9" t="s">
        <v>1583</v>
      </c>
      <c r="I98" s="9" t="s">
        <v>1584</v>
      </c>
      <c r="J98" s="10">
        <v>44561.0</v>
      </c>
      <c r="K98" s="11">
        <v>1.0</v>
      </c>
      <c r="L98" s="9" t="s">
        <v>1585</v>
      </c>
      <c r="M98" s="12">
        <v>1.6306975E10</v>
      </c>
      <c r="N98" s="9" t="s">
        <v>1586</v>
      </c>
    </row>
    <row r="99">
      <c r="A99" s="9" t="s">
        <v>541</v>
      </c>
      <c r="B99" s="10">
        <v>44561.0</v>
      </c>
      <c r="C99" s="11">
        <v>1.0</v>
      </c>
      <c r="D99" s="9" t="s">
        <v>542</v>
      </c>
      <c r="E99" s="11">
        <v>22454.0</v>
      </c>
      <c r="F99" s="9" t="s">
        <v>1581</v>
      </c>
      <c r="G99" s="9" t="s">
        <v>1582</v>
      </c>
      <c r="H99" s="9" t="s">
        <v>1583</v>
      </c>
      <c r="I99" s="9" t="s">
        <v>1584</v>
      </c>
      <c r="J99" s="10">
        <v>44561.0</v>
      </c>
      <c r="K99" s="11">
        <v>1.0</v>
      </c>
      <c r="L99" s="9" t="s">
        <v>1585</v>
      </c>
      <c r="M99" s="12">
        <v>5.68205E8</v>
      </c>
      <c r="N99" s="9" t="s">
        <v>1586</v>
      </c>
    </row>
    <row r="100">
      <c r="A100" s="9" t="s">
        <v>543</v>
      </c>
      <c r="B100" s="10">
        <v>44561.0</v>
      </c>
      <c r="C100" s="11">
        <v>1.0</v>
      </c>
      <c r="D100" s="9" t="s">
        <v>242</v>
      </c>
      <c r="E100" s="11">
        <v>20575.0</v>
      </c>
      <c r="F100" s="9" t="s">
        <v>1581</v>
      </c>
      <c r="G100" s="9" t="s">
        <v>1582</v>
      </c>
      <c r="H100" s="9" t="s">
        <v>1583</v>
      </c>
      <c r="I100" s="9" t="s">
        <v>1584</v>
      </c>
      <c r="J100" s="10">
        <v>44561.0</v>
      </c>
      <c r="K100" s="11">
        <v>1.0</v>
      </c>
      <c r="L100" s="9" t="s">
        <v>1585</v>
      </c>
      <c r="M100" s="12">
        <v>1.05275233E11</v>
      </c>
      <c r="N100" s="9" t="s">
        <v>1586</v>
      </c>
    </row>
    <row r="101">
      <c r="A101" s="9" t="s">
        <v>544</v>
      </c>
      <c r="B101" s="10">
        <v>44561.0</v>
      </c>
      <c r="C101" s="11">
        <v>2.0</v>
      </c>
      <c r="D101" s="9" t="s">
        <v>68</v>
      </c>
      <c r="E101" s="11">
        <v>19771.0</v>
      </c>
      <c r="F101" s="9" t="s">
        <v>1581</v>
      </c>
      <c r="G101" s="9" t="s">
        <v>1582</v>
      </c>
      <c r="H101" s="9" t="s">
        <v>1583</v>
      </c>
      <c r="I101" s="9" t="s">
        <v>1584</v>
      </c>
      <c r="J101" s="10">
        <v>44561.0</v>
      </c>
      <c r="K101" s="11">
        <v>1.0</v>
      </c>
      <c r="L101" s="9" t="s">
        <v>1585</v>
      </c>
      <c r="M101" s="12">
        <v>9.961528E9</v>
      </c>
      <c r="N101" s="9" t="s">
        <v>1586</v>
      </c>
    </row>
    <row r="102">
      <c r="A102" s="9" t="s">
        <v>545</v>
      </c>
      <c r="B102" s="10">
        <v>44561.0</v>
      </c>
      <c r="C102" s="11">
        <v>1.0</v>
      </c>
      <c r="D102" s="9" t="s">
        <v>226</v>
      </c>
      <c r="E102" s="11">
        <v>21431.0</v>
      </c>
      <c r="F102" s="9" t="s">
        <v>1581</v>
      </c>
      <c r="G102" s="9" t="s">
        <v>1582</v>
      </c>
      <c r="H102" s="9" t="s">
        <v>1583</v>
      </c>
      <c r="I102" s="9" t="s">
        <v>1584</v>
      </c>
      <c r="J102" s="10">
        <v>44561.0</v>
      </c>
      <c r="K102" s="11">
        <v>1.0</v>
      </c>
      <c r="L102" s="9" t="s">
        <v>1585</v>
      </c>
      <c r="M102" s="12">
        <v>1.9471777E10</v>
      </c>
      <c r="N102" s="9" t="s">
        <v>1586</v>
      </c>
    </row>
    <row r="103">
      <c r="A103" s="9" t="s">
        <v>546</v>
      </c>
      <c r="B103" s="10">
        <v>44561.0</v>
      </c>
      <c r="C103" s="11">
        <v>1.0</v>
      </c>
      <c r="D103" s="9" t="s">
        <v>547</v>
      </c>
      <c r="E103" s="11">
        <v>20478.0</v>
      </c>
      <c r="F103" s="9" t="s">
        <v>1581</v>
      </c>
      <c r="G103" s="9" t="s">
        <v>1582</v>
      </c>
      <c r="H103" s="9" t="s">
        <v>1583</v>
      </c>
      <c r="I103" s="9" t="s">
        <v>1584</v>
      </c>
      <c r="J103" s="10">
        <v>44561.0</v>
      </c>
      <c r="K103" s="11">
        <v>1.0</v>
      </c>
      <c r="L103" s="9" t="s">
        <v>1585</v>
      </c>
      <c r="M103" s="12">
        <v>2.816885E9</v>
      </c>
      <c r="N103" s="9" t="s">
        <v>1586</v>
      </c>
    </row>
    <row r="104">
      <c r="A104" s="9" t="s">
        <v>548</v>
      </c>
      <c r="B104" s="10">
        <v>44561.0</v>
      </c>
      <c r="C104" s="11">
        <v>1.0</v>
      </c>
      <c r="D104" s="9" t="s">
        <v>317</v>
      </c>
      <c r="E104" s="11">
        <v>18333.0</v>
      </c>
      <c r="F104" s="9" t="s">
        <v>1581</v>
      </c>
      <c r="G104" s="9" t="s">
        <v>1582</v>
      </c>
      <c r="H104" s="9" t="s">
        <v>1589</v>
      </c>
      <c r="I104" s="9" t="s">
        <v>1584</v>
      </c>
      <c r="J104" s="10">
        <v>44561.0</v>
      </c>
      <c r="K104" s="11">
        <v>1.0</v>
      </c>
      <c r="L104" s="9" t="s">
        <v>1585</v>
      </c>
      <c r="M104" s="12">
        <v>1.1889E8</v>
      </c>
      <c r="N104" s="9" t="s">
        <v>1586</v>
      </c>
    </row>
    <row r="105">
      <c r="A105" s="9" t="s">
        <v>549</v>
      </c>
      <c r="B105" s="10">
        <v>44561.0</v>
      </c>
      <c r="C105" s="11">
        <v>1.0</v>
      </c>
      <c r="D105" s="9" t="s">
        <v>329</v>
      </c>
      <c r="E105" s="11">
        <v>18368.0</v>
      </c>
      <c r="F105" s="9" t="s">
        <v>1581</v>
      </c>
      <c r="G105" s="9" t="s">
        <v>1582</v>
      </c>
      <c r="H105" s="9" t="s">
        <v>1583</v>
      </c>
      <c r="I105" s="9" t="s">
        <v>1584</v>
      </c>
      <c r="J105" s="10">
        <v>44561.0</v>
      </c>
      <c r="K105" s="11">
        <v>1.0</v>
      </c>
      <c r="L105" s="9" t="s">
        <v>1585</v>
      </c>
      <c r="M105" s="12">
        <v>3.95492E9</v>
      </c>
      <c r="N105" s="9" t="s">
        <v>1586</v>
      </c>
    </row>
    <row r="106">
      <c r="A106" s="9" t="s">
        <v>550</v>
      </c>
      <c r="B106" s="10">
        <v>44561.0</v>
      </c>
      <c r="C106" s="11">
        <v>1.0</v>
      </c>
      <c r="D106" s="9" t="s">
        <v>166</v>
      </c>
      <c r="E106" s="11">
        <v>18376.0</v>
      </c>
      <c r="F106" s="9" t="s">
        <v>1581</v>
      </c>
      <c r="G106" s="9" t="s">
        <v>1582</v>
      </c>
      <c r="H106" s="9" t="s">
        <v>1583</v>
      </c>
      <c r="I106" s="9" t="s">
        <v>1584</v>
      </c>
      <c r="J106" s="10">
        <v>44561.0</v>
      </c>
      <c r="K106" s="11">
        <v>1.0</v>
      </c>
      <c r="L106" s="9" t="s">
        <v>1585</v>
      </c>
      <c r="M106" s="12">
        <v>2.8016934E10</v>
      </c>
      <c r="N106" s="9" t="s">
        <v>1586</v>
      </c>
    </row>
    <row r="107">
      <c r="A107" s="9" t="s">
        <v>551</v>
      </c>
      <c r="B107" s="10">
        <v>44561.0</v>
      </c>
      <c r="C107" s="11">
        <v>1.0</v>
      </c>
      <c r="D107" s="9" t="s">
        <v>370</v>
      </c>
      <c r="E107" s="11">
        <v>19330.0</v>
      </c>
      <c r="F107" s="9" t="s">
        <v>1581</v>
      </c>
      <c r="G107" s="9" t="s">
        <v>1582</v>
      </c>
      <c r="H107" s="9" t="s">
        <v>1583</v>
      </c>
      <c r="I107" s="9" t="s">
        <v>1584</v>
      </c>
      <c r="J107" s="10">
        <v>44561.0</v>
      </c>
      <c r="K107" s="11">
        <v>1.0</v>
      </c>
      <c r="L107" s="9" t="s">
        <v>1585</v>
      </c>
      <c r="M107" s="12">
        <v>1.019084E9</v>
      </c>
      <c r="N107" s="9" t="s">
        <v>1586</v>
      </c>
    </row>
    <row r="108">
      <c r="A108" s="9" t="s">
        <v>552</v>
      </c>
      <c r="B108" s="10">
        <v>44561.0</v>
      </c>
      <c r="C108" s="11">
        <v>1.0</v>
      </c>
      <c r="D108" s="9" t="s">
        <v>553</v>
      </c>
      <c r="E108" s="11">
        <v>23167.0</v>
      </c>
      <c r="F108" s="9" t="s">
        <v>1581</v>
      </c>
      <c r="G108" s="9" t="s">
        <v>1582</v>
      </c>
      <c r="H108" s="9" t="s">
        <v>1583</v>
      </c>
      <c r="I108" s="9" t="s">
        <v>1584</v>
      </c>
      <c r="J108" s="10">
        <v>44561.0</v>
      </c>
      <c r="K108" s="11">
        <v>1.0</v>
      </c>
      <c r="L108" s="9" t="s">
        <v>1585</v>
      </c>
      <c r="M108" s="12">
        <v>2.422425E9</v>
      </c>
      <c r="N108" s="9" t="s">
        <v>1586</v>
      </c>
    </row>
    <row r="109">
      <c r="A109" s="9" t="s">
        <v>554</v>
      </c>
      <c r="B109" s="10">
        <v>44561.0</v>
      </c>
      <c r="C109" s="11">
        <v>1.0</v>
      </c>
      <c r="D109" s="9" t="s">
        <v>155</v>
      </c>
      <c r="E109" s="11">
        <v>21849.0</v>
      </c>
      <c r="F109" s="9" t="s">
        <v>1581</v>
      </c>
      <c r="G109" s="9" t="s">
        <v>1582</v>
      </c>
      <c r="H109" s="9" t="s">
        <v>1583</v>
      </c>
      <c r="I109" s="9" t="s">
        <v>1584</v>
      </c>
      <c r="J109" s="10">
        <v>44561.0</v>
      </c>
      <c r="K109" s="11">
        <v>1.0</v>
      </c>
      <c r="L109" s="9" t="s">
        <v>1585</v>
      </c>
      <c r="M109" s="12">
        <v>2.017844E9</v>
      </c>
      <c r="N109" s="9" t="s">
        <v>1586</v>
      </c>
    </row>
    <row r="110">
      <c r="A110" s="9" t="s">
        <v>555</v>
      </c>
      <c r="B110" s="10">
        <v>44561.0</v>
      </c>
      <c r="C110" s="11">
        <v>2.0</v>
      </c>
      <c r="D110" s="9" t="s">
        <v>198</v>
      </c>
      <c r="E110" s="11">
        <v>20010.0</v>
      </c>
      <c r="F110" s="9" t="s">
        <v>1581</v>
      </c>
      <c r="G110" s="9" t="s">
        <v>1582</v>
      </c>
      <c r="H110" s="9" t="s">
        <v>1583</v>
      </c>
      <c r="I110" s="9" t="s">
        <v>1584</v>
      </c>
      <c r="J110" s="10">
        <v>44561.0</v>
      </c>
      <c r="K110" s="11">
        <v>1.0</v>
      </c>
      <c r="L110" s="9" t="s">
        <v>1585</v>
      </c>
      <c r="M110" s="12">
        <v>1.6075284E10</v>
      </c>
      <c r="N110" s="9" t="s">
        <v>1586</v>
      </c>
    </row>
    <row r="111">
      <c r="A111" s="9" t="s">
        <v>556</v>
      </c>
      <c r="B111" s="10">
        <v>44561.0</v>
      </c>
      <c r="C111" s="11">
        <v>1.0</v>
      </c>
      <c r="D111" s="9" t="s">
        <v>174</v>
      </c>
      <c r="E111" s="11">
        <v>18597.0</v>
      </c>
      <c r="F111" s="9" t="s">
        <v>1581</v>
      </c>
      <c r="G111" s="9" t="s">
        <v>1582</v>
      </c>
      <c r="H111" s="9" t="s">
        <v>1583</v>
      </c>
      <c r="I111" s="9" t="s">
        <v>1584</v>
      </c>
      <c r="J111" s="10">
        <v>44561.0</v>
      </c>
      <c r="K111" s="11">
        <v>1.0</v>
      </c>
      <c r="L111" s="9" t="s">
        <v>1585</v>
      </c>
      <c r="M111" s="12">
        <v>1.5146E7</v>
      </c>
      <c r="N111" s="9" t="s">
        <v>1586</v>
      </c>
    </row>
    <row r="112">
      <c r="A112" s="9" t="s">
        <v>557</v>
      </c>
      <c r="B112" s="10">
        <v>44561.0</v>
      </c>
      <c r="C112" s="11">
        <v>3.0</v>
      </c>
      <c r="D112" s="9" t="s">
        <v>558</v>
      </c>
      <c r="E112" s="11">
        <v>25780.0</v>
      </c>
      <c r="F112" s="9" t="s">
        <v>1581</v>
      </c>
      <c r="G112" s="9" t="s">
        <v>1582</v>
      </c>
      <c r="H112" s="9" t="s">
        <v>1583</v>
      </c>
      <c r="I112" s="9" t="s">
        <v>1584</v>
      </c>
      <c r="J112" s="10">
        <v>44561.0</v>
      </c>
      <c r="K112" s="11">
        <v>1.0</v>
      </c>
      <c r="L112" s="9" t="s">
        <v>1585</v>
      </c>
      <c r="M112" s="12">
        <v>2.078765E9</v>
      </c>
      <c r="N112" s="9" t="s">
        <v>1586</v>
      </c>
    </row>
    <row r="113">
      <c r="A113" s="9" t="s">
        <v>559</v>
      </c>
      <c r="B113" s="10">
        <v>44561.0</v>
      </c>
      <c r="C113" s="11">
        <v>1.0</v>
      </c>
      <c r="D113" s="9" t="s">
        <v>252</v>
      </c>
      <c r="E113" s="11">
        <v>19879.0</v>
      </c>
      <c r="F113" s="9" t="s">
        <v>1581</v>
      </c>
      <c r="G113" s="9" t="s">
        <v>1582</v>
      </c>
      <c r="H113" s="9" t="s">
        <v>1583</v>
      </c>
      <c r="I113" s="9" t="s">
        <v>1584</v>
      </c>
      <c r="J113" s="10">
        <v>44561.0</v>
      </c>
      <c r="K113" s="11">
        <v>1.0</v>
      </c>
      <c r="L113" s="9" t="s">
        <v>1585</v>
      </c>
      <c r="M113" s="12">
        <v>8.834133E9</v>
      </c>
      <c r="N113" s="9" t="s">
        <v>1586</v>
      </c>
    </row>
    <row r="114">
      <c r="A114" s="9" t="s">
        <v>560</v>
      </c>
      <c r="B114" s="10">
        <v>44561.0</v>
      </c>
      <c r="C114" s="11">
        <v>2.0</v>
      </c>
      <c r="D114" s="9" t="s">
        <v>193</v>
      </c>
      <c r="E114" s="11">
        <v>14605.0</v>
      </c>
      <c r="F114" s="9" t="s">
        <v>1581</v>
      </c>
      <c r="G114" s="9" t="s">
        <v>1582</v>
      </c>
      <c r="H114" s="9" t="s">
        <v>1583</v>
      </c>
      <c r="I114" s="9" t="s">
        <v>1584</v>
      </c>
      <c r="J114" s="10">
        <v>44561.0</v>
      </c>
      <c r="K114" s="11">
        <v>1.0</v>
      </c>
      <c r="L114" s="9" t="s">
        <v>1585</v>
      </c>
      <c r="M114" s="12">
        <v>1.1289842E10</v>
      </c>
      <c r="N114" s="9" t="s">
        <v>1586</v>
      </c>
    </row>
    <row r="115">
      <c r="A115" s="9" t="s">
        <v>561</v>
      </c>
      <c r="B115" s="10">
        <v>44561.0</v>
      </c>
      <c r="C115" s="11">
        <v>1.0</v>
      </c>
      <c r="D115" s="9" t="s">
        <v>562</v>
      </c>
      <c r="E115" s="11">
        <v>26476.0</v>
      </c>
      <c r="F115" s="9" t="s">
        <v>1581</v>
      </c>
      <c r="G115" s="9" t="s">
        <v>1582</v>
      </c>
      <c r="H115" s="9" t="s">
        <v>1583</v>
      </c>
      <c r="I115" s="9" t="s">
        <v>1584</v>
      </c>
      <c r="J115" s="10">
        <v>44561.0</v>
      </c>
      <c r="K115" s="11">
        <v>1.0</v>
      </c>
      <c r="L115" s="9" t="s">
        <v>1585</v>
      </c>
      <c r="M115" s="12">
        <v>2.58802E8</v>
      </c>
      <c r="N115" s="9" t="s">
        <v>1586</v>
      </c>
    </row>
    <row r="116">
      <c r="A116" s="9" t="s">
        <v>563</v>
      </c>
      <c r="B116" s="10">
        <v>44561.0</v>
      </c>
      <c r="C116" s="11">
        <v>1.0</v>
      </c>
      <c r="D116" s="9" t="s">
        <v>564</v>
      </c>
      <c r="E116" s="11">
        <v>20001.0</v>
      </c>
      <c r="F116" s="9" t="s">
        <v>1581</v>
      </c>
      <c r="G116" s="9" t="s">
        <v>1582</v>
      </c>
      <c r="H116" s="9" t="s">
        <v>1583</v>
      </c>
      <c r="I116" s="9" t="s">
        <v>1584</v>
      </c>
      <c r="J116" s="10">
        <v>44561.0</v>
      </c>
      <c r="K116" s="11">
        <v>1.0</v>
      </c>
      <c r="L116" s="9" t="s">
        <v>1585</v>
      </c>
      <c r="M116" s="12">
        <v>2.7984E7</v>
      </c>
      <c r="N116" s="9" t="s">
        <v>1586</v>
      </c>
    </row>
    <row r="117">
      <c r="A117" s="9" t="s">
        <v>565</v>
      </c>
      <c r="B117" s="10">
        <v>44561.0</v>
      </c>
      <c r="C117" s="11">
        <v>1.0</v>
      </c>
      <c r="D117" s="9" t="s">
        <v>234</v>
      </c>
      <c r="E117" s="11">
        <v>18775.0</v>
      </c>
      <c r="F117" s="9" t="s">
        <v>1581</v>
      </c>
      <c r="G117" s="9" t="s">
        <v>1582</v>
      </c>
      <c r="H117" s="9" t="s">
        <v>1583</v>
      </c>
      <c r="I117" s="9" t="s">
        <v>1584</v>
      </c>
      <c r="J117" s="10">
        <v>44561.0</v>
      </c>
      <c r="K117" s="11">
        <v>1.0</v>
      </c>
      <c r="L117" s="9" t="s">
        <v>1585</v>
      </c>
      <c r="M117" s="12">
        <v>1.289376E9</v>
      </c>
      <c r="N117" s="9" t="s">
        <v>1586</v>
      </c>
    </row>
    <row r="118">
      <c r="A118" s="9" t="s">
        <v>566</v>
      </c>
      <c r="B118" s="10">
        <v>44561.0</v>
      </c>
      <c r="C118" s="11">
        <v>1.0</v>
      </c>
      <c r="D118" s="9" t="s">
        <v>567</v>
      </c>
      <c r="E118" s="11">
        <v>18759.0</v>
      </c>
      <c r="F118" s="9" t="s">
        <v>1581</v>
      </c>
      <c r="G118" s="9" t="s">
        <v>1582</v>
      </c>
      <c r="H118" s="9" t="s">
        <v>1583</v>
      </c>
      <c r="I118" s="9" t="s">
        <v>1584</v>
      </c>
      <c r="J118" s="10">
        <v>44561.0</v>
      </c>
      <c r="K118" s="11">
        <v>1.0</v>
      </c>
      <c r="L118" s="9" t="s">
        <v>1585</v>
      </c>
      <c r="M118" s="12">
        <v>2.35148E8</v>
      </c>
      <c r="N118" s="9" t="s">
        <v>1586</v>
      </c>
    </row>
    <row r="119">
      <c r="A119" s="9" t="s">
        <v>568</v>
      </c>
      <c r="B119" s="10">
        <v>44561.0</v>
      </c>
      <c r="C119" s="11">
        <v>1.0</v>
      </c>
      <c r="D119" s="9" t="s">
        <v>365</v>
      </c>
      <c r="E119" s="11">
        <v>19852.0</v>
      </c>
      <c r="F119" s="9" t="s">
        <v>1581</v>
      </c>
      <c r="G119" s="9" t="s">
        <v>1582</v>
      </c>
      <c r="H119" s="9" t="s">
        <v>1583</v>
      </c>
      <c r="I119" s="9" t="s">
        <v>1584</v>
      </c>
      <c r="J119" s="10">
        <v>44561.0</v>
      </c>
      <c r="K119" s="11">
        <v>1.0</v>
      </c>
      <c r="L119" s="9" t="s">
        <v>1585</v>
      </c>
      <c r="M119" s="12">
        <v>2.201379E9</v>
      </c>
      <c r="N119" s="9" t="s">
        <v>1586</v>
      </c>
    </row>
    <row r="120">
      <c r="A120" s="9" t="s">
        <v>569</v>
      </c>
      <c r="B120" s="10">
        <v>44561.0</v>
      </c>
      <c r="C120" s="11">
        <v>1.0</v>
      </c>
      <c r="D120" s="9" t="s">
        <v>570</v>
      </c>
      <c r="E120" s="11">
        <v>26093.0</v>
      </c>
      <c r="F120" s="9" t="s">
        <v>1581</v>
      </c>
      <c r="G120" s="9" t="s">
        <v>1582</v>
      </c>
      <c r="H120" s="9" t="s">
        <v>1583</v>
      </c>
      <c r="I120" s="9" t="s">
        <v>1584</v>
      </c>
      <c r="J120" s="10">
        <v>44561.0</v>
      </c>
      <c r="K120" s="11">
        <v>1.0</v>
      </c>
      <c r="L120" s="9" t="s">
        <v>1585</v>
      </c>
      <c r="M120" s="12">
        <v>9.80121E8</v>
      </c>
      <c r="N120" s="9" t="s">
        <v>1586</v>
      </c>
    </row>
    <row r="121">
      <c r="A121" s="9" t="s">
        <v>571</v>
      </c>
      <c r="B121" s="10">
        <v>44561.0</v>
      </c>
      <c r="C121" s="11">
        <v>1.0</v>
      </c>
      <c r="D121" s="9" t="s">
        <v>572</v>
      </c>
      <c r="E121" s="11">
        <v>24490.0</v>
      </c>
      <c r="F121" s="9" t="s">
        <v>1581</v>
      </c>
      <c r="G121" s="9" t="s">
        <v>1582</v>
      </c>
      <c r="H121" s="9" t="s">
        <v>1583</v>
      </c>
      <c r="I121" s="9" t="s">
        <v>1584</v>
      </c>
      <c r="J121" s="10">
        <v>44561.0</v>
      </c>
      <c r="K121" s="11">
        <v>1.0</v>
      </c>
      <c r="L121" s="9" t="s">
        <v>1585</v>
      </c>
      <c r="M121" s="12">
        <v>2.548383E9</v>
      </c>
      <c r="N121" s="9" t="s">
        <v>1586</v>
      </c>
    </row>
    <row r="122">
      <c r="A122" s="9" t="s">
        <v>573</v>
      </c>
      <c r="B122" s="10">
        <v>44561.0</v>
      </c>
      <c r="C122" s="11">
        <v>1.0</v>
      </c>
      <c r="D122" s="9" t="s">
        <v>574</v>
      </c>
      <c r="E122" s="11">
        <v>26883.0</v>
      </c>
      <c r="F122" s="9" t="s">
        <v>1581</v>
      </c>
      <c r="G122" s="9" t="s">
        <v>1582</v>
      </c>
      <c r="H122" s="9" t="s">
        <v>1583</v>
      </c>
      <c r="I122" s="9" t="s">
        <v>1584</v>
      </c>
      <c r="J122" s="10">
        <v>44561.0</v>
      </c>
      <c r="K122" s="11">
        <v>1.0</v>
      </c>
      <c r="L122" s="9" t="s">
        <v>1585</v>
      </c>
      <c r="M122" s="12">
        <v>4.04763E8</v>
      </c>
      <c r="N122" s="9" t="s">
        <v>1586</v>
      </c>
    </row>
    <row r="123">
      <c r="A123" s="9" t="s">
        <v>575</v>
      </c>
      <c r="B123" s="10">
        <v>44561.0</v>
      </c>
      <c r="C123" s="11">
        <v>1.0</v>
      </c>
      <c r="D123" s="9" t="s">
        <v>87</v>
      </c>
      <c r="E123" s="11">
        <v>18724.0</v>
      </c>
      <c r="F123" s="9" t="s">
        <v>1581</v>
      </c>
      <c r="G123" s="9" t="s">
        <v>1582</v>
      </c>
      <c r="H123" s="9" t="s">
        <v>1583</v>
      </c>
      <c r="I123" s="9" t="s">
        <v>1584</v>
      </c>
      <c r="J123" s="10">
        <v>44561.0</v>
      </c>
      <c r="K123" s="11">
        <v>1.0</v>
      </c>
      <c r="L123" s="9" t="s">
        <v>1585</v>
      </c>
      <c r="M123" s="12">
        <v>7.553824E9</v>
      </c>
      <c r="N123" s="9" t="s">
        <v>1586</v>
      </c>
    </row>
    <row r="124">
      <c r="A124" s="9" t="s">
        <v>576</v>
      </c>
      <c r="B124" s="10">
        <v>44561.0</v>
      </c>
      <c r="C124" s="11">
        <v>1.0</v>
      </c>
      <c r="D124" s="9" t="s">
        <v>267</v>
      </c>
      <c r="E124" s="11">
        <v>20788.0</v>
      </c>
      <c r="F124" s="9" t="s">
        <v>1581</v>
      </c>
      <c r="G124" s="9" t="s">
        <v>1582</v>
      </c>
      <c r="H124" s="9" t="s">
        <v>1583</v>
      </c>
      <c r="I124" s="9" t="s">
        <v>1584</v>
      </c>
      <c r="J124" s="10">
        <v>44561.0</v>
      </c>
      <c r="K124" s="11">
        <v>1.0</v>
      </c>
      <c r="L124" s="9" t="s">
        <v>1585</v>
      </c>
      <c r="M124" s="12">
        <v>4.7341078E10</v>
      </c>
      <c r="N124" s="9" t="s">
        <v>1586</v>
      </c>
    </row>
    <row r="125">
      <c r="A125" s="9" t="s">
        <v>577</v>
      </c>
      <c r="B125" s="10">
        <v>44561.0</v>
      </c>
      <c r="C125" s="11">
        <v>1.0</v>
      </c>
      <c r="D125" s="9" t="s">
        <v>163</v>
      </c>
      <c r="E125" s="11">
        <v>18953.0</v>
      </c>
      <c r="F125" s="9" t="s">
        <v>1581</v>
      </c>
      <c r="G125" s="9" t="s">
        <v>1582</v>
      </c>
      <c r="H125" s="9" t="s">
        <v>1583</v>
      </c>
      <c r="I125" s="9" t="s">
        <v>1584</v>
      </c>
      <c r="J125" s="10">
        <v>44561.0</v>
      </c>
      <c r="K125" s="11">
        <v>1.0</v>
      </c>
      <c r="L125" s="9" t="s">
        <v>1585</v>
      </c>
      <c r="M125" s="12">
        <v>5.215525E9</v>
      </c>
      <c r="N125" s="9" t="s">
        <v>1586</v>
      </c>
    </row>
    <row r="126">
      <c r="A126" s="9" t="s">
        <v>578</v>
      </c>
      <c r="B126" s="10">
        <v>44561.0</v>
      </c>
      <c r="C126" s="11">
        <v>1.0</v>
      </c>
      <c r="D126" s="9" t="s">
        <v>178</v>
      </c>
      <c r="E126" s="11">
        <v>19763.0</v>
      </c>
      <c r="F126" s="9" t="s">
        <v>1581</v>
      </c>
      <c r="G126" s="9" t="s">
        <v>1582</v>
      </c>
      <c r="H126" s="9" t="s">
        <v>1583</v>
      </c>
      <c r="I126" s="9" t="s">
        <v>1584</v>
      </c>
      <c r="J126" s="10">
        <v>44561.0</v>
      </c>
      <c r="K126" s="11">
        <v>1.0</v>
      </c>
      <c r="L126" s="9" t="s">
        <v>1585</v>
      </c>
      <c r="M126" s="12">
        <v>1.2501915E10</v>
      </c>
      <c r="N126" s="9" t="s">
        <v>1586</v>
      </c>
    </row>
    <row r="127">
      <c r="A127" s="9" t="s">
        <v>579</v>
      </c>
      <c r="B127" s="10">
        <v>44561.0</v>
      </c>
      <c r="C127" s="11">
        <v>1.0</v>
      </c>
      <c r="D127" s="9" t="s">
        <v>91</v>
      </c>
      <c r="E127" s="11">
        <v>19119.0</v>
      </c>
      <c r="F127" s="9" t="s">
        <v>1581</v>
      </c>
      <c r="G127" s="9" t="s">
        <v>1582</v>
      </c>
      <c r="H127" s="9" t="s">
        <v>1583</v>
      </c>
      <c r="I127" s="9" t="s">
        <v>1584</v>
      </c>
      <c r="J127" s="10">
        <v>44561.0</v>
      </c>
      <c r="K127" s="11">
        <v>1.0</v>
      </c>
      <c r="L127" s="9" t="s">
        <v>1585</v>
      </c>
      <c r="M127" s="12">
        <v>58000.0</v>
      </c>
      <c r="N127" s="9" t="s">
        <v>1586</v>
      </c>
    </row>
    <row r="128">
      <c r="A128" s="9" t="s">
        <v>580</v>
      </c>
      <c r="B128" s="10">
        <v>44561.0</v>
      </c>
      <c r="C128" s="11">
        <v>1.0</v>
      </c>
      <c r="D128" s="9" t="s">
        <v>92</v>
      </c>
      <c r="E128" s="11">
        <v>19135.0</v>
      </c>
      <c r="F128" s="9" t="s">
        <v>1581</v>
      </c>
      <c r="G128" s="9" t="s">
        <v>1582</v>
      </c>
      <c r="H128" s="9" t="s">
        <v>1583</v>
      </c>
      <c r="I128" s="9" t="s">
        <v>1584</v>
      </c>
      <c r="J128" s="10">
        <v>44561.0</v>
      </c>
      <c r="K128" s="11">
        <v>1.0</v>
      </c>
      <c r="L128" s="9" t="s">
        <v>1585</v>
      </c>
      <c r="M128" s="12">
        <v>49000.0</v>
      </c>
      <c r="N128" s="9" t="s">
        <v>1586</v>
      </c>
    </row>
    <row r="129">
      <c r="A129" s="9" t="s">
        <v>581</v>
      </c>
      <c r="B129" s="10">
        <v>44561.0</v>
      </c>
      <c r="C129" s="11">
        <v>1.0</v>
      </c>
      <c r="D129" s="9" t="s">
        <v>582</v>
      </c>
      <c r="E129" s="11">
        <v>19100.0</v>
      </c>
      <c r="F129" s="9" t="s">
        <v>1581</v>
      </c>
      <c r="G129" s="9" t="s">
        <v>1582</v>
      </c>
      <c r="H129" s="9" t="s">
        <v>1583</v>
      </c>
      <c r="I129" s="9" t="s">
        <v>1584</v>
      </c>
      <c r="J129" s="10">
        <v>44561.0</v>
      </c>
      <c r="K129" s="11">
        <v>1.0</v>
      </c>
      <c r="L129" s="9" t="s">
        <v>1585</v>
      </c>
      <c r="M129" s="12">
        <v>6.29048E8</v>
      </c>
      <c r="N129" s="9" t="s">
        <v>1586</v>
      </c>
    </row>
    <row r="130">
      <c r="A130" s="9" t="s">
        <v>583</v>
      </c>
      <c r="B130" s="10">
        <v>44561.0</v>
      </c>
      <c r="C130" s="11">
        <v>1.0</v>
      </c>
      <c r="D130" s="9" t="s">
        <v>584</v>
      </c>
      <c r="E130" s="11">
        <v>19097.0</v>
      </c>
      <c r="F130" s="9" t="s">
        <v>1581</v>
      </c>
      <c r="G130" s="9" t="s">
        <v>1582</v>
      </c>
      <c r="H130" s="9" t="s">
        <v>1583</v>
      </c>
      <c r="I130" s="9" t="s">
        <v>1584</v>
      </c>
      <c r="J130" s="10">
        <v>44561.0</v>
      </c>
      <c r="K130" s="11">
        <v>1.0</v>
      </c>
      <c r="L130" s="9" t="s">
        <v>1585</v>
      </c>
      <c r="M130" s="12">
        <v>97000.0</v>
      </c>
      <c r="N130" s="9" t="s">
        <v>1586</v>
      </c>
    </row>
    <row r="131">
      <c r="A131" s="9" t="s">
        <v>585</v>
      </c>
      <c r="B131" s="10">
        <v>44561.0</v>
      </c>
      <c r="C131" s="11">
        <v>1.0</v>
      </c>
      <c r="D131" s="9" t="s">
        <v>586</v>
      </c>
      <c r="E131" s="11">
        <v>22799.0</v>
      </c>
      <c r="F131" s="9" t="s">
        <v>1581</v>
      </c>
      <c r="G131" s="9" t="s">
        <v>1582</v>
      </c>
      <c r="H131" s="9" t="s">
        <v>1583</v>
      </c>
      <c r="I131" s="9" t="s">
        <v>1584</v>
      </c>
      <c r="J131" s="10">
        <v>44561.0</v>
      </c>
      <c r="K131" s="11">
        <v>1.0</v>
      </c>
      <c r="L131" s="9" t="s">
        <v>1585</v>
      </c>
      <c r="M131" s="12">
        <v>1.156143E9</v>
      </c>
      <c r="N131" s="9" t="s">
        <v>1586</v>
      </c>
    </row>
    <row r="132">
      <c r="A132" s="9" t="s">
        <v>587</v>
      </c>
      <c r="B132" s="10">
        <v>44561.0</v>
      </c>
      <c r="C132" s="11">
        <v>1.0</v>
      </c>
      <c r="D132" s="9" t="s">
        <v>588</v>
      </c>
      <c r="E132" s="11">
        <v>25925.0</v>
      </c>
      <c r="F132" s="9" t="s">
        <v>1581</v>
      </c>
      <c r="G132" s="9" t="s">
        <v>1582</v>
      </c>
      <c r="H132" s="9" t="s">
        <v>1583</v>
      </c>
      <c r="I132" s="9" t="s">
        <v>1584</v>
      </c>
      <c r="J132" s="10">
        <v>44561.0</v>
      </c>
      <c r="K132" s="11">
        <v>1.0</v>
      </c>
      <c r="L132" s="9" t="s">
        <v>1585</v>
      </c>
      <c r="M132" s="12">
        <v>3.34832E8</v>
      </c>
      <c r="N132" s="9" t="s">
        <v>1586</v>
      </c>
    </row>
    <row r="133">
      <c r="A133" s="9" t="s">
        <v>589</v>
      </c>
      <c r="B133" s="10">
        <v>44561.0</v>
      </c>
      <c r="C133" s="11">
        <v>1.0</v>
      </c>
      <c r="D133" s="9" t="s">
        <v>590</v>
      </c>
      <c r="E133" s="11">
        <v>23442.0</v>
      </c>
      <c r="F133" s="9" t="s">
        <v>1581</v>
      </c>
      <c r="G133" s="9" t="s">
        <v>1582</v>
      </c>
      <c r="H133" s="9" t="s">
        <v>1583</v>
      </c>
      <c r="I133" s="9" t="s">
        <v>1584</v>
      </c>
      <c r="J133" s="10">
        <v>44561.0</v>
      </c>
      <c r="K133" s="11">
        <v>1.0</v>
      </c>
      <c r="L133" s="9" t="s">
        <v>1585</v>
      </c>
      <c r="M133" s="12">
        <v>1.854085E9</v>
      </c>
      <c r="N133" s="9" t="s">
        <v>1586</v>
      </c>
    </row>
    <row r="134">
      <c r="A134" s="9" t="s">
        <v>591</v>
      </c>
      <c r="B134" s="10">
        <v>44561.0</v>
      </c>
      <c r="C134" s="11">
        <v>3.0</v>
      </c>
      <c r="D134" s="9" t="s">
        <v>177</v>
      </c>
      <c r="E134" s="11">
        <v>19453.0</v>
      </c>
      <c r="F134" s="9" t="s">
        <v>1581</v>
      </c>
      <c r="G134" s="9" t="s">
        <v>1582</v>
      </c>
      <c r="H134" s="9" t="s">
        <v>1583</v>
      </c>
      <c r="I134" s="9" t="s">
        <v>1584</v>
      </c>
      <c r="J134" s="10">
        <v>44561.0</v>
      </c>
      <c r="K134" s="11">
        <v>1.0</v>
      </c>
      <c r="L134" s="9" t="s">
        <v>1585</v>
      </c>
      <c r="M134" s="12">
        <v>3.481773E9</v>
      </c>
      <c r="N134" s="9" t="s">
        <v>1586</v>
      </c>
    </row>
    <row r="135">
      <c r="A135" s="9" t="s">
        <v>592</v>
      </c>
      <c r="B135" s="10">
        <v>44561.0</v>
      </c>
      <c r="C135" s="11">
        <v>1.0</v>
      </c>
      <c r="D135" s="9" t="s">
        <v>133</v>
      </c>
      <c r="E135" s="11">
        <v>19275.0</v>
      </c>
      <c r="F135" s="9" t="s">
        <v>1581</v>
      </c>
      <c r="G135" s="9" t="s">
        <v>1582</v>
      </c>
      <c r="H135" s="9" t="s">
        <v>1583</v>
      </c>
      <c r="I135" s="9" t="s">
        <v>1584</v>
      </c>
      <c r="J135" s="10">
        <v>44561.0</v>
      </c>
      <c r="K135" s="11">
        <v>1.0</v>
      </c>
      <c r="L135" s="9" t="s">
        <v>1585</v>
      </c>
      <c r="M135" s="12">
        <v>7.079081E9</v>
      </c>
      <c r="N135" s="9" t="s">
        <v>1586</v>
      </c>
    </row>
    <row r="136">
      <c r="A136" s="9" t="s">
        <v>593</v>
      </c>
      <c r="B136" s="10">
        <v>44561.0</v>
      </c>
      <c r="C136" s="11">
        <v>1.0</v>
      </c>
      <c r="D136" s="9" t="s">
        <v>594</v>
      </c>
      <c r="E136" s="11">
        <v>19429.0</v>
      </c>
      <c r="F136" s="9" t="s">
        <v>1581</v>
      </c>
      <c r="G136" s="9" t="s">
        <v>1582</v>
      </c>
      <c r="H136" s="9" t="s">
        <v>1589</v>
      </c>
      <c r="I136" s="9" t="s">
        <v>1584</v>
      </c>
      <c r="J136" s="10">
        <v>44561.0</v>
      </c>
      <c r="K136" s="11">
        <v>1.0</v>
      </c>
      <c r="L136" s="9" t="s">
        <v>1585</v>
      </c>
      <c r="M136" s="12">
        <v>2.288193E9</v>
      </c>
      <c r="N136" s="9" t="s">
        <v>1586</v>
      </c>
    </row>
    <row r="137">
      <c r="A137" s="9" t="s">
        <v>595</v>
      </c>
      <c r="B137" s="10">
        <v>44561.0</v>
      </c>
      <c r="C137" s="11">
        <v>1.0</v>
      </c>
      <c r="D137" s="9" t="s">
        <v>596</v>
      </c>
      <c r="E137" s="11">
        <v>24015.0</v>
      </c>
      <c r="F137" s="9" t="s">
        <v>1581</v>
      </c>
      <c r="G137" s="9" t="s">
        <v>1582</v>
      </c>
      <c r="H137" s="9" t="s">
        <v>1583</v>
      </c>
      <c r="I137" s="9" t="s">
        <v>1584</v>
      </c>
      <c r="J137" s="10">
        <v>44561.0</v>
      </c>
      <c r="K137" s="11">
        <v>1.0</v>
      </c>
      <c r="L137" s="9" t="s">
        <v>1585</v>
      </c>
      <c r="M137" s="12">
        <v>2.0104474E10</v>
      </c>
      <c r="N137" s="9" t="s">
        <v>1586</v>
      </c>
    </row>
    <row r="138">
      <c r="A138" s="9" t="s">
        <v>597</v>
      </c>
      <c r="B138" s="10">
        <v>44561.0</v>
      </c>
      <c r="C138" s="11">
        <v>1.0</v>
      </c>
      <c r="D138" s="9" t="s">
        <v>598</v>
      </c>
      <c r="E138" s="11">
        <v>26808.0</v>
      </c>
      <c r="F138" s="9" t="s">
        <v>1581</v>
      </c>
      <c r="G138" s="9" t="s">
        <v>1582</v>
      </c>
      <c r="H138" s="9" t="s">
        <v>1583</v>
      </c>
      <c r="I138" s="9" t="s">
        <v>1584</v>
      </c>
      <c r="J138" s="10">
        <v>44561.0</v>
      </c>
      <c r="K138" s="11">
        <v>1.0</v>
      </c>
      <c r="L138" s="9" t="s">
        <v>1585</v>
      </c>
      <c r="M138" s="12">
        <v>2.0804701E10</v>
      </c>
      <c r="N138" s="9" t="s">
        <v>1586</v>
      </c>
    </row>
    <row r="139">
      <c r="A139" s="9" t="s">
        <v>599</v>
      </c>
      <c r="B139" s="10">
        <v>44561.0</v>
      </c>
      <c r="C139" s="11">
        <v>1.0</v>
      </c>
      <c r="D139" s="9" t="s">
        <v>600</v>
      </c>
      <c r="E139" s="11">
        <v>24740.0</v>
      </c>
      <c r="F139" s="9" t="s">
        <v>1581</v>
      </c>
      <c r="G139" s="9" t="s">
        <v>1582</v>
      </c>
      <c r="H139" s="9" t="s">
        <v>1583</v>
      </c>
      <c r="I139" s="9" t="s">
        <v>1584</v>
      </c>
      <c r="J139" s="10">
        <v>44561.0</v>
      </c>
      <c r="K139" s="11">
        <v>1.0</v>
      </c>
      <c r="L139" s="9" t="s">
        <v>1585</v>
      </c>
      <c r="M139" s="12">
        <v>2.2121524E10</v>
      </c>
      <c r="N139" s="9" t="s">
        <v>1586</v>
      </c>
    </row>
    <row r="140">
      <c r="A140" s="9" t="s">
        <v>601</v>
      </c>
      <c r="B140" s="10">
        <v>44561.0</v>
      </c>
      <c r="C140" s="11">
        <v>1.0</v>
      </c>
      <c r="D140" s="9" t="s">
        <v>196</v>
      </c>
      <c r="E140" s="11">
        <v>21237.0</v>
      </c>
      <c r="F140" s="9" t="s">
        <v>1581</v>
      </c>
      <c r="G140" s="9" t="s">
        <v>1582</v>
      </c>
      <c r="H140" s="9" t="s">
        <v>1583</v>
      </c>
      <c r="I140" s="9" t="s">
        <v>1584</v>
      </c>
      <c r="J140" s="10">
        <v>44561.0</v>
      </c>
      <c r="K140" s="11">
        <v>1.0</v>
      </c>
      <c r="L140" s="9" t="s">
        <v>1585</v>
      </c>
      <c r="M140" s="12">
        <v>1.420452E10</v>
      </c>
      <c r="N140" s="9" t="s">
        <v>1586</v>
      </c>
    </row>
    <row r="141">
      <c r="A141" s="9" t="s">
        <v>602</v>
      </c>
      <c r="B141" s="10">
        <v>44561.0</v>
      </c>
      <c r="C141" s="11">
        <v>1.0</v>
      </c>
      <c r="D141" s="9" t="s">
        <v>603</v>
      </c>
      <c r="E141" s="11">
        <v>21555.0</v>
      </c>
      <c r="F141" s="9" t="s">
        <v>1581</v>
      </c>
      <c r="G141" s="9" t="s">
        <v>1582</v>
      </c>
      <c r="H141" s="9" t="s">
        <v>1583</v>
      </c>
      <c r="I141" s="9" t="s">
        <v>1584</v>
      </c>
      <c r="J141" s="10">
        <v>44561.0</v>
      </c>
      <c r="K141" s="11">
        <v>1.0</v>
      </c>
      <c r="L141" s="9" t="s">
        <v>1585</v>
      </c>
      <c r="M141" s="12">
        <v>7.836089E9</v>
      </c>
      <c r="N141" s="9" t="s">
        <v>1586</v>
      </c>
    </row>
    <row r="142">
      <c r="A142" s="9" t="s">
        <v>604</v>
      </c>
      <c r="B142" s="10">
        <v>44561.0</v>
      </c>
      <c r="C142" s="11">
        <v>1.0</v>
      </c>
      <c r="D142" s="9" t="s">
        <v>605</v>
      </c>
      <c r="E142" s="11">
        <v>24945.0</v>
      </c>
      <c r="F142" s="9" t="s">
        <v>1581</v>
      </c>
      <c r="G142" s="9" t="s">
        <v>1582</v>
      </c>
      <c r="H142" s="9" t="s">
        <v>1583</v>
      </c>
      <c r="I142" s="9" t="s">
        <v>1584</v>
      </c>
      <c r="J142" s="10">
        <v>44561.0</v>
      </c>
      <c r="K142" s="11">
        <v>1.0</v>
      </c>
      <c r="L142" s="9" t="s">
        <v>1585</v>
      </c>
      <c r="M142" s="12">
        <v>3.362151E9</v>
      </c>
      <c r="N142" s="9" t="s">
        <v>1586</v>
      </c>
    </row>
    <row r="143">
      <c r="A143" s="9" t="s">
        <v>606</v>
      </c>
      <c r="B143" s="10">
        <v>44561.0</v>
      </c>
      <c r="C143" s="11">
        <v>1.0</v>
      </c>
      <c r="D143" s="9" t="s">
        <v>84</v>
      </c>
      <c r="E143" s="11">
        <v>19305.0</v>
      </c>
      <c r="F143" s="9" t="s">
        <v>1581</v>
      </c>
      <c r="G143" s="9" t="s">
        <v>1582</v>
      </c>
      <c r="H143" s="9" t="s">
        <v>1583</v>
      </c>
      <c r="I143" s="9" t="s">
        <v>1584</v>
      </c>
      <c r="J143" s="10">
        <v>44561.0</v>
      </c>
      <c r="K143" s="11">
        <v>1.0</v>
      </c>
      <c r="L143" s="9" t="s">
        <v>1585</v>
      </c>
      <c r="M143" s="12">
        <v>3.6242E8</v>
      </c>
      <c r="N143" s="9" t="s">
        <v>1586</v>
      </c>
    </row>
    <row r="144">
      <c r="A144" s="9" t="s">
        <v>607</v>
      </c>
      <c r="B144" s="10">
        <v>44561.0</v>
      </c>
      <c r="C144" s="11">
        <v>1.0</v>
      </c>
      <c r="D144" s="9" t="s">
        <v>272</v>
      </c>
      <c r="E144" s="11">
        <v>20613.0</v>
      </c>
      <c r="F144" s="9" t="s">
        <v>1581</v>
      </c>
      <c r="G144" s="9" t="s">
        <v>1582</v>
      </c>
      <c r="H144" s="9" t="s">
        <v>1583</v>
      </c>
      <c r="I144" s="9" t="s">
        <v>1584</v>
      </c>
      <c r="J144" s="10">
        <v>44561.0</v>
      </c>
      <c r="K144" s="11">
        <v>1.0</v>
      </c>
      <c r="L144" s="9" t="s">
        <v>1585</v>
      </c>
      <c r="M144" s="12">
        <v>9.75853E8</v>
      </c>
      <c r="N144" s="9" t="s">
        <v>1586</v>
      </c>
    </row>
    <row r="145">
      <c r="A145" s="9" t="s">
        <v>608</v>
      </c>
      <c r="B145" s="10">
        <v>44561.0</v>
      </c>
      <c r="C145" s="11">
        <v>2.0</v>
      </c>
      <c r="D145" s="9" t="s">
        <v>200</v>
      </c>
      <c r="E145" s="11">
        <v>18309.0</v>
      </c>
      <c r="F145" s="9" t="s">
        <v>1581</v>
      </c>
      <c r="G145" s="9" t="s">
        <v>1582</v>
      </c>
      <c r="H145" s="9" t="s">
        <v>1583</v>
      </c>
      <c r="I145" s="9" t="s">
        <v>1584</v>
      </c>
      <c r="J145" s="10">
        <v>44561.0</v>
      </c>
      <c r="K145" s="11">
        <v>1.0</v>
      </c>
      <c r="L145" s="9" t="s">
        <v>1585</v>
      </c>
      <c r="M145" s="12">
        <v>1.2130744E10</v>
      </c>
      <c r="N145" s="9" t="s">
        <v>1586</v>
      </c>
    </row>
    <row r="146">
      <c r="A146" s="9" t="s">
        <v>1593</v>
      </c>
      <c r="B146" s="10">
        <v>44561.0</v>
      </c>
      <c r="C146" s="11">
        <v>1.0</v>
      </c>
      <c r="D146" s="9" t="s">
        <v>1594</v>
      </c>
      <c r="E146" s="11">
        <v>922.0</v>
      </c>
      <c r="F146" s="9" t="s">
        <v>1581</v>
      </c>
      <c r="G146" s="9" t="s">
        <v>1582</v>
      </c>
      <c r="H146" s="9" t="s">
        <v>1583</v>
      </c>
      <c r="I146" s="9" t="s">
        <v>1584</v>
      </c>
      <c r="J146" s="10">
        <v>44561.0</v>
      </c>
      <c r="K146" s="11">
        <v>1.0</v>
      </c>
      <c r="L146" s="9" t="s">
        <v>1585</v>
      </c>
      <c r="M146" s="12">
        <v>2.5952485E10</v>
      </c>
      <c r="N146" s="9" t="s">
        <v>1586</v>
      </c>
    </row>
    <row r="147">
      <c r="A147" s="9" t="s">
        <v>609</v>
      </c>
      <c r="B147" s="10">
        <v>44561.0</v>
      </c>
      <c r="C147" s="11">
        <v>1.0</v>
      </c>
      <c r="D147" s="9" t="s">
        <v>312</v>
      </c>
      <c r="E147" s="11">
        <v>9717.0</v>
      </c>
      <c r="F147" s="9" t="s">
        <v>1581</v>
      </c>
      <c r="G147" s="9" t="s">
        <v>1582</v>
      </c>
      <c r="H147" s="9" t="s">
        <v>1583</v>
      </c>
      <c r="I147" s="9" t="s">
        <v>1584</v>
      </c>
      <c r="J147" s="10">
        <v>44561.0</v>
      </c>
      <c r="K147" s="11">
        <v>1.0</v>
      </c>
      <c r="L147" s="9" t="s">
        <v>1585</v>
      </c>
      <c r="M147" s="12">
        <v>2152000.0</v>
      </c>
      <c r="N147" s="9" t="s">
        <v>1586</v>
      </c>
    </row>
    <row r="148">
      <c r="A148" s="9" t="s">
        <v>1595</v>
      </c>
      <c r="B148" s="10">
        <v>44561.0</v>
      </c>
      <c r="C148" s="11">
        <v>2.0</v>
      </c>
      <c r="D148" s="9" t="s">
        <v>1596</v>
      </c>
      <c r="E148" s="11">
        <v>1171.0</v>
      </c>
      <c r="F148" s="9" t="s">
        <v>1581</v>
      </c>
      <c r="G148" s="9" t="s">
        <v>1582</v>
      </c>
      <c r="H148" s="9" t="s">
        <v>1583</v>
      </c>
      <c r="I148" s="9" t="s">
        <v>1584</v>
      </c>
      <c r="J148" s="10">
        <v>44561.0</v>
      </c>
      <c r="K148" s="11">
        <v>1.0</v>
      </c>
      <c r="L148" s="9" t="s">
        <v>1585</v>
      </c>
      <c r="M148" s="12">
        <v>1.2518708E10</v>
      </c>
      <c r="N148" s="9" t="s">
        <v>1586</v>
      </c>
    </row>
    <row r="149">
      <c r="A149" s="9" t="s">
        <v>610</v>
      </c>
      <c r="B149" s="10">
        <v>44561.0</v>
      </c>
      <c r="C149" s="11">
        <v>1.0</v>
      </c>
      <c r="D149" s="9" t="s">
        <v>611</v>
      </c>
      <c r="E149" s="11">
        <v>26166.0</v>
      </c>
      <c r="F149" s="9" t="s">
        <v>1581</v>
      </c>
      <c r="G149" s="9" t="s">
        <v>1582</v>
      </c>
      <c r="H149" s="9" t="s">
        <v>1583</v>
      </c>
      <c r="I149" s="9" t="s">
        <v>1584</v>
      </c>
      <c r="J149" s="10">
        <v>44561.0</v>
      </c>
      <c r="K149" s="11">
        <v>1.0</v>
      </c>
      <c r="L149" s="9" t="s">
        <v>1585</v>
      </c>
      <c r="M149" s="12">
        <v>1.506094E9</v>
      </c>
      <c r="N149" s="9" t="s">
        <v>1586</v>
      </c>
    </row>
    <row r="150">
      <c r="A150" s="9" t="s">
        <v>612</v>
      </c>
      <c r="B150" s="10">
        <v>44561.0</v>
      </c>
      <c r="C150" s="11">
        <v>1.0</v>
      </c>
      <c r="D150" s="9" t="s">
        <v>613</v>
      </c>
      <c r="E150" s="11">
        <v>23221.0</v>
      </c>
      <c r="F150" s="9" t="s">
        <v>1581</v>
      </c>
      <c r="G150" s="9" t="s">
        <v>1582</v>
      </c>
      <c r="H150" s="9" t="s">
        <v>1583</v>
      </c>
      <c r="I150" s="9" t="s">
        <v>1584</v>
      </c>
      <c r="J150" s="10">
        <v>44561.0</v>
      </c>
      <c r="K150" s="11">
        <v>1.0</v>
      </c>
      <c r="L150" s="9" t="s">
        <v>1585</v>
      </c>
      <c r="M150" s="12">
        <v>2.218853E9</v>
      </c>
      <c r="N150" s="9" t="s">
        <v>1586</v>
      </c>
    </row>
    <row r="151">
      <c r="A151" s="9" t="s">
        <v>614</v>
      </c>
      <c r="B151" s="10">
        <v>44561.0</v>
      </c>
      <c r="C151" s="11">
        <v>1.0</v>
      </c>
      <c r="D151" s="9" t="s">
        <v>615</v>
      </c>
      <c r="E151" s="11">
        <v>24708.0</v>
      </c>
      <c r="F151" s="9" t="s">
        <v>1581</v>
      </c>
      <c r="G151" s="9" t="s">
        <v>1582</v>
      </c>
      <c r="H151" s="9" t="s">
        <v>1589</v>
      </c>
      <c r="I151" s="9" t="s">
        <v>1584</v>
      </c>
      <c r="J151" s="10">
        <v>44561.0</v>
      </c>
      <c r="K151" s="11">
        <v>1.0</v>
      </c>
      <c r="L151" s="9" t="s">
        <v>1585</v>
      </c>
      <c r="M151" s="12">
        <v>1.1409833E10</v>
      </c>
      <c r="N151" s="9" t="s">
        <v>1586</v>
      </c>
    </row>
    <row r="152">
      <c r="A152" s="9" t="s">
        <v>616</v>
      </c>
      <c r="B152" s="10">
        <v>44561.0</v>
      </c>
      <c r="C152" s="11">
        <v>1.0</v>
      </c>
      <c r="D152" s="9" t="s">
        <v>617</v>
      </c>
      <c r="E152" s="11">
        <v>24392.0</v>
      </c>
      <c r="F152" s="9" t="s">
        <v>1581</v>
      </c>
      <c r="G152" s="9" t="s">
        <v>1582</v>
      </c>
      <c r="H152" s="9" t="s">
        <v>1583</v>
      </c>
      <c r="I152" s="9" t="s">
        <v>1584</v>
      </c>
      <c r="J152" s="10">
        <v>44561.0</v>
      </c>
      <c r="K152" s="11">
        <v>1.0</v>
      </c>
      <c r="L152" s="9" t="s">
        <v>1585</v>
      </c>
      <c r="M152" s="12">
        <v>1.5233403E10</v>
      </c>
      <c r="N152" s="9" t="s">
        <v>1586</v>
      </c>
    </row>
    <row r="153">
      <c r="A153" s="9" t="s">
        <v>618</v>
      </c>
      <c r="B153" s="10">
        <v>44561.0</v>
      </c>
      <c r="C153" s="11">
        <v>1.0</v>
      </c>
      <c r="D153" s="9" t="s">
        <v>619</v>
      </c>
      <c r="E153" s="11">
        <v>26301.0</v>
      </c>
      <c r="F153" s="9" t="s">
        <v>1581</v>
      </c>
      <c r="G153" s="9" t="s">
        <v>1582</v>
      </c>
      <c r="H153" s="9" t="s">
        <v>1583</v>
      </c>
      <c r="I153" s="9" t="s">
        <v>1584</v>
      </c>
      <c r="J153" s="10">
        <v>44561.0</v>
      </c>
      <c r="K153" s="11">
        <v>1.0</v>
      </c>
      <c r="L153" s="9" t="s">
        <v>1585</v>
      </c>
      <c r="M153" s="12">
        <v>2.461487E9</v>
      </c>
      <c r="N153" s="9" t="s">
        <v>1586</v>
      </c>
    </row>
    <row r="154">
      <c r="A154" s="9" t="s">
        <v>620</v>
      </c>
      <c r="B154" s="10">
        <v>44561.0</v>
      </c>
      <c r="C154" s="11">
        <v>1.0</v>
      </c>
      <c r="D154" s="9" t="s">
        <v>621</v>
      </c>
      <c r="E154" s="11">
        <v>22683.0</v>
      </c>
      <c r="F154" s="9" t="s">
        <v>1581</v>
      </c>
      <c r="G154" s="9" t="s">
        <v>1582</v>
      </c>
      <c r="H154" s="9" t="s">
        <v>1583</v>
      </c>
      <c r="I154" s="9" t="s">
        <v>1584</v>
      </c>
      <c r="J154" s="10">
        <v>44561.0</v>
      </c>
      <c r="K154" s="11">
        <v>1.0</v>
      </c>
      <c r="L154" s="9" t="s">
        <v>1585</v>
      </c>
      <c r="M154" s="12">
        <v>3.55719E8</v>
      </c>
      <c r="N154" s="9" t="s">
        <v>1586</v>
      </c>
    </row>
    <row r="155">
      <c r="A155" s="9" t="s">
        <v>622</v>
      </c>
      <c r="B155" s="10">
        <v>44561.0</v>
      </c>
      <c r="C155" s="11">
        <v>1.0</v>
      </c>
      <c r="D155" s="9" t="s">
        <v>623</v>
      </c>
      <c r="E155" s="11">
        <v>26387.0</v>
      </c>
      <c r="F155" s="9" t="s">
        <v>1581</v>
      </c>
      <c r="G155" s="9" t="s">
        <v>1582</v>
      </c>
      <c r="H155" s="9" t="s">
        <v>1583</v>
      </c>
      <c r="I155" s="9" t="s">
        <v>1584</v>
      </c>
      <c r="J155" s="10">
        <v>44561.0</v>
      </c>
      <c r="K155" s="11">
        <v>1.0</v>
      </c>
      <c r="L155" s="9" t="s">
        <v>1585</v>
      </c>
      <c r="M155" s="12">
        <v>1.24981E8</v>
      </c>
      <c r="N155" s="9" t="s">
        <v>1586</v>
      </c>
    </row>
    <row r="156">
      <c r="A156" s="9" t="s">
        <v>624</v>
      </c>
      <c r="B156" s="10">
        <v>44561.0</v>
      </c>
      <c r="C156" s="11">
        <v>1.0</v>
      </c>
      <c r="D156" s="9" t="s">
        <v>625</v>
      </c>
      <c r="E156" s="11">
        <v>22357.0</v>
      </c>
      <c r="F156" s="9" t="s">
        <v>1581</v>
      </c>
      <c r="G156" s="9" t="s">
        <v>1582</v>
      </c>
      <c r="H156" s="9" t="s">
        <v>1583</v>
      </c>
      <c r="I156" s="9" t="s">
        <v>1584</v>
      </c>
      <c r="J156" s="10">
        <v>44561.0</v>
      </c>
      <c r="K156" s="11">
        <v>1.0</v>
      </c>
      <c r="L156" s="9" t="s">
        <v>1585</v>
      </c>
      <c r="M156" s="12">
        <v>8.548425E9</v>
      </c>
      <c r="N156" s="9" t="s">
        <v>1586</v>
      </c>
    </row>
    <row r="157">
      <c r="A157" s="9" t="s">
        <v>626</v>
      </c>
      <c r="B157" s="10">
        <v>44561.0</v>
      </c>
      <c r="C157" s="11">
        <v>1.0</v>
      </c>
      <c r="D157" s="9" t="s">
        <v>627</v>
      </c>
      <c r="E157" s="11">
        <v>19470.0</v>
      </c>
      <c r="F157" s="9" t="s">
        <v>1581</v>
      </c>
      <c r="G157" s="9" t="s">
        <v>1582</v>
      </c>
      <c r="H157" s="9" t="s">
        <v>1589</v>
      </c>
      <c r="I157" s="9" t="s">
        <v>1584</v>
      </c>
      <c r="J157" s="10">
        <v>44561.0</v>
      </c>
      <c r="K157" s="11">
        <v>1.0</v>
      </c>
      <c r="L157" s="9" t="s">
        <v>1585</v>
      </c>
      <c r="M157" s="12">
        <v>1.1728426E10</v>
      </c>
      <c r="N157" s="9" t="s">
        <v>1586</v>
      </c>
    </row>
    <row r="158">
      <c r="A158" s="9" t="s">
        <v>628</v>
      </c>
      <c r="B158" s="10">
        <v>44561.0</v>
      </c>
      <c r="C158" s="11">
        <v>1.0</v>
      </c>
      <c r="D158" s="9" t="s">
        <v>629</v>
      </c>
      <c r="E158" s="11">
        <v>25895.0</v>
      </c>
      <c r="F158" s="9" t="s">
        <v>1581</v>
      </c>
      <c r="G158" s="9" t="s">
        <v>1582</v>
      </c>
      <c r="H158" s="9" t="s">
        <v>1583</v>
      </c>
      <c r="I158" s="9" t="s">
        <v>1584</v>
      </c>
      <c r="J158" s="10">
        <v>44561.0</v>
      </c>
      <c r="K158" s="11">
        <v>1.0</v>
      </c>
      <c r="L158" s="9" t="s">
        <v>1585</v>
      </c>
      <c r="M158" s="12">
        <v>1.484407E9</v>
      </c>
      <c r="N158" s="9" t="s">
        <v>1586</v>
      </c>
    </row>
    <row r="159">
      <c r="A159" s="9" t="s">
        <v>630</v>
      </c>
      <c r="B159" s="10">
        <v>44561.0</v>
      </c>
      <c r="C159" s="11">
        <v>1.0</v>
      </c>
      <c r="D159" s="9" t="s">
        <v>631</v>
      </c>
      <c r="E159" s="11">
        <v>24767.0</v>
      </c>
      <c r="F159" s="9" t="s">
        <v>1581</v>
      </c>
      <c r="G159" s="9" t="s">
        <v>1582</v>
      </c>
      <c r="H159" s="9" t="s">
        <v>1583</v>
      </c>
      <c r="I159" s="9" t="s">
        <v>1584</v>
      </c>
      <c r="J159" s="10">
        <v>44561.0</v>
      </c>
      <c r="K159" s="11">
        <v>1.0</v>
      </c>
      <c r="L159" s="9" t="s">
        <v>1585</v>
      </c>
      <c r="M159" s="12">
        <v>3.53117E8</v>
      </c>
      <c r="N159" s="9" t="s">
        <v>1586</v>
      </c>
    </row>
    <row r="160">
      <c r="A160" s="9" t="s">
        <v>632</v>
      </c>
      <c r="B160" s="10">
        <v>44561.0</v>
      </c>
      <c r="C160" s="11">
        <v>1.0</v>
      </c>
      <c r="D160" s="9" t="s">
        <v>633</v>
      </c>
      <c r="E160" s="11">
        <v>24821.0</v>
      </c>
      <c r="F160" s="9" t="s">
        <v>1581</v>
      </c>
      <c r="G160" s="9" t="s">
        <v>1582</v>
      </c>
      <c r="H160" s="9" t="s">
        <v>1583</v>
      </c>
      <c r="I160" s="9" t="s">
        <v>1584</v>
      </c>
      <c r="J160" s="10">
        <v>44561.0</v>
      </c>
      <c r="K160" s="11">
        <v>1.0</v>
      </c>
      <c r="L160" s="9" t="s">
        <v>1585</v>
      </c>
      <c r="M160" s="12">
        <v>4.0891156E10</v>
      </c>
      <c r="N160" s="9" t="s">
        <v>1586</v>
      </c>
    </row>
    <row r="161">
      <c r="A161" s="9" t="s">
        <v>634</v>
      </c>
      <c r="B161" s="10">
        <v>44561.0</v>
      </c>
      <c r="C161" s="11">
        <v>1.0</v>
      </c>
      <c r="D161" s="9" t="s">
        <v>635</v>
      </c>
      <c r="E161" s="11">
        <v>25372.0</v>
      </c>
      <c r="F161" s="9" t="s">
        <v>1581</v>
      </c>
      <c r="G161" s="9" t="s">
        <v>1582</v>
      </c>
      <c r="H161" s="9" t="s">
        <v>1583</v>
      </c>
      <c r="I161" s="9" t="s">
        <v>1584</v>
      </c>
      <c r="J161" s="10">
        <v>44561.0</v>
      </c>
      <c r="K161" s="11">
        <v>1.0</v>
      </c>
      <c r="L161" s="9" t="s">
        <v>1585</v>
      </c>
      <c r="M161" s="12">
        <v>2.2854E10</v>
      </c>
      <c r="N161" s="9" t="s">
        <v>1586</v>
      </c>
    </row>
    <row r="162">
      <c r="A162" s="9" t="s">
        <v>636</v>
      </c>
      <c r="B162" s="10">
        <v>44561.0</v>
      </c>
      <c r="C162" s="11">
        <v>1.0</v>
      </c>
      <c r="D162" s="9" t="s">
        <v>217</v>
      </c>
      <c r="E162" s="11">
        <v>19569.0</v>
      </c>
      <c r="F162" s="9" t="s">
        <v>1581</v>
      </c>
      <c r="G162" s="9" t="s">
        <v>1582</v>
      </c>
      <c r="H162" s="9" t="s">
        <v>1583</v>
      </c>
      <c r="I162" s="9" t="s">
        <v>1584</v>
      </c>
      <c r="J162" s="10">
        <v>44561.0</v>
      </c>
      <c r="K162" s="11">
        <v>1.0</v>
      </c>
      <c r="L162" s="9" t="s">
        <v>1585</v>
      </c>
      <c r="M162" s="12">
        <v>7.934342E9</v>
      </c>
      <c r="N162" s="9" t="s">
        <v>1586</v>
      </c>
    </row>
    <row r="163">
      <c r="A163" s="9" t="s">
        <v>637</v>
      </c>
      <c r="B163" s="10">
        <v>44561.0</v>
      </c>
      <c r="C163" s="11">
        <v>3.0</v>
      </c>
      <c r="D163" s="9" t="s">
        <v>199</v>
      </c>
      <c r="E163" s="11">
        <v>16608.0</v>
      </c>
      <c r="F163" s="9" t="s">
        <v>1581</v>
      </c>
      <c r="G163" s="9" t="s">
        <v>1582</v>
      </c>
      <c r="H163" s="9" t="s">
        <v>1583</v>
      </c>
      <c r="I163" s="9" t="s">
        <v>1584</v>
      </c>
      <c r="J163" s="10">
        <v>44561.0</v>
      </c>
      <c r="K163" s="11">
        <v>1.0</v>
      </c>
      <c r="L163" s="9" t="s">
        <v>1585</v>
      </c>
      <c r="M163" s="12">
        <v>7.819323E9</v>
      </c>
      <c r="N163" s="9" t="s">
        <v>1586</v>
      </c>
    </row>
    <row r="164">
      <c r="A164" s="9" t="s">
        <v>638</v>
      </c>
      <c r="B164" s="10">
        <v>44561.0</v>
      </c>
      <c r="C164" s="11">
        <v>1.0</v>
      </c>
      <c r="D164" s="9" t="s">
        <v>639</v>
      </c>
      <c r="E164" s="11">
        <v>25410.0</v>
      </c>
      <c r="F164" s="9" t="s">
        <v>1581</v>
      </c>
      <c r="G164" s="9" t="s">
        <v>1582</v>
      </c>
      <c r="H164" s="9" t="s">
        <v>1583</v>
      </c>
      <c r="I164" s="9" t="s">
        <v>1584</v>
      </c>
      <c r="J164" s="10">
        <v>44561.0</v>
      </c>
      <c r="K164" s="11">
        <v>1.0</v>
      </c>
      <c r="L164" s="9" t="s">
        <v>1585</v>
      </c>
      <c r="M164" s="12">
        <v>5.551632E9</v>
      </c>
      <c r="N164" s="9" t="s">
        <v>1586</v>
      </c>
    </row>
    <row r="165">
      <c r="A165" s="9" t="s">
        <v>640</v>
      </c>
      <c r="B165" s="10">
        <v>44561.0</v>
      </c>
      <c r="C165" s="11">
        <v>1.0</v>
      </c>
      <c r="D165" s="9" t="s">
        <v>641</v>
      </c>
      <c r="E165" s="11">
        <v>22608.0</v>
      </c>
      <c r="F165" s="9" t="s">
        <v>1581</v>
      </c>
      <c r="G165" s="9" t="s">
        <v>1582</v>
      </c>
      <c r="H165" s="9" t="s">
        <v>1583</v>
      </c>
      <c r="I165" s="9" t="s">
        <v>1584</v>
      </c>
      <c r="J165" s="10">
        <v>44561.0</v>
      </c>
      <c r="K165" s="11">
        <v>1.0</v>
      </c>
      <c r="L165" s="9" t="s">
        <v>1585</v>
      </c>
      <c r="M165" s="12">
        <v>6.573254E9</v>
      </c>
      <c r="N165" s="9" t="s">
        <v>1586</v>
      </c>
    </row>
    <row r="166">
      <c r="A166" s="9" t="s">
        <v>642</v>
      </c>
      <c r="B166" s="10">
        <v>44561.0</v>
      </c>
      <c r="C166" s="11">
        <v>2.0</v>
      </c>
      <c r="D166" s="9" t="s">
        <v>643</v>
      </c>
      <c r="E166" s="11">
        <v>19909.0</v>
      </c>
      <c r="F166" s="9" t="s">
        <v>1581</v>
      </c>
      <c r="G166" s="9" t="s">
        <v>1582</v>
      </c>
      <c r="H166" s="9" t="s">
        <v>1583</v>
      </c>
      <c r="I166" s="9" t="s">
        <v>1584</v>
      </c>
      <c r="J166" s="10">
        <v>44561.0</v>
      </c>
      <c r="K166" s="11">
        <v>1.0</v>
      </c>
      <c r="L166" s="9" t="s">
        <v>1585</v>
      </c>
      <c r="M166" s="12">
        <v>1.5129225E10</v>
      </c>
      <c r="N166" s="9" t="s">
        <v>1586</v>
      </c>
    </row>
    <row r="167">
      <c r="A167" s="9" t="s">
        <v>644</v>
      </c>
      <c r="B167" s="10">
        <v>44561.0</v>
      </c>
      <c r="C167" s="11">
        <v>2.0</v>
      </c>
      <c r="D167" s="9" t="s">
        <v>645</v>
      </c>
      <c r="E167" s="11">
        <v>19925.0</v>
      </c>
      <c r="F167" s="9" t="s">
        <v>1581</v>
      </c>
      <c r="G167" s="9" t="s">
        <v>1582</v>
      </c>
      <c r="H167" s="9" t="s">
        <v>1583</v>
      </c>
      <c r="I167" s="9" t="s">
        <v>1584</v>
      </c>
      <c r="J167" s="10">
        <v>44561.0</v>
      </c>
      <c r="K167" s="11">
        <v>1.0</v>
      </c>
      <c r="L167" s="9" t="s">
        <v>1585</v>
      </c>
      <c r="M167" s="12">
        <v>1.1281992E10</v>
      </c>
      <c r="N167" s="9" t="s">
        <v>1586</v>
      </c>
    </row>
    <row r="168">
      <c r="A168" s="9" t="s">
        <v>646</v>
      </c>
      <c r="B168" s="10">
        <v>44561.0</v>
      </c>
      <c r="C168" s="11">
        <v>1.0</v>
      </c>
      <c r="D168" s="9" t="s">
        <v>102</v>
      </c>
      <c r="E168" s="11">
        <v>20320.0</v>
      </c>
      <c r="F168" s="9" t="s">
        <v>1581</v>
      </c>
      <c r="G168" s="9" t="s">
        <v>1582</v>
      </c>
      <c r="H168" s="9" t="s">
        <v>1583</v>
      </c>
      <c r="I168" s="9" t="s">
        <v>1584</v>
      </c>
      <c r="J168" s="10">
        <v>44561.0</v>
      </c>
      <c r="K168" s="11">
        <v>1.0</v>
      </c>
      <c r="L168" s="9" t="s">
        <v>1585</v>
      </c>
      <c r="M168" s="12">
        <v>1.8903278E10</v>
      </c>
      <c r="N168" s="9" t="s">
        <v>1586</v>
      </c>
    </row>
    <row r="169">
      <c r="A169" s="9" t="s">
        <v>647</v>
      </c>
      <c r="B169" s="10">
        <v>44561.0</v>
      </c>
      <c r="C169" s="11">
        <v>1.0</v>
      </c>
      <c r="D169" s="9" t="s">
        <v>101</v>
      </c>
      <c r="E169" s="11">
        <v>20303.0</v>
      </c>
      <c r="F169" s="9" t="s">
        <v>1581</v>
      </c>
      <c r="G169" s="9" t="s">
        <v>1582</v>
      </c>
      <c r="H169" s="9" t="s">
        <v>1583</v>
      </c>
      <c r="I169" s="9" t="s">
        <v>1584</v>
      </c>
      <c r="J169" s="10">
        <v>44561.0</v>
      </c>
      <c r="K169" s="11">
        <v>1.0</v>
      </c>
      <c r="L169" s="9" t="s">
        <v>1585</v>
      </c>
      <c r="M169" s="12">
        <v>2.4597628E10</v>
      </c>
      <c r="N169" s="9" t="s">
        <v>1586</v>
      </c>
    </row>
    <row r="170">
      <c r="A170" s="9" t="s">
        <v>648</v>
      </c>
      <c r="B170" s="10">
        <v>44286.0</v>
      </c>
      <c r="C170" s="11">
        <v>1.0</v>
      </c>
      <c r="D170" s="9" t="s">
        <v>649</v>
      </c>
      <c r="E170" s="11">
        <v>23981.0</v>
      </c>
      <c r="F170" s="9" t="s">
        <v>1581</v>
      </c>
      <c r="G170" s="9" t="s">
        <v>1582</v>
      </c>
      <c r="H170" s="9" t="s">
        <v>1583</v>
      </c>
      <c r="I170" s="9" t="s">
        <v>1584</v>
      </c>
      <c r="J170" s="10">
        <v>44286.0</v>
      </c>
      <c r="K170" s="11">
        <v>1.0</v>
      </c>
      <c r="L170" s="9" t="s">
        <v>1585</v>
      </c>
      <c r="M170" s="12">
        <v>8.45151E8</v>
      </c>
      <c r="N170" s="9" t="s">
        <v>1586</v>
      </c>
    </row>
    <row r="171">
      <c r="A171" s="9" t="s">
        <v>650</v>
      </c>
      <c r="B171" s="10">
        <v>44561.0</v>
      </c>
      <c r="C171" s="11">
        <v>1.0</v>
      </c>
      <c r="D171" s="9" t="s">
        <v>93</v>
      </c>
      <c r="E171" s="11">
        <v>18546.0</v>
      </c>
      <c r="F171" s="9" t="s">
        <v>1581</v>
      </c>
      <c r="G171" s="9" t="s">
        <v>1582</v>
      </c>
      <c r="H171" s="9" t="s">
        <v>1583</v>
      </c>
      <c r="I171" s="9" t="s">
        <v>1584</v>
      </c>
      <c r="J171" s="10">
        <v>44561.0</v>
      </c>
      <c r="K171" s="11">
        <v>1.0</v>
      </c>
      <c r="L171" s="9" t="s">
        <v>1585</v>
      </c>
      <c r="M171" s="12">
        <v>4.866619E9</v>
      </c>
      <c r="N171" s="9" t="s">
        <v>1586</v>
      </c>
    </row>
    <row r="172">
      <c r="A172" s="9" t="s">
        <v>651</v>
      </c>
      <c r="B172" s="10">
        <v>44561.0</v>
      </c>
      <c r="C172" s="11">
        <v>1.0</v>
      </c>
      <c r="D172" s="9" t="s">
        <v>652</v>
      </c>
      <c r="E172" s="11">
        <v>23531.0</v>
      </c>
      <c r="F172" s="9" t="s">
        <v>1581</v>
      </c>
      <c r="G172" s="9" t="s">
        <v>1582</v>
      </c>
      <c r="H172" s="9" t="s">
        <v>1583</v>
      </c>
      <c r="I172" s="9" t="s">
        <v>1584</v>
      </c>
      <c r="J172" s="10">
        <v>44561.0</v>
      </c>
      <c r="K172" s="11">
        <v>1.0</v>
      </c>
      <c r="L172" s="9" t="s">
        <v>1585</v>
      </c>
      <c r="M172" s="12">
        <v>8.658127E9</v>
      </c>
      <c r="N172" s="9" t="s">
        <v>1586</v>
      </c>
    </row>
    <row r="173">
      <c r="A173" s="9" t="s">
        <v>653</v>
      </c>
      <c r="B173" s="10">
        <v>44561.0</v>
      </c>
      <c r="C173" s="11">
        <v>1.0</v>
      </c>
      <c r="D173" s="9" t="s">
        <v>117</v>
      </c>
      <c r="E173" s="11">
        <v>14869.0</v>
      </c>
      <c r="F173" s="9" t="s">
        <v>1581</v>
      </c>
      <c r="G173" s="9" t="s">
        <v>1582</v>
      </c>
      <c r="H173" s="9" t="s">
        <v>1583</v>
      </c>
      <c r="I173" s="9" t="s">
        <v>1584</v>
      </c>
      <c r="J173" s="10">
        <v>44561.0</v>
      </c>
      <c r="K173" s="11">
        <v>1.0</v>
      </c>
      <c r="L173" s="9" t="s">
        <v>1585</v>
      </c>
      <c r="M173" s="12">
        <v>1.1237851E10</v>
      </c>
      <c r="N173" s="9" t="s">
        <v>1586</v>
      </c>
    </row>
    <row r="174">
      <c r="A174" s="9" t="s">
        <v>654</v>
      </c>
      <c r="B174" s="10">
        <v>44561.0</v>
      </c>
      <c r="C174" s="11">
        <v>1.0</v>
      </c>
      <c r="D174" s="9" t="s">
        <v>655</v>
      </c>
      <c r="E174" s="11">
        <v>19720.0</v>
      </c>
      <c r="F174" s="9" t="s">
        <v>1581</v>
      </c>
      <c r="G174" s="9" t="s">
        <v>1582</v>
      </c>
      <c r="H174" s="9" t="s">
        <v>1589</v>
      </c>
      <c r="I174" s="9" t="s">
        <v>1584</v>
      </c>
      <c r="J174" s="10">
        <v>44561.0</v>
      </c>
      <c r="K174" s="11">
        <v>1.0</v>
      </c>
      <c r="L174" s="9" t="s">
        <v>1585</v>
      </c>
      <c r="M174" s="12">
        <v>1.6096E7</v>
      </c>
      <c r="N174" s="9" t="s">
        <v>1586</v>
      </c>
    </row>
    <row r="175">
      <c r="A175" s="9" t="s">
        <v>656</v>
      </c>
      <c r="B175" s="10">
        <v>44561.0</v>
      </c>
      <c r="C175" s="11">
        <v>1.0</v>
      </c>
      <c r="D175" s="9" t="s">
        <v>261</v>
      </c>
      <c r="E175" s="11">
        <v>20338.0</v>
      </c>
      <c r="F175" s="9" t="s">
        <v>1581</v>
      </c>
      <c r="G175" s="9" t="s">
        <v>1582</v>
      </c>
      <c r="H175" s="9" t="s">
        <v>1583</v>
      </c>
      <c r="I175" s="9" t="s">
        <v>1584</v>
      </c>
      <c r="J175" s="10">
        <v>44561.0</v>
      </c>
      <c r="K175" s="11">
        <v>1.0</v>
      </c>
      <c r="L175" s="9" t="s">
        <v>1585</v>
      </c>
      <c r="M175" s="12">
        <v>1.0634339E10</v>
      </c>
      <c r="N175" s="9" t="s">
        <v>1586</v>
      </c>
    </row>
    <row r="176">
      <c r="A176" s="9" t="s">
        <v>1597</v>
      </c>
      <c r="B176" s="10">
        <v>44561.0</v>
      </c>
      <c r="C176" s="11">
        <v>1.0</v>
      </c>
      <c r="D176" s="9" t="s">
        <v>1598</v>
      </c>
      <c r="E176" s="11">
        <v>1228.0</v>
      </c>
      <c r="F176" s="9" t="s">
        <v>1581</v>
      </c>
      <c r="G176" s="9" t="s">
        <v>1582</v>
      </c>
      <c r="H176" s="9" t="s">
        <v>1583</v>
      </c>
      <c r="I176" s="9" t="s">
        <v>1584</v>
      </c>
      <c r="J176" s="10">
        <v>44561.0</v>
      </c>
      <c r="K176" s="11">
        <v>1.0</v>
      </c>
      <c r="L176" s="9" t="s">
        <v>1585</v>
      </c>
      <c r="M176" s="12">
        <v>6.0302033E10</v>
      </c>
      <c r="N176" s="9" t="s">
        <v>1586</v>
      </c>
    </row>
    <row r="177">
      <c r="A177" s="9" t="s">
        <v>657</v>
      </c>
      <c r="B177" s="10">
        <v>44561.0</v>
      </c>
      <c r="C177" s="11">
        <v>1.0</v>
      </c>
      <c r="D177" s="9" t="s">
        <v>96</v>
      </c>
      <c r="E177" s="11">
        <v>14168.0</v>
      </c>
      <c r="F177" s="9" t="s">
        <v>1581</v>
      </c>
      <c r="G177" s="9" t="s">
        <v>1582</v>
      </c>
      <c r="H177" s="9" t="s">
        <v>1583</v>
      </c>
      <c r="I177" s="9" t="s">
        <v>1584</v>
      </c>
      <c r="J177" s="10">
        <v>44561.0</v>
      </c>
      <c r="K177" s="11">
        <v>1.0</v>
      </c>
      <c r="L177" s="9" t="s">
        <v>1585</v>
      </c>
      <c r="M177" s="12">
        <v>9.9555E7</v>
      </c>
      <c r="N177" s="9" t="s">
        <v>1586</v>
      </c>
    </row>
    <row r="178">
      <c r="A178" s="9" t="s">
        <v>658</v>
      </c>
      <c r="B178" s="10">
        <v>44561.0</v>
      </c>
      <c r="C178" s="11">
        <v>1.0</v>
      </c>
      <c r="D178" s="9" t="s">
        <v>308</v>
      </c>
      <c r="E178" s="11">
        <v>9520.0</v>
      </c>
      <c r="F178" s="9" t="s">
        <v>1581</v>
      </c>
      <c r="G178" s="9" t="s">
        <v>1582</v>
      </c>
      <c r="H178" s="9" t="s">
        <v>1583</v>
      </c>
      <c r="I178" s="9" t="s">
        <v>1584</v>
      </c>
      <c r="J178" s="10">
        <v>44561.0</v>
      </c>
      <c r="K178" s="11">
        <v>1.0</v>
      </c>
      <c r="L178" s="9" t="s">
        <v>1585</v>
      </c>
      <c r="M178" s="12">
        <v>1.7951E7</v>
      </c>
      <c r="N178" s="9" t="s">
        <v>1586</v>
      </c>
    </row>
    <row r="179">
      <c r="A179" s="9" t="s">
        <v>659</v>
      </c>
      <c r="B179" s="10">
        <v>44561.0</v>
      </c>
      <c r="C179" s="11">
        <v>1.0</v>
      </c>
      <c r="D179" s="9" t="s">
        <v>660</v>
      </c>
      <c r="E179" s="11">
        <v>24864.0</v>
      </c>
      <c r="F179" s="9" t="s">
        <v>1581</v>
      </c>
      <c r="G179" s="9" t="s">
        <v>1582</v>
      </c>
      <c r="H179" s="9" t="s">
        <v>1583</v>
      </c>
      <c r="I179" s="9" t="s">
        <v>1584</v>
      </c>
      <c r="J179" s="10">
        <v>44561.0</v>
      </c>
      <c r="K179" s="11">
        <v>1.0</v>
      </c>
      <c r="L179" s="9" t="s">
        <v>1585</v>
      </c>
      <c r="M179" s="12">
        <v>2.94713E9</v>
      </c>
      <c r="N179" s="9" t="s">
        <v>1586</v>
      </c>
    </row>
    <row r="180">
      <c r="A180" s="9" t="s">
        <v>661</v>
      </c>
      <c r="B180" s="10">
        <v>44561.0</v>
      </c>
      <c r="C180" s="11">
        <v>1.0</v>
      </c>
      <c r="D180" s="9" t="s">
        <v>268</v>
      </c>
      <c r="E180" s="11">
        <v>16268.0</v>
      </c>
      <c r="F180" s="9" t="s">
        <v>1581</v>
      </c>
      <c r="G180" s="9" t="s">
        <v>1582</v>
      </c>
      <c r="H180" s="9" t="s">
        <v>1583</v>
      </c>
      <c r="I180" s="9" t="s">
        <v>1584</v>
      </c>
      <c r="J180" s="10">
        <v>44561.0</v>
      </c>
      <c r="K180" s="11">
        <v>1.0</v>
      </c>
      <c r="L180" s="9" t="s">
        <v>1585</v>
      </c>
      <c r="M180" s="12">
        <v>8.1804E7</v>
      </c>
      <c r="N180" s="9" t="s">
        <v>1586</v>
      </c>
    </row>
    <row r="181">
      <c r="A181" s="9" t="s">
        <v>662</v>
      </c>
      <c r="B181" s="10">
        <v>44561.0</v>
      </c>
      <c r="C181" s="11">
        <v>1.0</v>
      </c>
      <c r="D181" s="9" t="s">
        <v>663</v>
      </c>
      <c r="E181" s="11">
        <v>22810.0</v>
      </c>
      <c r="F181" s="9" t="s">
        <v>1581</v>
      </c>
      <c r="G181" s="9" t="s">
        <v>1582</v>
      </c>
      <c r="H181" s="9" t="s">
        <v>1583</v>
      </c>
      <c r="I181" s="9" t="s">
        <v>1584</v>
      </c>
      <c r="J181" s="10">
        <v>44561.0</v>
      </c>
      <c r="K181" s="11">
        <v>1.0</v>
      </c>
      <c r="L181" s="9" t="s">
        <v>1585</v>
      </c>
      <c r="M181" s="12">
        <v>1.3387166E10</v>
      </c>
      <c r="N181" s="9" t="s">
        <v>1586</v>
      </c>
    </row>
    <row r="182">
      <c r="A182" s="9" t="s">
        <v>664</v>
      </c>
      <c r="B182" s="10">
        <v>44561.0</v>
      </c>
      <c r="C182" s="11">
        <v>3.0</v>
      </c>
      <c r="D182" s="9" t="s">
        <v>665</v>
      </c>
      <c r="E182" s="11">
        <v>25003.0</v>
      </c>
      <c r="F182" s="9" t="s">
        <v>1581</v>
      </c>
      <c r="G182" s="9" t="s">
        <v>1582</v>
      </c>
      <c r="H182" s="9" t="s">
        <v>1583</v>
      </c>
      <c r="I182" s="9" t="s">
        <v>1584</v>
      </c>
      <c r="J182" s="10">
        <v>44561.0</v>
      </c>
      <c r="K182" s="11">
        <v>1.0</v>
      </c>
      <c r="L182" s="9" t="s">
        <v>1585</v>
      </c>
      <c r="M182" s="12">
        <v>8.723218E9</v>
      </c>
      <c r="N182" s="9" t="s">
        <v>1586</v>
      </c>
    </row>
    <row r="183">
      <c r="A183" s="9" t="s">
        <v>666</v>
      </c>
      <c r="B183" s="10">
        <v>44561.0</v>
      </c>
      <c r="C183" s="11">
        <v>2.0</v>
      </c>
      <c r="D183" s="9" t="s">
        <v>667</v>
      </c>
      <c r="E183" s="11">
        <v>23965.0</v>
      </c>
      <c r="F183" s="9" t="s">
        <v>1581</v>
      </c>
      <c r="G183" s="9" t="s">
        <v>1582</v>
      </c>
      <c r="H183" s="9" t="s">
        <v>1583</v>
      </c>
      <c r="I183" s="9" t="s">
        <v>1584</v>
      </c>
      <c r="J183" s="10">
        <v>44561.0</v>
      </c>
      <c r="K183" s="11">
        <v>1.0</v>
      </c>
      <c r="L183" s="9" t="s">
        <v>1585</v>
      </c>
      <c r="M183" s="12">
        <v>1.231E7</v>
      </c>
      <c r="N183" s="9" t="s">
        <v>1586</v>
      </c>
    </row>
    <row r="184">
      <c r="A184" s="9" t="s">
        <v>668</v>
      </c>
      <c r="B184" s="10">
        <v>44561.0</v>
      </c>
      <c r="C184" s="11">
        <v>1.0</v>
      </c>
      <c r="D184" s="9" t="s">
        <v>669</v>
      </c>
      <c r="E184" s="11">
        <v>23264.0</v>
      </c>
      <c r="F184" s="9" t="s">
        <v>1581</v>
      </c>
      <c r="G184" s="9" t="s">
        <v>1582</v>
      </c>
      <c r="H184" s="9" t="s">
        <v>1583</v>
      </c>
      <c r="I184" s="9" t="s">
        <v>1584</v>
      </c>
      <c r="J184" s="10">
        <v>44561.0</v>
      </c>
      <c r="K184" s="11">
        <v>1.0</v>
      </c>
      <c r="L184" s="9" t="s">
        <v>1585</v>
      </c>
      <c r="M184" s="12">
        <v>1.31722563E11</v>
      </c>
      <c r="N184" s="9" t="s">
        <v>1586</v>
      </c>
    </row>
    <row r="185">
      <c r="A185" s="9" t="s">
        <v>670</v>
      </c>
      <c r="B185" s="10">
        <v>44561.0</v>
      </c>
      <c r="C185" s="11">
        <v>1.0</v>
      </c>
      <c r="D185" s="9" t="s">
        <v>671</v>
      </c>
      <c r="E185" s="11">
        <v>20222.0</v>
      </c>
      <c r="F185" s="9" t="s">
        <v>1581</v>
      </c>
      <c r="G185" s="9" t="s">
        <v>1582</v>
      </c>
      <c r="H185" s="9" t="s">
        <v>1583</v>
      </c>
      <c r="I185" s="9" t="s">
        <v>1584</v>
      </c>
      <c r="J185" s="10">
        <v>44561.0</v>
      </c>
      <c r="K185" s="11">
        <v>1.0</v>
      </c>
      <c r="L185" s="9" t="s">
        <v>1585</v>
      </c>
      <c r="M185" s="12">
        <v>3130000.0</v>
      </c>
      <c r="N185" s="9" t="s">
        <v>1586</v>
      </c>
    </row>
    <row r="186">
      <c r="A186" s="9" t="s">
        <v>672</v>
      </c>
      <c r="B186" s="10">
        <v>44561.0</v>
      </c>
      <c r="C186" s="11">
        <v>2.0</v>
      </c>
      <c r="D186" s="9" t="s">
        <v>673</v>
      </c>
      <c r="E186" s="11">
        <v>24260.0</v>
      </c>
      <c r="F186" s="9" t="s">
        <v>1581</v>
      </c>
      <c r="G186" s="9" t="s">
        <v>1582</v>
      </c>
      <c r="H186" s="9" t="s">
        <v>1583</v>
      </c>
      <c r="I186" s="9" t="s">
        <v>1584</v>
      </c>
      <c r="J186" s="10">
        <v>44561.0</v>
      </c>
      <c r="K186" s="11">
        <v>1.0</v>
      </c>
      <c r="L186" s="9" t="s">
        <v>1585</v>
      </c>
      <c r="M186" s="12">
        <v>7.910994E9</v>
      </c>
      <c r="N186" s="9" t="s">
        <v>1586</v>
      </c>
    </row>
    <row r="187">
      <c r="A187" s="9" t="s">
        <v>674</v>
      </c>
      <c r="B187" s="10">
        <v>44377.0</v>
      </c>
      <c r="C187" s="11">
        <v>1.0</v>
      </c>
      <c r="D187" s="9" t="s">
        <v>675</v>
      </c>
      <c r="E187" s="11">
        <v>20036.0</v>
      </c>
      <c r="F187" s="9" t="s">
        <v>1581</v>
      </c>
      <c r="G187" s="9" t="s">
        <v>1582</v>
      </c>
      <c r="H187" s="9" t="s">
        <v>1583</v>
      </c>
      <c r="I187" s="9" t="s">
        <v>1584</v>
      </c>
      <c r="J187" s="10">
        <v>44377.0</v>
      </c>
      <c r="K187" s="11">
        <v>1.0</v>
      </c>
      <c r="L187" s="9" t="s">
        <v>1585</v>
      </c>
      <c r="M187" s="12">
        <v>3.175389E9</v>
      </c>
      <c r="N187" s="9" t="s">
        <v>1586</v>
      </c>
    </row>
    <row r="188">
      <c r="A188" s="9" t="s">
        <v>676</v>
      </c>
      <c r="B188" s="10">
        <v>44561.0</v>
      </c>
      <c r="C188" s="11">
        <v>1.0</v>
      </c>
      <c r="D188" s="9" t="s">
        <v>677</v>
      </c>
      <c r="E188" s="11">
        <v>26425.0</v>
      </c>
      <c r="F188" s="9" t="s">
        <v>1581</v>
      </c>
      <c r="G188" s="9" t="s">
        <v>1582</v>
      </c>
      <c r="H188" s="9" t="s">
        <v>1583</v>
      </c>
      <c r="I188" s="9" t="s">
        <v>1584</v>
      </c>
      <c r="J188" s="10">
        <v>44561.0</v>
      </c>
      <c r="K188" s="11">
        <v>1.0</v>
      </c>
      <c r="L188" s="9" t="s">
        <v>1585</v>
      </c>
      <c r="M188" s="12">
        <v>2.25998E9</v>
      </c>
      <c r="N188" s="9" t="s">
        <v>1586</v>
      </c>
    </row>
    <row r="189">
      <c r="A189" s="9" t="s">
        <v>678</v>
      </c>
      <c r="B189" s="10">
        <v>44561.0</v>
      </c>
      <c r="C189" s="11">
        <v>1.0</v>
      </c>
      <c r="D189" s="9" t="s">
        <v>679</v>
      </c>
      <c r="E189" s="11">
        <v>20052.0</v>
      </c>
      <c r="F189" s="9" t="s">
        <v>1581</v>
      </c>
      <c r="G189" s="9" t="s">
        <v>1582</v>
      </c>
      <c r="H189" s="9" t="s">
        <v>1583</v>
      </c>
      <c r="I189" s="9" t="s">
        <v>1584</v>
      </c>
      <c r="J189" s="10">
        <v>44561.0</v>
      </c>
      <c r="K189" s="11">
        <v>1.0</v>
      </c>
      <c r="L189" s="9" t="s">
        <v>1585</v>
      </c>
      <c r="M189" s="12">
        <v>1.3294E7</v>
      </c>
      <c r="N189" s="9" t="s">
        <v>1586</v>
      </c>
    </row>
    <row r="190">
      <c r="A190" s="9" t="s">
        <v>680</v>
      </c>
      <c r="B190" s="10">
        <v>44561.0</v>
      </c>
      <c r="C190" s="11">
        <v>1.0</v>
      </c>
      <c r="D190" s="9" t="s">
        <v>188</v>
      </c>
      <c r="E190" s="11">
        <v>20087.0</v>
      </c>
      <c r="F190" s="9" t="s">
        <v>1581</v>
      </c>
      <c r="G190" s="9" t="s">
        <v>1582</v>
      </c>
      <c r="H190" s="9" t="s">
        <v>1583</v>
      </c>
      <c r="I190" s="9" t="s">
        <v>1584</v>
      </c>
      <c r="J190" s="10">
        <v>44561.0</v>
      </c>
      <c r="K190" s="11">
        <v>1.0</v>
      </c>
      <c r="L190" s="9" t="s">
        <v>1585</v>
      </c>
      <c r="M190" s="12">
        <v>3.159462E10</v>
      </c>
      <c r="N190" s="9" t="s">
        <v>1586</v>
      </c>
    </row>
    <row r="191">
      <c r="A191" s="9" t="s">
        <v>681</v>
      </c>
      <c r="B191" s="10">
        <v>44561.0</v>
      </c>
      <c r="C191" s="11">
        <v>2.0</v>
      </c>
      <c r="D191" s="9" t="s">
        <v>682</v>
      </c>
      <c r="E191" s="11">
        <v>26557.0</v>
      </c>
      <c r="F191" s="9" t="s">
        <v>1581</v>
      </c>
      <c r="G191" s="9" t="s">
        <v>1582</v>
      </c>
      <c r="H191" s="9" t="s">
        <v>1583</v>
      </c>
      <c r="I191" s="9" t="s">
        <v>1584</v>
      </c>
      <c r="J191" s="10">
        <v>44561.0</v>
      </c>
      <c r="K191" s="11">
        <v>1.0</v>
      </c>
      <c r="L191" s="9" t="s">
        <v>1585</v>
      </c>
      <c r="M191" s="12">
        <v>1.27906E8</v>
      </c>
      <c r="N191" s="9" t="s">
        <v>1586</v>
      </c>
    </row>
    <row r="192">
      <c r="A192" s="9" t="s">
        <v>683</v>
      </c>
      <c r="B192" s="10">
        <v>44561.0</v>
      </c>
      <c r="C192" s="11">
        <v>1.0</v>
      </c>
      <c r="D192" s="9" t="s">
        <v>351</v>
      </c>
      <c r="E192" s="11">
        <v>20966.0</v>
      </c>
      <c r="F192" s="9" t="s">
        <v>1581</v>
      </c>
      <c r="G192" s="9" t="s">
        <v>1582</v>
      </c>
      <c r="H192" s="9" t="s">
        <v>1583</v>
      </c>
      <c r="I192" s="9" t="s">
        <v>1584</v>
      </c>
      <c r="J192" s="10">
        <v>44561.0</v>
      </c>
      <c r="K192" s="11">
        <v>1.0</v>
      </c>
      <c r="L192" s="9" t="s">
        <v>1585</v>
      </c>
      <c r="M192" s="12">
        <v>1.039861E9</v>
      </c>
      <c r="N192" s="9" t="s">
        <v>1586</v>
      </c>
    </row>
    <row r="193">
      <c r="A193" s="9" t="s">
        <v>684</v>
      </c>
      <c r="B193" s="10">
        <v>44561.0</v>
      </c>
      <c r="C193" s="11">
        <v>1.0</v>
      </c>
      <c r="D193" s="9" t="s">
        <v>685</v>
      </c>
      <c r="E193" s="11">
        <v>26158.0</v>
      </c>
      <c r="F193" s="9" t="s">
        <v>1581</v>
      </c>
      <c r="G193" s="9" t="s">
        <v>1582</v>
      </c>
      <c r="H193" s="9" t="s">
        <v>1583</v>
      </c>
      <c r="I193" s="9" t="s">
        <v>1584</v>
      </c>
      <c r="J193" s="10">
        <v>44561.0</v>
      </c>
      <c r="K193" s="11">
        <v>1.0</v>
      </c>
      <c r="L193" s="9" t="s">
        <v>1585</v>
      </c>
      <c r="M193" s="12">
        <v>8.46876E8</v>
      </c>
      <c r="N193" s="9" t="s">
        <v>1586</v>
      </c>
    </row>
    <row r="194">
      <c r="A194" s="9" t="s">
        <v>686</v>
      </c>
      <c r="B194" s="10">
        <v>44561.0</v>
      </c>
      <c r="C194" s="11">
        <v>1.0</v>
      </c>
      <c r="D194" s="9" t="s">
        <v>687</v>
      </c>
      <c r="E194" s="11">
        <v>20982.0</v>
      </c>
      <c r="F194" s="9" t="s">
        <v>1581</v>
      </c>
      <c r="G194" s="9" t="s">
        <v>1582</v>
      </c>
      <c r="H194" s="9" t="s">
        <v>1583</v>
      </c>
      <c r="I194" s="9" t="s">
        <v>1584</v>
      </c>
      <c r="J194" s="10">
        <v>44561.0</v>
      </c>
      <c r="K194" s="11">
        <v>1.0</v>
      </c>
      <c r="L194" s="9" t="s">
        <v>1585</v>
      </c>
      <c r="M194" s="12">
        <v>1.0184886E10</v>
      </c>
      <c r="N194" s="9" t="s">
        <v>1586</v>
      </c>
    </row>
    <row r="195">
      <c r="A195" s="9" t="s">
        <v>688</v>
      </c>
      <c r="B195" s="10">
        <v>44561.0</v>
      </c>
      <c r="C195" s="11">
        <v>1.0</v>
      </c>
      <c r="D195" s="9" t="s">
        <v>164</v>
      </c>
      <c r="E195" s="11">
        <v>20630.0</v>
      </c>
      <c r="F195" s="9" t="s">
        <v>1581</v>
      </c>
      <c r="G195" s="9" t="s">
        <v>1582</v>
      </c>
      <c r="H195" s="9" t="s">
        <v>1583</v>
      </c>
      <c r="I195" s="9" t="s">
        <v>1584</v>
      </c>
      <c r="J195" s="10">
        <v>44561.0</v>
      </c>
      <c r="K195" s="11">
        <v>1.0</v>
      </c>
      <c r="L195" s="9" t="s">
        <v>1585</v>
      </c>
      <c r="M195" s="12">
        <v>1.04479E8</v>
      </c>
      <c r="N195" s="9" t="s">
        <v>1586</v>
      </c>
    </row>
    <row r="196">
      <c r="A196" s="9" t="s">
        <v>689</v>
      </c>
      <c r="B196" s="10">
        <v>44561.0</v>
      </c>
      <c r="C196" s="11">
        <v>1.0</v>
      </c>
      <c r="D196" s="9" t="s">
        <v>690</v>
      </c>
      <c r="E196" s="11">
        <v>24473.0</v>
      </c>
      <c r="F196" s="9" t="s">
        <v>1581</v>
      </c>
      <c r="G196" s="9" t="s">
        <v>1582</v>
      </c>
      <c r="H196" s="9" t="s">
        <v>1583</v>
      </c>
      <c r="I196" s="9" t="s">
        <v>1584</v>
      </c>
      <c r="J196" s="10">
        <v>44561.0</v>
      </c>
      <c r="K196" s="11">
        <v>1.0</v>
      </c>
      <c r="L196" s="9" t="s">
        <v>1585</v>
      </c>
      <c r="M196" s="12">
        <v>3.215435E9</v>
      </c>
      <c r="N196" s="9" t="s">
        <v>1586</v>
      </c>
    </row>
    <row r="197">
      <c r="A197" s="9" t="s">
        <v>691</v>
      </c>
      <c r="B197" s="10">
        <v>44561.0</v>
      </c>
      <c r="C197" s="11">
        <v>2.0</v>
      </c>
      <c r="D197" s="9" t="s">
        <v>372</v>
      </c>
      <c r="E197" s="11">
        <v>20257.0</v>
      </c>
      <c r="F197" s="9" t="s">
        <v>1581</v>
      </c>
      <c r="G197" s="9" t="s">
        <v>1582</v>
      </c>
      <c r="H197" s="9" t="s">
        <v>1583</v>
      </c>
      <c r="I197" s="9" t="s">
        <v>1584</v>
      </c>
      <c r="J197" s="10">
        <v>44561.0</v>
      </c>
      <c r="K197" s="11">
        <v>1.0</v>
      </c>
      <c r="L197" s="9" t="s">
        <v>1585</v>
      </c>
      <c r="M197" s="12">
        <v>1.383018E10</v>
      </c>
      <c r="N197" s="9" t="s">
        <v>1586</v>
      </c>
    </row>
    <row r="198">
      <c r="A198" s="9" t="s">
        <v>692</v>
      </c>
      <c r="B198" s="10">
        <v>44561.0</v>
      </c>
      <c r="C198" s="11">
        <v>1.0</v>
      </c>
      <c r="D198" s="9" t="s">
        <v>693</v>
      </c>
      <c r="E198" s="11">
        <v>24902.0</v>
      </c>
      <c r="F198" s="9" t="s">
        <v>1581</v>
      </c>
      <c r="G198" s="9" t="s">
        <v>1582</v>
      </c>
      <c r="H198" s="9" t="s">
        <v>1583</v>
      </c>
      <c r="I198" s="9" t="s">
        <v>1584</v>
      </c>
      <c r="J198" s="10">
        <v>44561.0</v>
      </c>
      <c r="K198" s="11">
        <v>1.0</v>
      </c>
      <c r="L198" s="9" t="s">
        <v>1585</v>
      </c>
      <c r="M198" s="12">
        <v>1.045263E9</v>
      </c>
      <c r="N198" s="9" t="s">
        <v>1586</v>
      </c>
    </row>
    <row r="199">
      <c r="A199" s="9" t="s">
        <v>694</v>
      </c>
      <c r="B199" s="10">
        <v>44561.0</v>
      </c>
      <c r="C199" s="11">
        <v>1.0</v>
      </c>
      <c r="D199" s="9" t="s">
        <v>98</v>
      </c>
      <c r="E199" s="11">
        <v>20184.0</v>
      </c>
      <c r="F199" s="9" t="s">
        <v>1581</v>
      </c>
      <c r="G199" s="9" t="s">
        <v>1582</v>
      </c>
      <c r="H199" s="9" t="s">
        <v>1583</v>
      </c>
      <c r="I199" s="9" t="s">
        <v>1584</v>
      </c>
      <c r="J199" s="10">
        <v>44561.0</v>
      </c>
      <c r="K199" s="11">
        <v>1.0</v>
      </c>
      <c r="L199" s="9" t="s">
        <v>1585</v>
      </c>
      <c r="M199" s="12">
        <v>21000.0</v>
      </c>
      <c r="N199" s="9" t="s">
        <v>1586</v>
      </c>
    </row>
    <row r="200">
      <c r="A200" s="9" t="s">
        <v>695</v>
      </c>
      <c r="B200" s="10">
        <v>44561.0</v>
      </c>
      <c r="C200" s="11">
        <v>1.0</v>
      </c>
      <c r="D200" s="9" t="s">
        <v>696</v>
      </c>
      <c r="E200" s="11">
        <v>25828.0</v>
      </c>
      <c r="F200" s="9" t="s">
        <v>1581</v>
      </c>
      <c r="G200" s="9" t="s">
        <v>1582</v>
      </c>
      <c r="H200" s="9" t="s">
        <v>1583</v>
      </c>
      <c r="I200" s="9" t="s">
        <v>1584</v>
      </c>
      <c r="J200" s="10">
        <v>44561.0</v>
      </c>
      <c r="K200" s="11">
        <v>1.0</v>
      </c>
      <c r="L200" s="9" t="s">
        <v>1585</v>
      </c>
      <c r="M200" s="12">
        <v>1.2789262E10</v>
      </c>
      <c r="N200" s="9" t="s">
        <v>1586</v>
      </c>
    </row>
    <row r="201">
      <c r="A201" s="9" t="s">
        <v>697</v>
      </c>
      <c r="B201" s="10">
        <v>44561.0</v>
      </c>
      <c r="C201" s="11">
        <v>1.0</v>
      </c>
      <c r="D201" s="9" t="s">
        <v>358</v>
      </c>
      <c r="E201" s="11">
        <v>20435.0</v>
      </c>
      <c r="F201" s="9" t="s">
        <v>1581</v>
      </c>
      <c r="G201" s="9" t="s">
        <v>1582</v>
      </c>
      <c r="H201" s="9" t="s">
        <v>1583</v>
      </c>
      <c r="I201" s="9" t="s">
        <v>1584</v>
      </c>
      <c r="J201" s="10">
        <v>44561.0</v>
      </c>
      <c r="K201" s="11">
        <v>1.0</v>
      </c>
      <c r="L201" s="9" t="s">
        <v>1585</v>
      </c>
      <c r="M201" s="12">
        <v>1.479481E9</v>
      </c>
      <c r="N201" s="9" t="s">
        <v>1586</v>
      </c>
    </row>
    <row r="202">
      <c r="A202" s="9" t="s">
        <v>698</v>
      </c>
      <c r="B202" s="10">
        <v>44286.0</v>
      </c>
      <c r="C202" s="11">
        <v>1.0</v>
      </c>
      <c r="D202" s="9" t="s">
        <v>699</v>
      </c>
      <c r="E202" s="11">
        <v>23230.0</v>
      </c>
      <c r="F202" s="9" t="s">
        <v>1581</v>
      </c>
      <c r="G202" s="9" t="s">
        <v>1582</v>
      </c>
      <c r="H202" s="9" t="s">
        <v>1583</v>
      </c>
      <c r="I202" s="9" t="s">
        <v>1584</v>
      </c>
      <c r="J202" s="10">
        <v>44286.0</v>
      </c>
      <c r="K202" s="11">
        <v>1.0</v>
      </c>
      <c r="L202" s="9" t="s">
        <v>1585</v>
      </c>
      <c r="M202" s="12">
        <v>3.4843016E10</v>
      </c>
      <c r="N202" s="9" t="s">
        <v>1586</v>
      </c>
    </row>
    <row r="203">
      <c r="A203" s="9" t="s">
        <v>700</v>
      </c>
      <c r="B203" s="10">
        <v>44561.0</v>
      </c>
      <c r="C203" s="11">
        <v>1.0</v>
      </c>
      <c r="D203" s="9" t="s">
        <v>701</v>
      </c>
      <c r="E203" s="11">
        <v>20370.0</v>
      </c>
      <c r="F203" s="9" t="s">
        <v>1581</v>
      </c>
      <c r="G203" s="9" t="s">
        <v>1582</v>
      </c>
      <c r="H203" s="9" t="s">
        <v>1583</v>
      </c>
      <c r="I203" s="9" t="s">
        <v>1584</v>
      </c>
      <c r="J203" s="10">
        <v>44561.0</v>
      </c>
      <c r="K203" s="11">
        <v>1.0</v>
      </c>
      <c r="L203" s="9" t="s">
        <v>1585</v>
      </c>
      <c r="M203" s="12">
        <v>3.68603E8</v>
      </c>
      <c r="N203" s="9" t="s">
        <v>1586</v>
      </c>
    </row>
    <row r="204">
      <c r="A204" s="9" t="s">
        <v>702</v>
      </c>
      <c r="B204" s="10">
        <v>44561.0</v>
      </c>
      <c r="C204" s="11">
        <v>1.0</v>
      </c>
      <c r="D204" s="9" t="s">
        <v>703</v>
      </c>
      <c r="E204" s="11">
        <v>23175.0</v>
      </c>
      <c r="F204" s="9" t="s">
        <v>1581</v>
      </c>
      <c r="G204" s="9" t="s">
        <v>1582</v>
      </c>
      <c r="H204" s="9" t="s">
        <v>1583</v>
      </c>
      <c r="I204" s="9" t="s">
        <v>1584</v>
      </c>
      <c r="J204" s="10">
        <v>44561.0</v>
      </c>
      <c r="K204" s="11">
        <v>1.0</v>
      </c>
      <c r="L204" s="9" t="s">
        <v>1585</v>
      </c>
      <c r="M204" s="12">
        <v>3.995388E9</v>
      </c>
      <c r="N204" s="9" t="s">
        <v>1586</v>
      </c>
    </row>
    <row r="205">
      <c r="A205" s="9" t="s">
        <v>704</v>
      </c>
      <c r="B205" s="10">
        <v>44561.0</v>
      </c>
      <c r="C205" s="11">
        <v>1.0</v>
      </c>
      <c r="D205" s="9" t="s">
        <v>705</v>
      </c>
      <c r="E205" s="11">
        <v>26026.0</v>
      </c>
      <c r="F205" s="9" t="s">
        <v>1581</v>
      </c>
      <c r="G205" s="9" t="s">
        <v>1582</v>
      </c>
      <c r="H205" s="9" t="s">
        <v>1583</v>
      </c>
      <c r="I205" s="9" t="s">
        <v>1584</v>
      </c>
      <c r="J205" s="10">
        <v>44561.0</v>
      </c>
      <c r="K205" s="11">
        <v>1.0</v>
      </c>
      <c r="L205" s="9" t="s">
        <v>1585</v>
      </c>
      <c r="M205" s="12">
        <v>1.696536E9</v>
      </c>
      <c r="N205" s="9" t="s">
        <v>1586</v>
      </c>
    </row>
    <row r="206">
      <c r="A206" s="9" t="s">
        <v>706</v>
      </c>
      <c r="B206" s="10">
        <v>44561.0</v>
      </c>
      <c r="C206" s="11">
        <v>1.0</v>
      </c>
      <c r="D206" s="9" t="s">
        <v>707</v>
      </c>
      <c r="E206" s="11">
        <v>26590.0</v>
      </c>
      <c r="F206" s="9" t="s">
        <v>1581</v>
      </c>
      <c r="G206" s="9" t="s">
        <v>1582</v>
      </c>
      <c r="H206" s="9" t="s">
        <v>1583</v>
      </c>
      <c r="I206" s="9" t="s">
        <v>1584</v>
      </c>
      <c r="J206" s="10">
        <v>44561.0</v>
      </c>
      <c r="K206" s="11">
        <v>1.0</v>
      </c>
      <c r="L206" s="9" t="s">
        <v>1585</v>
      </c>
      <c r="M206" s="12">
        <v>6.80671E8</v>
      </c>
      <c r="N206" s="9" t="s">
        <v>1586</v>
      </c>
    </row>
    <row r="207">
      <c r="A207" s="9" t="s">
        <v>708</v>
      </c>
      <c r="B207" s="10">
        <v>44561.0</v>
      </c>
      <c r="C207" s="11">
        <v>1.0</v>
      </c>
      <c r="D207" s="9" t="s">
        <v>243</v>
      </c>
      <c r="E207" s="11">
        <v>20605.0</v>
      </c>
      <c r="F207" s="9" t="s">
        <v>1581</v>
      </c>
      <c r="G207" s="9" t="s">
        <v>1582</v>
      </c>
      <c r="H207" s="9" t="s">
        <v>1583</v>
      </c>
      <c r="I207" s="9" t="s">
        <v>1584</v>
      </c>
      <c r="J207" s="10">
        <v>44561.0</v>
      </c>
      <c r="K207" s="11">
        <v>1.0</v>
      </c>
      <c r="L207" s="9" t="s">
        <v>1585</v>
      </c>
      <c r="M207" s="12">
        <v>6.114073E9</v>
      </c>
      <c r="N207" s="9" t="s">
        <v>1586</v>
      </c>
    </row>
    <row r="208">
      <c r="A208" s="9" t="s">
        <v>709</v>
      </c>
      <c r="B208" s="10">
        <v>44561.0</v>
      </c>
      <c r="C208" s="11">
        <v>1.0</v>
      </c>
      <c r="D208" s="9" t="s">
        <v>205</v>
      </c>
      <c r="E208" s="11">
        <v>20770.0</v>
      </c>
      <c r="F208" s="9" t="s">
        <v>1581</v>
      </c>
      <c r="G208" s="9" t="s">
        <v>1582</v>
      </c>
      <c r="H208" s="9" t="s">
        <v>1583</v>
      </c>
      <c r="I208" s="9" t="s">
        <v>1584</v>
      </c>
      <c r="J208" s="10">
        <v>44561.0</v>
      </c>
      <c r="K208" s="11">
        <v>1.0</v>
      </c>
      <c r="L208" s="9" t="s">
        <v>1585</v>
      </c>
      <c r="M208" s="12">
        <v>4.446453E9</v>
      </c>
      <c r="N208" s="9" t="s">
        <v>1586</v>
      </c>
    </row>
    <row r="209">
      <c r="A209" s="9" t="s">
        <v>710</v>
      </c>
      <c r="B209" s="10">
        <v>44286.0</v>
      </c>
      <c r="C209" s="11">
        <v>1.0</v>
      </c>
      <c r="D209" s="9" t="s">
        <v>711</v>
      </c>
      <c r="E209" s="11">
        <v>26522.0</v>
      </c>
      <c r="F209" s="9" t="s">
        <v>1581</v>
      </c>
      <c r="G209" s="9" t="s">
        <v>1582</v>
      </c>
      <c r="H209" s="9" t="s">
        <v>1583</v>
      </c>
      <c r="I209" s="9" t="s">
        <v>1584</v>
      </c>
      <c r="J209" s="10">
        <v>44286.0</v>
      </c>
      <c r="K209" s="11">
        <v>1.0</v>
      </c>
      <c r="L209" s="9" t="s">
        <v>1585</v>
      </c>
      <c r="M209" s="12">
        <v>2.345113E9</v>
      </c>
      <c r="N209" s="9" t="s">
        <v>1586</v>
      </c>
    </row>
    <row r="210">
      <c r="A210" s="9" t="s">
        <v>712</v>
      </c>
      <c r="B210" s="10">
        <v>44561.0</v>
      </c>
      <c r="C210" s="11">
        <v>1.0</v>
      </c>
      <c r="D210" s="9" t="s">
        <v>118</v>
      </c>
      <c r="E210" s="11">
        <v>18139.0</v>
      </c>
      <c r="F210" s="9" t="s">
        <v>1581</v>
      </c>
      <c r="G210" s="9" t="s">
        <v>1582</v>
      </c>
      <c r="H210" s="9" t="s">
        <v>1583</v>
      </c>
      <c r="I210" s="9" t="s">
        <v>1584</v>
      </c>
      <c r="J210" s="10">
        <v>44561.0</v>
      </c>
      <c r="K210" s="11">
        <v>1.0</v>
      </c>
      <c r="L210" s="9" t="s">
        <v>1585</v>
      </c>
      <c r="M210" s="12">
        <v>5.192E9</v>
      </c>
      <c r="N210" s="9" t="s">
        <v>1586</v>
      </c>
    </row>
    <row r="211">
      <c r="A211" s="9" t="s">
        <v>713</v>
      </c>
      <c r="B211" s="10">
        <v>44561.0</v>
      </c>
      <c r="C211" s="11">
        <v>1.0</v>
      </c>
      <c r="D211" s="9" t="s">
        <v>285</v>
      </c>
      <c r="E211" s="11">
        <v>20915.0</v>
      </c>
      <c r="F211" s="9" t="s">
        <v>1581</v>
      </c>
      <c r="G211" s="9" t="s">
        <v>1582</v>
      </c>
      <c r="H211" s="9" t="s">
        <v>1583</v>
      </c>
      <c r="I211" s="9" t="s">
        <v>1584</v>
      </c>
      <c r="J211" s="10">
        <v>44561.0</v>
      </c>
      <c r="K211" s="11">
        <v>1.0</v>
      </c>
      <c r="L211" s="9" t="s">
        <v>1585</v>
      </c>
      <c r="M211" s="12">
        <v>1.4821436E10</v>
      </c>
      <c r="N211" s="9" t="s">
        <v>1586</v>
      </c>
    </row>
    <row r="212">
      <c r="A212" s="9" t="s">
        <v>714</v>
      </c>
      <c r="B212" s="10">
        <v>44561.0</v>
      </c>
      <c r="C212" s="11">
        <v>1.0</v>
      </c>
      <c r="D212" s="9" t="s">
        <v>63</v>
      </c>
      <c r="E212" s="11">
        <v>21490.0</v>
      </c>
      <c r="F212" s="9" t="s">
        <v>1581</v>
      </c>
      <c r="G212" s="9" t="s">
        <v>1582</v>
      </c>
      <c r="H212" s="9" t="s">
        <v>1583</v>
      </c>
      <c r="I212" s="9" t="s">
        <v>1584</v>
      </c>
      <c r="J212" s="10">
        <v>44561.0</v>
      </c>
      <c r="K212" s="11">
        <v>1.0</v>
      </c>
      <c r="L212" s="9" t="s">
        <v>1585</v>
      </c>
      <c r="M212" s="12">
        <v>7.6221E9</v>
      </c>
      <c r="N212" s="9" t="s">
        <v>1586</v>
      </c>
    </row>
    <row r="213">
      <c r="A213" s="9" t="s">
        <v>715</v>
      </c>
      <c r="B213" s="10">
        <v>44561.0</v>
      </c>
      <c r="C213" s="11">
        <v>1.0</v>
      </c>
      <c r="D213" s="9" t="s">
        <v>716</v>
      </c>
      <c r="E213" s="11">
        <v>26603.0</v>
      </c>
      <c r="F213" s="9" t="s">
        <v>1581</v>
      </c>
      <c r="G213" s="9" t="s">
        <v>1582</v>
      </c>
      <c r="H213" s="9" t="s">
        <v>1583</v>
      </c>
      <c r="I213" s="9" t="s">
        <v>1584</v>
      </c>
      <c r="J213" s="10">
        <v>44561.0</v>
      </c>
      <c r="K213" s="11">
        <v>1.0</v>
      </c>
      <c r="L213" s="9" t="s">
        <v>1585</v>
      </c>
      <c r="M213" s="12">
        <v>5.48987E8</v>
      </c>
      <c r="N213" s="9" t="s">
        <v>1586</v>
      </c>
    </row>
    <row r="214">
      <c r="A214" s="9" t="s">
        <v>717</v>
      </c>
      <c r="B214" s="10">
        <v>44561.0</v>
      </c>
      <c r="C214" s="11">
        <v>1.0</v>
      </c>
      <c r="D214" s="9" t="s">
        <v>221</v>
      </c>
      <c r="E214" s="11">
        <v>4669.0</v>
      </c>
      <c r="F214" s="9" t="s">
        <v>1581</v>
      </c>
      <c r="G214" s="9" t="s">
        <v>1582</v>
      </c>
      <c r="H214" s="9" t="s">
        <v>1583</v>
      </c>
      <c r="I214" s="9" t="s">
        <v>1584</v>
      </c>
      <c r="J214" s="10">
        <v>44561.0</v>
      </c>
      <c r="K214" s="11">
        <v>1.0</v>
      </c>
      <c r="L214" s="9" t="s">
        <v>1585</v>
      </c>
      <c r="M214" s="12">
        <v>7.601746E9</v>
      </c>
      <c r="N214" s="9" t="s">
        <v>1586</v>
      </c>
    </row>
    <row r="215">
      <c r="A215" s="9" t="s">
        <v>718</v>
      </c>
      <c r="B215" s="10">
        <v>44561.0</v>
      </c>
      <c r="C215" s="11">
        <v>2.0</v>
      </c>
      <c r="D215" s="9" t="s">
        <v>357</v>
      </c>
      <c r="E215" s="11">
        <v>11215.0</v>
      </c>
      <c r="F215" s="9" t="s">
        <v>1581</v>
      </c>
      <c r="G215" s="9" t="s">
        <v>1582</v>
      </c>
      <c r="H215" s="9" t="s">
        <v>1583</v>
      </c>
      <c r="I215" s="9" t="s">
        <v>1584</v>
      </c>
      <c r="J215" s="10">
        <v>44561.0</v>
      </c>
      <c r="K215" s="11">
        <v>1.0</v>
      </c>
      <c r="L215" s="9" t="s">
        <v>1585</v>
      </c>
      <c r="M215" s="12">
        <v>1.6712E7</v>
      </c>
      <c r="N215" s="9" t="s">
        <v>1586</v>
      </c>
    </row>
    <row r="216">
      <c r="A216" s="9" t="s">
        <v>719</v>
      </c>
      <c r="B216" s="10">
        <v>44561.0</v>
      </c>
      <c r="C216" s="11">
        <v>1.0</v>
      </c>
      <c r="D216" s="9" t="s">
        <v>162</v>
      </c>
      <c r="E216" s="11">
        <v>20540.0</v>
      </c>
      <c r="F216" s="9" t="s">
        <v>1581</v>
      </c>
      <c r="G216" s="9" t="s">
        <v>1582</v>
      </c>
      <c r="H216" s="9" t="s">
        <v>1583</v>
      </c>
      <c r="I216" s="9" t="s">
        <v>1584</v>
      </c>
      <c r="J216" s="10">
        <v>44561.0</v>
      </c>
      <c r="K216" s="11">
        <v>1.0</v>
      </c>
      <c r="L216" s="9" t="s">
        <v>1585</v>
      </c>
      <c r="M216" s="12">
        <v>1.0130484E10</v>
      </c>
      <c r="N216" s="9" t="s">
        <v>1586</v>
      </c>
    </row>
    <row r="217">
      <c r="A217" s="9" t="s">
        <v>720</v>
      </c>
      <c r="B217" s="10">
        <v>44561.0</v>
      </c>
      <c r="C217" s="11">
        <v>2.0</v>
      </c>
      <c r="D217" s="9" t="s">
        <v>120</v>
      </c>
      <c r="E217" s="11">
        <v>20648.0</v>
      </c>
      <c r="F217" s="9" t="s">
        <v>1581</v>
      </c>
      <c r="G217" s="9" t="s">
        <v>1582</v>
      </c>
      <c r="H217" s="9" t="s">
        <v>1583</v>
      </c>
      <c r="I217" s="9" t="s">
        <v>1584</v>
      </c>
      <c r="J217" s="10">
        <v>44561.0</v>
      </c>
      <c r="K217" s="11">
        <v>1.0</v>
      </c>
      <c r="L217" s="9" t="s">
        <v>1585</v>
      </c>
      <c r="M217" s="12">
        <v>6.743747E9</v>
      </c>
      <c r="N217" s="9" t="s">
        <v>1586</v>
      </c>
    </row>
    <row r="218">
      <c r="A218" s="9" t="s">
        <v>721</v>
      </c>
      <c r="B218" s="10">
        <v>44286.0</v>
      </c>
      <c r="C218" s="11">
        <v>1.0</v>
      </c>
      <c r="D218" s="9" t="s">
        <v>130</v>
      </c>
      <c r="E218" s="11">
        <v>21709.0</v>
      </c>
      <c r="F218" s="9" t="s">
        <v>1581</v>
      </c>
      <c r="G218" s="9" t="s">
        <v>1582</v>
      </c>
      <c r="H218" s="9" t="s">
        <v>1583</v>
      </c>
      <c r="I218" s="9" t="s">
        <v>1584</v>
      </c>
      <c r="J218" s="10">
        <v>44286.0</v>
      </c>
      <c r="K218" s="11">
        <v>1.0</v>
      </c>
      <c r="L218" s="9" t="s">
        <v>1585</v>
      </c>
      <c r="M218" s="12">
        <v>2.72415E8</v>
      </c>
      <c r="N218" s="9" t="s">
        <v>1586</v>
      </c>
    </row>
    <row r="219">
      <c r="A219" s="9" t="s">
        <v>722</v>
      </c>
      <c r="B219" s="10">
        <v>44561.0</v>
      </c>
      <c r="C219" s="11">
        <v>1.0</v>
      </c>
      <c r="D219" s="9" t="s">
        <v>324</v>
      </c>
      <c r="E219" s="11">
        <v>21636.0</v>
      </c>
      <c r="F219" s="9" t="s">
        <v>1581</v>
      </c>
      <c r="G219" s="9" t="s">
        <v>1582</v>
      </c>
      <c r="H219" s="9" t="s">
        <v>1583</v>
      </c>
      <c r="I219" s="9" t="s">
        <v>1584</v>
      </c>
      <c r="J219" s="10">
        <v>44561.0</v>
      </c>
      <c r="K219" s="11">
        <v>1.0</v>
      </c>
      <c r="L219" s="9" t="s">
        <v>1585</v>
      </c>
      <c r="M219" s="12">
        <v>1.1266E9</v>
      </c>
      <c r="N219" s="9" t="s">
        <v>1586</v>
      </c>
    </row>
    <row r="220">
      <c r="A220" s="9" t="s">
        <v>723</v>
      </c>
      <c r="B220" s="10">
        <v>44561.0</v>
      </c>
      <c r="C220" s="11">
        <v>2.0</v>
      </c>
      <c r="D220" s="9" t="s">
        <v>111</v>
      </c>
      <c r="E220" s="11">
        <v>21393.0</v>
      </c>
      <c r="F220" s="9" t="s">
        <v>1581</v>
      </c>
      <c r="G220" s="9" t="s">
        <v>1582</v>
      </c>
      <c r="H220" s="9" t="s">
        <v>1583</v>
      </c>
      <c r="I220" s="9" t="s">
        <v>1584</v>
      </c>
      <c r="J220" s="10">
        <v>44561.0</v>
      </c>
      <c r="K220" s="11">
        <v>1.0</v>
      </c>
      <c r="L220" s="9" t="s">
        <v>1585</v>
      </c>
      <c r="M220" s="12">
        <v>1.69547E9</v>
      </c>
      <c r="N220" s="9" t="s">
        <v>1586</v>
      </c>
    </row>
    <row r="221">
      <c r="A221" s="9" t="s">
        <v>724</v>
      </c>
      <c r="B221" s="10">
        <v>44561.0</v>
      </c>
      <c r="C221" s="11">
        <v>1.0</v>
      </c>
      <c r="D221" s="9" t="s">
        <v>725</v>
      </c>
      <c r="E221" s="11">
        <v>24546.0</v>
      </c>
      <c r="F221" s="9" t="s">
        <v>1581</v>
      </c>
      <c r="G221" s="9" t="s">
        <v>1582</v>
      </c>
      <c r="H221" s="9" t="s">
        <v>1583</v>
      </c>
      <c r="I221" s="9" t="s">
        <v>1584</v>
      </c>
      <c r="J221" s="10">
        <v>44561.0</v>
      </c>
      <c r="K221" s="11">
        <v>1.0</v>
      </c>
      <c r="L221" s="9" t="s">
        <v>1585</v>
      </c>
      <c r="M221" s="12">
        <v>1.75009E8</v>
      </c>
      <c r="N221" s="9" t="s">
        <v>1586</v>
      </c>
    </row>
    <row r="222">
      <c r="A222" s="9" t="s">
        <v>726</v>
      </c>
      <c r="B222" s="10">
        <v>44561.0</v>
      </c>
      <c r="C222" s="11">
        <v>2.0</v>
      </c>
      <c r="D222" s="9" t="s">
        <v>727</v>
      </c>
      <c r="E222" s="11">
        <v>21180.0</v>
      </c>
      <c r="F222" s="9" t="s">
        <v>1581</v>
      </c>
      <c r="G222" s="9" t="s">
        <v>1582</v>
      </c>
      <c r="H222" s="9" t="s">
        <v>1583</v>
      </c>
      <c r="I222" s="9" t="s">
        <v>1584</v>
      </c>
      <c r="J222" s="10">
        <v>44561.0</v>
      </c>
      <c r="K222" s="11">
        <v>1.0</v>
      </c>
      <c r="L222" s="9" t="s">
        <v>1585</v>
      </c>
      <c r="M222" s="12">
        <v>2.04958E8</v>
      </c>
      <c r="N222" s="9" t="s">
        <v>1586</v>
      </c>
    </row>
    <row r="223">
      <c r="A223" s="9" t="s">
        <v>728</v>
      </c>
      <c r="B223" s="10">
        <v>44561.0</v>
      </c>
      <c r="C223" s="11">
        <v>1.0</v>
      </c>
      <c r="D223" s="9" t="s">
        <v>729</v>
      </c>
      <c r="E223" s="11">
        <v>21008.0</v>
      </c>
      <c r="F223" s="9" t="s">
        <v>1581</v>
      </c>
      <c r="G223" s="9" t="s">
        <v>1582</v>
      </c>
      <c r="H223" s="9" t="s">
        <v>1583</v>
      </c>
      <c r="I223" s="9" t="s">
        <v>1584</v>
      </c>
      <c r="J223" s="10">
        <v>44561.0</v>
      </c>
      <c r="K223" s="11">
        <v>1.0</v>
      </c>
      <c r="L223" s="9" t="s">
        <v>1585</v>
      </c>
      <c r="M223" s="12">
        <v>4.8237E7</v>
      </c>
      <c r="N223" s="9" t="s">
        <v>1586</v>
      </c>
    </row>
    <row r="224">
      <c r="A224" s="9" t="s">
        <v>730</v>
      </c>
      <c r="B224" s="10">
        <v>44561.0</v>
      </c>
      <c r="C224" s="11">
        <v>1.0</v>
      </c>
      <c r="D224" s="9" t="s">
        <v>731</v>
      </c>
      <c r="E224" s="11">
        <v>20818.0</v>
      </c>
      <c r="F224" s="9" t="s">
        <v>1581</v>
      </c>
      <c r="G224" s="9" t="s">
        <v>1582</v>
      </c>
      <c r="H224" s="9" t="s">
        <v>1583</v>
      </c>
      <c r="I224" s="9" t="s">
        <v>1584</v>
      </c>
      <c r="J224" s="10">
        <v>44561.0</v>
      </c>
      <c r="K224" s="11">
        <v>1.0</v>
      </c>
      <c r="L224" s="9" t="s">
        <v>1585</v>
      </c>
      <c r="M224" s="12">
        <v>5.0152E7</v>
      </c>
      <c r="N224" s="9" t="s">
        <v>1586</v>
      </c>
    </row>
    <row r="225">
      <c r="A225" s="9" t="s">
        <v>732</v>
      </c>
      <c r="B225" s="10">
        <v>44561.0</v>
      </c>
      <c r="C225" s="11">
        <v>1.0</v>
      </c>
      <c r="D225" s="9" t="s">
        <v>733</v>
      </c>
      <c r="E225" s="11">
        <v>25224.0</v>
      </c>
      <c r="F225" s="9" t="s">
        <v>1581</v>
      </c>
      <c r="G225" s="9" t="s">
        <v>1582</v>
      </c>
      <c r="H225" s="9" t="s">
        <v>1583</v>
      </c>
      <c r="I225" s="9" t="s">
        <v>1584</v>
      </c>
      <c r="J225" s="10">
        <v>44561.0</v>
      </c>
      <c r="K225" s="11">
        <v>1.0</v>
      </c>
      <c r="L225" s="9" t="s">
        <v>1585</v>
      </c>
      <c r="M225" s="12">
        <v>1.403381E9</v>
      </c>
      <c r="N225" s="9" t="s">
        <v>1586</v>
      </c>
    </row>
    <row r="226">
      <c r="A226" s="9" t="s">
        <v>734</v>
      </c>
      <c r="B226" s="10">
        <v>44561.0</v>
      </c>
      <c r="C226" s="11">
        <v>2.0</v>
      </c>
      <c r="D226" s="9" t="s">
        <v>735</v>
      </c>
      <c r="E226" s="11">
        <v>23930.0</v>
      </c>
      <c r="F226" s="9" t="s">
        <v>1581</v>
      </c>
      <c r="G226" s="9" t="s">
        <v>1582</v>
      </c>
      <c r="H226" s="9" t="s">
        <v>1583</v>
      </c>
      <c r="I226" s="9" t="s">
        <v>1584</v>
      </c>
      <c r="J226" s="10">
        <v>44561.0</v>
      </c>
      <c r="K226" s="11">
        <v>1.0</v>
      </c>
      <c r="L226" s="9" t="s">
        <v>1585</v>
      </c>
      <c r="M226" s="12">
        <v>1.3834E7</v>
      </c>
      <c r="N226" s="9" t="s">
        <v>1586</v>
      </c>
    </row>
    <row r="227">
      <c r="A227" s="9" t="s">
        <v>736</v>
      </c>
      <c r="B227" s="10">
        <v>44561.0</v>
      </c>
      <c r="C227" s="11">
        <v>1.0</v>
      </c>
      <c r="D227" s="9" t="s">
        <v>737</v>
      </c>
      <c r="E227" s="11">
        <v>23612.0</v>
      </c>
      <c r="F227" s="9" t="s">
        <v>1581</v>
      </c>
      <c r="G227" s="9" t="s">
        <v>1582</v>
      </c>
      <c r="H227" s="9" t="s">
        <v>1583</v>
      </c>
      <c r="I227" s="9" t="s">
        <v>1584</v>
      </c>
      <c r="J227" s="10">
        <v>44561.0</v>
      </c>
      <c r="K227" s="11">
        <v>1.0</v>
      </c>
      <c r="L227" s="9" t="s">
        <v>1585</v>
      </c>
      <c r="M227" s="12">
        <v>2.72628E8</v>
      </c>
      <c r="N227" s="9" t="s">
        <v>1586</v>
      </c>
    </row>
    <row r="228">
      <c r="A228" s="9" t="s">
        <v>738</v>
      </c>
      <c r="B228" s="10">
        <v>44561.0</v>
      </c>
      <c r="C228" s="11">
        <v>2.0</v>
      </c>
      <c r="D228" s="9" t="s">
        <v>739</v>
      </c>
      <c r="E228" s="11">
        <v>25100.0</v>
      </c>
      <c r="F228" s="9" t="s">
        <v>1581</v>
      </c>
      <c r="G228" s="9" t="s">
        <v>1582</v>
      </c>
      <c r="H228" s="9" t="s">
        <v>1583</v>
      </c>
      <c r="I228" s="9" t="s">
        <v>1584</v>
      </c>
      <c r="J228" s="10">
        <v>44561.0</v>
      </c>
      <c r="K228" s="11">
        <v>1.0</v>
      </c>
      <c r="L228" s="9" t="s">
        <v>1585</v>
      </c>
      <c r="M228" s="12">
        <v>1.197819E9</v>
      </c>
      <c r="N228" s="9" t="s">
        <v>1586</v>
      </c>
    </row>
    <row r="229">
      <c r="A229" s="9" t="s">
        <v>740</v>
      </c>
      <c r="B229" s="10">
        <v>44561.0</v>
      </c>
      <c r="C229" s="11">
        <v>2.0</v>
      </c>
      <c r="D229" s="9" t="s">
        <v>741</v>
      </c>
      <c r="E229" s="11">
        <v>21040.0</v>
      </c>
      <c r="F229" s="9" t="s">
        <v>1581</v>
      </c>
      <c r="G229" s="9" t="s">
        <v>1582</v>
      </c>
      <c r="H229" s="9" t="s">
        <v>1583</v>
      </c>
      <c r="I229" s="9" t="s">
        <v>1584</v>
      </c>
      <c r="J229" s="10">
        <v>44561.0</v>
      </c>
      <c r="K229" s="11">
        <v>1.0</v>
      </c>
      <c r="L229" s="9" t="s">
        <v>1585</v>
      </c>
      <c r="M229" s="12">
        <v>3.23656E9</v>
      </c>
      <c r="N229" s="9" t="s">
        <v>1586</v>
      </c>
    </row>
    <row r="230">
      <c r="A230" s="9" t="s">
        <v>742</v>
      </c>
      <c r="B230" s="10">
        <v>44561.0</v>
      </c>
      <c r="C230" s="11">
        <v>1.0</v>
      </c>
      <c r="D230" s="9" t="s">
        <v>397</v>
      </c>
      <c r="E230" s="11">
        <v>21016.0</v>
      </c>
      <c r="F230" s="9" t="s">
        <v>1581</v>
      </c>
      <c r="G230" s="9" t="s">
        <v>1582</v>
      </c>
      <c r="H230" s="9" t="s">
        <v>1583</v>
      </c>
      <c r="I230" s="9" t="s">
        <v>1584</v>
      </c>
      <c r="J230" s="10">
        <v>44561.0</v>
      </c>
      <c r="K230" s="11">
        <v>1.0</v>
      </c>
      <c r="L230" s="9" t="s">
        <v>1585</v>
      </c>
      <c r="M230" s="12">
        <v>7.386548E9</v>
      </c>
      <c r="N230" s="9" t="s">
        <v>1586</v>
      </c>
    </row>
    <row r="231">
      <c r="A231" s="9" t="s">
        <v>743</v>
      </c>
      <c r="B231" s="10">
        <v>44561.0</v>
      </c>
      <c r="C231" s="11">
        <v>1.0</v>
      </c>
      <c r="D231" s="9" t="s">
        <v>375</v>
      </c>
      <c r="E231" s="11">
        <v>21130.0</v>
      </c>
      <c r="F231" s="9" t="s">
        <v>1581</v>
      </c>
      <c r="G231" s="9" t="s">
        <v>1582</v>
      </c>
      <c r="H231" s="9" t="s">
        <v>1583</v>
      </c>
      <c r="I231" s="9" t="s">
        <v>1584</v>
      </c>
      <c r="J231" s="10">
        <v>44561.0</v>
      </c>
      <c r="K231" s="11">
        <v>1.0</v>
      </c>
      <c r="L231" s="9" t="s">
        <v>1585</v>
      </c>
      <c r="M231" s="12">
        <v>1.849201E9</v>
      </c>
      <c r="N231" s="9" t="s">
        <v>1586</v>
      </c>
    </row>
    <row r="232">
      <c r="A232" s="9" t="s">
        <v>744</v>
      </c>
      <c r="B232" s="10">
        <v>44561.0</v>
      </c>
      <c r="C232" s="11">
        <v>1.0</v>
      </c>
      <c r="D232" s="9" t="s">
        <v>745</v>
      </c>
      <c r="E232" s="11">
        <v>24104.0</v>
      </c>
      <c r="F232" s="9" t="s">
        <v>1581</v>
      </c>
      <c r="G232" s="9" t="s">
        <v>1582</v>
      </c>
      <c r="H232" s="9" t="s">
        <v>1583</v>
      </c>
      <c r="I232" s="9" t="s">
        <v>1584</v>
      </c>
      <c r="J232" s="10">
        <v>44561.0</v>
      </c>
      <c r="K232" s="11">
        <v>1.0</v>
      </c>
      <c r="L232" s="9" t="s">
        <v>1585</v>
      </c>
      <c r="M232" s="12">
        <v>1.113228E9</v>
      </c>
      <c r="N232" s="9" t="s">
        <v>1586</v>
      </c>
    </row>
    <row r="233">
      <c r="A233" s="9" t="s">
        <v>746</v>
      </c>
      <c r="B233" s="10">
        <v>44561.0</v>
      </c>
      <c r="C233" s="11">
        <v>1.0</v>
      </c>
      <c r="D233" s="9" t="s">
        <v>747</v>
      </c>
      <c r="E233" s="11">
        <v>23396.0</v>
      </c>
      <c r="F233" s="9" t="s">
        <v>1581</v>
      </c>
      <c r="G233" s="9" t="s">
        <v>1582</v>
      </c>
      <c r="H233" s="9" t="s">
        <v>1583</v>
      </c>
      <c r="I233" s="9" t="s">
        <v>1584</v>
      </c>
      <c r="J233" s="10">
        <v>44561.0</v>
      </c>
      <c r="K233" s="11">
        <v>1.0</v>
      </c>
      <c r="L233" s="9" t="s">
        <v>1585</v>
      </c>
      <c r="M233" s="12">
        <v>9.933592E9</v>
      </c>
      <c r="N233" s="9" t="s">
        <v>1586</v>
      </c>
    </row>
    <row r="234">
      <c r="A234" s="9" t="s">
        <v>748</v>
      </c>
      <c r="B234" s="10">
        <v>44561.0</v>
      </c>
      <c r="C234" s="11">
        <v>1.0</v>
      </c>
      <c r="D234" s="9" t="s">
        <v>176</v>
      </c>
      <c r="E234" s="11">
        <v>21903.0</v>
      </c>
      <c r="F234" s="9" t="s">
        <v>1581</v>
      </c>
      <c r="G234" s="9" t="s">
        <v>1582</v>
      </c>
      <c r="H234" s="9" t="s">
        <v>1583</v>
      </c>
      <c r="I234" s="9" t="s">
        <v>1584</v>
      </c>
      <c r="J234" s="10">
        <v>44561.0</v>
      </c>
      <c r="K234" s="11">
        <v>1.0</v>
      </c>
      <c r="L234" s="9" t="s">
        <v>1585</v>
      </c>
      <c r="M234" s="12">
        <v>6.940791E9</v>
      </c>
      <c r="N234" s="9" t="s">
        <v>1586</v>
      </c>
    </row>
    <row r="235">
      <c r="A235" s="9" t="s">
        <v>749</v>
      </c>
      <c r="B235" s="10">
        <v>44561.0</v>
      </c>
      <c r="C235" s="11">
        <v>1.0</v>
      </c>
      <c r="D235" s="9" t="s">
        <v>750</v>
      </c>
      <c r="E235" s="11">
        <v>25585.0</v>
      </c>
      <c r="F235" s="9" t="s">
        <v>1581</v>
      </c>
      <c r="G235" s="9" t="s">
        <v>1582</v>
      </c>
      <c r="H235" s="9" t="s">
        <v>1583</v>
      </c>
      <c r="I235" s="9" t="s">
        <v>1584</v>
      </c>
      <c r="J235" s="10">
        <v>44561.0</v>
      </c>
      <c r="K235" s="11">
        <v>1.0</v>
      </c>
      <c r="L235" s="9" t="s">
        <v>1585</v>
      </c>
      <c r="M235" s="12">
        <v>2.698938E10</v>
      </c>
      <c r="N235" s="9" t="s">
        <v>1586</v>
      </c>
    </row>
    <row r="236">
      <c r="A236" s="9" t="s">
        <v>751</v>
      </c>
      <c r="B236" s="10">
        <v>44561.0</v>
      </c>
      <c r="C236" s="11">
        <v>2.0</v>
      </c>
      <c r="D236" s="9" t="s">
        <v>752</v>
      </c>
      <c r="E236" s="11">
        <v>23493.0</v>
      </c>
      <c r="F236" s="9" t="s">
        <v>1581</v>
      </c>
      <c r="G236" s="9" t="s">
        <v>1582</v>
      </c>
      <c r="H236" s="9" t="s">
        <v>1583</v>
      </c>
      <c r="I236" s="9" t="s">
        <v>1584</v>
      </c>
      <c r="J236" s="10">
        <v>44561.0</v>
      </c>
      <c r="K236" s="11">
        <v>1.0</v>
      </c>
      <c r="L236" s="9" t="s">
        <v>1585</v>
      </c>
      <c r="M236" s="12">
        <v>2.0660989E10</v>
      </c>
      <c r="N236" s="9" t="s">
        <v>1586</v>
      </c>
    </row>
    <row r="237">
      <c r="A237" s="9" t="s">
        <v>753</v>
      </c>
      <c r="B237" s="10">
        <v>44561.0</v>
      </c>
      <c r="C237" s="11">
        <v>1.0</v>
      </c>
      <c r="D237" s="9" t="s">
        <v>286</v>
      </c>
      <c r="E237" s="11">
        <v>21520.0</v>
      </c>
      <c r="F237" s="9" t="s">
        <v>1581</v>
      </c>
      <c r="G237" s="9" t="s">
        <v>1582</v>
      </c>
      <c r="H237" s="9" t="s">
        <v>1583</v>
      </c>
      <c r="I237" s="9" t="s">
        <v>1584</v>
      </c>
      <c r="J237" s="10">
        <v>44561.0</v>
      </c>
      <c r="K237" s="11">
        <v>1.0</v>
      </c>
      <c r="L237" s="9" t="s">
        <v>1585</v>
      </c>
      <c r="M237" s="12">
        <v>4.77542E8</v>
      </c>
      <c r="N237" s="9" t="s">
        <v>1586</v>
      </c>
    </row>
    <row r="238">
      <c r="A238" s="9" t="s">
        <v>754</v>
      </c>
      <c r="B238" s="10">
        <v>44561.0</v>
      </c>
      <c r="C238" s="11">
        <v>1.0</v>
      </c>
      <c r="D238" s="9" t="s">
        <v>755</v>
      </c>
      <c r="E238" s="11">
        <v>21075.0</v>
      </c>
      <c r="F238" s="9" t="s">
        <v>1581</v>
      </c>
      <c r="G238" s="9" t="s">
        <v>1582</v>
      </c>
      <c r="H238" s="9" t="s">
        <v>1589</v>
      </c>
      <c r="I238" s="9" t="s">
        <v>1584</v>
      </c>
      <c r="J238" s="10">
        <v>44561.0</v>
      </c>
      <c r="K238" s="11">
        <v>1.0</v>
      </c>
      <c r="L238" s="9" t="s">
        <v>1585</v>
      </c>
      <c r="M238" s="12">
        <v>5.15268304E11</v>
      </c>
      <c r="N238" s="9" t="s">
        <v>1586</v>
      </c>
    </row>
    <row r="239">
      <c r="A239" s="9" t="s">
        <v>756</v>
      </c>
      <c r="B239" s="10">
        <v>44561.0</v>
      </c>
      <c r="C239" s="11">
        <v>1.0</v>
      </c>
      <c r="D239" s="9" t="s">
        <v>757</v>
      </c>
      <c r="E239" s="11">
        <v>23272.0</v>
      </c>
      <c r="F239" s="9" t="s">
        <v>1581</v>
      </c>
      <c r="G239" s="9" t="s">
        <v>1582</v>
      </c>
      <c r="H239" s="9" t="s">
        <v>1583</v>
      </c>
      <c r="I239" s="9" t="s">
        <v>1584</v>
      </c>
      <c r="J239" s="10">
        <v>44561.0</v>
      </c>
      <c r="K239" s="11">
        <v>1.0</v>
      </c>
      <c r="L239" s="9" t="s">
        <v>1585</v>
      </c>
      <c r="M239" s="12">
        <v>4.859793E9</v>
      </c>
      <c r="N239" s="9" t="s">
        <v>1586</v>
      </c>
    </row>
    <row r="240">
      <c r="A240" s="9" t="s">
        <v>758</v>
      </c>
      <c r="B240" s="10">
        <v>44561.0</v>
      </c>
      <c r="C240" s="11">
        <v>1.0</v>
      </c>
      <c r="D240" s="9" t="s">
        <v>759</v>
      </c>
      <c r="E240" s="11">
        <v>25500.0</v>
      </c>
      <c r="F240" s="9" t="s">
        <v>1581</v>
      </c>
      <c r="G240" s="9" t="s">
        <v>1582</v>
      </c>
      <c r="H240" s="9" t="s">
        <v>1583</v>
      </c>
      <c r="I240" s="9" t="s">
        <v>1584</v>
      </c>
      <c r="J240" s="10">
        <v>44561.0</v>
      </c>
      <c r="K240" s="11">
        <v>1.0</v>
      </c>
      <c r="L240" s="9" t="s">
        <v>1585</v>
      </c>
      <c r="M240" s="12">
        <v>1.087199E9</v>
      </c>
      <c r="N240" s="9" t="s">
        <v>1586</v>
      </c>
    </row>
    <row r="241">
      <c r="A241" s="9" t="s">
        <v>760</v>
      </c>
      <c r="B241" s="10">
        <v>44561.0</v>
      </c>
      <c r="C241" s="11">
        <v>1.0</v>
      </c>
      <c r="D241" s="9" t="s">
        <v>761</v>
      </c>
      <c r="E241" s="11">
        <v>25348.0</v>
      </c>
      <c r="F241" s="9" t="s">
        <v>1581</v>
      </c>
      <c r="G241" s="9" t="s">
        <v>1582</v>
      </c>
      <c r="H241" s="9" t="s">
        <v>1583</v>
      </c>
      <c r="I241" s="9" t="s">
        <v>1584</v>
      </c>
      <c r="J241" s="10">
        <v>44561.0</v>
      </c>
      <c r="K241" s="11">
        <v>1.0</v>
      </c>
      <c r="L241" s="9" t="s">
        <v>1585</v>
      </c>
      <c r="M241" s="12">
        <v>3.60637E9</v>
      </c>
      <c r="N241" s="9" t="s">
        <v>1586</v>
      </c>
    </row>
    <row r="242">
      <c r="A242" s="9" t="s">
        <v>762</v>
      </c>
      <c r="B242" s="10">
        <v>44561.0</v>
      </c>
      <c r="C242" s="11">
        <v>1.0</v>
      </c>
      <c r="D242" s="9" t="s">
        <v>763</v>
      </c>
      <c r="E242" s="11">
        <v>22560.0</v>
      </c>
      <c r="F242" s="9" t="s">
        <v>1581</v>
      </c>
      <c r="G242" s="9" t="s">
        <v>1582</v>
      </c>
      <c r="H242" s="9" t="s">
        <v>1583</v>
      </c>
      <c r="I242" s="9" t="s">
        <v>1584</v>
      </c>
      <c r="J242" s="10">
        <v>44561.0</v>
      </c>
      <c r="K242" s="11">
        <v>1.0</v>
      </c>
      <c r="L242" s="9" t="s">
        <v>1585</v>
      </c>
      <c r="M242" s="12">
        <v>1.223158E9</v>
      </c>
      <c r="N242" s="9" t="s">
        <v>1586</v>
      </c>
    </row>
    <row r="243">
      <c r="A243" s="9" t="s">
        <v>764</v>
      </c>
      <c r="B243" s="10">
        <v>44561.0</v>
      </c>
      <c r="C243" s="11">
        <v>1.0</v>
      </c>
      <c r="D243" s="9" t="s">
        <v>371</v>
      </c>
      <c r="E243" s="11">
        <v>22225.0</v>
      </c>
      <c r="F243" s="9" t="s">
        <v>1581</v>
      </c>
      <c r="G243" s="9" t="s">
        <v>1582</v>
      </c>
      <c r="H243" s="9" t="s">
        <v>1583</v>
      </c>
      <c r="I243" s="9" t="s">
        <v>1584</v>
      </c>
      <c r="J243" s="10">
        <v>44561.0</v>
      </c>
      <c r="K243" s="11">
        <v>1.0</v>
      </c>
      <c r="L243" s="9" t="s">
        <v>1585</v>
      </c>
      <c r="M243" s="12">
        <v>6.22592E8</v>
      </c>
      <c r="N243" s="9" t="s">
        <v>1586</v>
      </c>
    </row>
    <row r="244">
      <c r="A244" s="9" t="s">
        <v>765</v>
      </c>
      <c r="B244" s="10">
        <v>44561.0</v>
      </c>
      <c r="C244" s="11">
        <v>1.0</v>
      </c>
      <c r="D244" s="9" t="s">
        <v>194</v>
      </c>
      <c r="E244" s="11">
        <v>21938.0</v>
      </c>
      <c r="F244" s="9" t="s">
        <v>1581</v>
      </c>
      <c r="G244" s="9" t="s">
        <v>1582</v>
      </c>
      <c r="H244" s="9" t="s">
        <v>1583</v>
      </c>
      <c r="I244" s="9" t="s">
        <v>1584</v>
      </c>
      <c r="J244" s="10">
        <v>44561.0</v>
      </c>
      <c r="K244" s="11">
        <v>1.0</v>
      </c>
      <c r="L244" s="9" t="s">
        <v>1585</v>
      </c>
      <c r="M244" s="12">
        <v>3.523151E9</v>
      </c>
      <c r="N244" s="9" t="s">
        <v>1586</v>
      </c>
    </row>
    <row r="245">
      <c r="A245" s="9" t="s">
        <v>766</v>
      </c>
      <c r="B245" s="10">
        <v>44561.0</v>
      </c>
      <c r="C245" s="11">
        <v>1.0</v>
      </c>
      <c r="D245" s="9" t="s">
        <v>301</v>
      </c>
      <c r="E245" s="11">
        <v>21342.0</v>
      </c>
      <c r="F245" s="9" t="s">
        <v>1581</v>
      </c>
      <c r="G245" s="9" t="s">
        <v>1582</v>
      </c>
      <c r="H245" s="9" t="s">
        <v>1583</v>
      </c>
      <c r="I245" s="9" t="s">
        <v>1584</v>
      </c>
      <c r="J245" s="10">
        <v>44561.0</v>
      </c>
      <c r="K245" s="11">
        <v>1.0</v>
      </c>
      <c r="L245" s="9" t="s">
        <v>1585</v>
      </c>
      <c r="M245" s="12">
        <v>1.57326E8</v>
      </c>
      <c r="N245" s="9" t="s">
        <v>1586</v>
      </c>
    </row>
    <row r="246">
      <c r="A246" s="9" t="s">
        <v>767</v>
      </c>
      <c r="B246" s="10">
        <v>44561.0</v>
      </c>
      <c r="C246" s="11">
        <v>2.0</v>
      </c>
      <c r="D246" s="9" t="s">
        <v>768</v>
      </c>
      <c r="E246" s="11">
        <v>25534.0</v>
      </c>
      <c r="F246" s="9" t="s">
        <v>1581</v>
      </c>
      <c r="G246" s="9" t="s">
        <v>1582</v>
      </c>
      <c r="H246" s="9" t="s">
        <v>1583</v>
      </c>
      <c r="I246" s="9" t="s">
        <v>1584</v>
      </c>
      <c r="J246" s="10">
        <v>44561.0</v>
      </c>
      <c r="K246" s="11">
        <v>1.0</v>
      </c>
      <c r="L246" s="9" t="s">
        <v>1585</v>
      </c>
      <c r="M246" s="12">
        <v>2.027363E9</v>
      </c>
      <c r="N246" s="9" t="s">
        <v>1586</v>
      </c>
    </row>
    <row r="247">
      <c r="A247" s="9" t="s">
        <v>769</v>
      </c>
      <c r="B247" s="10">
        <v>44561.0</v>
      </c>
      <c r="C247" s="11">
        <v>1.0</v>
      </c>
      <c r="D247" s="9" t="s">
        <v>156</v>
      </c>
      <c r="E247" s="11">
        <v>4685.0</v>
      </c>
      <c r="F247" s="9" t="s">
        <v>1581</v>
      </c>
      <c r="G247" s="9" t="s">
        <v>1582</v>
      </c>
      <c r="H247" s="9" t="s">
        <v>1589</v>
      </c>
      <c r="I247" s="9" t="s">
        <v>1584</v>
      </c>
      <c r="J247" s="10">
        <v>44561.0</v>
      </c>
      <c r="K247" s="11">
        <v>1.0</v>
      </c>
      <c r="L247" s="9" t="s">
        <v>1585</v>
      </c>
      <c r="M247" s="12">
        <v>8.7838E7</v>
      </c>
      <c r="N247" s="9" t="s">
        <v>1586</v>
      </c>
    </row>
    <row r="248">
      <c r="A248" s="9" t="s">
        <v>770</v>
      </c>
      <c r="B248" s="10">
        <v>44561.0</v>
      </c>
      <c r="C248" s="11">
        <v>1.0</v>
      </c>
      <c r="D248" s="9" t="s">
        <v>771</v>
      </c>
      <c r="E248" s="11">
        <v>25798.0</v>
      </c>
      <c r="F248" s="9" t="s">
        <v>1581</v>
      </c>
      <c r="G248" s="9" t="s">
        <v>1582</v>
      </c>
      <c r="H248" s="9" t="s">
        <v>1583</v>
      </c>
      <c r="I248" s="9" t="s">
        <v>1584</v>
      </c>
      <c r="J248" s="10">
        <v>44561.0</v>
      </c>
      <c r="K248" s="11">
        <v>1.0</v>
      </c>
      <c r="L248" s="9" t="s">
        <v>1585</v>
      </c>
      <c r="M248" s="12">
        <v>9.66031E8</v>
      </c>
      <c r="N248" s="9" t="s">
        <v>1586</v>
      </c>
    </row>
    <row r="249">
      <c r="A249" s="9" t="s">
        <v>772</v>
      </c>
      <c r="B249" s="10">
        <v>44561.0</v>
      </c>
      <c r="C249" s="11">
        <v>1.0</v>
      </c>
      <c r="D249" s="9" t="s">
        <v>773</v>
      </c>
      <c r="E249" s="11">
        <v>23426.0</v>
      </c>
      <c r="F249" s="9" t="s">
        <v>1581</v>
      </c>
      <c r="G249" s="9" t="s">
        <v>1582</v>
      </c>
      <c r="H249" s="9" t="s">
        <v>1583</v>
      </c>
      <c r="I249" s="9" t="s">
        <v>1584</v>
      </c>
      <c r="J249" s="10">
        <v>44561.0</v>
      </c>
      <c r="K249" s="11">
        <v>1.0</v>
      </c>
      <c r="L249" s="9" t="s">
        <v>1585</v>
      </c>
      <c r="M249" s="12">
        <v>6.9867E9</v>
      </c>
      <c r="N249" s="9" t="s">
        <v>1586</v>
      </c>
    </row>
    <row r="250">
      <c r="A250" s="9" t="s">
        <v>774</v>
      </c>
      <c r="B250" s="10">
        <v>44561.0</v>
      </c>
      <c r="C250" s="11">
        <v>1.0</v>
      </c>
      <c r="D250" s="9" t="s">
        <v>775</v>
      </c>
      <c r="E250" s="11">
        <v>25712.0</v>
      </c>
      <c r="F250" s="9" t="s">
        <v>1581</v>
      </c>
      <c r="G250" s="9" t="s">
        <v>1582</v>
      </c>
      <c r="H250" s="9" t="s">
        <v>1583</v>
      </c>
      <c r="I250" s="9" t="s">
        <v>1584</v>
      </c>
      <c r="J250" s="10">
        <v>44561.0</v>
      </c>
      <c r="K250" s="11">
        <v>1.0</v>
      </c>
      <c r="L250" s="9" t="s">
        <v>1585</v>
      </c>
      <c r="M250" s="12">
        <v>2.21728E9</v>
      </c>
      <c r="N250" s="9" t="s">
        <v>1586</v>
      </c>
    </row>
    <row r="251">
      <c r="A251" s="9" t="s">
        <v>776</v>
      </c>
      <c r="B251" s="10">
        <v>44561.0</v>
      </c>
      <c r="C251" s="11">
        <v>1.0</v>
      </c>
      <c r="D251" s="9" t="s">
        <v>208</v>
      </c>
      <c r="E251" s="11">
        <v>21814.0</v>
      </c>
      <c r="F251" s="9" t="s">
        <v>1581</v>
      </c>
      <c r="G251" s="9" t="s">
        <v>1582</v>
      </c>
      <c r="H251" s="9" t="s">
        <v>1583</v>
      </c>
      <c r="I251" s="9" t="s">
        <v>1584</v>
      </c>
      <c r="J251" s="10">
        <v>44561.0</v>
      </c>
      <c r="K251" s="11">
        <v>1.0</v>
      </c>
      <c r="L251" s="9" t="s">
        <v>1585</v>
      </c>
      <c r="M251" s="12">
        <v>4.062336E9</v>
      </c>
      <c r="N251" s="9" t="s">
        <v>1586</v>
      </c>
    </row>
    <row r="252">
      <c r="A252" s="9" t="s">
        <v>777</v>
      </c>
      <c r="B252" s="10">
        <v>44561.0</v>
      </c>
      <c r="C252" s="11">
        <v>1.0</v>
      </c>
      <c r="D252" s="9" t="s">
        <v>778</v>
      </c>
      <c r="E252" s="11">
        <v>25976.0</v>
      </c>
      <c r="F252" s="9" t="s">
        <v>1581</v>
      </c>
      <c r="G252" s="9" t="s">
        <v>1582</v>
      </c>
      <c r="H252" s="9" t="s">
        <v>1583</v>
      </c>
      <c r="I252" s="9" t="s">
        <v>1584</v>
      </c>
      <c r="J252" s="10">
        <v>44561.0</v>
      </c>
      <c r="K252" s="11">
        <v>1.0</v>
      </c>
      <c r="L252" s="9" t="s">
        <v>1585</v>
      </c>
      <c r="M252" s="12">
        <v>1.73528E8</v>
      </c>
      <c r="N252" s="9" t="s">
        <v>1586</v>
      </c>
    </row>
    <row r="253">
      <c r="A253" s="9" t="s">
        <v>779</v>
      </c>
      <c r="B253" s="10">
        <v>44561.0</v>
      </c>
      <c r="C253" s="11">
        <v>1.0</v>
      </c>
      <c r="D253" s="9" t="s">
        <v>780</v>
      </c>
      <c r="E253" s="11">
        <v>23248.0</v>
      </c>
      <c r="F253" s="9" t="s">
        <v>1581</v>
      </c>
      <c r="G253" s="9" t="s">
        <v>1582</v>
      </c>
      <c r="H253" s="9" t="s">
        <v>1583</v>
      </c>
      <c r="I253" s="9" t="s">
        <v>1584</v>
      </c>
      <c r="J253" s="10">
        <v>44561.0</v>
      </c>
      <c r="K253" s="11">
        <v>1.0</v>
      </c>
      <c r="L253" s="9" t="s">
        <v>1585</v>
      </c>
      <c r="M253" s="12">
        <v>5.77648E9</v>
      </c>
      <c r="N253" s="9" t="s">
        <v>1586</v>
      </c>
    </row>
    <row r="254">
      <c r="A254" s="9" t="s">
        <v>781</v>
      </c>
      <c r="B254" s="10">
        <v>44561.0</v>
      </c>
      <c r="C254" s="11">
        <v>1.0</v>
      </c>
      <c r="D254" s="9" t="s">
        <v>782</v>
      </c>
      <c r="E254" s="11">
        <v>22519.0</v>
      </c>
      <c r="F254" s="9" t="s">
        <v>1581</v>
      </c>
      <c r="G254" s="9" t="s">
        <v>1582</v>
      </c>
      <c r="H254" s="9" t="s">
        <v>1583</v>
      </c>
      <c r="I254" s="9" t="s">
        <v>1584</v>
      </c>
      <c r="J254" s="10">
        <v>44561.0</v>
      </c>
      <c r="K254" s="11">
        <v>1.0</v>
      </c>
      <c r="L254" s="9" t="s">
        <v>1585</v>
      </c>
      <c r="M254" s="12">
        <v>3.49365E8</v>
      </c>
      <c r="N254" s="9" t="s">
        <v>1586</v>
      </c>
    </row>
    <row r="255">
      <c r="A255" s="9" t="s">
        <v>783</v>
      </c>
      <c r="B255" s="10">
        <v>44561.0</v>
      </c>
      <c r="C255" s="11">
        <v>1.0</v>
      </c>
      <c r="D255" s="9" t="s">
        <v>784</v>
      </c>
      <c r="E255" s="11">
        <v>21628.0</v>
      </c>
      <c r="F255" s="9" t="s">
        <v>1581</v>
      </c>
      <c r="G255" s="9" t="s">
        <v>1582</v>
      </c>
      <c r="H255" s="9" t="s">
        <v>1589</v>
      </c>
      <c r="I255" s="9" t="s">
        <v>1584</v>
      </c>
      <c r="J255" s="10">
        <v>44561.0</v>
      </c>
      <c r="K255" s="11">
        <v>1.0</v>
      </c>
      <c r="L255" s="9" t="s">
        <v>1585</v>
      </c>
      <c r="M255" s="12">
        <v>3.2806E9</v>
      </c>
      <c r="N255" s="9" t="s">
        <v>1586</v>
      </c>
    </row>
    <row r="256">
      <c r="A256" s="9" t="s">
        <v>785</v>
      </c>
      <c r="B256" s="10">
        <v>44561.0</v>
      </c>
      <c r="C256" s="11">
        <v>1.0</v>
      </c>
      <c r="D256" s="9" t="s">
        <v>786</v>
      </c>
      <c r="E256" s="11">
        <v>24112.0</v>
      </c>
      <c r="F256" s="9" t="s">
        <v>1581</v>
      </c>
      <c r="G256" s="9" t="s">
        <v>1582</v>
      </c>
      <c r="H256" s="9" t="s">
        <v>1583</v>
      </c>
      <c r="I256" s="9" t="s">
        <v>1584</v>
      </c>
      <c r="J256" s="10">
        <v>44561.0</v>
      </c>
      <c r="K256" s="11">
        <v>1.0</v>
      </c>
      <c r="L256" s="9" t="s">
        <v>1585</v>
      </c>
      <c r="M256" s="12">
        <v>1.07463E9</v>
      </c>
      <c r="N256" s="9" t="s">
        <v>1586</v>
      </c>
    </row>
    <row r="257">
      <c r="A257" s="9" t="s">
        <v>787</v>
      </c>
      <c r="B257" s="10">
        <v>44561.0</v>
      </c>
      <c r="C257" s="11">
        <v>1.0</v>
      </c>
      <c r="D257" s="9" t="s">
        <v>72</v>
      </c>
      <c r="E257" s="11">
        <v>21997.0</v>
      </c>
      <c r="F257" s="9" t="s">
        <v>1581</v>
      </c>
      <c r="G257" s="9" t="s">
        <v>1582</v>
      </c>
      <c r="H257" s="9" t="s">
        <v>1583</v>
      </c>
      <c r="I257" s="9" t="s">
        <v>1584</v>
      </c>
      <c r="J257" s="10">
        <v>44561.0</v>
      </c>
      <c r="K257" s="11">
        <v>1.0</v>
      </c>
      <c r="L257" s="9" t="s">
        <v>1585</v>
      </c>
      <c r="M257" s="12">
        <v>5.187933E9</v>
      </c>
      <c r="N257" s="9" t="s">
        <v>1586</v>
      </c>
    </row>
    <row r="258">
      <c r="A258" s="9" t="s">
        <v>788</v>
      </c>
      <c r="B258" s="10">
        <v>44561.0</v>
      </c>
      <c r="C258" s="11">
        <v>1.0</v>
      </c>
      <c r="D258" s="9" t="s">
        <v>71</v>
      </c>
      <c r="E258" s="11">
        <v>22004.0</v>
      </c>
      <c r="F258" s="9" t="s">
        <v>1581</v>
      </c>
      <c r="G258" s="9" t="s">
        <v>1582</v>
      </c>
      <c r="H258" s="9" t="s">
        <v>1583</v>
      </c>
      <c r="I258" s="9" t="s">
        <v>1584</v>
      </c>
      <c r="J258" s="10">
        <v>44561.0</v>
      </c>
      <c r="K258" s="11">
        <v>1.0</v>
      </c>
      <c r="L258" s="9" t="s">
        <v>1585</v>
      </c>
      <c r="M258" s="12">
        <v>2.122037E9</v>
      </c>
      <c r="N258" s="9" t="s">
        <v>1586</v>
      </c>
    </row>
    <row r="259">
      <c r="A259" s="9" t="s">
        <v>789</v>
      </c>
      <c r="B259" s="10">
        <v>44561.0</v>
      </c>
      <c r="C259" s="11">
        <v>1.0</v>
      </c>
      <c r="D259" s="9" t="s">
        <v>73</v>
      </c>
      <c r="E259" s="11">
        <v>21970.0</v>
      </c>
      <c r="F259" s="9" t="s">
        <v>1581</v>
      </c>
      <c r="G259" s="9" t="s">
        <v>1582</v>
      </c>
      <c r="H259" s="9" t="s">
        <v>1583</v>
      </c>
      <c r="I259" s="9" t="s">
        <v>1584</v>
      </c>
      <c r="J259" s="10">
        <v>44561.0</v>
      </c>
      <c r="K259" s="11">
        <v>1.0</v>
      </c>
      <c r="L259" s="9" t="s">
        <v>1585</v>
      </c>
      <c r="M259" s="12">
        <v>1.380155E9</v>
      </c>
      <c r="N259" s="9" t="s">
        <v>1586</v>
      </c>
    </row>
    <row r="260">
      <c r="A260" s="9" t="s">
        <v>790</v>
      </c>
      <c r="B260" s="10">
        <v>44561.0</v>
      </c>
      <c r="C260" s="11">
        <v>1.0</v>
      </c>
      <c r="D260" s="9" t="s">
        <v>70</v>
      </c>
      <c r="E260" s="11">
        <v>21989.0</v>
      </c>
      <c r="F260" s="9" t="s">
        <v>1581</v>
      </c>
      <c r="G260" s="9" t="s">
        <v>1582</v>
      </c>
      <c r="H260" s="9" t="s">
        <v>1583</v>
      </c>
      <c r="I260" s="9" t="s">
        <v>1584</v>
      </c>
      <c r="J260" s="10">
        <v>44561.0</v>
      </c>
      <c r="K260" s="11">
        <v>1.0</v>
      </c>
      <c r="L260" s="9" t="s">
        <v>1585</v>
      </c>
      <c r="M260" s="12">
        <v>2.063455E9</v>
      </c>
      <c r="N260" s="9" t="s">
        <v>1586</v>
      </c>
    </row>
    <row r="261">
      <c r="A261" s="9" t="s">
        <v>791</v>
      </c>
      <c r="B261" s="10">
        <v>44561.0</v>
      </c>
      <c r="C261" s="11">
        <v>1.0</v>
      </c>
      <c r="D261" s="9" t="s">
        <v>74</v>
      </c>
      <c r="E261" s="11">
        <v>21962.0</v>
      </c>
      <c r="F261" s="9" t="s">
        <v>1581</v>
      </c>
      <c r="G261" s="9" t="s">
        <v>1582</v>
      </c>
      <c r="H261" s="9" t="s">
        <v>1583</v>
      </c>
      <c r="I261" s="9" t="s">
        <v>1584</v>
      </c>
      <c r="J261" s="10">
        <v>44561.0</v>
      </c>
      <c r="K261" s="11">
        <v>1.0</v>
      </c>
      <c r="L261" s="9" t="s">
        <v>1585</v>
      </c>
      <c r="M261" s="12">
        <v>2.719868E9</v>
      </c>
      <c r="N261" s="9" t="s">
        <v>1586</v>
      </c>
    </row>
    <row r="262">
      <c r="A262" s="9" t="s">
        <v>792</v>
      </c>
      <c r="B262" s="10">
        <v>44561.0</v>
      </c>
      <c r="C262" s="11">
        <v>1.0</v>
      </c>
      <c r="D262" s="9" t="s">
        <v>793</v>
      </c>
      <c r="E262" s="11">
        <v>21610.0</v>
      </c>
      <c r="F262" s="9" t="s">
        <v>1581</v>
      </c>
      <c r="G262" s="9" t="s">
        <v>1582</v>
      </c>
      <c r="H262" s="9" t="s">
        <v>1583</v>
      </c>
      <c r="I262" s="9" t="s">
        <v>1584</v>
      </c>
      <c r="J262" s="10">
        <v>44561.0</v>
      </c>
      <c r="K262" s="11">
        <v>1.0</v>
      </c>
      <c r="L262" s="9" t="s">
        <v>1585</v>
      </c>
      <c r="M262" s="12">
        <v>5.342625E10</v>
      </c>
      <c r="N262" s="9" t="s">
        <v>1586</v>
      </c>
    </row>
    <row r="263">
      <c r="A263" s="9" t="s">
        <v>794</v>
      </c>
      <c r="B263" s="10">
        <v>44561.0</v>
      </c>
      <c r="C263" s="11">
        <v>1.0</v>
      </c>
      <c r="D263" s="9" t="s">
        <v>795</v>
      </c>
      <c r="E263" s="11">
        <v>25569.0</v>
      </c>
      <c r="F263" s="9" t="s">
        <v>1581</v>
      </c>
      <c r="G263" s="9" t="s">
        <v>1582</v>
      </c>
      <c r="H263" s="9" t="s">
        <v>1583</v>
      </c>
      <c r="I263" s="9" t="s">
        <v>1584</v>
      </c>
      <c r="J263" s="10">
        <v>44561.0</v>
      </c>
      <c r="K263" s="11">
        <v>1.0</v>
      </c>
      <c r="L263" s="9" t="s">
        <v>1585</v>
      </c>
      <c r="M263" s="12">
        <v>1.542661E9</v>
      </c>
      <c r="N263" s="9" t="s">
        <v>1586</v>
      </c>
    </row>
    <row r="264">
      <c r="A264" s="9" t="s">
        <v>796</v>
      </c>
      <c r="B264" s="10">
        <v>44561.0</v>
      </c>
      <c r="C264" s="11">
        <v>1.0</v>
      </c>
      <c r="D264" s="9" t="s">
        <v>797</v>
      </c>
      <c r="E264" s="11">
        <v>26514.0</v>
      </c>
      <c r="F264" s="9" t="s">
        <v>1581</v>
      </c>
      <c r="G264" s="9" t="s">
        <v>1582</v>
      </c>
      <c r="H264" s="9" t="s">
        <v>1583</v>
      </c>
      <c r="I264" s="9" t="s">
        <v>1584</v>
      </c>
      <c r="J264" s="10">
        <v>44561.0</v>
      </c>
      <c r="K264" s="11">
        <v>1.0</v>
      </c>
      <c r="L264" s="9" t="s">
        <v>1585</v>
      </c>
      <c r="M264" s="12">
        <v>4.26746E8</v>
      </c>
      <c r="N264" s="9" t="s">
        <v>1586</v>
      </c>
    </row>
    <row r="265">
      <c r="A265" s="9" t="s">
        <v>798</v>
      </c>
      <c r="B265" s="10">
        <v>44561.0</v>
      </c>
      <c r="C265" s="11">
        <v>1.0</v>
      </c>
      <c r="D265" s="9" t="s">
        <v>799</v>
      </c>
      <c r="E265" s="11">
        <v>23388.0</v>
      </c>
      <c r="F265" s="9" t="s">
        <v>1581</v>
      </c>
      <c r="G265" s="9" t="s">
        <v>1582</v>
      </c>
      <c r="H265" s="9" t="s">
        <v>1583</v>
      </c>
      <c r="I265" s="9" t="s">
        <v>1584</v>
      </c>
      <c r="J265" s="10">
        <v>44561.0</v>
      </c>
      <c r="K265" s="11">
        <v>1.0</v>
      </c>
      <c r="L265" s="9" t="s">
        <v>1585</v>
      </c>
      <c r="M265" s="12">
        <v>2.3594199E10</v>
      </c>
      <c r="N265" s="9" t="s">
        <v>1586</v>
      </c>
    </row>
    <row r="266">
      <c r="A266" s="9" t="s">
        <v>800</v>
      </c>
      <c r="B266" s="10">
        <v>44561.0</v>
      </c>
      <c r="C266" s="11">
        <v>2.0</v>
      </c>
      <c r="D266" s="9" t="s">
        <v>801</v>
      </c>
      <c r="E266" s="11">
        <v>22446.0</v>
      </c>
      <c r="F266" s="9" t="s">
        <v>1581</v>
      </c>
      <c r="G266" s="9" t="s">
        <v>1582</v>
      </c>
      <c r="H266" s="9" t="s">
        <v>1583</v>
      </c>
      <c r="I266" s="9" t="s">
        <v>1584</v>
      </c>
      <c r="J266" s="10">
        <v>44561.0</v>
      </c>
      <c r="K266" s="11">
        <v>1.0</v>
      </c>
      <c r="L266" s="9" t="s">
        <v>1585</v>
      </c>
      <c r="M266" s="12">
        <v>4.63533E8</v>
      </c>
      <c r="N266" s="9" t="s">
        <v>1586</v>
      </c>
    </row>
    <row r="267">
      <c r="A267" s="9" t="s">
        <v>802</v>
      </c>
      <c r="B267" s="10">
        <v>44561.0</v>
      </c>
      <c r="C267" s="11">
        <v>1.0</v>
      </c>
      <c r="D267" s="9" t="s">
        <v>803</v>
      </c>
      <c r="E267" s="11">
        <v>26271.0</v>
      </c>
      <c r="F267" s="9" t="s">
        <v>1581</v>
      </c>
      <c r="G267" s="9" t="s">
        <v>1582</v>
      </c>
      <c r="H267" s="9" t="s">
        <v>1583</v>
      </c>
      <c r="I267" s="9" t="s">
        <v>1584</v>
      </c>
      <c r="J267" s="10">
        <v>44561.0</v>
      </c>
      <c r="K267" s="11">
        <v>1.0</v>
      </c>
      <c r="L267" s="9" t="s">
        <v>1585</v>
      </c>
      <c r="M267" s="12">
        <v>2.092369E9</v>
      </c>
      <c r="N267" s="9" t="s">
        <v>1586</v>
      </c>
    </row>
    <row r="268">
      <c r="A268" s="9" t="s">
        <v>804</v>
      </c>
      <c r="B268" s="10">
        <v>44561.0</v>
      </c>
      <c r="C268" s="11">
        <v>1.0</v>
      </c>
      <c r="D268" s="9" t="s">
        <v>805</v>
      </c>
      <c r="E268" s="11">
        <v>21644.0</v>
      </c>
      <c r="F268" s="9" t="s">
        <v>1581</v>
      </c>
      <c r="G268" s="9" t="s">
        <v>1582</v>
      </c>
      <c r="H268" s="9" t="s">
        <v>1583</v>
      </c>
      <c r="I268" s="9" t="s">
        <v>1584</v>
      </c>
      <c r="J268" s="10">
        <v>44561.0</v>
      </c>
      <c r="K268" s="11">
        <v>1.0</v>
      </c>
      <c r="L268" s="9" t="s">
        <v>1585</v>
      </c>
      <c r="M268" s="12">
        <v>5.7802E7</v>
      </c>
      <c r="N268" s="9" t="s">
        <v>1586</v>
      </c>
    </row>
    <row r="269">
      <c r="A269" s="9" t="s">
        <v>806</v>
      </c>
      <c r="B269" s="10">
        <v>44561.0</v>
      </c>
      <c r="C269" s="11">
        <v>1.0</v>
      </c>
      <c r="D269" s="9" t="s">
        <v>807</v>
      </c>
      <c r="E269" s="11">
        <v>26719.0</v>
      </c>
      <c r="F269" s="9" t="s">
        <v>1581</v>
      </c>
      <c r="G269" s="9" t="s">
        <v>1582</v>
      </c>
      <c r="H269" s="9" t="s">
        <v>1583</v>
      </c>
      <c r="I269" s="9" t="s">
        <v>1584</v>
      </c>
      <c r="J269" s="10">
        <v>44561.0</v>
      </c>
      <c r="K269" s="11">
        <v>1.0</v>
      </c>
      <c r="L269" s="9" t="s">
        <v>1585</v>
      </c>
      <c r="M269" s="12">
        <v>2.322469E9</v>
      </c>
      <c r="N269" s="9" t="s">
        <v>1586</v>
      </c>
    </row>
    <row r="270">
      <c r="A270" s="9" t="s">
        <v>808</v>
      </c>
      <c r="B270" s="10">
        <v>44561.0</v>
      </c>
      <c r="C270" s="11">
        <v>1.0</v>
      </c>
      <c r="D270" s="9" t="s">
        <v>809</v>
      </c>
      <c r="E270" s="11">
        <v>24279.0</v>
      </c>
      <c r="F270" s="9" t="s">
        <v>1581</v>
      </c>
      <c r="G270" s="9" t="s">
        <v>1582</v>
      </c>
      <c r="H270" s="9" t="s">
        <v>1583</v>
      </c>
      <c r="I270" s="9" t="s">
        <v>1584</v>
      </c>
      <c r="J270" s="10">
        <v>44561.0</v>
      </c>
      <c r="K270" s="11">
        <v>1.0</v>
      </c>
      <c r="L270" s="9" t="s">
        <v>1585</v>
      </c>
      <c r="M270" s="12">
        <v>4.30759E8</v>
      </c>
      <c r="N270" s="9" t="s">
        <v>1586</v>
      </c>
    </row>
    <row r="271">
      <c r="A271" s="9" t="s">
        <v>810</v>
      </c>
      <c r="B271" s="10">
        <v>44561.0</v>
      </c>
      <c r="C271" s="11">
        <v>1.0</v>
      </c>
      <c r="D271" s="9" t="s">
        <v>811</v>
      </c>
      <c r="E271" s="11">
        <v>24988.0</v>
      </c>
      <c r="F271" s="9" t="s">
        <v>1581</v>
      </c>
      <c r="G271" s="9" t="s">
        <v>1582</v>
      </c>
      <c r="H271" s="9" t="s">
        <v>1583</v>
      </c>
      <c r="I271" s="9" t="s">
        <v>1584</v>
      </c>
      <c r="J271" s="10">
        <v>44561.0</v>
      </c>
      <c r="K271" s="11">
        <v>1.0</v>
      </c>
      <c r="L271" s="9" t="s">
        <v>1585</v>
      </c>
      <c r="M271" s="12">
        <v>3.752796E9</v>
      </c>
      <c r="N271" s="9" t="s">
        <v>1586</v>
      </c>
    </row>
    <row r="272">
      <c r="A272" s="9" t="s">
        <v>812</v>
      </c>
      <c r="B272" s="10">
        <v>44561.0</v>
      </c>
      <c r="C272" s="11">
        <v>1.0</v>
      </c>
      <c r="D272" s="9" t="s">
        <v>813</v>
      </c>
      <c r="E272" s="11">
        <v>25852.0</v>
      </c>
      <c r="F272" s="9" t="s">
        <v>1581</v>
      </c>
      <c r="G272" s="9" t="s">
        <v>1582</v>
      </c>
      <c r="H272" s="9" t="s">
        <v>1583</v>
      </c>
      <c r="I272" s="9" t="s">
        <v>1584</v>
      </c>
      <c r="J272" s="10">
        <v>44561.0</v>
      </c>
      <c r="K272" s="11">
        <v>1.0</v>
      </c>
      <c r="L272" s="9" t="s">
        <v>1585</v>
      </c>
      <c r="M272" s="12">
        <v>5.17051E8</v>
      </c>
      <c r="N272" s="9" t="s">
        <v>1586</v>
      </c>
    </row>
    <row r="273">
      <c r="A273" s="9" t="s">
        <v>814</v>
      </c>
      <c r="B273" s="10">
        <v>44561.0</v>
      </c>
      <c r="C273" s="11">
        <v>1.0</v>
      </c>
      <c r="D273" s="9" t="s">
        <v>815</v>
      </c>
      <c r="E273" s="11">
        <v>25399.0</v>
      </c>
      <c r="F273" s="9" t="s">
        <v>1581</v>
      </c>
      <c r="G273" s="9" t="s">
        <v>1582</v>
      </c>
      <c r="H273" s="9" t="s">
        <v>1583</v>
      </c>
      <c r="I273" s="9" t="s">
        <v>1584</v>
      </c>
      <c r="J273" s="10">
        <v>44561.0</v>
      </c>
      <c r="K273" s="11">
        <v>1.0</v>
      </c>
      <c r="L273" s="9" t="s">
        <v>1585</v>
      </c>
      <c r="M273" s="12">
        <v>5.4087E8</v>
      </c>
      <c r="N273" s="9" t="s">
        <v>1586</v>
      </c>
    </row>
    <row r="274">
      <c r="A274" s="9" t="s">
        <v>816</v>
      </c>
      <c r="B274" s="10">
        <v>44561.0</v>
      </c>
      <c r="C274" s="11">
        <v>1.0</v>
      </c>
      <c r="D274" s="9" t="s">
        <v>817</v>
      </c>
      <c r="E274" s="11">
        <v>22691.0</v>
      </c>
      <c r="F274" s="9" t="s">
        <v>1581</v>
      </c>
      <c r="G274" s="9" t="s">
        <v>1582</v>
      </c>
      <c r="H274" s="9" t="s">
        <v>1583</v>
      </c>
      <c r="I274" s="9" t="s">
        <v>1584</v>
      </c>
      <c r="J274" s="10">
        <v>44561.0</v>
      </c>
      <c r="K274" s="11">
        <v>1.0</v>
      </c>
      <c r="L274" s="9" t="s">
        <v>1585</v>
      </c>
      <c r="M274" s="12">
        <v>1.2786816E10</v>
      </c>
      <c r="N274" s="9" t="s">
        <v>1586</v>
      </c>
    </row>
    <row r="275">
      <c r="A275" s="9" t="s">
        <v>818</v>
      </c>
      <c r="B275" s="10">
        <v>44561.0</v>
      </c>
      <c r="C275" s="11">
        <v>1.0</v>
      </c>
      <c r="D275" s="9" t="s">
        <v>819</v>
      </c>
      <c r="E275" s="11">
        <v>23680.0</v>
      </c>
      <c r="F275" s="9" t="s">
        <v>1581</v>
      </c>
      <c r="G275" s="9" t="s">
        <v>1582</v>
      </c>
      <c r="H275" s="9" t="s">
        <v>1583</v>
      </c>
      <c r="I275" s="9" t="s">
        <v>1584</v>
      </c>
      <c r="J275" s="10">
        <v>44561.0</v>
      </c>
      <c r="K275" s="11">
        <v>1.0</v>
      </c>
      <c r="L275" s="9" t="s">
        <v>1585</v>
      </c>
      <c r="M275" s="12">
        <v>1.975084E9</v>
      </c>
      <c r="N275" s="9" t="s">
        <v>1586</v>
      </c>
    </row>
    <row r="276">
      <c r="A276" s="9" t="s">
        <v>820</v>
      </c>
      <c r="B276" s="10">
        <v>44561.0</v>
      </c>
      <c r="C276" s="11">
        <v>1.0</v>
      </c>
      <c r="D276" s="9" t="s">
        <v>821</v>
      </c>
      <c r="E276" s="11">
        <v>23671.0</v>
      </c>
      <c r="F276" s="9" t="s">
        <v>1581</v>
      </c>
      <c r="G276" s="9" t="s">
        <v>1582</v>
      </c>
      <c r="H276" s="9" t="s">
        <v>1583</v>
      </c>
      <c r="I276" s="9" t="s">
        <v>1584</v>
      </c>
      <c r="J276" s="10">
        <v>44561.0</v>
      </c>
      <c r="K276" s="11">
        <v>1.0</v>
      </c>
      <c r="L276" s="9" t="s">
        <v>1585</v>
      </c>
      <c r="M276" s="12">
        <v>2.207972E9</v>
      </c>
      <c r="N276" s="9" t="s">
        <v>1586</v>
      </c>
    </row>
    <row r="277">
      <c r="A277" s="9" t="s">
        <v>822</v>
      </c>
      <c r="B277" s="10">
        <v>44561.0</v>
      </c>
      <c r="C277" s="11">
        <v>1.0</v>
      </c>
      <c r="D277" s="9" t="s">
        <v>823</v>
      </c>
      <c r="E277" s="11">
        <v>25011.0</v>
      </c>
      <c r="F277" s="9" t="s">
        <v>1581</v>
      </c>
      <c r="G277" s="9" t="s">
        <v>1582</v>
      </c>
      <c r="H277" s="9" t="s">
        <v>1583</v>
      </c>
      <c r="I277" s="9" t="s">
        <v>1584</v>
      </c>
      <c r="J277" s="10">
        <v>44561.0</v>
      </c>
      <c r="K277" s="11">
        <v>1.0</v>
      </c>
      <c r="L277" s="9" t="s">
        <v>1585</v>
      </c>
      <c r="M277" s="12">
        <v>7.908586E9</v>
      </c>
      <c r="N277" s="9" t="s">
        <v>1586</v>
      </c>
    </row>
    <row r="278">
      <c r="A278" s="9" t="s">
        <v>824</v>
      </c>
      <c r="B278" s="10">
        <v>44561.0</v>
      </c>
      <c r="C278" s="11">
        <v>1.0</v>
      </c>
      <c r="D278" s="9" t="s">
        <v>825</v>
      </c>
      <c r="E278" s="11">
        <v>26921.0</v>
      </c>
      <c r="F278" s="9" t="s">
        <v>1581</v>
      </c>
      <c r="G278" s="9" t="s">
        <v>1582</v>
      </c>
      <c r="H278" s="9" t="s">
        <v>1583</v>
      </c>
      <c r="I278" s="9" t="s">
        <v>1584</v>
      </c>
      <c r="J278" s="10">
        <v>44561.0</v>
      </c>
      <c r="K278" s="11">
        <v>1.0</v>
      </c>
      <c r="L278" s="9" t="s">
        <v>1585</v>
      </c>
      <c r="M278" s="12">
        <v>1.117212E9</v>
      </c>
      <c r="N278" s="9" t="s">
        <v>1586</v>
      </c>
    </row>
    <row r="279">
      <c r="A279" s="9" t="s">
        <v>826</v>
      </c>
      <c r="B279" s="10">
        <v>44561.0</v>
      </c>
      <c r="C279" s="11">
        <v>1.0</v>
      </c>
      <c r="D279" s="9" t="s">
        <v>154</v>
      </c>
      <c r="E279" s="11">
        <v>22144.0</v>
      </c>
      <c r="F279" s="9" t="s">
        <v>1581</v>
      </c>
      <c r="G279" s="9" t="s">
        <v>1582</v>
      </c>
      <c r="H279" s="9" t="s">
        <v>1583</v>
      </c>
      <c r="I279" s="9" t="s">
        <v>1584</v>
      </c>
      <c r="J279" s="10">
        <v>44561.0</v>
      </c>
      <c r="K279" s="11">
        <v>1.0</v>
      </c>
      <c r="L279" s="9" t="s">
        <v>1585</v>
      </c>
      <c r="M279" s="12">
        <v>2.5899E9</v>
      </c>
      <c r="N279" s="9" t="s">
        <v>1586</v>
      </c>
    </row>
    <row r="280">
      <c r="A280" s="9" t="s">
        <v>827</v>
      </c>
      <c r="B280" s="10">
        <v>44561.0</v>
      </c>
      <c r="C280" s="11">
        <v>1.0</v>
      </c>
      <c r="D280" s="9" t="s">
        <v>54</v>
      </c>
      <c r="E280" s="11">
        <v>22179.0</v>
      </c>
      <c r="F280" s="9" t="s">
        <v>1581</v>
      </c>
      <c r="G280" s="9" t="s">
        <v>1582</v>
      </c>
      <c r="H280" s="9" t="s">
        <v>1583</v>
      </c>
      <c r="I280" s="9" t="s">
        <v>1584</v>
      </c>
      <c r="J280" s="10">
        <v>44561.0</v>
      </c>
      <c r="K280" s="11">
        <v>1.0</v>
      </c>
      <c r="L280" s="9" t="s">
        <v>1585</v>
      </c>
      <c r="M280" s="12">
        <v>2.75945E8</v>
      </c>
      <c r="N280" s="9" t="s">
        <v>1586</v>
      </c>
    </row>
    <row r="281">
      <c r="A281" s="9" t="s">
        <v>828</v>
      </c>
      <c r="B281" s="10">
        <v>44561.0</v>
      </c>
      <c r="C281" s="11">
        <v>1.0</v>
      </c>
      <c r="D281" s="9" t="s">
        <v>829</v>
      </c>
      <c r="E281" s="11">
        <v>26140.0</v>
      </c>
      <c r="F281" s="9" t="s">
        <v>1581</v>
      </c>
      <c r="G281" s="9" t="s">
        <v>1582</v>
      </c>
      <c r="H281" s="9" t="s">
        <v>1583</v>
      </c>
      <c r="I281" s="9" t="s">
        <v>1584</v>
      </c>
      <c r="J281" s="10">
        <v>44561.0</v>
      </c>
      <c r="K281" s="11">
        <v>1.0</v>
      </c>
      <c r="L281" s="9" t="s">
        <v>1585</v>
      </c>
      <c r="M281" s="12">
        <v>5.9018553E10</v>
      </c>
      <c r="N281" s="9" t="s">
        <v>1586</v>
      </c>
    </row>
    <row r="282">
      <c r="A282" s="9" t="s">
        <v>830</v>
      </c>
      <c r="B282" s="10">
        <v>44561.0</v>
      </c>
      <c r="C282" s="11">
        <v>1.0</v>
      </c>
      <c r="D282" s="9" t="s">
        <v>831</v>
      </c>
      <c r="E282" s="11">
        <v>26964.0</v>
      </c>
      <c r="F282" s="9" t="s">
        <v>1581</v>
      </c>
      <c r="G282" s="9" t="s">
        <v>1582</v>
      </c>
      <c r="H282" s="9" t="s">
        <v>1583</v>
      </c>
      <c r="I282" s="9" t="s">
        <v>1584</v>
      </c>
      <c r="J282" s="10">
        <v>44561.0</v>
      </c>
      <c r="K282" s="11">
        <v>1.0</v>
      </c>
      <c r="L282" s="9" t="s">
        <v>1585</v>
      </c>
      <c r="M282" s="12">
        <v>4.3177E7</v>
      </c>
      <c r="N282" s="9" t="s">
        <v>1586</v>
      </c>
    </row>
    <row r="283">
      <c r="A283" s="9" t="s">
        <v>832</v>
      </c>
      <c r="B283" s="10">
        <v>44561.0</v>
      </c>
      <c r="C283" s="11">
        <v>1.0</v>
      </c>
      <c r="D283" s="9" t="s">
        <v>833</v>
      </c>
      <c r="E283" s="11">
        <v>25941.0</v>
      </c>
      <c r="F283" s="9" t="s">
        <v>1581</v>
      </c>
      <c r="G283" s="9" t="s">
        <v>1582</v>
      </c>
      <c r="H283" s="9" t="s">
        <v>1583</v>
      </c>
      <c r="I283" s="9" t="s">
        <v>1584</v>
      </c>
      <c r="J283" s="10">
        <v>44561.0</v>
      </c>
      <c r="K283" s="11">
        <v>1.0</v>
      </c>
      <c r="L283" s="9" t="s">
        <v>1585</v>
      </c>
      <c r="M283" s="12">
        <v>4.48073E8</v>
      </c>
      <c r="N283" s="9" t="s">
        <v>1586</v>
      </c>
    </row>
    <row r="284">
      <c r="A284" s="9" t="s">
        <v>834</v>
      </c>
      <c r="B284" s="10">
        <v>44561.0</v>
      </c>
      <c r="C284" s="11">
        <v>1.0</v>
      </c>
      <c r="D284" s="9" t="s">
        <v>835</v>
      </c>
      <c r="E284" s="11">
        <v>21750.0</v>
      </c>
      <c r="F284" s="9" t="s">
        <v>1581</v>
      </c>
      <c r="G284" s="9" t="s">
        <v>1582</v>
      </c>
      <c r="H284" s="9" t="s">
        <v>1589</v>
      </c>
      <c r="I284" s="9" t="s">
        <v>1584</v>
      </c>
      <c r="J284" s="10">
        <v>44561.0</v>
      </c>
      <c r="K284" s="11">
        <v>1.0</v>
      </c>
      <c r="L284" s="9" t="s">
        <v>1585</v>
      </c>
      <c r="M284" s="12">
        <v>1.831015E9</v>
      </c>
      <c r="N284" s="9" t="s">
        <v>1586</v>
      </c>
    </row>
    <row r="285">
      <c r="A285" s="9" t="s">
        <v>836</v>
      </c>
      <c r="B285" s="10">
        <v>44561.0</v>
      </c>
      <c r="C285" s="11">
        <v>1.0</v>
      </c>
      <c r="D285" s="9" t="s">
        <v>837</v>
      </c>
      <c r="E285" s="11">
        <v>23329.0</v>
      </c>
      <c r="F285" s="9" t="s">
        <v>1581</v>
      </c>
      <c r="G285" s="9" t="s">
        <v>1582</v>
      </c>
      <c r="H285" s="9" t="s">
        <v>1589</v>
      </c>
      <c r="I285" s="9" t="s">
        <v>1584</v>
      </c>
      <c r="J285" s="10">
        <v>44561.0</v>
      </c>
      <c r="K285" s="11">
        <v>1.0</v>
      </c>
      <c r="L285" s="9" t="s">
        <v>1585</v>
      </c>
      <c r="M285" s="12">
        <v>4.55984E8</v>
      </c>
      <c r="N285" s="9" t="s">
        <v>1586</v>
      </c>
    </row>
    <row r="286">
      <c r="A286" s="9" t="s">
        <v>838</v>
      </c>
      <c r="B286" s="10">
        <v>44561.0</v>
      </c>
      <c r="C286" s="11">
        <v>1.0</v>
      </c>
      <c r="D286" s="9" t="s">
        <v>144</v>
      </c>
      <c r="E286" s="11">
        <v>22268.0</v>
      </c>
      <c r="F286" s="9" t="s">
        <v>1581</v>
      </c>
      <c r="G286" s="9" t="s">
        <v>1582</v>
      </c>
      <c r="H286" s="9" t="s">
        <v>1583</v>
      </c>
      <c r="I286" s="9" t="s">
        <v>1584</v>
      </c>
      <c r="J286" s="10">
        <v>44561.0</v>
      </c>
      <c r="K286" s="11">
        <v>1.0</v>
      </c>
      <c r="L286" s="9" t="s">
        <v>1585</v>
      </c>
      <c r="M286" s="12">
        <v>3.070725E9</v>
      </c>
      <c r="N286" s="9" t="s">
        <v>1586</v>
      </c>
    </row>
    <row r="287">
      <c r="A287" s="9" t="s">
        <v>839</v>
      </c>
      <c r="B287" s="10">
        <v>44561.0</v>
      </c>
      <c r="C287" s="11">
        <v>1.0</v>
      </c>
      <c r="D287" s="9" t="s">
        <v>840</v>
      </c>
      <c r="E287" s="11">
        <v>25437.0</v>
      </c>
      <c r="F287" s="9" t="s">
        <v>1581</v>
      </c>
      <c r="G287" s="9" t="s">
        <v>1582</v>
      </c>
      <c r="H287" s="9" t="s">
        <v>1583</v>
      </c>
      <c r="I287" s="9" t="s">
        <v>1584</v>
      </c>
      <c r="J287" s="10">
        <v>44561.0</v>
      </c>
      <c r="K287" s="11">
        <v>1.0</v>
      </c>
      <c r="L287" s="9" t="s">
        <v>1585</v>
      </c>
      <c r="M287" s="12">
        <v>5.05979E8</v>
      </c>
      <c r="N287" s="9" t="s">
        <v>1586</v>
      </c>
    </row>
    <row r="288">
      <c r="A288" s="9" t="s">
        <v>841</v>
      </c>
      <c r="B288" s="10">
        <v>44561.0</v>
      </c>
      <c r="C288" s="11">
        <v>1.0</v>
      </c>
      <c r="D288" s="9" t="s">
        <v>842</v>
      </c>
      <c r="E288" s="11">
        <v>21920.0</v>
      </c>
      <c r="F288" s="9" t="s">
        <v>1581</v>
      </c>
      <c r="G288" s="9" t="s">
        <v>1582</v>
      </c>
      <c r="H288" s="9" t="s">
        <v>1583</v>
      </c>
      <c r="I288" s="9" t="s">
        <v>1584</v>
      </c>
      <c r="J288" s="10">
        <v>44561.0</v>
      </c>
      <c r="K288" s="11">
        <v>1.0</v>
      </c>
      <c r="L288" s="9" t="s">
        <v>1585</v>
      </c>
      <c r="M288" s="12">
        <v>5939000.0</v>
      </c>
      <c r="N288" s="9" t="s">
        <v>1586</v>
      </c>
    </row>
    <row r="289">
      <c r="A289" s="9" t="s">
        <v>843</v>
      </c>
      <c r="B289" s="10">
        <v>44561.0</v>
      </c>
      <c r="C289" s="11">
        <v>1.0</v>
      </c>
      <c r="D289" s="9" t="s">
        <v>306</v>
      </c>
      <c r="E289" s="11">
        <v>22187.0</v>
      </c>
      <c r="F289" s="9" t="s">
        <v>1581</v>
      </c>
      <c r="G289" s="9" t="s">
        <v>1582</v>
      </c>
      <c r="H289" s="9" t="s">
        <v>1583</v>
      </c>
      <c r="I289" s="9" t="s">
        <v>1584</v>
      </c>
      <c r="J289" s="10">
        <v>44561.0</v>
      </c>
      <c r="K289" s="11">
        <v>1.0</v>
      </c>
      <c r="L289" s="9" t="s">
        <v>1585</v>
      </c>
      <c r="M289" s="12">
        <v>6.869233E9</v>
      </c>
      <c r="N289" s="9" t="s">
        <v>1586</v>
      </c>
    </row>
    <row r="290">
      <c r="A290" s="9" t="s">
        <v>844</v>
      </c>
      <c r="B290" s="10">
        <v>44561.0</v>
      </c>
      <c r="C290" s="11">
        <v>1.0</v>
      </c>
      <c r="D290" s="9" t="s">
        <v>845</v>
      </c>
      <c r="E290" s="11">
        <v>22543.0</v>
      </c>
      <c r="F290" s="9" t="s">
        <v>1581</v>
      </c>
      <c r="G290" s="9" t="s">
        <v>1582</v>
      </c>
      <c r="H290" s="9" t="s">
        <v>1583</v>
      </c>
      <c r="I290" s="9" t="s">
        <v>1584</v>
      </c>
      <c r="J290" s="10">
        <v>44561.0</v>
      </c>
      <c r="K290" s="11">
        <v>1.0</v>
      </c>
      <c r="L290" s="9" t="s">
        <v>1585</v>
      </c>
      <c r="M290" s="12">
        <v>1.167003E9</v>
      </c>
      <c r="N290" s="9" t="s">
        <v>1586</v>
      </c>
    </row>
    <row r="291">
      <c r="A291" s="9" t="s">
        <v>846</v>
      </c>
      <c r="B291" s="10">
        <v>44561.0</v>
      </c>
      <c r="C291" s="11">
        <v>1.0</v>
      </c>
      <c r="D291" s="9" t="s">
        <v>151</v>
      </c>
      <c r="E291" s="11">
        <v>22071.0</v>
      </c>
      <c r="F291" s="9" t="s">
        <v>1581</v>
      </c>
      <c r="G291" s="9" t="s">
        <v>1582</v>
      </c>
      <c r="H291" s="9" t="s">
        <v>1583</v>
      </c>
      <c r="I291" s="9" t="s">
        <v>1584</v>
      </c>
      <c r="J291" s="10">
        <v>44561.0</v>
      </c>
      <c r="K291" s="11">
        <v>1.0</v>
      </c>
      <c r="L291" s="9" t="s">
        <v>1585</v>
      </c>
      <c r="M291" s="12">
        <v>3.781559E9</v>
      </c>
      <c r="N291" s="9" t="s">
        <v>1586</v>
      </c>
    </row>
    <row r="292">
      <c r="A292" s="9" t="s">
        <v>847</v>
      </c>
      <c r="B292" s="10">
        <v>44561.0</v>
      </c>
      <c r="C292" s="11">
        <v>2.0</v>
      </c>
      <c r="D292" s="9" t="s">
        <v>848</v>
      </c>
      <c r="E292" s="11">
        <v>22926.0</v>
      </c>
      <c r="F292" s="9" t="s">
        <v>1581</v>
      </c>
      <c r="G292" s="9" t="s">
        <v>1582</v>
      </c>
      <c r="H292" s="9" t="s">
        <v>1583</v>
      </c>
      <c r="I292" s="9" t="s">
        <v>1584</v>
      </c>
      <c r="J292" s="10">
        <v>44561.0</v>
      </c>
      <c r="K292" s="11">
        <v>1.0</v>
      </c>
      <c r="L292" s="9" t="s">
        <v>1585</v>
      </c>
      <c r="M292" s="12">
        <v>2.071321E9</v>
      </c>
      <c r="N292" s="9" t="s">
        <v>1586</v>
      </c>
    </row>
    <row r="293">
      <c r="A293" s="9" t="s">
        <v>849</v>
      </c>
      <c r="B293" s="10">
        <v>44561.0</v>
      </c>
      <c r="C293" s="11">
        <v>1.0</v>
      </c>
      <c r="D293" s="9" t="s">
        <v>850</v>
      </c>
      <c r="E293" s="11">
        <v>22721.0</v>
      </c>
      <c r="F293" s="9" t="s">
        <v>1581</v>
      </c>
      <c r="G293" s="9" t="s">
        <v>1582</v>
      </c>
      <c r="H293" s="9" t="s">
        <v>1583</v>
      </c>
      <c r="I293" s="9" t="s">
        <v>1584</v>
      </c>
      <c r="J293" s="10">
        <v>44561.0</v>
      </c>
      <c r="K293" s="11">
        <v>1.0</v>
      </c>
      <c r="L293" s="9" t="s">
        <v>1585</v>
      </c>
      <c r="M293" s="12">
        <v>1.998674E9</v>
      </c>
      <c r="N293" s="9" t="s">
        <v>1586</v>
      </c>
    </row>
    <row r="294">
      <c r="A294" s="9" t="s">
        <v>851</v>
      </c>
      <c r="B294" s="10">
        <v>44561.0</v>
      </c>
      <c r="C294" s="11">
        <v>2.0</v>
      </c>
      <c r="D294" s="9" t="s">
        <v>852</v>
      </c>
      <c r="E294" s="11">
        <v>25860.0</v>
      </c>
      <c r="F294" s="9" t="s">
        <v>1581</v>
      </c>
      <c r="G294" s="9" t="s">
        <v>1582</v>
      </c>
      <c r="H294" s="9" t="s">
        <v>1583</v>
      </c>
      <c r="I294" s="9" t="s">
        <v>1584</v>
      </c>
      <c r="J294" s="10">
        <v>44561.0</v>
      </c>
      <c r="K294" s="11">
        <v>1.0</v>
      </c>
      <c r="L294" s="9" t="s">
        <v>1585</v>
      </c>
      <c r="M294" s="12">
        <v>8.25083E8</v>
      </c>
      <c r="N294" s="9" t="s">
        <v>1586</v>
      </c>
    </row>
    <row r="295">
      <c r="A295" s="9" t="s">
        <v>853</v>
      </c>
      <c r="B295" s="10">
        <v>44561.0</v>
      </c>
      <c r="C295" s="11">
        <v>1.0</v>
      </c>
      <c r="D295" s="9" t="s">
        <v>854</v>
      </c>
      <c r="E295" s="11">
        <v>21741.0</v>
      </c>
      <c r="F295" s="9" t="s">
        <v>1581</v>
      </c>
      <c r="G295" s="9" t="s">
        <v>1582</v>
      </c>
      <c r="H295" s="9" t="s">
        <v>1583</v>
      </c>
      <c r="I295" s="9" t="s">
        <v>1584</v>
      </c>
      <c r="J295" s="10">
        <v>44561.0</v>
      </c>
      <c r="K295" s="11">
        <v>1.0</v>
      </c>
      <c r="L295" s="9" t="s">
        <v>1585</v>
      </c>
      <c r="M295" s="12">
        <v>3993000.0</v>
      </c>
      <c r="N295" s="9" t="s">
        <v>1586</v>
      </c>
    </row>
    <row r="296">
      <c r="A296" s="9" t="s">
        <v>855</v>
      </c>
      <c r="B296" s="10">
        <v>44561.0</v>
      </c>
      <c r="C296" s="11">
        <v>1.0</v>
      </c>
      <c r="D296" s="9" t="s">
        <v>856</v>
      </c>
      <c r="E296" s="11">
        <v>23310.0</v>
      </c>
      <c r="F296" s="9" t="s">
        <v>1581</v>
      </c>
      <c r="G296" s="9" t="s">
        <v>1582</v>
      </c>
      <c r="H296" s="9" t="s">
        <v>1583</v>
      </c>
      <c r="I296" s="9" t="s">
        <v>1584</v>
      </c>
      <c r="J296" s="10">
        <v>44561.0</v>
      </c>
      <c r="K296" s="11">
        <v>1.0</v>
      </c>
      <c r="L296" s="9" t="s">
        <v>1585</v>
      </c>
      <c r="M296" s="12">
        <v>3.822974E9</v>
      </c>
      <c r="N296" s="9" t="s">
        <v>1586</v>
      </c>
    </row>
    <row r="297">
      <c r="A297" s="9" t="s">
        <v>857</v>
      </c>
      <c r="B297" s="10">
        <v>44561.0</v>
      </c>
      <c r="C297" s="11">
        <v>2.0</v>
      </c>
      <c r="D297" s="9" t="s">
        <v>858</v>
      </c>
      <c r="E297" s="11">
        <v>25704.0</v>
      </c>
      <c r="F297" s="9" t="s">
        <v>1581</v>
      </c>
      <c r="G297" s="9" t="s">
        <v>1582</v>
      </c>
      <c r="H297" s="9" t="s">
        <v>1583</v>
      </c>
      <c r="I297" s="9" t="s">
        <v>1584</v>
      </c>
      <c r="J297" s="10">
        <v>44561.0</v>
      </c>
      <c r="K297" s="11">
        <v>1.0</v>
      </c>
      <c r="L297" s="9" t="s">
        <v>1585</v>
      </c>
      <c r="M297" s="12">
        <v>9.55127E8</v>
      </c>
      <c r="N297" s="9" t="s">
        <v>1586</v>
      </c>
    </row>
    <row r="298">
      <c r="A298" s="9" t="s">
        <v>859</v>
      </c>
      <c r="B298" s="10">
        <v>44561.0</v>
      </c>
      <c r="C298" s="11">
        <v>1.0</v>
      </c>
      <c r="D298" s="9" t="s">
        <v>116</v>
      </c>
      <c r="E298" s="11">
        <v>14362.0</v>
      </c>
      <c r="F298" s="9" t="s">
        <v>1581</v>
      </c>
      <c r="G298" s="9" t="s">
        <v>1582</v>
      </c>
      <c r="H298" s="9" t="s">
        <v>1583</v>
      </c>
      <c r="I298" s="9" t="s">
        <v>1584</v>
      </c>
      <c r="J298" s="10">
        <v>44561.0</v>
      </c>
      <c r="K298" s="11">
        <v>1.0</v>
      </c>
      <c r="L298" s="9" t="s">
        <v>1585</v>
      </c>
      <c r="M298" s="12">
        <v>1.2986E10</v>
      </c>
      <c r="N298" s="9" t="s">
        <v>1586</v>
      </c>
    </row>
    <row r="299">
      <c r="A299" s="9" t="s">
        <v>860</v>
      </c>
      <c r="B299" s="10">
        <v>44561.0</v>
      </c>
      <c r="C299" s="11">
        <v>1.0</v>
      </c>
      <c r="D299" s="9" t="s">
        <v>148</v>
      </c>
      <c r="E299" s="11">
        <v>22411.0</v>
      </c>
      <c r="F299" s="9" t="s">
        <v>1581</v>
      </c>
      <c r="G299" s="9" t="s">
        <v>1582</v>
      </c>
      <c r="H299" s="9" t="s">
        <v>1583</v>
      </c>
      <c r="I299" s="9" t="s">
        <v>1584</v>
      </c>
      <c r="J299" s="10">
        <v>44561.0</v>
      </c>
      <c r="K299" s="11">
        <v>1.0</v>
      </c>
      <c r="L299" s="9" t="s">
        <v>1585</v>
      </c>
      <c r="M299" s="12">
        <v>1.657814E9</v>
      </c>
      <c r="N299" s="9" t="s">
        <v>1586</v>
      </c>
    </row>
    <row r="300">
      <c r="A300" s="9" t="s">
        <v>861</v>
      </c>
      <c r="B300" s="10">
        <v>44561.0</v>
      </c>
      <c r="C300" s="11">
        <v>1.0</v>
      </c>
      <c r="D300" s="9" t="s">
        <v>862</v>
      </c>
      <c r="E300" s="11">
        <v>24350.0</v>
      </c>
      <c r="F300" s="9" t="s">
        <v>1581</v>
      </c>
      <c r="G300" s="9" t="s">
        <v>1582</v>
      </c>
      <c r="H300" s="9" t="s">
        <v>1583</v>
      </c>
      <c r="I300" s="9" t="s">
        <v>1584</v>
      </c>
      <c r="J300" s="10">
        <v>44561.0</v>
      </c>
      <c r="K300" s="11">
        <v>1.0</v>
      </c>
      <c r="L300" s="9" t="s">
        <v>1585</v>
      </c>
      <c r="M300" s="12">
        <v>3.92393E8</v>
      </c>
      <c r="N300" s="9" t="s">
        <v>1586</v>
      </c>
    </row>
    <row r="301">
      <c r="A301" s="9" t="s">
        <v>863</v>
      </c>
      <c r="B301" s="10">
        <v>44561.0</v>
      </c>
      <c r="C301" s="11">
        <v>1.0</v>
      </c>
      <c r="D301" s="9" t="s">
        <v>864</v>
      </c>
      <c r="E301" s="11">
        <v>23132.0</v>
      </c>
      <c r="F301" s="9" t="s">
        <v>1581</v>
      </c>
      <c r="G301" s="9" t="s">
        <v>1582</v>
      </c>
      <c r="H301" s="9" t="s">
        <v>1589</v>
      </c>
      <c r="I301" s="9" t="s">
        <v>1584</v>
      </c>
      <c r="J301" s="10">
        <v>44561.0</v>
      </c>
      <c r="K301" s="11">
        <v>1.0</v>
      </c>
      <c r="L301" s="9" t="s">
        <v>1585</v>
      </c>
      <c r="M301" s="12">
        <v>4.75291E8</v>
      </c>
      <c r="N301" s="9" t="s">
        <v>1586</v>
      </c>
    </row>
    <row r="302">
      <c r="A302" s="9" t="s">
        <v>865</v>
      </c>
      <c r="B302" s="10">
        <v>44561.0</v>
      </c>
      <c r="C302" s="11">
        <v>1.0</v>
      </c>
      <c r="D302" s="9" t="s">
        <v>866</v>
      </c>
      <c r="E302" s="11">
        <v>22080.0</v>
      </c>
      <c r="F302" s="9" t="s">
        <v>1581</v>
      </c>
      <c r="G302" s="9" t="s">
        <v>1582</v>
      </c>
      <c r="H302" s="9" t="s">
        <v>1583</v>
      </c>
      <c r="I302" s="9" t="s">
        <v>1584</v>
      </c>
      <c r="J302" s="10">
        <v>44561.0</v>
      </c>
      <c r="K302" s="11">
        <v>1.0</v>
      </c>
      <c r="L302" s="9" t="s">
        <v>1585</v>
      </c>
      <c r="M302" s="12">
        <v>4.52303E8</v>
      </c>
      <c r="N302" s="9" t="s">
        <v>1586</v>
      </c>
    </row>
    <row r="303">
      <c r="A303" s="9" t="s">
        <v>867</v>
      </c>
      <c r="B303" s="10">
        <v>44561.0</v>
      </c>
      <c r="C303" s="11">
        <v>1.0</v>
      </c>
      <c r="D303" s="9" t="s">
        <v>868</v>
      </c>
      <c r="E303" s="11">
        <v>23604.0</v>
      </c>
      <c r="F303" s="9" t="s">
        <v>1581</v>
      </c>
      <c r="G303" s="9" t="s">
        <v>1582</v>
      </c>
      <c r="H303" s="9" t="s">
        <v>1583</v>
      </c>
      <c r="I303" s="9" t="s">
        <v>1584</v>
      </c>
      <c r="J303" s="10">
        <v>44561.0</v>
      </c>
      <c r="K303" s="11">
        <v>1.0</v>
      </c>
      <c r="L303" s="9" t="s">
        <v>1585</v>
      </c>
      <c r="M303" s="12">
        <v>3.02085E8</v>
      </c>
      <c r="N303" s="9" t="s">
        <v>1586</v>
      </c>
    </row>
    <row r="304">
      <c r="A304" s="9" t="s">
        <v>869</v>
      </c>
      <c r="B304" s="10">
        <v>44561.0</v>
      </c>
      <c r="C304" s="11">
        <v>2.0</v>
      </c>
      <c r="D304" s="9" t="s">
        <v>870</v>
      </c>
      <c r="E304" s="11">
        <v>25550.0</v>
      </c>
      <c r="F304" s="9" t="s">
        <v>1581</v>
      </c>
      <c r="G304" s="9" t="s">
        <v>1582</v>
      </c>
      <c r="H304" s="9" t="s">
        <v>1583</v>
      </c>
      <c r="I304" s="9" t="s">
        <v>1584</v>
      </c>
      <c r="J304" s="10">
        <v>44561.0</v>
      </c>
      <c r="K304" s="11">
        <v>1.0</v>
      </c>
      <c r="L304" s="9" t="s">
        <v>1585</v>
      </c>
      <c r="M304" s="12">
        <v>1.090136E9</v>
      </c>
      <c r="N304" s="9" t="s">
        <v>1586</v>
      </c>
    </row>
    <row r="305">
      <c r="A305" s="9" t="s">
        <v>871</v>
      </c>
      <c r="B305" s="10">
        <v>44561.0</v>
      </c>
      <c r="C305" s="11">
        <v>2.0</v>
      </c>
      <c r="D305" s="9" t="s">
        <v>190</v>
      </c>
      <c r="E305" s="11">
        <v>22365.0</v>
      </c>
      <c r="F305" s="9" t="s">
        <v>1581</v>
      </c>
      <c r="G305" s="9" t="s">
        <v>1582</v>
      </c>
      <c r="H305" s="9" t="s">
        <v>1583</v>
      </c>
      <c r="I305" s="9" t="s">
        <v>1584</v>
      </c>
      <c r="J305" s="10">
        <v>44561.0</v>
      </c>
      <c r="K305" s="11">
        <v>1.0</v>
      </c>
      <c r="L305" s="9" t="s">
        <v>1585</v>
      </c>
      <c r="M305" s="12">
        <v>4.179598E9</v>
      </c>
      <c r="N305" s="9" t="s">
        <v>1586</v>
      </c>
    </row>
    <row r="306">
      <c r="A306" s="9" t="s">
        <v>872</v>
      </c>
      <c r="B306" s="10">
        <v>44561.0</v>
      </c>
      <c r="C306" s="11">
        <v>1.0</v>
      </c>
      <c r="D306" s="9" t="s">
        <v>873</v>
      </c>
      <c r="E306" s="11">
        <v>22420.0</v>
      </c>
      <c r="F306" s="9" t="s">
        <v>1581</v>
      </c>
      <c r="G306" s="9" t="s">
        <v>1582</v>
      </c>
      <c r="H306" s="9" t="s">
        <v>1589</v>
      </c>
      <c r="I306" s="9" t="s">
        <v>1584</v>
      </c>
      <c r="J306" s="10">
        <v>44561.0</v>
      </c>
      <c r="K306" s="11">
        <v>1.0</v>
      </c>
      <c r="L306" s="9" t="s">
        <v>1585</v>
      </c>
      <c r="M306" s="12">
        <v>9.2226E7</v>
      </c>
      <c r="N306" s="9" t="s">
        <v>1586</v>
      </c>
    </row>
    <row r="307">
      <c r="A307" s="9" t="s">
        <v>874</v>
      </c>
      <c r="B307" s="10">
        <v>44561.0</v>
      </c>
      <c r="C307" s="11">
        <v>1.0</v>
      </c>
      <c r="D307" s="9" t="s">
        <v>875</v>
      </c>
      <c r="E307" s="11">
        <v>22217.0</v>
      </c>
      <c r="F307" s="9" t="s">
        <v>1581</v>
      </c>
      <c r="G307" s="9" t="s">
        <v>1582</v>
      </c>
      <c r="H307" s="9" t="s">
        <v>1583</v>
      </c>
      <c r="I307" s="9" t="s">
        <v>1584</v>
      </c>
      <c r="J307" s="10">
        <v>44561.0</v>
      </c>
      <c r="K307" s="11">
        <v>1.0</v>
      </c>
      <c r="L307" s="9" t="s">
        <v>1585</v>
      </c>
      <c r="M307" s="12">
        <v>5.02352E8</v>
      </c>
      <c r="N307" s="9" t="s">
        <v>1586</v>
      </c>
    </row>
    <row r="308">
      <c r="A308" s="9" t="s">
        <v>876</v>
      </c>
      <c r="B308" s="10">
        <v>44561.0</v>
      </c>
      <c r="C308" s="11">
        <v>1.0</v>
      </c>
      <c r="D308" s="9" t="s">
        <v>877</v>
      </c>
      <c r="E308" s="11">
        <v>25135.0</v>
      </c>
      <c r="F308" s="9" t="s">
        <v>1581</v>
      </c>
      <c r="G308" s="9" t="s">
        <v>1582</v>
      </c>
      <c r="H308" s="9" t="s">
        <v>1583</v>
      </c>
      <c r="I308" s="9" t="s">
        <v>1584</v>
      </c>
      <c r="J308" s="10">
        <v>44561.0</v>
      </c>
      <c r="K308" s="11">
        <v>1.0</v>
      </c>
      <c r="L308" s="9" t="s">
        <v>1585</v>
      </c>
      <c r="M308" s="12">
        <v>2.477892E9</v>
      </c>
      <c r="N308" s="9" t="s">
        <v>1586</v>
      </c>
    </row>
    <row r="309">
      <c r="A309" s="9" t="s">
        <v>878</v>
      </c>
      <c r="B309" s="10">
        <v>44561.0</v>
      </c>
      <c r="C309" s="11">
        <v>1.0</v>
      </c>
      <c r="D309" s="9" t="s">
        <v>879</v>
      </c>
      <c r="E309" s="11">
        <v>22497.0</v>
      </c>
      <c r="F309" s="9" t="s">
        <v>1581</v>
      </c>
      <c r="G309" s="9" t="s">
        <v>1582</v>
      </c>
      <c r="H309" s="9" t="s">
        <v>1583</v>
      </c>
      <c r="I309" s="9" t="s">
        <v>1584</v>
      </c>
      <c r="J309" s="10">
        <v>44561.0</v>
      </c>
      <c r="K309" s="11">
        <v>1.0</v>
      </c>
      <c r="L309" s="9" t="s">
        <v>1585</v>
      </c>
      <c r="M309" s="12">
        <v>3.749585E9</v>
      </c>
      <c r="N309" s="9" t="s">
        <v>1586</v>
      </c>
    </row>
    <row r="310">
      <c r="A310" s="9" t="s">
        <v>880</v>
      </c>
      <c r="B310" s="10">
        <v>44561.0</v>
      </c>
      <c r="C310" s="11">
        <v>1.0</v>
      </c>
      <c r="D310" s="9" t="s">
        <v>283</v>
      </c>
      <c r="E310" s="11">
        <v>21067.0</v>
      </c>
      <c r="F310" s="9" t="s">
        <v>1581</v>
      </c>
      <c r="G310" s="9" t="s">
        <v>1582</v>
      </c>
      <c r="H310" s="9" t="s">
        <v>1583</v>
      </c>
      <c r="I310" s="9" t="s">
        <v>1584</v>
      </c>
      <c r="J310" s="10">
        <v>44561.0</v>
      </c>
      <c r="K310" s="11">
        <v>1.0</v>
      </c>
      <c r="L310" s="9" t="s">
        <v>1585</v>
      </c>
      <c r="M310" s="12">
        <v>2.046068E9</v>
      </c>
      <c r="N310" s="9" t="s">
        <v>1586</v>
      </c>
    </row>
    <row r="311">
      <c r="A311" s="9" t="s">
        <v>881</v>
      </c>
      <c r="B311" s="10">
        <v>44561.0</v>
      </c>
      <c r="C311" s="11">
        <v>1.0</v>
      </c>
      <c r="D311" s="9" t="s">
        <v>882</v>
      </c>
      <c r="E311" s="11">
        <v>25291.0</v>
      </c>
      <c r="F311" s="9" t="s">
        <v>1581</v>
      </c>
      <c r="G311" s="9" t="s">
        <v>1582</v>
      </c>
      <c r="H311" s="9" t="s">
        <v>1583</v>
      </c>
      <c r="I311" s="9" t="s">
        <v>1584</v>
      </c>
      <c r="J311" s="10">
        <v>44561.0</v>
      </c>
      <c r="K311" s="11">
        <v>1.0</v>
      </c>
      <c r="L311" s="9" t="s">
        <v>1585</v>
      </c>
      <c r="M311" s="12">
        <v>4.191203E9</v>
      </c>
      <c r="N311" s="9" t="s">
        <v>1586</v>
      </c>
    </row>
    <row r="312">
      <c r="A312" s="9" t="s">
        <v>883</v>
      </c>
      <c r="B312" s="10">
        <v>44561.0</v>
      </c>
      <c r="C312" s="11">
        <v>1.0</v>
      </c>
      <c r="D312" s="9" t="s">
        <v>884</v>
      </c>
      <c r="E312" s="11">
        <v>26123.0</v>
      </c>
      <c r="F312" s="9" t="s">
        <v>1581</v>
      </c>
      <c r="G312" s="9" t="s">
        <v>1582</v>
      </c>
      <c r="H312" s="9" t="s">
        <v>1583</v>
      </c>
      <c r="I312" s="9" t="s">
        <v>1584</v>
      </c>
      <c r="J312" s="10">
        <v>44561.0</v>
      </c>
      <c r="K312" s="11">
        <v>1.0</v>
      </c>
      <c r="L312" s="9" t="s">
        <v>1585</v>
      </c>
      <c r="M312" s="12">
        <v>2.155545E9</v>
      </c>
      <c r="N312" s="9" t="s">
        <v>1586</v>
      </c>
    </row>
    <row r="313">
      <c r="A313" s="9" t="s">
        <v>885</v>
      </c>
      <c r="B313" s="10">
        <v>44561.0</v>
      </c>
      <c r="C313" s="11">
        <v>2.0</v>
      </c>
      <c r="D313" s="9" t="s">
        <v>886</v>
      </c>
      <c r="E313" s="11">
        <v>25046.0</v>
      </c>
      <c r="F313" s="9" t="s">
        <v>1581</v>
      </c>
      <c r="G313" s="9" t="s">
        <v>1582</v>
      </c>
      <c r="H313" s="9" t="s">
        <v>1583</v>
      </c>
      <c r="I313" s="9" t="s">
        <v>1584</v>
      </c>
      <c r="J313" s="10">
        <v>44561.0</v>
      </c>
      <c r="K313" s="11">
        <v>1.0</v>
      </c>
      <c r="L313" s="9" t="s">
        <v>1585</v>
      </c>
      <c r="M313" s="12">
        <v>8.44574E8</v>
      </c>
      <c r="N313" s="9" t="s">
        <v>1586</v>
      </c>
    </row>
    <row r="314">
      <c r="A314" s="9" t="s">
        <v>887</v>
      </c>
      <c r="B314" s="10">
        <v>44561.0</v>
      </c>
      <c r="C314" s="11">
        <v>1.0</v>
      </c>
      <c r="D314" s="9" t="s">
        <v>888</v>
      </c>
      <c r="E314" s="11">
        <v>22276.0</v>
      </c>
      <c r="F314" s="9" t="s">
        <v>1581</v>
      </c>
      <c r="G314" s="9" t="s">
        <v>1582</v>
      </c>
      <c r="H314" s="9" t="s">
        <v>1583</v>
      </c>
      <c r="I314" s="9" t="s">
        <v>1584</v>
      </c>
      <c r="J314" s="10">
        <v>44561.0</v>
      </c>
      <c r="K314" s="11">
        <v>1.0</v>
      </c>
      <c r="L314" s="9" t="s">
        <v>1585</v>
      </c>
      <c r="M314" s="12">
        <v>5356000.0</v>
      </c>
      <c r="N314" s="9" t="s">
        <v>1586</v>
      </c>
    </row>
    <row r="315">
      <c r="A315" s="9" t="s">
        <v>889</v>
      </c>
      <c r="B315" s="10">
        <v>44561.0</v>
      </c>
      <c r="C315" s="11">
        <v>1.0</v>
      </c>
      <c r="D315" s="9" t="s">
        <v>890</v>
      </c>
      <c r="E315" s="11">
        <v>22390.0</v>
      </c>
      <c r="F315" s="9" t="s">
        <v>1581</v>
      </c>
      <c r="G315" s="9" t="s">
        <v>1582</v>
      </c>
      <c r="H315" s="9" t="s">
        <v>1583</v>
      </c>
      <c r="I315" s="9" t="s">
        <v>1584</v>
      </c>
      <c r="J315" s="10">
        <v>44561.0</v>
      </c>
      <c r="K315" s="11">
        <v>1.0</v>
      </c>
      <c r="L315" s="9" t="s">
        <v>1585</v>
      </c>
      <c r="M315" s="12">
        <v>943000.0</v>
      </c>
      <c r="N315" s="9" t="s">
        <v>1586</v>
      </c>
    </row>
    <row r="316">
      <c r="A316" s="9" t="s">
        <v>891</v>
      </c>
      <c r="B316" s="10">
        <v>44561.0</v>
      </c>
      <c r="C316" s="11">
        <v>1.0</v>
      </c>
      <c r="D316" s="9" t="s">
        <v>892</v>
      </c>
      <c r="E316" s="11">
        <v>25119.0</v>
      </c>
      <c r="F316" s="9" t="s">
        <v>1581</v>
      </c>
      <c r="G316" s="9" t="s">
        <v>1582</v>
      </c>
      <c r="H316" s="9" t="s">
        <v>1583</v>
      </c>
      <c r="I316" s="9" t="s">
        <v>1584</v>
      </c>
      <c r="J316" s="10">
        <v>44561.0</v>
      </c>
      <c r="K316" s="11">
        <v>1.0</v>
      </c>
      <c r="L316" s="9" t="s">
        <v>1585</v>
      </c>
      <c r="M316" s="12">
        <v>1.207391E9</v>
      </c>
      <c r="N316" s="9" t="s">
        <v>1586</v>
      </c>
    </row>
    <row r="317">
      <c r="A317" s="9" t="s">
        <v>893</v>
      </c>
      <c r="B317" s="10">
        <v>44561.0</v>
      </c>
      <c r="C317" s="11">
        <v>1.0</v>
      </c>
      <c r="D317" s="9" t="s">
        <v>894</v>
      </c>
      <c r="E317" s="11">
        <v>22160.0</v>
      </c>
      <c r="F317" s="9" t="s">
        <v>1581</v>
      </c>
      <c r="G317" s="9" t="s">
        <v>1582</v>
      </c>
      <c r="H317" s="9" t="s">
        <v>1583</v>
      </c>
      <c r="I317" s="9" t="s">
        <v>1584</v>
      </c>
      <c r="J317" s="10">
        <v>44561.0</v>
      </c>
      <c r="K317" s="11">
        <v>1.0</v>
      </c>
      <c r="L317" s="9" t="s">
        <v>1585</v>
      </c>
      <c r="M317" s="12">
        <v>1201000.0</v>
      </c>
      <c r="N317" s="9" t="s">
        <v>1586</v>
      </c>
    </row>
    <row r="318">
      <c r="A318" s="9" t="s">
        <v>895</v>
      </c>
      <c r="B318" s="10">
        <v>44561.0</v>
      </c>
      <c r="C318" s="11">
        <v>1.0</v>
      </c>
      <c r="D318" s="9" t="s">
        <v>896</v>
      </c>
      <c r="E318" s="11">
        <v>25097.0</v>
      </c>
      <c r="F318" s="9" t="s">
        <v>1581</v>
      </c>
      <c r="G318" s="9" t="s">
        <v>1582</v>
      </c>
      <c r="H318" s="9" t="s">
        <v>1583</v>
      </c>
      <c r="I318" s="9" t="s">
        <v>1584</v>
      </c>
      <c r="J318" s="10">
        <v>44561.0</v>
      </c>
      <c r="K318" s="11">
        <v>1.0</v>
      </c>
      <c r="L318" s="9" t="s">
        <v>1585</v>
      </c>
      <c r="M318" s="12">
        <v>4.3131059E10</v>
      </c>
      <c r="N318" s="9" t="s">
        <v>1586</v>
      </c>
    </row>
    <row r="319">
      <c r="A319" s="9" t="s">
        <v>897</v>
      </c>
      <c r="B319" s="10">
        <v>44561.0</v>
      </c>
      <c r="C319" s="11">
        <v>1.0</v>
      </c>
      <c r="D319" s="9" t="s">
        <v>898</v>
      </c>
      <c r="E319" s="11">
        <v>22250.0</v>
      </c>
      <c r="F319" s="9" t="s">
        <v>1581</v>
      </c>
      <c r="G319" s="9" t="s">
        <v>1582</v>
      </c>
      <c r="H319" s="9" t="s">
        <v>1583</v>
      </c>
      <c r="I319" s="9" t="s">
        <v>1584</v>
      </c>
      <c r="J319" s="10">
        <v>44561.0</v>
      </c>
      <c r="K319" s="11">
        <v>1.0</v>
      </c>
      <c r="L319" s="9" t="s">
        <v>1585</v>
      </c>
      <c r="M319" s="12">
        <v>2985000.0</v>
      </c>
      <c r="N319" s="9" t="s">
        <v>1586</v>
      </c>
    </row>
    <row r="320">
      <c r="A320" s="9" t="s">
        <v>899</v>
      </c>
      <c r="B320" s="10">
        <v>44561.0</v>
      </c>
      <c r="C320" s="11">
        <v>2.0</v>
      </c>
      <c r="D320" s="9" t="s">
        <v>900</v>
      </c>
      <c r="E320" s="11">
        <v>25682.0</v>
      </c>
      <c r="F320" s="9" t="s">
        <v>1581</v>
      </c>
      <c r="G320" s="9" t="s">
        <v>1582</v>
      </c>
      <c r="H320" s="9" t="s">
        <v>1583</v>
      </c>
      <c r="I320" s="9" t="s">
        <v>1584</v>
      </c>
      <c r="J320" s="10">
        <v>44561.0</v>
      </c>
      <c r="K320" s="11">
        <v>1.0</v>
      </c>
      <c r="L320" s="9" t="s">
        <v>1585</v>
      </c>
      <c r="M320" s="12">
        <v>5.481182E9</v>
      </c>
      <c r="N320" s="9" t="s">
        <v>1586</v>
      </c>
    </row>
    <row r="321">
      <c r="A321" s="9" t="s">
        <v>901</v>
      </c>
      <c r="B321" s="10">
        <v>44561.0</v>
      </c>
      <c r="C321" s="11">
        <v>1.0</v>
      </c>
      <c r="D321" s="9" t="s">
        <v>902</v>
      </c>
      <c r="E321" s="11">
        <v>22977.0</v>
      </c>
      <c r="F321" s="9" t="s">
        <v>1581</v>
      </c>
      <c r="G321" s="9" t="s">
        <v>1582</v>
      </c>
      <c r="H321" s="9" t="s">
        <v>1583</v>
      </c>
      <c r="I321" s="9" t="s">
        <v>1584</v>
      </c>
      <c r="J321" s="10">
        <v>44561.0</v>
      </c>
      <c r="K321" s="11">
        <v>1.0</v>
      </c>
      <c r="L321" s="9" t="s">
        <v>1585</v>
      </c>
      <c r="M321" s="12">
        <v>1.525108E9</v>
      </c>
      <c r="N321" s="9" t="s">
        <v>1586</v>
      </c>
    </row>
    <row r="322">
      <c r="A322" s="9" t="s">
        <v>903</v>
      </c>
      <c r="B322" s="10">
        <v>44561.0</v>
      </c>
      <c r="C322" s="11">
        <v>1.0</v>
      </c>
      <c r="D322" s="9" t="s">
        <v>904</v>
      </c>
      <c r="E322" s="11">
        <v>25283.0</v>
      </c>
      <c r="F322" s="9" t="s">
        <v>1581</v>
      </c>
      <c r="G322" s="9" t="s">
        <v>1582</v>
      </c>
      <c r="H322" s="9" t="s">
        <v>1583</v>
      </c>
      <c r="I322" s="9" t="s">
        <v>1584</v>
      </c>
      <c r="J322" s="10">
        <v>44561.0</v>
      </c>
      <c r="K322" s="11">
        <v>1.0</v>
      </c>
      <c r="L322" s="9" t="s">
        <v>1585</v>
      </c>
      <c r="M322" s="12">
        <v>3.083914E9</v>
      </c>
      <c r="N322" s="9" t="s">
        <v>1586</v>
      </c>
    </row>
    <row r="323">
      <c r="A323" s="9" t="s">
        <v>905</v>
      </c>
      <c r="B323" s="10">
        <v>44561.0</v>
      </c>
      <c r="C323" s="11">
        <v>1.0</v>
      </c>
      <c r="D323" s="9" t="s">
        <v>906</v>
      </c>
      <c r="E323" s="11">
        <v>26611.0</v>
      </c>
      <c r="F323" s="9" t="s">
        <v>1581</v>
      </c>
      <c r="G323" s="9" t="s">
        <v>1582</v>
      </c>
      <c r="H323" s="9" t="s">
        <v>1583</v>
      </c>
      <c r="I323" s="9" t="s">
        <v>1584</v>
      </c>
      <c r="J323" s="10">
        <v>44561.0</v>
      </c>
      <c r="K323" s="11">
        <v>1.0</v>
      </c>
      <c r="L323" s="9" t="s">
        <v>1585</v>
      </c>
      <c r="M323" s="12">
        <v>1.541268E9</v>
      </c>
      <c r="N323" s="9" t="s">
        <v>1586</v>
      </c>
    </row>
    <row r="324">
      <c r="A324" s="9" t="s">
        <v>907</v>
      </c>
      <c r="B324" s="10">
        <v>44561.0</v>
      </c>
      <c r="C324" s="11">
        <v>1.0</v>
      </c>
      <c r="D324" s="9" t="s">
        <v>908</v>
      </c>
      <c r="E324" s="11">
        <v>24961.0</v>
      </c>
      <c r="F324" s="9" t="s">
        <v>1581</v>
      </c>
      <c r="G324" s="9" t="s">
        <v>1582</v>
      </c>
      <c r="H324" s="9" t="s">
        <v>1583</v>
      </c>
      <c r="I324" s="9" t="s">
        <v>1584</v>
      </c>
      <c r="J324" s="10">
        <v>44561.0</v>
      </c>
      <c r="K324" s="11">
        <v>1.0</v>
      </c>
      <c r="L324" s="9" t="s">
        <v>1585</v>
      </c>
      <c r="M324" s="12">
        <v>1.779113E9</v>
      </c>
      <c r="N324" s="9" t="s">
        <v>1586</v>
      </c>
    </row>
    <row r="325">
      <c r="A325" s="9" t="s">
        <v>909</v>
      </c>
      <c r="B325" s="10">
        <v>44561.0</v>
      </c>
      <c r="C325" s="11">
        <v>1.0</v>
      </c>
      <c r="D325" s="9" t="s">
        <v>910</v>
      </c>
      <c r="E325" s="11">
        <v>22675.0</v>
      </c>
      <c r="F325" s="9" t="s">
        <v>1581</v>
      </c>
      <c r="G325" s="9" t="s">
        <v>1582</v>
      </c>
      <c r="H325" s="9" t="s">
        <v>1583</v>
      </c>
      <c r="I325" s="9" t="s">
        <v>1584</v>
      </c>
      <c r="J325" s="10">
        <v>44561.0</v>
      </c>
      <c r="K325" s="11">
        <v>1.0</v>
      </c>
      <c r="L325" s="9" t="s">
        <v>1585</v>
      </c>
      <c r="M325" s="12">
        <v>1.688869E9</v>
      </c>
      <c r="N325" s="9" t="s">
        <v>1586</v>
      </c>
    </row>
    <row r="326">
      <c r="A326" s="9" t="s">
        <v>911</v>
      </c>
      <c r="B326" s="10">
        <v>44561.0</v>
      </c>
      <c r="C326" s="11">
        <v>1.0</v>
      </c>
      <c r="D326" s="9" t="s">
        <v>912</v>
      </c>
      <c r="E326" s="11">
        <v>24066.0</v>
      </c>
      <c r="F326" s="9" t="s">
        <v>1581</v>
      </c>
      <c r="G326" s="9" t="s">
        <v>1582</v>
      </c>
      <c r="H326" s="9" t="s">
        <v>1583</v>
      </c>
      <c r="I326" s="9" t="s">
        <v>1584</v>
      </c>
      <c r="J326" s="10">
        <v>44561.0</v>
      </c>
      <c r="K326" s="11">
        <v>1.0</v>
      </c>
      <c r="L326" s="9" t="s">
        <v>1585</v>
      </c>
      <c r="M326" s="12">
        <v>3.294352E9</v>
      </c>
      <c r="N326" s="9" t="s">
        <v>1586</v>
      </c>
    </row>
    <row r="327">
      <c r="A327" s="9" t="s">
        <v>913</v>
      </c>
      <c r="B327" s="10">
        <v>44561.0</v>
      </c>
      <c r="C327" s="11">
        <v>1.0</v>
      </c>
      <c r="D327" s="9" t="s">
        <v>914</v>
      </c>
      <c r="E327" s="11">
        <v>22489.0</v>
      </c>
      <c r="F327" s="9" t="s">
        <v>1581</v>
      </c>
      <c r="G327" s="9" t="s">
        <v>1582</v>
      </c>
      <c r="H327" s="9" t="s">
        <v>1589</v>
      </c>
      <c r="I327" s="9" t="s">
        <v>1584</v>
      </c>
      <c r="J327" s="10">
        <v>44561.0</v>
      </c>
      <c r="K327" s="11">
        <v>1.0</v>
      </c>
      <c r="L327" s="9" t="s">
        <v>1585</v>
      </c>
      <c r="M327" s="12">
        <v>2.3968484E10</v>
      </c>
      <c r="N327" s="9" t="s">
        <v>1586</v>
      </c>
    </row>
    <row r="328">
      <c r="A328" s="9" t="s">
        <v>915</v>
      </c>
      <c r="B328" s="10">
        <v>44561.0</v>
      </c>
      <c r="C328" s="11">
        <v>1.0</v>
      </c>
      <c r="D328" s="9" t="s">
        <v>916</v>
      </c>
      <c r="E328" s="11">
        <v>1120.0</v>
      </c>
      <c r="F328" s="9" t="s">
        <v>1581</v>
      </c>
      <c r="G328" s="9" t="s">
        <v>1582</v>
      </c>
      <c r="H328" s="9" t="s">
        <v>1583</v>
      </c>
      <c r="I328" s="9" t="s">
        <v>1584</v>
      </c>
      <c r="J328" s="10">
        <v>44561.0</v>
      </c>
      <c r="K328" s="11">
        <v>1.0</v>
      </c>
      <c r="L328" s="9" t="s">
        <v>1585</v>
      </c>
      <c r="M328" s="12">
        <v>7.319532E9</v>
      </c>
      <c r="N328" s="9" t="s">
        <v>1586</v>
      </c>
    </row>
    <row r="329">
      <c r="A329" s="9" t="s">
        <v>917</v>
      </c>
      <c r="B329" s="10">
        <v>44561.0</v>
      </c>
      <c r="C329" s="11">
        <v>1.0</v>
      </c>
      <c r="D329" s="9" t="s">
        <v>918</v>
      </c>
      <c r="E329" s="11">
        <v>18996.0</v>
      </c>
      <c r="F329" s="9" t="s">
        <v>1581</v>
      </c>
      <c r="G329" s="9" t="s">
        <v>1582</v>
      </c>
      <c r="H329" s="9" t="s">
        <v>1583</v>
      </c>
      <c r="I329" s="9" t="s">
        <v>1584</v>
      </c>
      <c r="J329" s="10">
        <v>44561.0</v>
      </c>
      <c r="K329" s="11">
        <v>1.0</v>
      </c>
      <c r="L329" s="9" t="s">
        <v>1585</v>
      </c>
      <c r="M329" s="12">
        <v>2.424966E9</v>
      </c>
      <c r="N329" s="9" t="s">
        <v>1586</v>
      </c>
    </row>
    <row r="330">
      <c r="A330" s="9" t="s">
        <v>919</v>
      </c>
      <c r="B330" s="10">
        <v>44561.0</v>
      </c>
      <c r="C330" s="11">
        <v>1.0</v>
      </c>
      <c r="D330" s="9" t="s">
        <v>920</v>
      </c>
      <c r="E330" s="11">
        <v>24694.0</v>
      </c>
      <c r="F330" s="9" t="s">
        <v>1581</v>
      </c>
      <c r="G330" s="9" t="s">
        <v>1582</v>
      </c>
      <c r="H330" s="9" t="s">
        <v>1583</v>
      </c>
      <c r="I330" s="9" t="s">
        <v>1584</v>
      </c>
      <c r="J330" s="10">
        <v>44561.0</v>
      </c>
      <c r="K330" s="11">
        <v>1.0</v>
      </c>
      <c r="L330" s="9" t="s">
        <v>1585</v>
      </c>
      <c r="M330" s="12">
        <v>2.926924E9</v>
      </c>
      <c r="N330" s="9" t="s">
        <v>1586</v>
      </c>
    </row>
    <row r="331">
      <c r="A331" s="9" t="s">
        <v>921</v>
      </c>
      <c r="B331" s="10">
        <v>44561.0</v>
      </c>
      <c r="C331" s="11">
        <v>1.0</v>
      </c>
      <c r="D331" s="9" t="s">
        <v>922</v>
      </c>
      <c r="E331" s="11">
        <v>25879.0</v>
      </c>
      <c r="F331" s="9" t="s">
        <v>1581</v>
      </c>
      <c r="G331" s="9" t="s">
        <v>1582</v>
      </c>
      <c r="H331" s="9" t="s">
        <v>1583</v>
      </c>
      <c r="I331" s="9" t="s">
        <v>1584</v>
      </c>
      <c r="J331" s="10">
        <v>44561.0</v>
      </c>
      <c r="K331" s="11">
        <v>1.0</v>
      </c>
      <c r="L331" s="9" t="s">
        <v>1585</v>
      </c>
      <c r="M331" s="12">
        <v>1.311688E9</v>
      </c>
      <c r="N331" s="9" t="s">
        <v>1586</v>
      </c>
    </row>
    <row r="332">
      <c r="A332" s="9" t="s">
        <v>923</v>
      </c>
      <c r="B332" s="10">
        <v>44561.0</v>
      </c>
      <c r="C332" s="11">
        <v>1.0</v>
      </c>
      <c r="D332" s="9" t="s">
        <v>924</v>
      </c>
      <c r="E332" s="11">
        <v>22802.0</v>
      </c>
      <c r="F332" s="9" t="s">
        <v>1581</v>
      </c>
      <c r="G332" s="9" t="s">
        <v>1582</v>
      </c>
      <c r="H332" s="9" t="s">
        <v>1589</v>
      </c>
      <c r="I332" s="9" t="s">
        <v>1584</v>
      </c>
      <c r="J332" s="10">
        <v>44561.0</v>
      </c>
      <c r="K332" s="11">
        <v>1.0</v>
      </c>
      <c r="L332" s="9" t="s">
        <v>1585</v>
      </c>
      <c r="M332" s="12">
        <v>7.5746E7</v>
      </c>
      <c r="N332" s="9" t="s">
        <v>1586</v>
      </c>
    </row>
    <row r="333">
      <c r="A333" s="9" t="s">
        <v>925</v>
      </c>
      <c r="B333" s="10">
        <v>44561.0</v>
      </c>
      <c r="C333" s="11">
        <v>1.0</v>
      </c>
      <c r="D333" s="9" t="s">
        <v>926</v>
      </c>
      <c r="E333" s="11">
        <v>22586.0</v>
      </c>
      <c r="F333" s="9" t="s">
        <v>1581</v>
      </c>
      <c r="G333" s="9" t="s">
        <v>1582</v>
      </c>
      <c r="H333" s="9" t="s">
        <v>1583</v>
      </c>
      <c r="I333" s="9" t="s">
        <v>1584</v>
      </c>
      <c r="J333" s="10">
        <v>44561.0</v>
      </c>
      <c r="K333" s="11">
        <v>1.0</v>
      </c>
      <c r="L333" s="9" t="s">
        <v>1585</v>
      </c>
      <c r="M333" s="12">
        <v>1.153955E9</v>
      </c>
      <c r="N333" s="9" t="s">
        <v>1586</v>
      </c>
    </row>
    <row r="334">
      <c r="A334" s="9" t="s">
        <v>927</v>
      </c>
      <c r="B334" s="10">
        <v>44561.0</v>
      </c>
      <c r="C334" s="11">
        <v>1.0</v>
      </c>
      <c r="D334" s="9" t="s">
        <v>928</v>
      </c>
      <c r="E334" s="11">
        <v>24996.0</v>
      </c>
      <c r="F334" s="9" t="s">
        <v>1581</v>
      </c>
      <c r="G334" s="9" t="s">
        <v>1582</v>
      </c>
      <c r="H334" s="9" t="s">
        <v>1583</v>
      </c>
      <c r="I334" s="9" t="s">
        <v>1584</v>
      </c>
      <c r="J334" s="10">
        <v>44561.0</v>
      </c>
      <c r="K334" s="11">
        <v>1.0</v>
      </c>
      <c r="L334" s="9" t="s">
        <v>1585</v>
      </c>
      <c r="M334" s="12">
        <v>5.70201E8</v>
      </c>
      <c r="N334" s="9" t="s">
        <v>1586</v>
      </c>
    </row>
    <row r="335">
      <c r="A335" s="9" t="s">
        <v>929</v>
      </c>
      <c r="B335" s="10">
        <v>44561.0</v>
      </c>
      <c r="C335" s="11">
        <v>1.0</v>
      </c>
      <c r="D335" s="9" t="s">
        <v>930</v>
      </c>
      <c r="E335" s="11">
        <v>24317.0</v>
      </c>
      <c r="F335" s="9" t="s">
        <v>1581</v>
      </c>
      <c r="G335" s="9" t="s">
        <v>1582</v>
      </c>
      <c r="H335" s="9" t="s">
        <v>1583</v>
      </c>
      <c r="I335" s="9" t="s">
        <v>1584</v>
      </c>
      <c r="J335" s="10">
        <v>44561.0</v>
      </c>
      <c r="K335" s="11">
        <v>1.0</v>
      </c>
      <c r="L335" s="9" t="s">
        <v>1585</v>
      </c>
      <c r="M335" s="12">
        <v>3.813381E9</v>
      </c>
      <c r="N335" s="9" t="s">
        <v>1586</v>
      </c>
    </row>
    <row r="336">
      <c r="A336" s="9" t="s">
        <v>931</v>
      </c>
      <c r="B336" s="10">
        <v>44561.0</v>
      </c>
      <c r="C336" s="11">
        <v>1.0</v>
      </c>
      <c r="D336" s="9" t="s">
        <v>932</v>
      </c>
      <c r="E336" s="11">
        <v>23957.0</v>
      </c>
      <c r="F336" s="9" t="s">
        <v>1581</v>
      </c>
      <c r="G336" s="9" t="s">
        <v>1582</v>
      </c>
      <c r="H336" s="9" t="s">
        <v>1583</v>
      </c>
      <c r="I336" s="9" t="s">
        <v>1584</v>
      </c>
      <c r="J336" s="10">
        <v>44561.0</v>
      </c>
      <c r="K336" s="11">
        <v>1.0</v>
      </c>
      <c r="L336" s="9" t="s">
        <v>1585</v>
      </c>
      <c r="M336" s="12">
        <v>2.67533E8</v>
      </c>
      <c r="N336" s="9" t="s">
        <v>1586</v>
      </c>
    </row>
    <row r="337">
      <c r="A337" s="9" t="s">
        <v>933</v>
      </c>
      <c r="B337" s="10">
        <v>44561.0</v>
      </c>
      <c r="C337" s="11">
        <v>1.0</v>
      </c>
      <c r="D337" s="9" t="s">
        <v>934</v>
      </c>
      <c r="E337" s="11">
        <v>26379.0</v>
      </c>
      <c r="F337" s="9" t="s">
        <v>1581</v>
      </c>
      <c r="G337" s="9" t="s">
        <v>1582</v>
      </c>
      <c r="H337" s="9" t="s">
        <v>1583</v>
      </c>
      <c r="I337" s="9" t="s">
        <v>1584</v>
      </c>
      <c r="J337" s="10">
        <v>44561.0</v>
      </c>
      <c r="K337" s="11">
        <v>1.0</v>
      </c>
      <c r="L337" s="9" t="s">
        <v>1585</v>
      </c>
      <c r="M337" s="12">
        <v>2.480827E9</v>
      </c>
      <c r="N337" s="9" t="s">
        <v>1586</v>
      </c>
    </row>
    <row r="338">
      <c r="A338" s="9" t="s">
        <v>935</v>
      </c>
      <c r="B338" s="10">
        <v>44561.0</v>
      </c>
      <c r="C338" s="11">
        <v>1.0</v>
      </c>
      <c r="D338" s="9" t="s">
        <v>936</v>
      </c>
      <c r="E338" s="11">
        <v>25232.0</v>
      </c>
      <c r="F338" s="9" t="s">
        <v>1581</v>
      </c>
      <c r="G338" s="9" t="s">
        <v>1582</v>
      </c>
      <c r="H338" s="9" t="s">
        <v>1583</v>
      </c>
      <c r="I338" s="9" t="s">
        <v>1584</v>
      </c>
      <c r="J338" s="10">
        <v>44561.0</v>
      </c>
      <c r="K338" s="11">
        <v>1.0</v>
      </c>
      <c r="L338" s="9" t="s">
        <v>1585</v>
      </c>
      <c r="M338" s="12">
        <v>8.48646E8</v>
      </c>
      <c r="N338" s="9" t="s">
        <v>1586</v>
      </c>
    </row>
    <row r="339">
      <c r="A339" s="9" t="s">
        <v>937</v>
      </c>
      <c r="B339" s="10">
        <v>44561.0</v>
      </c>
      <c r="C339" s="11">
        <v>1.0</v>
      </c>
      <c r="D339" s="9" t="s">
        <v>938</v>
      </c>
      <c r="E339" s="11">
        <v>25887.0</v>
      </c>
      <c r="F339" s="9" t="s">
        <v>1581</v>
      </c>
      <c r="G339" s="9" t="s">
        <v>1582</v>
      </c>
      <c r="H339" s="9" t="s">
        <v>1583</v>
      </c>
      <c r="I339" s="9" t="s">
        <v>1584</v>
      </c>
      <c r="J339" s="10">
        <v>44561.0</v>
      </c>
      <c r="K339" s="11">
        <v>1.0</v>
      </c>
      <c r="L339" s="9" t="s">
        <v>1585</v>
      </c>
      <c r="M339" s="12">
        <v>3.06654E8</v>
      </c>
      <c r="N339" s="9" t="s">
        <v>1586</v>
      </c>
    </row>
    <row r="340">
      <c r="A340" s="9" t="s">
        <v>939</v>
      </c>
      <c r="B340" s="10">
        <v>44561.0</v>
      </c>
      <c r="C340" s="11">
        <v>1.0</v>
      </c>
      <c r="D340" s="9" t="s">
        <v>940</v>
      </c>
      <c r="E340" s="11">
        <v>25321.0</v>
      </c>
      <c r="F340" s="9" t="s">
        <v>1581</v>
      </c>
      <c r="G340" s="9" t="s">
        <v>1582</v>
      </c>
      <c r="H340" s="9" t="s">
        <v>1583</v>
      </c>
      <c r="I340" s="9" t="s">
        <v>1584</v>
      </c>
      <c r="J340" s="10">
        <v>44561.0</v>
      </c>
      <c r="K340" s="11">
        <v>1.0</v>
      </c>
      <c r="L340" s="9" t="s">
        <v>1585</v>
      </c>
      <c r="M340" s="12">
        <v>1.049488E9</v>
      </c>
      <c r="N340" s="9" t="s">
        <v>1586</v>
      </c>
    </row>
    <row r="341">
      <c r="A341" s="9" t="s">
        <v>941</v>
      </c>
      <c r="B341" s="10">
        <v>44561.0</v>
      </c>
      <c r="C341" s="11">
        <v>1.0</v>
      </c>
      <c r="D341" s="9" t="s">
        <v>942</v>
      </c>
      <c r="E341" s="11">
        <v>20729.0</v>
      </c>
      <c r="F341" s="9" t="s">
        <v>1581</v>
      </c>
      <c r="G341" s="9" t="s">
        <v>1582</v>
      </c>
      <c r="H341" s="9" t="s">
        <v>1583</v>
      </c>
      <c r="I341" s="9" t="s">
        <v>1584</v>
      </c>
      <c r="J341" s="10">
        <v>44561.0</v>
      </c>
      <c r="K341" s="11">
        <v>1.0</v>
      </c>
      <c r="L341" s="9" t="s">
        <v>1585</v>
      </c>
      <c r="M341" s="12">
        <v>8.805991E9</v>
      </c>
      <c r="N341" s="9" t="s">
        <v>1586</v>
      </c>
    </row>
    <row r="342">
      <c r="A342" s="9" t="s">
        <v>943</v>
      </c>
      <c r="B342" s="10">
        <v>44561.0</v>
      </c>
      <c r="C342" s="11">
        <v>1.0</v>
      </c>
      <c r="D342" s="9" t="s">
        <v>944</v>
      </c>
      <c r="E342" s="11">
        <v>25518.0</v>
      </c>
      <c r="F342" s="9" t="s">
        <v>1581</v>
      </c>
      <c r="G342" s="9" t="s">
        <v>1582</v>
      </c>
      <c r="H342" s="9" t="s">
        <v>1583</v>
      </c>
      <c r="I342" s="9" t="s">
        <v>1584</v>
      </c>
      <c r="J342" s="10">
        <v>44561.0</v>
      </c>
      <c r="K342" s="11">
        <v>1.0</v>
      </c>
      <c r="L342" s="9" t="s">
        <v>1585</v>
      </c>
      <c r="M342" s="12">
        <v>4.9097E8</v>
      </c>
      <c r="N342" s="9" t="s">
        <v>1586</v>
      </c>
    </row>
    <row r="343">
      <c r="A343" s="9" t="s">
        <v>945</v>
      </c>
      <c r="B343" s="10">
        <v>44561.0</v>
      </c>
      <c r="C343" s="11">
        <v>1.0</v>
      </c>
      <c r="D343" s="9" t="s">
        <v>946</v>
      </c>
      <c r="E343" s="11">
        <v>25402.0</v>
      </c>
      <c r="F343" s="9" t="s">
        <v>1581</v>
      </c>
      <c r="G343" s="9" t="s">
        <v>1582</v>
      </c>
      <c r="H343" s="9" t="s">
        <v>1583</v>
      </c>
      <c r="I343" s="9" t="s">
        <v>1584</v>
      </c>
      <c r="J343" s="10">
        <v>44561.0</v>
      </c>
      <c r="K343" s="11">
        <v>1.0</v>
      </c>
      <c r="L343" s="9" t="s">
        <v>1585</v>
      </c>
      <c r="M343" s="12">
        <v>2.361018E9</v>
      </c>
      <c r="N343" s="9" t="s">
        <v>1586</v>
      </c>
    </row>
    <row r="344">
      <c r="A344" s="9" t="s">
        <v>947</v>
      </c>
      <c r="B344" s="10">
        <v>44561.0</v>
      </c>
      <c r="C344" s="11">
        <v>1.0</v>
      </c>
      <c r="D344" s="9" t="s">
        <v>948</v>
      </c>
      <c r="E344" s="11">
        <v>12696.0</v>
      </c>
      <c r="F344" s="9" t="s">
        <v>1581</v>
      </c>
      <c r="G344" s="9" t="s">
        <v>1582</v>
      </c>
      <c r="H344" s="9" t="s">
        <v>1583</v>
      </c>
      <c r="I344" s="9" t="s">
        <v>1584</v>
      </c>
      <c r="J344" s="10">
        <v>44561.0</v>
      </c>
      <c r="K344" s="11">
        <v>1.0</v>
      </c>
      <c r="L344" s="9" t="s">
        <v>1585</v>
      </c>
      <c r="M344" s="12">
        <v>3.19907E8</v>
      </c>
      <c r="N344" s="9" t="s">
        <v>1586</v>
      </c>
    </row>
    <row r="345">
      <c r="A345" s="9" t="s">
        <v>949</v>
      </c>
      <c r="B345" s="10">
        <v>44561.0</v>
      </c>
      <c r="C345" s="11">
        <v>1.0</v>
      </c>
      <c r="D345" s="9" t="s">
        <v>950</v>
      </c>
      <c r="E345" s="11">
        <v>22764.0</v>
      </c>
      <c r="F345" s="9" t="s">
        <v>1581</v>
      </c>
      <c r="G345" s="9" t="s">
        <v>1582</v>
      </c>
      <c r="H345" s="9" t="s">
        <v>1583</v>
      </c>
      <c r="I345" s="9" t="s">
        <v>1584</v>
      </c>
      <c r="J345" s="10">
        <v>44561.0</v>
      </c>
      <c r="K345" s="11">
        <v>1.0</v>
      </c>
      <c r="L345" s="9" t="s">
        <v>1585</v>
      </c>
      <c r="M345" s="12">
        <v>288000.0</v>
      </c>
      <c r="N345" s="9" t="s">
        <v>1586</v>
      </c>
    </row>
    <row r="346">
      <c r="A346" s="9" t="s">
        <v>951</v>
      </c>
      <c r="B346" s="10">
        <v>44561.0</v>
      </c>
      <c r="C346" s="11">
        <v>2.0</v>
      </c>
      <c r="D346" s="9" t="s">
        <v>952</v>
      </c>
      <c r="E346" s="11">
        <v>23620.0</v>
      </c>
      <c r="F346" s="9" t="s">
        <v>1581</v>
      </c>
      <c r="G346" s="9" t="s">
        <v>1582</v>
      </c>
      <c r="H346" s="9" t="s">
        <v>1583</v>
      </c>
      <c r="I346" s="9" t="s">
        <v>1584</v>
      </c>
      <c r="J346" s="10">
        <v>44561.0</v>
      </c>
      <c r="K346" s="11">
        <v>1.0</v>
      </c>
      <c r="L346" s="9" t="s">
        <v>1585</v>
      </c>
      <c r="M346" s="12">
        <v>1.807257E9</v>
      </c>
      <c r="N346" s="9" t="s">
        <v>1586</v>
      </c>
    </row>
    <row r="347">
      <c r="A347" s="9" t="s">
        <v>953</v>
      </c>
      <c r="B347" s="10">
        <v>44561.0</v>
      </c>
      <c r="C347" s="11">
        <v>1.0</v>
      </c>
      <c r="D347" s="9" t="s">
        <v>240</v>
      </c>
      <c r="E347" s="11">
        <v>21156.0</v>
      </c>
      <c r="F347" s="9" t="s">
        <v>1581</v>
      </c>
      <c r="G347" s="9" t="s">
        <v>1582</v>
      </c>
      <c r="H347" s="9" t="s">
        <v>1583</v>
      </c>
      <c r="I347" s="9" t="s">
        <v>1584</v>
      </c>
      <c r="J347" s="10">
        <v>44561.0</v>
      </c>
      <c r="K347" s="11">
        <v>1.0</v>
      </c>
      <c r="L347" s="9" t="s">
        <v>1585</v>
      </c>
      <c r="M347" s="12">
        <v>1.588082E9</v>
      </c>
      <c r="N347" s="9" t="s">
        <v>1586</v>
      </c>
    </row>
    <row r="348">
      <c r="A348" s="9" t="s">
        <v>1599</v>
      </c>
      <c r="B348" s="10">
        <v>44561.0</v>
      </c>
      <c r="C348" s="11">
        <v>2.0</v>
      </c>
      <c r="D348" s="9" t="s">
        <v>1600</v>
      </c>
      <c r="E348" s="11">
        <v>80152.0</v>
      </c>
      <c r="F348" s="9" t="s">
        <v>1581</v>
      </c>
      <c r="G348" s="9" t="s">
        <v>1582</v>
      </c>
      <c r="H348" s="9" t="s">
        <v>1583</v>
      </c>
      <c r="I348" s="9" t="s">
        <v>1584</v>
      </c>
      <c r="J348" s="10">
        <v>44561.0</v>
      </c>
      <c r="K348" s="11">
        <v>1.0</v>
      </c>
      <c r="L348" s="9" t="s">
        <v>1585</v>
      </c>
      <c r="M348" s="12">
        <v>565000.0</v>
      </c>
      <c r="N348" s="9" t="s">
        <v>1586</v>
      </c>
    </row>
    <row r="349">
      <c r="A349" s="9" t="s">
        <v>954</v>
      </c>
      <c r="B349" s="10">
        <v>44561.0</v>
      </c>
      <c r="C349" s="11">
        <v>1.0</v>
      </c>
      <c r="D349" s="9" t="s">
        <v>955</v>
      </c>
      <c r="E349" s="11">
        <v>26638.0</v>
      </c>
      <c r="F349" s="9" t="s">
        <v>1581</v>
      </c>
      <c r="G349" s="9" t="s">
        <v>1582</v>
      </c>
      <c r="H349" s="9" t="s">
        <v>1583</v>
      </c>
      <c r="I349" s="9" t="s">
        <v>1584</v>
      </c>
      <c r="J349" s="10">
        <v>44561.0</v>
      </c>
      <c r="K349" s="11">
        <v>1.0</v>
      </c>
      <c r="L349" s="9" t="s">
        <v>1585</v>
      </c>
      <c r="M349" s="12">
        <v>3.026288E9</v>
      </c>
      <c r="N349" s="9" t="s">
        <v>1586</v>
      </c>
    </row>
    <row r="350">
      <c r="A350" s="9" t="s">
        <v>956</v>
      </c>
      <c r="B350" s="10">
        <v>44561.0</v>
      </c>
      <c r="C350" s="11">
        <v>1.0</v>
      </c>
      <c r="D350" s="9" t="s">
        <v>957</v>
      </c>
      <c r="E350" s="11">
        <v>4863.0</v>
      </c>
      <c r="F350" s="9" t="s">
        <v>1581</v>
      </c>
      <c r="G350" s="9" t="s">
        <v>1582</v>
      </c>
      <c r="H350" s="9" t="s">
        <v>1583</v>
      </c>
      <c r="I350" s="9" t="s">
        <v>1584</v>
      </c>
      <c r="J350" s="10">
        <v>44561.0</v>
      </c>
      <c r="K350" s="11">
        <v>1.0</v>
      </c>
      <c r="L350" s="9" t="s">
        <v>1585</v>
      </c>
      <c r="M350" s="12">
        <v>1.6878E7</v>
      </c>
      <c r="N350" s="9" t="s">
        <v>1586</v>
      </c>
    </row>
    <row r="351">
      <c r="A351" s="9" t="s">
        <v>958</v>
      </c>
      <c r="B351" s="10">
        <v>44561.0</v>
      </c>
      <c r="C351" s="11">
        <v>1.0</v>
      </c>
      <c r="D351" s="9" t="s">
        <v>376</v>
      </c>
      <c r="E351" s="11">
        <v>11398.0</v>
      </c>
      <c r="F351" s="9" t="s">
        <v>1581</v>
      </c>
      <c r="G351" s="9" t="s">
        <v>1582</v>
      </c>
      <c r="H351" s="9" t="s">
        <v>1583</v>
      </c>
      <c r="I351" s="9" t="s">
        <v>1584</v>
      </c>
      <c r="J351" s="10">
        <v>44561.0</v>
      </c>
      <c r="K351" s="11">
        <v>1.0</v>
      </c>
      <c r="L351" s="9" t="s">
        <v>1585</v>
      </c>
      <c r="M351" s="12">
        <v>1.198556E9</v>
      </c>
      <c r="N351" s="9" t="s">
        <v>1586</v>
      </c>
    </row>
    <row r="352">
      <c r="A352" s="9" t="s">
        <v>959</v>
      </c>
      <c r="B352" s="10">
        <v>44561.0</v>
      </c>
      <c r="C352" s="11">
        <v>1.0</v>
      </c>
      <c r="D352" s="9" t="s">
        <v>113</v>
      </c>
      <c r="E352" s="11">
        <v>14524.0</v>
      </c>
      <c r="F352" s="9" t="s">
        <v>1581</v>
      </c>
      <c r="G352" s="9" t="s">
        <v>1582</v>
      </c>
      <c r="H352" s="9" t="s">
        <v>1583</v>
      </c>
      <c r="I352" s="9" t="s">
        <v>1584</v>
      </c>
      <c r="J352" s="10">
        <v>44561.0</v>
      </c>
      <c r="K352" s="11">
        <v>1.0</v>
      </c>
      <c r="L352" s="9" t="s">
        <v>1585</v>
      </c>
      <c r="M352" s="12">
        <v>2.4397E10</v>
      </c>
      <c r="N352" s="9" t="s">
        <v>1586</v>
      </c>
    </row>
    <row r="353">
      <c r="A353" s="9" t="s">
        <v>960</v>
      </c>
      <c r="B353" s="10">
        <v>44561.0</v>
      </c>
      <c r="C353" s="11">
        <v>1.0</v>
      </c>
      <c r="D353" s="9" t="s">
        <v>122</v>
      </c>
      <c r="E353" s="11">
        <v>3069.0</v>
      </c>
      <c r="F353" s="9" t="s">
        <v>1581</v>
      </c>
      <c r="G353" s="9" t="s">
        <v>1582</v>
      </c>
      <c r="H353" s="9" t="s">
        <v>1583</v>
      </c>
      <c r="I353" s="9" t="s">
        <v>1584</v>
      </c>
      <c r="J353" s="10">
        <v>44561.0</v>
      </c>
      <c r="K353" s="11">
        <v>1.0</v>
      </c>
      <c r="L353" s="9" t="s">
        <v>1585</v>
      </c>
      <c r="M353" s="12">
        <v>3.029386E9</v>
      </c>
      <c r="N353" s="9" t="s">
        <v>1586</v>
      </c>
    </row>
    <row r="354">
      <c r="A354" s="9" t="s">
        <v>961</v>
      </c>
      <c r="B354" s="10">
        <v>44561.0</v>
      </c>
      <c r="C354" s="11">
        <v>2.0</v>
      </c>
      <c r="D354" s="9" t="s">
        <v>962</v>
      </c>
      <c r="E354" s="11">
        <v>3115.0</v>
      </c>
      <c r="F354" s="9" t="s">
        <v>1581</v>
      </c>
      <c r="G354" s="9" t="s">
        <v>1582</v>
      </c>
      <c r="H354" s="9" t="s">
        <v>1583</v>
      </c>
      <c r="I354" s="9" t="s">
        <v>1584</v>
      </c>
      <c r="J354" s="10">
        <v>44561.0</v>
      </c>
      <c r="K354" s="11">
        <v>1.0</v>
      </c>
      <c r="L354" s="9" t="s">
        <v>1585</v>
      </c>
      <c r="M354" s="12">
        <v>3.73922E8</v>
      </c>
      <c r="N354" s="9" t="s">
        <v>1586</v>
      </c>
    </row>
    <row r="355">
      <c r="A355" s="9" t="s">
        <v>963</v>
      </c>
      <c r="B355" s="10">
        <v>44561.0</v>
      </c>
      <c r="C355" s="11">
        <v>1.0</v>
      </c>
      <c r="D355" s="9" t="s">
        <v>964</v>
      </c>
      <c r="E355" s="11">
        <v>23353.0</v>
      </c>
      <c r="F355" s="9" t="s">
        <v>1581</v>
      </c>
      <c r="G355" s="9" t="s">
        <v>1582</v>
      </c>
      <c r="H355" s="9" t="s">
        <v>1589</v>
      </c>
      <c r="I355" s="9" t="s">
        <v>1584</v>
      </c>
      <c r="J355" s="10">
        <v>44561.0</v>
      </c>
      <c r="K355" s="11">
        <v>1.0</v>
      </c>
      <c r="L355" s="9" t="s">
        <v>1585</v>
      </c>
      <c r="M355" s="12">
        <v>1.6676434E10</v>
      </c>
      <c r="N355" s="9" t="s">
        <v>1586</v>
      </c>
    </row>
    <row r="356">
      <c r="A356" s="9" t="s">
        <v>965</v>
      </c>
      <c r="B356" s="10">
        <v>44561.0</v>
      </c>
      <c r="C356" s="11">
        <v>1.0</v>
      </c>
      <c r="D356" s="9" t="s">
        <v>966</v>
      </c>
      <c r="E356" s="11">
        <v>23906.0</v>
      </c>
      <c r="F356" s="9" t="s">
        <v>1581</v>
      </c>
      <c r="G356" s="9" t="s">
        <v>1582</v>
      </c>
      <c r="H356" s="9" t="s">
        <v>1589</v>
      </c>
      <c r="I356" s="9" t="s">
        <v>1584</v>
      </c>
      <c r="J356" s="10">
        <v>44561.0</v>
      </c>
      <c r="K356" s="11">
        <v>1.0</v>
      </c>
      <c r="L356" s="9" t="s">
        <v>1585</v>
      </c>
      <c r="M356" s="12">
        <v>5.9000095E10</v>
      </c>
      <c r="N356" s="9" t="s">
        <v>1586</v>
      </c>
    </row>
    <row r="357">
      <c r="A357" s="9" t="s">
        <v>967</v>
      </c>
      <c r="B357" s="10">
        <v>44561.0</v>
      </c>
      <c r="C357" s="11">
        <v>1.0</v>
      </c>
      <c r="D357" s="9" t="s">
        <v>192</v>
      </c>
      <c r="E357" s="11">
        <v>5576.0</v>
      </c>
      <c r="F357" s="9" t="s">
        <v>1581</v>
      </c>
      <c r="G357" s="9" t="s">
        <v>1582</v>
      </c>
      <c r="H357" s="9" t="s">
        <v>1583</v>
      </c>
      <c r="I357" s="9" t="s">
        <v>1584</v>
      </c>
      <c r="J357" s="10">
        <v>44561.0</v>
      </c>
      <c r="K357" s="11">
        <v>1.0</v>
      </c>
      <c r="L357" s="9" t="s">
        <v>1585</v>
      </c>
      <c r="M357" s="12">
        <v>5.222166E9</v>
      </c>
      <c r="N357" s="9" t="s">
        <v>1586</v>
      </c>
    </row>
    <row r="358">
      <c r="A358" s="9" t="s">
        <v>968</v>
      </c>
      <c r="B358" s="10">
        <v>44561.0</v>
      </c>
      <c r="C358" s="11">
        <v>1.0</v>
      </c>
      <c r="D358" s="9" t="s">
        <v>969</v>
      </c>
      <c r="E358" s="11">
        <v>23582.0</v>
      </c>
      <c r="F358" s="9" t="s">
        <v>1581</v>
      </c>
      <c r="G358" s="9" t="s">
        <v>1582</v>
      </c>
      <c r="H358" s="9" t="s">
        <v>1583</v>
      </c>
      <c r="I358" s="9" t="s">
        <v>1584</v>
      </c>
      <c r="J358" s="10">
        <v>44561.0</v>
      </c>
      <c r="K358" s="11">
        <v>1.0</v>
      </c>
      <c r="L358" s="9" t="s">
        <v>1585</v>
      </c>
      <c r="M358" s="12">
        <v>1.439611E9</v>
      </c>
      <c r="N358" s="9" t="s">
        <v>1586</v>
      </c>
    </row>
    <row r="359">
      <c r="A359" s="9" t="s">
        <v>970</v>
      </c>
      <c r="B359" s="10">
        <v>44561.0</v>
      </c>
      <c r="C359" s="11">
        <v>1.0</v>
      </c>
      <c r="D359" s="9" t="s">
        <v>971</v>
      </c>
      <c r="E359" s="11">
        <v>23540.0</v>
      </c>
      <c r="F359" s="9" t="s">
        <v>1581</v>
      </c>
      <c r="G359" s="9" t="s">
        <v>1582</v>
      </c>
      <c r="H359" s="9" t="s">
        <v>1583</v>
      </c>
      <c r="I359" s="9" t="s">
        <v>1584</v>
      </c>
      <c r="J359" s="10">
        <v>44561.0</v>
      </c>
      <c r="K359" s="11">
        <v>1.0</v>
      </c>
      <c r="L359" s="9" t="s">
        <v>1585</v>
      </c>
      <c r="M359" s="12">
        <v>2.11757E8</v>
      </c>
      <c r="N359" s="9" t="s">
        <v>1586</v>
      </c>
    </row>
    <row r="360">
      <c r="A360" s="9" t="s">
        <v>972</v>
      </c>
      <c r="B360" s="10">
        <v>44286.0</v>
      </c>
      <c r="C360" s="11">
        <v>2.0</v>
      </c>
      <c r="D360" s="9" t="s">
        <v>973</v>
      </c>
      <c r="E360" s="11">
        <v>22845.0</v>
      </c>
      <c r="F360" s="9" t="s">
        <v>1581</v>
      </c>
      <c r="G360" s="9" t="s">
        <v>1582</v>
      </c>
      <c r="H360" s="9" t="s">
        <v>1583</v>
      </c>
      <c r="I360" s="9" t="s">
        <v>1584</v>
      </c>
      <c r="J360" s="10">
        <v>44286.0</v>
      </c>
      <c r="K360" s="11">
        <v>1.0</v>
      </c>
      <c r="L360" s="9" t="s">
        <v>1585</v>
      </c>
      <c r="M360" s="12">
        <v>6.671053E9</v>
      </c>
      <c r="N360" s="9" t="s">
        <v>1586</v>
      </c>
    </row>
    <row r="361">
      <c r="A361" s="9" t="s">
        <v>974</v>
      </c>
      <c r="B361" s="10">
        <v>44561.0</v>
      </c>
      <c r="C361" s="11">
        <v>1.0</v>
      </c>
      <c r="D361" s="9" t="s">
        <v>975</v>
      </c>
      <c r="E361" s="11">
        <v>23515.0</v>
      </c>
      <c r="F361" s="9" t="s">
        <v>1581</v>
      </c>
      <c r="G361" s="9" t="s">
        <v>1582</v>
      </c>
      <c r="H361" s="9" t="s">
        <v>1583</v>
      </c>
      <c r="I361" s="9" t="s">
        <v>1584</v>
      </c>
      <c r="J361" s="10">
        <v>44561.0</v>
      </c>
      <c r="K361" s="11">
        <v>1.0</v>
      </c>
      <c r="L361" s="9" t="s">
        <v>1585</v>
      </c>
      <c r="M361" s="12">
        <v>1.5385639E10</v>
      </c>
      <c r="N361" s="9" t="s">
        <v>1586</v>
      </c>
    </row>
    <row r="362">
      <c r="A362" s="9" t="s">
        <v>976</v>
      </c>
      <c r="B362" s="10">
        <v>44561.0</v>
      </c>
      <c r="C362" s="11">
        <v>1.0</v>
      </c>
      <c r="D362" s="9" t="s">
        <v>977</v>
      </c>
      <c r="E362" s="11">
        <v>25313.0</v>
      </c>
      <c r="F362" s="9" t="s">
        <v>1581</v>
      </c>
      <c r="G362" s="9" t="s">
        <v>1582</v>
      </c>
      <c r="H362" s="9" t="s">
        <v>1583</v>
      </c>
      <c r="I362" s="9" t="s">
        <v>1584</v>
      </c>
      <c r="J362" s="10">
        <v>44561.0</v>
      </c>
      <c r="K362" s="11">
        <v>1.0</v>
      </c>
      <c r="L362" s="9" t="s">
        <v>1585</v>
      </c>
      <c r="M362" s="12">
        <v>2.5653E7</v>
      </c>
      <c r="N362" s="9" t="s">
        <v>1586</v>
      </c>
    </row>
    <row r="363">
      <c r="A363" s="9" t="s">
        <v>978</v>
      </c>
      <c r="B363" s="10">
        <v>44561.0</v>
      </c>
      <c r="C363" s="11">
        <v>1.0</v>
      </c>
      <c r="D363" s="9" t="s">
        <v>979</v>
      </c>
      <c r="E363" s="11">
        <v>22861.0</v>
      </c>
      <c r="F363" s="9" t="s">
        <v>1581</v>
      </c>
      <c r="G363" s="9" t="s">
        <v>1582</v>
      </c>
      <c r="H363" s="9" t="s">
        <v>1589</v>
      </c>
      <c r="I363" s="9" t="s">
        <v>1584</v>
      </c>
      <c r="J363" s="10">
        <v>44561.0</v>
      </c>
      <c r="K363" s="11">
        <v>1.0</v>
      </c>
      <c r="L363" s="9" t="s">
        <v>1585</v>
      </c>
      <c r="M363" s="12">
        <v>5.64918E8</v>
      </c>
      <c r="N363" s="9" t="s">
        <v>1586</v>
      </c>
    </row>
    <row r="364">
      <c r="A364" s="9" t="s">
        <v>980</v>
      </c>
      <c r="B364" s="10">
        <v>44561.0</v>
      </c>
      <c r="C364" s="11">
        <v>1.0</v>
      </c>
      <c r="D364" s="9" t="s">
        <v>981</v>
      </c>
      <c r="E364" s="11">
        <v>25542.0</v>
      </c>
      <c r="F364" s="9" t="s">
        <v>1581</v>
      </c>
      <c r="G364" s="9" t="s">
        <v>1582</v>
      </c>
      <c r="H364" s="9" t="s">
        <v>1583</v>
      </c>
      <c r="I364" s="9" t="s">
        <v>1584</v>
      </c>
      <c r="J364" s="10">
        <v>44561.0</v>
      </c>
      <c r="K364" s="11">
        <v>1.0</v>
      </c>
      <c r="L364" s="9" t="s">
        <v>1585</v>
      </c>
      <c r="M364" s="12">
        <v>1.232482E9</v>
      </c>
      <c r="N364" s="9" t="s">
        <v>1586</v>
      </c>
    </row>
    <row r="365">
      <c r="A365" s="9" t="s">
        <v>982</v>
      </c>
      <c r="B365" s="10">
        <v>44561.0</v>
      </c>
      <c r="C365" s="11">
        <v>1.0</v>
      </c>
      <c r="D365" s="9" t="s">
        <v>276</v>
      </c>
      <c r="E365" s="11">
        <v>8745.0</v>
      </c>
      <c r="F365" s="9" t="s">
        <v>1581</v>
      </c>
      <c r="G365" s="9" t="s">
        <v>1582</v>
      </c>
      <c r="H365" s="9" t="s">
        <v>1583</v>
      </c>
      <c r="I365" s="9" t="s">
        <v>1584</v>
      </c>
      <c r="J365" s="10">
        <v>44561.0</v>
      </c>
      <c r="K365" s="11">
        <v>1.0</v>
      </c>
      <c r="L365" s="9" t="s">
        <v>1585</v>
      </c>
      <c r="M365" s="12">
        <v>9.4796E7</v>
      </c>
      <c r="N365" s="9" t="s">
        <v>1586</v>
      </c>
    </row>
    <row r="366">
      <c r="A366" s="9" t="s">
        <v>983</v>
      </c>
      <c r="B366" s="10">
        <v>44561.0</v>
      </c>
      <c r="C366" s="11">
        <v>1.0</v>
      </c>
      <c r="D366" s="9" t="s">
        <v>354</v>
      </c>
      <c r="E366" s="11">
        <v>13986.0</v>
      </c>
      <c r="F366" s="9" t="s">
        <v>1581</v>
      </c>
      <c r="G366" s="9" t="s">
        <v>1582</v>
      </c>
      <c r="H366" s="9" t="s">
        <v>1583</v>
      </c>
      <c r="I366" s="9" t="s">
        <v>1584</v>
      </c>
      <c r="J366" s="10">
        <v>44561.0</v>
      </c>
      <c r="K366" s="11">
        <v>1.0</v>
      </c>
      <c r="L366" s="9" t="s">
        <v>1585</v>
      </c>
      <c r="M366" s="12">
        <v>1.22925562E11</v>
      </c>
      <c r="N366" s="9" t="s">
        <v>1586</v>
      </c>
    </row>
    <row r="367">
      <c r="A367" s="9" t="s">
        <v>984</v>
      </c>
      <c r="B367" s="10">
        <v>44561.0</v>
      </c>
      <c r="C367" s="11">
        <v>2.0</v>
      </c>
      <c r="D367" s="9" t="s">
        <v>67</v>
      </c>
      <c r="E367" s="11">
        <v>22349.0</v>
      </c>
      <c r="F367" s="9" t="s">
        <v>1581</v>
      </c>
      <c r="G367" s="9" t="s">
        <v>1582</v>
      </c>
      <c r="H367" s="9" t="s">
        <v>1583</v>
      </c>
      <c r="I367" s="9" t="s">
        <v>1584</v>
      </c>
      <c r="J367" s="10">
        <v>44561.0</v>
      </c>
      <c r="K367" s="11">
        <v>1.0</v>
      </c>
      <c r="L367" s="9" t="s">
        <v>1585</v>
      </c>
      <c r="M367" s="12">
        <v>2.664878E9</v>
      </c>
      <c r="N367" s="9" t="s">
        <v>1586</v>
      </c>
    </row>
    <row r="368">
      <c r="A368" s="9" t="s">
        <v>985</v>
      </c>
      <c r="B368" s="10">
        <v>44561.0</v>
      </c>
      <c r="C368" s="11">
        <v>1.0</v>
      </c>
      <c r="D368" s="9" t="s">
        <v>172</v>
      </c>
      <c r="E368" s="11">
        <v>21350.0</v>
      </c>
      <c r="F368" s="9" t="s">
        <v>1581</v>
      </c>
      <c r="G368" s="9" t="s">
        <v>1582</v>
      </c>
      <c r="H368" s="9" t="s">
        <v>1583</v>
      </c>
      <c r="I368" s="9" t="s">
        <v>1584</v>
      </c>
      <c r="J368" s="10">
        <v>44561.0</v>
      </c>
      <c r="K368" s="11">
        <v>1.0</v>
      </c>
      <c r="L368" s="9" t="s">
        <v>1585</v>
      </c>
      <c r="M368" s="12">
        <v>2.640272E9</v>
      </c>
      <c r="N368" s="9" t="s">
        <v>1586</v>
      </c>
    </row>
    <row r="369">
      <c r="A369" s="9" t="s">
        <v>986</v>
      </c>
      <c r="B369" s="10">
        <v>44561.0</v>
      </c>
      <c r="C369" s="11">
        <v>1.0</v>
      </c>
      <c r="D369" s="9" t="s">
        <v>254</v>
      </c>
      <c r="E369" s="11">
        <v>19739.0</v>
      </c>
      <c r="F369" s="9" t="s">
        <v>1581</v>
      </c>
      <c r="G369" s="9" t="s">
        <v>1582</v>
      </c>
      <c r="H369" s="9" t="s">
        <v>1583</v>
      </c>
      <c r="I369" s="9" t="s">
        <v>1584</v>
      </c>
      <c r="J369" s="10">
        <v>44561.0</v>
      </c>
      <c r="K369" s="11">
        <v>1.0</v>
      </c>
      <c r="L369" s="9" t="s">
        <v>1585</v>
      </c>
      <c r="M369" s="12">
        <v>2.1453404E10</v>
      </c>
      <c r="N369" s="9" t="s">
        <v>1586</v>
      </c>
    </row>
    <row r="370">
      <c r="A370" s="9" t="s">
        <v>987</v>
      </c>
      <c r="B370" s="10">
        <v>44561.0</v>
      </c>
      <c r="C370" s="11">
        <v>1.0</v>
      </c>
      <c r="D370" s="9" t="s">
        <v>988</v>
      </c>
      <c r="E370" s="11">
        <v>25690.0</v>
      </c>
      <c r="F370" s="9" t="s">
        <v>1581</v>
      </c>
      <c r="G370" s="9" t="s">
        <v>1582</v>
      </c>
      <c r="H370" s="9" t="s">
        <v>1583</v>
      </c>
      <c r="I370" s="9" t="s">
        <v>1584</v>
      </c>
      <c r="J370" s="10">
        <v>44561.0</v>
      </c>
      <c r="K370" s="11">
        <v>1.0</v>
      </c>
      <c r="L370" s="9" t="s">
        <v>1585</v>
      </c>
      <c r="M370" s="12">
        <v>3.720514E9</v>
      </c>
      <c r="N370" s="9" t="s">
        <v>1586</v>
      </c>
    </row>
    <row r="371">
      <c r="A371" s="9" t="s">
        <v>989</v>
      </c>
      <c r="B371" s="10">
        <v>44561.0</v>
      </c>
      <c r="C371" s="11">
        <v>2.0</v>
      </c>
      <c r="D371" s="9" t="s">
        <v>990</v>
      </c>
      <c r="E371" s="11">
        <v>25275.0</v>
      </c>
      <c r="F371" s="9" t="s">
        <v>1581</v>
      </c>
      <c r="G371" s="9" t="s">
        <v>1582</v>
      </c>
      <c r="H371" s="9" t="s">
        <v>1583</v>
      </c>
      <c r="I371" s="9" t="s">
        <v>1584</v>
      </c>
      <c r="J371" s="10">
        <v>44561.0</v>
      </c>
      <c r="K371" s="11">
        <v>1.0</v>
      </c>
      <c r="L371" s="9" t="s">
        <v>1585</v>
      </c>
      <c r="M371" s="12">
        <v>1.5344E8</v>
      </c>
      <c r="N371" s="9" t="s">
        <v>1586</v>
      </c>
    </row>
    <row r="372">
      <c r="A372" s="9" t="s">
        <v>991</v>
      </c>
      <c r="B372" s="10">
        <v>44561.0</v>
      </c>
      <c r="C372" s="11">
        <v>1.0</v>
      </c>
      <c r="D372" s="9" t="s">
        <v>992</v>
      </c>
      <c r="E372" s="11">
        <v>25259.0</v>
      </c>
      <c r="F372" s="9" t="s">
        <v>1581</v>
      </c>
      <c r="G372" s="9" t="s">
        <v>1582</v>
      </c>
      <c r="H372" s="9" t="s">
        <v>1583</v>
      </c>
      <c r="I372" s="9" t="s">
        <v>1584</v>
      </c>
      <c r="J372" s="10">
        <v>44561.0</v>
      </c>
      <c r="K372" s="11">
        <v>1.0</v>
      </c>
      <c r="L372" s="9" t="s">
        <v>1585</v>
      </c>
      <c r="M372" s="12">
        <v>4.72295E8</v>
      </c>
      <c r="N372" s="9" t="s">
        <v>1586</v>
      </c>
    </row>
    <row r="373">
      <c r="A373" s="9" t="s">
        <v>993</v>
      </c>
      <c r="B373" s="10">
        <v>44561.0</v>
      </c>
      <c r="C373" s="11">
        <v>1.0</v>
      </c>
      <c r="D373" s="9" t="s">
        <v>115</v>
      </c>
      <c r="E373" s="11">
        <v>2453.0</v>
      </c>
      <c r="F373" s="9" t="s">
        <v>1581</v>
      </c>
      <c r="G373" s="9" t="s">
        <v>1582</v>
      </c>
      <c r="H373" s="9" t="s">
        <v>1583</v>
      </c>
      <c r="I373" s="9" t="s">
        <v>1584</v>
      </c>
      <c r="J373" s="10">
        <v>44561.0</v>
      </c>
      <c r="K373" s="11">
        <v>1.0</v>
      </c>
      <c r="L373" s="9" t="s">
        <v>1585</v>
      </c>
      <c r="M373" s="12">
        <v>2.2619454E10</v>
      </c>
      <c r="N373" s="9" t="s">
        <v>1586</v>
      </c>
    </row>
    <row r="374">
      <c r="A374" s="9" t="s">
        <v>994</v>
      </c>
      <c r="B374" s="10">
        <v>44561.0</v>
      </c>
      <c r="C374" s="11">
        <v>1.0</v>
      </c>
      <c r="D374" s="9" t="s">
        <v>995</v>
      </c>
      <c r="E374" s="11">
        <v>5983.0</v>
      </c>
      <c r="F374" s="9" t="s">
        <v>1581</v>
      </c>
      <c r="G374" s="9" t="s">
        <v>1582</v>
      </c>
      <c r="H374" s="9" t="s">
        <v>1583</v>
      </c>
      <c r="I374" s="9" t="s">
        <v>1584</v>
      </c>
      <c r="J374" s="10">
        <v>44561.0</v>
      </c>
      <c r="K374" s="11">
        <v>1.0</v>
      </c>
      <c r="L374" s="9" t="s">
        <v>1585</v>
      </c>
      <c r="M374" s="12">
        <v>2.4339E7</v>
      </c>
      <c r="N374" s="9" t="s">
        <v>1586</v>
      </c>
    </row>
    <row r="375">
      <c r="A375" s="9" t="s">
        <v>996</v>
      </c>
      <c r="B375" s="10">
        <v>44561.0</v>
      </c>
      <c r="C375" s="11">
        <v>2.0</v>
      </c>
      <c r="D375" s="9" t="s">
        <v>997</v>
      </c>
      <c r="E375" s="11">
        <v>26182.0</v>
      </c>
      <c r="F375" s="9" t="s">
        <v>1581</v>
      </c>
      <c r="G375" s="9" t="s">
        <v>1582</v>
      </c>
      <c r="H375" s="9" t="s">
        <v>1583</v>
      </c>
      <c r="I375" s="9" t="s">
        <v>1584</v>
      </c>
      <c r="J375" s="10">
        <v>44561.0</v>
      </c>
      <c r="K375" s="11">
        <v>1.0</v>
      </c>
      <c r="L375" s="9" t="s">
        <v>1585</v>
      </c>
      <c r="M375" s="12">
        <v>1.353262E9</v>
      </c>
      <c r="N375" s="9" t="s">
        <v>1586</v>
      </c>
    </row>
    <row r="376">
      <c r="A376" s="9" t="s">
        <v>998</v>
      </c>
      <c r="B376" s="10">
        <v>44561.0</v>
      </c>
      <c r="C376" s="11">
        <v>1.0</v>
      </c>
      <c r="D376" s="9" t="s">
        <v>279</v>
      </c>
      <c r="E376" s="11">
        <v>8818.0</v>
      </c>
      <c r="F376" s="9" t="s">
        <v>1581</v>
      </c>
      <c r="G376" s="9" t="s">
        <v>1582</v>
      </c>
      <c r="H376" s="9" t="s">
        <v>1583</v>
      </c>
      <c r="I376" s="9" t="s">
        <v>1584</v>
      </c>
      <c r="J376" s="10">
        <v>44561.0</v>
      </c>
      <c r="K376" s="11">
        <v>1.0</v>
      </c>
      <c r="L376" s="9" t="s">
        <v>1585</v>
      </c>
      <c r="M376" s="12">
        <v>3.009E8</v>
      </c>
      <c r="N376" s="9" t="s">
        <v>1586</v>
      </c>
    </row>
    <row r="377">
      <c r="A377" s="9" t="s">
        <v>999</v>
      </c>
      <c r="B377" s="10">
        <v>44561.0</v>
      </c>
      <c r="C377" s="11">
        <v>1.0</v>
      </c>
      <c r="D377" s="9" t="s">
        <v>270</v>
      </c>
      <c r="E377" s="11">
        <v>4782.0</v>
      </c>
      <c r="F377" s="9" t="s">
        <v>1581</v>
      </c>
      <c r="G377" s="9" t="s">
        <v>1582</v>
      </c>
      <c r="H377" s="9" t="s">
        <v>1583</v>
      </c>
      <c r="I377" s="9" t="s">
        <v>1584</v>
      </c>
      <c r="J377" s="10">
        <v>44561.0</v>
      </c>
      <c r="K377" s="11">
        <v>1.0</v>
      </c>
      <c r="L377" s="9" t="s">
        <v>1585</v>
      </c>
      <c r="M377" s="12">
        <v>9.53757E8</v>
      </c>
      <c r="N377" s="9" t="s">
        <v>1586</v>
      </c>
    </row>
    <row r="378">
      <c r="A378" s="9" t="s">
        <v>1000</v>
      </c>
      <c r="B378" s="10">
        <v>44561.0</v>
      </c>
      <c r="C378" s="11">
        <v>1.0</v>
      </c>
      <c r="D378" s="9" t="s">
        <v>1001</v>
      </c>
      <c r="E378" s="11">
        <v>9954.0</v>
      </c>
      <c r="F378" s="9" t="s">
        <v>1581</v>
      </c>
      <c r="G378" s="9" t="s">
        <v>1582</v>
      </c>
      <c r="H378" s="9" t="s">
        <v>1583</v>
      </c>
      <c r="I378" s="9" t="s">
        <v>1584</v>
      </c>
      <c r="J378" s="10">
        <v>44561.0</v>
      </c>
      <c r="K378" s="11">
        <v>1.0</v>
      </c>
      <c r="L378" s="9" t="s">
        <v>1585</v>
      </c>
      <c r="M378" s="12">
        <v>1.048687E9</v>
      </c>
      <c r="N378" s="9" t="s">
        <v>1586</v>
      </c>
    </row>
    <row r="379">
      <c r="A379" s="9" t="s">
        <v>1601</v>
      </c>
      <c r="B379" s="10">
        <v>44561.0</v>
      </c>
      <c r="C379" s="11">
        <v>1.0</v>
      </c>
      <c r="D379" s="9" t="s">
        <v>1602</v>
      </c>
      <c r="E379" s="11">
        <v>3891.0</v>
      </c>
      <c r="F379" s="9" t="s">
        <v>1581</v>
      </c>
      <c r="G379" s="9" t="s">
        <v>1582</v>
      </c>
      <c r="H379" s="9" t="s">
        <v>1583</v>
      </c>
      <c r="I379" s="9" t="s">
        <v>1584</v>
      </c>
      <c r="J379" s="10">
        <v>44561.0</v>
      </c>
      <c r="K379" s="11">
        <v>1.0</v>
      </c>
      <c r="L379" s="9" t="s">
        <v>1585</v>
      </c>
      <c r="M379" s="12">
        <v>9.951832E9</v>
      </c>
      <c r="N379" s="9" t="s">
        <v>1586</v>
      </c>
    </row>
    <row r="380">
      <c r="A380" s="9" t="s">
        <v>1002</v>
      </c>
      <c r="B380" s="10">
        <v>44561.0</v>
      </c>
      <c r="C380" s="11">
        <v>3.0</v>
      </c>
      <c r="D380" s="9" t="s">
        <v>1003</v>
      </c>
      <c r="E380" s="11">
        <v>1325.0</v>
      </c>
      <c r="F380" s="9" t="s">
        <v>1581</v>
      </c>
      <c r="G380" s="9" t="s">
        <v>1582</v>
      </c>
      <c r="H380" s="9" t="s">
        <v>1583</v>
      </c>
      <c r="I380" s="9" t="s">
        <v>1584</v>
      </c>
      <c r="J380" s="10">
        <v>44561.0</v>
      </c>
      <c r="K380" s="11">
        <v>1.0</v>
      </c>
      <c r="L380" s="9" t="s">
        <v>1585</v>
      </c>
      <c r="M380" s="12">
        <v>1.2455378E10</v>
      </c>
      <c r="N380" s="9" t="s">
        <v>1586</v>
      </c>
    </row>
    <row r="381">
      <c r="A381" s="9" t="s">
        <v>1004</v>
      </c>
      <c r="B381" s="10">
        <v>44561.0</v>
      </c>
      <c r="C381" s="11">
        <v>1.0</v>
      </c>
      <c r="D381" s="9" t="s">
        <v>1005</v>
      </c>
      <c r="E381" s="11">
        <v>4707.0</v>
      </c>
      <c r="F381" s="9" t="s">
        <v>1581</v>
      </c>
      <c r="G381" s="9" t="s">
        <v>1582</v>
      </c>
      <c r="H381" s="9" t="s">
        <v>1583</v>
      </c>
      <c r="I381" s="9" t="s">
        <v>1584</v>
      </c>
      <c r="J381" s="10">
        <v>44561.0</v>
      </c>
      <c r="K381" s="11">
        <v>1.0</v>
      </c>
      <c r="L381" s="9" t="s">
        <v>1585</v>
      </c>
      <c r="M381" s="12">
        <v>1.256155E9</v>
      </c>
      <c r="N381" s="9" t="s">
        <v>1586</v>
      </c>
    </row>
    <row r="382">
      <c r="A382" s="9" t="s">
        <v>1006</v>
      </c>
      <c r="B382" s="10">
        <v>44561.0</v>
      </c>
      <c r="C382" s="11">
        <v>1.0</v>
      </c>
      <c r="D382" s="9" t="s">
        <v>1007</v>
      </c>
      <c r="E382" s="11">
        <v>23370.0</v>
      </c>
      <c r="F382" s="9" t="s">
        <v>1581</v>
      </c>
      <c r="G382" s="9" t="s">
        <v>1582</v>
      </c>
      <c r="H382" s="9" t="s">
        <v>1583</v>
      </c>
      <c r="I382" s="9" t="s">
        <v>1584</v>
      </c>
      <c r="J382" s="10">
        <v>44561.0</v>
      </c>
      <c r="K382" s="11">
        <v>1.0</v>
      </c>
      <c r="L382" s="9" t="s">
        <v>1585</v>
      </c>
      <c r="M382" s="12">
        <v>5.29213E8</v>
      </c>
      <c r="N382" s="9" t="s">
        <v>1586</v>
      </c>
    </row>
    <row r="383">
      <c r="A383" s="9" t="s">
        <v>1008</v>
      </c>
      <c r="B383" s="10">
        <v>44561.0</v>
      </c>
      <c r="C383" s="11">
        <v>2.0</v>
      </c>
      <c r="D383" s="9" t="s">
        <v>123</v>
      </c>
      <c r="E383" s="11">
        <v>3077.0</v>
      </c>
      <c r="F383" s="9" t="s">
        <v>1581</v>
      </c>
      <c r="G383" s="9" t="s">
        <v>1582</v>
      </c>
      <c r="H383" s="9" t="s">
        <v>1583</v>
      </c>
      <c r="I383" s="9" t="s">
        <v>1584</v>
      </c>
      <c r="J383" s="10">
        <v>44561.0</v>
      </c>
      <c r="K383" s="11">
        <v>1.0</v>
      </c>
      <c r="L383" s="9" t="s">
        <v>1585</v>
      </c>
      <c r="M383" s="12">
        <v>5.84632E8</v>
      </c>
      <c r="N383" s="9" t="s">
        <v>1586</v>
      </c>
    </row>
    <row r="384">
      <c r="A384" s="9" t="s">
        <v>1009</v>
      </c>
      <c r="B384" s="10">
        <v>44561.0</v>
      </c>
      <c r="C384" s="11">
        <v>3.0</v>
      </c>
      <c r="D384" s="9" t="s">
        <v>136</v>
      </c>
      <c r="E384" s="11">
        <v>19445.0</v>
      </c>
      <c r="F384" s="9" t="s">
        <v>1581</v>
      </c>
      <c r="G384" s="9" t="s">
        <v>1582</v>
      </c>
      <c r="H384" s="9" t="s">
        <v>1583</v>
      </c>
      <c r="I384" s="9" t="s">
        <v>1584</v>
      </c>
      <c r="J384" s="10">
        <v>44561.0</v>
      </c>
      <c r="K384" s="11">
        <v>1.0</v>
      </c>
      <c r="L384" s="9" t="s">
        <v>1585</v>
      </c>
      <c r="M384" s="12">
        <v>1.2696792E10</v>
      </c>
      <c r="N384" s="9" t="s">
        <v>1586</v>
      </c>
    </row>
    <row r="385">
      <c r="A385" s="9" t="s">
        <v>1010</v>
      </c>
      <c r="B385" s="10">
        <v>44561.0</v>
      </c>
      <c r="C385" s="11">
        <v>1.0</v>
      </c>
      <c r="D385" s="9" t="s">
        <v>1011</v>
      </c>
      <c r="E385" s="11">
        <v>23574.0</v>
      </c>
      <c r="F385" s="9" t="s">
        <v>1581</v>
      </c>
      <c r="G385" s="9" t="s">
        <v>1582</v>
      </c>
      <c r="H385" s="9" t="s">
        <v>1583</v>
      </c>
      <c r="I385" s="9" t="s">
        <v>1584</v>
      </c>
      <c r="J385" s="10">
        <v>44561.0</v>
      </c>
      <c r="K385" s="11">
        <v>1.0</v>
      </c>
      <c r="L385" s="9" t="s">
        <v>1585</v>
      </c>
      <c r="M385" s="12">
        <v>1.822231E9</v>
      </c>
      <c r="N385" s="9" t="s">
        <v>1586</v>
      </c>
    </row>
    <row r="386">
      <c r="A386" s="9" t="s">
        <v>1012</v>
      </c>
      <c r="B386" s="10">
        <v>44561.0</v>
      </c>
      <c r="C386" s="11">
        <v>1.0</v>
      </c>
      <c r="D386" s="9" t="s">
        <v>1013</v>
      </c>
      <c r="E386" s="11">
        <v>23159.0</v>
      </c>
      <c r="F386" s="9" t="s">
        <v>1581</v>
      </c>
      <c r="G386" s="9" t="s">
        <v>1582</v>
      </c>
      <c r="H386" s="9" t="s">
        <v>1583</v>
      </c>
      <c r="I386" s="9" t="s">
        <v>1584</v>
      </c>
      <c r="J386" s="10">
        <v>44561.0</v>
      </c>
      <c r="K386" s="11">
        <v>1.0</v>
      </c>
      <c r="L386" s="9" t="s">
        <v>1585</v>
      </c>
      <c r="M386" s="12">
        <v>9.124418E9</v>
      </c>
      <c r="N386" s="9" t="s">
        <v>1586</v>
      </c>
    </row>
    <row r="387">
      <c r="A387" s="9" t="s">
        <v>1014</v>
      </c>
      <c r="B387" s="10">
        <v>44561.0</v>
      </c>
      <c r="C387" s="11">
        <v>1.0</v>
      </c>
      <c r="D387" s="9" t="s">
        <v>1015</v>
      </c>
      <c r="E387" s="11">
        <v>26760.0</v>
      </c>
      <c r="F387" s="9" t="s">
        <v>1581</v>
      </c>
      <c r="G387" s="9" t="s">
        <v>1582</v>
      </c>
      <c r="H387" s="9" t="s">
        <v>1583</v>
      </c>
      <c r="I387" s="9" t="s">
        <v>1584</v>
      </c>
      <c r="J387" s="10">
        <v>44561.0</v>
      </c>
      <c r="K387" s="11">
        <v>1.0</v>
      </c>
      <c r="L387" s="9" t="s">
        <v>1585</v>
      </c>
      <c r="M387" s="12">
        <v>1.884901E9</v>
      </c>
      <c r="N387" s="9" t="s">
        <v>1586</v>
      </c>
    </row>
    <row r="388">
      <c r="A388" s="9" t="s">
        <v>1016</v>
      </c>
      <c r="B388" s="10">
        <v>44561.0</v>
      </c>
      <c r="C388" s="11">
        <v>1.0</v>
      </c>
      <c r="D388" s="9" t="s">
        <v>1017</v>
      </c>
      <c r="E388" s="11">
        <v>26336.0</v>
      </c>
      <c r="F388" s="9" t="s">
        <v>1581</v>
      </c>
      <c r="G388" s="9" t="s">
        <v>1582</v>
      </c>
      <c r="H388" s="9" t="s">
        <v>1583</v>
      </c>
      <c r="I388" s="9" t="s">
        <v>1584</v>
      </c>
      <c r="J388" s="10">
        <v>44561.0</v>
      </c>
      <c r="K388" s="11">
        <v>1.0</v>
      </c>
      <c r="L388" s="9" t="s">
        <v>1585</v>
      </c>
      <c r="M388" s="12">
        <v>2.10362E8</v>
      </c>
      <c r="N388" s="9" t="s">
        <v>1586</v>
      </c>
    </row>
    <row r="389">
      <c r="A389" s="9" t="s">
        <v>1018</v>
      </c>
      <c r="B389" s="10">
        <v>44561.0</v>
      </c>
      <c r="C389" s="11">
        <v>2.0</v>
      </c>
      <c r="D389" s="9" t="s">
        <v>1019</v>
      </c>
      <c r="E389" s="11">
        <v>25836.0</v>
      </c>
      <c r="F389" s="9" t="s">
        <v>1581</v>
      </c>
      <c r="G389" s="9" t="s">
        <v>1582</v>
      </c>
      <c r="H389" s="9" t="s">
        <v>1583</v>
      </c>
      <c r="I389" s="9" t="s">
        <v>1584</v>
      </c>
      <c r="J389" s="10">
        <v>44561.0</v>
      </c>
      <c r="K389" s="11">
        <v>1.0</v>
      </c>
      <c r="L389" s="9" t="s">
        <v>1585</v>
      </c>
      <c r="M389" s="12">
        <v>2.4366E8</v>
      </c>
      <c r="N389" s="9" t="s">
        <v>1586</v>
      </c>
    </row>
    <row r="390">
      <c r="A390" s="9" t="s">
        <v>1020</v>
      </c>
      <c r="B390" s="10">
        <v>44561.0</v>
      </c>
      <c r="C390" s="11">
        <v>2.0</v>
      </c>
      <c r="D390" s="9" t="s">
        <v>1021</v>
      </c>
      <c r="E390" s="11">
        <v>25089.0</v>
      </c>
      <c r="F390" s="9" t="s">
        <v>1581</v>
      </c>
      <c r="G390" s="9" t="s">
        <v>1582</v>
      </c>
      <c r="H390" s="9" t="s">
        <v>1583</v>
      </c>
      <c r="I390" s="9" t="s">
        <v>1584</v>
      </c>
      <c r="J390" s="10">
        <v>44561.0</v>
      </c>
      <c r="K390" s="11">
        <v>1.0</v>
      </c>
      <c r="L390" s="9" t="s">
        <v>1585</v>
      </c>
      <c r="M390" s="12">
        <v>3.369991E9</v>
      </c>
      <c r="N390" s="9" t="s">
        <v>1586</v>
      </c>
    </row>
    <row r="391">
      <c r="A391" s="9" t="s">
        <v>1022</v>
      </c>
      <c r="B391" s="10">
        <v>44561.0</v>
      </c>
      <c r="C391" s="11">
        <v>1.0</v>
      </c>
      <c r="D391" s="9" t="s">
        <v>1023</v>
      </c>
      <c r="E391" s="11">
        <v>25933.0</v>
      </c>
      <c r="F391" s="9" t="s">
        <v>1581</v>
      </c>
      <c r="G391" s="9" t="s">
        <v>1582</v>
      </c>
      <c r="H391" s="9" t="s">
        <v>1583</v>
      </c>
      <c r="I391" s="9" t="s">
        <v>1584</v>
      </c>
      <c r="J391" s="10">
        <v>44561.0</v>
      </c>
      <c r="K391" s="11">
        <v>1.0</v>
      </c>
      <c r="L391" s="9" t="s">
        <v>1585</v>
      </c>
      <c r="M391" s="12">
        <v>9.57253E8</v>
      </c>
      <c r="N391" s="9" t="s">
        <v>1586</v>
      </c>
    </row>
    <row r="392">
      <c r="A392" s="9" t="s">
        <v>1024</v>
      </c>
      <c r="B392" s="10">
        <v>44561.0</v>
      </c>
      <c r="C392" s="11">
        <v>1.0</v>
      </c>
      <c r="D392" s="9" t="s">
        <v>1025</v>
      </c>
      <c r="E392" s="11">
        <v>23523.0</v>
      </c>
      <c r="F392" s="9" t="s">
        <v>1581</v>
      </c>
      <c r="G392" s="9" t="s">
        <v>1582</v>
      </c>
      <c r="H392" s="9" t="s">
        <v>1589</v>
      </c>
      <c r="I392" s="9" t="s">
        <v>1584</v>
      </c>
      <c r="J392" s="10">
        <v>44561.0</v>
      </c>
      <c r="K392" s="11">
        <v>1.0</v>
      </c>
      <c r="L392" s="9" t="s">
        <v>1585</v>
      </c>
      <c r="M392" s="12">
        <v>6.0416356E10</v>
      </c>
      <c r="N392" s="9" t="s">
        <v>1586</v>
      </c>
    </row>
    <row r="393">
      <c r="A393" s="9" t="s">
        <v>1026</v>
      </c>
      <c r="B393" s="10">
        <v>44561.0</v>
      </c>
      <c r="C393" s="11">
        <v>1.0</v>
      </c>
      <c r="D393" s="9" t="s">
        <v>1027</v>
      </c>
      <c r="E393" s="11">
        <v>23868.0</v>
      </c>
      <c r="F393" s="9" t="s">
        <v>1581</v>
      </c>
      <c r="G393" s="9" t="s">
        <v>1582</v>
      </c>
      <c r="H393" s="9" t="s">
        <v>1589</v>
      </c>
      <c r="I393" s="9" t="s">
        <v>1584</v>
      </c>
      <c r="J393" s="10">
        <v>44561.0</v>
      </c>
      <c r="K393" s="11">
        <v>1.0</v>
      </c>
      <c r="L393" s="9" t="s">
        <v>1585</v>
      </c>
      <c r="M393" s="12">
        <v>1.605913E9</v>
      </c>
      <c r="N393" s="9" t="s">
        <v>1586</v>
      </c>
    </row>
    <row r="394">
      <c r="A394" s="9" t="s">
        <v>1028</v>
      </c>
      <c r="B394" s="10">
        <v>44561.0</v>
      </c>
      <c r="C394" s="11">
        <v>1.0</v>
      </c>
      <c r="D394" s="9" t="s">
        <v>1029</v>
      </c>
      <c r="E394" s="11">
        <v>24236.0</v>
      </c>
      <c r="F394" s="9" t="s">
        <v>1581</v>
      </c>
      <c r="G394" s="9" t="s">
        <v>1582</v>
      </c>
      <c r="H394" s="9" t="s">
        <v>1583</v>
      </c>
      <c r="I394" s="9" t="s">
        <v>1584</v>
      </c>
      <c r="J394" s="10">
        <v>44561.0</v>
      </c>
      <c r="K394" s="11">
        <v>1.0</v>
      </c>
      <c r="L394" s="9" t="s">
        <v>1585</v>
      </c>
      <c r="M394" s="12">
        <v>3.41778E8</v>
      </c>
      <c r="N394" s="9" t="s">
        <v>1586</v>
      </c>
    </row>
    <row r="395">
      <c r="A395" s="9" t="s">
        <v>1030</v>
      </c>
      <c r="B395" s="10">
        <v>44561.0</v>
      </c>
      <c r="C395" s="11">
        <v>1.0</v>
      </c>
      <c r="D395" s="9" t="s">
        <v>1031</v>
      </c>
      <c r="E395" s="11">
        <v>26565.0</v>
      </c>
      <c r="F395" s="9" t="s">
        <v>1581</v>
      </c>
      <c r="G395" s="9" t="s">
        <v>1582</v>
      </c>
      <c r="H395" s="9" t="s">
        <v>1583</v>
      </c>
      <c r="I395" s="9" t="s">
        <v>1584</v>
      </c>
      <c r="J395" s="10">
        <v>44561.0</v>
      </c>
      <c r="K395" s="11">
        <v>1.0</v>
      </c>
      <c r="L395" s="9" t="s">
        <v>1585</v>
      </c>
      <c r="M395" s="12">
        <v>1.989703E9</v>
      </c>
      <c r="N395" s="9" t="s">
        <v>1586</v>
      </c>
    </row>
    <row r="396">
      <c r="A396" s="9" t="s">
        <v>1032</v>
      </c>
      <c r="B396" s="10">
        <v>44561.0</v>
      </c>
      <c r="C396" s="11">
        <v>1.0</v>
      </c>
      <c r="D396" s="9" t="s">
        <v>1033</v>
      </c>
      <c r="E396" s="11">
        <v>23884.0</v>
      </c>
      <c r="F396" s="9" t="s">
        <v>1581</v>
      </c>
      <c r="G396" s="9" t="s">
        <v>1582</v>
      </c>
      <c r="H396" s="9" t="s">
        <v>1583</v>
      </c>
      <c r="I396" s="9" t="s">
        <v>1584</v>
      </c>
      <c r="J396" s="10">
        <v>44561.0</v>
      </c>
      <c r="K396" s="11">
        <v>1.0</v>
      </c>
      <c r="L396" s="9" t="s">
        <v>1585</v>
      </c>
      <c r="M396" s="12">
        <v>1.67445E9</v>
      </c>
      <c r="N396" s="9" t="s">
        <v>1586</v>
      </c>
    </row>
    <row r="397">
      <c r="A397" s="9" t="s">
        <v>1034</v>
      </c>
      <c r="B397" s="10">
        <v>44561.0</v>
      </c>
      <c r="C397" s="11">
        <v>1.0</v>
      </c>
      <c r="D397" s="9" t="s">
        <v>1035</v>
      </c>
      <c r="E397" s="11">
        <v>24775.0</v>
      </c>
      <c r="F397" s="9" t="s">
        <v>1581</v>
      </c>
      <c r="G397" s="9" t="s">
        <v>1582</v>
      </c>
      <c r="H397" s="9" t="s">
        <v>1583</v>
      </c>
      <c r="I397" s="9" t="s">
        <v>1584</v>
      </c>
      <c r="J397" s="10">
        <v>44561.0</v>
      </c>
      <c r="K397" s="11">
        <v>1.0</v>
      </c>
      <c r="L397" s="9" t="s">
        <v>1585</v>
      </c>
      <c r="M397" s="12">
        <v>1.0655252E10</v>
      </c>
      <c r="N397" s="9" t="s">
        <v>1586</v>
      </c>
    </row>
    <row r="398">
      <c r="A398" s="9" t="s">
        <v>1036</v>
      </c>
      <c r="B398" s="10">
        <v>44561.0</v>
      </c>
      <c r="C398" s="11">
        <v>1.0</v>
      </c>
      <c r="D398" s="9" t="s">
        <v>1037</v>
      </c>
      <c r="E398" s="11">
        <v>22942.0</v>
      </c>
      <c r="F398" s="9" t="s">
        <v>1581</v>
      </c>
      <c r="G398" s="9" t="s">
        <v>1582</v>
      </c>
      <c r="H398" s="9" t="s">
        <v>1583</v>
      </c>
      <c r="I398" s="9" t="s">
        <v>1584</v>
      </c>
      <c r="J398" s="10">
        <v>44561.0</v>
      </c>
      <c r="K398" s="11">
        <v>1.0</v>
      </c>
      <c r="L398" s="9" t="s">
        <v>1585</v>
      </c>
      <c r="M398" s="12">
        <v>2.790927E9</v>
      </c>
      <c r="N398" s="9" t="s">
        <v>1586</v>
      </c>
    </row>
    <row r="399">
      <c r="A399" s="9" t="s">
        <v>1038</v>
      </c>
      <c r="B399" s="10">
        <v>44561.0</v>
      </c>
      <c r="C399" s="11">
        <v>1.0</v>
      </c>
      <c r="D399" s="9" t="s">
        <v>1039</v>
      </c>
      <c r="E399" s="11">
        <v>24090.0</v>
      </c>
      <c r="F399" s="9" t="s">
        <v>1581</v>
      </c>
      <c r="G399" s="9" t="s">
        <v>1582</v>
      </c>
      <c r="H399" s="9" t="s">
        <v>1583</v>
      </c>
      <c r="I399" s="9" t="s">
        <v>1584</v>
      </c>
      <c r="J399" s="10">
        <v>44561.0</v>
      </c>
      <c r="K399" s="11">
        <v>1.0</v>
      </c>
      <c r="L399" s="9" t="s">
        <v>1585</v>
      </c>
      <c r="M399" s="12">
        <v>2.190071E9</v>
      </c>
      <c r="N399" s="9" t="s">
        <v>1586</v>
      </c>
    </row>
    <row r="400">
      <c r="A400" s="9" t="s">
        <v>1040</v>
      </c>
      <c r="B400" s="10">
        <v>44561.0</v>
      </c>
      <c r="C400" s="11">
        <v>1.0</v>
      </c>
      <c r="D400" s="9" t="s">
        <v>1041</v>
      </c>
      <c r="E400" s="11">
        <v>25909.0</v>
      </c>
      <c r="F400" s="9" t="s">
        <v>1581</v>
      </c>
      <c r="G400" s="9" t="s">
        <v>1582</v>
      </c>
      <c r="H400" s="9" t="s">
        <v>1583</v>
      </c>
      <c r="I400" s="9" t="s">
        <v>1584</v>
      </c>
      <c r="J400" s="10">
        <v>44561.0</v>
      </c>
      <c r="K400" s="11">
        <v>1.0</v>
      </c>
      <c r="L400" s="9" t="s">
        <v>1585</v>
      </c>
      <c r="M400" s="12">
        <v>6.75165E8</v>
      </c>
      <c r="N400" s="9" t="s">
        <v>1586</v>
      </c>
    </row>
    <row r="401">
      <c r="A401" s="9" t="s">
        <v>1042</v>
      </c>
      <c r="B401" s="10">
        <v>44561.0</v>
      </c>
      <c r="C401" s="11">
        <v>1.0</v>
      </c>
      <c r="D401" s="9" t="s">
        <v>1043</v>
      </c>
      <c r="E401" s="11">
        <v>23922.0</v>
      </c>
      <c r="F401" s="9" t="s">
        <v>1581</v>
      </c>
      <c r="G401" s="9" t="s">
        <v>1582</v>
      </c>
      <c r="H401" s="9" t="s">
        <v>1583</v>
      </c>
      <c r="I401" s="9" t="s">
        <v>1584</v>
      </c>
      <c r="J401" s="10">
        <v>44561.0</v>
      </c>
      <c r="K401" s="11">
        <v>1.0</v>
      </c>
      <c r="L401" s="9" t="s">
        <v>1585</v>
      </c>
      <c r="M401" s="12">
        <v>2.153144E9</v>
      </c>
      <c r="N401" s="9" t="s">
        <v>1586</v>
      </c>
    </row>
    <row r="402">
      <c r="A402" s="9" t="s">
        <v>1044</v>
      </c>
      <c r="B402" s="10">
        <v>44561.0</v>
      </c>
      <c r="C402" s="11">
        <v>1.0</v>
      </c>
      <c r="D402" s="9" t="s">
        <v>127</v>
      </c>
      <c r="E402" s="11">
        <v>3395.0</v>
      </c>
      <c r="F402" s="9" t="s">
        <v>1581</v>
      </c>
      <c r="G402" s="9" t="s">
        <v>1582</v>
      </c>
      <c r="H402" s="9" t="s">
        <v>1583</v>
      </c>
      <c r="I402" s="9" t="s">
        <v>1584</v>
      </c>
      <c r="J402" s="10">
        <v>44561.0</v>
      </c>
      <c r="K402" s="11">
        <v>1.0</v>
      </c>
      <c r="L402" s="9" t="s">
        <v>1585</v>
      </c>
      <c r="M402" s="12">
        <v>3.29955E8</v>
      </c>
      <c r="N402" s="9" t="s">
        <v>1586</v>
      </c>
    </row>
    <row r="403">
      <c r="A403" s="9" t="s">
        <v>1045</v>
      </c>
      <c r="B403" s="10">
        <v>44561.0</v>
      </c>
      <c r="C403" s="11">
        <v>1.0</v>
      </c>
      <c r="D403" s="9" t="s">
        <v>1046</v>
      </c>
      <c r="E403" s="11">
        <v>24155.0</v>
      </c>
      <c r="F403" s="9" t="s">
        <v>1581</v>
      </c>
      <c r="G403" s="9" t="s">
        <v>1582</v>
      </c>
      <c r="H403" s="9" t="s">
        <v>1583</v>
      </c>
      <c r="I403" s="9" t="s">
        <v>1584</v>
      </c>
      <c r="J403" s="10">
        <v>44561.0</v>
      </c>
      <c r="K403" s="11">
        <v>1.0</v>
      </c>
      <c r="L403" s="9" t="s">
        <v>1585</v>
      </c>
      <c r="M403" s="12">
        <v>2.978402E9</v>
      </c>
      <c r="N403" s="9" t="s">
        <v>1586</v>
      </c>
    </row>
    <row r="404">
      <c r="A404" s="9" t="s">
        <v>1047</v>
      </c>
      <c r="B404" s="10">
        <v>44561.0</v>
      </c>
      <c r="C404" s="11">
        <v>1.0</v>
      </c>
      <c r="D404" s="9" t="s">
        <v>1048</v>
      </c>
      <c r="E404" s="11">
        <v>3271.0</v>
      </c>
      <c r="F404" s="9" t="s">
        <v>1581</v>
      </c>
      <c r="G404" s="9" t="s">
        <v>1582</v>
      </c>
      <c r="H404" s="9" t="s">
        <v>1583</v>
      </c>
      <c r="I404" s="9" t="s">
        <v>1584</v>
      </c>
      <c r="J404" s="10">
        <v>44561.0</v>
      </c>
      <c r="K404" s="11">
        <v>1.0</v>
      </c>
      <c r="L404" s="9" t="s">
        <v>1585</v>
      </c>
      <c r="M404" s="12">
        <v>1.345358E9</v>
      </c>
      <c r="N404" s="9" t="s">
        <v>1586</v>
      </c>
    </row>
    <row r="405">
      <c r="A405" s="9" t="s">
        <v>1049</v>
      </c>
      <c r="B405" s="10">
        <v>44561.0</v>
      </c>
      <c r="C405" s="11">
        <v>1.0</v>
      </c>
      <c r="D405" s="9" t="s">
        <v>1050</v>
      </c>
      <c r="E405" s="11">
        <v>23833.0</v>
      </c>
      <c r="F405" s="9" t="s">
        <v>1581</v>
      </c>
      <c r="G405" s="9" t="s">
        <v>1582</v>
      </c>
      <c r="H405" s="9" t="s">
        <v>1583</v>
      </c>
      <c r="I405" s="9" t="s">
        <v>1584</v>
      </c>
      <c r="J405" s="10">
        <v>44561.0</v>
      </c>
      <c r="K405" s="11">
        <v>1.0</v>
      </c>
      <c r="L405" s="9" t="s">
        <v>1585</v>
      </c>
      <c r="M405" s="12">
        <v>1.573489E9</v>
      </c>
      <c r="N405" s="9" t="s">
        <v>1586</v>
      </c>
    </row>
    <row r="406">
      <c r="A406" s="9" t="s">
        <v>1051</v>
      </c>
      <c r="B406" s="10">
        <v>44561.0</v>
      </c>
      <c r="C406" s="11">
        <v>1.0</v>
      </c>
      <c r="D406" s="9" t="s">
        <v>1052</v>
      </c>
      <c r="E406" s="11">
        <v>23892.0</v>
      </c>
      <c r="F406" s="9" t="s">
        <v>1581</v>
      </c>
      <c r="G406" s="9" t="s">
        <v>1582</v>
      </c>
      <c r="H406" s="9" t="s">
        <v>1583</v>
      </c>
      <c r="I406" s="9" t="s">
        <v>1584</v>
      </c>
      <c r="J406" s="10">
        <v>44561.0</v>
      </c>
      <c r="K406" s="11">
        <v>1.0</v>
      </c>
      <c r="L406" s="9" t="s">
        <v>1585</v>
      </c>
      <c r="M406" s="12">
        <v>9.87828E8</v>
      </c>
      <c r="N406" s="9" t="s">
        <v>1586</v>
      </c>
    </row>
    <row r="407">
      <c r="A407" s="9" t="s">
        <v>1053</v>
      </c>
      <c r="B407" s="10">
        <v>44561.0</v>
      </c>
      <c r="C407" s="11">
        <v>1.0</v>
      </c>
      <c r="D407" s="9" t="s">
        <v>1054</v>
      </c>
      <c r="E407" s="11">
        <v>26085.0</v>
      </c>
      <c r="F407" s="9" t="s">
        <v>1581</v>
      </c>
      <c r="G407" s="9" t="s">
        <v>1582</v>
      </c>
      <c r="H407" s="9" t="s">
        <v>1583</v>
      </c>
      <c r="I407" s="9" t="s">
        <v>1584</v>
      </c>
      <c r="J407" s="10">
        <v>44561.0</v>
      </c>
      <c r="K407" s="11">
        <v>1.0</v>
      </c>
      <c r="L407" s="9" t="s">
        <v>1585</v>
      </c>
      <c r="M407" s="12">
        <v>1.346123E9</v>
      </c>
      <c r="N407" s="9" t="s">
        <v>1586</v>
      </c>
    </row>
    <row r="408">
      <c r="A408" s="9" t="s">
        <v>1055</v>
      </c>
      <c r="B408" s="10">
        <v>44561.0</v>
      </c>
      <c r="C408" s="11">
        <v>2.0</v>
      </c>
      <c r="D408" s="9" t="s">
        <v>1056</v>
      </c>
      <c r="E408" s="11">
        <v>23477.0</v>
      </c>
      <c r="F408" s="9" t="s">
        <v>1581</v>
      </c>
      <c r="G408" s="9" t="s">
        <v>1582</v>
      </c>
      <c r="H408" s="9" t="s">
        <v>1589</v>
      </c>
      <c r="I408" s="9" t="s">
        <v>1584</v>
      </c>
      <c r="J408" s="10">
        <v>44561.0</v>
      </c>
      <c r="K408" s="11">
        <v>1.0</v>
      </c>
      <c r="L408" s="9" t="s">
        <v>1585</v>
      </c>
      <c r="M408" s="12">
        <v>8.79556E8</v>
      </c>
      <c r="N408" s="9" t="s">
        <v>1586</v>
      </c>
    </row>
    <row r="409">
      <c r="A409" s="9" t="s">
        <v>1057</v>
      </c>
      <c r="B409" s="10">
        <v>44561.0</v>
      </c>
      <c r="C409" s="11">
        <v>2.0</v>
      </c>
      <c r="D409" s="9" t="s">
        <v>1058</v>
      </c>
      <c r="E409" s="11">
        <v>25330.0</v>
      </c>
      <c r="F409" s="9" t="s">
        <v>1581</v>
      </c>
      <c r="G409" s="9" t="s">
        <v>1582</v>
      </c>
      <c r="H409" s="9" t="s">
        <v>1583</v>
      </c>
      <c r="I409" s="9" t="s">
        <v>1584</v>
      </c>
      <c r="J409" s="10">
        <v>44561.0</v>
      </c>
      <c r="K409" s="11">
        <v>1.0</v>
      </c>
      <c r="L409" s="9" t="s">
        <v>1585</v>
      </c>
      <c r="M409" s="12">
        <v>4.307312E9</v>
      </c>
      <c r="N409" s="9" t="s">
        <v>1586</v>
      </c>
    </row>
    <row r="410">
      <c r="A410" s="9" t="s">
        <v>1059</v>
      </c>
      <c r="B410" s="10">
        <v>44561.0</v>
      </c>
      <c r="C410" s="11">
        <v>1.0</v>
      </c>
      <c r="D410" s="9" t="s">
        <v>1060</v>
      </c>
      <c r="E410" s="11">
        <v>23507.0</v>
      </c>
      <c r="F410" s="9" t="s">
        <v>1581</v>
      </c>
      <c r="G410" s="9" t="s">
        <v>1582</v>
      </c>
      <c r="H410" s="9" t="s">
        <v>1583</v>
      </c>
      <c r="I410" s="9" t="s">
        <v>1584</v>
      </c>
      <c r="J410" s="10">
        <v>44561.0</v>
      </c>
      <c r="K410" s="11">
        <v>1.0</v>
      </c>
      <c r="L410" s="9" t="s">
        <v>1585</v>
      </c>
      <c r="M410" s="12">
        <v>6.59085E8</v>
      </c>
      <c r="N410" s="9" t="s">
        <v>1586</v>
      </c>
    </row>
    <row r="411">
      <c r="A411" s="9" t="s">
        <v>1061</v>
      </c>
      <c r="B411" s="10">
        <v>44561.0</v>
      </c>
      <c r="C411" s="11">
        <v>1.0</v>
      </c>
      <c r="D411" s="9" t="s">
        <v>1062</v>
      </c>
      <c r="E411" s="11">
        <v>23760.0</v>
      </c>
      <c r="F411" s="9" t="s">
        <v>1581</v>
      </c>
      <c r="G411" s="9" t="s">
        <v>1582</v>
      </c>
      <c r="H411" s="9" t="s">
        <v>1583</v>
      </c>
      <c r="I411" s="9" t="s">
        <v>1584</v>
      </c>
      <c r="J411" s="10">
        <v>44561.0</v>
      </c>
      <c r="K411" s="11">
        <v>1.0</v>
      </c>
      <c r="L411" s="9" t="s">
        <v>1585</v>
      </c>
      <c r="M411" s="12">
        <v>797000.0</v>
      </c>
      <c r="N411" s="9" t="s">
        <v>1586</v>
      </c>
    </row>
    <row r="412">
      <c r="A412" s="9" t="s">
        <v>1063</v>
      </c>
      <c r="B412" s="10">
        <v>44561.0</v>
      </c>
      <c r="C412" s="11">
        <v>1.0</v>
      </c>
      <c r="D412" s="9" t="s">
        <v>1064</v>
      </c>
      <c r="E412" s="11">
        <v>26670.0</v>
      </c>
      <c r="F412" s="9" t="s">
        <v>1581</v>
      </c>
      <c r="G412" s="9" t="s">
        <v>1582</v>
      </c>
      <c r="H412" s="9" t="s">
        <v>1583</v>
      </c>
      <c r="I412" s="9" t="s">
        <v>1584</v>
      </c>
      <c r="J412" s="10">
        <v>44561.0</v>
      </c>
      <c r="K412" s="11">
        <v>1.0</v>
      </c>
      <c r="L412" s="9" t="s">
        <v>1585</v>
      </c>
      <c r="M412" s="12">
        <v>9.53747E8</v>
      </c>
      <c r="N412" s="9" t="s">
        <v>1586</v>
      </c>
    </row>
    <row r="413">
      <c r="A413" s="9" t="s">
        <v>1065</v>
      </c>
      <c r="B413" s="10">
        <v>44561.0</v>
      </c>
      <c r="C413" s="11">
        <v>1.0</v>
      </c>
      <c r="D413" s="9" t="s">
        <v>1066</v>
      </c>
      <c r="E413" s="11">
        <v>26662.0</v>
      </c>
      <c r="F413" s="9" t="s">
        <v>1581</v>
      </c>
      <c r="G413" s="9" t="s">
        <v>1582</v>
      </c>
      <c r="H413" s="9" t="s">
        <v>1583</v>
      </c>
      <c r="I413" s="9" t="s">
        <v>1584</v>
      </c>
      <c r="J413" s="10">
        <v>44561.0</v>
      </c>
      <c r="K413" s="11">
        <v>1.0</v>
      </c>
      <c r="L413" s="9" t="s">
        <v>1585</v>
      </c>
      <c r="M413" s="12">
        <v>8.43782E8</v>
      </c>
      <c r="N413" s="9" t="s">
        <v>1586</v>
      </c>
    </row>
    <row r="414">
      <c r="A414" s="9" t="s">
        <v>1067</v>
      </c>
      <c r="B414" s="10">
        <v>44561.0</v>
      </c>
      <c r="C414" s="11">
        <v>1.0</v>
      </c>
      <c r="D414" s="9" t="s">
        <v>1068</v>
      </c>
      <c r="E414" s="11">
        <v>26417.0</v>
      </c>
      <c r="F414" s="9" t="s">
        <v>1581</v>
      </c>
      <c r="G414" s="9" t="s">
        <v>1582</v>
      </c>
      <c r="H414" s="9" t="s">
        <v>1583</v>
      </c>
      <c r="I414" s="9" t="s">
        <v>1584</v>
      </c>
      <c r="J414" s="10">
        <v>44561.0</v>
      </c>
      <c r="K414" s="11">
        <v>1.0</v>
      </c>
      <c r="L414" s="9" t="s">
        <v>1585</v>
      </c>
      <c r="M414" s="12">
        <v>6.6726E7</v>
      </c>
      <c r="N414" s="9" t="s">
        <v>1586</v>
      </c>
    </row>
    <row r="415">
      <c r="A415" s="9" t="s">
        <v>1069</v>
      </c>
      <c r="B415" s="10">
        <v>44561.0</v>
      </c>
      <c r="C415" s="11">
        <v>1.0</v>
      </c>
      <c r="D415" s="9" t="s">
        <v>1070</v>
      </c>
      <c r="E415" s="11">
        <v>25658.0</v>
      </c>
      <c r="F415" s="9" t="s">
        <v>1581</v>
      </c>
      <c r="G415" s="9" t="s">
        <v>1582</v>
      </c>
      <c r="H415" s="9" t="s">
        <v>1583</v>
      </c>
      <c r="I415" s="9" t="s">
        <v>1584</v>
      </c>
      <c r="J415" s="10">
        <v>44561.0</v>
      </c>
      <c r="K415" s="11">
        <v>1.0</v>
      </c>
      <c r="L415" s="9" t="s">
        <v>1585</v>
      </c>
      <c r="M415" s="12">
        <v>1.521748E9</v>
      </c>
      <c r="N415" s="9" t="s">
        <v>1586</v>
      </c>
    </row>
    <row r="416">
      <c r="A416" s="9" t="s">
        <v>1071</v>
      </c>
      <c r="B416" s="10">
        <v>44561.0</v>
      </c>
      <c r="C416" s="11">
        <v>1.0</v>
      </c>
      <c r="D416" s="9" t="s">
        <v>1072</v>
      </c>
      <c r="E416" s="11">
        <v>3450.0</v>
      </c>
      <c r="F416" s="9" t="s">
        <v>1581</v>
      </c>
      <c r="G416" s="9" t="s">
        <v>1582</v>
      </c>
      <c r="H416" s="9" t="s">
        <v>1583</v>
      </c>
      <c r="I416" s="9" t="s">
        <v>1584</v>
      </c>
      <c r="J416" s="10">
        <v>44561.0</v>
      </c>
      <c r="K416" s="11">
        <v>1.0</v>
      </c>
      <c r="L416" s="9" t="s">
        <v>1585</v>
      </c>
      <c r="M416" s="12">
        <v>5.3225E7</v>
      </c>
      <c r="N416" s="9" t="s">
        <v>1586</v>
      </c>
    </row>
    <row r="417">
      <c r="A417" s="9" t="s">
        <v>1073</v>
      </c>
      <c r="B417" s="10">
        <v>44561.0</v>
      </c>
      <c r="C417" s="11">
        <v>1.0</v>
      </c>
      <c r="D417" s="9" t="s">
        <v>140</v>
      </c>
      <c r="E417" s="11">
        <v>4081.0</v>
      </c>
      <c r="F417" s="9" t="s">
        <v>1581</v>
      </c>
      <c r="G417" s="9" t="s">
        <v>1582</v>
      </c>
      <c r="H417" s="9" t="s">
        <v>1583</v>
      </c>
      <c r="I417" s="9" t="s">
        <v>1584</v>
      </c>
      <c r="J417" s="10">
        <v>44561.0</v>
      </c>
      <c r="K417" s="11">
        <v>1.0</v>
      </c>
      <c r="L417" s="9" t="s">
        <v>1585</v>
      </c>
      <c r="M417" s="12">
        <v>6.72149E8</v>
      </c>
      <c r="N417" s="9" t="s">
        <v>1586</v>
      </c>
    </row>
    <row r="418">
      <c r="A418" s="9" t="s">
        <v>1074</v>
      </c>
      <c r="B418" s="10">
        <v>44561.0</v>
      </c>
      <c r="C418" s="11">
        <v>2.0</v>
      </c>
      <c r="D418" s="9" t="s">
        <v>1075</v>
      </c>
      <c r="E418" s="11">
        <v>23701.0</v>
      </c>
      <c r="F418" s="9" t="s">
        <v>1581</v>
      </c>
      <c r="G418" s="9" t="s">
        <v>1582</v>
      </c>
      <c r="H418" s="9" t="s">
        <v>1583</v>
      </c>
      <c r="I418" s="9" t="s">
        <v>1584</v>
      </c>
      <c r="J418" s="10">
        <v>44561.0</v>
      </c>
      <c r="K418" s="11">
        <v>1.0</v>
      </c>
      <c r="L418" s="9" t="s">
        <v>1585</v>
      </c>
      <c r="M418" s="12">
        <v>3.15035E8</v>
      </c>
      <c r="N418" s="9" t="s">
        <v>1586</v>
      </c>
    </row>
    <row r="419">
      <c r="A419" s="9" t="s">
        <v>1076</v>
      </c>
      <c r="B419" s="10">
        <v>44561.0</v>
      </c>
      <c r="C419" s="11">
        <v>2.0</v>
      </c>
      <c r="D419" s="9" t="s">
        <v>1077</v>
      </c>
      <c r="E419" s="11">
        <v>23825.0</v>
      </c>
      <c r="F419" s="9" t="s">
        <v>1581</v>
      </c>
      <c r="G419" s="9" t="s">
        <v>1582</v>
      </c>
      <c r="H419" s="9" t="s">
        <v>1583</v>
      </c>
      <c r="I419" s="9" t="s">
        <v>1584</v>
      </c>
      <c r="J419" s="10">
        <v>44561.0</v>
      </c>
      <c r="K419" s="11">
        <v>1.0</v>
      </c>
      <c r="L419" s="9" t="s">
        <v>1585</v>
      </c>
      <c r="M419" s="12">
        <v>8.053089E9</v>
      </c>
      <c r="N419" s="9" t="s">
        <v>1586</v>
      </c>
    </row>
    <row r="420">
      <c r="A420" s="9" t="s">
        <v>1078</v>
      </c>
      <c r="B420" s="10">
        <v>44561.0</v>
      </c>
      <c r="C420" s="11">
        <v>1.0</v>
      </c>
      <c r="D420" s="9" t="s">
        <v>1079</v>
      </c>
      <c r="E420" s="11">
        <v>26972.0</v>
      </c>
      <c r="F420" s="9" t="s">
        <v>1581</v>
      </c>
      <c r="G420" s="9" t="s">
        <v>1582</v>
      </c>
      <c r="H420" s="9" t="s">
        <v>1583</v>
      </c>
      <c r="I420" s="9" t="s">
        <v>1584</v>
      </c>
      <c r="J420" s="10">
        <v>44561.0</v>
      </c>
      <c r="K420" s="11">
        <v>1.0</v>
      </c>
      <c r="L420" s="9" t="s">
        <v>1585</v>
      </c>
      <c r="M420" s="12">
        <v>4.11112E9</v>
      </c>
      <c r="N420" s="9" t="s">
        <v>1586</v>
      </c>
    </row>
    <row r="421">
      <c r="A421" s="9" t="s">
        <v>1078</v>
      </c>
      <c r="B421" s="10">
        <v>44561.0</v>
      </c>
      <c r="C421" s="11">
        <v>1.0</v>
      </c>
      <c r="D421" s="9" t="s">
        <v>1079</v>
      </c>
      <c r="E421" s="11">
        <v>26972.0</v>
      </c>
      <c r="F421" s="9" t="s">
        <v>1581</v>
      </c>
      <c r="G421" s="9" t="s">
        <v>1582</v>
      </c>
      <c r="H421" s="9" t="s">
        <v>1583</v>
      </c>
      <c r="I421" s="9" t="s">
        <v>1584</v>
      </c>
      <c r="J421" s="10">
        <v>44561.0</v>
      </c>
      <c r="K421" s="11">
        <v>1.0</v>
      </c>
      <c r="L421" s="9" t="s">
        <v>1585</v>
      </c>
      <c r="M421" s="12">
        <v>4.11112E9</v>
      </c>
      <c r="N421" s="9" t="s">
        <v>1586</v>
      </c>
    </row>
    <row r="422">
      <c r="A422" s="9" t="s">
        <v>1080</v>
      </c>
      <c r="B422" s="10">
        <v>44561.0</v>
      </c>
      <c r="C422" s="11">
        <v>1.0</v>
      </c>
      <c r="D422" s="9" t="s">
        <v>1081</v>
      </c>
      <c r="E422" s="11">
        <v>25127.0</v>
      </c>
      <c r="F422" s="9" t="s">
        <v>1581</v>
      </c>
      <c r="G422" s="9" t="s">
        <v>1582</v>
      </c>
      <c r="H422" s="9" t="s">
        <v>1583</v>
      </c>
      <c r="I422" s="9" t="s">
        <v>1584</v>
      </c>
      <c r="J422" s="10">
        <v>44561.0</v>
      </c>
      <c r="K422" s="11">
        <v>1.0</v>
      </c>
      <c r="L422" s="9" t="s">
        <v>1585</v>
      </c>
      <c r="M422" s="12">
        <v>6.383316E9</v>
      </c>
      <c r="N422" s="9" t="s">
        <v>1586</v>
      </c>
    </row>
    <row r="423">
      <c r="A423" s="9" t="s">
        <v>1082</v>
      </c>
      <c r="B423" s="10">
        <v>44561.0</v>
      </c>
      <c r="C423" s="11">
        <v>1.0</v>
      </c>
      <c r="D423" s="9" t="s">
        <v>1083</v>
      </c>
      <c r="E423" s="11">
        <v>23558.0</v>
      </c>
      <c r="F423" s="9" t="s">
        <v>1581</v>
      </c>
      <c r="G423" s="9" t="s">
        <v>1582</v>
      </c>
      <c r="H423" s="9" t="s">
        <v>1589</v>
      </c>
      <c r="I423" s="9" t="s">
        <v>1584</v>
      </c>
      <c r="J423" s="10">
        <v>44561.0</v>
      </c>
      <c r="K423" s="11">
        <v>1.0</v>
      </c>
      <c r="L423" s="9" t="s">
        <v>1585</v>
      </c>
      <c r="M423" s="12">
        <v>3.8269E8</v>
      </c>
      <c r="N423" s="9" t="s">
        <v>1586</v>
      </c>
    </row>
    <row r="424">
      <c r="A424" s="9" t="s">
        <v>1084</v>
      </c>
      <c r="B424" s="10">
        <v>44561.0</v>
      </c>
      <c r="C424" s="11">
        <v>1.0</v>
      </c>
      <c r="D424" s="9" t="s">
        <v>1085</v>
      </c>
      <c r="E424" s="11">
        <v>23566.0</v>
      </c>
      <c r="F424" s="9" t="s">
        <v>1581</v>
      </c>
      <c r="G424" s="9" t="s">
        <v>1582</v>
      </c>
      <c r="H424" s="9" t="s">
        <v>1589</v>
      </c>
      <c r="I424" s="9" t="s">
        <v>1584</v>
      </c>
      <c r="J424" s="10">
        <v>44561.0</v>
      </c>
      <c r="K424" s="11">
        <v>1.0</v>
      </c>
      <c r="L424" s="9" t="s">
        <v>1585</v>
      </c>
      <c r="M424" s="12">
        <v>1.1432722E10</v>
      </c>
      <c r="N424" s="9" t="s">
        <v>1586</v>
      </c>
    </row>
    <row r="425">
      <c r="A425" s="9" t="s">
        <v>1086</v>
      </c>
      <c r="B425" s="10">
        <v>44561.0</v>
      </c>
      <c r="C425" s="11">
        <v>1.0</v>
      </c>
      <c r="D425" s="9" t="s">
        <v>1087</v>
      </c>
      <c r="E425" s="11">
        <v>26654.0</v>
      </c>
      <c r="F425" s="9" t="s">
        <v>1581</v>
      </c>
      <c r="G425" s="9" t="s">
        <v>1582</v>
      </c>
      <c r="H425" s="9" t="s">
        <v>1583</v>
      </c>
      <c r="I425" s="9" t="s">
        <v>1584</v>
      </c>
      <c r="J425" s="10">
        <v>44561.0</v>
      </c>
      <c r="K425" s="11">
        <v>1.0</v>
      </c>
      <c r="L425" s="9" t="s">
        <v>1585</v>
      </c>
      <c r="M425" s="12">
        <v>2.476832E9</v>
      </c>
      <c r="N425" s="9" t="s">
        <v>1586</v>
      </c>
    </row>
    <row r="426">
      <c r="A426" s="9" t="s">
        <v>1088</v>
      </c>
      <c r="B426" s="10">
        <v>44561.0</v>
      </c>
      <c r="C426" s="11">
        <v>1.0</v>
      </c>
      <c r="D426" s="9" t="s">
        <v>1089</v>
      </c>
      <c r="E426" s="11">
        <v>23850.0</v>
      </c>
      <c r="F426" s="9" t="s">
        <v>1581</v>
      </c>
      <c r="G426" s="9" t="s">
        <v>1582</v>
      </c>
      <c r="H426" s="9" t="s">
        <v>1589</v>
      </c>
      <c r="I426" s="9" t="s">
        <v>1584</v>
      </c>
      <c r="J426" s="10">
        <v>44561.0</v>
      </c>
      <c r="K426" s="11">
        <v>1.0</v>
      </c>
      <c r="L426" s="9" t="s">
        <v>1585</v>
      </c>
      <c r="M426" s="12">
        <v>9.1958E7</v>
      </c>
      <c r="N426" s="9" t="s">
        <v>1586</v>
      </c>
    </row>
    <row r="427">
      <c r="A427" s="9" t="s">
        <v>1090</v>
      </c>
      <c r="B427" s="10">
        <v>44561.0</v>
      </c>
      <c r="C427" s="11">
        <v>1.0</v>
      </c>
      <c r="D427" s="9" t="s">
        <v>1091</v>
      </c>
      <c r="E427" s="11">
        <v>24538.0</v>
      </c>
      <c r="F427" s="9" t="s">
        <v>1581</v>
      </c>
      <c r="G427" s="9" t="s">
        <v>1582</v>
      </c>
      <c r="H427" s="9" t="s">
        <v>1583</v>
      </c>
      <c r="I427" s="9" t="s">
        <v>1584</v>
      </c>
      <c r="J427" s="10">
        <v>44561.0</v>
      </c>
      <c r="K427" s="11">
        <v>1.0</v>
      </c>
      <c r="L427" s="9" t="s">
        <v>1585</v>
      </c>
      <c r="M427" s="12">
        <v>2.9564E7</v>
      </c>
      <c r="N427" s="9" t="s">
        <v>1586</v>
      </c>
    </row>
    <row r="428">
      <c r="A428" s="9" t="s">
        <v>1092</v>
      </c>
      <c r="B428" s="10">
        <v>44561.0</v>
      </c>
      <c r="C428" s="11">
        <v>1.0</v>
      </c>
      <c r="D428" s="9" t="s">
        <v>1093</v>
      </c>
      <c r="E428" s="11">
        <v>23841.0</v>
      </c>
      <c r="F428" s="9" t="s">
        <v>1581</v>
      </c>
      <c r="G428" s="9" t="s">
        <v>1582</v>
      </c>
      <c r="H428" s="9" t="s">
        <v>1589</v>
      </c>
      <c r="I428" s="9" t="s">
        <v>1584</v>
      </c>
      <c r="J428" s="10">
        <v>44561.0</v>
      </c>
      <c r="K428" s="11">
        <v>1.0</v>
      </c>
      <c r="L428" s="9" t="s">
        <v>1585</v>
      </c>
      <c r="M428" s="12">
        <v>9.3787E7</v>
      </c>
      <c r="N428" s="9" t="s">
        <v>1586</v>
      </c>
    </row>
    <row r="429">
      <c r="A429" s="9" t="s">
        <v>1094</v>
      </c>
      <c r="B429" s="10">
        <v>44561.0</v>
      </c>
      <c r="C429" s="11">
        <v>1.0</v>
      </c>
      <c r="D429" s="9" t="s">
        <v>1095</v>
      </c>
      <c r="E429" s="11">
        <v>24139.0</v>
      </c>
      <c r="F429" s="9" t="s">
        <v>1581</v>
      </c>
      <c r="G429" s="9" t="s">
        <v>1582</v>
      </c>
      <c r="H429" s="9" t="s">
        <v>1583</v>
      </c>
      <c r="I429" s="9" t="s">
        <v>1584</v>
      </c>
      <c r="J429" s="10">
        <v>44561.0</v>
      </c>
      <c r="K429" s="11">
        <v>1.0</v>
      </c>
      <c r="L429" s="9" t="s">
        <v>1585</v>
      </c>
      <c r="M429" s="12">
        <v>7.69016E8</v>
      </c>
      <c r="N429" s="9" t="s">
        <v>1586</v>
      </c>
    </row>
    <row r="430">
      <c r="A430" s="9" t="s">
        <v>1096</v>
      </c>
      <c r="B430" s="10">
        <v>44561.0</v>
      </c>
      <c r="C430" s="11">
        <v>1.0</v>
      </c>
      <c r="D430" s="9" t="s">
        <v>1097</v>
      </c>
      <c r="E430" s="11">
        <v>25178.0</v>
      </c>
      <c r="F430" s="9" t="s">
        <v>1581</v>
      </c>
      <c r="G430" s="9" t="s">
        <v>1582</v>
      </c>
      <c r="H430" s="9" t="s">
        <v>1583</v>
      </c>
      <c r="I430" s="9" t="s">
        <v>1584</v>
      </c>
      <c r="J430" s="10">
        <v>44561.0</v>
      </c>
      <c r="K430" s="11">
        <v>1.0</v>
      </c>
      <c r="L430" s="9" t="s">
        <v>1585</v>
      </c>
      <c r="M430" s="12">
        <v>2.9396E9</v>
      </c>
      <c r="N430" s="9" t="s">
        <v>1586</v>
      </c>
    </row>
    <row r="431">
      <c r="A431" s="9" t="s">
        <v>1098</v>
      </c>
      <c r="B431" s="10">
        <v>44561.0</v>
      </c>
      <c r="C431" s="11">
        <v>1.0</v>
      </c>
      <c r="D431" s="9" t="s">
        <v>1099</v>
      </c>
      <c r="E431" s="11">
        <v>20621.0</v>
      </c>
      <c r="F431" s="9" t="s">
        <v>1581</v>
      </c>
      <c r="G431" s="9" t="s">
        <v>1582</v>
      </c>
      <c r="H431" s="9" t="s">
        <v>1583</v>
      </c>
      <c r="I431" s="9" t="s">
        <v>1584</v>
      </c>
      <c r="J431" s="10">
        <v>44561.0</v>
      </c>
      <c r="K431" s="11">
        <v>1.0</v>
      </c>
      <c r="L431" s="9" t="s">
        <v>1585</v>
      </c>
      <c r="M431" s="12">
        <v>2.881373E9</v>
      </c>
      <c r="N431" s="9" t="s">
        <v>1586</v>
      </c>
    </row>
    <row r="432">
      <c r="A432" s="9" t="s">
        <v>1100</v>
      </c>
      <c r="B432" s="10">
        <v>44561.0</v>
      </c>
      <c r="C432" s="11">
        <v>1.0</v>
      </c>
      <c r="D432" s="9" t="s">
        <v>1101</v>
      </c>
      <c r="E432" s="11">
        <v>23698.0</v>
      </c>
      <c r="F432" s="9" t="s">
        <v>1581</v>
      </c>
      <c r="G432" s="9" t="s">
        <v>1582</v>
      </c>
      <c r="H432" s="9" t="s">
        <v>1589</v>
      </c>
      <c r="I432" s="9" t="s">
        <v>1584</v>
      </c>
      <c r="J432" s="10">
        <v>44561.0</v>
      </c>
      <c r="K432" s="11">
        <v>1.0</v>
      </c>
      <c r="L432" s="9" t="s">
        <v>1585</v>
      </c>
      <c r="M432" s="12">
        <v>1.5539859E10</v>
      </c>
      <c r="N432" s="9" t="s">
        <v>1586</v>
      </c>
    </row>
    <row r="433">
      <c r="A433" s="9" t="s">
        <v>1102</v>
      </c>
      <c r="B433" s="10">
        <v>44561.0</v>
      </c>
      <c r="C433" s="11">
        <v>1.0</v>
      </c>
      <c r="D433" s="9" t="s">
        <v>1103</v>
      </c>
      <c r="E433" s="11">
        <v>23795.0</v>
      </c>
      <c r="F433" s="9" t="s">
        <v>1581</v>
      </c>
      <c r="G433" s="9" t="s">
        <v>1582</v>
      </c>
      <c r="H433" s="9" t="s">
        <v>1583</v>
      </c>
      <c r="I433" s="9" t="s">
        <v>1584</v>
      </c>
      <c r="J433" s="10">
        <v>44561.0</v>
      </c>
      <c r="K433" s="11">
        <v>1.0</v>
      </c>
      <c r="L433" s="9" t="s">
        <v>1585</v>
      </c>
      <c r="M433" s="12">
        <v>1.0576183E10</v>
      </c>
      <c r="N433" s="9" t="s">
        <v>1586</v>
      </c>
    </row>
    <row r="434">
      <c r="A434" s="9" t="s">
        <v>1104</v>
      </c>
      <c r="B434" s="10">
        <v>44561.0</v>
      </c>
      <c r="C434" s="11">
        <v>1.0</v>
      </c>
      <c r="D434" s="9" t="s">
        <v>139</v>
      </c>
      <c r="E434" s="11">
        <v>3158.0</v>
      </c>
      <c r="F434" s="9" t="s">
        <v>1581</v>
      </c>
      <c r="G434" s="9" t="s">
        <v>1582</v>
      </c>
      <c r="H434" s="9" t="s">
        <v>1583</v>
      </c>
      <c r="I434" s="9" t="s">
        <v>1584</v>
      </c>
      <c r="J434" s="10">
        <v>44561.0</v>
      </c>
      <c r="K434" s="11">
        <v>1.0</v>
      </c>
      <c r="L434" s="9" t="s">
        <v>1585</v>
      </c>
      <c r="M434" s="12">
        <v>1.482274E9</v>
      </c>
      <c r="N434" s="9" t="s">
        <v>1586</v>
      </c>
    </row>
    <row r="435">
      <c r="A435" s="9" t="s">
        <v>1105</v>
      </c>
      <c r="B435" s="10">
        <v>44561.0</v>
      </c>
      <c r="C435" s="11">
        <v>1.0</v>
      </c>
      <c r="D435" s="9" t="s">
        <v>1106</v>
      </c>
      <c r="E435" s="11">
        <v>26794.0</v>
      </c>
      <c r="F435" s="9" t="s">
        <v>1581</v>
      </c>
      <c r="G435" s="9" t="s">
        <v>1582</v>
      </c>
      <c r="H435" s="9" t="s">
        <v>1583</v>
      </c>
      <c r="I435" s="9" t="s">
        <v>1584</v>
      </c>
      <c r="J435" s="10">
        <v>44561.0</v>
      </c>
      <c r="K435" s="11">
        <v>1.0</v>
      </c>
      <c r="L435" s="9" t="s">
        <v>1585</v>
      </c>
      <c r="M435" s="12">
        <v>4.22747E8</v>
      </c>
      <c r="N435" s="9" t="s">
        <v>1586</v>
      </c>
    </row>
    <row r="436">
      <c r="A436" s="9" t="s">
        <v>1107</v>
      </c>
      <c r="B436" s="10">
        <v>44561.0</v>
      </c>
      <c r="C436" s="11">
        <v>1.0</v>
      </c>
      <c r="D436" s="9" t="s">
        <v>1108</v>
      </c>
      <c r="E436" s="11">
        <v>25623.0</v>
      </c>
      <c r="F436" s="9" t="s">
        <v>1581</v>
      </c>
      <c r="G436" s="9" t="s">
        <v>1582</v>
      </c>
      <c r="H436" s="9" t="s">
        <v>1583</v>
      </c>
      <c r="I436" s="9" t="s">
        <v>1584</v>
      </c>
      <c r="J436" s="10">
        <v>44561.0</v>
      </c>
      <c r="K436" s="11">
        <v>1.0</v>
      </c>
      <c r="L436" s="9" t="s">
        <v>1585</v>
      </c>
      <c r="M436" s="12">
        <v>1.9342339E10</v>
      </c>
      <c r="N436" s="9" t="s">
        <v>1586</v>
      </c>
    </row>
    <row r="437">
      <c r="A437" s="9" t="s">
        <v>1109</v>
      </c>
      <c r="B437" s="10">
        <v>44561.0</v>
      </c>
      <c r="C437" s="11">
        <v>1.0</v>
      </c>
      <c r="D437" s="9" t="s">
        <v>1110</v>
      </c>
      <c r="E437" s="11">
        <v>25305.0</v>
      </c>
      <c r="F437" s="9" t="s">
        <v>1581</v>
      </c>
      <c r="G437" s="9" t="s">
        <v>1582</v>
      </c>
      <c r="H437" s="9" t="s">
        <v>1583</v>
      </c>
      <c r="I437" s="9" t="s">
        <v>1584</v>
      </c>
      <c r="J437" s="10">
        <v>44561.0</v>
      </c>
      <c r="K437" s="11">
        <v>1.0</v>
      </c>
      <c r="L437" s="9" t="s">
        <v>1585</v>
      </c>
      <c r="M437" s="12">
        <v>5.67864E8</v>
      </c>
      <c r="N437" s="9" t="s">
        <v>1586</v>
      </c>
    </row>
    <row r="438">
      <c r="A438" s="9" t="s">
        <v>1111</v>
      </c>
      <c r="B438" s="10">
        <v>44561.0</v>
      </c>
      <c r="C438" s="11">
        <v>1.0</v>
      </c>
      <c r="D438" s="9" t="s">
        <v>1112</v>
      </c>
      <c r="E438" s="11">
        <v>24716.0</v>
      </c>
      <c r="F438" s="9" t="s">
        <v>1581</v>
      </c>
      <c r="G438" s="9" t="s">
        <v>1582</v>
      </c>
      <c r="H438" s="9" t="s">
        <v>1583</v>
      </c>
      <c r="I438" s="9" t="s">
        <v>1584</v>
      </c>
      <c r="J438" s="10">
        <v>44561.0</v>
      </c>
      <c r="K438" s="11">
        <v>1.0</v>
      </c>
      <c r="L438" s="9" t="s">
        <v>1585</v>
      </c>
      <c r="M438" s="12">
        <v>9.639239E9</v>
      </c>
      <c r="N438" s="9" t="s">
        <v>1586</v>
      </c>
    </row>
    <row r="439">
      <c r="A439" s="9" t="s">
        <v>1113</v>
      </c>
      <c r="B439" s="10">
        <v>44561.0</v>
      </c>
      <c r="C439" s="11">
        <v>1.0</v>
      </c>
      <c r="D439" s="9" t="s">
        <v>1114</v>
      </c>
      <c r="E439" s="11">
        <v>25194.0</v>
      </c>
      <c r="F439" s="9" t="s">
        <v>1581</v>
      </c>
      <c r="G439" s="9" t="s">
        <v>1582</v>
      </c>
      <c r="H439" s="9" t="s">
        <v>1583</v>
      </c>
      <c r="I439" s="9" t="s">
        <v>1584</v>
      </c>
      <c r="J439" s="10">
        <v>44561.0</v>
      </c>
      <c r="K439" s="11">
        <v>1.0</v>
      </c>
      <c r="L439" s="9" t="s">
        <v>1585</v>
      </c>
      <c r="M439" s="12">
        <v>1.339103E9</v>
      </c>
      <c r="N439" s="9" t="s">
        <v>1586</v>
      </c>
    </row>
    <row r="440">
      <c r="A440" s="9" t="s">
        <v>1115</v>
      </c>
      <c r="B440" s="10">
        <v>44561.0</v>
      </c>
      <c r="C440" s="11">
        <v>1.0</v>
      </c>
      <c r="D440" s="9" t="s">
        <v>1116</v>
      </c>
      <c r="E440" s="11">
        <v>26689.0</v>
      </c>
      <c r="F440" s="9" t="s">
        <v>1581</v>
      </c>
      <c r="G440" s="9" t="s">
        <v>1582</v>
      </c>
      <c r="H440" s="9" t="s">
        <v>1583</v>
      </c>
      <c r="I440" s="9" t="s">
        <v>1584</v>
      </c>
      <c r="J440" s="10">
        <v>44561.0</v>
      </c>
      <c r="K440" s="11">
        <v>1.0</v>
      </c>
      <c r="L440" s="9" t="s">
        <v>1585</v>
      </c>
      <c r="M440" s="12">
        <v>2.00612E8</v>
      </c>
      <c r="N440" s="9" t="s">
        <v>1586</v>
      </c>
    </row>
    <row r="441">
      <c r="A441" s="9" t="s">
        <v>1117</v>
      </c>
      <c r="B441" s="10">
        <v>44561.0</v>
      </c>
      <c r="C441" s="11">
        <v>2.0</v>
      </c>
      <c r="D441" s="9" t="s">
        <v>1118</v>
      </c>
      <c r="E441" s="11">
        <v>25070.0</v>
      </c>
      <c r="F441" s="9" t="s">
        <v>1581</v>
      </c>
      <c r="G441" s="9" t="s">
        <v>1582</v>
      </c>
      <c r="H441" s="9" t="s">
        <v>1583</v>
      </c>
      <c r="I441" s="9" t="s">
        <v>1584</v>
      </c>
      <c r="J441" s="10">
        <v>44561.0</v>
      </c>
      <c r="K441" s="11">
        <v>1.0</v>
      </c>
      <c r="L441" s="9" t="s">
        <v>1585</v>
      </c>
      <c r="M441" s="12">
        <v>1.047786E9</v>
      </c>
      <c r="N441" s="9" t="s">
        <v>1586</v>
      </c>
    </row>
    <row r="442">
      <c r="A442" s="9" t="s">
        <v>1119</v>
      </c>
      <c r="B442" s="10">
        <v>44561.0</v>
      </c>
      <c r="C442" s="11">
        <v>3.0</v>
      </c>
      <c r="D442" s="9" t="s">
        <v>1120</v>
      </c>
      <c r="E442" s="11">
        <v>24830.0</v>
      </c>
      <c r="F442" s="9" t="s">
        <v>1581</v>
      </c>
      <c r="G442" s="9" t="s">
        <v>1582</v>
      </c>
      <c r="H442" s="9" t="s">
        <v>1583</v>
      </c>
      <c r="I442" s="9" t="s">
        <v>1584</v>
      </c>
      <c r="J442" s="10">
        <v>44561.0</v>
      </c>
      <c r="K442" s="11">
        <v>1.0</v>
      </c>
      <c r="L442" s="9" t="s">
        <v>1585</v>
      </c>
      <c r="M442" s="12">
        <v>5.03031E9</v>
      </c>
      <c r="N442" s="9" t="s">
        <v>1586</v>
      </c>
    </row>
    <row r="443">
      <c r="A443" s="9" t="s">
        <v>1603</v>
      </c>
      <c r="B443" s="10">
        <v>44561.0</v>
      </c>
      <c r="C443" s="11">
        <v>1.0</v>
      </c>
      <c r="D443" s="9" t="s">
        <v>1604</v>
      </c>
      <c r="E443" s="11">
        <v>80209.0</v>
      </c>
      <c r="F443" s="9" t="s">
        <v>1581</v>
      </c>
      <c r="G443" s="9" t="s">
        <v>1582</v>
      </c>
      <c r="H443" s="9" t="s">
        <v>1583</v>
      </c>
      <c r="I443" s="9" t="s">
        <v>1584</v>
      </c>
      <c r="J443" s="10">
        <v>44561.0</v>
      </c>
      <c r="K443" s="11">
        <v>1.0</v>
      </c>
      <c r="L443" s="9" t="s">
        <v>1585</v>
      </c>
      <c r="M443" s="12">
        <v>0.0</v>
      </c>
      <c r="N443" s="9" t="s">
        <v>1586</v>
      </c>
    </row>
    <row r="444">
      <c r="A444" s="9" t="s">
        <v>1121</v>
      </c>
      <c r="B444" s="10">
        <v>44561.0</v>
      </c>
      <c r="C444" s="11">
        <v>1.0</v>
      </c>
      <c r="D444" s="9" t="s">
        <v>1122</v>
      </c>
      <c r="E444" s="11">
        <v>24210.0</v>
      </c>
      <c r="F444" s="9" t="s">
        <v>1581</v>
      </c>
      <c r="G444" s="9" t="s">
        <v>1582</v>
      </c>
      <c r="H444" s="9" t="s">
        <v>1583</v>
      </c>
      <c r="I444" s="9" t="s">
        <v>1584</v>
      </c>
      <c r="J444" s="10">
        <v>44561.0</v>
      </c>
      <c r="K444" s="11">
        <v>1.0</v>
      </c>
      <c r="L444" s="9" t="s">
        <v>1585</v>
      </c>
      <c r="M444" s="12">
        <v>5.627267E9</v>
      </c>
      <c r="N444" s="9" t="s">
        <v>1586</v>
      </c>
    </row>
    <row r="445">
      <c r="A445" s="9" t="s">
        <v>1123</v>
      </c>
      <c r="B445" s="10">
        <v>44561.0</v>
      </c>
      <c r="C445" s="11">
        <v>1.0</v>
      </c>
      <c r="D445" s="9" t="s">
        <v>1124</v>
      </c>
      <c r="E445" s="11">
        <v>24120.0</v>
      </c>
      <c r="F445" s="9" t="s">
        <v>1581</v>
      </c>
      <c r="G445" s="9" t="s">
        <v>1582</v>
      </c>
      <c r="H445" s="9" t="s">
        <v>1583</v>
      </c>
      <c r="I445" s="9" t="s">
        <v>1584</v>
      </c>
      <c r="J445" s="10">
        <v>44561.0</v>
      </c>
      <c r="K445" s="11">
        <v>1.0</v>
      </c>
      <c r="L445" s="9" t="s">
        <v>1585</v>
      </c>
      <c r="M445" s="12">
        <v>2.351335E9</v>
      </c>
      <c r="N445" s="9" t="s">
        <v>1586</v>
      </c>
    </row>
    <row r="446">
      <c r="A446" s="9" t="s">
        <v>1125</v>
      </c>
      <c r="B446" s="10">
        <v>44561.0</v>
      </c>
      <c r="C446" s="11">
        <v>1.0</v>
      </c>
      <c r="D446" s="9" t="s">
        <v>1126</v>
      </c>
      <c r="E446" s="11">
        <v>26204.0</v>
      </c>
      <c r="F446" s="9" t="s">
        <v>1581</v>
      </c>
      <c r="G446" s="9" t="s">
        <v>1582</v>
      </c>
      <c r="H446" s="9" t="s">
        <v>1583</v>
      </c>
      <c r="I446" s="9" t="s">
        <v>1584</v>
      </c>
      <c r="J446" s="10">
        <v>44561.0</v>
      </c>
      <c r="K446" s="11">
        <v>1.0</v>
      </c>
      <c r="L446" s="9" t="s">
        <v>1585</v>
      </c>
      <c r="M446" s="12">
        <v>4.41488E8</v>
      </c>
      <c r="N446" s="9" t="s">
        <v>1586</v>
      </c>
    </row>
    <row r="447">
      <c r="A447" s="9" t="s">
        <v>1127</v>
      </c>
      <c r="B447" s="10">
        <v>44561.0</v>
      </c>
      <c r="C447" s="11">
        <v>1.0</v>
      </c>
      <c r="D447" s="9" t="s">
        <v>333</v>
      </c>
      <c r="E447" s="11">
        <v>15300.0</v>
      </c>
      <c r="F447" s="9" t="s">
        <v>1581</v>
      </c>
      <c r="G447" s="9" t="s">
        <v>1582</v>
      </c>
      <c r="H447" s="9" t="s">
        <v>1583</v>
      </c>
      <c r="I447" s="9" t="s">
        <v>1584</v>
      </c>
      <c r="J447" s="10">
        <v>44561.0</v>
      </c>
      <c r="K447" s="11">
        <v>1.0</v>
      </c>
      <c r="L447" s="9" t="s">
        <v>1585</v>
      </c>
      <c r="M447" s="12">
        <v>9.123394E9</v>
      </c>
      <c r="N447" s="9" t="s">
        <v>1586</v>
      </c>
    </row>
    <row r="448">
      <c r="A448" s="9" t="s">
        <v>1128</v>
      </c>
      <c r="B448" s="10">
        <v>44561.0</v>
      </c>
      <c r="C448" s="11">
        <v>1.0</v>
      </c>
      <c r="D448" s="9" t="s">
        <v>1129</v>
      </c>
      <c r="E448" s="11">
        <v>25186.0</v>
      </c>
      <c r="F448" s="9" t="s">
        <v>1581</v>
      </c>
      <c r="G448" s="9" t="s">
        <v>1582</v>
      </c>
      <c r="H448" s="9" t="s">
        <v>1583</v>
      </c>
      <c r="I448" s="9" t="s">
        <v>1584</v>
      </c>
      <c r="J448" s="10">
        <v>44561.0</v>
      </c>
      <c r="K448" s="11">
        <v>1.0</v>
      </c>
      <c r="L448" s="9" t="s">
        <v>1585</v>
      </c>
      <c r="M448" s="12">
        <v>6.407623E9</v>
      </c>
      <c r="N448" s="9" t="s">
        <v>1586</v>
      </c>
    </row>
    <row r="449">
      <c r="A449" s="9" t="s">
        <v>1130</v>
      </c>
      <c r="B449" s="10">
        <v>44561.0</v>
      </c>
      <c r="C449" s="11">
        <v>1.0</v>
      </c>
      <c r="D449" s="9" t="s">
        <v>1131</v>
      </c>
      <c r="E449" s="11">
        <v>23990.0</v>
      </c>
      <c r="F449" s="9" t="s">
        <v>1581</v>
      </c>
      <c r="G449" s="9" t="s">
        <v>1582</v>
      </c>
      <c r="H449" s="9" t="s">
        <v>1583</v>
      </c>
      <c r="I449" s="9" t="s">
        <v>1584</v>
      </c>
      <c r="J449" s="10">
        <v>44561.0</v>
      </c>
      <c r="K449" s="11">
        <v>1.0</v>
      </c>
      <c r="L449" s="9" t="s">
        <v>1585</v>
      </c>
      <c r="M449" s="12">
        <v>5323000.0</v>
      </c>
      <c r="N449" s="9" t="s">
        <v>1586</v>
      </c>
    </row>
    <row r="450">
      <c r="A450" s="9" t="s">
        <v>1132</v>
      </c>
      <c r="B450" s="10">
        <v>44561.0</v>
      </c>
      <c r="C450" s="11">
        <v>1.0</v>
      </c>
      <c r="D450" s="9" t="s">
        <v>1133</v>
      </c>
      <c r="E450" s="11">
        <v>23809.0</v>
      </c>
      <c r="F450" s="9" t="s">
        <v>1581</v>
      </c>
      <c r="G450" s="9" t="s">
        <v>1582</v>
      </c>
      <c r="H450" s="9" t="s">
        <v>1583</v>
      </c>
      <c r="I450" s="9" t="s">
        <v>1584</v>
      </c>
      <c r="J450" s="10">
        <v>44561.0</v>
      </c>
      <c r="K450" s="11">
        <v>1.0</v>
      </c>
      <c r="L450" s="9" t="s">
        <v>1585</v>
      </c>
      <c r="M450" s="12">
        <v>1.738956E9</v>
      </c>
      <c r="N450" s="9" t="s">
        <v>1586</v>
      </c>
    </row>
    <row r="451">
      <c r="A451" s="9" t="s">
        <v>1134</v>
      </c>
      <c r="B451" s="10">
        <v>44561.0</v>
      </c>
      <c r="C451" s="11">
        <v>1.0</v>
      </c>
      <c r="D451" s="9" t="s">
        <v>1135</v>
      </c>
      <c r="E451" s="11">
        <v>25771.0</v>
      </c>
      <c r="F451" s="9" t="s">
        <v>1581</v>
      </c>
      <c r="G451" s="9" t="s">
        <v>1582</v>
      </c>
      <c r="H451" s="9" t="s">
        <v>1583</v>
      </c>
      <c r="I451" s="9" t="s">
        <v>1584</v>
      </c>
      <c r="J451" s="10">
        <v>44561.0</v>
      </c>
      <c r="K451" s="11">
        <v>1.0</v>
      </c>
      <c r="L451" s="9" t="s">
        <v>1585</v>
      </c>
      <c r="M451" s="12">
        <v>1.152584E9</v>
      </c>
      <c r="N451" s="9" t="s">
        <v>1586</v>
      </c>
    </row>
    <row r="452">
      <c r="A452" s="9" t="s">
        <v>1136</v>
      </c>
      <c r="B452" s="10">
        <v>44561.0</v>
      </c>
      <c r="C452" s="11">
        <v>1.0</v>
      </c>
      <c r="D452" s="9" t="s">
        <v>1137</v>
      </c>
      <c r="E452" s="11">
        <v>26280.0</v>
      </c>
      <c r="F452" s="9" t="s">
        <v>1581</v>
      </c>
      <c r="G452" s="9" t="s">
        <v>1582</v>
      </c>
      <c r="H452" s="9" t="s">
        <v>1583</v>
      </c>
      <c r="I452" s="9" t="s">
        <v>1584</v>
      </c>
      <c r="J452" s="10">
        <v>44561.0</v>
      </c>
      <c r="K452" s="11">
        <v>1.0</v>
      </c>
      <c r="L452" s="9" t="s">
        <v>1585</v>
      </c>
      <c r="M452" s="12">
        <v>3.236384E9</v>
      </c>
      <c r="N452" s="9" t="s">
        <v>1586</v>
      </c>
    </row>
    <row r="453">
      <c r="A453" s="9" t="s">
        <v>1138</v>
      </c>
      <c r="B453" s="10">
        <v>44561.0</v>
      </c>
      <c r="C453" s="11">
        <v>1.0</v>
      </c>
      <c r="D453" s="9" t="s">
        <v>1139</v>
      </c>
      <c r="E453" s="11">
        <v>26816.0</v>
      </c>
      <c r="F453" s="9" t="s">
        <v>1581</v>
      </c>
      <c r="G453" s="9" t="s">
        <v>1582</v>
      </c>
      <c r="H453" s="9" t="s">
        <v>1583</v>
      </c>
      <c r="I453" s="9" t="s">
        <v>1584</v>
      </c>
      <c r="J453" s="10">
        <v>44561.0</v>
      </c>
      <c r="K453" s="11">
        <v>1.0</v>
      </c>
      <c r="L453" s="9" t="s">
        <v>1585</v>
      </c>
      <c r="M453" s="12">
        <v>118000.0</v>
      </c>
      <c r="N453" s="9" t="s">
        <v>1586</v>
      </c>
    </row>
    <row r="454">
      <c r="A454" s="9" t="s">
        <v>1140</v>
      </c>
      <c r="B454" s="10">
        <v>44561.0</v>
      </c>
      <c r="C454" s="11">
        <v>3.0</v>
      </c>
      <c r="D454" s="9" t="s">
        <v>1141</v>
      </c>
      <c r="E454" s="11">
        <v>26077.0</v>
      </c>
      <c r="F454" s="9" t="s">
        <v>1581</v>
      </c>
      <c r="G454" s="9" t="s">
        <v>1582</v>
      </c>
      <c r="H454" s="9" t="s">
        <v>1583</v>
      </c>
      <c r="I454" s="9" t="s">
        <v>1584</v>
      </c>
      <c r="J454" s="10">
        <v>44561.0</v>
      </c>
      <c r="K454" s="11">
        <v>1.0</v>
      </c>
      <c r="L454" s="9" t="s">
        <v>1585</v>
      </c>
      <c r="M454" s="12">
        <v>6.43509E8</v>
      </c>
      <c r="N454" s="9" t="s">
        <v>1586</v>
      </c>
    </row>
    <row r="455">
      <c r="A455" s="9" t="s">
        <v>1142</v>
      </c>
      <c r="B455" s="10">
        <v>44561.0</v>
      </c>
      <c r="C455" s="11">
        <v>2.0</v>
      </c>
      <c r="D455" s="9" t="s">
        <v>1143</v>
      </c>
      <c r="E455" s="11">
        <v>25062.0</v>
      </c>
      <c r="F455" s="9" t="s">
        <v>1581</v>
      </c>
      <c r="G455" s="9" t="s">
        <v>1582</v>
      </c>
      <c r="H455" s="9" t="s">
        <v>1583</v>
      </c>
      <c r="I455" s="9" t="s">
        <v>1584</v>
      </c>
      <c r="J455" s="10">
        <v>44561.0</v>
      </c>
      <c r="K455" s="11">
        <v>1.0</v>
      </c>
      <c r="L455" s="9" t="s">
        <v>1585</v>
      </c>
      <c r="M455" s="12">
        <v>1.234672E9</v>
      </c>
      <c r="N455" s="9" t="s">
        <v>1586</v>
      </c>
    </row>
    <row r="456">
      <c r="A456" s="9" t="s">
        <v>1144</v>
      </c>
      <c r="B456" s="10">
        <v>44561.0</v>
      </c>
      <c r="C456" s="11">
        <v>1.0</v>
      </c>
      <c r="D456" s="9" t="s">
        <v>1145</v>
      </c>
      <c r="E456" s="11">
        <v>24082.0</v>
      </c>
      <c r="F456" s="9" t="s">
        <v>1581</v>
      </c>
      <c r="G456" s="9" t="s">
        <v>1582</v>
      </c>
      <c r="H456" s="9" t="s">
        <v>1583</v>
      </c>
      <c r="I456" s="9" t="s">
        <v>1584</v>
      </c>
      <c r="J456" s="10">
        <v>44561.0</v>
      </c>
      <c r="K456" s="11">
        <v>1.0</v>
      </c>
      <c r="L456" s="9" t="s">
        <v>1585</v>
      </c>
      <c r="M456" s="12">
        <v>1408000.0</v>
      </c>
      <c r="N456" s="9" t="s">
        <v>1586</v>
      </c>
    </row>
    <row r="457">
      <c r="A457" s="9" t="s">
        <v>1146</v>
      </c>
      <c r="B457" s="10">
        <v>44561.0</v>
      </c>
      <c r="C457" s="11">
        <v>1.0</v>
      </c>
      <c r="D457" s="9" t="s">
        <v>1147</v>
      </c>
      <c r="E457" s="11">
        <v>25445.0</v>
      </c>
      <c r="F457" s="9" t="s">
        <v>1581</v>
      </c>
      <c r="G457" s="9" t="s">
        <v>1582</v>
      </c>
      <c r="H457" s="9" t="s">
        <v>1583</v>
      </c>
      <c r="I457" s="9" t="s">
        <v>1584</v>
      </c>
      <c r="J457" s="10">
        <v>44561.0</v>
      </c>
      <c r="K457" s="11">
        <v>1.0</v>
      </c>
      <c r="L457" s="9" t="s">
        <v>1585</v>
      </c>
      <c r="M457" s="12">
        <v>1.010095E9</v>
      </c>
      <c r="N457" s="9" t="s">
        <v>1586</v>
      </c>
    </row>
    <row r="458">
      <c r="A458" s="9" t="s">
        <v>1148</v>
      </c>
      <c r="B458" s="10">
        <v>44561.0</v>
      </c>
      <c r="C458" s="11">
        <v>1.0</v>
      </c>
      <c r="D458" s="9" t="s">
        <v>1149</v>
      </c>
      <c r="E458" s="11">
        <v>24341.0</v>
      </c>
      <c r="F458" s="9" t="s">
        <v>1581</v>
      </c>
      <c r="G458" s="9" t="s">
        <v>1582</v>
      </c>
      <c r="H458" s="9" t="s">
        <v>1583</v>
      </c>
      <c r="I458" s="9" t="s">
        <v>1584</v>
      </c>
      <c r="J458" s="10">
        <v>44561.0</v>
      </c>
      <c r="K458" s="11">
        <v>1.0</v>
      </c>
      <c r="L458" s="9" t="s">
        <v>1585</v>
      </c>
      <c r="M458" s="12">
        <v>2.723091E9</v>
      </c>
      <c r="N458" s="9" t="s">
        <v>1586</v>
      </c>
    </row>
    <row r="459">
      <c r="A459" s="9" t="s">
        <v>1150</v>
      </c>
      <c r="B459" s="10">
        <v>44561.0</v>
      </c>
      <c r="C459" s="11">
        <v>2.0</v>
      </c>
      <c r="D459" s="9" t="s">
        <v>1151</v>
      </c>
      <c r="E459" s="11">
        <v>24457.0</v>
      </c>
      <c r="F459" s="9" t="s">
        <v>1581</v>
      </c>
      <c r="G459" s="9" t="s">
        <v>1582</v>
      </c>
      <c r="H459" s="9" t="s">
        <v>1583</v>
      </c>
      <c r="I459" s="9" t="s">
        <v>1584</v>
      </c>
      <c r="J459" s="10">
        <v>44561.0</v>
      </c>
      <c r="K459" s="11">
        <v>1.0</v>
      </c>
      <c r="L459" s="9" t="s">
        <v>1585</v>
      </c>
      <c r="M459" s="12">
        <v>1.16529E9</v>
      </c>
      <c r="N459" s="9" t="s">
        <v>1586</v>
      </c>
    </row>
    <row r="460">
      <c r="A460" s="9" t="s">
        <v>1152</v>
      </c>
      <c r="B460" s="10">
        <v>44561.0</v>
      </c>
      <c r="C460" s="11">
        <v>2.0</v>
      </c>
      <c r="D460" s="9" t="s">
        <v>1153</v>
      </c>
      <c r="E460" s="11">
        <v>22012.0</v>
      </c>
      <c r="F460" s="9" t="s">
        <v>1581</v>
      </c>
      <c r="G460" s="9" t="s">
        <v>1582</v>
      </c>
      <c r="H460" s="9" t="s">
        <v>1583</v>
      </c>
      <c r="I460" s="9" t="s">
        <v>1584</v>
      </c>
      <c r="J460" s="10">
        <v>44561.0</v>
      </c>
      <c r="K460" s="11">
        <v>1.0</v>
      </c>
      <c r="L460" s="9" t="s">
        <v>1585</v>
      </c>
      <c r="M460" s="12">
        <v>1.4261E9</v>
      </c>
      <c r="N460" s="9" t="s">
        <v>1586</v>
      </c>
    </row>
    <row r="461">
      <c r="A461" s="9" t="s">
        <v>1154</v>
      </c>
      <c r="B461" s="10">
        <v>44561.0</v>
      </c>
      <c r="C461" s="11">
        <v>1.0</v>
      </c>
      <c r="D461" s="9" t="s">
        <v>1155</v>
      </c>
      <c r="E461" s="11">
        <v>24147.0</v>
      </c>
      <c r="F461" s="9" t="s">
        <v>1581</v>
      </c>
      <c r="G461" s="9" t="s">
        <v>1582</v>
      </c>
      <c r="H461" s="9" t="s">
        <v>1583</v>
      </c>
      <c r="I461" s="9" t="s">
        <v>1584</v>
      </c>
      <c r="J461" s="10">
        <v>44561.0</v>
      </c>
      <c r="K461" s="11">
        <v>1.0</v>
      </c>
      <c r="L461" s="9" t="s">
        <v>1585</v>
      </c>
      <c r="M461" s="12">
        <v>355000.0</v>
      </c>
      <c r="N461" s="9" t="s">
        <v>1586</v>
      </c>
    </row>
    <row r="462">
      <c r="A462" s="9" t="s">
        <v>1156</v>
      </c>
      <c r="B462" s="10">
        <v>44561.0</v>
      </c>
      <c r="C462" s="11">
        <v>1.0</v>
      </c>
      <c r="D462" s="9" t="s">
        <v>1157</v>
      </c>
      <c r="E462" s="11">
        <v>25615.0</v>
      </c>
      <c r="F462" s="9" t="s">
        <v>1581</v>
      </c>
      <c r="G462" s="9" t="s">
        <v>1582</v>
      </c>
      <c r="H462" s="9" t="s">
        <v>1583</v>
      </c>
      <c r="I462" s="9" t="s">
        <v>1584</v>
      </c>
      <c r="J462" s="10">
        <v>44561.0</v>
      </c>
      <c r="K462" s="11">
        <v>1.0</v>
      </c>
      <c r="L462" s="9" t="s">
        <v>1585</v>
      </c>
      <c r="M462" s="12">
        <v>7.76538E8</v>
      </c>
      <c r="N462" s="9" t="s">
        <v>1586</v>
      </c>
    </row>
    <row r="463">
      <c r="A463" s="9" t="s">
        <v>1158</v>
      </c>
      <c r="B463" s="10">
        <v>44561.0</v>
      </c>
      <c r="C463" s="11">
        <v>2.0</v>
      </c>
      <c r="D463" s="9" t="s">
        <v>1159</v>
      </c>
      <c r="E463" s="11">
        <v>24333.0</v>
      </c>
      <c r="F463" s="9" t="s">
        <v>1581</v>
      </c>
      <c r="G463" s="9" t="s">
        <v>1582</v>
      </c>
      <c r="H463" s="9" t="s">
        <v>1589</v>
      </c>
      <c r="I463" s="9" t="s">
        <v>1584</v>
      </c>
      <c r="J463" s="10">
        <v>44561.0</v>
      </c>
      <c r="K463" s="11">
        <v>1.0</v>
      </c>
      <c r="L463" s="9" t="s">
        <v>1585</v>
      </c>
      <c r="M463" s="12">
        <v>1.4697884E10</v>
      </c>
      <c r="N463" s="9" t="s">
        <v>1586</v>
      </c>
    </row>
    <row r="464">
      <c r="A464" s="9" t="s">
        <v>1160</v>
      </c>
      <c r="B464" s="10">
        <v>44561.0</v>
      </c>
      <c r="C464" s="11">
        <v>2.0</v>
      </c>
      <c r="D464" s="9" t="s">
        <v>1161</v>
      </c>
      <c r="E464" s="11">
        <v>24481.0</v>
      </c>
      <c r="F464" s="9" t="s">
        <v>1581</v>
      </c>
      <c r="G464" s="9" t="s">
        <v>1582</v>
      </c>
      <c r="H464" s="9" t="s">
        <v>1583</v>
      </c>
      <c r="I464" s="9" t="s">
        <v>1584</v>
      </c>
      <c r="J464" s="10">
        <v>44561.0</v>
      </c>
      <c r="K464" s="11">
        <v>1.0</v>
      </c>
      <c r="L464" s="9" t="s">
        <v>1585</v>
      </c>
      <c r="M464" s="12">
        <v>1.366184E9</v>
      </c>
      <c r="N464" s="9" t="s">
        <v>1586</v>
      </c>
    </row>
    <row r="465">
      <c r="A465" s="9" t="s">
        <v>1162</v>
      </c>
      <c r="B465" s="10">
        <v>44561.0</v>
      </c>
      <c r="C465" s="11">
        <v>1.0</v>
      </c>
      <c r="D465" s="9" t="s">
        <v>1163</v>
      </c>
      <c r="E465" s="11">
        <v>25607.0</v>
      </c>
      <c r="F465" s="9" t="s">
        <v>1581</v>
      </c>
      <c r="G465" s="9" t="s">
        <v>1582</v>
      </c>
      <c r="H465" s="9" t="s">
        <v>1583</v>
      </c>
      <c r="I465" s="9" t="s">
        <v>1584</v>
      </c>
      <c r="J465" s="10">
        <v>44561.0</v>
      </c>
      <c r="K465" s="11">
        <v>1.0</v>
      </c>
      <c r="L465" s="9" t="s">
        <v>1585</v>
      </c>
      <c r="M465" s="12">
        <v>3.013226E9</v>
      </c>
      <c r="N465" s="9" t="s">
        <v>1586</v>
      </c>
    </row>
    <row r="466">
      <c r="A466" s="9" t="s">
        <v>1605</v>
      </c>
      <c r="B466" s="10">
        <v>44561.0</v>
      </c>
      <c r="C466" s="11">
        <v>2.0</v>
      </c>
      <c r="D466" s="9" t="s">
        <v>1606</v>
      </c>
      <c r="E466" s="11">
        <v>1155.0</v>
      </c>
      <c r="F466" s="9" t="s">
        <v>1581</v>
      </c>
      <c r="G466" s="9" t="s">
        <v>1582</v>
      </c>
      <c r="H466" s="9" t="s">
        <v>1583</v>
      </c>
      <c r="I466" s="9" t="s">
        <v>1584</v>
      </c>
      <c r="J466" s="10">
        <v>44561.0</v>
      </c>
      <c r="K466" s="11">
        <v>1.0</v>
      </c>
      <c r="L466" s="9" t="s">
        <v>1585</v>
      </c>
      <c r="M466" s="12">
        <v>3.3947402E10</v>
      </c>
      <c r="N466" s="9" t="s">
        <v>1586</v>
      </c>
    </row>
    <row r="467">
      <c r="A467" s="9" t="s">
        <v>1164</v>
      </c>
      <c r="B467" s="10">
        <v>44561.0</v>
      </c>
      <c r="C467" s="11">
        <v>1.0</v>
      </c>
      <c r="D467" s="9" t="s">
        <v>179</v>
      </c>
      <c r="E467" s="11">
        <v>15342.0</v>
      </c>
      <c r="F467" s="9" t="s">
        <v>1581</v>
      </c>
      <c r="G467" s="9" t="s">
        <v>1582</v>
      </c>
      <c r="H467" s="9" t="s">
        <v>1583</v>
      </c>
      <c r="I467" s="9" t="s">
        <v>1584</v>
      </c>
      <c r="J467" s="10">
        <v>44561.0</v>
      </c>
      <c r="K467" s="11">
        <v>1.0</v>
      </c>
      <c r="L467" s="9" t="s">
        <v>1585</v>
      </c>
      <c r="M467" s="12">
        <v>6.588861E9</v>
      </c>
      <c r="N467" s="9" t="s">
        <v>1586</v>
      </c>
    </row>
    <row r="468">
      <c r="A468" s="9" t="s">
        <v>1607</v>
      </c>
      <c r="B468" s="10">
        <v>44561.0</v>
      </c>
      <c r="C468" s="11">
        <v>2.0</v>
      </c>
      <c r="D468" s="9" t="s">
        <v>1608</v>
      </c>
      <c r="E468" s="11">
        <v>20958.0</v>
      </c>
      <c r="F468" s="9" t="s">
        <v>1581</v>
      </c>
      <c r="G468" s="9" t="s">
        <v>1582</v>
      </c>
      <c r="H468" s="9" t="s">
        <v>1583</v>
      </c>
      <c r="I468" s="9" t="s">
        <v>1584</v>
      </c>
      <c r="J468" s="10">
        <v>44561.0</v>
      </c>
      <c r="K468" s="11">
        <v>1.0</v>
      </c>
      <c r="L468" s="9" t="s">
        <v>1585</v>
      </c>
      <c r="M468" s="12">
        <v>4.9353594E10</v>
      </c>
      <c r="N468" s="9" t="s">
        <v>1586</v>
      </c>
    </row>
    <row r="469">
      <c r="A469" s="9" t="s">
        <v>1165</v>
      </c>
      <c r="B469" s="10">
        <v>44561.0</v>
      </c>
      <c r="C469" s="11">
        <v>1.0</v>
      </c>
      <c r="D469" s="9" t="s">
        <v>1166</v>
      </c>
      <c r="E469" s="11">
        <v>24589.0</v>
      </c>
      <c r="F469" s="9" t="s">
        <v>1581</v>
      </c>
      <c r="G469" s="9" t="s">
        <v>1582</v>
      </c>
      <c r="H469" s="9" t="s">
        <v>1583</v>
      </c>
      <c r="I469" s="9" t="s">
        <v>1584</v>
      </c>
      <c r="J469" s="10">
        <v>44561.0</v>
      </c>
      <c r="K469" s="11">
        <v>1.0</v>
      </c>
      <c r="L469" s="9" t="s">
        <v>1585</v>
      </c>
      <c r="M469" s="12">
        <v>1.701085E9</v>
      </c>
      <c r="N469" s="9" t="s">
        <v>1586</v>
      </c>
    </row>
    <row r="470">
      <c r="A470" s="9" t="s">
        <v>1167</v>
      </c>
      <c r="B470" s="10">
        <v>44561.0</v>
      </c>
      <c r="C470" s="11">
        <v>1.0</v>
      </c>
      <c r="D470" s="9" t="s">
        <v>1168</v>
      </c>
      <c r="E470" s="11">
        <v>24368.0</v>
      </c>
      <c r="F470" s="9" t="s">
        <v>1581</v>
      </c>
      <c r="G470" s="9" t="s">
        <v>1582</v>
      </c>
      <c r="H470" s="9" t="s">
        <v>1583</v>
      </c>
      <c r="I470" s="9" t="s">
        <v>1584</v>
      </c>
      <c r="J470" s="10">
        <v>44561.0</v>
      </c>
      <c r="K470" s="11">
        <v>1.0</v>
      </c>
      <c r="L470" s="9" t="s">
        <v>1585</v>
      </c>
      <c r="M470" s="12">
        <v>4000.0</v>
      </c>
      <c r="N470" s="9" t="s">
        <v>1586</v>
      </c>
    </row>
    <row r="471">
      <c r="A471" s="9" t="s">
        <v>1169</v>
      </c>
      <c r="B471" s="10">
        <v>44561.0</v>
      </c>
      <c r="C471" s="11">
        <v>1.0</v>
      </c>
      <c r="D471" s="9" t="s">
        <v>1170</v>
      </c>
      <c r="E471" s="11">
        <v>26620.0</v>
      </c>
      <c r="F471" s="9" t="s">
        <v>1581</v>
      </c>
      <c r="G471" s="9" t="s">
        <v>1582</v>
      </c>
      <c r="H471" s="9" t="s">
        <v>1583</v>
      </c>
      <c r="I471" s="9" t="s">
        <v>1584</v>
      </c>
      <c r="J471" s="10">
        <v>44561.0</v>
      </c>
      <c r="K471" s="11">
        <v>1.0</v>
      </c>
      <c r="L471" s="9" t="s">
        <v>1585</v>
      </c>
      <c r="M471" s="12">
        <v>5.304312E9</v>
      </c>
      <c r="N471" s="9" t="s">
        <v>1586</v>
      </c>
    </row>
    <row r="472">
      <c r="A472" s="9" t="s">
        <v>1171</v>
      </c>
      <c r="B472" s="10">
        <v>44561.0</v>
      </c>
      <c r="C472" s="11">
        <v>1.0</v>
      </c>
      <c r="D472" s="9" t="s">
        <v>1172</v>
      </c>
      <c r="E472" s="11">
        <v>24422.0</v>
      </c>
      <c r="F472" s="9" t="s">
        <v>1581</v>
      </c>
      <c r="G472" s="9" t="s">
        <v>1582</v>
      </c>
      <c r="H472" s="9" t="s">
        <v>1583</v>
      </c>
      <c r="I472" s="9" t="s">
        <v>1584</v>
      </c>
      <c r="J472" s="10">
        <v>44561.0</v>
      </c>
      <c r="K472" s="11">
        <v>1.0</v>
      </c>
      <c r="L472" s="9" t="s">
        <v>1585</v>
      </c>
      <c r="M472" s="12">
        <v>2.546663E9</v>
      </c>
      <c r="N472" s="9" t="s">
        <v>1586</v>
      </c>
    </row>
    <row r="473">
      <c r="A473" s="9" t="s">
        <v>1173</v>
      </c>
      <c r="B473" s="10">
        <v>44561.0</v>
      </c>
      <c r="C473" s="11">
        <v>1.0</v>
      </c>
      <c r="D473" s="9" t="s">
        <v>1174</v>
      </c>
      <c r="E473" s="11">
        <v>24430.0</v>
      </c>
      <c r="F473" s="9" t="s">
        <v>1581</v>
      </c>
      <c r="G473" s="9" t="s">
        <v>1582</v>
      </c>
      <c r="H473" s="9" t="s">
        <v>1583</v>
      </c>
      <c r="I473" s="9" t="s">
        <v>1584</v>
      </c>
      <c r="J473" s="10">
        <v>44561.0</v>
      </c>
      <c r="K473" s="11">
        <v>1.0</v>
      </c>
      <c r="L473" s="9" t="s">
        <v>1585</v>
      </c>
      <c r="M473" s="12">
        <v>1.597326E9</v>
      </c>
      <c r="N473" s="9" t="s">
        <v>1586</v>
      </c>
    </row>
    <row r="474">
      <c r="A474" s="9" t="s">
        <v>1175</v>
      </c>
      <c r="B474" s="10">
        <v>44561.0</v>
      </c>
      <c r="C474" s="11">
        <v>1.0</v>
      </c>
      <c r="D474" s="9" t="s">
        <v>1176</v>
      </c>
      <c r="E474" s="11">
        <v>24686.0</v>
      </c>
      <c r="F474" s="9" t="s">
        <v>1581</v>
      </c>
      <c r="G474" s="9" t="s">
        <v>1582</v>
      </c>
      <c r="H474" s="9" t="s">
        <v>1589</v>
      </c>
      <c r="I474" s="9" t="s">
        <v>1584</v>
      </c>
      <c r="J474" s="10">
        <v>44561.0</v>
      </c>
      <c r="K474" s="11">
        <v>1.0</v>
      </c>
      <c r="L474" s="9" t="s">
        <v>1585</v>
      </c>
      <c r="M474" s="12">
        <v>2.3982125E10</v>
      </c>
      <c r="N474" s="9" t="s">
        <v>1586</v>
      </c>
    </row>
    <row r="475">
      <c r="A475" s="9" t="s">
        <v>1177</v>
      </c>
      <c r="B475" s="10">
        <v>44561.0</v>
      </c>
      <c r="C475" s="11">
        <v>1.0</v>
      </c>
      <c r="D475" s="9" t="s">
        <v>1178</v>
      </c>
      <c r="E475" s="11">
        <v>13781.0</v>
      </c>
      <c r="F475" s="9" t="s">
        <v>1581</v>
      </c>
      <c r="G475" s="9" t="s">
        <v>1582</v>
      </c>
      <c r="H475" s="9" t="s">
        <v>1583</v>
      </c>
      <c r="I475" s="9" t="s">
        <v>1584</v>
      </c>
      <c r="J475" s="10">
        <v>44561.0</v>
      </c>
      <c r="K475" s="11">
        <v>1.0</v>
      </c>
      <c r="L475" s="9" t="s">
        <v>1585</v>
      </c>
      <c r="M475" s="12">
        <v>2.907774E9</v>
      </c>
      <c r="N475" s="9" t="s">
        <v>1586</v>
      </c>
    </row>
    <row r="476">
      <c r="A476" s="9" t="s">
        <v>1179</v>
      </c>
      <c r="B476" s="10">
        <v>44561.0</v>
      </c>
      <c r="C476" s="11">
        <v>1.0</v>
      </c>
      <c r="D476" s="9" t="s">
        <v>1180</v>
      </c>
      <c r="E476" s="11">
        <v>24899.0</v>
      </c>
      <c r="F476" s="9" t="s">
        <v>1581</v>
      </c>
      <c r="G476" s="9" t="s">
        <v>1582</v>
      </c>
      <c r="H476" s="9" t="s">
        <v>1583</v>
      </c>
      <c r="I476" s="9" t="s">
        <v>1584</v>
      </c>
      <c r="J476" s="10">
        <v>44561.0</v>
      </c>
      <c r="K476" s="11">
        <v>1.0</v>
      </c>
      <c r="L476" s="9" t="s">
        <v>1585</v>
      </c>
      <c r="M476" s="12">
        <v>8825000.0</v>
      </c>
      <c r="N476" s="9" t="s">
        <v>1586</v>
      </c>
    </row>
    <row r="477">
      <c r="A477" s="9" t="s">
        <v>1181</v>
      </c>
      <c r="B477" s="10">
        <v>44561.0</v>
      </c>
      <c r="C477" s="11">
        <v>1.0</v>
      </c>
      <c r="D477" s="9" t="s">
        <v>1182</v>
      </c>
      <c r="E477" s="11">
        <v>22985.0</v>
      </c>
      <c r="F477" s="9" t="s">
        <v>1581</v>
      </c>
      <c r="G477" s="9" t="s">
        <v>1582</v>
      </c>
      <c r="H477" s="9" t="s">
        <v>1583</v>
      </c>
      <c r="I477" s="9" t="s">
        <v>1584</v>
      </c>
      <c r="J477" s="10">
        <v>44561.0</v>
      </c>
      <c r="K477" s="11">
        <v>1.0</v>
      </c>
      <c r="L477" s="9" t="s">
        <v>1585</v>
      </c>
      <c r="M477" s="12">
        <v>2.68117E8</v>
      </c>
      <c r="N477" s="9" t="s">
        <v>1586</v>
      </c>
    </row>
    <row r="478">
      <c r="A478" s="9" t="s">
        <v>1183</v>
      </c>
      <c r="B478" s="10">
        <v>44561.0</v>
      </c>
      <c r="C478" s="11">
        <v>1.0</v>
      </c>
      <c r="D478" s="9" t="s">
        <v>1184</v>
      </c>
      <c r="E478" s="11">
        <v>21121.0</v>
      </c>
      <c r="F478" s="9" t="s">
        <v>1581</v>
      </c>
      <c r="G478" s="9" t="s">
        <v>1582</v>
      </c>
      <c r="H478" s="9" t="s">
        <v>1583</v>
      </c>
      <c r="I478" s="9" t="s">
        <v>1584</v>
      </c>
      <c r="J478" s="10">
        <v>44561.0</v>
      </c>
      <c r="K478" s="11">
        <v>1.0</v>
      </c>
      <c r="L478" s="9" t="s">
        <v>1585</v>
      </c>
      <c r="M478" s="12">
        <v>1.1499793E10</v>
      </c>
      <c r="N478" s="9" t="s">
        <v>1586</v>
      </c>
    </row>
    <row r="479">
      <c r="A479" s="9" t="s">
        <v>1185</v>
      </c>
      <c r="B479" s="10">
        <v>44561.0</v>
      </c>
      <c r="C479" s="11">
        <v>1.0</v>
      </c>
      <c r="D479" s="9" t="s">
        <v>1186</v>
      </c>
      <c r="E479" s="11">
        <v>26956.0</v>
      </c>
      <c r="F479" s="9" t="s">
        <v>1581</v>
      </c>
      <c r="G479" s="9" t="s">
        <v>1582</v>
      </c>
      <c r="H479" s="9" t="s">
        <v>1583</v>
      </c>
      <c r="I479" s="9" t="s">
        <v>1584</v>
      </c>
      <c r="J479" s="10">
        <v>44561.0</v>
      </c>
      <c r="K479" s="11">
        <v>1.0</v>
      </c>
      <c r="L479" s="9" t="s">
        <v>1585</v>
      </c>
      <c r="M479" s="12">
        <v>4.66932E8</v>
      </c>
      <c r="N479" s="9" t="s">
        <v>1586</v>
      </c>
    </row>
    <row r="480">
      <c r="A480" s="9" t="s">
        <v>1187</v>
      </c>
      <c r="B480" s="10">
        <v>44561.0</v>
      </c>
      <c r="C480" s="11">
        <v>2.0</v>
      </c>
      <c r="D480" s="9" t="s">
        <v>1188</v>
      </c>
      <c r="E480" s="11">
        <v>25844.0</v>
      </c>
      <c r="F480" s="9" t="s">
        <v>1581</v>
      </c>
      <c r="G480" s="9" t="s">
        <v>1582</v>
      </c>
      <c r="H480" s="9" t="s">
        <v>1583</v>
      </c>
      <c r="I480" s="9" t="s">
        <v>1584</v>
      </c>
      <c r="J480" s="10">
        <v>44561.0</v>
      </c>
      <c r="K480" s="11">
        <v>1.0</v>
      </c>
      <c r="L480" s="9" t="s">
        <v>1585</v>
      </c>
      <c r="M480" s="12">
        <v>2.79731E9</v>
      </c>
      <c r="N480" s="9" t="s">
        <v>1586</v>
      </c>
    </row>
    <row r="481">
      <c r="A481" s="9" t="s">
        <v>1189</v>
      </c>
      <c r="B481" s="10">
        <v>44561.0</v>
      </c>
      <c r="C481" s="11">
        <v>1.0</v>
      </c>
      <c r="D481" s="9" t="s">
        <v>1190</v>
      </c>
      <c r="E481" s="11">
        <v>24511.0</v>
      </c>
      <c r="F481" s="9" t="s">
        <v>1581</v>
      </c>
      <c r="G481" s="9" t="s">
        <v>1582</v>
      </c>
      <c r="H481" s="9" t="s">
        <v>1583</v>
      </c>
      <c r="I481" s="9" t="s">
        <v>1584</v>
      </c>
      <c r="J481" s="10">
        <v>44561.0</v>
      </c>
      <c r="K481" s="11">
        <v>1.0</v>
      </c>
      <c r="L481" s="9" t="s">
        <v>1585</v>
      </c>
      <c r="M481" s="12">
        <v>5.6674E7</v>
      </c>
      <c r="N481" s="9" t="s">
        <v>1586</v>
      </c>
    </row>
    <row r="482">
      <c r="A482" s="9" t="s">
        <v>1191</v>
      </c>
      <c r="B482" s="10">
        <v>44561.0</v>
      </c>
      <c r="C482" s="11">
        <v>1.0</v>
      </c>
      <c r="D482" s="9" t="s">
        <v>1192</v>
      </c>
      <c r="E482" s="11">
        <v>22616.0</v>
      </c>
      <c r="F482" s="9" t="s">
        <v>1581</v>
      </c>
      <c r="G482" s="9" t="s">
        <v>1582</v>
      </c>
      <c r="H482" s="9" t="s">
        <v>1583</v>
      </c>
      <c r="I482" s="9" t="s">
        <v>1584</v>
      </c>
      <c r="J482" s="10">
        <v>44561.0</v>
      </c>
      <c r="K482" s="11">
        <v>1.0</v>
      </c>
      <c r="L482" s="9" t="s">
        <v>1585</v>
      </c>
      <c r="M482" s="12">
        <v>3.18201799E11</v>
      </c>
      <c r="N482" s="9" t="s">
        <v>1586</v>
      </c>
    </row>
    <row r="483">
      <c r="A483" s="9" t="s">
        <v>1193</v>
      </c>
      <c r="B483" s="10">
        <v>44561.0</v>
      </c>
      <c r="C483" s="11">
        <v>1.0</v>
      </c>
      <c r="D483" s="9" t="s">
        <v>1194</v>
      </c>
      <c r="E483" s="11">
        <v>24520.0</v>
      </c>
      <c r="F483" s="9" t="s">
        <v>1581</v>
      </c>
      <c r="G483" s="9" t="s">
        <v>1582</v>
      </c>
      <c r="H483" s="9" t="s">
        <v>1583</v>
      </c>
      <c r="I483" s="9" t="s">
        <v>1584</v>
      </c>
      <c r="J483" s="10">
        <v>44561.0</v>
      </c>
      <c r="K483" s="11">
        <v>1.0</v>
      </c>
      <c r="L483" s="9" t="s">
        <v>1585</v>
      </c>
      <c r="M483" s="12">
        <v>9965000.0</v>
      </c>
      <c r="N483" s="9" t="s">
        <v>1586</v>
      </c>
    </row>
    <row r="484">
      <c r="A484" s="9" t="s">
        <v>1195</v>
      </c>
      <c r="B484" s="10">
        <v>44561.0</v>
      </c>
      <c r="C484" s="11">
        <v>1.0</v>
      </c>
      <c r="D484" s="9" t="s">
        <v>222</v>
      </c>
      <c r="E484" s="11">
        <v>13366.0</v>
      </c>
      <c r="F484" s="9" t="s">
        <v>1581</v>
      </c>
      <c r="G484" s="9" t="s">
        <v>1582</v>
      </c>
      <c r="H484" s="9" t="s">
        <v>1589</v>
      </c>
      <c r="I484" s="9" t="s">
        <v>1584</v>
      </c>
      <c r="J484" s="10">
        <v>44561.0</v>
      </c>
      <c r="K484" s="11">
        <v>1.0</v>
      </c>
      <c r="L484" s="9" t="s">
        <v>1585</v>
      </c>
      <c r="M484" s="12">
        <v>5.9695644E10</v>
      </c>
      <c r="N484" s="9" t="s">
        <v>1586</v>
      </c>
    </row>
    <row r="485">
      <c r="A485" s="9" t="s">
        <v>1196</v>
      </c>
      <c r="B485" s="10">
        <v>44561.0</v>
      </c>
      <c r="C485" s="11">
        <v>1.0</v>
      </c>
      <c r="D485" s="9" t="s">
        <v>1197</v>
      </c>
      <c r="E485" s="11">
        <v>25216.0</v>
      </c>
      <c r="F485" s="9" t="s">
        <v>1581</v>
      </c>
      <c r="G485" s="9" t="s">
        <v>1582</v>
      </c>
      <c r="H485" s="9" t="s">
        <v>1583</v>
      </c>
      <c r="I485" s="9" t="s">
        <v>1584</v>
      </c>
      <c r="J485" s="10">
        <v>44561.0</v>
      </c>
      <c r="K485" s="11">
        <v>1.0</v>
      </c>
      <c r="L485" s="9" t="s">
        <v>1585</v>
      </c>
      <c r="M485" s="12">
        <v>2.9522E7</v>
      </c>
      <c r="N485" s="9" t="s">
        <v>1586</v>
      </c>
    </row>
    <row r="486">
      <c r="A486" s="9" t="s">
        <v>1198</v>
      </c>
      <c r="B486" s="10">
        <v>44561.0</v>
      </c>
      <c r="C486" s="11">
        <v>2.0</v>
      </c>
      <c r="D486" s="9" t="s">
        <v>1199</v>
      </c>
      <c r="E486" s="11">
        <v>25755.0</v>
      </c>
      <c r="F486" s="9" t="s">
        <v>1581</v>
      </c>
      <c r="G486" s="9" t="s">
        <v>1582</v>
      </c>
      <c r="H486" s="9" t="s">
        <v>1583</v>
      </c>
      <c r="I486" s="9" t="s">
        <v>1584</v>
      </c>
      <c r="J486" s="10">
        <v>44561.0</v>
      </c>
      <c r="K486" s="11">
        <v>1.0</v>
      </c>
      <c r="L486" s="9" t="s">
        <v>1585</v>
      </c>
      <c r="M486" s="12">
        <v>6.975752E9</v>
      </c>
      <c r="N486" s="9" t="s">
        <v>1586</v>
      </c>
    </row>
    <row r="487">
      <c r="A487" s="9" t="s">
        <v>1609</v>
      </c>
      <c r="B487" s="10">
        <v>44561.0</v>
      </c>
      <c r="C487" s="11">
        <v>1.0</v>
      </c>
      <c r="D487" s="9" t="s">
        <v>1610</v>
      </c>
      <c r="E487" s="11">
        <v>24562.0</v>
      </c>
      <c r="F487" s="9" t="s">
        <v>1581</v>
      </c>
      <c r="G487" s="9" t="s">
        <v>1582</v>
      </c>
      <c r="H487" s="9" t="s">
        <v>1589</v>
      </c>
      <c r="I487" s="9" t="s">
        <v>1584</v>
      </c>
      <c r="J487" s="10">
        <v>44561.0</v>
      </c>
      <c r="K487" s="11">
        <v>1.0</v>
      </c>
      <c r="L487" s="9" t="s">
        <v>1585</v>
      </c>
      <c r="M487" s="12">
        <v>1.81886E8</v>
      </c>
      <c r="N487" s="9" t="s">
        <v>1586</v>
      </c>
    </row>
    <row r="488">
      <c r="A488" s="9" t="s">
        <v>1200</v>
      </c>
      <c r="B488" s="10">
        <v>44561.0</v>
      </c>
      <c r="C488" s="11">
        <v>1.0</v>
      </c>
      <c r="D488" s="9" t="s">
        <v>1201</v>
      </c>
      <c r="E488" s="11">
        <v>24597.0</v>
      </c>
      <c r="F488" s="9" t="s">
        <v>1581</v>
      </c>
      <c r="G488" s="9" t="s">
        <v>1582</v>
      </c>
      <c r="H488" s="9" t="s">
        <v>1583</v>
      </c>
      <c r="I488" s="9" t="s">
        <v>1584</v>
      </c>
      <c r="J488" s="10">
        <v>44561.0</v>
      </c>
      <c r="K488" s="11">
        <v>1.0</v>
      </c>
      <c r="L488" s="9" t="s">
        <v>1585</v>
      </c>
      <c r="M488" s="12">
        <v>7.32987E8</v>
      </c>
      <c r="N488" s="9" t="s">
        <v>1586</v>
      </c>
    </row>
    <row r="489">
      <c r="A489" s="9" t="s">
        <v>1202</v>
      </c>
      <c r="B489" s="10">
        <v>44561.0</v>
      </c>
      <c r="C489" s="11">
        <v>1.0</v>
      </c>
      <c r="D489" s="9" t="s">
        <v>1203</v>
      </c>
      <c r="E489" s="11">
        <v>24643.0</v>
      </c>
      <c r="F489" s="9" t="s">
        <v>1581</v>
      </c>
      <c r="G489" s="9" t="s">
        <v>1582</v>
      </c>
      <c r="H489" s="9" t="s">
        <v>1589</v>
      </c>
      <c r="I489" s="9" t="s">
        <v>1584</v>
      </c>
      <c r="J489" s="10">
        <v>44561.0</v>
      </c>
      <c r="K489" s="11">
        <v>1.0</v>
      </c>
      <c r="L489" s="9" t="s">
        <v>1585</v>
      </c>
      <c r="M489" s="12">
        <v>1100000.0</v>
      </c>
      <c r="N489" s="9" t="s">
        <v>1586</v>
      </c>
    </row>
    <row r="490">
      <c r="A490" s="9" t="s">
        <v>1204</v>
      </c>
      <c r="B490" s="10">
        <v>44561.0</v>
      </c>
      <c r="C490" s="11">
        <v>1.0</v>
      </c>
      <c r="D490" s="9" t="s">
        <v>1205</v>
      </c>
      <c r="E490" s="11">
        <v>25461.0</v>
      </c>
      <c r="F490" s="9" t="s">
        <v>1581</v>
      </c>
      <c r="G490" s="9" t="s">
        <v>1582</v>
      </c>
      <c r="H490" s="9" t="s">
        <v>1583</v>
      </c>
      <c r="I490" s="9" t="s">
        <v>1584</v>
      </c>
      <c r="J490" s="10">
        <v>44561.0</v>
      </c>
      <c r="K490" s="11">
        <v>1.0</v>
      </c>
      <c r="L490" s="9" t="s">
        <v>1585</v>
      </c>
      <c r="M490" s="12">
        <v>6.49328E8</v>
      </c>
      <c r="N490" s="9" t="s">
        <v>1586</v>
      </c>
    </row>
    <row r="491">
      <c r="A491" s="9" t="s">
        <v>1206</v>
      </c>
      <c r="B491" s="10">
        <v>44561.0</v>
      </c>
      <c r="C491" s="11">
        <v>1.0</v>
      </c>
      <c r="D491" s="9" t="s">
        <v>1207</v>
      </c>
      <c r="E491" s="11">
        <v>25810.0</v>
      </c>
      <c r="F491" s="9" t="s">
        <v>1581</v>
      </c>
      <c r="G491" s="9" t="s">
        <v>1582</v>
      </c>
      <c r="H491" s="9" t="s">
        <v>1583</v>
      </c>
      <c r="I491" s="9" t="s">
        <v>1584</v>
      </c>
      <c r="J491" s="10">
        <v>44561.0</v>
      </c>
      <c r="K491" s="11">
        <v>1.0</v>
      </c>
      <c r="L491" s="9" t="s">
        <v>1585</v>
      </c>
      <c r="M491" s="12">
        <v>2.811686E9</v>
      </c>
      <c r="N491" s="9" t="s">
        <v>1586</v>
      </c>
    </row>
    <row r="492">
      <c r="A492" s="9" t="s">
        <v>1208</v>
      </c>
      <c r="B492" s="10">
        <v>44561.0</v>
      </c>
      <c r="C492" s="11">
        <v>1.0</v>
      </c>
      <c r="D492" s="9" t="s">
        <v>1209</v>
      </c>
      <c r="E492" s="11">
        <v>26409.0</v>
      </c>
      <c r="F492" s="9" t="s">
        <v>1581</v>
      </c>
      <c r="G492" s="9" t="s">
        <v>1582</v>
      </c>
      <c r="H492" s="9" t="s">
        <v>1583</v>
      </c>
      <c r="I492" s="9" t="s">
        <v>1584</v>
      </c>
      <c r="J492" s="10">
        <v>44561.0</v>
      </c>
      <c r="K492" s="11">
        <v>1.0</v>
      </c>
      <c r="L492" s="9" t="s">
        <v>1585</v>
      </c>
      <c r="M492" s="12">
        <v>1.882576E9</v>
      </c>
      <c r="N492" s="9" t="s">
        <v>1586</v>
      </c>
    </row>
    <row r="493">
      <c r="A493" s="9" t="s">
        <v>1210</v>
      </c>
      <c r="B493" s="10">
        <v>44561.0</v>
      </c>
      <c r="C493" s="11">
        <v>1.0</v>
      </c>
      <c r="D493" s="9" t="s">
        <v>1211</v>
      </c>
      <c r="E493" s="11">
        <v>24732.0</v>
      </c>
      <c r="F493" s="9" t="s">
        <v>1581</v>
      </c>
      <c r="G493" s="9" t="s">
        <v>1582</v>
      </c>
      <c r="H493" s="9" t="s">
        <v>1589</v>
      </c>
      <c r="I493" s="9" t="s">
        <v>1584</v>
      </c>
      <c r="J493" s="10">
        <v>44561.0</v>
      </c>
      <c r="K493" s="11">
        <v>1.0</v>
      </c>
      <c r="L493" s="9" t="s">
        <v>1585</v>
      </c>
      <c r="M493" s="12">
        <v>1466000.0</v>
      </c>
      <c r="N493" s="9" t="s">
        <v>1586</v>
      </c>
    </row>
    <row r="494">
      <c r="A494" s="9" t="s">
        <v>1212</v>
      </c>
      <c r="B494" s="10">
        <v>44561.0</v>
      </c>
      <c r="C494" s="11">
        <v>1.0</v>
      </c>
      <c r="D494" s="9" t="s">
        <v>1213</v>
      </c>
      <c r="E494" s="11">
        <v>25356.0</v>
      </c>
      <c r="F494" s="9" t="s">
        <v>1581</v>
      </c>
      <c r="G494" s="9" t="s">
        <v>1582</v>
      </c>
      <c r="H494" s="9" t="s">
        <v>1583</v>
      </c>
      <c r="I494" s="9" t="s">
        <v>1584</v>
      </c>
      <c r="J494" s="10">
        <v>44561.0</v>
      </c>
      <c r="K494" s="11">
        <v>1.0</v>
      </c>
      <c r="L494" s="9" t="s">
        <v>1585</v>
      </c>
      <c r="M494" s="12">
        <v>1.342092E9</v>
      </c>
      <c r="N494" s="9" t="s">
        <v>1586</v>
      </c>
    </row>
    <row r="495">
      <c r="A495" s="9" t="s">
        <v>1214</v>
      </c>
      <c r="B495" s="10">
        <v>44561.0</v>
      </c>
      <c r="C495" s="11">
        <v>1.0</v>
      </c>
      <c r="D495" s="9" t="s">
        <v>1215</v>
      </c>
      <c r="E495" s="11">
        <v>24724.0</v>
      </c>
      <c r="F495" s="9" t="s">
        <v>1581</v>
      </c>
      <c r="G495" s="9" t="s">
        <v>1582</v>
      </c>
      <c r="H495" s="9" t="s">
        <v>1589</v>
      </c>
      <c r="I495" s="9" t="s">
        <v>1584</v>
      </c>
      <c r="J495" s="10">
        <v>44561.0</v>
      </c>
      <c r="K495" s="11">
        <v>1.0</v>
      </c>
      <c r="L495" s="9" t="s">
        <v>1585</v>
      </c>
      <c r="M495" s="12">
        <v>4.2035876E10</v>
      </c>
      <c r="N495" s="9" t="s">
        <v>1586</v>
      </c>
    </row>
    <row r="496">
      <c r="A496" s="9" t="s">
        <v>1216</v>
      </c>
      <c r="B496" s="10">
        <v>44561.0</v>
      </c>
      <c r="C496" s="11">
        <v>1.0</v>
      </c>
      <c r="D496" s="9" t="s">
        <v>388</v>
      </c>
      <c r="E496" s="11">
        <v>21202.0</v>
      </c>
      <c r="F496" s="9" t="s">
        <v>1581</v>
      </c>
      <c r="G496" s="9" t="s">
        <v>1582</v>
      </c>
      <c r="H496" s="9" t="s">
        <v>1583</v>
      </c>
      <c r="I496" s="9" t="s">
        <v>1584</v>
      </c>
      <c r="J496" s="10">
        <v>44561.0</v>
      </c>
      <c r="K496" s="11">
        <v>1.0</v>
      </c>
      <c r="L496" s="9" t="s">
        <v>1585</v>
      </c>
      <c r="M496" s="12">
        <v>2.837098E9</v>
      </c>
      <c r="N496" s="9" t="s">
        <v>1586</v>
      </c>
    </row>
    <row r="497">
      <c r="A497" s="9" t="s">
        <v>1217</v>
      </c>
      <c r="B497" s="10">
        <v>44561.0</v>
      </c>
      <c r="C497" s="11">
        <v>1.0</v>
      </c>
      <c r="D497" s="9" t="s">
        <v>1218</v>
      </c>
      <c r="E497" s="11">
        <v>25020.0</v>
      </c>
      <c r="F497" s="9" t="s">
        <v>1581</v>
      </c>
      <c r="G497" s="9" t="s">
        <v>1582</v>
      </c>
      <c r="H497" s="9" t="s">
        <v>1583</v>
      </c>
      <c r="I497" s="9" t="s">
        <v>1584</v>
      </c>
      <c r="J497" s="10">
        <v>44561.0</v>
      </c>
      <c r="K497" s="11">
        <v>1.0</v>
      </c>
      <c r="L497" s="9" t="s">
        <v>1585</v>
      </c>
      <c r="M497" s="12">
        <v>1.13427E8</v>
      </c>
      <c r="N497" s="9" t="s">
        <v>1586</v>
      </c>
    </row>
    <row r="498">
      <c r="A498" s="9" t="s">
        <v>1219</v>
      </c>
      <c r="B498" s="10">
        <v>44561.0</v>
      </c>
      <c r="C498" s="11">
        <v>1.0</v>
      </c>
      <c r="D498" s="9" t="s">
        <v>1220</v>
      </c>
      <c r="E498" s="11">
        <v>24783.0</v>
      </c>
      <c r="F498" s="9" t="s">
        <v>1581</v>
      </c>
      <c r="G498" s="9" t="s">
        <v>1582</v>
      </c>
      <c r="H498" s="9" t="s">
        <v>1583</v>
      </c>
      <c r="I498" s="9" t="s">
        <v>1584</v>
      </c>
      <c r="J498" s="10">
        <v>44561.0</v>
      </c>
      <c r="K498" s="11">
        <v>1.0</v>
      </c>
      <c r="L498" s="9" t="s">
        <v>1585</v>
      </c>
      <c r="M498" s="12">
        <v>2.8831141E10</v>
      </c>
      <c r="N498" s="9" t="s">
        <v>1586</v>
      </c>
    </row>
    <row r="499">
      <c r="A499" s="9" t="s">
        <v>1221</v>
      </c>
      <c r="B499" s="10">
        <v>44561.0</v>
      </c>
      <c r="C499" s="11">
        <v>1.0</v>
      </c>
      <c r="D499" s="9" t="s">
        <v>307</v>
      </c>
      <c r="E499" s="11">
        <v>9512.0</v>
      </c>
      <c r="F499" s="9" t="s">
        <v>1581</v>
      </c>
      <c r="G499" s="9" t="s">
        <v>1582</v>
      </c>
      <c r="H499" s="9" t="s">
        <v>1583</v>
      </c>
      <c r="I499" s="9" t="s">
        <v>1584</v>
      </c>
      <c r="J499" s="10">
        <v>44561.0</v>
      </c>
      <c r="K499" s="11">
        <v>1.0</v>
      </c>
      <c r="L499" s="9" t="s">
        <v>1585</v>
      </c>
      <c r="M499" s="12">
        <v>1.248196E12</v>
      </c>
      <c r="N499" s="9" t="s">
        <v>1586</v>
      </c>
    </row>
    <row r="500">
      <c r="A500" s="9" t="s">
        <v>1222</v>
      </c>
      <c r="B500" s="10">
        <v>44561.0</v>
      </c>
      <c r="C500" s="11">
        <v>1.0</v>
      </c>
      <c r="D500" s="9" t="s">
        <v>244</v>
      </c>
      <c r="E500" s="11">
        <v>7811.0</v>
      </c>
      <c r="F500" s="9" t="s">
        <v>1581</v>
      </c>
      <c r="G500" s="9" t="s">
        <v>1582</v>
      </c>
      <c r="H500" s="9" t="s">
        <v>1583</v>
      </c>
      <c r="I500" s="9" t="s">
        <v>1584</v>
      </c>
      <c r="J500" s="10">
        <v>44561.0</v>
      </c>
      <c r="K500" s="11">
        <v>1.0</v>
      </c>
      <c r="L500" s="9" t="s">
        <v>1585</v>
      </c>
      <c r="M500" s="12">
        <v>1.026501E9</v>
      </c>
      <c r="N500" s="9" t="s">
        <v>1586</v>
      </c>
    </row>
    <row r="501">
      <c r="A501" s="9" t="s">
        <v>1223</v>
      </c>
      <c r="B501" s="10">
        <v>44561.0</v>
      </c>
      <c r="C501" s="11">
        <v>1.0</v>
      </c>
      <c r="D501" s="9" t="s">
        <v>1224</v>
      </c>
      <c r="E501" s="11">
        <v>8540.0</v>
      </c>
      <c r="F501" s="9" t="s">
        <v>1581</v>
      </c>
      <c r="G501" s="9" t="s">
        <v>1582</v>
      </c>
      <c r="H501" s="9" t="s">
        <v>1583</v>
      </c>
      <c r="I501" s="9" t="s">
        <v>1584</v>
      </c>
      <c r="J501" s="10">
        <v>44561.0</v>
      </c>
      <c r="K501" s="11">
        <v>1.0</v>
      </c>
      <c r="L501" s="9" t="s">
        <v>1585</v>
      </c>
      <c r="M501" s="12">
        <v>2.99805E8</v>
      </c>
      <c r="N501" s="9" t="s">
        <v>1586</v>
      </c>
    </row>
    <row r="502">
      <c r="A502" s="9" t="s">
        <v>1225</v>
      </c>
      <c r="B502" s="10">
        <v>44561.0</v>
      </c>
      <c r="C502" s="11">
        <v>1.0</v>
      </c>
      <c r="D502" s="9" t="s">
        <v>1226</v>
      </c>
      <c r="E502" s="11">
        <v>6505.0</v>
      </c>
      <c r="F502" s="9" t="s">
        <v>1581</v>
      </c>
      <c r="G502" s="9" t="s">
        <v>1582</v>
      </c>
      <c r="H502" s="9" t="s">
        <v>1583</v>
      </c>
      <c r="I502" s="9" t="s">
        <v>1584</v>
      </c>
      <c r="J502" s="10">
        <v>44561.0</v>
      </c>
      <c r="K502" s="11">
        <v>1.0</v>
      </c>
      <c r="L502" s="9" t="s">
        <v>1585</v>
      </c>
      <c r="M502" s="12">
        <v>3.4848E10</v>
      </c>
      <c r="N502" s="9" t="s">
        <v>1586</v>
      </c>
    </row>
    <row r="503">
      <c r="A503" s="9" t="s">
        <v>1227</v>
      </c>
      <c r="B503" s="10">
        <v>44561.0</v>
      </c>
      <c r="C503" s="11">
        <v>1.0</v>
      </c>
      <c r="D503" s="9" t="s">
        <v>138</v>
      </c>
      <c r="E503" s="11">
        <v>4030.0</v>
      </c>
      <c r="F503" s="9" t="s">
        <v>1581</v>
      </c>
      <c r="G503" s="9" t="s">
        <v>1582</v>
      </c>
      <c r="H503" s="9" t="s">
        <v>1583</v>
      </c>
      <c r="I503" s="9" t="s">
        <v>1584</v>
      </c>
      <c r="J503" s="10">
        <v>44561.0</v>
      </c>
      <c r="K503" s="11">
        <v>1.0</v>
      </c>
      <c r="L503" s="9" t="s">
        <v>1585</v>
      </c>
      <c r="M503" s="12">
        <v>6.193389E10</v>
      </c>
      <c r="N503" s="9" t="s">
        <v>1586</v>
      </c>
    </row>
    <row r="504">
      <c r="A504" s="9" t="s">
        <v>1228</v>
      </c>
      <c r="B504" s="10">
        <v>44561.0</v>
      </c>
      <c r="C504" s="11">
        <v>1.0</v>
      </c>
      <c r="D504" s="9" t="s">
        <v>65</v>
      </c>
      <c r="E504" s="11">
        <v>3050.0</v>
      </c>
      <c r="F504" s="9" t="s">
        <v>1581</v>
      </c>
      <c r="G504" s="9" t="s">
        <v>1582</v>
      </c>
      <c r="H504" s="9" t="s">
        <v>1583</v>
      </c>
      <c r="I504" s="9" t="s">
        <v>1584</v>
      </c>
      <c r="J504" s="10">
        <v>44561.0</v>
      </c>
      <c r="K504" s="11">
        <v>1.0</v>
      </c>
      <c r="L504" s="9" t="s">
        <v>1585</v>
      </c>
      <c r="M504" s="12">
        <v>1.6228463E10</v>
      </c>
      <c r="N504" s="9" t="s">
        <v>1586</v>
      </c>
    </row>
    <row r="505">
      <c r="A505" s="9" t="s">
        <v>1229</v>
      </c>
      <c r="B505" s="10">
        <v>44561.0</v>
      </c>
      <c r="C505" s="11">
        <v>1.0</v>
      </c>
      <c r="D505" s="9" t="s">
        <v>132</v>
      </c>
      <c r="E505" s="11">
        <v>3824.0</v>
      </c>
      <c r="F505" s="9" t="s">
        <v>1581</v>
      </c>
      <c r="G505" s="9" t="s">
        <v>1582</v>
      </c>
      <c r="H505" s="9" t="s">
        <v>1583</v>
      </c>
      <c r="I505" s="9" t="s">
        <v>1584</v>
      </c>
      <c r="J505" s="10">
        <v>44561.0</v>
      </c>
      <c r="K505" s="11">
        <v>1.0</v>
      </c>
      <c r="L505" s="9" t="s">
        <v>1585</v>
      </c>
      <c r="M505" s="12">
        <v>1.8252154E10</v>
      </c>
      <c r="N505" s="9" t="s">
        <v>1586</v>
      </c>
    </row>
    <row r="506">
      <c r="A506" s="9" t="s">
        <v>1230</v>
      </c>
      <c r="B506" s="10">
        <v>44561.0</v>
      </c>
      <c r="C506" s="11">
        <v>1.0</v>
      </c>
      <c r="D506" s="9" t="s">
        <v>1231</v>
      </c>
      <c r="E506" s="11">
        <v>8893.0</v>
      </c>
      <c r="F506" s="9" t="s">
        <v>1581</v>
      </c>
      <c r="G506" s="9" t="s">
        <v>1582</v>
      </c>
      <c r="H506" s="9" t="s">
        <v>1583</v>
      </c>
      <c r="I506" s="9" t="s">
        <v>1584</v>
      </c>
      <c r="J506" s="10">
        <v>44561.0</v>
      </c>
      <c r="K506" s="11">
        <v>1.0</v>
      </c>
      <c r="L506" s="9" t="s">
        <v>1585</v>
      </c>
      <c r="M506" s="12">
        <v>2.155324E9</v>
      </c>
      <c r="N506" s="9" t="s">
        <v>1586</v>
      </c>
    </row>
    <row r="507">
      <c r="A507" s="9" t="s">
        <v>1232</v>
      </c>
      <c r="B507" s="10">
        <v>44561.0</v>
      </c>
      <c r="C507" s="11">
        <v>1.0</v>
      </c>
      <c r="D507" s="9" t="s">
        <v>1233</v>
      </c>
      <c r="E507" s="11">
        <v>11207.0</v>
      </c>
      <c r="F507" s="9" t="s">
        <v>1581</v>
      </c>
      <c r="G507" s="9" t="s">
        <v>1582</v>
      </c>
      <c r="H507" s="9" t="s">
        <v>1583</v>
      </c>
      <c r="I507" s="9" t="s">
        <v>1584</v>
      </c>
      <c r="J507" s="10">
        <v>44561.0</v>
      </c>
      <c r="K507" s="11">
        <v>1.0</v>
      </c>
      <c r="L507" s="9" t="s">
        <v>1585</v>
      </c>
      <c r="M507" s="12">
        <v>2.13797E8</v>
      </c>
      <c r="N507" s="9" t="s">
        <v>1586</v>
      </c>
    </row>
    <row r="508">
      <c r="A508" s="9" t="s">
        <v>1234</v>
      </c>
      <c r="B508" s="10">
        <v>44561.0</v>
      </c>
      <c r="C508" s="11">
        <v>2.0</v>
      </c>
      <c r="D508" s="9" t="s">
        <v>384</v>
      </c>
      <c r="E508" s="11">
        <v>20028.0</v>
      </c>
      <c r="F508" s="9" t="s">
        <v>1581</v>
      </c>
      <c r="G508" s="9" t="s">
        <v>1582</v>
      </c>
      <c r="H508" s="9" t="s">
        <v>1583</v>
      </c>
      <c r="I508" s="9" t="s">
        <v>1584</v>
      </c>
      <c r="J508" s="10">
        <v>44561.0</v>
      </c>
      <c r="K508" s="11">
        <v>1.0</v>
      </c>
      <c r="L508" s="9" t="s">
        <v>1585</v>
      </c>
      <c r="M508" s="12">
        <v>2.363222E9</v>
      </c>
      <c r="N508" s="9" t="s">
        <v>1586</v>
      </c>
    </row>
    <row r="509">
      <c r="A509" s="9" t="s">
        <v>1235</v>
      </c>
      <c r="B509" s="10">
        <v>44561.0</v>
      </c>
      <c r="C509" s="11">
        <v>1.0</v>
      </c>
      <c r="D509" s="9" t="s">
        <v>1236</v>
      </c>
      <c r="E509" s="11">
        <v>26247.0</v>
      </c>
      <c r="F509" s="9" t="s">
        <v>1581</v>
      </c>
      <c r="G509" s="9" t="s">
        <v>1582</v>
      </c>
      <c r="H509" s="9" t="s">
        <v>1583</v>
      </c>
      <c r="I509" s="9" t="s">
        <v>1584</v>
      </c>
      <c r="J509" s="10">
        <v>44561.0</v>
      </c>
      <c r="K509" s="11">
        <v>1.0</v>
      </c>
      <c r="L509" s="9" t="s">
        <v>1585</v>
      </c>
      <c r="M509" s="12">
        <v>2.534387E9</v>
      </c>
      <c r="N509" s="9" t="s">
        <v>1586</v>
      </c>
    </row>
    <row r="510">
      <c r="A510" s="9" t="s">
        <v>1237</v>
      </c>
      <c r="B510" s="10">
        <v>44561.0</v>
      </c>
      <c r="C510" s="11">
        <v>1.0</v>
      </c>
      <c r="D510" s="9" t="s">
        <v>225</v>
      </c>
      <c r="E510" s="11">
        <v>6700.0</v>
      </c>
      <c r="F510" s="9" t="s">
        <v>1581</v>
      </c>
      <c r="G510" s="9" t="s">
        <v>1582</v>
      </c>
      <c r="H510" s="9" t="s">
        <v>1583</v>
      </c>
      <c r="I510" s="9" t="s">
        <v>1584</v>
      </c>
      <c r="J510" s="10">
        <v>44561.0</v>
      </c>
      <c r="K510" s="11">
        <v>1.0</v>
      </c>
      <c r="L510" s="9" t="s">
        <v>1585</v>
      </c>
      <c r="M510" s="12">
        <v>5.40802E8</v>
      </c>
      <c r="N510" s="9" t="s">
        <v>1586</v>
      </c>
    </row>
    <row r="511">
      <c r="A511" s="9" t="s">
        <v>1238</v>
      </c>
      <c r="B511" s="10">
        <v>44561.0</v>
      </c>
      <c r="C511" s="11">
        <v>1.0</v>
      </c>
      <c r="D511" s="9" t="s">
        <v>393</v>
      </c>
      <c r="E511" s="11">
        <v>11070.0</v>
      </c>
      <c r="F511" s="9" t="s">
        <v>1581</v>
      </c>
      <c r="G511" s="9" t="s">
        <v>1582</v>
      </c>
      <c r="H511" s="9" t="s">
        <v>1583</v>
      </c>
      <c r="I511" s="9" t="s">
        <v>1584</v>
      </c>
      <c r="J511" s="10">
        <v>44561.0</v>
      </c>
      <c r="K511" s="11">
        <v>1.0</v>
      </c>
      <c r="L511" s="9" t="s">
        <v>1585</v>
      </c>
      <c r="M511" s="12">
        <v>6.18559E8</v>
      </c>
      <c r="N511" s="9" t="s">
        <v>1586</v>
      </c>
    </row>
    <row r="512">
      <c r="A512" s="9" t="s">
        <v>1239</v>
      </c>
      <c r="B512" s="10">
        <v>44561.0</v>
      </c>
      <c r="C512" s="11">
        <v>2.0</v>
      </c>
      <c r="D512" s="9" t="s">
        <v>378</v>
      </c>
      <c r="E512" s="11">
        <v>18465.0</v>
      </c>
      <c r="F512" s="9" t="s">
        <v>1581</v>
      </c>
      <c r="G512" s="9" t="s">
        <v>1582</v>
      </c>
      <c r="H512" s="9" t="s">
        <v>1583</v>
      </c>
      <c r="I512" s="9" t="s">
        <v>1584</v>
      </c>
      <c r="J512" s="10">
        <v>44561.0</v>
      </c>
      <c r="K512" s="11">
        <v>1.0</v>
      </c>
      <c r="L512" s="9" t="s">
        <v>1585</v>
      </c>
      <c r="M512" s="12">
        <v>1.2236969E10</v>
      </c>
      <c r="N512" s="9" t="s">
        <v>1586</v>
      </c>
    </row>
    <row r="513">
      <c r="A513" s="9" t="s">
        <v>1240</v>
      </c>
      <c r="B513" s="10">
        <v>44561.0</v>
      </c>
      <c r="C513" s="11">
        <v>1.0</v>
      </c>
      <c r="D513" s="9" t="s">
        <v>119</v>
      </c>
      <c r="E513" s="11">
        <v>16373.0</v>
      </c>
      <c r="F513" s="9" t="s">
        <v>1581</v>
      </c>
      <c r="G513" s="9" t="s">
        <v>1582</v>
      </c>
      <c r="H513" s="9" t="s">
        <v>1583</v>
      </c>
      <c r="I513" s="9" t="s">
        <v>1584</v>
      </c>
      <c r="J513" s="10">
        <v>44561.0</v>
      </c>
      <c r="K513" s="11">
        <v>1.0</v>
      </c>
      <c r="L513" s="9" t="s">
        <v>1585</v>
      </c>
      <c r="M513" s="12">
        <v>1.6484643E10</v>
      </c>
      <c r="N513" s="9" t="s">
        <v>1586</v>
      </c>
    </row>
    <row r="514">
      <c r="A514" s="9" t="s">
        <v>1241</v>
      </c>
      <c r="B514" s="10">
        <v>44561.0</v>
      </c>
      <c r="C514" s="11">
        <v>1.0</v>
      </c>
      <c r="D514" s="9" t="s">
        <v>1242</v>
      </c>
      <c r="E514" s="11">
        <v>24180.0</v>
      </c>
      <c r="F514" s="9" t="s">
        <v>1581</v>
      </c>
      <c r="G514" s="9" t="s">
        <v>1582</v>
      </c>
      <c r="H514" s="9" t="s">
        <v>1583</v>
      </c>
      <c r="I514" s="9" t="s">
        <v>1584</v>
      </c>
      <c r="J514" s="10">
        <v>44561.0</v>
      </c>
      <c r="K514" s="11">
        <v>1.0</v>
      </c>
      <c r="L514" s="9" t="s">
        <v>1585</v>
      </c>
      <c r="M514" s="12">
        <v>2.2566048E10</v>
      </c>
      <c r="N514" s="9" t="s">
        <v>1586</v>
      </c>
    </row>
    <row r="515">
      <c r="A515" s="9" t="s">
        <v>1243</v>
      </c>
      <c r="B515" s="10">
        <v>44561.0</v>
      </c>
      <c r="C515" s="11">
        <v>2.0</v>
      </c>
      <c r="D515" s="9" t="s">
        <v>350</v>
      </c>
      <c r="E515" s="11">
        <v>10880.0</v>
      </c>
      <c r="F515" s="9" t="s">
        <v>1581</v>
      </c>
      <c r="G515" s="9" t="s">
        <v>1582</v>
      </c>
      <c r="H515" s="9" t="s">
        <v>1583</v>
      </c>
      <c r="I515" s="9" t="s">
        <v>1584</v>
      </c>
      <c r="J515" s="10">
        <v>44561.0</v>
      </c>
      <c r="K515" s="11">
        <v>1.0</v>
      </c>
      <c r="L515" s="9" t="s">
        <v>1585</v>
      </c>
      <c r="M515" s="12">
        <v>9.6083E7</v>
      </c>
      <c r="N515" s="9" t="s">
        <v>1586</v>
      </c>
    </row>
    <row r="516">
      <c r="A516" s="9" t="s">
        <v>1244</v>
      </c>
      <c r="B516" s="10">
        <v>44561.0</v>
      </c>
      <c r="C516" s="11">
        <v>2.0</v>
      </c>
      <c r="D516" s="9" t="s">
        <v>323</v>
      </c>
      <c r="E516" s="11">
        <v>9989.0</v>
      </c>
      <c r="F516" s="9" t="s">
        <v>1581</v>
      </c>
      <c r="G516" s="9" t="s">
        <v>1582</v>
      </c>
      <c r="H516" s="9" t="s">
        <v>1583</v>
      </c>
      <c r="I516" s="9" t="s">
        <v>1584</v>
      </c>
      <c r="J516" s="10">
        <v>44561.0</v>
      </c>
      <c r="K516" s="11">
        <v>1.0</v>
      </c>
      <c r="L516" s="9" t="s">
        <v>1585</v>
      </c>
      <c r="M516" s="12">
        <v>4.183401E9</v>
      </c>
      <c r="N516" s="9" t="s">
        <v>1586</v>
      </c>
    </row>
    <row r="517">
      <c r="A517" s="9" t="s">
        <v>1245</v>
      </c>
      <c r="B517" s="10">
        <v>44286.0</v>
      </c>
      <c r="C517" s="11">
        <v>1.0</v>
      </c>
      <c r="D517" s="9" t="s">
        <v>1246</v>
      </c>
      <c r="E517" s="11">
        <v>25917.0</v>
      </c>
      <c r="F517" s="9" t="s">
        <v>1581</v>
      </c>
      <c r="G517" s="9" t="s">
        <v>1582</v>
      </c>
      <c r="H517" s="9" t="s">
        <v>1583</v>
      </c>
      <c r="I517" s="9" t="s">
        <v>1584</v>
      </c>
      <c r="J517" s="10">
        <v>44286.0</v>
      </c>
      <c r="K517" s="11">
        <v>1.0</v>
      </c>
      <c r="L517" s="9" t="s">
        <v>1585</v>
      </c>
      <c r="M517" s="12">
        <v>2.428674E10</v>
      </c>
      <c r="N517" s="9" t="s">
        <v>1586</v>
      </c>
    </row>
    <row r="518">
      <c r="A518" s="9" t="s">
        <v>1247</v>
      </c>
      <c r="B518" s="10">
        <v>44561.0</v>
      </c>
      <c r="C518" s="11">
        <v>1.0</v>
      </c>
      <c r="D518" s="9" t="s">
        <v>361</v>
      </c>
      <c r="E518" s="11">
        <v>11231.0</v>
      </c>
      <c r="F518" s="9" t="s">
        <v>1581</v>
      </c>
      <c r="G518" s="9" t="s">
        <v>1582</v>
      </c>
      <c r="H518" s="9" t="s">
        <v>1583</v>
      </c>
      <c r="I518" s="9" t="s">
        <v>1584</v>
      </c>
      <c r="J518" s="10">
        <v>44561.0</v>
      </c>
      <c r="K518" s="11">
        <v>1.0</v>
      </c>
      <c r="L518" s="9" t="s">
        <v>1585</v>
      </c>
      <c r="M518" s="12">
        <v>3.3076E8</v>
      </c>
      <c r="N518" s="9" t="s">
        <v>1586</v>
      </c>
    </row>
    <row r="519">
      <c r="A519" s="9" t="s">
        <v>1248</v>
      </c>
      <c r="B519" s="10">
        <v>44561.0</v>
      </c>
      <c r="C519" s="11">
        <v>1.0</v>
      </c>
      <c r="D519" s="9" t="s">
        <v>126</v>
      </c>
      <c r="E519" s="11">
        <v>3328.0</v>
      </c>
      <c r="F519" s="9" t="s">
        <v>1581</v>
      </c>
      <c r="G519" s="9" t="s">
        <v>1582</v>
      </c>
      <c r="H519" s="9" t="s">
        <v>1583</v>
      </c>
      <c r="I519" s="9" t="s">
        <v>1584</v>
      </c>
      <c r="J519" s="10">
        <v>44561.0</v>
      </c>
      <c r="K519" s="11">
        <v>1.0</v>
      </c>
      <c r="L519" s="9" t="s">
        <v>1585</v>
      </c>
      <c r="M519" s="12">
        <v>3.2432394E10</v>
      </c>
      <c r="N519" s="9" t="s">
        <v>1586</v>
      </c>
    </row>
    <row r="520">
      <c r="A520" s="9" t="s">
        <v>1249</v>
      </c>
      <c r="B520" s="10">
        <v>44561.0</v>
      </c>
      <c r="C520" s="11">
        <v>1.0</v>
      </c>
      <c r="D520" s="9" t="s">
        <v>1250</v>
      </c>
      <c r="E520" s="11">
        <v>26484.0</v>
      </c>
      <c r="F520" s="9" t="s">
        <v>1581</v>
      </c>
      <c r="G520" s="9" t="s">
        <v>1582</v>
      </c>
      <c r="H520" s="9" t="s">
        <v>1583</v>
      </c>
      <c r="I520" s="9" t="s">
        <v>1584</v>
      </c>
      <c r="J520" s="10">
        <v>44561.0</v>
      </c>
      <c r="K520" s="11">
        <v>1.0</v>
      </c>
      <c r="L520" s="9" t="s">
        <v>1585</v>
      </c>
      <c r="M520" s="12">
        <v>6.872693E9</v>
      </c>
      <c r="N520" s="9" t="s">
        <v>1586</v>
      </c>
    </row>
    <row r="521">
      <c r="A521" s="9" t="s">
        <v>1251</v>
      </c>
      <c r="B521" s="10">
        <v>44561.0</v>
      </c>
      <c r="C521" s="11">
        <v>1.0</v>
      </c>
      <c r="D521" s="9" t="s">
        <v>383</v>
      </c>
      <c r="E521" s="11">
        <v>4170.0</v>
      </c>
      <c r="F521" s="9" t="s">
        <v>1581</v>
      </c>
      <c r="G521" s="9" t="s">
        <v>1582</v>
      </c>
      <c r="H521" s="9" t="s">
        <v>1583</v>
      </c>
      <c r="I521" s="9" t="s">
        <v>1584</v>
      </c>
      <c r="J521" s="10">
        <v>44561.0</v>
      </c>
      <c r="K521" s="11">
        <v>1.0</v>
      </c>
      <c r="L521" s="9" t="s">
        <v>1585</v>
      </c>
      <c r="M521" s="12">
        <v>4.57886E11</v>
      </c>
      <c r="N521" s="9" t="s">
        <v>1586</v>
      </c>
    </row>
    <row r="522">
      <c r="A522" s="9" t="s">
        <v>1252</v>
      </c>
      <c r="B522" s="10">
        <v>44561.0</v>
      </c>
      <c r="C522" s="11">
        <v>1.0</v>
      </c>
      <c r="D522" s="9" t="s">
        <v>216</v>
      </c>
      <c r="E522" s="11">
        <v>3980.0</v>
      </c>
      <c r="F522" s="9" t="s">
        <v>1581</v>
      </c>
      <c r="G522" s="9" t="s">
        <v>1582</v>
      </c>
      <c r="H522" s="9" t="s">
        <v>1583</v>
      </c>
      <c r="I522" s="9" t="s">
        <v>1584</v>
      </c>
      <c r="J522" s="10">
        <v>44561.0</v>
      </c>
      <c r="K522" s="11">
        <v>1.0</v>
      </c>
      <c r="L522" s="9" t="s">
        <v>1585</v>
      </c>
      <c r="M522" s="12">
        <v>5.4341473E10</v>
      </c>
      <c r="N522" s="9" t="s">
        <v>1586</v>
      </c>
    </row>
    <row r="523">
      <c r="A523" s="9" t="s">
        <v>1253</v>
      </c>
      <c r="B523" s="10">
        <v>44561.0</v>
      </c>
      <c r="C523" s="11">
        <v>1.0</v>
      </c>
      <c r="D523" s="9" t="s">
        <v>1254</v>
      </c>
      <c r="E523" s="11">
        <v>24791.0</v>
      </c>
      <c r="F523" s="9" t="s">
        <v>1581</v>
      </c>
      <c r="G523" s="9" t="s">
        <v>1582</v>
      </c>
      <c r="H523" s="9" t="s">
        <v>1589</v>
      </c>
      <c r="I523" s="9" t="s">
        <v>1584</v>
      </c>
      <c r="J523" s="10">
        <v>44561.0</v>
      </c>
      <c r="K523" s="11">
        <v>1.0</v>
      </c>
      <c r="L523" s="9" t="s">
        <v>1585</v>
      </c>
      <c r="M523" s="12">
        <v>5.228415E9</v>
      </c>
      <c r="N523" s="9" t="s">
        <v>1586</v>
      </c>
    </row>
    <row r="524">
      <c r="A524" s="9" t="s">
        <v>1255</v>
      </c>
      <c r="B524" s="10">
        <v>44561.0</v>
      </c>
      <c r="C524" s="11">
        <v>1.0</v>
      </c>
      <c r="D524" s="9" t="s">
        <v>1256</v>
      </c>
      <c r="E524" s="11">
        <v>24805.0</v>
      </c>
      <c r="F524" s="9" t="s">
        <v>1581</v>
      </c>
      <c r="G524" s="9" t="s">
        <v>1582</v>
      </c>
      <c r="H524" s="9" t="s">
        <v>1589</v>
      </c>
      <c r="I524" s="9" t="s">
        <v>1584</v>
      </c>
      <c r="J524" s="10">
        <v>44561.0</v>
      </c>
      <c r="K524" s="11">
        <v>1.0</v>
      </c>
      <c r="L524" s="9" t="s">
        <v>1585</v>
      </c>
      <c r="M524" s="12">
        <v>1.477832227E12</v>
      </c>
      <c r="N524" s="9" t="s">
        <v>1586</v>
      </c>
    </row>
    <row r="525">
      <c r="A525" s="9" t="s">
        <v>1257</v>
      </c>
      <c r="B525" s="10">
        <v>44561.0</v>
      </c>
      <c r="C525" s="11">
        <v>2.0</v>
      </c>
      <c r="D525" s="9" t="s">
        <v>112</v>
      </c>
      <c r="E525" s="11">
        <v>16616.0</v>
      </c>
      <c r="F525" s="9" t="s">
        <v>1581</v>
      </c>
      <c r="G525" s="9" t="s">
        <v>1582</v>
      </c>
      <c r="H525" s="9" t="s">
        <v>1583</v>
      </c>
      <c r="I525" s="9" t="s">
        <v>1584</v>
      </c>
      <c r="J525" s="10">
        <v>44561.0</v>
      </c>
      <c r="K525" s="11">
        <v>1.0</v>
      </c>
      <c r="L525" s="9" t="s">
        <v>1585</v>
      </c>
      <c r="M525" s="12">
        <v>3.739598E9</v>
      </c>
      <c r="N525" s="9" t="s">
        <v>1586</v>
      </c>
    </row>
    <row r="526">
      <c r="A526" s="9" t="s">
        <v>1258</v>
      </c>
      <c r="B526" s="10">
        <v>44561.0</v>
      </c>
      <c r="C526" s="11">
        <v>1.0</v>
      </c>
      <c r="D526" s="9" t="s">
        <v>380</v>
      </c>
      <c r="E526" s="11">
        <v>11592.0</v>
      </c>
      <c r="F526" s="9" t="s">
        <v>1581</v>
      </c>
      <c r="G526" s="9" t="s">
        <v>1582</v>
      </c>
      <c r="H526" s="9" t="s">
        <v>1583</v>
      </c>
      <c r="I526" s="9" t="s">
        <v>1584</v>
      </c>
      <c r="J526" s="10">
        <v>44561.0</v>
      </c>
      <c r="K526" s="11">
        <v>1.0</v>
      </c>
      <c r="L526" s="9" t="s">
        <v>1585</v>
      </c>
      <c r="M526" s="12">
        <v>4.979306E9</v>
      </c>
      <c r="N526" s="9" t="s">
        <v>1586</v>
      </c>
    </row>
    <row r="527">
      <c r="A527" s="9" t="s">
        <v>1259</v>
      </c>
      <c r="B527" s="10">
        <v>44561.0</v>
      </c>
      <c r="C527" s="11">
        <v>1.0</v>
      </c>
      <c r="D527" s="9" t="s">
        <v>1260</v>
      </c>
      <c r="E527" s="11">
        <v>1309.0</v>
      </c>
      <c r="F527" s="9" t="s">
        <v>1581</v>
      </c>
      <c r="G527" s="9" t="s">
        <v>1582</v>
      </c>
      <c r="H527" s="9" t="s">
        <v>1583</v>
      </c>
      <c r="I527" s="9" t="s">
        <v>1584</v>
      </c>
      <c r="J527" s="10">
        <v>44561.0</v>
      </c>
      <c r="K527" s="11">
        <v>1.0</v>
      </c>
      <c r="L527" s="9" t="s">
        <v>1585</v>
      </c>
      <c r="M527" s="12">
        <v>3.22728E8</v>
      </c>
      <c r="N527" s="9" t="s">
        <v>1586</v>
      </c>
    </row>
    <row r="528">
      <c r="A528" s="9" t="s">
        <v>1261</v>
      </c>
      <c r="B528" s="10">
        <v>44561.0</v>
      </c>
      <c r="C528" s="11">
        <v>1.0</v>
      </c>
      <c r="D528" s="9" t="s">
        <v>1262</v>
      </c>
      <c r="E528" s="11">
        <v>24295.0</v>
      </c>
      <c r="F528" s="9" t="s">
        <v>1581</v>
      </c>
      <c r="G528" s="9" t="s">
        <v>1582</v>
      </c>
      <c r="H528" s="9" t="s">
        <v>1583</v>
      </c>
      <c r="I528" s="9" t="s">
        <v>1584</v>
      </c>
      <c r="J528" s="10">
        <v>44561.0</v>
      </c>
      <c r="K528" s="11">
        <v>1.0</v>
      </c>
      <c r="L528" s="9" t="s">
        <v>1585</v>
      </c>
      <c r="M528" s="12">
        <v>3.3718E10</v>
      </c>
      <c r="N528" s="9" t="s">
        <v>1586</v>
      </c>
    </row>
    <row r="529">
      <c r="A529" s="9" t="s">
        <v>1263</v>
      </c>
      <c r="B529" s="10">
        <v>44561.0</v>
      </c>
      <c r="C529" s="11">
        <v>2.0</v>
      </c>
      <c r="D529" s="9" t="s">
        <v>1264</v>
      </c>
      <c r="E529" s="11">
        <v>25267.0</v>
      </c>
      <c r="F529" s="9" t="s">
        <v>1581</v>
      </c>
      <c r="G529" s="9" t="s">
        <v>1582</v>
      </c>
      <c r="H529" s="9" t="s">
        <v>1583</v>
      </c>
      <c r="I529" s="9" t="s">
        <v>1584</v>
      </c>
      <c r="J529" s="10">
        <v>44561.0</v>
      </c>
      <c r="K529" s="11">
        <v>1.0</v>
      </c>
      <c r="L529" s="9" t="s">
        <v>1585</v>
      </c>
      <c r="M529" s="12">
        <v>6.3093E7</v>
      </c>
      <c r="N529" s="9" t="s">
        <v>1586</v>
      </c>
    </row>
    <row r="530">
      <c r="A530" s="9" t="s">
        <v>1265</v>
      </c>
      <c r="B530" s="10">
        <v>44561.0</v>
      </c>
      <c r="C530" s="11">
        <v>1.0</v>
      </c>
      <c r="D530" s="9" t="s">
        <v>1266</v>
      </c>
      <c r="E530" s="11">
        <v>24970.0</v>
      </c>
      <c r="F530" s="9" t="s">
        <v>1581</v>
      </c>
      <c r="G530" s="9" t="s">
        <v>1582</v>
      </c>
      <c r="H530" s="9" t="s">
        <v>1589</v>
      </c>
      <c r="I530" s="9" t="s">
        <v>1584</v>
      </c>
      <c r="J530" s="10">
        <v>44561.0</v>
      </c>
      <c r="K530" s="11">
        <v>1.0</v>
      </c>
      <c r="L530" s="9" t="s">
        <v>1585</v>
      </c>
      <c r="M530" s="12">
        <v>1.240654E9</v>
      </c>
      <c r="N530" s="9" t="s">
        <v>1586</v>
      </c>
    </row>
    <row r="531">
      <c r="A531" s="9" t="s">
        <v>1267</v>
      </c>
      <c r="B531" s="10">
        <v>44561.0</v>
      </c>
      <c r="C531" s="11">
        <v>1.0</v>
      </c>
      <c r="D531" s="9" t="s">
        <v>1268</v>
      </c>
      <c r="E531" s="11">
        <v>25739.0</v>
      </c>
      <c r="F531" s="9" t="s">
        <v>1581</v>
      </c>
      <c r="G531" s="9" t="s">
        <v>1582</v>
      </c>
      <c r="H531" s="9" t="s">
        <v>1583</v>
      </c>
      <c r="I531" s="9" t="s">
        <v>1584</v>
      </c>
      <c r="J531" s="10">
        <v>44561.0</v>
      </c>
      <c r="K531" s="11">
        <v>1.0</v>
      </c>
      <c r="L531" s="9" t="s">
        <v>1585</v>
      </c>
      <c r="M531" s="12">
        <v>1.104757E9</v>
      </c>
      <c r="N531" s="9" t="s">
        <v>1586</v>
      </c>
    </row>
    <row r="532">
      <c r="A532" s="9" t="s">
        <v>1269</v>
      </c>
      <c r="B532" s="10">
        <v>44561.0</v>
      </c>
      <c r="C532" s="11">
        <v>1.0</v>
      </c>
      <c r="D532" s="9" t="s">
        <v>1270</v>
      </c>
      <c r="E532" s="11">
        <v>26107.0</v>
      </c>
      <c r="F532" s="9" t="s">
        <v>1581</v>
      </c>
      <c r="G532" s="9" t="s">
        <v>1582</v>
      </c>
      <c r="H532" s="9" t="s">
        <v>1583</v>
      </c>
      <c r="I532" s="9" t="s">
        <v>1584</v>
      </c>
      <c r="J532" s="10">
        <v>44561.0</v>
      </c>
      <c r="K532" s="11">
        <v>1.0</v>
      </c>
      <c r="L532" s="9" t="s">
        <v>1585</v>
      </c>
      <c r="M532" s="12">
        <v>1.339111E9</v>
      </c>
      <c r="N532" s="9" t="s">
        <v>1586</v>
      </c>
    </row>
    <row r="533">
      <c r="A533" s="9" t="s">
        <v>1271</v>
      </c>
      <c r="B533" s="10">
        <v>44561.0</v>
      </c>
      <c r="C533" s="11">
        <v>1.0</v>
      </c>
      <c r="D533" s="9" t="s">
        <v>1272</v>
      </c>
      <c r="E533" s="11">
        <v>26263.0</v>
      </c>
      <c r="F533" s="9" t="s">
        <v>1581</v>
      </c>
      <c r="G533" s="9" t="s">
        <v>1582</v>
      </c>
      <c r="H533" s="9" t="s">
        <v>1583</v>
      </c>
      <c r="I533" s="9" t="s">
        <v>1584</v>
      </c>
      <c r="J533" s="10">
        <v>44561.0</v>
      </c>
      <c r="K533" s="11">
        <v>1.0</v>
      </c>
      <c r="L533" s="9" t="s">
        <v>1585</v>
      </c>
      <c r="M533" s="12">
        <v>4.5585E7</v>
      </c>
      <c r="N533" s="9" t="s">
        <v>1586</v>
      </c>
    </row>
    <row r="534">
      <c r="A534" s="9" t="s">
        <v>1273</v>
      </c>
      <c r="B534" s="10">
        <v>44561.0</v>
      </c>
      <c r="C534" s="11">
        <v>1.0</v>
      </c>
      <c r="D534" s="9" t="s">
        <v>1274</v>
      </c>
      <c r="E534" s="11">
        <v>26581.0</v>
      </c>
      <c r="F534" s="9" t="s">
        <v>1581</v>
      </c>
      <c r="G534" s="9" t="s">
        <v>1582</v>
      </c>
      <c r="H534" s="9" t="s">
        <v>1583</v>
      </c>
      <c r="I534" s="9" t="s">
        <v>1584</v>
      </c>
      <c r="J534" s="10">
        <v>44561.0</v>
      </c>
      <c r="K534" s="11">
        <v>1.0</v>
      </c>
      <c r="L534" s="9" t="s">
        <v>1585</v>
      </c>
      <c r="M534" s="12">
        <v>6.95116E8</v>
      </c>
      <c r="N534" s="9" t="s">
        <v>1586</v>
      </c>
    </row>
    <row r="535">
      <c r="A535" s="9" t="s">
        <v>1275</v>
      </c>
      <c r="B535" s="10">
        <v>44561.0</v>
      </c>
      <c r="C535" s="11">
        <v>1.0</v>
      </c>
      <c r="D535" s="9" t="s">
        <v>1276</v>
      </c>
      <c r="E535" s="11">
        <v>25380.0</v>
      </c>
      <c r="F535" s="9" t="s">
        <v>1581</v>
      </c>
      <c r="G535" s="9" t="s">
        <v>1582</v>
      </c>
      <c r="H535" s="9" t="s">
        <v>1583</v>
      </c>
      <c r="I535" s="9" t="s">
        <v>1584</v>
      </c>
      <c r="J535" s="10">
        <v>44561.0</v>
      </c>
      <c r="K535" s="11">
        <v>1.0</v>
      </c>
      <c r="L535" s="9" t="s">
        <v>1585</v>
      </c>
      <c r="M535" s="12">
        <v>9.08742E8</v>
      </c>
      <c r="N535" s="9" t="s">
        <v>1586</v>
      </c>
    </row>
    <row r="536">
      <c r="A536" s="9" t="s">
        <v>1277</v>
      </c>
      <c r="B536" s="10">
        <v>44561.0</v>
      </c>
      <c r="C536" s="11">
        <v>2.0</v>
      </c>
      <c r="D536" s="9" t="s">
        <v>1278</v>
      </c>
      <c r="E536" s="11">
        <v>23302.0</v>
      </c>
      <c r="F536" s="9" t="s">
        <v>1581</v>
      </c>
      <c r="G536" s="9" t="s">
        <v>1582</v>
      </c>
      <c r="H536" s="9" t="s">
        <v>1589</v>
      </c>
      <c r="I536" s="9" t="s">
        <v>1584</v>
      </c>
      <c r="J536" s="10">
        <v>44561.0</v>
      </c>
      <c r="K536" s="11">
        <v>1.0</v>
      </c>
      <c r="L536" s="9" t="s">
        <v>1585</v>
      </c>
      <c r="M536" s="12">
        <v>1.0554408E11</v>
      </c>
      <c r="N536" s="9" t="s">
        <v>1586</v>
      </c>
    </row>
    <row r="537">
      <c r="A537" s="9" t="s">
        <v>1279</v>
      </c>
      <c r="B537" s="10">
        <v>44561.0</v>
      </c>
      <c r="C537" s="11">
        <v>1.0</v>
      </c>
      <c r="D537" s="9" t="s">
        <v>1280</v>
      </c>
      <c r="E537" s="11">
        <v>26948.0</v>
      </c>
      <c r="F537" s="9" t="s">
        <v>1581</v>
      </c>
      <c r="G537" s="9" t="s">
        <v>1582</v>
      </c>
      <c r="H537" s="9" t="s">
        <v>1583</v>
      </c>
      <c r="I537" s="9" t="s">
        <v>1584</v>
      </c>
      <c r="J537" s="10">
        <v>44561.0</v>
      </c>
      <c r="K537" s="11">
        <v>1.0</v>
      </c>
      <c r="L537" s="9" t="s">
        <v>1585</v>
      </c>
      <c r="M537" s="12">
        <v>6.79433E8</v>
      </c>
      <c r="N537" s="9" t="s">
        <v>1586</v>
      </c>
    </row>
    <row r="538">
      <c r="A538" s="9" t="s">
        <v>1281</v>
      </c>
      <c r="B538" s="10">
        <v>44561.0</v>
      </c>
      <c r="C538" s="11">
        <v>1.0</v>
      </c>
      <c r="D538" s="9" t="s">
        <v>1282</v>
      </c>
      <c r="E538" s="11">
        <v>26875.0</v>
      </c>
      <c r="F538" s="9" t="s">
        <v>1581</v>
      </c>
      <c r="G538" s="9" t="s">
        <v>1582</v>
      </c>
      <c r="H538" s="9" t="s">
        <v>1583</v>
      </c>
      <c r="I538" s="9" t="s">
        <v>1584</v>
      </c>
      <c r="J538" s="10">
        <v>44561.0</v>
      </c>
      <c r="K538" s="11">
        <v>1.0</v>
      </c>
      <c r="L538" s="9" t="s">
        <v>1585</v>
      </c>
      <c r="M538" s="12">
        <v>2.714819E9</v>
      </c>
      <c r="N538" s="9" t="s">
        <v>1586</v>
      </c>
    </row>
    <row r="539">
      <c r="A539" s="9" t="s">
        <v>1283</v>
      </c>
      <c r="B539" s="10">
        <v>44561.0</v>
      </c>
      <c r="C539" s="11">
        <v>1.0</v>
      </c>
      <c r="D539" s="9" t="s">
        <v>1284</v>
      </c>
      <c r="E539" s="11">
        <v>25054.0</v>
      </c>
      <c r="F539" s="9" t="s">
        <v>1581</v>
      </c>
      <c r="G539" s="9" t="s">
        <v>1582</v>
      </c>
      <c r="H539" s="9" t="s">
        <v>1589</v>
      </c>
      <c r="I539" s="9" t="s">
        <v>1584</v>
      </c>
      <c r="J539" s="10">
        <v>44561.0</v>
      </c>
      <c r="K539" s="11">
        <v>1.0</v>
      </c>
      <c r="L539" s="9" t="s">
        <v>1585</v>
      </c>
      <c r="M539" s="12">
        <v>187000.0</v>
      </c>
      <c r="N539" s="9" t="s">
        <v>1586</v>
      </c>
    </row>
    <row r="540">
      <c r="A540" s="9" t="s">
        <v>1285</v>
      </c>
      <c r="B540" s="10">
        <v>44561.0</v>
      </c>
      <c r="C540" s="11">
        <v>2.0</v>
      </c>
      <c r="D540" s="9" t="s">
        <v>1286</v>
      </c>
      <c r="E540" s="11">
        <v>23817.0</v>
      </c>
      <c r="F540" s="9" t="s">
        <v>1581</v>
      </c>
      <c r="G540" s="9" t="s">
        <v>1582</v>
      </c>
      <c r="H540" s="9" t="s">
        <v>1583</v>
      </c>
      <c r="I540" s="9" t="s">
        <v>1584</v>
      </c>
      <c r="J540" s="10">
        <v>44561.0</v>
      </c>
      <c r="K540" s="11">
        <v>1.0</v>
      </c>
      <c r="L540" s="9" t="s">
        <v>1585</v>
      </c>
      <c r="M540" s="12">
        <v>3.26978E8</v>
      </c>
      <c r="N540" s="9" t="s">
        <v>1586</v>
      </c>
    </row>
    <row r="541">
      <c r="A541" s="9" t="s">
        <v>1287</v>
      </c>
      <c r="B541" s="10">
        <v>44561.0</v>
      </c>
      <c r="C541" s="11">
        <v>1.0</v>
      </c>
      <c r="D541" s="9" t="s">
        <v>1288</v>
      </c>
      <c r="E541" s="11">
        <v>26018.0</v>
      </c>
      <c r="F541" s="9" t="s">
        <v>1581</v>
      </c>
      <c r="G541" s="9" t="s">
        <v>1582</v>
      </c>
      <c r="H541" s="9" t="s">
        <v>1583</v>
      </c>
      <c r="I541" s="9" t="s">
        <v>1584</v>
      </c>
      <c r="J541" s="10">
        <v>44561.0</v>
      </c>
      <c r="K541" s="11">
        <v>1.0</v>
      </c>
      <c r="L541" s="9" t="s">
        <v>1585</v>
      </c>
      <c r="M541" s="12">
        <v>7.1831E7</v>
      </c>
      <c r="N541" s="9" t="s">
        <v>1586</v>
      </c>
    </row>
    <row r="542">
      <c r="A542" s="9" t="s">
        <v>1289</v>
      </c>
      <c r="B542" s="10">
        <v>44561.0</v>
      </c>
      <c r="C542" s="11">
        <v>1.0</v>
      </c>
      <c r="D542" s="9" t="s">
        <v>1290</v>
      </c>
      <c r="E542" s="11">
        <v>26859.0</v>
      </c>
      <c r="F542" s="9" t="s">
        <v>1581</v>
      </c>
      <c r="G542" s="9" t="s">
        <v>1582</v>
      </c>
      <c r="H542" s="9" t="s">
        <v>1583</v>
      </c>
      <c r="I542" s="9" t="s">
        <v>1584</v>
      </c>
      <c r="J542" s="10">
        <v>44561.0</v>
      </c>
      <c r="K542" s="11">
        <v>1.0</v>
      </c>
      <c r="L542" s="9" t="s">
        <v>1585</v>
      </c>
      <c r="M542" s="12">
        <v>1.02443E9</v>
      </c>
      <c r="N542" s="9" t="s">
        <v>1586</v>
      </c>
    </row>
    <row r="543">
      <c r="A543" s="9" t="s">
        <v>1291</v>
      </c>
      <c r="B543" s="10">
        <v>44561.0</v>
      </c>
      <c r="C543" s="11">
        <v>1.0</v>
      </c>
      <c r="D543" s="9" t="s">
        <v>1292</v>
      </c>
      <c r="E543" s="11">
        <v>25593.0</v>
      </c>
      <c r="F543" s="9" t="s">
        <v>1581</v>
      </c>
      <c r="G543" s="9" t="s">
        <v>1582</v>
      </c>
      <c r="H543" s="9" t="s">
        <v>1583</v>
      </c>
      <c r="I543" s="9" t="s">
        <v>1584</v>
      </c>
      <c r="J543" s="10">
        <v>44561.0</v>
      </c>
      <c r="K543" s="11">
        <v>1.0</v>
      </c>
      <c r="L543" s="9" t="s">
        <v>1585</v>
      </c>
      <c r="M543" s="12">
        <v>5000.0</v>
      </c>
      <c r="N543" s="9" t="s">
        <v>1586</v>
      </c>
    </row>
    <row r="544">
      <c r="A544" s="9" t="s">
        <v>1293</v>
      </c>
      <c r="B544" s="10">
        <v>44561.0</v>
      </c>
      <c r="C544" s="11">
        <v>1.0</v>
      </c>
      <c r="D544" s="9" t="s">
        <v>1294</v>
      </c>
      <c r="E544" s="11">
        <v>25151.0</v>
      </c>
      <c r="F544" s="9" t="s">
        <v>1581</v>
      </c>
      <c r="G544" s="9" t="s">
        <v>1582</v>
      </c>
      <c r="H544" s="9" t="s">
        <v>1589</v>
      </c>
      <c r="I544" s="9" t="s">
        <v>1584</v>
      </c>
      <c r="J544" s="10">
        <v>44561.0</v>
      </c>
      <c r="K544" s="11">
        <v>1.0</v>
      </c>
      <c r="L544" s="9" t="s">
        <v>1585</v>
      </c>
      <c r="M544" s="12">
        <v>221000.0</v>
      </c>
      <c r="N544" s="9" t="s">
        <v>1586</v>
      </c>
    </row>
    <row r="545">
      <c r="A545" s="9" t="s">
        <v>1295</v>
      </c>
      <c r="B545" s="10">
        <v>44561.0</v>
      </c>
      <c r="C545" s="11">
        <v>3.0</v>
      </c>
      <c r="D545" s="9" t="s">
        <v>1296</v>
      </c>
      <c r="E545" s="11">
        <v>25640.0</v>
      </c>
      <c r="F545" s="9" t="s">
        <v>1581</v>
      </c>
      <c r="G545" s="9" t="s">
        <v>1582</v>
      </c>
      <c r="H545" s="9" t="s">
        <v>1583</v>
      </c>
      <c r="I545" s="9" t="s">
        <v>1584</v>
      </c>
      <c r="J545" s="10">
        <v>44561.0</v>
      </c>
      <c r="K545" s="11">
        <v>1.0</v>
      </c>
      <c r="L545" s="9" t="s">
        <v>1585</v>
      </c>
      <c r="M545" s="12">
        <v>3.882921E9</v>
      </c>
      <c r="N545" s="9" t="s">
        <v>1586</v>
      </c>
    </row>
    <row r="546">
      <c r="A546" s="9" t="s">
        <v>1297</v>
      </c>
      <c r="B546" s="10">
        <v>44377.0</v>
      </c>
      <c r="C546" s="11">
        <v>1.0</v>
      </c>
      <c r="D546" s="9" t="s">
        <v>1298</v>
      </c>
      <c r="E546" s="11">
        <v>26328.0</v>
      </c>
      <c r="F546" s="9" t="s">
        <v>1581</v>
      </c>
      <c r="G546" s="9" t="s">
        <v>1582</v>
      </c>
      <c r="H546" s="9" t="s">
        <v>1583</v>
      </c>
      <c r="I546" s="9" t="s">
        <v>1584</v>
      </c>
      <c r="J546" s="10">
        <v>44377.0</v>
      </c>
      <c r="K546" s="11">
        <v>1.0</v>
      </c>
      <c r="L546" s="9" t="s">
        <v>1585</v>
      </c>
      <c r="M546" s="12">
        <v>6.10401E8</v>
      </c>
      <c r="N546" s="9" t="s">
        <v>1586</v>
      </c>
    </row>
    <row r="547">
      <c r="A547" s="9" t="s">
        <v>1297</v>
      </c>
      <c r="B547" s="10">
        <v>44561.0</v>
      </c>
      <c r="C547" s="11">
        <v>2.0</v>
      </c>
      <c r="D547" s="9" t="s">
        <v>1298</v>
      </c>
      <c r="E547" s="11">
        <v>26328.0</v>
      </c>
      <c r="F547" s="9" t="s">
        <v>1581</v>
      </c>
      <c r="G547" s="9" t="s">
        <v>1582</v>
      </c>
      <c r="H547" s="9" t="s">
        <v>1583</v>
      </c>
      <c r="I547" s="9" t="s">
        <v>1584</v>
      </c>
      <c r="J547" s="10">
        <v>44561.0</v>
      </c>
      <c r="K547" s="11">
        <v>1.0</v>
      </c>
      <c r="L547" s="9" t="s">
        <v>1585</v>
      </c>
      <c r="M547" s="12">
        <v>6.44368E8</v>
      </c>
      <c r="N547" s="9" t="s">
        <v>1586</v>
      </c>
    </row>
    <row r="548">
      <c r="A548" s="9" t="s">
        <v>1299</v>
      </c>
      <c r="B548" s="10">
        <v>44561.0</v>
      </c>
      <c r="C548" s="11">
        <v>2.0</v>
      </c>
      <c r="D548" s="9" t="s">
        <v>1300</v>
      </c>
      <c r="E548" s="11">
        <v>25240.0</v>
      </c>
      <c r="F548" s="9" t="s">
        <v>1581</v>
      </c>
      <c r="G548" s="9" t="s">
        <v>1582</v>
      </c>
      <c r="H548" s="9" t="s">
        <v>1583</v>
      </c>
      <c r="I548" s="9" t="s">
        <v>1584</v>
      </c>
      <c r="J548" s="10">
        <v>44561.0</v>
      </c>
      <c r="K548" s="11">
        <v>1.0</v>
      </c>
      <c r="L548" s="9" t="s">
        <v>1585</v>
      </c>
      <c r="M548" s="12">
        <v>404000.0</v>
      </c>
      <c r="N548" s="9" t="s">
        <v>1586</v>
      </c>
    </row>
    <row r="549">
      <c r="A549" s="9" t="s">
        <v>1301</v>
      </c>
      <c r="B549" s="10">
        <v>44561.0</v>
      </c>
      <c r="C549" s="11">
        <v>1.0</v>
      </c>
      <c r="D549" s="9" t="s">
        <v>1302</v>
      </c>
      <c r="E549" s="11">
        <v>26298.0</v>
      </c>
      <c r="F549" s="9" t="s">
        <v>1581</v>
      </c>
      <c r="G549" s="9" t="s">
        <v>1582</v>
      </c>
      <c r="H549" s="9" t="s">
        <v>1583</v>
      </c>
      <c r="I549" s="9" t="s">
        <v>1584</v>
      </c>
      <c r="J549" s="10">
        <v>44561.0</v>
      </c>
      <c r="K549" s="11">
        <v>1.0</v>
      </c>
      <c r="L549" s="9" t="s">
        <v>1585</v>
      </c>
      <c r="M549" s="12">
        <v>1.306142E9</v>
      </c>
      <c r="N549" s="9" t="s">
        <v>1586</v>
      </c>
    </row>
    <row r="550">
      <c r="A550" s="9" t="s">
        <v>1303</v>
      </c>
      <c r="B550" s="10">
        <v>44561.0</v>
      </c>
      <c r="C550" s="11">
        <v>1.0</v>
      </c>
      <c r="D550" s="9" t="s">
        <v>1304</v>
      </c>
      <c r="E550" s="11">
        <v>25720.0</v>
      </c>
      <c r="F550" s="9" t="s">
        <v>1581</v>
      </c>
      <c r="G550" s="9" t="s">
        <v>1582</v>
      </c>
      <c r="H550" s="9" t="s">
        <v>1583</v>
      </c>
      <c r="I550" s="9" t="s">
        <v>1584</v>
      </c>
      <c r="J550" s="10">
        <v>44561.0</v>
      </c>
      <c r="K550" s="11">
        <v>1.0</v>
      </c>
      <c r="L550" s="9" t="s">
        <v>1585</v>
      </c>
      <c r="M550" s="12">
        <v>5.51431E8</v>
      </c>
      <c r="N550" s="9" t="s">
        <v>1586</v>
      </c>
    </row>
    <row r="551">
      <c r="A551" s="9" t="s">
        <v>1305</v>
      </c>
      <c r="B551" s="10">
        <v>44561.0</v>
      </c>
      <c r="C551" s="11">
        <v>1.0</v>
      </c>
      <c r="D551" s="9" t="s">
        <v>1306</v>
      </c>
      <c r="E551" s="11">
        <v>80195.0</v>
      </c>
      <c r="F551" s="9" t="s">
        <v>1581</v>
      </c>
      <c r="G551" s="9" t="s">
        <v>1582</v>
      </c>
      <c r="H551" s="9" t="s">
        <v>1583</v>
      </c>
      <c r="I551" s="9" t="s">
        <v>1584</v>
      </c>
      <c r="J551" s="10">
        <v>44561.0</v>
      </c>
      <c r="K551" s="11">
        <v>1.0</v>
      </c>
      <c r="L551" s="9" t="s">
        <v>1585</v>
      </c>
      <c r="M551" s="12">
        <v>1.330702E9</v>
      </c>
      <c r="N551" s="9" t="s">
        <v>1586</v>
      </c>
    </row>
    <row r="552">
      <c r="A552" s="9" t="s">
        <v>1307</v>
      </c>
      <c r="B552" s="10">
        <v>44561.0</v>
      </c>
      <c r="C552" s="11">
        <v>2.0</v>
      </c>
      <c r="D552" s="9" t="s">
        <v>1308</v>
      </c>
      <c r="E552" s="11">
        <v>25747.0</v>
      </c>
      <c r="F552" s="9" t="s">
        <v>1581</v>
      </c>
      <c r="G552" s="9" t="s">
        <v>1582</v>
      </c>
      <c r="H552" s="9" t="s">
        <v>1583</v>
      </c>
      <c r="I552" s="9" t="s">
        <v>1584</v>
      </c>
      <c r="J552" s="10">
        <v>44561.0</v>
      </c>
      <c r="K552" s="11">
        <v>1.0</v>
      </c>
      <c r="L552" s="9" t="s">
        <v>1585</v>
      </c>
      <c r="M552" s="12">
        <v>1.965123E9</v>
      </c>
      <c r="N552" s="9" t="s">
        <v>1586</v>
      </c>
    </row>
    <row r="553">
      <c r="A553" s="9" t="s">
        <v>1309</v>
      </c>
      <c r="B553" s="10">
        <v>44561.0</v>
      </c>
      <c r="C553" s="11">
        <v>1.0</v>
      </c>
      <c r="D553" s="9" t="s">
        <v>1310</v>
      </c>
      <c r="E553" s="11">
        <v>26832.0</v>
      </c>
      <c r="F553" s="9" t="s">
        <v>1581</v>
      </c>
      <c r="G553" s="9" t="s">
        <v>1582</v>
      </c>
      <c r="H553" s="9" t="s">
        <v>1583</v>
      </c>
      <c r="I553" s="9" t="s">
        <v>1584</v>
      </c>
      <c r="J553" s="10">
        <v>44561.0</v>
      </c>
      <c r="K553" s="11">
        <v>1.0</v>
      </c>
      <c r="L553" s="9" t="s">
        <v>1585</v>
      </c>
      <c r="M553" s="12">
        <v>7.03176E8</v>
      </c>
      <c r="N553" s="9" t="s">
        <v>1586</v>
      </c>
    </row>
    <row r="554">
      <c r="A554" s="9" t="s">
        <v>1311</v>
      </c>
      <c r="B554" s="10">
        <v>44561.0</v>
      </c>
      <c r="C554" s="11">
        <v>1.0</v>
      </c>
      <c r="D554" s="9" t="s">
        <v>1312</v>
      </c>
      <c r="E554" s="11">
        <v>26930.0</v>
      </c>
      <c r="F554" s="9" t="s">
        <v>1581</v>
      </c>
      <c r="G554" s="9" t="s">
        <v>1582</v>
      </c>
      <c r="H554" s="9" t="s">
        <v>1589</v>
      </c>
      <c r="I554" s="9" t="s">
        <v>1584</v>
      </c>
      <c r="J554" s="10">
        <v>44561.0</v>
      </c>
      <c r="K554" s="11">
        <v>1.0</v>
      </c>
      <c r="L554" s="9" t="s">
        <v>1585</v>
      </c>
      <c r="M554" s="12">
        <v>3.34535E9</v>
      </c>
      <c r="N554" s="9" t="s">
        <v>1586</v>
      </c>
    </row>
    <row r="555">
      <c r="A555" s="9" t="s">
        <v>1313</v>
      </c>
      <c r="B555" s="10">
        <v>44561.0</v>
      </c>
      <c r="C555" s="11">
        <v>1.0</v>
      </c>
      <c r="D555" s="9" t="s">
        <v>1314</v>
      </c>
      <c r="E555" s="11">
        <v>17850.0</v>
      </c>
      <c r="F555" s="9" t="s">
        <v>1581</v>
      </c>
      <c r="G555" s="9" t="s">
        <v>1582</v>
      </c>
      <c r="H555" s="9" t="s">
        <v>1583</v>
      </c>
      <c r="I555" s="9" t="s">
        <v>1584</v>
      </c>
      <c r="J555" s="10">
        <v>44561.0</v>
      </c>
      <c r="K555" s="11">
        <v>1.0</v>
      </c>
      <c r="L555" s="9" t="s">
        <v>1585</v>
      </c>
      <c r="M555" s="12">
        <v>1.3221E8</v>
      </c>
      <c r="N555" s="9" t="s">
        <v>1586</v>
      </c>
    </row>
    <row r="556">
      <c r="A556" s="9" t="s">
        <v>1315</v>
      </c>
      <c r="B556" s="10">
        <v>44561.0</v>
      </c>
      <c r="C556" s="11">
        <v>1.0</v>
      </c>
      <c r="D556" s="9" t="s">
        <v>1316</v>
      </c>
      <c r="E556" s="11">
        <v>26530.0</v>
      </c>
      <c r="F556" s="9" t="s">
        <v>1581</v>
      </c>
      <c r="G556" s="9" t="s">
        <v>1582</v>
      </c>
      <c r="H556" s="9" t="s">
        <v>1583</v>
      </c>
      <c r="I556" s="9" t="s">
        <v>1584</v>
      </c>
      <c r="J556" s="10">
        <v>44561.0</v>
      </c>
      <c r="K556" s="11">
        <v>1.0</v>
      </c>
      <c r="L556" s="9" t="s">
        <v>1585</v>
      </c>
      <c r="M556" s="12">
        <v>5.978726E9</v>
      </c>
      <c r="N556" s="9" t="s">
        <v>1586</v>
      </c>
    </row>
    <row r="557">
      <c r="A557" s="9" t="s">
        <v>1317</v>
      </c>
      <c r="B557" s="10">
        <v>44561.0</v>
      </c>
      <c r="C557" s="11">
        <v>1.0</v>
      </c>
      <c r="D557" s="9" t="s">
        <v>1318</v>
      </c>
      <c r="E557" s="11">
        <v>26999.0</v>
      </c>
      <c r="F557" s="9" t="s">
        <v>1581</v>
      </c>
      <c r="G557" s="9" t="s">
        <v>1582</v>
      </c>
      <c r="H557" s="9" t="s">
        <v>1583</v>
      </c>
      <c r="I557" s="9" t="s">
        <v>1584</v>
      </c>
      <c r="J557" s="10">
        <v>44561.0</v>
      </c>
      <c r="K557" s="11">
        <v>1.0</v>
      </c>
      <c r="L557" s="9" t="s">
        <v>1585</v>
      </c>
      <c r="M557" s="12">
        <v>2.289871E9</v>
      </c>
      <c r="N557" s="9" t="s">
        <v>1586</v>
      </c>
    </row>
    <row r="558">
      <c r="A558" s="9" t="s">
        <v>1319</v>
      </c>
      <c r="B558" s="10">
        <v>44561.0</v>
      </c>
      <c r="C558" s="11">
        <v>2.0</v>
      </c>
      <c r="D558" s="9" t="s">
        <v>1320</v>
      </c>
      <c r="E558" s="11">
        <v>25674.0</v>
      </c>
      <c r="F558" s="9" t="s">
        <v>1581</v>
      </c>
      <c r="G558" s="9" t="s">
        <v>1582</v>
      </c>
      <c r="H558" s="9" t="s">
        <v>1583</v>
      </c>
      <c r="I558" s="9" t="s">
        <v>1584</v>
      </c>
      <c r="J558" s="10">
        <v>44561.0</v>
      </c>
      <c r="K558" s="11">
        <v>1.0</v>
      </c>
      <c r="L558" s="9" t="s">
        <v>1585</v>
      </c>
      <c r="M558" s="12">
        <v>1.910006E9</v>
      </c>
      <c r="N558" s="9" t="s">
        <v>1586</v>
      </c>
    </row>
    <row r="559">
      <c r="A559" s="9" t="s">
        <v>1321</v>
      </c>
      <c r="B559" s="10">
        <v>44561.0</v>
      </c>
      <c r="C559" s="11">
        <v>1.0</v>
      </c>
      <c r="D559" s="9" t="s">
        <v>1322</v>
      </c>
      <c r="E559" s="11">
        <v>26000.0</v>
      </c>
      <c r="F559" s="9" t="s">
        <v>1581</v>
      </c>
      <c r="G559" s="9" t="s">
        <v>1582</v>
      </c>
      <c r="H559" s="9" t="s">
        <v>1583</v>
      </c>
      <c r="I559" s="9" t="s">
        <v>1584</v>
      </c>
      <c r="J559" s="10">
        <v>44561.0</v>
      </c>
      <c r="K559" s="11">
        <v>1.0</v>
      </c>
      <c r="L559" s="9" t="s">
        <v>1585</v>
      </c>
      <c r="M559" s="12">
        <v>8.09379E8</v>
      </c>
      <c r="N559" s="9" t="s">
        <v>1586</v>
      </c>
    </row>
    <row r="560">
      <c r="A560" s="9" t="s">
        <v>1323</v>
      </c>
      <c r="B560" s="10">
        <v>44286.0</v>
      </c>
      <c r="C560" s="11">
        <v>1.0</v>
      </c>
      <c r="D560" s="9" t="s">
        <v>1324</v>
      </c>
      <c r="E560" s="11">
        <v>26042.0</v>
      </c>
      <c r="F560" s="9" t="s">
        <v>1581</v>
      </c>
      <c r="G560" s="9" t="s">
        <v>1582</v>
      </c>
      <c r="H560" s="9" t="s">
        <v>1589</v>
      </c>
      <c r="I560" s="9" t="s">
        <v>1584</v>
      </c>
      <c r="J560" s="10">
        <v>44286.0</v>
      </c>
      <c r="K560" s="11">
        <v>1.0</v>
      </c>
      <c r="L560" s="9" t="s">
        <v>1585</v>
      </c>
      <c r="M560" s="12">
        <v>1045000.0</v>
      </c>
      <c r="N560" s="9" t="s">
        <v>1586</v>
      </c>
    </row>
    <row r="561">
      <c r="A561" s="9" t="s">
        <v>1323</v>
      </c>
      <c r="B561" s="10">
        <v>44561.0</v>
      </c>
      <c r="C561" s="11">
        <v>1.0</v>
      </c>
      <c r="D561" s="9" t="s">
        <v>1324</v>
      </c>
      <c r="E561" s="11">
        <v>26042.0</v>
      </c>
      <c r="F561" s="9" t="s">
        <v>1581</v>
      </c>
      <c r="G561" s="9" t="s">
        <v>1582</v>
      </c>
      <c r="H561" s="9" t="s">
        <v>1583</v>
      </c>
      <c r="I561" s="9" t="s">
        <v>1584</v>
      </c>
      <c r="J561" s="10">
        <v>44561.0</v>
      </c>
      <c r="K561" s="11">
        <v>1.0</v>
      </c>
      <c r="L561" s="9" t="s">
        <v>1585</v>
      </c>
      <c r="M561" s="12">
        <v>1.2077E7</v>
      </c>
      <c r="N561" s="9" t="s">
        <v>1586</v>
      </c>
    </row>
    <row r="562">
      <c r="A562" s="9" t="s">
        <v>1611</v>
      </c>
      <c r="B562" s="10">
        <v>44561.0</v>
      </c>
      <c r="C562" s="11">
        <v>1.0</v>
      </c>
      <c r="D562" s="9" t="s">
        <v>1612</v>
      </c>
      <c r="E562" s="11">
        <v>27006.0</v>
      </c>
      <c r="F562" s="9" t="s">
        <v>1581</v>
      </c>
      <c r="G562" s="9" t="s">
        <v>1582</v>
      </c>
      <c r="H562" s="9" t="s">
        <v>1589</v>
      </c>
      <c r="I562" s="9" t="s">
        <v>1584</v>
      </c>
      <c r="J562" s="10">
        <v>44561.0</v>
      </c>
      <c r="K562" s="11">
        <v>1.0</v>
      </c>
      <c r="L562" s="9" t="s">
        <v>1585</v>
      </c>
      <c r="M562" s="12">
        <v>4.6769093E10</v>
      </c>
      <c r="N562" s="9" t="s">
        <v>1586</v>
      </c>
    </row>
    <row r="563">
      <c r="A563" s="9" t="s">
        <v>1611</v>
      </c>
      <c r="B563" s="10">
        <v>44561.0</v>
      </c>
      <c r="C563" s="11">
        <v>1.0</v>
      </c>
      <c r="D563" s="9" t="s">
        <v>1612</v>
      </c>
      <c r="E563" s="11">
        <v>27006.0</v>
      </c>
      <c r="F563" s="9" t="s">
        <v>1581</v>
      </c>
      <c r="G563" s="9" t="s">
        <v>1582</v>
      </c>
      <c r="H563" s="9" t="s">
        <v>1589</v>
      </c>
      <c r="I563" s="9" t="s">
        <v>1584</v>
      </c>
      <c r="J563" s="10">
        <v>44561.0</v>
      </c>
      <c r="K563" s="11">
        <v>1.0</v>
      </c>
      <c r="L563" s="9" t="s">
        <v>1585</v>
      </c>
      <c r="M563" s="12">
        <v>4.6769093E10</v>
      </c>
      <c r="N563" s="9" t="s">
        <v>1586</v>
      </c>
    </row>
    <row r="564">
      <c r="A564" s="9" t="s">
        <v>1611</v>
      </c>
      <c r="B564" s="10">
        <v>44561.0</v>
      </c>
      <c r="C564" s="11">
        <v>1.0</v>
      </c>
      <c r="D564" s="9" t="s">
        <v>1612</v>
      </c>
      <c r="E564" s="11">
        <v>27006.0</v>
      </c>
      <c r="F564" s="9" t="s">
        <v>1581</v>
      </c>
      <c r="G564" s="9" t="s">
        <v>1582</v>
      </c>
      <c r="H564" s="9" t="s">
        <v>1589</v>
      </c>
      <c r="I564" s="9" t="s">
        <v>1584</v>
      </c>
      <c r="J564" s="10">
        <v>44561.0</v>
      </c>
      <c r="K564" s="11">
        <v>1.0</v>
      </c>
      <c r="L564" s="9" t="s">
        <v>1585</v>
      </c>
      <c r="M564" s="12">
        <v>4.6769093E10</v>
      </c>
      <c r="N564" s="9" t="s">
        <v>1586</v>
      </c>
    </row>
    <row r="565">
      <c r="A565" s="9" t="s">
        <v>1325</v>
      </c>
      <c r="B565" s="10">
        <v>44561.0</v>
      </c>
      <c r="C565" s="11">
        <v>1.0</v>
      </c>
      <c r="D565" s="9" t="s">
        <v>1326</v>
      </c>
      <c r="E565" s="11">
        <v>26905.0</v>
      </c>
      <c r="F565" s="9" t="s">
        <v>1581</v>
      </c>
      <c r="G565" s="9" t="s">
        <v>1582</v>
      </c>
      <c r="H565" s="9" t="s">
        <v>1589</v>
      </c>
      <c r="I565" s="9" t="s">
        <v>1584</v>
      </c>
      <c r="J565" s="10">
        <v>44561.0</v>
      </c>
      <c r="K565" s="11">
        <v>1.0</v>
      </c>
      <c r="L565" s="9" t="s">
        <v>1585</v>
      </c>
      <c r="M565" s="12">
        <v>6.00057327E11</v>
      </c>
      <c r="N565" s="9" t="s">
        <v>1586</v>
      </c>
    </row>
    <row r="566">
      <c r="A566" s="9" t="s">
        <v>1327</v>
      </c>
      <c r="B566" s="10">
        <v>44561.0</v>
      </c>
      <c r="C566" s="11">
        <v>1.0</v>
      </c>
      <c r="D566" s="9" t="s">
        <v>1328</v>
      </c>
      <c r="E566" s="11">
        <v>25968.0</v>
      </c>
      <c r="F566" s="9" t="s">
        <v>1581</v>
      </c>
      <c r="G566" s="9" t="s">
        <v>1582</v>
      </c>
      <c r="H566" s="9" t="s">
        <v>1589</v>
      </c>
      <c r="I566" s="9" t="s">
        <v>1584</v>
      </c>
      <c r="J566" s="10">
        <v>44561.0</v>
      </c>
      <c r="K566" s="11">
        <v>1.0</v>
      </c>
      <c r="L566" s="9" t="s">
        <v>1585</v>
      </c>
      <c r="M566" s="12">
        <v>2190000.0</v>
      </c>
      <c r="N566" s="9" t="s">
        <v>1586</v>
      </c>
    </row>
    <row r="567">
      <c r="A567" s="9" t="s">
        <v>1613</v>
      </c>
      <c r="B567" s="10">
        <v>44561.0</v>
      </c>
      <c r="C567" s="11">
        <v>1.0</v>
      </c>
      <c r="D567" s="9" t="s">
        <v>1614</v>
      </c>
      <c r="E567" s="11">
        <v>26310.0</v>
      </c>
      <c r="F567" s="9" t="s">
        <v>1581</v>
      </c>
      <c r="G567" s="9" t="s">
        <v>1582</v>
      </c>
      <c r="H567" s="9" t="s">
        <v>1583</v>
      </c>
      <c r="I567" s="9" t="s">
        <v>1584</v>
      </c>
      <c r="J567" s="10">
        <v>44561.0</v>
      </c>
      <c r="K567" s="11">
        <v>1.0</v>
      </c>
      <c r="L567" s="9" t="s">
        <v>1585</v>
      </c>
      <c r="M567" s="12">
        <v>1.1161E7</v>
      </c>
      <c r="N567" s="9" t="s">
        <v>1586</v>
      </c>
    </row>
    <row r="568">
      <c r="A568" s="9" t="s">
        <v>1615</v>
      </c>
      <c r="B568" s="10">
        <v>44286.0</v>
      </c>
      <c r="C568" s="11">
        <v>1.0</v>
      </c>
      <c r="D568" s="9" t="s">
        <v>1616</v>
      </c>
      <c r="E568" s="11">
        <v>26239.0</v>
      </c>
      <c r="F568" s="9" t="s">
        <v>1581</v>
      </c>
      <c r="G568" s="9" t="s">
        <v>1582</v>
      </c>
      <c r="H568" s="9" t="s">
        <v>1583</v>
      </c>
      <c r="I568" s="9" t="s">
        <v>1584</v>
      </c>
      <c r="J568" s="10">
        <v>44286.0</v>
      </c>
      <c r="K568" s="11">
        <v>1.0</v>
      </c>
      <c r="L568" s="9" t="s">
        <v>1585</v>
      </c>
      <c r="M568" s="12">
        <v>1000.0</v>
      </c>
      <c r="N568" s="9" t="s">
        <v>1586</v>
      </c>
    </row>
    <row r="569">
      <c r="A569" s="9" t="s">
        <v>1615</v>
      </c>
      <c r="B569" s="10">
        <v>44561.0</v>
      </c>
      <c r="C569" s="11">
        <v>2.0</v>
      </c>
      <c r="D569" s="9" t="s">
        <v>1616</v>
      </c>
      <c r="E569" s="11">
        <v>26239.0</v>
      </c>
      <c r="F569" s="9" t="s">
        <v>1581</v>
      </c>
      <c r="G569" s="9" t="s">
        <v>1582</v>
      </c>
      <c r="H569" s="9" t="s">
        <v>1583</v>
      </c>
      <c r="I569" s="9" t="s">
        <v>1584</v>
      </c>
      <c r="J569" s="10">
        <v>44561.0</v>
      </c>
      <c r="K569" s="11">
        <v>1.0</v>
      </c>
      <c r="L569" s="9" t="s">
        <v>1585</v>
      </c>
      <c r="M569" s="12">
        <v>1000.0</v>
      </c>
      <c r="N569" s="9" t="s">
        <v>1586</v>
      </c>
    </row>
    <row r="570">
      <c r="A570" s="9" t="s">
        <v>1617</v>
      </c>
      <c r="B570" s="10">
        <v>44561.0</v>
      </c>
      <c r="C570" s="11">
        <v>1.0</v>
      </c>
      <c r="D570" s="9" t="s">
        <v>1618</v>
      </c>
      <c r="E570" s="11">
        <v>27014.0</v>
      </c>
      <c r="F570" s="9" t="s">
        <v>1581</v>
      </c>
      <c r="G570" s="9" t="s">
        <v>1582</v>
      </c>
      <c r="H570" s="9" t="s">
        <v>1583</v>
      </c>
      <c r="I570" s="9" t="s">
        <v>1584</v>
      </c>
      <c r="J570" s="10">
        <v>44561.0</v>
      </c>
      <c r="K570" s="11">
        <v>1.0</v>
      </c>
      <c r="L570" s="9" t="s">
        <v>1585</v>
      </c>
      <c r="M570" s="12">
        <v>2.683409E9</v>
      </c>
      <c r="N570" s="9" t="s">
        <v>1586</v>
      </c>
    </row>
    <row r="571">
      <c r="A571" s="9" t="s">
        <v>1619</v>
      </c>
      <c r="B571" s="10">
        <v>44561.0</v>
      </c>
      <c r="C571" s="11">
        <v>1.0</v>
      </c>
      <c r="D571" s="9" t="s">
        <v>1620</v>
      </c>
      <c r="E571" s="11">
        <v>26646.0</v>
      </c>
      <c r="F571" s="9" t="s">
        <v>1581</v>
      </c>
      <c r="G571" s="9" t="s">
        <v>1582</v>
      </c>
      <c r="H571" s="9" t="s">
        <v>1589</v>
      </c>
      <c r="I571" s="9" t="s">
        <v>1584</v>
      </c>
      <c r="J571" s="10">
        <v>44561.0</v>
      </c>
      <c r="K571" s="11">
        <v>1.0</v>
      </c>
      <c r="L571" s="9" t="s">
        <v>1585</v>
      </c>
      <c r="M571" s="12">
        <v>1.005E8</v>
      </c>
      <c r="N571" s="9" t="s">
        <v>1586</v>
      </c>
    </row>
    <row r="572">
      <c r="A572" s="9" t="s">
        <v>1621</v>
      </c>
      <c r="B572" s="10">
        <v>44561.0</v>
      </c>
      <c r="C572" s="11">
        <v>1.0</v>
      </c>
      <c r="D572" s="9" t="s">
        <v>1622</v>
      </c>
      <c r="E572" s="11">
        <v>26344.0</v>
      </c>
      <c r="F572" s="9" t="s">
        <v>1581</v>
      </c>
      <c r="G572" s="9" t="s">
        <v>1582</v>
      </c>
      <c r="H572" s="9" t="s">
        <v>1583</v>
      </c>
      <c r="I572" s="9" t="s">
        <v>1584</v>
      </c>
      <c r="J572" s="10">
        <v>44561.0</v>
      </c>
      <c r="K572" s="11">
        <v>1.0</v>
      </c>
      <c r="L572" s="9" t="s">
        <v>1585</v>
      </c>
      <c r="M572" s="12">
        <v>5000.0</v>
      </c>
      <c r="N572" s="9" t="s">
        <v>1586</v>
      </c>
    </row>
    <row r="573">
      <c r="A573" s="9" t="s">
        <v>1623</v>
      </c>
      <c r="B573" s="10">
        <v>44561.0</v>
      </c>
      <c r="C573" s="11">
        <v>1.0</v>
      </c>
      <c r="D573" s="9" t="s">
        <v>1624</v>
      </c>
      <c r="E573" s="11">
        <v>26352.0</v>
      </c>
      <c r="F573" s="9" t="s">
        <v>1581</v>
      </c>
      <c r="G573" s="9" t="s">
        <v>1582</v>
      </c>
      <c r="H573" s="9" t="s">
        <v>1583</v>
      </c>
      <c r="I573" s="9" t="s">
        <v>1584</v>
      </c>
      <c r="J573" s="10">
        <v>44561.0</v>
      </c>
      <c r="K573" s="11">
        <v>1.0</v>
      </c>
      <c r="L573" s="9" t="s">
        <v>1585</v>
      </c>
      <c r="M573" s="12">
        <v>7.23145E8</v>
      </c>
      <c r="N573" s="9" t="s">
        <v>1586</v>
      </c>
    </row>
    <row r="574">
      <c r="A574" s="9" t="s">
        <v>1329</v>
      </c>
      <c r="B574" s="10">
        <v>44561.0</v>
      </c>
      <c r="C574" s="11">
        <v>1.0</v>
      </c>
      <c r="D574" s="9" t="s">
        <v>1330</v>
      </c>
      <c r="E574" s="11">
        <v>26220.0</v>
      </c>
      <c r="F574" s="9" t="s">
        <v>1581</v>
      </c>
      <c r="G574" s="9" t="s">
        <v>1582</v>
      </c>
      <c r="H574" s="9" t="s">
        <v>1583</v>
      </c>
      <c r="I574" s="9" t="s">
        <v>1584</v>
      </c>
      <c r="J574" s="10">
        <v>44561.0</v>
      </c>
      <c r="K574" s="11">
        <v>1.0</v>
      </c>
      <c r="L574" s="9" t="s">
        <v>1585</v>
      </c>
      <c r="M574" s="12">
        <v>251000.0</v>
      </c>
      <c r="N574" s="9" t="s">
        <v>1586</v>
      </c>
    </row>
    <row r="575">
      <c r="A575" s="9" t="s">
        <v>1625</v>
      </c>
      <c r="B575" s="10">
        <v>44561.0</v>
      </c>
      <c r="C575" s="11">
        <v>1.0</v>
      </c>
      <c r="D575" s="9" t="s">
        <v>1626</v>
      </c>
      <c r="E575" s="11">
        <v>26212.0</v>
      </c>
      <c r="F575" s="9" t="s">
        <v>1581</v>
      </c>
      <c r="G575" s="9" t="s">
        <v>1582</v>
      </c>
      <c r="H575" s="9" t="s">
        <v>1589</v>
      </c>
      <c r="I575" s="9" t="s">
        <v>1584</v>
      </c>
      <c r="J575" s="10">
        <v>44561.0</v>
      </c>
      <c r="K575" s="11">
        <v>1.0</v>
      </c>
      <c r="L575" s="9" t="s">
        <v>1585</v>
      </c>
      <c r="M575" s="12">
        <v>1.717E7</v>
      </c>
      <c r="N575" s="9" t="s">
        <v>1586</v>
      </c>
    </row>
    <row r="576">
      <c r="A576" s="9" t="s">
        <v>1331</v>
      </c>
      <c r="B576" s="10">
        <v>44561.0</v>
      </c>
      <c r="C576" s="11">
        <v>1.0</v>
      </c>
      <c r="D576" s="9" t="s">
        <v>89</v>
      </c>
      <c r="E576" s="11">
        <v>4820.0</v>
      </c>
      <c r="F576" s="9" t="s">
        <v>1581</v>
      </c>
      <c r="G576" s="9" t="s">
        <v>1582</v>
      </c>
      <c r="H576" s="9" t="s">
        <v>1583</v>
      </c>
      <c r="I576" s="9" t="s">
        <v>1584</v>
      </c>
      <c r="J576" s="10">
        <v>44561.0</v>
      </c>
      <c r="K576" s="11">
        <v>1.0</v>
      </c>
      <c r="L576" s="9" t="s">
        <v>1585</v>
      </c>
      <c r="M576" s="12">
        <v>7.5826062E10</v>
      </c>
      <c r="N576" s="9" t="s">
        <v>1586</v>
      </c>
    </row>
    <row r="577">
      <c r="A577" s="9" t="s">
        <v>1332</v>
      </c>
      <c r="B577" s="10">
        <v>44561.0</v>
      </c>
      <c r="C577" s="11">
        <v>1.0</v>
      </c>
      <c r="D577" s="9" t="s">
        <v>1333</v>
      </c>
      <c r="E577" s="11">
        <v>26433.0</v>
      </c>
      <c r="F577" s="9" t="s">
        <v>1581</v>
      </c>
      <c r="G577" s="9" t="s">
        <v>1582</v>
      </c>
      <c r="H577" s="9" t="s">
        <v>1583</v>
      </c>
      <c r="I577" s="9" t="s">
        <v>1584</v>
      </c>
      <c r="J577" s="10">
        <v>44561.0</v>
      </c>
      <c r="K577" s="11">
        <v>1.0</v>
      </c>
      <c r="L577" s="9" t="s">
        <v>1585</v>
      </c>
      <c r="M577" s="12">
        <v>9.69833E8</v>
      </c>
      <c r="N577" s="9" t="s">
        <v>1586</v>
      </c>
    </row>
    <row r="578">
      <c r="A578" s="9" t="s">
        <v>1334</v>
      </c>
      <c r="B578" s="10">
        <v>44561.0</v>
      </c>
      <c r="C578" s="11">
        <v>1.0</v>
      </c>
      <c r="D578" s="9" t="s">
        <v>255</v>
      </c>
      <c r="E578" s="11">
        <v>20710.0</v>
      </c>
      <c r="F578" s="9" t="s">
        <v>1581</v>
      </c>
      <c r="G578" s="9" t="s">
        <v>1582</v>
      </c>
      <c r="H578" s="9" t="s">
        <v>1583</v>
      </c>
      <c r="I578" s="9" t="s">
        <v>1584</v>
      </c>
      <c r="J578" s="10">
        <v>44561.0</v>
      </c>
      <c r="K578" s="11">
        <v>1.0</v>
      </c>
      <c r="L578" s="9" t="s">
        <v>1585</v>
      </c>
      <c r="M578" s="12">
        <v>1.94803E9</v>
      </c>
      <c r="N578" s="9" t="s">
        <v>1586</v>
      </c>
    </row>
    <row r="579">
      <c r="A579" s="9" t="s">
        <v>1335</v>
      </c>
      <c r="B579" s="10">
        <v>44561.0</v>
      </c>
      <c r="C579" s="11">
        <v>1.0</v>
      </c>
      <c r="D579" s="9" t="s">
        <v>1336</v>
      </c>
      <c r="E579" s="11">
        <v>23590.0</v>
      </c>
      <c r="F579" s="9" t="s">
        <v>1581</v>
      </c>
      <c r="G579" s="9" t="s">
        <v>1582</v>
      </c>
      <c r="H579" s="9" t="s">
        <v>1583</v>
      </c>
      <c r="I579" s="9" t="s">
        <v>1584</v>
      </c>
      <c r="J579" s="10">
        <v>44561.0</v>
      </c>
      <c r="K579" s="11">
        <v>1.0</v>
      </c>
      <c r="L579" s="9" t="s">
        <v>1585</v>
      </c>
      <c r="M579" s="12">
        <v>1.643184E9</v>
      </c>
      <c r="N579" s="9" t="s">
        <v>1586</v>
      </c>
    </row>
    <row r="580">
      <c r="A580" s="9" t="s">
        <v>1627</v>
      </c>
      <c r="B580" s="10">
        <v>44408.0</v>
      </c>
      <c r="C580" s="11">
        <v>1.0</v>
      </c>
      <c r="D580" s="9" t="s">
        <v>1628</v>
      </c>
      <c r="E580" s="11">
        <v>26735.0</v>
      </c>
      <c r="F580" s="9" t="s">
        <v>1581</v>
      </c>
      <c r="G580" s="9" t="s">
        <v>1582</v>
      </c>
      <c r="H580" s="9" t="s">
        <v>1583</v>
      </c>
      <c r="I580" s="9" t="s">
        <v>1584</v>
      </c>
      <c r="J580" s="10">
        <v>44408.0</v>
      </c>
      <c r="K580" s="11">
        <v>1.0</v>
      </c>
      <c r="L580" s="9" t="s">
        <v>1585</v>
      </c>
      <c r="M580" s="12">
        <v>5.616595E9</v>
      </c>
      <c r="N580" s="9" t="s">
        <v>1586</v>
      </c>
    </row>
    <row r="581">
      <c r="A581" s="9" t="s">
        <v>1627</v>
      </c>
      <c r="B581" s="10">
        <v>44561.0</v>
      </c>
      <c r="C581" s="11">
        <v>1.0</v>
      </c>
      <c r="D581" s="9" t="s">
        <v>1628</v>
      </c>
      <c r="E581" s="11">
        <v>26735.0</v>
      </c>
      <c r="F581" s="9" t="s">
        <v>1581</v>
      </c>
      <c r="G581" s="9" t="s">
        <v>1582</v>
      </c>
      <c r="H581" s="9" t="s">
        <v>1583</v>
      </c>
      <c r="I581" s="9" t="s">
        <v>1584</v>
      </c>
      <c r="J581" s="10">
        <v>44561.0</v>
      </c>
      <c r="K581" s="11">
        <v>1.0</v>
      </c>
      <c r="L581" s="9" t="s">
        <v>1585</v>
      </c>
      <c r="M581" s="12">
        <v>9.091205E9</v>
      </c>
      <c r="N581" s="9" t="s">
        <v>1586</v>
      </c>
    </row>
    <row r="582">
      <c r="A582" s="9" t="s">
        <v>1337</v>
      </c>
      <c r="B582" s="10">
        <v>44561.0</v>
      </c>
      <c r="C582" s="11">
        <v>1.0</v>
      </c>
      <c r="D582" s="9" t="s">
        <v>187</v>
      </c>
      <c r="E582" s="11">
        <v>15458.0</v>
      </c>
      <c r="F582" s="9" t="s">
        <v>1581</v>
      </c>
      <c r="G582" s="9" t="s">
        <v>1582</v>
      </c>
      <c r="H582" s="9" t="s">
        <v>1583</v>
      </c>
      <c r="I582" s="9" t="s">
        <v>1584</v>
      </c>
      <c r="J582" s="10">
        <v>44561.0</v>
      </c>
      <c r="K582" s="11">
        <v>1.0</v>
      </c>
      <c r="L582" s="9" t="s">
        <v>1585</v>
      </c>
      <c r="M582" s="12">
        <v>1.12858E8</v>
      </c>
      <c r="N582" s="9" t="s">
        <v>1586</v>
      </c>
    </row>
    <row r="583">
      <c r="A583" s="9" t="s">
        <v>1338</v>
      </c>
      <c r="B583" s="10">
        <v>44561.0</v>
      </c>
      <c r="C583" s="11">
        <v>1.0</v>
      </c>
      <c r="D583" s="9" t="s">
        <v>1339</v>
      </c>
      <c r="E583" s="11">
        <v>26727.0</v>
      </c>
      <c r="F583" s="9" t="s">
        <v>1581</v>
      </c>
      <c r="G583" s="9" t="s">
        <v>1582</v>
      </c>
      <c r="H583" s="9" t="s">
        <v>1583</v>
      </c>
      <c r="I583" s="9" t="s">
        <v>1584</v>
      </c>
      <c r="J583" s="10">
        <v>44561.0</v>
      </c>
      <c r="K583" s="11">
        <v>1.0</v>
      </c>
      <c r="L583" s="9" t="s">
        <v>1585</v>
      </c>
      <c r="M583" s="12">
        <v>7.502617E9</v>
      </c>
      <c r="N583" s="9" t="s">
        <v>1586</v>
      </c>
    </row>
    <row r="584">
      <c r="A584" s="9" t="s">
        <v>1340</v>
      </c>
      <c r="B584" s="10">
        <v>44561.0</v>
      </c>
      <c r="C584" s="11">
        <v>3.0</v>
      </c>
      <c r="D584" s="9" t="s">
        <v>1341</v>
      </c>
      <c r="E584" s="11">
        <v>26441.0</v>
      </c>
      <c r="F584" s="9" t="s">
        <v>1581</v>
      </c>
      <c r="G584" s="9" t="s">
        <v>1582</v>
      </c>
      <c r="H584" s="9" t="s">
        <v>1583</v>
      </c>
      <c r="I584" s="9" t="s">
        <v>1584</v>
      </c>
      <c r="J584" s="10">
        <v>44561.0</v>
      </c>
      <c r="K584" s="11">
        <v>1.0</v>
      </c>
      <c r="L584" s="9" t="s">
        <v>1585</v>
      </c>
      <c r="M584" s="12">
        <v>4.306778E9</v>
      </c>
      <c r="N584" s="9" t="s">
        <v>1586</v>
      </c>
    </row>
    <row r="585">
      <c r="A585" s="9" t="s">
        <v>1629</v>
      </c>
      <c r="B585" s="10">
        <v>44561.0</v>
      </c>
      <c r="C585" s="11">
        <v>1.0</v>
      </c>
      <c r="D585" s="9" t="s">
        <v>1630</v>
      </c>
      <c r="E585" s="11">
        <v>26492.0</v>
      </c>
      <c r="F585" s="9" t="s">
        <v>1581</v>
      </c>
      <c r="G585" s="9" t="s">
        <v>1582</v>
      </c>
      <c r="H585" s="9" t="s">
        <v>1589</v>
      </c>
      <c r="I585" s="9" t="s">
        <v>1584</v>
      </c>
      <c r="J585" s="10">
        <v>44561.0</v>
      </c>
      <c r="K585" s="11">
        <v>1.0</v>
      </c>
      <c r="L585" s="9" t="s">
        <v>1585</v>
      </c>
      <c r="M585" s="12">
        <v>442000.0</v>
      </c>
      <c r="N585" s="9" t="s">
        <v>1586</v>
      </c>
    </row>
    <row r="586">
      <c r="A586" s="9" t="s">
        <v>1631</v>
      </c>
      <c r="B586" s="10">
        <v>44408.0</v>
      </c>
      <c r="C586" s="11">
        <v>1.0</v>
      </c>
      <c r="D586" s="9" t="s">
        <v>1632</v>
      </c>
      <c r="E586" s="11">
        <v>26743.0</v>
      </c>
      <c r="F586" s="9" t="s">
        <v>1581</v>
      </c>
      <c r="G586" s="9" t="s">
        <v>1582</v>
      </c>
      <c r="H586" s="9" t="s">
        <v>1583</v>
      </c>
      <c r="I586" s="9" t="s">
        <v>1584</v>
      </c>
      <c r="J586" s="10">
        <v>44408.0</v>
      </c>
      <c r="K586" s="11">
        <v>1.0</v>
      </c>
      <c r="L586" s="9" t="s">
        <v>1585</v>
      </c>
      <c r="M586" s="12">
        <v>4.928465E9</v>
      </c>
      <c r="N586" s="9" t="s">
        <v>1586</v>
      </c>
    </row>
    <row r="587">
      <c r="A587" s="9" t="s">
        <v>1631</v>
      </c>
      <c r="B587" s="10">
        <v>44561.0</v>
      </c>
      <c r="C587" s="11">
        <v>1.0</v>
      </c>
      <c r="D587" s="9" t="s">
        <v>1632</v>
      </c>
      <c r="E587" s="11">
        <v>26743.0</v>
      </c>
      <c r="F587" s="9" t="s">
        <v>1581</v>
      </c>
      <c r="G587" s="9" t="s">
        <v>1582</v>
      </c>
      <c r="H587" s="9" t="s">
        <v>1583</v>
      </c>
      <c r="I587" s="9" t="s">
        <v>1584</v>
      </c>
      <c r="J587" s="10">
        <v>44561.0</v>
      </c>
      <c r="K587" s="11">
        <v>1.0</v>
      </c>
      <c r="L587" s="9" t="s">
        <v>1585</v>
      </c>
      <c r="M587" s="12">
        <v>8.180526E9</v>
      </c>
      <c r="N587" s="9" t="s">
        <v>1586</v>
      </c>
    </row>
    <row r="588">
      <c r="A588" s="9" t="s">
        <v>1342</v>
      </c>
      <c r="B588" s="10">
        <v>44561.0</v>
      </c>
      <c r="C588" s="11">
        <v>1.0</v>
      </c>
      <c r="D588" s="9" t="s">
        <v>1343</v>
      </c>
      <c r="E588" s="11">
        <v>80217.0</v>
      </c>
      <c r="F588" s="9" t="s">
        <v>1581</v>
      </c>
      <c r="G588" s="9" t="s">
        <v>1582</v>
      </c>
      <c r="H588" s="9" t="s">
        <v>1583</v>
      </c>
      <c r="I588" s="9" t="s">
        <v>1584</v>
      </c>
      <c r="J588" s="10">
        <v>44561.0</v>
      </c>
      <c r="K588" s="11">
        <v>1.0</v>
      </c>
      <c r="L588" s="9" t="s">
        <v>1585</v>
      </c>
      <c r="M588" s="12">
        <v>0.0</v>
      </c>
      <c r="N588" s="9" t="s">
        <v>1586</v>
      </c>
    </row>
    <row r="589">
      <c r="A589" s="9" t="s">
        <v>1344</v>
      </c>
      <c r="B589" s="10">
        <v>44561.0</v>
      </c>
      <c r="C589" s="11">
        <v>1.0</v>
      </c>
      <c r="D589" s="9" t="s">
        <v>1345</v>
      </c>
      <c r="E589" s="11">
        <v>24058.0</v>
      </c>
      <c r="F589" s="9" t="s">
        <v>1581</v>
      </c>
      <c r="G589" s="9" t="s">
        <v>1582</v>
      </c>
      <c r="H589" s="9" t="s">
        <v>1583</v>
      </c>
      <c r="I589" s="9" t="s">
        <v>1584</v>
      </c>
      <c r="J589" s="10">
        <v>44561.0</v>
      </c>
      <c r="K589" s="11">
        <v>1.0</v>
      </c>
      <c r="L589" s="9" t="s">
        <v>1585</v>
      </c>
      <c r="M589" s="12">
        <v>1.994445E9</v>
      </c>
      <c r="N589" s="9" t="s">
        <v>1586</v>
      </c>
    </row>
    <row r="590">
      <c r="A590" s="9" t="s">
        <v>1633</v>
      </c>
      <c r="B590" s="10">
        <v>44561.0</v>
      </c>
      <c r="C590" s="11">
        <v>1.0</v>
      </c>
      <c r="D590" s="9" t="s">
        <v>1634</v>
      </c>
      <c r="E590" s="11">
        <v>26778.0</v>
      </c>
      <c r="F590" s="9" t="s">
        <v>1581</v>
      </c>
      <c r="G590" s="9" t="s">
        <v>1582</v>
      </c>
      <c r="H590" s="9" t="s">
        <v>1583</v>
      </c>
      <c r="I590" s="9" t="s">
        <v>1584</v>
      </c>
      <c r="J590" s="10">
        <v>44561.0</v>
      </c>
      <c r="K590" s="11">
        <v>1.0</v>
      </c>
      <c r="L590" s="9" t="s">
        <v>1585</v>
      </c>
      <c r="M590" s="12">
        <v>5000.0</v>
      </c>
      <c r="N590" s="9" t="s">
        <v>1586</v>
      </c>
    </row>
    <row r="591">
      <c r="A591" s="9" t="s">
        <v>1635</v>
      </c>
      <c r="B591" s="10">
        <v>44561.0</v>
      </c>
      <c r="C591" s="11">
        <v>1.0</v>
      </c>
      <c r="D591" s="9" t="s">
        <v>1636</v>
      </c>
      <c r="E591" s="11">
        <v>26450.0</v>
      </c>
      <c r="F591" s="9" t="s">
        <v>1581</v>
      </c>
      <c r="G591" s="9" t="s">
        <v>1582</v>
      </c>
      <c r="H591" s="9" t="s">
        <v>1583</v>
      </c>
      <c r="I591" s="9" t="s">
        <v>1584</v>
      </c>
      <c r="J591" s="10">
        <v>44561.0</v>
      </c>
      <c r="K591" s="11">
        <v>1.0</v>
      </c>
      <c r="L591" s="9" t="s">
        <v>1585</v>
      </c>
      <c r="M591" s="12">
        <v>5000.0</v>
      </c>
      <c r="N591" s="9" t="s">
        <v>1586</v>
      </c>
    </row>
    <row r="592">
      <c r="A592" s="9" t="s">
        <v>1637</v>
      </c>
      <c r="B592" s="10">
        <v>44561.0</v>
      </c>
      <c r="C592" s="11">
        <v>1.0</v>
      </c>
      <c r="D592" s="9" t="s">
        <v>1638</v>
      </c>
      <c r="E592" s="11">
        <v>26751.0</v>
      </c>
      <c r="F592" s="9" t="s">
        <v>1581</v>
      </c>
      <c r="G592" s="9" t="s">
        <v>1582</v>
      </c>
      <c r="H592" s="9" t="s">
        <v>1583</v>
      </c>
      <c r="I592" s="9" t="s">
        <v>1584</v>
      </c>
      <c r="J592" s="10">
        <v>44561.0</v>
      </c>
      <c r="K592" s="11">
        <v>1.0</v>
      </c>
      <c r="L592" s="9" t="s">
        <v>1585</v>
      </c>
      <c r="M592" s="12">
        <v>5000.0</v>
      </c>
      <c r="N592" s="9" t="s">
        <v>1586</v>
      </c>
    </row>
    <row r="593">
      <c r="A593" s="9" t="s">
        <v>1346</v>
      </c>
      <c r="B593" s="10">
        <v>44561.0</v>
      </c>
      <c r="C593" s="11">
        <v>1.0</v>
      </c>
      <c r="D593" s="9" t="s">
        <v>1347</v>
      </c>
      <c r="E593" s="11">
        <v>6815.0</v>
      </c>
      <c r="F593" s="9" t="s">
        <v>1581</v>
      </c>
      <c r="G593" s="9" t="s">
        <v>1582</v>
      </c>
      <c r="H593" s="9" t="s">
        <v>1583</v>
      </c>
      <c r="I593" s="9" t="s">
        <v>1584</v>
      </c>
      <c r="J593" s="10">
        <v>44561.0</v>
      </c>
      <c r="K593" s="11">
        <v>1.0</v>
      </c>
      <c r="L593" s="9" t="s">
        <v>1585</v>
      </c>
      <c r="M593" s="12">
        <v>1.61996E8</v>
      </c>
      <c r="N593" s="9" t="s">
        <v>1586</v>
      </c>
    </row>
    <row r="594">
      <c r="A594" s="9" t="s">
        <v>1348</v>
      </c>
      <c r="B594" s="10">
        <v>44561.0</v>
      </c>
      <c r="C594" s="11">
        <v>2.0</v>
      </c>
      <c r="D594" s="9" t="s">
        <v>1349</v>
      </c>
      <c r="E594" s="11">
        <v>25631.0</v>
      </c>
      <c r="F594" s="9" t="s">
        <v>1581</v>
      </c>
      <c r="G594" s="9" t="s">
        <v>1582</v>
      </c>
      <c r="H594" s="9" t="s">
        <v>1583</v>
      </c>
      <c r="I594" s="9" t="s">
        <v>1584</v>
      </c>
      <c r="J594" s="10">
        <v>44561.0</v>
      </c>
      <c r="K594" s="11">
        <v>1.0</v>
      </c>
      <c r="L594" s="9" t="s">
        <v>1585</v>
      </c>
      <c r="M594" s="12">
        <v>2.323794E9</v>
      </c>
      <c r="N594" s="9" t="s">
        <v>1586</v>
      </c>
    </row>
    <row r="595">
      <c r="A595" s="9" t="s">
        <v>1639</v>
      </c>
      <c r="B595" s="10">
        <v>44561.0</v>
      </c>
      <c r="C595" s="11">
        <v>1.0</v>
      </c>
      <c r="D595" s="9" t="s">
        <v>1640</v>
      </c>
      <c r="E595" s="11">
        <v>26824.0</v>
      </c>
      <c r="F595" s="9" t="s">
        <v>1581</v>
      </c>
      <c r="G595" s="9" t="s">
        <v>1582</v>
      </c>
      <c r="H595" s="9" t="s">
        <v>1583</v>
      </c>
      <c r="I595" s="9" t="s">
        <v>1584</v>
      </c>
      <c r="J595" s="10">
        <v>44561.0</v>
      </c>
      <c r="K595" s="11">
        <v>1.0</v>
      </c>
      <c r="L595" s="9" t="s">
        <v>1585</v>
      </c>
      <c r="M595" s="12">
        <v>2.024391E9</v>
      </c>
      <c r="N595" s="9" t="s">
        <v>1586</v>
      </c>
    </row>
    <row r="596">
      <c r="A596" s="9" t="s">
        <v>1350</v>
      </c>
      <c r="B596" s="10">
        <v>44561.0</v>
      </c>
      <c r="C596" s="11">
        <v>1.0</v>
      </c>
      <c r="D596" s="9" t="s">
        <v>203</v>
      </c>
      <c r="E596" s="11">
        <v>20524.0</v>
      </c>
      <c r="F596" s="9" t="s">
        <v>1581</v>
      </c>
      <c r="G596" s="9" t="s">
        <v>1582</v>
      </c>
      <c r="H596" s="9" t="s">
        <v>1583</v>
      </c>
      <c r="I596" s="9" t="s">
        <v>1584</v>
      </c>
      <c r="J596" s="10">
        <v>44561.0</v>
      </c>
      <c r="K596" s="11">
        <v>1.0</v>
      </c>
      <c r="L596" s="9" t="s">
        <v>1585</v>
      </c>
      <c r="M596" s="12">
        <v>2.094837E9</v>
      </c>
      <c r="N596" s="9" t="s">
        <v>1586</v>
      </c>
    </row>
    <row r="597">
      <c r="A597" s="9" t="s">
        <v>1351</v>
      </c>
      <c r="B597" s="10">
        <v>44561.0</v>
      </c>
      <c r="C597" s="11">
        <v>1.0</v>
      </c>
      <c r="D597" s="9" t="s">
        <v>135</v>
      </c>
      <c r="E597" s="11">
        <v>14443.0</v>
      </c>
      <c r="F597" s="9" t="s">
        <v>1581</v>
      </c>
      <c r="G597" s="9" t="s">
        <v>1582</v>
      </c>
      <c r="H597" s="9" t="s">
        <v>1583</v>
      </c>
      <c r="I597" s="9" t="s">
        <v>1584</v>
      </c>
      <c r="J597" s="10">
        <v>44561.0</v>
      </c>
      <c r="K597" s="11">
        <v>1.0</v>
      </c>
      <c r="L597" s="9" t="s">
        <v>1585</v>
      </c>
      <c r="M597" s="12">
        <v>5.3165485E10</v>
      </c>
      <c r="N597" s="9" t="s">
        <v>1586</v>
      </c>
    </row>
    <row r="598">
      <c r="A598" s="9" t="s">
        <v>1352</v>
      </c>
      <c r="B598" s="10">
        <v>44561.0</v>
      </c>
      <c r="C598" s="11">
        <v>1.0</v>
      </c>
      <c r="D598" s="9" t="s">
        <v>1353</v>
      </c>
      <c r="E598" s="11">
        <v>26506.0</v>
      </c>
      <c r="F598" s="9" t="s">
        <v>1581</v>
      </c>
      <c r="G598" s="9" t="s">
        <v>1582</v>
      </c>
      <c r="H598" s="9" t="s">
        <v>1583</v>
      </c>
      <c r="I598" s="9" t="s">
        <v>1584</v>
      </c>
      <c r="J598" s="10">
        <v>44561.0</v>
      </c>
      <c r="K598" s="11">
        <v>1.0</v>
      </c>
      <c r="L598" s="9" t="s">
        <v>1585</v>
      </c>
      <c r="M598" s="12">
        <v>1.179395E9</v>
      </c>
      <c r="N598" s="9" t="s">
        <v>1586</v>
      </c>
    </row>
    <row r="599">
      <c r="A599" s="9" t="s">
        <v>1354</v>
      </c>
      <c r="B599" s="10">
        <v>44561.0</v>
      </c>
      <c r="C599" s="11">
        <v>1.0</v>
      </c>
      <c r="D599" s="9" t="s">
        <v>1355</v>
      </c>
      <c r="E599" s="11">
        <v>26913.0</v>
      </c>
      <c r="F599" s="9" t="s">
        <v>1581</v>
      </c>
      <c r="G599" s="9" t="s">
        <v>1582</v>
      </c>
      <c r="H599" s="9" t="s">
        <v>1583</v>
      </c>
      <c r="I599" s="9" t="s">
        <v>1584</v>
      </c>
      <c r="J599" s="10">
        <v>44561.0</v>
      </c>
      <c r="K599" s="11">
        <v>1.0</v>
      </c>
      <c r="L599" s="9" t="s">
        <v>1585</v>
      </c>
      <c r="M599" s="12">
        <v>5.6309E7</v>
      </c>
      <c r="N599" s="9" t="s">
        <v>1586</v>
      </c>
    </row>
    <row r="600">
      <c r="A600" s="9" t="s">
        <v>1356</v>
      </c>
      <c r="B600" s="10">
        <v>44561.0</v>
      </c>
      <c r="C600" s="11">
        <v>1.0</v>
      </c>
      <c r="D600" s="9" t="s">
        <v>1357</v>
      </c>
      <c r="E600" s="11">
        <v>24848.0</v>
      </c>
      <c r="F600" s="9" t="s">
        <v>1581</v>
      </c>
      <c r="G600" s="9" t="s">
        <v>1582</v>
      </c>
      <c r="H600" s="9" t="s">
        <v>1583</v>
      </c>
      <c r="I600" s="9" t="s">
        <v>1584</v>
      </c>
      <c r="J600" s="10">
        <v>44561.0</v>
      </c>
      <c r="K600" s="11">
        <v>1.0</v>
      </c>
      <c r="L600" s="9" t="s">
        <v>1585</v>
      </c>
      <c r="M600" s="12">
        <v>8.654886E9</v>
      </c>
      <c r="N600" s="9" t="s">
        <v>1586</v>
      </c>
    </row>
    <row r="601">
      <c r="A601" s="9" t="s">
        <v>1358</v>
      </c>
      <c r="B601" s="10">
        <v>44561.0</v>
      </c>
      <c r="C601" s="11">
        <v>2.0</v>
      </c>
      <c r="D601" s="9" t="s">
        <v>1359</v>
      </c>
      <c r="E601" s="11">
        <v>25763.0</v>
      </c>
      <c r="F601" s="9" t="s">
        <v>1581</v>
      </c>
      <c r="G601" s="9" t="s">
        <v>1582</v>
      </c>
      <c r="H601" s="9" t="s">
        <v>1583</v>
      </c>
      <c r="I601" s="9" t="s">
        <v>1584</v>
      </c>
      <c r="J601" s="10">
        <v>44561.0</v>
      </c>
      <c r="K601" s="11">
        <v>1.0</v>
      </c>
      <c r="L601" s="9" t="s">
        <v>1585</v>
      </c>
      <c r="M601" s="12">
        <v>7.69659E8</v>
      </c>
      <c r="N601" s="9" t="s">
        <v>1586</v>
      </c>
    </row>
    <row r="602">
      <c r="A602" s="9" t="s">
        <v>1360</v>
      </c>
      <c r="B602" s="10">
        <v>44561.0</v>
      </c>
      <c r="C602" s="11">
        <v>1.0</v>
      </c>
      <c r="D602" s="9" t="s">
        <v>316</v>
      </c>
      <c r="E602" s="11">
        <v>20346.0</v>
      </c>
      <c r="F602" s="9" t="s">
        <v>1581</v>
      </c>
      <c r="G602" s="9" t="s">
        <v>1582</v>
      </c>
      <c r="H602" s="9" t="s">
        <v>1583</v>
      </c>
      <c r="I602" s="9" t="s">
        <v>1584</v>
      </c>
      <c r="J602" s="10">
        <v>44561.0</v>
      </c>
      <c r="K602" s="11">
        <v>1.0</v>
      </c>
      <c r="L602" s="9" t="s">
        <v>1585</v>
      </c>
      <c r="M602" s="12">
        <v>3.188849E9</v>
      </c>
      <c r="N602" s="9" t="s">
        <v>1586</v>
      </c>
    </row>
    <row r="603">
      <c r="A603" s="9" t="s">
        <v>1361</v>
      </c>
      <c r="B603" s="10">
        <v>44561.0</v>
      </c>
      <c r="C603" s="11">
        <v>1.0</v>
      </c>
      <c r="D603" s="9" t="s">
        <v>77</v>
      </c>
      <c r="E603" s="11">
        <v>701.0</v>
      </c>
      <c r="F603" s="9" t="s">
        <v>1581</v>
      </c>
      <c r="G603" s="9" t="s">
        <v>1582</v>
      </c>
      <c r="H603" s="9" t="s">
        <v>1583</v>
      </c>
      <c r="I603" s="9" t="s">
        <v>1584</v>
      </c>
      <c r="J603" s="10">
        <v>44561.0</v>
      </c>
      <c r="K603" s="11">
        <v>1.0</v>
      </c>
      <c r="L603" s="9" t="s">
        <v>1585</v>
      </c>
      <c r="M603" s="12">
        <v>1.77865E8</v>
      </c>
      <c r="N603" s="9" t="s">
        <v>1586</v>
      </c>
    </row>
    <row r="604">
      <c r="A604" s="9" t="s">
        <v>1362</v>
      </c>
      <c r="B604" s="10">
        <v>44561.0</v>
      </c>
      <c r="C604" s="11">
        <v>1.0</v>
      </c>
      <c r="D604" s="9" t="s">
        <v>1363</v>
      </c>
      <c r="E604" s="11">
        <v>16241.0</v>
      </c>
      <c r="F604" s="9" t="s">
        <v>1581</v>
      </c>
      <c r="G604" s="9" t="s">
        <v>1582</v>
      </c>
      <c r="H604" s="9" t="s">
        <v>1583</v>
      </c>
      <c r="I604" s="9" t="s">
        <v>1584</v>
      </c>
      <c r="J604" s="10">
        <v>44561.0</v>
      </c>
      <c r="K604" s="11">
        <v>1.0</v>
      </c>
      <c r="L604" s="9" t="s">
        <v>1585</v>
      </c>
      <c r="M604" s="12">
        <v>1.722567E9</v>
      </c>
      <c r="N604" s="9" t="s">
        <v>1586</v>
      </c>
    </row>
    <row r="605">
      <c r="A605" s="9" t="s">
        <v>1364</v>
      </c>
      <c r="B605" s="10">
        <v>44561.0</v>
      </c>
      <c r="C605" s="11">
        <v>1.0</v>
      </c>
      <c r="D605" s="9" t="s">
        <v>109</v>
      </c>
      <c r="E605" s="11">
        <v>14826.0</v>
      </c>
      <c r="F605" s="9" t="s">
        <v>1581</v>
      </c>
      <c r="G605" s="9" t="s">
        <v>1582</v>
      </c>
      <c r="H605" s="9" t="s">
        <v>1583</v>
      </c>
      <c r="I605" s="9" t="s">
        <v>1584</v>
      </c>
      <c r="J605" s="10">
        <v>44561.0</v>
      </c>
      <c r="K605" s="11">
        <v>1.0</v>
      </c>
      <c r="L605" s="9" t="s">
        <v>1585</v>
      </c>
      <c r="M605" s="12">
        <v>3.3646E10</v>
      </c>
      <c r="N605" s="9" t="s">
        <v>1586</v>
      </c>
    </row>
    <row r="606">
      <c r="A606" s="9" t="s">
        <v>1641</v>
      </c>
      <c r="B606" s="10">
        <v>44561.0</v>
      </c>
      <c r="C606" s="11">
        <v>2.0</v>
      </c>
      <c r="D606" s="9" t="s">
        <v>1642</v>
      </c>
      <c r="E606" s="11">
        <v>19640.0</v>
      </c>
      <c r="F606" s="9" t="s">
        <v>1581</v>
      </c>
      <c r="G606" s="9" t="s">
        <v>1582</v>
      </c>
      <c r="H606" s="9" t="s">
        <v>1583</v>
      </c>
      <c r="I606" s="9" t="s">
        <v>1584</v>
      </c>
      <c r="J606" s="10">
        <v>44561.0</v>
      </c>
      <c r="K606" s="11">
        <v>1.0</v>
      </c>
      <c r="L606" s="9" t="s">
        <v>1585</v>
      </c>
      <c r="M606" s="12">
        <v>9.812277E9</v>
      </c>
      <c r="N606" s="9" t="s">
        <v>1586</v>
      </c>
    </row>
    <row r="607">
      <c r="A607" s="9" t="s">
        <v>1365</v>
      </c>
      <c r="B607" s="10">
        <v>44561.0</v>
      </c>
      <c r="C607" s="11">
        <v>1.0</v>
      </c>
      <c r="D607" s="9" t="s">
        <v>1366</v>
      </c>
      <c r="E607" s="11">
        <v>22470.0</v>
      </c>
      <c r="F607" s="9" t="s">
        <v>1581</v>
      </c>
      <c r="G607" s="9" t="s">
        <v>1582</v>
      </c>
      <c r="H607" s="9" t="s">
        <v>1583</v>
      </c>
      <c r="I607" s="9" t="s">
        <v>1584</v>
      </c>
      <c r="J607" s="10">
        <v>44561.0</v>
      </c>
      <c r="K607" s="11">
        <v>1.0</v>
      </c>
      <c r="L607" s="9" t="s">
        <v>1585</v>
      </c>
      <c r="M607" s="12">
        <v>3.4262739E10</v>
      </c>
      <c r="N607" s="9" t="s">
        <v>1586</v>
      </c>
    </row>
    <row r="608">
      <c r="A608" s="9" t="s">
        <v>1367</v>
      </c>
      <c r="B608" s="10">
        <v>44561.0</v>
      </c>
      <c r="C608" s="11">
        <v>1.0</v>
      </c>
      <c r="D608" s="9" t="s">
        <v>223</v>
      </c>
      <c r="E608" s="11">
        <v>20877.0</v>
      </c>
      <c r="F608" s="9" t="s">
        <v>1581</v>
      </c>
      <c r="G608" s="9" t="s">
        <v>1582</v>
      </c>
      <c r="H608" s="9" t="s">
        <v>1583</v>
      </c>
      <c r="I608" s="9" t="s">
        <v>1584</v>
      </c>
      <c r="J608" s="10">
        <v>44561.0</v>
      </c>
      <c r="K608" s="11">
        <v>1.0</v>
      </c>
      <c r="L608" s="9" t="s">
        <v>1585</v>
      </c>
      <c r="M608" s="12">
        <v>3.116133E9</v>
      </c>
      <c r="N608" s="9" t="s">
        <v>1586</v>
      </c>
    </row>
    <row r="609">
      <c r="A609" s="9" t="s">
        <v>1368</v>
      </c>
      <c r="B609" s="10">
        <v>44561.0</v>
      </c>
      <c r="C609" s="11">
        <v>1.0</v>
      </c>
      <c r="D609" s="9" t="s">
        <v>325</v>
      </c>
      <c r="E609" s="11">
        <v>21440.0</v>
      </c>
      <c r="F609" s="9" t="s">
        <v>1581</v>
      </c>
      <c r="G609" s="9" t="s">
        <v>1582</v>
      </c>
      <c r="H609" s="9" t="s">
        <v>1583</v>
      </c>
      <c r="I609" s="9" t="s">
        <v>1584</v>
      </c>
      <c r="J609" s="10">
        <v>44561.0</v>
      </c>
      <c r="K609" s="11">
        <v>1.0</v>
      </c>
      <c r="L609" s="9" t="s">
        <v>1585</v>
      </c>
      <c r="M609" s="12">
        <v>1.521356E9</v>
      </c>
      <c r="N609" s="9" t="s">
        <v>1586</v>
      </c>
    </row>
    <row r="610">
      <c r="A610" s="9" t="s">
        <v>1369</v>
      </c>
      <c r="B610" s="10">
        <v>44561.0</v>
      </c>
      <c r="C610" s="11">
        <v>1.0</v>
      </c>
      <c r="D610" s="9" t="s">
        <v>85</v>
      </c>
      <c r="E610" s="11">
        <v>12190.0</v>
      </c>
      <c r="F610" s="9" t="s">
        <v>1581</v>
      </c>
      <c r="G610" s="9" t="s">
        <v>1582</v>
      </c>
      <c r="H610" s="9" t="s">
        <v>1583</v>
      </c>
      <c r="I610" s="9" t="s">
        <v>1584</v>
      </c>
      <c r="J610" s="10">
        <v>44561.0</v>
      </c>
      <c r="K610" s="11">
        <v>1.0</v>
      </c>
      <c r="L610" s="9" t="s">
        <v>1585</v>
      </c>
      <c r="M610" s="12">
        <v>8.43185E8</v>
      </c>
      <c r="N610" s="9" t="s">
        <v>1586</v>
      </c>
    </row>
    <row r="611">
      <c r="A611" s="9" t="s">
        <v>1370</v>
      </c>
      <c r="B611" s="10">
        <v>44561.0</v>
      </c>
      <c r="C611" s="11">
        <v>2.0</v>
      </c>
      <c r="D611" s="9" t="s">
        <v>1371</v>
      </c>
      <c r="E611" s="11">
        <v>19836.0</v>
      </c>
      <c r="F611" s="9" t="s">
        <v>1581</v>
      </c>
      <c r="G611" s="9" t="s">
        <v>1582</v>
      </c>
      <c r="H611" s="9" t="s">
        <v>1583</v>
      </c>
      <c r="I611" s="9" t="s">
        <v>1584</v>
      </c>
      <c r="J611" s="10">
        <v>44561.0</v>
      </c>
      <c r="K611" s="11">
        <v>1.0</v>
      </c>
      <c r="L611" s="9" t="s">
        <v>1585</v>
      </c>
      <c r="M611" s="12">
        <v>3.378904E10</v>
      </c>
      <c r="N611" s="9" t="s">
        <v>1586</v>
      </c>
    </row>
    <row r="612">
      <c r="A612" s="9" t="s">
        <v>1372</v>
      </c>
      <c r="B612" s="10">
        <v>44561.0</v>
      </c>
      <c r="C612" s="11">
        <v>1.0</v>
      </c>
      <c r="D612" s="9" t="s">
        <v>389</v>
      </c>
      <c r="E612" s="11">
        <v>11762.0</v>
      </c>
      <c r="F612" s="9" t="s">
        <v>1581</v>
      </c>
      <c r="G612" s="9" t="s">
        <v>1582</v>
      </c>
      <c r="H612" s="9" t="s">
        <v>1583</v>
      </c>
      <c r="I612" s="9" t="s">
        <v>1584</v>
      </c>
      <c r="J612" s="10">
        <v>44561.0</v>
      </c>
      <c r="K612" s="11">
        <v>1.0</v>
      </c>
      <c r="L612" s="9" t="s">
        <v>1585</v>
      </c>
      <c r="M612" s="12">
        <v>1.565279E9</v>
      </c>
      <c r="N612" s="9" t="s">
        <v>1586</v>
      </c>
    </row>
    <row r="613">
      <c r="A613" s="9" t="s">
        <v>1373</v>
      </c>
      <c r="B613" s="10">
        <v>44561.0</v>
      </c>
      <c r="C613" s="11">
        <v>1.0</v>
      </c>
      <c r="D613" s="9" t="s">
        <v>296</v>
      </c>
      <c r="E613" s="11">
        <v>21334.0</v>
      </c>
      <c r="F613" s="9" t="s">
        <v>1581</v>
      </c>
      <c r="G613" s="9" t="s">
        <v>1582</v>
      </c>
      <c r="H613" s="9" t="s">
        <v>1583</v>
      </c>
      <c r="I613" s="9" t="s">
        <v>1584</v>
      </c>
      <c r="J613" s="10">
        <v>44561.0</v>
      </c>
      <c r="K613" s="11">
        <v>1.0</v>
      </c>
      <c r="L613" s="9" t="s">
        <v>1585</v>
      </c>
      <c r="M613" s="12">
        <v>8.2061E7</v>
      </c>
      <c r="N613" s="9" t="s">
        <v>1586</v>
      </c>
    </row>
    <row r="614">
      <c r="A614" s="9" t="s">
        <v>1374</v>
      </c>
      <c r="B614" s="10">
        <v>44561.0</v>
      </c>
      <c r="C614" s="11">
        <v>2.0</v>
      </c>
      <c r="D614" s="9" t="s">
        <v>1375</v>
      </c>
      <c r="E614" s="11">
        <v>20494.0</v>
      </c>
      <c r="F614" s="9" t="s">
        <v>1581</v>
      </c>
      <c r="G614" s="9" t="s">
        <v>1582</v>
      </c>
      <c r="H614" s="9" t="s">
        <v>1583</v>
      </c>
      <c r="I614" s="9" t="s">
        <v>1584</v>
      </c>
      <c r="J614" s="10">
        <v>44561.0</v>
      </c>
      <c r="K614" s="11">
        <v>1.0</v>
      </c>
      <c r="L614" s="9" t="s">
        <v>1585</v>
      </c>
      <c r="M614" s="12">
        <v>6.350943E9</v>
      </c>
      <c r="N614" s="9" t="s">
        <v>1586</v>
      </c>
    </row>
    <row r="615">
      <c r="A615" s="9" t="s">
        <v>1376</v>
      </c>
      <c r="B615" s="10">
        <v>44286.0</v>
      </c>
      <c r="C615" s="11">
        <v>1.0</v>
      </c>
      <c r="D615" s="9" t="s">
        <v>1377</v>
      </c>
      <c r="E615" s="11">
        <v>20516.0</v>
      </c>
      <c r="F615" s="9" t="s">
        <v>1581</v>
      </c>
      <c r="G615" s="9" t="s">
        <v>1582</v>
      </c>
      <c r="H615" s="9" t="s">
        <v>1583</v>
      </c>
      <c r="I615" s="9" t="s">
        <v>1584</v>
      </c>
      <c r="J615" s="10">
        <v>44286.0</v>
      </c>
      <c r="K615" s="11">
        <v>1.0</v>
      </c>
      <c r="L615" s="9" t="s">
        <v>1585</v>
      </c>
      <c r="M615" s="12">
        <v>1.187209E10</v>
      </c>
      <c r="N615" s="9" t="s">
        <v>1586</v>
      </c>
    </row>
    <row r="616">
      <c r="A616" s="9" t="s">
        <v>1378</v>
      </c>
      <c r="B616" s="10">
        <v>44561.0</v>
      </c>
      <c r="C616" s="11">
        <v>1.0</v>
      </c>
      <c r="D616" s="9" t="s">
        <v>309</v>
      </c>
      <c r="E616" s="11">
        <v>13471.0</v>
      </c>
      <c r="F616" s="9" t="s">
        <v>1581</v>
      </c>
      <c r="G616" s="9" t="s">
        <v>1582</v>
      </c>
      <c r="H616" s="9" t="s">
        <v>1583</v>
      </c>
      <c r="I616" s="9" t="s">
        <v>1584</v>
      </c>
      <c r="J616" s="10">
        <v>44561.0</v>
      </c>
      <c r="K616" s="11">
        <v>1.0</v>
      </c>
      <c r="L616" s="9" t="s">
        <v>1585</v>
      </c>
      <c r="M616" s="12">
        <v>7408000.0</v>
      </c>
      <c r="N616" s="9" t="s">
        <v>1586</v>
      </c>
    </row>
    <row r="617">
      <c r="A617" s="9" t="s">
        <v>1379</v>
      </c>
      <c r="B617" s="10">
        <v>44561.0</v>
      </c>
      <c r="C617" s="11">
        <v>1.0</v>
      </c>
      <c r="D617" s="9" t="s">
        <v>1380</v>
      </c>
      <c r="E617" s="11">
        <v>26360.0</v>
      </c>
      <c r="F617" s="9" t="s">
        <v>1581</v>
      </c>
      <c r="G617" s="9" t="s">
        <v>1582</v>
      </c>
      <c r="H617" s="9" t="s">
        <v>1583</v>
      </c>
      <c r="I617" s="9" t="s">
        <v>1584</v>
      </c>
      <c r="J617" s="10">
        <v>44561.0</v>
      </c>
      <c r="K617" s="11">
        <v>1.0</v>
      </c>
      <c r="L617" s="9" t="s">
        <v>1585</v>
      </c>
      <c r="M617" s="12">
        <v>7.33176E8</v>
      </c>
      <c r="N617" s="9" t="s">
        <v>1586</v>
      </c>
    </row>
    <row r="618">
      <c r="A618" s="9" t="s">
        <v>1381</v>
      </c>
      <c r="B618" s="10">
        <v>44561.0</v>
      </c>
      <c r="C618" s="11">
        <v>3.0</v>
      </c>
      <c r="D618" s="9" t="s">
        <v>247</v>
      </c>
      <c r="E618" s="11">
        <v>22020.0</v>
      </c>
      <c r="F618" s="9" t="s">
        <v>1581</v>
      </c>
      <c r="G618" s="9" t="s">
        <v>1582</v>
      </c>
      <c r="H618" s="9" t="s">
        <v>1583</v>
      </c>
      <c r="I618" s="9" t="s">
        <v>1584</v>
      </c>
      <c r="J618" s="10">
        <v>44561.0</v>
      </c>
      <c r="K618" s="11">
        <v>1.0</v>
      </c>
      <c r="L618" s="9" t="s">
        <v>1585</v>
      </c>
      <c r="M618" s="12">
        <v>5.722325E9</v>
      </c>
      <c r="N618" s="9" t="s">
        <v>1586</v>
      </c>
    </row>
    <row r="619">
      <c r="A619" s="9" t="s">
        <v>1382</v>
      </c>
      <c r="B619" s="10">
        <v>44561.0</v>
      </c>
      <c r="C619" s="11">
        <v>1.0</v>
      </c>
      <c r="D619" s="9" t="s">
        <v>369</v>
      </c>
      <c r="E619" s="11">
        <v>19992.0</v>
      </c>
      <c r="F619" s="9" t="s">
        <v>1581</v>
      </c>
      <c r="G619" s="9" t="s">
        <v>1582</v>
      </c>
      <c r="H619" s="9" t="s">
        <v>1583</v>
      </c>
      <c r="I619" s="9" t="s">
        <v>1584</v>
      </c>
      <c r="J619" s="10">
        <v>44561.0</v>
      </c>
      <c r="K619" s="11">
        <v>1.0</v>
      </c>
      <c r="L619" s="9" t="s">
        <v>1585</v>
      </c>
      <c r="M619" s="12">
        <v>6.860183E9</v>
      </c>
      <c r="N619" s="9" t="s">
        <v>1586</v>
      </c>
    </row>
    <row r="620">
      <c r="A620" s="9" t="s">
        <v>1383</v>
      </c>
      <c r="B620" s="10">
        <v>44561.0</v>
      </c>
      <c r="C620" s="11">
        <v>1.0</v>
      </c>
      <c r="D620" s="9" t="s">
        <v>1384</v>
      </c>
      <c r="E620" s="11">
        <v>14850.0</v>
      </c>
      <c r="F620" s="9" t="s">
        <v>1581</v>
      </c>
      <c r="G620" s="9" t="s">
        <v>1582</v>
      </c>
      <c r="H620" s="9" t="s">
        <v>1583</v>
      </c>
      <c r="I620" s="9" t="s">
        <v>1584</v>
      </c>
      <c r="J620" s="10">
        <v>44561.0</v>
      </c>
      <c r="K620" s="11">
        <v>1.0</v>
      </c>
      <c r="L620" s="9" t="s">
        <v>1585</v>
      </c>
      <c r="M620" s="12">
        <v>4744000.0</v>
      </c>
      <c r="N620" s="9" t="s">
        <v>1586</v>
      </c>
    </row>
    <row r="621">
      <c r="A621" s="9" t="s">
        <v>1385</v>
      </c>
      <c r="B621" s="10">
        <v>44561.0</v>
      </c>
      <c r="C621" s="11">
        <v>1.0</v>
      </c>
      <c r="D621" s="9" t="s">
        <v>202</v>
      </c>
      <c r="E621" s="11">
        <v>5770.0</v>
      </c>
      <c r="F621" s="9" t="s">
        <v>1581</v>
      </c>
      <c r="G621" s="9" t="s">
        <v>1582</v>
      </c>
      <c r="H621" s="9" t="s">
        <v>1583</v>
      </c>
      <c r="I621" s="9" t="s">
        <v>1584</v>
      </c>
      <c r="J621" s="10">
        <v>44561.0</v>
      </c>
      <c r="K621" s="11">
        <v>1.0</v>
      </c>
      <c r="L621" s="9" t="s">
        <v>1585</v>
      </c>
      <c r="M621" s="12">
        <v>3.047012E9</v>
      </c>
      <c r="N621" s="9" t="s">
        <v>1586</v>
      </c>
    </row>
    <row r="622">
      <c r="A622" s="9" t="s">
        <v>1386</v>
      </c>
      <c r="B622" s="10">
        <v>44561.0</v>
      </c>
      <c r="C622" s="11">
        <v>2.0</v>
      </c>
      <c r="D622" s="9" t="s">
        <v>1387</v>
      </c>
      <c r="E622" s="11">
        <v>7510.0</v>
      </c>
      <c r="F622" s="9" t="s">
        <v>1581</v>
      </c>
      <c r="G622" s="9" t="s">
        <v>1582</v>
      </c>
      <c r="H622" s="9" t="s">
        <v>1583</v>
      </c>
      <c r="I622" s="9" t="s">
        <v>1584</v>
      </c>
      <c r="J622" s="10">
        <v>44561.0</v>
      </c>
      <c r="K622" s="11">
        <v>1.0</v>
      </c>
      <c r="L622" s="9" t="s">
        <v>1585</v>
      </c>
      <c r="M622" s="12">
        <v>1.77366E9</v>
      </c>
      <c r="N622" s="9" t="s">
        <v>1586</v>
      </c>
    </row>
    <row r="623">
      <c r="A623" s="9" t="s">
        <v>1388</v>
      </c>
      <c r="B623" s="10">
        <v>44561.0</v>
      </c>
      <c r="C623" s="11">
        <v>1.0</v>
      </c>
      <c r="D623" s="9" t="s">
        <v>83</v>
      </c>
      <c r="E623" s="11">
        <v>1694.0</v>
      </c>
      <c r="F623" s="9" t="s">
        <v>1581</v>
      </c>
      <c r="G623" s="9" t="s">
        <v>1582</v>
      </c>
      <c r="H623" s="9" t="s">
        <v>1583</v>
      </c>
      <c r="I623" s="9" t="s">
        <v>1584</v>
      </c>
      <c r="J623" s="10">
        <v>44561.0</v>
      </c>
      <c r="K623" s="11">
        <v>1.0</v>
      </c>
      <c r="L623" s="9" t="s">
        <v>1585</v>
      </c>
      <c r="M623" s="12">
        <v>2.1603E8</v>
      </c>
      <c r="N623" s="9" t="s">
        <v>1586</v>
      </c>
    </row>
    <row r="624">
      <c r="A624" s="9" t="s">
        <v>1389</v>
      </c>
      <c r="B624" s="10">
        <v>44561.0</v>
      </c>
      <c r="C624" s="11">
        <v>1.0</v>
      </c>
      <c r="D624" s="9" t="s">
        <v>297</v>
      </c>
      <c r="E624" s="11">
        <v>20125.0</v>
      </c>
      <c r="F624" s="9" t="s">
        <v>1581</v>
      </c>
      <c r="G624" s="9" t="s">
        <v>1582</v>
      </c>
      <c r="H624" s="9" t="s">
        <v>1583</v>
      </c>
      <c r="I624" s="9" t="s">
        <v>1584</v>
      </c>
      <c r="J624" s="10">
        <v>44561.0</v>
      </c>
      <c r="K624" s="11">
        <v>1.0</v>
      </c>
      <c r="L624" s="9" t="s">
        <v>1585</v>
      </c>
      <c r="M624" s="12">
        <v>1.860898E9</v>
      </c>
      <c r="N624" s="9" t="s">
        <v>1586</v>
      </c>
    </row>
    <row r="625">
      <c r="A625" s="9" t="s">
        <v>1390</v>
      </c>
      <c r="B625" s="10">
        <v>44561.0</v>
      </c>
      <c r="C625" s="11">
        <v>1.0</v>
      </c>
      <c r="D625" s="9" t="s">
        <v>1391</v>
      </c>
      <c r="E625" s="11">
        <v>24627.0</v>
      </c>
      <c r="F625" s="9" t="s">
        <v>1581</v>
      </c>
      <c r="G625" s="9" t="s">
        <v>1582</v>
      </c>
      <c r="H625" s="9" t="s">
        <v>1583</v>
      </c>
      <c r="I625" s="9" t="s">
        <v>1584</v>
      </c>
      <c r="J625" s="10">
        <v>44561.0</v>
      </c>
      <c r="K625" s="11">
        <v>1.0</v>
      </c>
      <c r="L625" s="9" t="s">
        <v>1585</v>
      </c>
      <c r="M625" s="12">
        <v>2.320595E9</v>
      </c>
      <c r="N625" s="9" t="s">
        <v>1586</v>
      </c>
    </row>
    <row r="626">
      <c r="A626" s="9" t="s">
        <v>1392</v>
      </c>
      <c r="B626" s="10">
        <v>44561.0</v>
      </c>
      <c r="C626" s="11">
        <v>1.0</v>
      </c>
      <c r="D626" s="9" t="s">
        <v>392</v>
      </c>
      <c r="E626" s="11">
        <v>14346.0</v>
      </c>
      <c r="F626" s="9" t="s">
        <v>1581</v>
      </c>
      <c r="G626" s="9" t="s">
        <v>1582</v>
      </c>
      <c r="H626" s="9" t="s">
        <v>1583</v>
      </c>
      <c r="I626" s="9" t="s">
        <v>1584</v>
      </c>
      <c r="J626" s="10">
        <v>44561.0</v>
      </c>
      <c r="K626" s="11">
        <v>1.0</v>
      </c>
      <c r="L626" s="9" t="s">
        <v>1585</v>
      </c>
      <c r="M626" s="12">
        <v>8.747004E9</v>
      </c>
      <c r="N626" s="9" t="s">
        <v>1586</v>
      </c>
    </row>
    <row r="627">
      <c r="A627" s="9" t="s">
        <v>1393</v>
      </c>
      <c r="B627" s="10">
        <v>44561.0</v>
      </c>
      <c r="C627" s="11">
        <v>2.0</v>
      </c>
      <c r="D627" s="9" t="s">
        <v>1394</v>
      </c>
      <c r="E627" s="11">
        <v>21199.0</v>
      </c>
      <c r="F627" s="9" t="s">
        <v>1581</v>
      </c>
      <c r="G627" s="9" t="s">
        <v>1582</v>
      </c>
      <c r="H627" s="9" t="s">
        <v>1583</v>
      </c>
      <c r="I627" s="9" t="s">
        <v>1584</v>
      </c>
      <c r="J627" s="10">
        <v>44561.0</v>
      </c>
      <c r="K627" s="11">
        <v>1.0</v>
      </c>
      <c r="L627" s="9" t="s">
        <v>1585</v>
      </c>
      <c r="M627" s="12">
        <v>4.8433409E10</v>
      </c>
      <c r="N627" s="9" t="s">
        <v>1586</v>
      </c>
    </row>
    <row r="628">
      <c r="A628" s="9" t="s">
        <v>1395</v>
      </c>
      <c r="B628" s="10">
        <v>44561.0</v>
      </c>
      <c r="C628" s="11">
        <v>3.0</v>
      </c>
      <c r="D628" s="9" t="s">
        <v>1396</v>
      </c>
      <c r="E628" s="11">
        <v>25208.0</v>
      </c>
      <c r="F628" s="9" t="s">
        <v>1581</v>
      </c>
      <c r="G628" s="9" t="s">
        <v>1582</v>
      </c>
      <c r="H628" s="9" t="s">
        <v>1583</v>
      </c>
      <c r="I628" s="9" t="s">
        <v>1584</v>
      </c>
      <c r="J628" s="10">
        <v>44561.0</v>
      </c>
      <c r="K628" s="11">
        <v>1.0</v>
      </c>
      <c r="L628" s="9" t="s">
        <v>1585</v>
      </c>
      <c r="M628" s="12">
        <v>4.58346E8</v>
      </c>
      <c r="N628" s="9" t="s">
        <v>1586</v>
      </c>
    </row>
    <row r="629">
      <c r="A629" s="9" t="s">
        <v>1397</v>
      </c>
      <c r="B629" s="10">
        <v>44561.0</v>
      </c>
      <c r="C629" s="11">
        <v>1.0</v>
      </c>
      <c r="D629" s="9" t="s">
        <v>1398</v>
      </c>
      <c r="E629" s="11">
        <v>26034.0</v>
      </c>
      <c r="F629" s="9" t="s">
        <v>1581</v>
      </c>
      <c r="G629" s="9" t="s">
        <v>1582</v>
      </c>
      <c r="H629" s="9" t="s">
        <v>1583</v>
      </c>
      <c r="I629" s="9" t="s">
        <v>1584</v>
      </c>
      <c r="J629" s="10">
        <v>44561.0</v>
      </c>
      <c r="K629" s="11">
        <v>1.0</v>
      </c>
      <c r="L629" s="9" t="s">
        <v>1585</v>
      </c>
      <c r="M629" s="12">
        <v>6.56005E9</v>
      </c>
      <c r="N629" s="9" t="s">
        <v>1586</v>
      </c>
    </row>
    <row r="630">
      <c r="A630" s="9" t="s">
        <v>1399</v>
      </c>
      <c r="B630" s="10">
        <v>44561.0</v>
      </c>
      <c r="C630" s="11">
        <v>1.0</v>
      </c>
      <c r="D630" s="9" t="s">
        <v>310</v>
      </c>
      <c r="E630" s="11">
        <v>13447.0</v>
      </c>
      <c r="F630" s="9" t="s">
        <v>1581</v>
      </c>
      <c r="G630" s="9" t="s">
        <v>1582</v>
      </c>
      <c r="H630" s="9" t="s">
        <v>1583</v>
      </c>
      <c r="I630" s="9" t="s">
        <v>1584</v>
      </c>
      <c r="J630" s="10">
        <v>44561.0</v>
      </c>
      <c r="K630" s="11">
        <v>1.0</v>
      </c>
      <c r="L630" s="9" t="s">
        <v>1585</v>
      </c>
      <c r="M630" s="12">
        <v>7.5889E7</v>
      </c>
      <c r="N630" s="9" t="s">
        <v>1586</v>
      </c>
    </row>
    <row r="631">
      <c r="A631" s="9" t="s">
        <v>1400</v>
      </c>
      <c r="B631" s="10">
        <v>44561.0</v>
      </c>
      <c r="C631" s="11">
        <v>1.0</v>
      </c>
      <c r="D631" s="9" t="s">
        <v>1401</v>
      </c>
      <c r="E631" s="11">
        <v>25801.0</v>
      </c>
      <c r="F631" s="9" t="s">
        <v>1581</v>
      </c>
      <c r="G631" s="9" t="s">
        <v>1582</v>
      </c>
      <c r="H631" s="9" t="s">
        <v>1583</v>
      </c>
      <c r="I631" s="9" t="s">
        <v>1584</v>
      </c>
      <c r="J631" s="10">
        <v>44561.0</v>
      </c>
      <c r="K631" s="11">
        <v>1.0</v>
      </c>
      <c r="L631" s="9" t="s">
        <v>1585</v>
      </c>
      <c r="M631" s="12">
        <v>1.75726E9</v>
      </c>
      <c r="N631" s="9" t="s">
        <v>1586</v>
      </c>
    </row>
    <row r="632">
      <c r="A632" s="9" t="s">
        <v>1402</v>
      </c>
      <c r="B632" s="10">
        <v>44561.0</v>
      </c>
      <c r="C632" s="11">
        <v>1.0</v>
      </c>
      <c r="D632" s="9" t="s">
        <v>303</v>
      </c>
      <c r="E632" s="11">
        <v>9393.0</v>
      </c>
      <c r="F632" s="9" t="s">
        <v>1581</v>
      </c>
      <c r="G632" s="9" t="s">
        <v>1582</v>
      </c>
      <c r="H632" s="9" t="s">
        <v>1583</v>
      </c>
      <c r="I632" s="9" t="s">
        <v>1584</v>
      </c>
      <c r="J632" s="10">
        <v>44561.0</v>
      </c>
      <c r="K632" s="11">
        <v>1.0</v>
      </c>
      <c r="L632" s="9" t="s">
        <v>1585</v>
      </c>
      <c r="M632" s="12">
        <v>3.054294E9</v>
      </c>
      <c r="N632" s="9" t="s">
        <v>1586</v>
      </c>
    </row>
    <row r="633">
      <c r="A633" s="9" t="s">
        <v>1403</v>
      </c>
      <c r="B633" s="10">
        <v>44561.0</v>
      </c>
      <c r="C633" s="11">
        <v>1.0</v>
      </c>
      <c r="D633" s="9" t="s">
        <v>253</v>
      </c>
      <c r="E633" s="11">
        <v>8036.0</v>
      </c>
      <c r="F633" s="9" t="s">
        <v>1581</v>
      </c>
      <c r="G633" s="9" t="s">
        <v>1582</v>
      </c>
      <c r="H633" s="9" t="s">
        <v>1583</v>
      </c>
      <c r="I633" s="9" t="s">
        <v>1584</v>
      </c>
      <c r="J633" s="10">
        <v>44561.0</v>
      </c>
      <c r="K633" s="11">
        <v>1.0</v>
      </c>
      <c r="L633" s="9" t="s">
        <v>1585</v>
      </c>
      <c r="M633" s="12">
        <v>2.4459188E10</v>
      </c>
      <c r="N633" s="9" t="s">
        <v>1586</v>
      </c>
    </row>
    <row r="634">
      <c r="A634" s="9" t="s">
        <v>1404</v>
      </c>
      <c r="B634" s="10">
        <v>44561.0</v>
      </c>
      <c r="C634" s="11">
        <v>3.0</v>
      </c>
      <c r="D634" s="9" t="s">
        <v>263</v>
      </c>
      <c r="E634" s="11">
        <v>8575.0</v>
      </c>
      <c r="F634" s="9" t="s">
        <v>1581</v>
      </c>
      <c r="G634" s="9" t="s">
        <v>1582</v>
      </c>
      <c r="H634" s="9" t="s">
        <v>1583</v>
      </c>
      <c r="I634" s="9" t="s">
        <v>1584</v>
      </c>
      <c r="J634" s="10">
        <v>44561.0</v>
      </c>
      <c r="K634" s="11">
        <v>1.0</v>
      </c>
      <c r="L634" s="9" t="s">
        <v>1585</v>
      </c>
      <c r="M634" s="12">
        <v>2.809333E9</v>
      </c>
      <c r="N634" s="9" t="s">
        <v>1586</v>
      </c>
    </row>
    <row r="635">
      <c r="A635" s="9" t="s">
        <v>1405</v>
      </c>
      <c r="B635" s="10">
        <v>44561.0</v>
      </c>
      <c r="C635" s="11">
        <v>1.0</v>
      </c>
      <c r="D635" s="9" t="s">
        <v>341</v>
      </c>
      <c r="E635" s="11">
        <v>10472.0</v>
      </c>
      <c r="F635" s="9" t="s">
        <v>1581</v>
      </c>
      <c r="G635" s="9" t="s">
        <v>1582</v>
      </c>
      <c r="H635" s="9" t="s">
        <v>1583</v>
      </c>
      <c r="I635" s="9" t="s">
        <v>1584</v>
      </c>
      <c r="J635" s="10">
        <v>44561.0</v>
      </c>
      <c r="K635" s="11">
        <v>1.0</v>
      </c>
      <c r="L635" s="9" t="s">
        <v>1585</v>
      </c>
      <c r="M635" s="12">
        <v>7.6356E7</v>
      </c>
      <c r="N635" s="9" t="s">
        <v>1586</v>
      </c>
    </row>
    <row r="636">
      <c r="A636" s="9" t="s">
        <v>1406</v>
      </c>
      <c r="B636" s="10">
        <v>44561.0</v>
      </c>
      <c r="C636" s="11">
        <v>2.0</v>
      </c>
      <c r="D636" s="9" t="s">
        <v>1407</v>
      </c>
      <c r="E636" s="11">
        <v>24953.0</v>
      </c>
      <c r="F636" s="9" t="s">
        <v>1581</v>
      </c>
      <c r="G636" s="9" t="s">
        <v>1582</v>
      </c>
      <c r="H636" s="9" t="s">
        <v>1583</v>
      </c>
      <c r="I636" s="9" t="s">
        <v>1584</v>
      </c>
      <c r="J636" s="10">
        <v>44561.0</v>
      </c>
      <c r="K636" s="11">
        <v>1.0</v>
      </c>
      <c r="L636" s="9" t="s">
        <v>1585</v>
      </c>
      <c r="M636" s="12">
        <v>1.326467E9</v>
      </c>
      <c r="N636" s="9" t="s">
        <v>1586</v>
      </c>
    </row>
    <row r="637">
      <c r="A637" s="9" t="s">
        <v>1408</v>
      </c>
      <c r="B637" s="10">
        <v>44561.0</v>
      </c>
      <c r="C637" s="11">
        <v>2.0</v>
      </c>
      <c r="D637" s="9" t="s">
        <v>1409</v>
      </c>
      <c r="E637" s="11">
        <v>8672.0</v>
      </c>
      <c r="F637" s="9" t="s">
        <v>1581</v>
      </c>
      <c r="G637" s="9" t="s">
        <v>1582</v>
      </c>
      <c r="H637" s="9" t="s">
        <v>1583</v>
      </c>
      <c r="I637" s="9" t="s">
        <v>1584</v>
      </c>
      <c r="J637" s="10">
        <v>44561.0</v>
      </c>
      <c r="K637" s="11">
        <v>1.0</v>
      </c>
      <c r="L637" s="9" t="s">
        <v>1585</v>
      </c>
      <c r="M637" s="12">
        <v>3.709676E9</v>
      </c>
      <c r="N637" s="9" t="s">
        <v>1586</v>
      </c>
    </row>
    <row r="638">
      <c r="A638" s="9" t="s">
        <v>1410</v>
      </c>
      <c r="B638" s="10">
        <v>44561.0</v>
      </c>
      <c r="C638" s="11">
        <v>1.0</v>
      </c>
      <c r="D638" s="9" t="s">
        <v>1411</v>
      </c>
      <c r="E638" s="11">
        <v>12319.0</v>
      </c>
      <c r="F638" s="9" t="s">
        <v>1581</v>
      </c>
      <c r="G638" s="9" t="s">
        <v>1582</v>
      </c>
      <c r="H638" s="9" t="s">
        <v>1583</v>
      </c>
      <c r="I638" s="9" t="s">
        <v>1584</v>
      </c>
      <c r="J638" s="10">
        <v>44561.0</v>
      </c>
      <c r="K638" s="11">
        <v>1.0</v>
      </c>
      <c r="L638" s="9" t="s">
        <v>1585</v>
      </c>
      <c r="M638" s="12">
        <v>1.89656E8</v>
      </c>
      <c r="N638" s="9" t="s">
        <v>1586</v>
      </c>
    </row>
    <row r="639">
      <c r="A639" s="9" t="s">
        <v>1412</v>
      </c>
      <c r="B639" s="10">
        <v>44561.0</v>
      </c>
      <c r="C639" s="11">
        <v>1.0</v>
      </c>
      <c r="D639" s="9" t="s">
        <v>1413</v>
      </c>
      <c r="E639" s="11">
        <v>9067.0</v>
      </c>
      <c r="F639" s="9" t="s">
        <v>1581</v>
      </c>
      <c r="G639" s="9" t="s">
        <v>1582</v>
      </c>
      <c r="H639" s="9" t="s">
        <v>1583</v>
      </c>
      <c r="I639" s="9" t="s">
        <v>1584</v>
      </c>
      <c r="J639" s="10">
        <v>44561.0</v>
      </c>
      <c r="K639" s="11">
        <v>1.0</v>
      </c>
      <c r="L639" s="9" t="s">
        <v>1585</v>
      </c>
      <c r="M639" s="12">
        <v>4.414763E9</v>
      </c>
      <c r="N639" s="9" t="s">
        <v>1586</v>
      </c>
    </row>
    <row r="640">
      <c r="A640" s="9" t="s">
        <v>1414</v>
      </c>
      <c r="B640" s="10">
        <v>44561.0</v>
      </c>
      <c r="C640" s="11">
        <v>1.0</v>
      </c>
      <c r="D640" s="9" t="s">
        <v>1415</v>
      </c>
      <c r="E640" s="11">
        <v>26867.0</v>
      </c>
      <c r="F640" s="9" t="s">
        <v>1581</v>
      </c>
      <c r="G640" s="9" t="s">
        <v>1582</v>
      </c>
      <c r="H640" s="9" t="s">
        <v>1583</v>
      </c>
      <c r="I640" s="9" t="s">
        <v>1584</v>
      </c>
      <c r="J640" s="10">
        <v>44561.0</v>
      </c>
      <c r="K640" s="11">
        <v>1.0</v>
      </c>
      <c r="L640" s="9" t="s">
        <v>1585</v>
      </c>
      <c r="M640" s="12">
        <v>3.71681E9</v>
      </c>
      <c r="N640" s="9" t="s">
        <v>1586</v>
      </c>
    </row>
    <row r="641">
      <c r="A641" s="9" t="s">
        <v>1416</v>
      </c>
      <c r="B641" s="10">
        <v>44561.0</v>
      </c>
      <c r="C641" s="11">
        <v>2.0</v>
      </c>
      <c r="D641" s="9" t="s">
        <v>129</v>
      </c>
      <c r="E641" s="11">
        <v>3654.0</v>
      </c>
      <c r="F641" s="9" t="s">
        <v>1581</v>
      </c>
      <c r="G641" s="9" t="s">
        <v>1582</v>
      </c>
      <c r="H641" s="9" t="s">
        <v>1583</v>
      </c>
      <c r="I641" s="9" t="s">
        <v>1584</v>
      </c>
      <c r="J641" s="10">
        <v>44561.0</v>
      </c>
      <c r="K641" s="11">
        <v>1.0</v>
      </c>
      <c r="L641" s="9" t="s">
        <v>1585</v>
      </c>
      <c r="M641" s="12">
        <v>1.369468E9</v>
      </c>
      <c r="N641" s="9" t="s">
        <v>1586</v>
      </c>
    </row>
    <row r="642">
      <c r="A642" s="9" t="s">
        <v>1643</v>
      </c>
      <c r="B642" s="10">
        <v>44561.0</v>
      </c>
      <c r="C642" s="11">
        <v>2.0</v>
      </c>
      <c r="D642" s="9" t="s">
        <v>1644</v>
      </c>
      <c r="E642" s="11">
        <v>906.0</v>
      </c>
      <c r="F642" s="9" t="s">
        <v>1581</v>
      </c>
      <c r="G642" s="9" t="s">
        <v>1582</v>
      </c>
      <c r="H642" s="9" t="s">
        <v>1583</v>
      </c>
      <c r="I642" s="9" t="s">
        <v>1584</v>
      </c>
      <c r="J642" s="10">
        <v>44561.0</v>
      </c>
      <c r="K642" s="11">
        <v>1.0</v>
      </c>
      <c r="L642" s="9" t="s">
        <v>1585</v>
      </c>
      <c r="M642" s="12">
        <v>1.420384836E12</v>
      </c>
      <c r="N642" s="9" t="s">
        <v>1586</v>
      </c>
    </row>
    <row r="643">
      <c r="A643" s="9" t="s">
        <v>1645</v>
      </c>
      <c r="B643" s="10">
        <v>44561.0</v>
      </c>
      <c r="C643" s="11">
        <v>1.0</v>
      </c>
      <c r="D643" s="9" t="s">
        <v>1646</v>
      </c>
      <c r="E643" s="11">
        <v>1384.0</v>
      </c>
      <c r="F643" s="9" t="s">
        <v>1581</v>
      </c>
      <c r="G643" s="9" t="s">
        <v>1582</v>
      </c>
      <c r="H643" s="9" t="s">
        <v>1583</v>
      </c>
      <c r="I643" s="9" t="s">
        <v>1584</v>
      </c>
      <c r="J643" s="10">
        <v>44561.0</v>
      </c>
      <c r="K643" s="11">
        <v>1.0</v>
      </c>
      <c r="L643" s="9" t="s">
        <v>1585</v>
      </c>
      <c r="M643" s="12">
        <v>2.4827879E10</v>
      </c>
      <c r="N643" s="9" t="s">
        <v>1586</v>
      </c>
    </row>
    <row r="644">
      <c r="A644" s="9" t="s">
        <v>1417</v>
      </c>
      <c r="B644" s="10">
        <v>44561.0</v>
      </c>
      <c r="C644" s="11">
        <v>1.0</v>
      </c>
      <c r="D644" s="9" t="s">
        <v>211</v>
      </c>
      <c r="E644" s="11">
        <v>21881.0</v>
      </c>
      <c r="F644" s="9" t="s">
        <v>1581</v>
      </c>
      <c r="G644" s="9" t="s">
        <v>1582</v>
      </c>
      <c r="H644" s="9" t="s">
        <v>1583</v>
      </c>
      <c r="I644" s="9" t="s">
        <v>1584</v>
      </c>
      <c r="J644" s="10">
        <v>44561.0</v>
      </c>
      <c r="K644" s="11">
        <v>1.0</v>
      </c>
      <c r="L644" s="9" t="s">
        <v>1585</v>
      </c>
      <c r="M644" s="12">
        <v>5.761952E9</v>
      </c>
      <c r="N644" s="9" t="s">
        <v>1586</v>
      </c>
    </row>
    <row r="645">
      <c r="A645" s="9" t="s">
        <v>1418</v>
      </c>
      <c r="B645" s="10">
        <v>44561.0</v>
      </c>
      <c r="C645" s="11">
        <v>1.0</v>
      </c>
      <c r="D645" s="9" t="s">
        <v>79</v>
      </c>
      <c r="E645" s="11">
        <v>1520.0</v>
      </c>
      <c r="F645" s="9" t="s">
        <v>1581</v>
      </c>
      <c r="G645" s="9" t="s">
        <v>1582</v>
      </c>
      <c r="H645" s="9" t="s">
        <v>1583</v>
      </c>
      <c r="I645" s="9" t="s">
        <v>1584</v>
      </c>
      <c r="J645" s="10">
        <v>44561.0</v>
      </c>
      <c r="K645" s="11">
        <v>1.0</v>
      </c>
      <c r="L645" s="9" t="s">
        <v>1585</v>
      </c>
      <c r="M645" s="12">
        <v>6.71642E8</v>
      </c>
      <c r="N645" s="9" t="s">
        <v>1586</v>
      </c>
    </row>
    <row r="646">
      <c r="A646" s="9" t="s">
        <v>1419</v>
      </c>
      <c r="B646" s="10">
        <v>44561.0</v>
      </c>
      <c r="C646" s="11">
        <v>1.0</v>
      </c>
      <c r="D646" s="9" t="s">
        <v>1420</v>
      </c>
      <c r="E646" s="11">
        <v>19348.0</v>
      </c>
      <c r="F646" s="9" t="s">
        <v>1581</v>
      </c>
      <c r="G646" s="9" t="s">
        <v>1582</v>
      </c>
      <c r="H646" s="9" t="s">
        <v>1583</v>
      </c>
      <c r="I646" s="9" t="s">
        <v>1584</v>
      </c>
      <c r="J646" s="10">
        <v>44561.0</v>
      </c>
      <c r="K646" s="11">
        <v>1.0</v>
      </c>
      <c r="L646" s="9" t="s">
        <v>1585</v>
      </c>
      <c r="M646" s="12">
        <v>2.18457E11</v>
      </c>
      <c r="N646" s="9" t="s">
        <v>1586</v>
      </c>
    </row>
    <row r="647">
      <c r="A647" s="9" t="s">
        <v>1421</v>
      </c>
      <c r="B647" s="10">
        <v>44561.0</v>
      </c>
      <c r="C647" s="11">
        <v>1.0</v>
      </c>
      <c r="D647" s="9" t="s">
        <v>293</v>
      </c>
      <c r="E647" s="11">
        <v>9083.0</v>
      </c>
      <c r="F647" s="9" t="s">
        <v>1581</v>
      </c>
      <c r="G647" s="9" t="s">
        <v>1582</v>
      </c>
      <c r="H647" s="9" t="s">
        <v>1583</v>
      </c>
      <c r="I647" s="9" t="s">
        <v>1584</v>
      </c>
      <c r="J647" s="10">
        <v>44561.0</v>
      </c>
      <c r="K647" s="11">
        <v>1.0</v>
      </c>
      <c r="L647" s="9" t="s">
        <v>1585</v>
      </c>
      <c r="M647" s="12">
        <v>1.7661E7</v>
      </c>
      <c r="N647" s="9" t="s">
        <v>1586</v>
      </c>
    </row>
    <row r="648">
      <c r="A648" s="9" t="s">
        <v>1422</v>
      </c>
      <c r="B648" s="10">
        <v>44561.0</v>
      </c>
      <c r="C648" s="11">
        <v>1.0</v>
      </c>
      <c r="D648" s="9" t="s">
        <v>382</v>
      </c>
      <c r="E648" s="11">
        <v>14320.0</v>
      </c>
      <c r="F648" s="9" t="s">
        <v>1581</v>
      </c>
      <c r="G648" s="9" t="s">
        <v>1582</v>
      </c>
      <c r="H648" s="9" t="s">
        <v>1583</v>
      </c>
      <c r="I648" s="9" t="s">
        <v>1584</v>
      </c>
      <c r="J648" s="10">
        <v>44561.0</v>
      </c>
      <c r="K648" s="11">
        <v>1.0</v>
      </c>
      <c r="L648" s="9" t="s">
        <v>1585</v>
      </c>
      <c r="M648" s="12">
        <v>3.4636377E10</v>
      </c>
      <c r="N648" s="9" t="s">
        <v>1586</v>
      </c>
    </row>
    <row r="649">
      <c r="A649" s="9" t="s">
        <v>1423</v>
      </c>
      <c r="B649" s="10">
        <v>44561.0</v>
      </c>
      <c r="C649" s="11">
        <v>1.0</v>
      </c>
      <c r="D649" s="9" t="s">
        <v>107</v>
      </c>
      <c r="E649" s="11">
        <v>2577.0</v>
      </c>
      <c r="F649" s="9" t="s">
        <v>1581</v>
      </c>
      <c r="G649" s="9" t="s">
        <v>1582</v>
      </c>
      <c r="H649" s="9" t="s">
        <v>1583</v>
      </c>
      <c r="I649" s="9" t="s">
        <v>1584</v>
      </c>
      <c r="J649" s="10">
        <v>44561.0</v>
      </c>
      <c r="K649" s="11">
        <v>1.0</v>
      </c>
      <c r="L649" s="9" t="s">
        <v>1585</v>
      </c>
      <c r="M649" s="12">
        <v>1.3719043E10</v>
      </c>
      <c r="N649" s="9" t="s">
        <v>1586</v>
      </c>
    </row>
    <row r="650">
      <c r="A650" s="9" t="s">
        <v>1424</v>
      </c>
      <c r="B650" s="10">
        <v>44561.0</v>
      </c>
      <c r="C650" s="11">
        <v>1.0</v>
      </c>
      <c r="D650" s="9" t="s">
        <v>158</v>
      </c>
      <c r="E650" s="11">
        <v>4723.0</v>
      </c>
      <c r="F650" s="9" t="s">
        <v>1581</v>
      </c>
      <c r="G650" s="9" t="s">
        <v>1582</v>
      </c>
      <c r="H650" s="9" t="s">
        <v>1583</v>
      </c>
      <c r="I650" s="9" t="s">
        <v>1584</v>
      </c>
      <c r="J650" s="10">
        <v>44561.0</v>
      </c>
      <c r="K650" s="11">
        <v>1.0</v>
      </c>
      <c r="L650" s="9" t="s">
        <v>1585</v>
      </c>
      <c r="M650" s="12">
        <v>8.284E7</v>
      </c>
      <c r="N650" s="9" t="s">
        <v>1586</v>
      </c>
    </row>
    <row r="651">
      <c r="A651" s="9" t="s">
        <v>1425</v>
      </c>
      <c r="B651" s="10">
        <v>44561.0</v>
      </c>
      <c r="C651" s="11">
        <v>1.0</v>
      </c>
      <c r="D651" s="9" t="s">
        <v>264</v>
      </c>
      <c r="E651" s="11">
        <v>8397.0</v>
      </c>
      <c r="F651" s="9" t="s">
        <v>1581</v>
      </c>
      <c r="G651" s="9" t="s">
        <v>1582</v>
      </c>
      <c r="H651" s="9" t="s">
        <v>1583</v>
      </c>
      <c r="I651" s="9" t="s">
        <v>1584</v>
      </c>
      <c r="J651" s="10">
        <v>44561.0</v>
      </c>
      <c r="K651" s="11">
        <v>1.0</v>
      </c>
      <c r="L651" s="9" t="s">
        <v>1585</v>
      </c>
      <c r="M651" s="12">
        <v>6.09978E8</v>
      </c>
      <c r="N651" s="9" t="s">
        <v>1586</v>
      </c>
    </row>
    <row r="652">
      <c r="A652" s="9" t="s">
        <v>1426</v>
      </c>
      <c r="B652" s="10">
        <v>44561.0</v>
      </c>
      <c r="C652" s="11">
        <v>1.0</v>
      </c>
      <c r="D652" s="9" t="s">
        <v>1427</v>
      </c>
      <c r="E652" s="11">
        <v>16306.0</v>
      </c>
      <c r="F652" s="9" t="s">
        <v>1581</v>
      </c>
      <c r="G652" s="9" t="s">
        <v>1582</v>
      </c>
      <c r="H652" s="9" t="s">
        <v>1583</v>
      </c>
      <c r="I652" s="9" t="s">
        <v>1584</v>
      </c>
      <c r="J652" s="10">
        <v>44561.0</v>
      </c>
      <c r="K652" s="11">
        <v>1.0</v>
      </c>
      <c r="L652" s="9" t="s">
        <v>1585</v>
      </c>
      <c r="M652" s="12">
        <v>4.013619E9</v>
      </c>
      <c r="N652" s="9" t="s">
        <v>1586</v>
      </c>
    </row>
    <row r="653">
      <c r="A653" s="9" t="s">
        <v>1428</v>
      </c>
      <c r="B653" s="10">
        <v>44561.0</v>
      </c>
      <c r="C653" s="11">
        <v>3.0</v>
      </c>
      <c r="D653" s="9" t="s">
        <v>61</v>
      </c>
      <c r="E653" s="11">
        <v>10456.0</v>
      </c>
      <c r="F653" s="9" t="s">
        <v>1581</v>
      </c>
      <c r="G653" s="9" t="s">
        <v>1582</v>
      </c>
      <c r="H653" s="9" t="s">
        <v>1583</v>
      </c>
      <c r="I653" s="9" t="s">
        <v>1584</v>
      </c>
      <c r="J653" s="10">
        <v>44561.0</v>
      </c>
      <c r="K653" s="11">
        <v>1.0</v>
      </c>
      <c r="L653" s="9" t="s">
        <v>1585</v>
      </c>
      <c r="M653" s="12">
        <v>7.369472E9</v>
      </c>
      <c r="N653" s="9" t="s">
        <v>1586</v>
      </c>
    </row>
    <row r="654">
      <c r="A654" s="9" t="s">
        <v>1429</v>
      </c>
      <c r="B654" s="10">
        <v>44561.0</v>
      </c>
      <c r="C654" s="11">
        <v>1.0</v>
      </c>
      <c r="D654" s="9" t="s">
        <v>142</v>
      </c>
      <c r="E654" s="11">
        <v>4448.0</v>
      </c>
      <c r="F654" s="9" t="s">
        <v>1581</v>
      </c>
      <c r="G654" s="9" t="s">
        <v>1582</v>
      </c>
      <c r="H654" s="9" t="s">
        <v>1583</v>
      </c>
      <c r="I654" s="9" t="s">
        <v>1584</v>
      </c>
      <c r="J654" s="10">
        <v>44561.0</v>
      </c>
      <c r="K654" s="11">
        <v>1.0</v>
      </c>
      <c r="L654" s="9" t="s">
        <v>1585</v>
      </c>
      <c r="M654" s="12">
        <v>1.45376E8</v>
      </c>
      <c r="N654" s="9" t="s">
        <v>1586</v>
      </c>
    </row>
    <row r="655">
      <c r="A655" s="9" t="s">
        <v>1430</v>
      </c>
      <c r="B655" s="10">
        <v>44561.0</v>
      </c>
      <c r="C655" s="11">
        <v>2.0</v>
      </c>
      <c r="D655" s="9" t="s">
        <v>265</v>
      </c>
      <c r="E655" s="11">
        <v>8427.0</v>
      </c>
      <c r="F655" s="9" t="s">
        <v>1581</v>
      </c>
      <c r="G655" s="9" t="s">
        <v>1582</v>
      </c>
      <c r="H655" s="9" t="s">
        <v>1583</v>
      </c>
      <c r="I655" s="9" t="s">
        <v>1584</v>
      </c>
      <c r="J655" s="10">
        <v>44561.0</v>
      </c>
      <c r="K655" s="11">
        <v>1.0</v>
      </c>
      <c r="L655" s="9" t="s">
        <v>1585</v>
      </c>
      <c r="M655" s="12">
        <v>1.45895E8</v>
      </c>
      <c r="N655" s="9" t="s">
        <v>1586</v>
      </c>
    </row>
    <row r="656">
      <c r="A656" s="9" t="s">
        <v>1431</v>
      </c>
      <c r="B656" s="10">
        <v>44561.0</v>
      </c>
      <c r="C656" s="11">
        <v>1.0</v>
      </c>
      <c r="D656" s="9" t="s">
        <v>94</v>
      </c>
      <c r="E656" s="11">
        <v>2100.0</v>
      </c>
      <c r="F656" s="9" t="s">
        <v>1581</v>
      </c>
      <c r="G656" s="9" t="s">
        <v>1582</v>
      </c>
      <c r="H656" s="9" t="s">
        <v>1583</v>
      </c>
      <c r="I656" s="9" t="s">
        <v>1584</v>
      </c>
      <c r="J656" s="10">
        <v>44561.0</v>
      </c>
      <c r="K656" s="11">
        <v>1.0</v>
      </c>
      <c r="L656" s="9" t="s">
        <v>1585</v>
      </c>
      <c r="M656" s="12">
        <v>3.34543E8</v>
      </c>
      <c r="N656" s="9" t="s">
        <v>1586</v>
      </c>
    </row>
    <row r="657">
      <c r="A657" s="9" t="s">
        <v>1432</v>
      </c>
      <c r="B657" s="10">
        <v>44561.0</v>
      </c>
      <c r="C657" s="11">
        <v>2.0</v>
      </c>
      <c r="D657" s="9" t="s">
        <v>201</v>
      </c>
      <c r="E657" s="11">
        <v>5762.0</v>
      </c>
      <c r="F657" s="9" t="s">
        <v>1581</v>
      </c>
      <c r="G657" s="9" t="s">
        <v>1582</v>
      </c>
      <c r="H657" s="9" t="s">
        <v>1583</v>
      </c>
      <c r="I657" s="9" t="s">
        <v>1584</v>
      </c>
      <c r="J657" s="10">
        <v>44561.0</v>
      </c>
      <c r="K657" s="11">
        <v>1.0</v>
      </c>
      <c r="L657" s="9" t="s">
        <v>1585</v>
      </c>
      <c r="M657" s="12">
        <v>9.34326E8</v>
      </c>
      <c r="N657" s="9" t="s">
        <v>1586</v>
      </c>
    </row>
    <row r="658">
      <c r="A658" s="9" t="s">
        <v>1433</v>
      </c>
      <c r="B658" s="10">
        <v>44561.0</v>
      </c>
      <c r="C658" s="11">
        <v>1.0</v>
      </c>
      <c r="D658" s="9" t="s">
        <v>235</v>
      </c>
      <c r="E658" s="11">
        <v>11932.0</v>
      </c>
      <c r="F658" s="9" t="s">
        <v>1581</v>
      </c>
      <c r="G658" s="9" t="s">
        <v>1582</v>
      </c>
      <c r="H658" s="9" t="s">
        <v>1583</v>
      </c>
      <c r="I658" s="9" t="s">
        <v>1584</v>
      </c>
      <c r="J658" s="10">
        <v>44561.0</v>
      </c>
      <c r="K658" s="11">
        <v>1.0</v>
      </c>
      <c r="L658" s="9" t="s">
        <v>1585</v>
      </c>
      <c r="M658" s="12">
        <v>7.300109E9</v>
      </c>
      <c r="N658" s="9" t="s">
        <v>1586</v>
      </c>
    </row>
    <row r="659">
      <c r="A659" s="9" t="s">
        <v>1434</v>
      </c>
      <c r="B659" s="10">
        <v>44561.0</v>
      </c>
      <c r="C659" s="11">
        <v>1.0</v>
      </c>
      <c r="D659" s="9" t="s">
        <v>346</v>
      </c>
      <c r="E659" s="11">
        <v>12823.0</v>
      </c>
      <c r="F659" s="9" t="s">
        <v>1581</v>
      </c>
      <c r="G659" s="9" t="s">
        <v>1582</v>
      </c>
      <c r="H659" s="9" t="s">
        <v>1583</v>
      </c>
      <c r="I659" s="9" t="s">
        <v>1584</v>
      </c>
      <c r="J659" s="10">
        <v>44561.0</v>
      </c>
      <c r="K659" s="11">
        <v>1.0</v>
      </c>
      <c r="L659" s="9" t="s">
        <v>1585</v>
      </c>
      <c r="M659" s="12">
        <v>3.72893E8</v>
      </c>
      <c r="N659" s="9" t="s">
        <v>1586</v>
      </c>
    </row>
    <row r="660">
      <c r="A660" s="9" t="s">
        <v>1435</v>
      </c>
      <c r="B660" s="10">
        <v>44561.0</v>
      </c>
      <c r="C660" s="11">
        <v>1.0</v>
      </c>
      <c r="D660" s="9" t="s">
        <v>1436</v>
      </c>
      <c r="E660" s="11">
        <v>24600.0</v>
      </c>
      <c r="F660" s="9" t="s">
        <v>1581</v>
      </c>
      <c r="G660" s="9" t="s">
        <v>1582</v>
      </c>
      <c r="H660" s="9" t="s">
        <v>1583</v>
      </c>
      <c r="I660" s="9" t="s">
        <v>1584</v>
      </c>
      <c r="J660" s="10">
        <v>44561.0</v>
      </c>
      <c r="K660" s="11">
        <v>1.0</v>
      </c>
      <c r="L660" s="9" t="s">
        <v>1585</v>
      </c>
      <c r="M660" s="12">
        <v>3.6930533E10</v>
      </c>
      <c r="N660" s="9" t="s">
        <v>1586</v>
      </c>
    </row>
    <row r="661">
      <c r="A661" s="9" t="s">
        <v>1435</v>
      </c>
      <c r="B661" s="10">
        <v>44561.0</v>
      </c>
      <c r="C661" s="11">
        <v>1.0</v>
      </c>
      <c r="D661" s="9" t="s">
        <v>1436</v>
      </c>
      <c r="E661" s="11">
        <v>24600.0</v>
      </c>
      <c r="F661" s="9" t="s">
        <v>1581</v>
      </c>
      <c r="G661" s="9" t="s">
        <v>1582</v>
      </c>
      <c r="H661" s="9" t="s">
        <v>1583</v>
      </c>
      <c r="I661" s="9" t="s">
        <v>1584</v>
      </c>
      <c r="J661" s="10">
        <v>44561.0</v>
      </c>
      <c r="K661" s="11">
        <v>1.0</v>
      </c>
      <c r="L661" s="9" t="s">
        <v>1585</v>
      </c>
      <c r="M661" s="12">
        <v>3.6930533E10</v>
      </c>
      <c r="N661" s="9" t="s">
        <v>1586</v>
      </c>
    </row>
    <row r="662">
      <c r="A662" s="9" t="s">
        <v>1437</v>
      </c>
      <c r="B662" s="10">
        <v>44561.0</v>
      </c>
      <c r="C662" s="11">
        <v>1.0</v>
      </c>
      <c r="D662" s="9" t="s">
        <v>269</v>
      </c>
      <c r="E662" s="11">
        <v>22055.0</v>
      </c>
      <c r="F662" s="9" t="s">
        <v>1581</v>
      </c>
      <c r="G662" s="9" t="s">
        <v>1582</v>
      </c>
      <c r="H662" s="9" t="s">
        <v>1583</v>
      </c>
      <c r="I662" s="9" t="s">
        <v>1584</v>
      </c>
      <c r="J662" s="10">
        <v>44561.0</v>
      </c>
      <c r="K662" s="11">
        <v>1.0</v>
      </c>
      <c r="L662" s="9" t="s">
        <v>1585</v>
      </c>
      <c r="M662" s="12">
        <v>2.88314E9</v>
      </c>
      <c r="N662" s="9" t="s">
        <v>1586</v>
      </c>
    </row>
    <row r="663">
      <c r="A663" s="9" t="s">
        <v>1438</v>
      </c>
      <c r="B663" s="10">
        <v>44561.0</v>
      </c>
      <c r="C663" s="11">
        <v>1.0</v>
      </c>
      <c r="D663" s="9" t="s">
        <v>1439</v>
      </c>
      <c r="E663" s="11">
        <v>26700.0</v>
      </c>
      <c r="F663" s="9" t="s">
        <v>1581</v>
      </c>
      <c r="G663" s="9" t="s">
        <v>1582</v>
      </c>
      <c r="H663" s="9" t="s">
        <v>1583</v>
      </c>
      <c r="I663" s="9" t="s">
        <v>1584</v>
      </c>
      <c r="J663" s="10">
        <v>44561.0</v>
      </c>
      <c r="K663" s="11">
        <v>1.0</v>
      </c>
      <c r="L663" s="9" t="s">
        <v>1585</v>
      </c>
      <c r="M663" s="12">
        <v>7.271972E9</v>
      </c>
      <c r="N663" s="9" t="s">
        <v>1586</v>
      </c>
    </row>
    <row r="664">
      <c r="A664" s="9" t="s">
        <v>1440</v>
      </c>
      <c r="B664" s="10">
        <v>44561.0</v>
      </c>
      <c r="C664" s="11">
        <v>2.0</v>
      </c>
      <c r="D664" s="9" t="s">
        <v>76</v>
      </c>
      <c r="E664" s="11">
        <v>11975.0</v>
      </c>
      <c r="F664" s="9" t="s">
        <v>1581</v>
      </c>
      <c r="G664" s="9" t="s">
        <v>1582</v>
      </c>
      <c r="H664" s="9" t="s">
        <v>1583</v>
      </c>
      <c r="I664" s="9" t="s">
        <v>1584</v>
      </c>
      <c r="J664" s="10">
        <v>44561.0</v>
      </c>
      <c r="K664" s="11">
        <v>1.0</v>
      </c>
      <c r="L664" s="9" t="s">
        <v>1585</v>
      </c>
      <c r="M664" s="12">
        <v>3.33177E8</v>
      </c>
      <c r="N664" s="9" t="s">
        <v>1586</v>
      </c>
    </row>
    <row r="665">
      <c r="A665" s="9" t="s">
        <v>1441</v>
      </c>
      <c r="B665" s="10">
        <v>44561.0</v>
      </c>
      <c r="C665" s="11">
        <v>2.0</v>
      </c>
      <c r="D665" s="9" t="s">
        <v>81</v>
      </c>
      <c r="E665" s="11">
        <v>1562.0</v>
      </c>
      <c r="F665" s="9" t="s">
        <v>1581</v>
      </c>
      <c r="G665" s="9" t="s">
        <v>1582</v>
      </c>
      <c r="H665" s="9" t="s">
        <v>1583</v>
      </c>
      <c r="I665" s="9" t="s">
        <v>1584</v>
      </c>
      <c r="J665" s="10">
        <v>44561.0</v>
      </c>
      <c r="K665" s="11">
        <v>1.0</v>
      </c>
      <c r="L665" s="9" t="s">
        <v>1585</v>
      </c>
      <c r="M665" s="12">
        <v>2.18593E8</v>
      </c>
      <c r="N665" s="9" t="s">
        <v>1586</v>
      </c>
    </row>
    <row r="666">
      <c r="A666" s="9" t="s">
        <v>1442</v>
      </c>
      <c r="B666" s="10">
        <v>44561.0</v>
      </c>
      <c r="C666" s="11">
        <v>2.0</v>
      </c>
      <c r="D666" s="9" t="s">
        <v>1443</v>
      </c>
      <c r="E666" s="11">
        <v>25984.0</v>
      </c>
      <c r="F666" s="9" t="s">
        <v>1581</v>
      </c>
      <c r="G666" s="9" t="s">
        <v>1582</v>
      </c>
      <c r="H666" s="9" t="s">
        <v>1583</v>
      </c>
      <c r="I666" s="9" t="s">
        <v>1584</v>
      </c>
      <c r="J666" s="10">
        <v>44561.0</v>
      </c>
      <c r="K666" s="11">
        <v>1.0</v>
      </c>
      <c r="L666" s="9" t="s">
        <v>1585</v>
      </c>
      <c r="M666" s="12">
        <v>1.1241222E10</v>
      </c>
      <c r="N666" s="9" t="s">
        <v>1586</v>
      </c>
    </row>
    <row r="667">
      <c r="A667" s="9" t="s">
        <v>1444</v>
      </c>
      <c r="B667" s="10">
        <v>44561.0</v>
      </c>
      <c r="C667" s="11">
        <v>2.0</v>
      </c>
      <c r="D667" s="9" t="s">
        <v>169</v>
      </c>
      <c r="E667" s="11">
        <v>19623.0</v>
      </c>
      <c r="F667" s="9" t="s">
        <v>1581</v>
      </c>
      <c r="G667" s="9" t="s">
        <v>1582</v>
      </c>
      <c r="H667" s="9" t="s">
        <v>1583</v>
      </c>
      <c r="I667" s="9" t="s">
        <v>1584</v>
      </c>
      <c r="J667" s="10">
        <v>44561.0</v>
      </c>
      <c r="K667" s="11">
        <v>1.0</v>
      </c>
      <c r="L667" s="9" t="s">
        <v>1585</v>
      </c>
      <c r="M667" s="12">
        <v>1.6609595E10</v>
      </c>
      <c r="N667" s="9" t="s">
        <v>1586</v>
      </c>
    </row>
    <row r="668">
      <c r="A668" s="9" t="s">
        <v>1445</v>
      </c>
      <c r="B668" s="10">
        <v>44561.0</v>
      </c>
      <c r="C668" s="11">
        <v>1.0</v>
      </c>
      <c r="D668" s="9" t="s">
        <v>1446</v>
      </c>
      <c r="E668" s="11">
        <v>7617.0</v>
      </c>
      <c r="F668" s="9" t="s">
        <v>1581</v>
      </c>
      <c r="G668" s="9" t="s">
        <v>1582</v>
      </c>
      <c r="H668" s="9" t="s">
        <v>1583</v>
      </c>
      <c r="I668" s="9" t="s">
        <v>1584</v>
      </c>
      <c r="J668" s="10">
        <v>44561.0</v>
      </c>
      <c r="K668" s="11">
        <v>1.0</v>
      </c>
      <c r="L668" s="9" t="s">
        <v>1585</v>
      </c>
      <c r="M668" s="12">
        <v>7.4602E10</v>
      </c>
      <c r="N668" s="9" t="s">
        <v>1586</v>
      </c>
    </row>
    <row r="669">
      <c r="A669" s="9" t="s">
        <v>1447</v>
      </c>
      <c r="B669" s="10">
        <v>44561.0</v>
      </c>
      <c r="C669" s="11">
        <v>2.0</v>
      </c>
      <c r="D669" s="9" t="s">
        <v>322</v>
      </c>
      <c r="E669" s="11">
        <v>3190.0</v>
      </c>
      <c r="F669" s="9" t="s">
        <v>1581</v>
      </c>
      <c r="G669" s="9" t="s">
        <v>1582</v>
      </c>
      <c r="H669" s="9" t="s">
        <v>1583</v>
      </c>
      <c r="I669" s="9" t="s">
        <v>1584</v>
      </c>
      <c r="J669" s="10">
        <v>44561.0</v>
      </c>
      <c r="K669" s="11">
        <v>1.0</v>
      </c>
      <c r="L669" s="9" t="s">
        <v>1585</v>
      </c>
      <c r="M669" s="12">
        <v>4.764026E9</v>
      </c>
      <c r="N669" s="9" t="s">
        <v>1586</v>
      </c>
    </row>
    <row r="670">
      <c r="A670" s="9" t="s">
        <v>1448</v>
      </c>
      <c r="B670" s="10">
        <v>44561.0</v>
      </c>
      <c r="C670" s="11">
        <v>1.0</v>
      </c>
      <c r="D670" s="9" t="s">
        <v>319</v>
      </c>
      <c r="E670" s="11">
        <v>5258.0</v>
      </c>
      <c r="F670" s="9" t="s">
        <v>1581</v>
      </c>
      <c r="G670" s="9" t="s">
        <v>1582</v>
      </c>
      <c r="H670" s="9" t="s">
        <v>1583</v>
      </c>
      <c r="I670" s="9" t="s">
        <v>1584</v>
      </c>
      <c r="J670" s="10">
        <v>44561.0</v>
      </c>
      <c r="K670" s="11">
        <v>1.0</v>
      </c>
      <c r="L670" s="9" t="s">
        <v>1585</v>
      </c>
      <c r="M670" s="12">
        <v>1.4441135E10</v>
      </c>
      <c r="N670" s="9" t="s">
        <v>1586</v>
      </c>
    </row>
    <row r="671">
      <c r="A671" s="9" t="s">
        <v>1449</v>
      </c>
      <c r="B671" s="10">
        <v>44561.0</v>
      </c>
      <c r="C671" s="11">
        <v>1.0</v>
      </c>
      <c r="D671" s="9" t="s">
        <v>185</v>
      </c>
      <c r="E671" s="11">
        <v>14176.0</v>
      </c>
      <c r="F671" s="9" t="s">
        <v>1581</v>
      </c>
      <c r="G671" s="9" t="s">
        <v>1582</v>
      </c>
      <c r="H671" s="9" t="s">
        <v>1583</v>
      </c>
      <c r="I671" s="9" t="s">
        <v>1584</v>
      </c>
      <c r="J671" s="10">
        <v>44561.0</v>
      </c>
      <c r="K671" s="11">
        <v>1.0</v>
      </c>
      <c r="L671" s="9" t="s">
        <v>1585</v>
      </c>
      <c r="M671" s="12">
        <v>3.2712953E10</v>
      </c>
      <c r="N671" s="9" t="s">
        <v>1586</v>
      </c>
    </row>
    <row r="672">
      <c r="A672" s="9" t="s">
        <v>1450</v>
      </c>
      <c r="B672" s="10">
        <v>44561.0</v>
      </c>
      <c r="C672" s="11">
        <v>1.0</v>
      </c>
      <c r="D672" s="9" t="s">
        <v>124</v>
      </c>
      <c r="E672" s="11">
        <v>15636.0</v>
      </c>
      <c r="F672" s="9" t="s">
        <v>1581</v>
      </c>
      <c r="G672" s="9" t="s">
        <v>1582</v>
      </c>
      <c r="H672" s="9" t="s">
        <v>1583</v>
      </c>
      <c r="I672" s="9" t="s">
        <v>1584</v>
      </c>
      <c r="J672" s="10">
        <v>44561.0</v>
      </c>
      <c r="K672" s="11">
        <v>1.0</v>
      </c>
      <c r="L672" s="9" t="s">
        <v>1585</v>
      </c>
      <c r="M672" s="12">
        <v>1.2271498E10</v>
      </c>
      <c r="N672" s="9" t="s">
        <v>1586</v>
      </c>
    </row>
    <row r="673">
      <c r="A673" s="9" t="s">
        <v>1451</v>
      </c>
      <c r="B673" s="10">
        <v>44561.0</v>
      </c>
      <c r="C673" s="11">
        <v>3.0</v>
      </c>
      <c r="D673" s="9" t="s">
        <v>340</v>
      </c>
      <c r="E673" s="11">
        <v>9415.0</v>
      </c>
      <c r="F673" s="9" t="s">
        <v>1581</v>
      </c>
      <c r="G673" s="9" t="s">
        <v>1582</v>
      </c>
      <c r="H673" s="9" t="s">
        <v>1583</v>
      </c>
      <c r="I673" s="9" t="s">
        <v>1584</v>
      </c>
      <c r="J673" s="10">
        <v>44561.0</v>
      </c>
      <c r="K673" s="11">
        <v>1.0</v>
      </c>
      <c r="L673" s="9" t="s">
        <v>1585</v>
      </c>
      <c r="M673" s="12">
        <v>3.13575E8</v>
      </c>
      <c r="N673" s="9" t="s">
        <v>1586</v>
      </c>
    </row>
    <row r="674">
      <c r="A674" s="9" t="s">
        <v>1452</v>
      </c>
      <c r="B674" s="10">
        <v>44561.0</v>
      </c>
      <c r="C674" s="11">
        <v>2.0</v>
      </c>
      <c r="D674" s="9" t="s">
        <v>1453</v>
      </c>
      <c r="E674" s="11">
        <v>20567.0</v>
      </c>
      <c r="F674" s="9" t="s">
        <v>1581</v>
      </c>
      <c r="G674" s="9" t="s">
        <v>1582</v>
      </c>
      <c r="H674" s="9" t="s">
        <v>1583</v>
      </c>
      <c r="I674" s="9" t="s">
        <v>1584</v>
      </c>
      <c r="J674" s="10">
        <v>44561.0</v>
      </c>
      <c r="K674" s="11">
        <v>1.0</v>
      </c>
      <c r="L674" s="9" t="s">
        <v>1585</v>
      </c>
      <c r="M674" s="12">
        <v>1.5367043E10</v>
      </c>
      <c r="N674" s="9" t="s">
        <v>1586</v>
      </c>
    </row>
    <row r="675">
      <c r="A675" s="9" t="s">
        <v>1647</v>
      </c>
      <c r="B675" s="10">
        <v>44561.0</v>
      </c>
      <c r="C675" s="11">
        <v>2.0</v>
      </c>
      <c r="D675" s="9" t="s">
        <v>1648</v>
      </c>
      <c r="E675" s="11">
        <v>20796.0</v>
      </c>
      <c r="F675" s="9" t="s">
        <v>1581</v>
      </c>
      <c r="G675" s="9" t="s">
        <v>1582</v>
      </c>
      <c r="H675" s="9" t="s">
        <v>1583</v>
      </c>
      <c r="I675" s="9" t="s">
        <v>1584</v>
      </c>
      <c r="J675" s="10">
        <v>44561.0</v>
      </c>
      <c r="K675" s="11">
        <v>1.0</v>
      </c>
      <c r="L675" s="9" t="s">
        <v>1585</v>
      </c>
      <c r="M675" s="12">
        <v>6.2121825E10</v>
      </c>
      <c r="N675" s="9" t="s">
        <v>1586</v>
      </c>
    </row>
    <row r="676">
      <c r="A676" s="9" t="s">
        <v>1454</v>
      </c>
      <c r="B676" s="10">
        <v>44561.0</v>
      </c>
      <c r="C676" s="11">
        <v>1.0</v>
      </c>
      <c r="D676" s="9" t="s">
        <v>1455</v>
      </c>
      <c r="E676" s="11">
        <v>25992.0</v>
      </c>
      <c r="F676" s="9" t="s">
        <v>1581</v>
      </c>
      <c r="G676" s="9" t="s">
        <v>1582</v>
      </c>
      <c r="H676" s="9" t="s">
        <v>1583</v>
      </c>
      <c r="I676" s="9" t="s">
        <v>1584</v>
      </c>
      <c r="J676" s="10">
        <v>44561.0</v>
      </c>
      <c r="K676" s="11">
        <v>1.0</v>
      </c>
      <c r="L676" s="9" t="s">
        <v>1585</v>
      </c>
      <c r="M676" s="12">
        <v>4.661344E9</v>
      </c>
      <c r="N676" s="9" t="s">
        <v>1586</v>
      </c>
    </row>
    <row r="677">
      <c r="A677" s="9" t="s">
        <v>1649</v>
      </c>
      <c r="B677" s="10">
        <v>44561.0</v>
      </c>
      <c r="C677" s="11">
        <v>2.0</v>
      </c>
      <c r="D677" s="9" t="s">
        <v>1650</v>
      </c>
      <c r="E677" s="11">
        <v>21466.0</v>
      </c>
      <c r="F677" s="9" t="s">
        <v>1581</v>
      </c>
      <c r="G677" s="9" t="s">
        <v>1582</v>
      </c>
      <c r="H677" s="9" t="s">
        <v>1583</v>
      </c>
      <c r="I677" s="9" t="s">
        <v>1584</v>
      </c>
      <c r="J677" s="10">
        <v>44561.0</v>
      </c>
      <c r="K677" s="11">
        <v>1.0</v>
      </c>
      <c r="L677" s="9" t="s">
        <v>1585</v>
      </c>
      <c r="M677" s="12">
        <v>1.0734056E10</v>
      </c>
      <c r="N677" s="9" t="s">
        <v>1586</v>
      </c>
    </row>
    <row r="678">
      <c r="A678" s="9" t="s">
        <v>1456</v>
      </c>
      <c r="B678" s="10">
        <v>44561.0</v>
      </c>
      <c r="C678" s="11">
        <v>1.0</v>
      </c>
      <c r="D678" s="9" t="s">
        <v>1457</v>
      </c>
      <c r="E678" s="11">
        <v>25526.0</v>
      </c>
      <c r="F678" s="9" t="s">
        <v>1581</v>
      </c>
      <c r="G678" s="9" t="s">
        <v>1582</v>
      </c>
      <c r="H678" s="9" t="s">
        <v>1583</v>
      </c>
      <c r="I678" s="9" t="s">
        <v>1584</v>
      </c>
      <c r="J678" s="10">
        <v>44561.0</v>
      </c>
      <c r="K678" s="11">
        <v>1.0</v>
      </c>
      <c r="L678" s="9" t="s">
        <v>1585</v>
      </c>
      <c r="M678" s="12">
        <v>1.977869E9</v>
      </c>
      <c r="N678" s="9" t="s">
        <v>1586</v>
      </c>
    </row>
    <row r="679">
      <c r="A679" s="9" t="s">
        <v>1458</v>
      </c>
      <c r="B679" s="10">
        <v>44255.0</v>
      </c>
      <c r="C679" s="11">
        <v>1.0</v>
      </c>
      <c r="D679" s="9" t="s">
        <v>1459</v>
      </c>
      <c r="E679" s="11">
        <v>24228.0</v>
      </c>
      <c r="F679" s="9" t="s">
        <v>1581</v>
      </c>
      <c r="G679" s="9" t="s">
        <v>1582</v>
      </c>
      <c r="H679" s="9" t="s">
        <v>1583</v>
      </c>
      <c r="I679" s="9" t="s">
        <v>1584</v>
      </c>
      <c r="J679" s="10">
        <v>44255.0</v>
      </c>
      <c r="K679" s="11">
        <v>1.0</v>
      </c>
      <c r="L679" s="9" t="s">
        <v>1585</v>
      </c>
      <c r="M679" s="12">
        <v>5.459253E9</v>
      </c>
      <c r="N679" s="9" t="s">
        <v>1586</v>
      </c>
    </row>
    <row r="680">
      <c r="A680" s="9" t="s">
        <v>1460</v>
      </c>
      <c r="B680" s="10">
        <v>44561.0</v>
      </c>
      <c r="C680" s="11">
        <v>3.0</v>
      </c>
      <c r="D680" s="9" t="s">
        <v>1461</v>
      </c>
      <c r="E680" s="11">
        <v>14214.0</v>
      </c>
      <c r="F680" s="9" t="s">
        <v>1581</v>
      </c>
      <c r="G680" s="9" t="s">
        <v>1582</v>
      </c>
      <c r="H680" s="9" t="s">
        <v>1583</v>
      </c>
      <c r="I680" s="9" t="s">
        <v>1584</v>
      </c>
      <c r="J680" s="10">
        <v>44561.0</v>
      </c>
      <c r="K680" s="11">
        <v>1.0</v>
      </c>
      <c r="L680" s="9" t="s">
        <v>1585</v>
      </c>
      <c r="M680" s="12">
        <v>5.515281E9</v>
      </c>
      <c r="N680" s="9" t="s">
        <v>1586</v>
      </c>
    </row>
    <row r="681">
      <c r="A681" s="9" t="s">
        <v>1462</v>
      </c>
      <c r="B681" s="10">
        <v>44561.0</v>
      </c>
      <c r="C681" s="11">
        <v>1.0</v>
      </c>
      <c r="D681" s="9" t="s">
        <v>330</v>
      </c>
      <c r="E681" s="11">
        <v>20451.0</v>
      </c>
      <c r="F681" s="9" t="s">
        <v>1581</v>
      </c>
      <c r="G681" s="9" t="s">
        <v>1582</v>
      </c>
      <c r="H681" s="9" t="s">
        <v>1583</v>
      </c>
      <c r="I681" s="9" t="s">
        <v>1584</v>
      </c>
      <c r="J681" s="10">
        <v>44561.0</v>
      </c>
      <c r="K681" s="11">
        <v>1.0</v>
      </c>
      <c r="L681" s="9" t="s">
        <v>1585</v>
      </c>
      <c r="M681" s="12">
        <v>1.261838E9</v>
      </c>
      <c r="N681" s="9" t="s">
        <v>1586</v>
      </c>
    </row>
    <row r="682">
      <c r="A682" s="9" t="s">
        <v>1463</v>
      </c>
      <c r="B682" s="10">
        <v>44561.0</v>
      </c>
      <c r="C682" s="11">
        <v>1.0</v>
      </c>
      <c r="D682" s="9" t="s">
        <v>1464</v>
      </c>
      <c r="E682" s="11">
        <v>20702.0</v>
      </c>
      <c r="F682" s="9" t="s">
        <v>1581</v>
      </c>
      <c r="G682" s="9" t="s">
        <v>1582</v>
      </c>
      <c r="H682" s="9" t="s">
        <v>1583</v>
      </c>
      <c r="I682" s="9" t="s">
        <v>1584</v>
      </c>
      <c r="J682" s="10">
        <v>44561.0</v>
      </c>
      <c r="K682" s="11">
        <v>1.0</v>
      </c>
      <c r="L682" s="9" t="s">
        <v>1585</v>
      </c>
      <c r="M682" s="12">
        <v>7.7531E7</v>
      </c>
      <c r="N682" s="9" t="s">
        <v>1586</v>
      </c>
    </row>
    <row r="683">
      <c r="A683" s="9" t="s">
        <v>1465</v>
      </c>
      <c r="B683" s="10">
        <v>44561.0</v>
      </c>
      <c r="C683" s="11">
        <v>1.0</v>
      </c>
      <c r="D683" s="9" t="s">
        <v>280</v>
      </c>
      <c r="E683" s="11">
        <v>20931.0</v>
      </c>
      <c r="F683" s="9" t="s">
        <v>1581</v>
      </c>
      <c r="G683" s="9" t="s">
        <v>1582</v>
      </c>
      <c r="H683" s="9" t="s">
        <v>1583</v>
      </c>
      <c r="I683" s="9" t="s">
        <v>1584</v>
      </c>
      <c r="J683" s="10">
        <v>44561.0</v>
      </c>
      <c r="K683" s="11">
        <v>1.0</v>
      </c>
      <c r="L683" s="9" t="s">
        <v>1585</v>
      </c>
      <c r="M683" s="12">
        <v>2.0958405E10</v>
      </c>
      <c r="N683" s="9" t="s">
        <v>1586</v>
      </c>
    </row>
    <row r="684">
      <c r="A684" s="9" t="s">
        <v>1466</v>
      </c>
      <c r="B684" s="10">
        <v>44377.0</v>
      </c>
      <c r="C684" s="11">
        <v>1.0</v>
      </c>
      <c r="D684" s="9" t="s">
        <v>1467</v>
      </c>
      <c r="E684" s="11">
        <v>26549.0</v>
      </c>
      <c r="F684" s="9" t="s">
        <v>1581</v>
      </c>
      <c r="G684" s="9" t="s">
        <v>1582</v>
      </c>
      <c r="H684" s="9" t="s">
        <v>1583</v>
      </c>
      <c r="I684" s="9" t="s">
        <v>1584</v>
      </c>
      <c r="J684" s="10">
        <v>44377.0</v>
      </c>
      <c r="K684" s="11">
        <v>1.0</v>
      </c>
      <c r="L684" s="9" t="s">
        <v>1585</v>
      </c>
      <c r="M684" s="12">
        <v>2.73181E8</v>
      </c>
      <c r="N684" s="9" t="s">
        <v>1586</v>
      </c>
    </row>
    <row r="685">
      <c r="A685" s="9" t="s">
        <v>1468</v>
      </c>
      <c r="B685" s="10">
        <v>44561.0</v>
      </c>
      <c r="C685" s="11">
        <v>1.0</v>
      </c>
      <c r="D685" s="9" t="s">
        <v>56</v>
      </c>
      <c r="E685" s="11">
        <v>21032.0</v>
      </c>
      <c r="F685" s="9" t="s">
        <v>1581</v>
      </c>
      <c r="G685" s="9" t="s">
        <v>1582</v>
      </c>
      <c r="H685" s="9" t="s">
        <v>1583</v>
      </c>
      <c r="I685" s="9" t="s">
        <v>1584</v>
      </c>
      <c r="J685" s="10">
        <v>44561.0</v>
      </c>
      <c r="K685" s="11">
        <v>1.0</v>
      </c>
      <c r="L685" s="9" t="s">
        <v>1585</v>
      </c>
      <c r="M685" s="12">
        <v>5.493701E9</v>
      </c>
      <c r="N685" s="9" t="s">
        <v>1586</v>
      </c>
    </row>
    <row r="686">
      <c r="A686" s="9" t="s">
        <v>1469</v>
      </c>
      <c r="B686" s="10">
        <v>44561.0</v>
      </c>
      <c r="C686" s="11">
        <v>2.0</v>
      </c>
      <c r="D686" s="9" t="s">
        <v>1470</v>
      </c>
      <c r="E686" s="11">
        <v>21148.0</v>
      </c>
      <c r="F686" s="9" t="s">
        <v>1581</v>
      </c>
      <c r="G686" s="9" t="s">
        <v>1582</v>
      </c>
      <c r="H686" s="9" t="s">
        <v>1583</v>
      </c>
      <c r="I686" s="9" t="s">
        <v>1584</v>
      </c>
      <c r="J686" s="10">
        <v>44561.0</v>
      </c>
      <c r="K686" s="11">
        <v>1.0</v>
      </c>
      <c r="L686" s="9" t="s">
        <v>1585</v>
      </c>
      <c r="M686" s="12">
        <v>2.906515E9</v>
      </c>
      <c r="N686" s="9" t="s">
        <v>1586</v>
      </c>
    </row>
    <row r="687">
      <c r="A687" s="9" t="s">
        <v>1471</v>
      </c>
      <c r="B687" s="10">
        <v>44561.0</v>
      </c>
      <c r="C687" s="11">
        <v>2.0</v>
      </c>
      <c r="D687" s="9" t="s">
        <v>291</v>
      </c>
      <c r="E687" s="11">
        <v>19550.0</v>
      </c>
      <c r="F687" s="9" t="s">
        <v>1581</v>
      </c>
      <c r="G687" s="9" t="s">
        <v>1582</v>
      </c>
      <c r="H687" s="9" t="s">
        <v>1583</v>
      </c>
      <c r="I687" s="9" t="s">
        <v>1584</v>
      </c>
      <c r="J687" s="10">
        <v>44561.0</v>
      </c>
      <c r="K687" s="11">
        <v>1.0</v>
      </c>
      <c r="L687" s="9" t="s">
        <v>1585</v>
      </c>
      <c r="M687" s="12">
        <v>1.8343998E10</v>
      </c>
      <c r="N687" s="9" t="s">
        <v>1586</v>
      </c>
    </row>
    <row r="688">
      <c r="A688" s="9" t="s">
        <v>1472</v>
      </c>
      <c r="B688" s="10">
        <v>44561.0</v>
      </c>
      <c r="C688" s="11">
        <v>1.0</v>
      </c>
      <c r="D688" s="9" t="s">
        <v>167</v>
      </c>
      <c r="E688" s="11">
        <v>14460.0</v>
      </c>
      <c r="F688" s="9" t="s">
        <v>1581</v>
      </c>
      <c r="G688" s="9" t="s">
        <v>1582</v>
      </c>
      <c r="H688" s="9" t="s">
        <v>1583</v>
      </c>
      <c r="I688" s="9" t="s">
        <v>1584</v>
      </c>
      <c r="J688" s="10">
        <v>44561.0</v>
      </c>
      <c r="K688" s="11">
        <v>1.0</v>
      </c>
      <c r="L688" s="9" t="s">
        <v>1585</v>
      </c>
      <c r="M688" s="12">
        <v>9.399489E9</v>
      </c>
      <c r="N688" s="9" t="s">
        <v>1586</v>
      </c>
    </row>
    <row r="689">
      <c r="A689" s="9" t="s">
        <v>1473</v>
      </c>
      <c r="B689" s="10">
        <v>44561.0</v>
      </c>
      <c r="C689" s="11">
        <v>1.0</v>
      </c>
      <c r="D689" s="9" t="s">
        <v>348</v>
      </c>
      <c r="E689" s="11">
        <v>14303.0</v>
      </c>
      <c r="F689" s="9" t="s">
        <v>1581</v>
      </c>
      <c r="G689" s="9" t="s">
        <v>1582</v>
      </c>
      <c r="H689" s="9" t="s">
        <v>1583</v>
      </c>
      <c r="I689" s="9" t="s">
        <v>1584</v>
      </c>
      <c r="J689" s="10">
        <v>44561.0</v>
      </c>
      <c r="K689" s="11">
        <v>1.0</v>
      </c>
      <c r="L689" s="9" t="s">
        <v>1585</v>
      </c>
      <c r="M689" s="12">
        <v>8298000.0</v>
      </c>
      <c r="N689" s="9" t="s">
        <v>1586</v>
      </c>
    </row>
    <row r="690">
      <c r="A690" s="9" t="s">
        <v>1474</v>
      </c>
      <c r="B690" s="10">
        <v>44561.0</v>
      </c>
      <c r="C690" s="11">
        <v>2.0</v>
      </c>
      <c r="D690" s="9" t="s">
        <v>1475</v>
      </c>
      <c r="E690" s="11">
        <v>24171.0</v>
      </c>
      <c r="F690" s="9" t="s">
        <v>1581</v>
      </c>
      <c r="G690" s="9" t="s">
        <v>1582</v>
      </c>
      <c r="H690" s="9" t="s">
        <v>1583</v>
      </c>
      <c r="I690" s="9" t="s">
        <v>1584</v>
      </c>
      <c r="J690" s="10">
        <v>44561.0</v>
      </c>
      <c r="K690" s="11">
        <v>1.0</v>
      </c>
      <c r="L690" s="9" t="s">
        <v>1585</v>
      </c>
      <c r="M690" s="12">
        <v>3.8112E10</v>
      </c>
      <c r="N690" s="9" t="s">
        <v>1586</v>
      </c>
    </row>
    <row r="691">
      <c r="A691" s="9" t="s">
        <v>1476</v>
      </c>
      <c r="B691" s="10">
        <v>44561.0</v>
      </c>
      <c r="C691" s="11">
        <v>2.0</v>
      </c>
      <c r="D691" s="9" t="s">
        <v>1477</v>
      </c>
      <c r="E691" s="11">
        <v>23280.0</v>
      </c>
      <c r="F691" s="9" t="s">
        <v>1581</v>
      </c>
      <c r="G691" s="9" t="s">
        <v>1582</v>
      </c>
      <c r="H691" s="9" t="s">
        <v>1583</v>
      </c>
      <c r="I691" s="9" t="s">
        <v>1584</v>
      </c>
      <c r="J691" s="10">
        <v>44561.0</v>
      </c>
      <c r="K691" s="11">
        <v>1.0</v>
      </c>
      <c r="L691" s="9" t="s">
        <v>1585</v>
      </c>
      <c r="M691" s="12">
        <v>3.309922E9</v>
      </c>
      <c r="N691" s="9" t="s">
        <v>1586</v>
      </c>
    </row>
    <row r="692">
      <c r="A692" s="9" t="s">
        <v>1478</v>
      </c>
      <c r="B692" s="10">
        <v>44561.0</v>
      </c>
      <c r="C692" s="11">
        <v>1.0</v>
      </c>
      <c r="D692" s="9" t="s">
        <v>131</v>
      </c>
      <c r="E692" s="11">
        <v>14311.0</v>
      </c>
      <c r="F692" s="9" t="s">
        <v>1581</v>
      </c>
      <c r="G692" s="9" t="s">
        <v>1582</v>
      </c>
      <c r="H692" s="9" t="s">
        <v>1583</v>
      </c>
      <c r="I692" s="9" t="s">
        <v>1584</v>
      </c>
      <c r="J692" s="10">
        <v>44561.0</v>
      </c>
      <c r="K692" s="11">
        <v>1.0</v>
      </c>
      <c r="L692" s="9" t="s">
        <v>1585</v>
      </c>
      <c r="M692" s="12">
        <v>2.3894503E10</v>
      </c>
      <c r="N692" s="9" t="s">
        <v>1586</v>
      </c>
    </row>
    <row r="693">
      <c r="A693" s="9" t="s">
        <v>1479</v>
      </c>
      <c r="B693" s="10">
        <v>44561.0</v>
      </c>
      <c r="C693" s="11">
        <v>1.0</v>
      </c>
      <c r="D693" s="9" t="s">
        <v>137</v>
      </c>
      <c r="E693" s="11">
        <v>18627.0</v>
      </c>
      <c r="F693" s="9" t="s">
        <v>1581</v>
      </c>
      <c r="G693" s="9" t="s">
        <v>1582</v>
      </c>
      <c r="H693" s="9" t="s">
        <v>1583</v>
      </c>
      <c r="I693" s="9" t="s">
        <v>1584</v>
      </c>
      <c r="J693" s="10">
        <v>44561.0</v>
      </c>
      <c r="K693" s="11">
        <v>1.0</v>
      </c>
      <c r="L693" s="9" t="s">
        <v>1585</v>
      </c>
      <c r="M693" s="12">
        <v>1.4640589E10</v>
      </c>
      <c r="N693" s="9" t="s">
        <v>1586</v>
      </c>
    </row>
    <row r="694">
      <c r="A694" s="9" t="s">
        <v>1480</v>
      </c>
      <c r="B694" s="10">
        <v>44561.0</v>
      </c>
      <c r="C694" s="11">
        <v>1.0</v>
      </c>
      <c r="D694" s="9" t="s">
        <v>298</v>
      </c>
      <c r="E694" s="11">
        <v>11312.0</v>
      </c>
      <c r="F694" s="9" t="s">
        <v>1581</v>
      </c>
      <c r="G694" s="9" t="s">
        <v>1582</v>
      </c>
      <c r="H694" s="9" t="s">
        <v>1583</v>
      </c>
      <c r="I694" s="9" t="s">
        <v>1584</v>
      </c>
      <c r="J694" s="10">
        <v>44561.0</v>
      </c>
      <c r="K694" s="11">
        <v>1.0</v>
      </c>
      <c r="L694" s="9" t="s">
        <v>1585</v>
      </c>
      <c r="M694" s="12">
        <v>5.7126068E10</v>
      </c>
      <c r="N694" s="9" t="s">
        <v>1586</v>
      </c>
    </row>
    <row r="695">
      <c r="A695" s="9" t="s">
        <v>1481</v>
      </c>
      <c r="B695" s="10">
        <v>44561.0</v>
      </c>
      <c r="C695" s="11">
        <v>1.0</v>
      </c>
      <c r="D695" s="9" t="s">
        <v>1482</v>
      </c>
      <c r="E695" s="11">
        <v>7595.0</v>
      </c>
      <c r="F695" s="9" t="s">
        <v>1581</v>
      </c>
      <c r="G695" s="9" t="s">
        <v>1582</v>
      </c>
      <c r="H695" s="9" t="s">
        <v>1583</v>
      </c>
      <c r="I695" s="9" t="s">
        <v>1584</v>
      </c>
      <c r="J695" s="10">
        <v>44561.0</v>
      </c>
      <c r="K695" s="11">
        <v>1.0</v>
      </c>
      <c r="L695" s="9" t="s">
        <v>1585</v>
      </c>
      <c r="M695" s="12">
        <v>1.346536E9</v>
      </c>
      <c r="N695" s="9" t="s">
        <v>1586</v>
      </c>
    </row>
    <row r="696">
      <c r="A696" s="9" t="s">
        <v>1483</v>
      </c>
      <c r="B696" s="10">
        <v>44561.0</v>
      </c>
      <c r="C696" s="11">
        <v>1.0</v>
      </c>
      <c r="D696" s="9" t="s">
        <v>1484</v>
      </c>
      <c r="E696" s="11">
        <v>25429.0</v>
      </c>
      <c r="F696" s="9" t="s">
        <v>1581</v>
      </c>
      <c r="G696" s="9" t="s">
        <v>1582</v>
      </c>
      <c r="H696" s="9" t="s">
        <v>1583</v>
      </c>
      <c r="I696" s="9" t="s">
        <v>1584</v>
      </c>
      <c r="J696" s="10">
        <v>44561.0</v>
      </c>
      <c r="K696" s="11">
        <v>1.0</v>
      </c>
      <c r="L696" s="9" t="s">
        <v>1585</v>
      </c>
      <c r="M696" s="12">
        <v>1.08342E9</v>
      </c>
      <c r="N696" s="9" t="s">
        <v>1586</v>
      </c>
    </row>
    <row r="697">
      <c r="A697" s="9" t="s">
        <v>1485</v>
      </c>
      <c r="B697" s="10">
        <v>44561.0</v>
      </c>
      <c r="C697" s="11">
        <v>1.0</v>
      </c>
      <c r="D697" s="9" t="s">
        <v>273</v>
      </c>
      <c r="E697" s="11">
        <v>8605.0</v>
      </c>
      <c r="F697" s="9" t="s">
        <v>1581</v>
      </c>
      <c r="G697" s="9" t="s">
        <v>1582</v>
      </c>
      <c r="H697" s="9" t="s">
        <v>1589</v>
      </c>
      <c r="I697" s="9" t="s">
        <v>1584</v>
      </c>
      <c r="J697" s="10">
        <v>44561.0</v>
      </c>
      <c r="K697" s="11">
        <v>1.0</v>
      </c>
      <c r="L697" s="9" t="s">
        <v>1585</v>
      </c>
      <c r="M697" s="12">
        <v>8.7297725E10</v>
      </c>
      <c r="N697" s="9" t="s">
        <v>1586</v>
      </c>
    </row>
    <row r="698">
      <c r="A698" s="9" t="s">
        <v>1486</v>
      </c>
      <c r="B698" s="10">
        <v>44561.0</v>
      </c>
      <c r="C698" s="11">
        <v>1.0</v>
      </c>
      <c r="D698" s="9" t="s">
        <v>1487</v>
      </c>
      <c r="E698" s="11">
        <v>26786.0</v>
      </c>
      <c r="F698" s="9" t="s">
        <v>1581</v>
      </c>
      <c r="G698" s="9" t="s">
        <v>1582</v>
      </c>
      <c r="H698" s="9" t="s">
        <v>1583</v>
      </c>
      <c r="I698" s="9" t="s">
        <v>1584</v>
      </c>
      <c r="J698" s="10">
        <v>44561.0</v>
      </c>
      <c r="K698" s="11">
        <v>1.0</v>
      </c>
      <c r="L698" s="9" t="s">
        <v>1585</v>
      </c>
      <c r="M698" s="12">
        <v>4.07922E8</v>
      </c>
      <c r="N698" s="9" t="s">
        <v>1586</v>
      </c>
    </row>
    <row r="699">
      <c r="A699" s="9" t="s">
        <v>1488</v>
      </c>
      <c r="B699" s="10">
        <v>44561.0</v>
      </c>
      <c r="C699" s="11">
        <v>2.0</v>
      </c>
      <c r="D699" s="9" t="s">
        <v>313</v>
      </c>
      <c r="E699" s="11">
        <v>20362.0</v>
      </c>
      <c r="F699" s="9" t="s">
        <v>1581</v>
      </c>
      <c r="G699" s="9" t="s">
        <v>1582</v>
      </c>
      <c r="H699" s="9" t="s">
        <v>1583</v>
      </c>
      <c r="I699" s="9" t="s">
        <v>1584</v>
      </c>
      <c r="J699" s="10">
        <v>44561.0</v>
      </c>
      <c r="K699" s="11">
        <v>1.0</v>
      </c>
      <c r="L699" s="9" t="s">
        <v>1585</v>
      </c>
      <c r="M699" s="12">
        <v>3.330751E9</v>
      </c>
      <c r="N699" s="9" t="s">
        <v>1586</v>
      </c>
    </row>
    <row r="700">
      <c r="A700" s="9" t="s">
        <v>1489</v>
      </c>
      <c r="B700" s="10">
        <v>44561.0</v>
      </c>
      <c r="C700" s="11">
        <v>1.0</v>
      </c>
      <c r="D700" s="9" t="s">
        <v>1490</v>
      </c>
      <c r="E700" s="11">
        <v>26395.0</v>
      </c>
      <c r="F700" s="9" t="s">
        <v>1581</v>
      </c>
      <c r="G700" s="9" t="s">
        <v>1582</v>
      </c>
      <c r="H700" s="9" t="s">
        <v>1583</v>
      </c>
      <c r="I700" s="9" t="s">
        <v>1584</v>
      </c>
      <c r="J700" s="10">
        <v>44561.0</v>
      </c>
      <c r="K700" s="11">
        <v>1.0</v>
      </c>
      <c r="L700" s="9" t="s">
        <v>1585</v>
      </c>
      <c r="M700" s="12">
        <v>2.849355E9</v>
      </c>
      <c r="N700" s="9" t="s">
        <v>1586</v>
      </c>
    </row>
    <row r="701">
      <c r="A701" s="9" t="s">
        <v>1491</v>
      </c>
      <c r="B701" s="10">
        <v>44561.0</v>
      </c>
      <c r="C701" s="11">
        <v>1.0</v>
      </c>
      <c r="D701" s="9" t="s">
        <v>110</v>
      </c>
      <c r="E701" s="11">
        <v>16861.0</v>
      </c>
      <c r="F701" s="9" t="s">
        <v>1581</v>
      </c>
      <c r="G701" s="9" t="s">
        <v>1582</v>
      </c>
      <c r="H701" s="9" t="s">
        <v>1583</v>
      </c>
      <c r="I701" s="9" t="s">
        <v>1584</v>
      </c>
      <c r="J701" s="10">
        <v>44561.0</v>
      </c>
      <c r="K701" s="11">
        <v>1.0</v>
      </c>
      <c r="L701" s="9" t="s">
        <v>1585</v>
      </c>
      <c r="M701" s="12">
        <v>3.907671E9</v>
      </c>
      <c r="N701" s="9" t="s">
        <v>1586</v>
      </c>
    </row>
    <row r="702">
      <c r="A702" s="9" t="s">
        <v>1492</v>
      </c>
      <c r="B702" s="10">
        <v>44561.0</v>
      </c>
      <c r="C702" s="11">
        <v>1.0</v>
      </c>
      <c r="D702" s="9" t="s">
        <v>360</v>
      </c>
      <c r="E702" s="11">
        <v>11223.0</v>
      </c>
      <c r="F702" s="9" t="s">
        <v>1581</v>
      </c>
      <c r="G702" s="9" t="s">
        <v>1582</v>
      </c>
      <c r="H702" s="9" t="s">
        <v>1583</v>
      </c>
      <c r="I702" s="9" t="s">
        <v>1584</v>
      </c>
      <c r="J702" s="10">
        <v>44561.0</v>
      </c>
      <c r="K702" s="11">
        <v>1.0</v>
      </c>
      <c r="L702" s="9" t="s">
        <v>1585</v>
      </c>
      <c r="M702" s="12">
        <v>1.048844E9</v>
      </c>
      <c r="N702" s="9" t="s">
        <v>1586</v>
      </c>
    </row>
    <row r="703">
      <c r="A703" s="9" t="s">
        <v>1493</v>
      </c>
      <c r="B703" s="10">
        <v>44561.0</v>
      </c>
      <c r="C703" s="11">
        <v>1.0</v>
      </c>
      <c r="D703" s="9" t="s">
        <v>249</v>
      </c>
      <c r="E703" s="11">
        <v>4146.0</v>
      </c>
      <c r="F703" s="9" t="s">
        <v>1581</v>
      </c>
      <c r="G703" s="9" t="s">
        <v>1582</v>
      </c>
      <c r="H703" s="9" t="s">
        <v>1583</v>
      </c>
      <c r="I703" s="9" t="s">
        <v>1584</v>
      </c>
      <c r="J703" s="10">
        <v>44561.0</v>
      </c>
      <c r="K703" s="11">
        <v>1.0</v>
      </c>
      <c r="L703" s="9" t="s">
        <v>1585</v>
      </c>
      <c r="M703" s="12">
        <v>6.69336E8</v>
      </c>
      <c r="N703" s="9" t="s">
        <v>1586</v>
      </c>
    </row>
    <row r="704">
      <c r="A704" s="9" t="s">
        <v>1494</v>
      </c>
      <c r="B704" s="10">
        <v>44561.0</v>
      </c>
      <c r="C704" s="11">
        <v>1.0</v>
      </c>
      <c r="D704" s="9" t="s">
        <v>181</v>
      </c>
      <c r="E704" s="11">
        <v>5380.0</v>
      </c>
      <c r="F704" s="9" t="s">
        <v>1581</v>
      </c>
      <c r="G704" s="9" t="s">
        <v>1582</v>
      </c>
      <c r="H704" s="9" t="s">
        <v>1583</v>
      </c>
      <c r="I704" s="9" t="s">
        <v>1584</v>
      </c>
      <c r="J704" s="10">
        <v>44561.0</v>
      </c>
      <c r="K704" s="11">
        <v>1.0</v>
      </c>
      <c r="L704" s="9" t="s">
        <v>1585</v>
      </c>
      <c r="M704" s="12">
        <v>4.83818E8</v>
      </c>
      <c r="N704" s="9" t="s">
        <v>1586</v>
      </c>
    </row>
    <row r="705">
      <c r="A705" s="9" t="s">
        <v>1495</v>
      </c>
      <c r="B705" s="10">
        <v>44561.0</v>
      </c>
      <c r="C705" s="11">
        <v>3.0</v>
      </c>
      <c r="D705" s="9" t="s">
        <v>1496</v>
      </c>
      <c r="E705" s="11">
        <v>25453.0</v>
      </c>
      <c r="F705" s="9" t="s">
        <v>1581</v>
      </c>
      <c r="G705" s="9" t="s">
        <v>1582</v>
      </c>
      <c r="H705" s="9" t="s">
        <v>1583</v>
      </c>
      <c r="I705" s="9" t="s">
        <v>1584</v>
      </c>
      <c r="J705" s="10">
        <v>44561.0</v>
      </c>
      <c r="K705" s="11">
        <v>1.0</v>
      </c>
      <c r="L705" s="9" t="s">
        <v>1585</v>
      </c>
      <c r="M705" s="12">
        <v>3.508466E9</v>
      </c>
      <c r="N705" s="9" t="s">
        <v>1586</v>
      </c>
    </row>
    <row r="706">
      <c r="A706" s="9" t="s">
        <v>1497</v>
      </c>
      <c r="B706" s="10">
        <v>44561.0</v>
      </c>
      <c r="C706" s="11">
        <v>1.0</v>
      </c>
      <c r="D706" s="9" t="s">
        <v>128</v>
      </c>
      <c r="E706" s="11">
        <v>3549.0</v>
      </c>
      <c r="F706" s="9" t="s">
        <v>1581</v>
      </c>
      <c r="G706" s="9" t="s">
        <v>1582</v>
      </c>
      <c r="H706" s="9" t="s">
        <v>1583</v>
      </c>
      <c r="I706" s="9" t="s">
        <v>1584</v>
      </c>
      <c r="J706" s="10">
        <v>44561.0</v>
      </c>
      <c r="K706" s="11">
        <v>1.0</v>
      </c>
      <c r="L706" s="9" t="s">
        <v>1585</v>
      </c>
      <c r="M706" s="12">
        <v>1.9189E7</v>
      </c>
      <c r="N706" s="9" t="s">
        <v>1586</v>
      </c>
    </row>
    <row r="707">
      <c r="A707" s="9" t="s">
        <v>1498</v>
      </c>
      <c r="B707" s="10">
        <v>44561.0</v>
      </c>
      <c r="C707" s="11">
        <v>1.0</v>
      </c>
      <c r="D707" s="9" t="s">
        <v>367</v>
      </c>
      <c r="E707" s="11">
        <v>7544.0</v>
      </c>
      <c r="F707" s="9" t="s">
        <v>1581</v>
      </c>
      <c r="G707" s="9" t="s">
        <v>1582</v>
      </c>
      <c r="H707" s="9" t="s">
        <v>1583</v>
      </c>
      <c r="I707" s="9" t="s">
        <v>1584</v>
      </c>
      <c r="J707" s="10">
        <v>44561.0</v>
      </c>
      <c r="K707" s="11">
        <v>1.0</v>
      </c>
      <c r="L707" s="9" t="s">
        <v>1585</v>
      </c>
      <c r="M707" s="12">
        <v>2.0997E8</v>
      </c>
      <c r="N707" s="9" t="s">
        <v>1586</v>
      </c>
    </row>
    <row r="708">
      <c r="A708" s="9" t="s">
        <v>1499</v>
      </c>
      <c r="B708" s="10">
        <v>44561.0</v>
      </c>
      <c r="C708" s="11">
        <v>1.0</v>
      </c>
      <c r="D708" s="9" t="s">
        <v>304</v>
      </c>
      <c r="E708" s="11">
        <v>13773.0</v>
      </c>
      <c r="F708" s="9" t="s">
        <v>1581</v>
      </c>
      <c r="G708" s="9" t="s">
        <v>1582</v>
      </c>
      <c r="H708" s="9" t="s">
        <v>1583</v>
      </c>
      <c r="I708" s="9" t="s">
        <v>1584</v>
      </c>
      <c r="J708" s="10">
        <v>44561.0</v>
      </c>
      <c r="K708" s="11">
        <v>1.0</v>
      </c>
      <c r="L708" s="9" t="s">
        <v>1585</v>
      </c>
      <c r="M708" s="12">
        <v>1.967593E9</v>
      </c>
      <c r="N708" s="9" t="s">
        <v>1586</v>
      </c>
    </row>
    <row r="709">
      <c r="A709" s="9" t="s">
        <v>1500</v>
      </c>
      <c r="B709" s="10">
        <v>44561.0</v>
      </c>
      <c r="C709" s="11">
        <v>1.0</v>
      </c>
      <c r="D709" s="9" t="s">
        <v>105</v>
      </c>
      <c r="E709" s="11">
        <v>2461.0</v>
      </c>
      <c r="F709" s="9" t="s">
        <v>1581</v>
      </c>
      <c r="G709" s="9" t="s">
        <v>1582</v>
      </c>
      <c r="H709" s="9" t="s">
        <v>1583</v>
      </c>
      <c r="I709" s="9" t="s">
        <v>1584</v>
      </c>
      <c r="J709" s="10">
        <v>44561.0</v>
      </c>
      <c r="K709" s="11">
        <v>1.0</v>
      </c>
      <c r="L709" s="9" t="s">
        <v>1585</v>
      </c>
      <c r="M709" s="12">
        <v>2.803107E9</v>
      </c>
      <c r="N709" s="9" t="s">
        <v>1586</v>
      </c>
    </row>
    <row r="710">
      <c r="A710" s="9" t="s">
        <v>1501</v>
      </c>
      <c r="B710" s="10">
        <v>44561.0</v>
      </c>
      <c r="C710" s="11">
        <v>1.0</v>
      </c>
      <c r="D710" s="9" t="s">
        <v>390</v>
      </c>
      <c r="E710" s="11">
        <v>5410.0</v>
      </c>
      <c r="F710" s="9" t="s">
        <v>1581</v>
      </c>
      <c r="G710" s="9" t="s">
        <v>1582</v>
      </c>
      <c r="H710" s="9" t="s">
        <v>1583</v>
      </c>
      <c r="I710" s="9" t="s">
        <v>1584</v>
      </c>
      <c r="J710" s="10">
        <v>44561.0</v>
      </c>
      <c r="K710" s="11">
        <v>1.0</v>
      </c>
      <c r="L710" s="9" t="s">
        <v>1585</v>
      </c>
      <c r="M710" s="12">
        <v>1.3820203E10</v>
      </c>
      <c r="N710" s="9" t="s">
        <v>1586</v>
      </c>
    </row>
    <row r="711">
      <c r="A711" s="9" t="s">
        <v>1502</v>
      </c>
      <c r="B711" s="10">
        <v>44561.0</v>
      </c>
      <c r="C711" s="11">
        <v>1.0</v>
      </c>
      <c r="D711" s="9" t="s">
        <v>377</v>
      </c>
      <c r="E711" s="11">
        <v>6343.0</v>
      </c>
      <c r="F711" s="9" t="s">
        <v>1581</v>
      </c>
      <c r="G711" s="9" t="s">
        <v>1582</v>
      </c>
      <c r="H711" s="9" t="s">
        <v>1583</v>
      </c>
      <c r="I711" s="9" t="s">
        <v>1584</v>
      </c>
      <c r="J711" s="10">
        <v>44561.0</v>
      </c>
      <c r="K711" s="11">
        <v>1.0</v>
      </c>
      <c r="L711" s="9" t="s">
        <v>1585</v>
      </c>
      <c r="M711" s="12">
        <v>5.739763E9</v>
      </c>
      <c r="N711" s="9" t="s">
        <v>1586</v>
      </c>
    </row>
    <row r="712">
      <c r="A712" s="9" t="s">
        <v>1503</v>
      </c>
      <c r="B712" s="10">
        <v>44561.0</v>
      </c>
      <c r="C712" s="11">
        <v>1.0</v>
      </c>
      <c r="D712" s="9" t="s">
        <v>173</v>
      </c>
      <c r="E712" s="11">
        <v>5207.0</v>
      </c>
      <c r="F712" s="9" t="s">
        <v>1581</v>
      </c>
      <c r="G712" s="9" t="s">
        <v>1582</v>
      </c>
      <c r="H712" s="9" t="s">
        <v>1583</v>
      </c>
      <c r="I712" s="9" t="s">
        <v>1584</v>
      </c>
      <c r="J712" s="10">
        <v>44561.0</v>
      </c>
      <c r="K712" s="11">
        <v>1.0</v>
      </c>
      <c r="L712" s="9" t="s">
        <v>1585</v>
      </c>
      <c r="M712" s="12">
        <v>9.23422E8</v>
      </c>
      <c r="N712" s="9" t="s">
        <v>1586</v>
      </c>
    </row>
    <row r="713">
      <c r="A713" s="9" t="s">
        <v>1504</v>
      </c>
      <c r="B713" s="10">
        <v>44561.0</v>
      </c>
      <c r="C713" s="11">
        <v>1.0</v>
      </c>
      <c r="D713" s="9" t="s">
        <v>1505</v>
      </c>
      <c r="E713" s="11">
        <v>11991.0</v>
      </c>
      <c r="F713" s="9" t="s">
        <v>1581</v>
      </c>
      <c r="G713" s="9" t="s">
        <v>1582</v>
      </c>
      <c r="H713" s="9" t="s">
        <v>1583</v>
      </c>
      <c r="I713" s="9" t="s">
        <v>1584</v>
      </c>
      <c r="J713" s="10">
        <v>44561.0</v>
      </c>
      <c r="K713" s="11">
        <v>1.0</v>
      </c>
      <c r="L713" s="9" t="s">
        <v>1585</v>
      </c>
      <c r="M713" s="12">
        <v>2.24928E8</v>
      </c>
      <c r="N713" s="9" t="s">
        <v>1586</v>
      </c>
    </row>
    <row r="714">
      <c r="A714" s="9" t="s">
        <v>1506</v>
      </c>
      <c r="B714" s="10">
        <v>44561.0</v>
      </c>
      <c r="C714" s="11">
        <v>1.0</v>
      </c>
      <c r="D714" s="9" t="s">
        <v>1507</v>
      </c>
      <c r="E714" s="11">
        <v>26255.0</v>
      </c>
      <c r="F714" s="9" t="s">
        <v>1581</v>
      </c>
      <c r="G714" s="9" t="s">
        <v>1582</v>
      </c>
      <c r="H714" s="9" t="s">
        <v>1583</v>
      </c>
      <c r="I714" s="9" t="s">
        <v>1584</v>
      </c>
      <c r="J714" s="10">
        <v>44561.0</v>
      </c>
      <c r="K714" s="11">
        <v>1.0</v>
      </c>
      <c r="L714" s="9" t="s">
        <v>1585</v>
      </c>
      <c r="M714" s="12">
        <v>2.761566E9</v>
      </c>
      <c r="N714" s="9" t="s">
        <v>1586</v>
      </c>
    </row>
    <row r="715">
      <c r="A715" s="9" t="s">
        <v>1508</v>
      </c>
      <c r="B715" s="10">
        <v>44561.0</v>
      </c>
      <c r="C715" s="11">
        <v>1.0</v>
      </c>
      <c r="D715" s="9" t="s">
        <v>343</v>
      </c>
      <c r="E715" s="11">
        <v>14664.0</v>
      </c>
      <c r="F715" s="9" t="s">
        <v>1581</v>
      </c>
      <c r="G715" s="9" t="s">
        <v>1582</v>
      </c>
      <c r="H715" s="9" t="s">
        <v>1583</v>
      </c>
      <c r="I715" s="9" t="s">
        <v>1584</v>
      </c>
      <c r="J715" s="10">
        <v>44561.0</v>
      </c>
      <c r="K715" s="11">
        <v>1.0</v>
      </c>
      <c r="L715" s="9" t="s">
        <v>1585</v>
      </c>
      <c r="M715" s="12">
        <v>1.996083E9</v>
      </c>
      <c r="N715" s="9" t="s">
        <v>1586</v>
      </c>
    </row>
    <row r="716">
      <c r="A716" s="9" t="s">
        <v>1509</v>
      </c>
      <c r="B716" s="10">
        <v>44561.0</v>
      </c>
      <c r="C716" s="11">
        <v>1.0</v>
      </c>
      <c r="D716" s="9" t="s">
        <v>1510</v>
      </c>
      <c r="E716" s="11">
        <v>15407.0</v>
      </c>
      <c r="F716" s="9" t="s">
        <v>1581</v>
      </c>
      <c r="G716" s="9" t="s">
        <v>1582</v>
      </c>
      <c r="H716" s="9" t="s">
        <v>1589</v>
      </c>
      <c r="I716" s="9" t="s">
        <v>1584</v>
      </c>
      <c r="J716" s="10">
        <v>44561.0</v>
      </c>
      <c r="K716" s="11">
        <v>1.0</v>
      </c>
      <c r="L716" s="9" t="s">
        <v>1585</v>
      </c>
      <c r="M716" s="12">
        <v>2.90352E8</v>
      </c>
      <c r="N716" s="9" t="s">
        <v>1586</v>
      </c>
    </row>
    <row r="717">
      <c r="A717" s="9" t="s">
        <v>1511</v>
      </c>
      <c r="B717" s="10">
        <v>44561.0</v>
      </c>
      <c r="C717" s="11">
        <v>1.0</v>
      </c>
      <c r="D717" s="9" t="s">
        <v>275</v>
      </c>
      <c r="E717" s="11">
        <v>13439.0</v>
      </c>
      <c r="F717" s="9" t="s">
        <v>1581</v>
      </c>
      <c r="G717" s="9" t="s">
        <v>1582</v>
      </c>
      <c r="H717" s="9" t="s">
        <v>1583</v>
      </c>
      <c r="I717" s="9" t="s">
        <v>1584</v>
      </c>
      <c r="J717" s="10">
        <v>44561.0</v>
      </c>
      <c r="K717" s="11">
        <v>1.0</v>
      </c>
      <c r="L717" s="9" t="s">
        <v>1585</v>
      </c>
      <c r="M717" s="12">
        <v>2.84807E8</v>
      </c>
      <c r="N717" s="9" t="s">
        <v>1586</v>
      </c>
    </row>
    <row r="718">
      <c r="A718" s="9" t="s">
        <v>1512</v>
      </c>
      <c r="B718" s="10">
        <v>44561.0</v>
      </c>
      <c r="C718" s="11">
        <v>1.0</v>
      </c>
      <c r="D718" s="9" t="s">
        <v>277</v>
      </c>
      <c r="E718" s="11">
        <v>8753.0</v>
      </c>
      <c r="F718" s="9" t="s">
        <v>1581</v>
      </c>
      <c r="G718" s="9" t="s">
        <v>1582</v>
      </c>
      <c r="H718" s="9" t="s">
        <v>1589</v>
      </c>
      <c r="I718" s="9" t="s">
        <v>1584</v>
      </c>
      <c r="J718" s="10">
        <v>44561.0</v>
      </c>
      <c r="K718" s="11">
        <v>1.0</v>
      </c>
      <c r="L718" s="9" t="s">
        <v>1585</v>
      </c>
      <c r="M718" s="12">
        <v>4.67866581E11</v>
      </c>
      <c r="N718" s="9" t="s">
        <v>1586</v>
      </c>
    </row>
    <row r="719">
      <c r="A719" s="9" t="s">
        <v>1513</v>
      </c>
      <c r="B719" s="10">
        <v>44561.0</v>
      </c>
      <c r="C719" s="11">
        <v>1.0</v>
      </c>
      <c r="D719" s="9" t="s">
        <v>1514</v>
      </c>
      <c r="E719" s="11">
        <v>19658.0</v>
      </c>
      <c r="F719" s="9" t="s">
        <v>1581</v>
      </c>
      <c r="G719" s="9" t="s">
        <v>1582</v>
      </c>
      <c r="H719" s="9" t="s">
        <v>1583</v>
      </c>
      <c r="I719" s="9" t="s">
        <v>1584</v>
      </c>
      <c r="J719" s="10">
        <v>44561.0</v>
      </c>
      <c r="K719" s="11">
        <v>1.0</v>
      </c>
      <c r="L719" s="9" t="s">
        <v>1585</v>
      </c>
      <c r="M719" s="12">
        <v>1.5004E7</v>
      </c>
      <c r="N719" s="9" t="s">
        <v>1586</v>
      </c>
    </row>
    <row r="720">
      <c r="A720" s="9" t="s">
        <v>1515</v>
      </c>
      <c r="B720" s="10">
        <v>44561.0</v>
      </c>
      <c r="C720" s="11">
        <v>1.0</v>
      </c>
      <c r="D720" s="9" t="s">
        <v>344</v>
      </c>
      <c r="E720" s="11">
        <v>10561.0</v>
      </c>
      <c r="F720" s="9" t="s">
        <v>1581</v>
      </c>
      <c r="G720" s="9" t="s">
        <v>1582</v>
      </c>
      <c r="H720" s="9" t="s">
        <v>1583</v>
      </c>
      <c r="I720" s="9" t="s">
        <v>1584</v>
      </c>
      <c r="J720" s="10">
        <v>44561.0</v>
      </c>
      <c r="K720" s="11">
        <v>1.0</v>
      </c>
      <c r="L720" s="9" t="s">
        <v>1585</v>
      </c>
      <c r="M720" s="12">
        <v>5.04977E8</v>
      </c>
      <c r="N720" s="9" t="s">
        <v>1586</v>
      </c>
    </row>
    <row r="721">
      <c r="A721" s="9" t="s">
        <v>1516</v>
      </c>
      <c r="B721" s="10">
        <v>44561.0</v>
      </c>
      <c r="C721" s="11">
        <v>1.0</v>
      </c>
      <c r="D721" s="9" t="s">
        <v>245</v>
      </c>
      <c r="E721" s="11">
        <v>13285.0</v>
      </c>
      <c r="F721" s="9" t="s">
        <v>1581</v>
      </c>
      <c r="G721" s="9" t="s">
        <v>1582</v>
      </c>
      <c r="H721" s="9" t="s">
        <v>1583</v>
      </c>
      <c r="I721" s="9" t="s">
        <v>1584</v>
      </c>
      <c r="J721" s="10">
        <v>44561.0</v>
      </c>
      <c r="K721" s="11">
        <v>1.0</v>
      </c>
      <c r="L721" s="9" t="s">
        <v>1585</v>
      </c>
      <c r="M721" s="12">
        <v>1.956646E9</v>
      </c>
      <c r="N721" s="9" t="s">
        <v>1586</v>
      </c>
    </row>
    <row r="722">
      <c r="A722" s="9" t="s">
        <v>1517</v>
      </c>
      <c r="B722" s="10">
        <v>44561.0</v>
      </c>
      <c r="C722" s="11">
        <v>1.0</v>
      </c>
      <c r="D722" s="9" t="s">
        <v>1518</v>
      </c>
      <c r="E722" s="11">
        <v>3298.0</v>
      </c>
      <c r="F722" s="9" t="s">
        <v>1581</v>
      </c>
      <c r="G722" s="9" t="s">
        <v>1582</v>
      </c>
      <c r="H722" s="9" t="s">
        <v>1583</v>
      </c>
      <c r="I722" s="9" t="s">
        <v>1584</v>
      </c>
      <c r="J722" s="10">
        <v>44561.0</v>
      </c>
      <c r="K722" s="11">
        <v>1.0</v>
      </c>
      <c r="L722" s="9" t="s">
        <v>1585</v>
      </c>
      <c r="M722" s="12">
        <v>6.43941E8</v>
      </c>
      <c r="N722" s="9" t="s">
        <v>1586</v>
      </c>
    </row>
    <row r="723">
      <c r="A723" s="9" t="s">
        <v>1519</v>
      </c>
      <c r="B723" s="10">
        <v>44561.0</v>
      </c>
      <c r="C723" s="11">
        <v>1.0</v>
      </c>
      <c r="D723" s="9" t="s">
        <v>1520</v>
      </c>
      <c r="E723" s="11">
        <v>26980.0</v>
      </c>
      <c r="F723" s="9" t="s">
        <v>1581</v>
      </c>
      <c r="G723" s="9" t="s">
        <v>1582</v>
      </c>
      <c r="H723" s="9" t="s">
        <v>1583</v>
      </c>
      <c r="I723" s="9" t="s">
        <v>1584</v>
      </c>
      <c r="J723" s="10">
        <v>44561.0</v>
      </c>
      <c r="K723" s="11">
        <v>1.0</v>
      </c>
      <c r="L723" s="9" t="s">
        <v>1585</v>
      </c>
      <c r="M723" s="12">
        <v>2.415596E9</v>
      </c>
      <c r="N723" s="9" t="s">
        <v>1586</v>
      </c>
    </row>
    <row r="724">
      <c r="A724" s="9" t="s">
        <v>1519</v>
      </c>
      <c r="B724" s="10">
        <v>44561.0</v>
      </c>
      <c r="C724" s="11">
        <v>1.0</v>
      </c>
      <c r="D724" s="9" t="s">
        <v>1520</v>
      </c>
      <c r="E724" s="11">
        <v>26980.0</v>
      </c>
      <c r="F724" s="9" t="s">
        <v>1581</v>
      </c>
      <c r="G724" s="9" t="s">
        <v>1582</v>
      </c>
      <c r="H724" s="9" t="s">
        <v>1583</v>
      </c>
      <c r="I724" s="9" t="s">
        <v>1584</v>
      </c>
      <c r="J724" s="10">
        <v>44561.0</v>
      </c>
      <c r="K724" s="11">
        <v>1.0</v>
      </c>
      <c r="L724" s="9" t="s">
        <v>1585</v>
      </c>
      <c r="M724" s="12">
        <v>2.415596E9</v>
      </c>
      <c r="N724" s="9" t="s">
        <v>1586</v>
      </c>
    </row>
    <row r="725">
      <c r="A725" s="9" t="s">
        <v>1521</v>
      </c>
      <c r="B725" s="10">
        <v>44561.0</v>
      </c>
      <c r="C725" s="11">
        <v>1.0</v>
      </c>
      <c r="D725" s="9" t="s">
        <v>212</v>
      </c>
      <c r="E725" s="11">
        <v>6211.0</v>
      </c>
      <c r="F725" s="9" t="s">
        <v>1581</v>
      </c>
      <c r="G725" s="9" t="s">
        <v>1582</v>
      </c>
      <c r="H725" s="9" t="s">
        <v>1583</v>
      </c>
      <c r="I725" s="9" t="s">
        <v>1584</v>
      </c>
      <c r="J725" s="10">
        <v>44561.0</v>
      </c>
      <c r="K725" s="11">
        <v>1.0</v>
      </c>
      <c r="L725" s="9" t="s">
        <v>1585</v>
      </c>
      <c r="M725" s="12">
        <v>2.49847E9</v>
      </c>
      <c r="N725" s="9" t="s">
        <v>1586</v>
      </c>
    </row>
    <row r="726">
      <c r="A726" s="9" t="s">
        <v>1522</v>
      </c>
      <c r="B726" s="10">
        <v>44561.0</v>
      </c>
      <c r="C726" s="11">
        <v>1.0</v>
      </c>
      <c r="D726" s="9" t="s">
        <v>288</v>
      </c>
      <c r="E726" s="11">
        <v>5312.0</v>
      </c>
      <c r="F726" s="9" t="s">
        <v>1581</v>
      </c>
      <c r="G726" s="9" t="s">
        <v>1582</v>
      </c>
      <c r="H726" s="9" t="s">
        <v>1583</v>
      </c>
      <c r="I726" s="9" t="s">
        <v>1584</v>
      </c>
      <c r="J726" s="10">
        <v>44561.0</v>
      </c>
      <c r="K726" s="11">
        <v>1.0</v>
      </c>
      <c r="L726" s="9" t="s">
        <v>1585</v>
      </c>
      <c r="M726" s="12">
        <v>1.130769E9</v>
      </c>
      <c r="N726" s="9" t="s">
        <v>1586</v>
      </c>
    </row>
    <row r="727">
      <c r="A727" s="9" t="s">
        <v>1523</v>
      </c>
      <c r="B727" s="10">
        <v>44561.0</v>
      </c>
      <c r="C727" s="11">
        <v>1.0</v>
      </c>
      <c r="D727" s="9" t="s">
        <v>266</v>
      </c>
      <c r="E727" s="11">
        <v>8451.0</v>
      </c>
      <c r="F727" s="9" t="s">
        <v>1581</v>
      </c>
      <c r="G727" s="9" t="s">
        <v>1582</v>
      </c>
      <c r="H727" s="9" t="s">
        <v>1583</v>
      </c>
      <c r="I727" s="9" t="s">
        <v>1584</v>
      </c>
      <c r="J727" s="10">
        <v>44561.0</v>
      </c>
      <c r="K727" s="11">
        <v>1.0</v>
      </c>
      <c r="L727" s="9" t="s">
        <v>1585</v>
      </c>
      <c r="M727" s="12">
        <v>5.062831E9</v>
      </c>
      <c r="N727" s="9" t="s">
        <v>1586</v>
      </c>
    </row>
    <row r="728">
      <c r="A728" s="9" t="s">
        <v>1524</v>
      </c>
      <c r="B728" s="10">
        <v>44377.0</v>
      </c>
      <c r="C728" s="11">
        <v>1.0</v>
      </c>
      <c r="D728" s="9" t="s">
        <v>1525</v>
      </c>
      <c r="E728" s="11">
        <v>9539.0</v>
      </c>
      <c r="F728" s="9" t="s">
        <v>1581</v>
      </c>
      <c r="G728" s="9" t="s">
        <v>1582</v>
      </c>
      <c r="H728" s="9" t="s">
        <v>1589</v>
      </c>
      <c r="I728" s="9" t="s">
        <v>1584</v>
      </c>
      <c r="J728" s="10">
        <v>44377.0</v>
      </c>
      <c r="K728" s="11">
        <v>1.0</v>
      </c>
      <c r="L728" s="9" t="s">
        <v>1585</v>
      </c>
      <c r="M728" s="12">
        <v>3.9858318E11</v>
      </c>
      <c r="N728" s="9" t="s">
        <v>1586</v>
      </c>
    </row>
    <row r="729">
      <c r="A729" s="9" t="s">
        <v>1526</v>
      </c>
      <c r="B729" s="10">
        <v>44561.0</v>
      </c>
      <c r="C729" s="11">
        <v>1.0</v>
      </c>
      <c r="D729" s="9" t="s">
        <v>320</v>
      </c>
      <c r="E729" s="11">
        <v>14109.0</v>
      </c>
      <c r="F729" s="9" t="s">
        <v>1581</v>
      </c>
      <c r="G729" s="9" t="s">
        <v>1582</v>
      </c>
      <c r="H729" s="9" t="s">
        <v>1583</v>
      </c>
      <c r="I729" s="9" t="s">
        <v>1584</v>
      </c>
      <c r="J729" s="10">
        <v>44561.0</v>
      </c>
      <c r="K729" s="11">
        <v>1.0</v>
      </c>
      <c r="L729" s="9" t="s">
        <v>1585</v>
      </c>
      <c r="M729" s="12">
        <v>5.728433E9</v>
      </c>
      <c r="N729" s="9" t="s">
        <v>1586</v>
      </c>
    </row>
    <row r="730">
      <c r="A730" s="9" t="s">
        <v>1527</v>
      </c>
      <c r="B730" s="10">
        <v>44561.0</v>
      </c>
      <c r="C730" s="11">
        <v>1.0</v>
      </c>
      <c r="D730" s="9" t="s">
        <v>347</v>
      </c>
      <c r="E730" s="11">
        <v>20745.0</v>
      </c>
      <c r="F730" s="9" t="s">
        <v>1581</v>
      </c>
      <c r="G730" s="9" t="s">
        <v>1582</v>
      </c>
      <c r="H730" s="9" t="s">
        <v>1583</v>
      </c>
      <c r="I730" s="9" t="s">
        <v>1584</v>
      </c>
      <c r="J730" s="10">
        <v>44561.0</v>
      </c>
      <c r="K730" s="11">
        <v>1.0</v>
      </c>
      <c r="L730" s="9" t="s">
        <v>1585</v>
      </c>
      <c r="M730" s="12">
        <v>1.2959787E10</v>
      </c>
      <c r="N730" s="9" t="s">
        <v>1586</v>
      </c>
    </row>
    <row r="731">
      <c r="A731" s="9" t="s">
        <v>1528</v>
      </c>
      <c r="B731" s="10">
        <v>44561.0</v>
      </c>
      <c r="C731" s="11">
        <v>1.0</v>
      </c>
      <c r="D731" s="9" t="s">
        <v>260</v>
      </c>
      <c r="E731" s="11">
        <v>20060.0</v>
      </c>
      <c r="F731" s="9" t="s">
        <v>1581</v>
      </c>
      <c r="G731" s="9" t="s">
        <v>1582</v>
      </c>
      <c r="H731" s="9" t="s">
        <v>1583</v>
      </c>
      <c r="I731" s="9" t="s">
        <v>1584</v>
      </c>
      <c r="J731" s="10">
        <v>44561.0</v>
      </c>
      <c r="K731" s="11">
        <v>1.0</v>
      </c>
      <c r="L731" s="9" t="s">
        <v>1585</v>
      </c>
      <c r="M731" s="12">
        <v>5.88805E8</v>
      </c>
      <c r="N731" s="9" t="s">
        <v>1586</v>
      </c>
    </row>
    <row r="732">
      <c r="A732" s="9" t="s">
        <v>1529</v>
      </c>
      <c r="B732" s="10">
        <v>44561.0</v>
      </c>
      <c r="C732" s="11">
        <v>2.0</v>
      </c>
      <c r="D732" s="9" t="s">
        <v>251</v>
      </c>
      <c r="E732" s="11">
        <v>12653.0</v>
      </c>
      <c r="F732" s="9" t="s">
        <v>1581</v>
      </c>
      <c r="G732" s="9" t="s">
        <v>1582</v>
      </c>
      <c r="H732" s="9" t="s">
        <v>1583</v>
      </c>
      <c r="I732" s="9" t="s">
        <v>1584</v>
      </c>
      <c r="J732" s="10">
        <v>44561.0</v>
      </c>
      <c r="K732" s="11">
        <v>1.0</v>
      </c>
      <c r="L732" s="9" t="s">
        <v>1585</v>
      </c>
      <c r="M732" s="12">
        <v>4.0552879E10</v>
      </c>
      <c r="N732" s="9" t="s">
        <v>1586</v>
      </c>
    </row>
    <row r="733">
      <c r="A733" s="9" t="s">
        <v>1530</v>
      </c>
      <c r="B733" s="10">
        <v>44561.0</v>
      </c>
      <c r="C733" s="11">
        <v>1.0</v>
      </c>
      <c r="D733" s="9" t="s">
        <v>1531</v>
      </c>
      <c r="E733" s="11">
        <v>13030.0</v>
      </c>
      <c r="F733" s="9" t="s">
        <v>1581</v>
      </c>
      <c r="G733" s="9" t="s">
        <v>1582</v>
      </c>
      <c r="H733" s="9" t="s">
        <v>1583</v>
      </c>
      <c r="I733" s="9" t="s">
        <v>1584</v>
      </c>
      <c r="J733" s="10">
        <v>44561.0</v>
      </c>
      <c r="K733" s="11">
        <v>1.0</v>
      </c>
      <c r="L733" s="9" t="s">
        <v>1585</v>
      </c>
      <c r="M733" s="12">
        <v>1.376631E9</v>
      </c>
      <c r="N733" s="9" t="s">
        <v>1586</v>
      </c>
    </row>
    <row r="734">
      <c r="A734" s="9" t="s">
        <v>1532</v>
      </c>
      <c r="B734" s="10">
        <v>44561.0</v>
      </c>
      <c r="C734" s="11">
        <v>1.0</v>
      </c>
      <c r="D734" s="9" t="s">
        <v>219</v>
      </c>
      <c r="E734" s="11">
        <v>19615.0</v>
      </c>
      <c r="F734" s="9" t="s">
        <v>1581</v>
      </c>
      <c r="G734" s="9" t="s">
        <v>1582</v>
      </c>
      <c r="H734" s="9" t="s">
        <v>1583</v>
      </c>
      <c r="I734" s="9" t="s">
        <v>1584</v>
      </c>
      <c r="J734" s="10">
        <v>44561.0</v>
      </c>
      <c r="K734" s="11">
        <v>1.0</v>
      </c>
      <c r="L734" s="9" t="s">
        <v>1585</v>
      </c>
      <c r="M734" s="12">
        <v>4.461541E9</v>
      </c>
      <c r="N734" s="9" t="s">
        <v>1586</v>
      </c>
    </row>
    <row r="735">
      <c r="A735" s="9" t="s">
        <v>1533</v>
      </c>
      <c r="B735" s="10">
        <v>44561.0</v>
      </c>
      <c r="C735" s="11">
        <v>1.0</v>
      </c>
      <c r="D735" s="9" t="s">
        <v>281</v>
      </c>
      <c r="E735" s="11">
        <v>13765.0</v>
      </c>
      <c r="F735" s="9" t="s">
        <v>1581</v>
      </c>
      <c r="G735" s="9" t="s">
        <v>1582</v>
      </c>
      <c r="H735" s="9" t="s">
        <v>1583</v>
      </c>
      <c r="I735" s="9" t="s">
        <v>1584</v>
      </c>
      <c r="J735" s="10">
        <v>44561.0</v>
      </c>
      <c r="K735" s="11">
        <v>1.0</v>
      </c>
      <c r="L735" s="9" t="s">
        <v>1585</v>
      </c>
      <c r="M735" s="12">
        <v>1.9033E7</v>
      </c>
      <c r="N735" s="9" t="s">
        <v>1586</v>
      </c>
    </row>
    <row r="736">
      <c r="A736" s="9" t="s">
        <v>1651</v>
      </c>
      <c r="B736" s="10">
        <v>44561.0</v>
      </c>
      <c r="C736" s="11">
        <v>2.0</v>
      </c>
      <c r="D736" s="9" t="s">
        <v>1652</v>
      </c>
      <c r="E736" s="11">
        <v>20532.0</v>
      </c>
      <c r="F736" s="9" t="s">
        <v>1581</v>
      </c>
      <c r="G736" s="9" t="s">
        <v>1582</v>
      </c>
      <c r="H736" s="9" t="s">
        <v>1583</v>
      </c>
      <c r="I736" s="9" t="s">
        <v>1584</v>
      </c>
      <c r="J736" s="10">
        <v>44561.0</v>
      </c>
      <c r="K736" s="11">
        <v>1.0</v>
      </c>
      <c r="L736" s="9" t="s">
        <v>1585</v>
      </c>
      <c r="M736" s="12">
        <v>9.80816744E11</v>
      </c>
      <c r="N736" s="9" t="s">
        <v>1586</v>
      </c>
    </row>
    <row r="737">
      <c r="A737" s="9" t="s">
        <v>1534</v>
      </c>
      <c r="B737" s="10">
        <v>44561.0</v>
      </c>
      <c r="C737" s="11">
        <v>1.0</v>
      </c>
      <c r="D737" s="9" t="s">
        <v>1535</v>
      </c>
      <c r="E737" s="11">
        <v>22780.0</v>
      </c>
      <c r="F737" s="9" t="s">
        <v>1581</v>
      </c>
      <c r="G737" s="9" t="s">
        <v>1582</v>
      </c>
      <c r="H737" s="9" t="s">
        <v>1583</v>
      </c>
      <c r="I737" s="9" t="s">
        <v>1584</v>
      </c>
      <c r="J737" s="10">
        <v>44561.0</v>
      </c>
      <c r="K737" s="11">
        <v>1.0</v>
      </c>
      <c r="L737" s="9" t="s">
        <v>1585</v>
      </c>
      <c r="M737" s="12">
        <v>2.82932E8</v>
      </c>
      <c r="N737" s="9" t="s">
        <v>1586</v>
      </c>
    </row>
    <row r="738">
      <c r="A738" s="9" t="s">
        <v>1536</v>
      </c>
      <c r="B738" s="10">
        <v>44561.0</v>
      </c>
      <c r="C738" s="11">
        <v>1.0</v>
      </c>
      <c r="D738" s="9" t="s">
        <v>321</v>
      </c>
      <c r="E738" s="11">
        <v>12572.0</v>
      </c>
      <c r="F738" s="9" t="s">
        <v>1581</v>
      </c>
      <c r="G738" s="9" t="s">
        <v>1582</v>
      </c>
      <c r="H738" s="9" t="s">
        <v>1583</v>
      </c>
      <c r="I738" s="9" t="s">
        <v>1584</v>
      </c>
      <c r="J738" s="10">
        <v>44561.0</v>
      </c>
      <c r="K738" s="11">
        <v>1.0</v>
      </c>
      <c r="L738" s="9" t="s">
        <v>1585</v>
      </c>
      <c r="M738" s="12">
        <v>6.5707E7</v>
      </c>
      <c r="N738" s="9" t="s">
        <v>1586</v>
      </c>
    </row>
    <row r="739">
      <c r="A739" s="9" t="s">
        <v>1537</v>
      </c>
      <c r="B739" s="10">
        <v>44561.0</v>
      </c>
      <c r="C739" s="11">
        <v>1.0</v>
      </c>
      <c r="D739" s="9" t="s">
        <v>1538</v>
      </c>
      <c r="E739" s="11">
        <v>6076.0</v>
      </c>
      <c r="F739" s="9" t="s">
        <v>1581</v>
      </c>
      <c r="G739" s="9" t="s">
        <v>1582</v>
      </c>
      <c r="H739" s="9" t="s">
        <v>1583</v>
      </c>
      <c r="I739" s="9" t="s">
        <v>1584</v>
      </c>
      <c r="J739" s="10">
        <v>44561.0</v>
      </c>
      <c r="K739" s="11">
        <v>1.0</v>
      </c>
      <c r="L739" s="9" t="s">
        <v>1585</v>
      </c>
      <c r="M739" s="12">
        <v>1.0915E7</v>
      </c>
      <c r="N739" s="9" t="s">
        <v>1586</v>
      </c>
    </row>
    <row r="740">
      <c r="A740" s="9" t="s">
        <v>1539</v>
      </c>
      <c r="B740" s="10">
        <v>44561.0</v>
      </c>
      <c r="C740" s="11">
        <v>1.0</v>
      </c>
      <c r="D740" s="9" t="s">
        <v>250</v>
      </c>
      <c r="E740" s="11">
        <v>7870.0</v>
      </c>
      <c r="F740" s="9" t="s">
        <v>1581</v>
      </c>
      <c r="G740" s="9" t="s">
        <v>1582</v>
      </c>
      <c r="H740" s="9" t="s">
        <v>1583</v>
      </c>
      <c r="I740" s="9" t="s">
        <v>1584</v>
      </c>
      <c r="J740" s="10">
        <v>44561.0</v>
      </c>
      <c r="K740" s="11">
        <v>1.0</v>
      </c>
      <c r="L740" s="9" t="s">
        <v>1585</v>
      </c>
      <c r="M740" s="12">
        <v>4.93201E8</v>
      </c>
      <c r="N740" s="9" t="s">
        <v>1586</v>
      </c>
    </row>
    <row r="741">
      <c r="A741" s="9" t="s">
        <v>1540</v>
      </c>
      <c r="B741" s="10">
        <v>44561.0</v>
      </c>
      <c r="C741" s="11">
        <v>1.0</v>
      </c>
      <c r="D741" s="9" t="s">
        <v>218</v>
      </c>
      <c r="E741" s="11">
        <v>4537.0</v>
      </c>
      <c r="F741" s="9" t="s">
        <v>1581</v>
      </c>
      <c r="G741" s="9" t="s">
        <v>1582</v>
      </c>
      <c r="H741" s="9" t="s">
        <v>1583</v>
      </c>
      <c r="I741" s="9" t="s">
        <v>1584</v>
      </c>
      <c r="J741" s="10">
        <v>44561.0</v>
      </c>
      <c r="K741" s="11">
        <v>1.0</v>
      </c>
      <c r="L741" s="9" t="s">
        <v>1585</v>
      </c>
      <c r="M741" s="12">
        <v>1.069969E9</v>
      </c>
      <c r="N741" s="9" t="s">
        <v>1586</v>
      </c>
    </row>
    <row r="742">
      <c r="A742" s="9" t="s">
        <v>1541</v>
      </c>
      <c r="B742" s="10">
        <v>44561.0</v>
      </c>
      <c r="C742" s="11">
        <v>1.0</v>
      </c>
      <c r="D742" s="9" t="s">
        <v>374</v>
      </c>
      <c r="E742" s="11">
        <v>8192.0</v>
      </c>
      <c r="F742" s="9" t="s">
        <v>1581</v>
      </c>
      <c r="G742" s="9" t="s">
        <v>1582</v>
      </c>
      <c r="H742" s="9" t="s">
        <v>1583</v>
      </c>
      <c r="I742" s="9" t="s">
        <v>1584</v>
      </c>
      <c r="J742" s="10">
        <v>44561.0</v>
      </c>
      <c r="K742" s="11">
        <v>1.0</v>
      </c>
      <c r="L742" s="9" t="s">
        <v>1585</v>
      </c>
      <c r="M742" s="12">
        <v>1.1646E8</v>
      </c>
      <c r="N742" s="9" t="s">
        <v>1586</v>
      </c>
    </row>
    <row r="743">
      <c r="A743" s="9" t="s">
        <v>1542</v>
      </c>
      <c r="B743" s="10">
        <v>44561.0</v>
      </c>
      <c r="C743" s="11">
        <v>1.0</v>
      </c>
      <c r="D743" s="9" t="s">
        <v>171</v>
      </c>
      <c r="E743" s="11">
        <v>9342.0</v>
      </c>
      <c r="F743" s="9" t="s">
        <v>1581</v>
      </c>
      <c r="G743" s="9" t="s">
        <v>1582</v>
      </c>
      <c r="H743" s="9" t="s">
        <v>1583</v>
      </c>
      <c r="I743" s="9" t="s">
        <v>1584</v>
      </c>
      <c r="J743" s="10">
        <v>44561.0</v>
      </c>
      <c r="K743" s="11">
        <v>1.0</v>
      </c>
      <c r="L743" s="9" t="s">
        <v>1585</v>
      </c>
      <c r="M743" s="12">
        <v>2.372275E9</v>
      </c>
      <c r="N743" s="9" t="s">
        <v>1586</v>
      </c>
    </row>
    <row r="744">
      <c r="A744" s="9" t="s">
        <v>1543</v>
      </c>
      <c r="B744" s="10">
        <v>44561.0</v>
      </c>
      <c r="C744" s="11">
        <v>1.0</v>
      </c>
      <c r="D744" s="9" t="s">
        <v>274</v>
      </c>
      <c r="E744" s="11">
        <v>8656.0</v>
      </c>
      <c r="F744" s="9" t="s">
        <v>1581</v>
      </c>
      <c r="G744" s="9" t="s">
        <v>1582</v>
      </c>
      <c r="H744" s="9" t="s">
        <v>1583</v>
      </c>
      <c r="I744" s="9" t="s">
        <v>1584</v>
      </c>
      <c r="J744" s="10">
        <v>44561.0</v>
      </c>
      <c r="K744" s="11">
        <v>1.0</v>
      </c>
      <c r="L744" s="9" t="s">
        <v>1585</v>
      </c>
      <c r="M744" s="12">
        <v>1.4746317E10</v>
      </c>
      <c r="N744" s="9" t="s">
        <v>1586</v>
      </c>
    </row>
    <row r="745">
      <c r="A745" s="9" t="s">
        <v>1544</v>
      </c>
      <c r="B745" s="10">
        <v>44561.0</v>
      </c>
      <c r="C745" s="11">
        <v>1.0</v>
      </c>
      <c r="D745" s="9" t="s">
        <v>302</v>
      </c>
      <c r="E745" s="11">
        <v>94.0</v>
      </c>
      <c r="F745" s="9" t="s">
        <v>1581</v>
      </c>
      <c r="G745" s="9" t="s">
        <v>1582</v>
      </c>
      <c r="H745" s="9" t="s">
        <v>1583</v>
      </c>
      <c r="I745" s="9" t="s">
        <v>1584</v>
      </c>
      <c r="J745" s="10">
        <v>44561.0</v>
      </c>
      <c r="K745" s="11">
        <v>1.0</v>
      </c>
      <c r="L745" s="9" t="s">
        <v>1585</v>
      </c>
      <c r="M745" s="12">
        <v>1.516248E9</v>
      </c>
      <c r="N745" s="9" t="s">
        <v>1586</v>
      </c>
    </row>
    <row r="746">
      <c r="A746" s="9" t="s">
        <v>1653</v>
      </c>
      <c r="B746" s="10">
        <v>44561.0</v>
      </c>
      <c r="C746" s="11">
        <v>2.0</v>
      </c>
      <c r="D746" s="9" t="s">
        <v>1654</v>
      </c>
      <c r="E746" s="11">
        <v>1210.0</v>
      </c>
      <c r="F746" s="9" t="s">
        <v>1581</v>
      </c>
      <c r="G746" s="9" t="s">
        <v>1582</v>
      </c>
      <c r="H746" s="9" t="s">
        <v>1583</v>
      </c>
      <c r="I746" s="9" t="s">
        <v>1584</v>
      </c>
      <c r="J746" s="10">
        <v>44561.0</v>
      </c>
      <c r="K746" s="11">
        <v>1.0</v>
      </c>
      <c r="L746" s="9" t="s">
        <v>1585</v>
      </c>
      <c r="M746" s="12">
        <v>1.04136138E11</v>
      </c>
      <c r="N746" s="9" t="s">
        <v>1586</v>
      </c>
    </row>
    <row r="747">
      <c r="A747" s="9" t="s">
        <v>1545</v>
      </c>
      <c r="B747" s="10">
        <v>44561.0</v>
      </c>
      <c r="C747" s="11">
        <v>1.0</v>
      </c>
      <c r="D747" s="9" t="s">
        <v>1546</v>
      </c>
      <c r="E747" s="11">
        <v>3204.0</v>
      </c>
      <c r="F747" s="9" t="s">
        <v>1581</v>
      </c>
      <c r="G747" s="9" t="s">
        <v>1582</v>
      </c>
      <c r="H747" s="9" t="s">
        <v>1583</v>
      </c>
      <c r="I747" s="9" t="s">
        <v>1584</v>
      </c>
      <c r="J747" s="10">
        <v>44561.0</v>
      </c>
      <c r="K747" s="11">
        <v>1.0</v>
      </c>
      <c r="L747" s="9" t="s">
        <v>1585</v>
      </c>
      <c r="M747" s="12">
        <v>4.328748E9</v>
      </c>
      <c r="N747" s="9" t="s">
        <v>1586</v>
      </c>
    </row>
    <row r="748">
      <c r="A748" s="9" t="s">
        <v>1547</v>
      </c>
      <c r="B748" s="10">
        <v>44561.0</v>
      </c>
      <c r="C748" s="11">
        <v>1.0</v>
      </c>
      <c r="D748" s="9" t="s">
        <v>78</v>
      </c>
      <c r="E748" s="11">
        <v>15822.0</v>
      </c>
      <c r="F748" s="9" t="s">
        <v>1581</v>
      </c>
      <c r="G748" s="9" t="s">
        <v>1582</v>
      </c>
      <c r="H748" s="9" t="s">
        <v>1589</v>
      </c>
      <c r="I748" s="9" t="s">
        <v>1584</v>
      </c>
      <c r="J748" s="10">
        <v>44561.0</v>
      </c>
      <c r="K748" s="11">
        <v>1.0</v>
      </c>
      <c r="L748" s="9" t="s">
        <v>1585</v>
      </c>
      <c r="M748" s="12">
        <v>7.197E7</v>
      </c>
      <c r="N748" s="9" t="s">
        <v>1586</v>
      </c>
    </row>
    <row r="749">
      <c r="A749" s="9" t="s">
        <v>1548</v>
      </c>
      <c r="B749" s="10">
        <v>44561.0</v>
      </c>
      <c r="C749" s="11">
        <v>1.0</v>
      </c>
      <c r="D749" s="9" t="s">
        <v>224</v>
      </c>
      <c r="E749" s="11">
        <v>6629.0</v>
      </c>
      <c r="F749" s="9" t="s">
        <v>1581</v>
      </c>
      <c r="G749" s="9" t="s">
        <v>1582</v>
      </c>
      <c r="H749" s="9" t="s">
        <v>1583</v>
      </c>
      <c r="I749" s="9" t="s">
        <v>1584</v>
      </c>
      <c r="J749" s="10">
        <v>44561.0</v>
      </c>
      <c r="K749" s="11">
        <v>1.0</v>
      </c>
      <c r="L749" s="9" t="s">
        <v>1585</v>
      </c>
      <c r="M749" s="12">
        <v>1.0169E7</v>
      </c>
      <c r="N749" s="9" t="s">
        <v>1586</v>
      </c>
    </row>
    <row r="750">
      <c r="A750" s="9" t="s">
        <v>1549</v>
      </c>
      <c r="B750" s="10">
        <v>44561.0</v>
      </c>
      <c r="C750" s="11">
        <v>1.0</v>
      </c>
      <c r="D750" s="9" t="s">
        <v>258</v>
      </c>
      <c r="E750" s="11">
        <v>8133.0</v>
      </c>
      <c r="F750" s="9" t="s">
        <v>1581</v>
      </c>
      <c r="G750" s="9" t="s">
        <v>1582</v>
      </c>
      <c r="H750" s="9" t="s">
        <v>1583</v>
      </c>
      <c r="I750" s="9" t="s">
        <v>1584</v>
      </c>
      <c r="J750" s="10">
        <v>44561.0</v>
      </c>
      <c r="K750" s="11">
        <v>1.0</v>
      </c>
      <c r="L750" s="9" t="s">
        <v>1585</v>
      </c>
      <c r="M750" s="12">
        <v>1.7895662E10</v>
      </c>
      <c r="N750" s="9" t="s">
        <v>1586</v>
      </c>
    </row>
    <row r="751">
      <c r="A751" s="9" t="s">
        <v>1550</v>
      </c>
      <c r="B751" s="10">
        <v>44561.0</v>
      </c>
      <c r="C751" s="11">
        <v>1.0</v>
      </c>
      <c r="D751" s="9" t="s">
        <v>355</v>
      </c>
      <c r="E751" s="11">
        <v>6173.0</v>
      </c>
      <c r="F751" s="9" t="s">
        <v>1581</v>
      </c>
      <c r="G751" s="9" t="s">
        <v>1582</v>
      </c>
      <c r="H751" s="9" t="s">
        <v>1583</v>
      </c>
      <c r="I751" s="9" t="s">
        <v>1584</v>
      </c>
      <c r="J751" s="10">
        <v>44561.0</v>
      </c>
      <c r="K751" s="11">
        <v>1.0</v>
      </c>
      <c r="L751" s="9" t="s">
        <v>1585</v>
      </c>
      <c r="M751" s="12">
        <v>1.936806E9</v>
      </c>
      <c r="N751" s="9" t="s">
        <v>1586</v>
      </c>
    </row>
    <row r="752">
      <c r="A752" s="9" t="s">
        <v>1551</v>
      </c>
      <c r="B752" s="10">
        <v>44561.0</v>
      </c>
      <c r="C752" s="11">
        <v>1.0</v>
      </c>
      <c r="D752" s="9" t="s">
        <v>236</v>
      </c>
      <c r="E752" s="11">
        <v>2429.0</v>
      </c>
      <c r="F752" s="9" t="s">
        <v>1581</v>
      </c>
      <c r="G752" s="9" t="s">
        <v>1582</v>
      </c>
      <c r="H752" s="9" t="s">
        <v>1583</v>
      </c>
      <c r="I752" s="9" t="s">
        <v>1584</v>
      </c>
      <c r="J752" s="10">
        <v>44561.0</v>
      </c>
      <c r="K752" s="11">
        <v>1.0</v>
      </c>
      <c r="L752" s="9" t="s">
        <v>1585</v>
      </c>
      <c r="M752" s="12">
        <v>2.37591E9</v>
      </c>
      <c r="N752" s="9" t="s">
        <v>1586</v>
      </c>
    </row>
    <row r="753">
      <c r="A753" s="9" t="s">
        <v>1552</v>
      </c>
      <c r="B753" s="10">
        <v>44561.0</v>
      </c>
      <c r="C753" s="11">
        <v>3.0</v>
      </c>
      <c r="D753" s="9" t="s">
        <v>134</v>
      </c>
      <c r="E753" s="11">
        <v>16748.0</v>
      </c>
      <c r="F753" s="9" t="s">
        <v>1581</v>
      </c>
      <c r="G753" s="9" t="s">
        <v>1582</v>
      </c>
      <c r="H753" s="9" t="s">
        <v>1583</v>
      </c>
      <c r="I753" s="9" t="s">
        <v>1584</v>
      </c>
      <c r="J753" s="10">
        <v>44561.0</v>
      </c>
      <c r="K753" s="11">
        <v>1.0</v>
      </c>
      <c r="L753" s="9" t="s">
        <v>1585</v>
      </c>
      <c r="M753" s="12">
        <v>7.843061E9</v>
      </c>
      <c r="N753" s="9" t="s">
        <v>1586</v>
      </c>
    </row>
    <row r="754">
      <c r="A754" s="9" t="s">
        <v>1553</v>
      </c>
      <c r="B754" s="10">
        <v>44561.0</v>
      </c>
      <c r="C754" s="11">
        <v>1.0</v>
      </c>
      <c r="D754" s="9" t="s">
        <v>1554</v>
      </c>
      <c r="E754" s="11">
        <v>24554.0</v>
      </c>
      <c r="F754" s="9" t="s">
        <v>1581</v>
      </c>
      <c r="G754" s="9" t="s">
        <v>1582</v>
      </c>
      <c r="H754" s="9" t="s">
        <v>1583</v>
      </c>
      <c r="I754" s="9" t="s">
        <v>1584</v>
      </c>
      <c r="J754" s="10">
        <v>44561.0</v>
      </c>
      <c r="K754" s="11">
        <v>1.0</v>
      </c>
      <c r="L754" s="9" t="s">
        <v>1585</v>
      </c>
      <c r="M754" s="12">
        <v>3.908556E9</v>
      </c>
      <c r="N754" s="9" t="s">
        <v>1586</v>
      </c>
    </row>
    <row r="755">
      <c r="A755" s="9" t="s">
        <v>1555</v>
      </c>
      <c r="B755" s="10">
        <v>44561.0</v>
      </c>
      <c r="C755" s="11">
        <v>1.0</v>
      </c>
      <c r="D755" s="9" t="s">
        <v>100</v>
      </c>
      <c r="E755" s="11">
        <v>13854.0</v>
      </c>
      <c r="F755" s="9" t="s">
        <v>1581</v>
      </c>
      <c r="G755" s="9" t="s">
        <v>1582</v>
      </c>
      <c r="H755" s="9" t="s">
        <v>1583</v>
      </c>
      <c r="I755" s="9" t="s">
        <v>1584</v>
      </c>
      <c r="J755" s="10">
        <v>44561.0</v>
      </c>
      <c r="K755" s="11">
        <v>1.0</v>
      </c>
      <c r="L755" s="9" t="s">
        <v>1585</v>
      </c>
      <c r="M755" s="12">
        <v>773000.0</v>
      </c>
      <c r="N755" s="9" t="s">
        <v>1586</v>
      </c>
    </row>
    <row r="756">
      <c r="A756" s="9" t="s">
        <v>1556</v>
      </c>
      <c r="B756" s="10">
        <v>44561.0</v>
      </c>
      <c r="C756" s="11">
        <v>1.0</v>
      </c>
      <c r="D756" s="9" t="s">
        <v>1557</v>
      </c>
      <c r="E756" s="11">
        <v>25950.0</v>
      </c>
      <c r="F756" s="9" t="s">
        <v>1581</v>
      </c>
      <c r="G756" s="9" t="s">
        <v>1582</v>
      </c>
      <c r="H756" s="9" t="s">
        <v>1583</v>
      </c>
      <c r="I756" s="9" t="s">
        <v>1584</v>
      </c>
      <c r="J756" s="10">
        <v>44561.0</v>
      </c>
      <c r="K756" s="11">
        <v>1.0</v>
      </c>
      <c r="L756" s="9" t="s">
        <v>1585</v>
      </c>
      <c r="M756" s="12">
        <v>4.395601E9</v>
      </c>
      <c r="N756" s="9" t="s">
        <v>1586</v>
      </c>
    </row>
    <row r="757">
      <c r="A757" s="9" t="s">
        <v>1558</v>
      </c>
      <c r="B757" s="10">
        <v>44561.0</v>
      </c>
      <c r="C757" s="11">
        <v>1.0</v>
      </c>
      <c r="D757" s="9" t="s">
        <v>204</v>
      </c>
      <c r="E757" s="11">
        <v>1570.0</v>
      </c>
      <c r="F757" s="9" t="s">
        <v>1581</v>
      </c>
      <c r="G757" s="9" t="s">
        <v>1582</v>
      </c>
      <c r="H757" s="9" t="s">
        <v>1583</v>
      </c>
      <c r="I757" s="9" t="s">
        <v>1584</v>
      </c>
      <c r="J757" s="10">
        <v>44561.0</v>
      </c>
      <c r="K757" s="11">
        <v>1.0</v>
      </c>
      <c r="L757" s="9" t="s">
        <v>1585</v>
      </c>
      <c r="M757" s="12">
        <v>1.61753E8</v>
      </c>
      <c r="N757" s="9" t="s">
        <v>1586</v>
      </c>
    </row>
    <row r="758">
      <c r="A758" s="9" t="s">
        <v>1559</v>
      </c>
      <c r="B758" s="10">
        <v>44561.0</v>
      </c>
      <c r="C758" s="11">
        <v>1.0</v>
      </c>
      <c r="D758" s="9" t="s">
        <v>1560</v>
      </c>
      <c r="E758" s="11">
        <v>25143.0</v>
      </c>
      <c r="F758" s="9" t="s">
        <v>1581</v>
      </c>
      <c r="G758" s="9" t="s">
        <v>1582</v>
      </c>
      <c r="H758" s="9" t="s">
        <v>1583</v>
      </c>
      <c r="I758" s="9" t="s">
        <v>1584</v>
      </c>
      <c r="J758" s="10">
        <v>44561.0</v>
      </c>
      <c r="K758" s="11">
        <v>1.0</v>
      </c>
      <c r="L758" s="9" t="s">
        <v>1585</v>
      </c>
      <c r="M758" s="12">
        <v>5.41475E8</v>
      </c>
      <c r="N758" s="9" t="s">
        <v>1586</v>
      </c>
    </row>
    <row r="759">
      <c r="A759" s="9" t="s">
        <v>1561</v>
      </c>
      <c r="B759" s="10">
        <v>44561.0</v>
      </c>
      <c r="C759" s="11">
        <v>1.0</v>
      </c>
      <c r="D759" s="9" t="s">
        <v>1562</v>
      </c>
      <c r="E759" s="11">
        <v>25038.0</v>
      </c>
      <c r="F759" s="9" t="s">
        <v>1581</v>
      </c>
      <c r="G759" s="9" t="s">
        <v>1582</v>
      </c>
      <c r="H759" s="9" t="s">
        <v>1583</v>
      </c>
      <c r="I759" s="9" t="s">
        <v>1584</v>
      </c>
      <c r="J759" s="10">
        <v>44561.0</v>
      </c>
      <c r="K759" s="11">
        <v>1.0</v>
      </c>
      <c r="L759" s="9" t="s">
        <v>1585</v>
      </c>
      <c r="M759" s="12">
        <v>2.017075E9</v>
      </c>
      <c r="N759" s="9" t="s">
        <v>1586</v>
      </c>
    </row>
    <row r="760">
      <c r="A760" s="9" t="s">
        <v>1563</v>
      </c>
      <c r="B760" s="10">
        <v>44561.0</v>
      </c>
      <c r="C760" s="11">
        <v>1.0</v>
      </c>
      <c r="D760" s="9" t="s">
        <v>157</v>
      </c>
      <c r="E760" s="11">
        <v>4693.0</v>
      </c>
      <c r="F760" s="9" t="s">
        <v>1581</v>
      </c>
      <c r="G760" s="9" t="s">
        <v>1582</v>
      </c>
      <c r="H760" s="9" t="s">
        <v>1583</v>
      </c>
      <c r="I760" s="9" t="s">
        <v>1584</v>
      </c>
      <c r="J760" s="10">
        <v>44561.0</v>
      </c>
      <c r="K760" s="11">
        <v>1.0</v>
      </c>
      <c r="L760" s="9" t="s">
        <v>1585</v>
      </c>
      <c r="M760" s="12">
        <v>8.11357E8</v>
      </c>
      <c r="N760" s="9" t="s">
        <v>1586</v>
      </c>
    </row>
    <row r="761">
      <c r="A761" s="9" t="s">
        <v>1564</v>
      </c>
      <c r="B761" s="10">
        <v>44561.0</v>
      </c>
      <c r="C761" s="11">
        <v>1.0</v>
      </c>
      <c r="D761" s="9" t="s">
        <v>1565</v>
      </c>
      <c r="E761" s="11">
        <v>21091.0</v>
      </c>
      <c r="F761" s="9" t="s">
        <v>1581</v>
      </c>
      <c r="G761" s="9" t="s">
        <v>1582</v>
      </c>
      <c r="H761" s="9" t="s">
        <v>1583</v>
      </c>
      <c r="I761" s="9" t="s">
        <v>1584</v>
      </c>
      <c r="J761" s="10">
        <v>44561.0</v>
      </c>
      <c r="K761" s="11">
        <v>1.0</v>
      </c>
      <c r="L761" s="9" t="s">
        <v>1585</v>
      </c>
      <c r="M761" s="12">
        <v>1.0884905E10</v>
      </c>
      <c r="N761" s="9" t="s">
        <v>1586</v>
      </c>
    </row>
    <row r="762">
      <c r="A762" s="9"/>
      <c r="B762" s="10"/>
      <c r="C762" s="11"/>
      <c r="D762" s="9"/>
      <c r="E762" s="11"/>
      <c r="F762" s="9"/>
      <c r="G762" s="9"/>
      <c r="H762" s="9"/>
      <c r="I762" s="9"/>
      <c r="J762" s="10"/>
      <c r="K762" s="11"/>
      <c r="L762" s="9"/>
      <c r="M762" s="12"/>
      <c r="N762" s="9"/>
    </row>
    <row r="763">
      <c r="A763" s="9"/>
      <c r="B763" s="10"/>
      <c r="C763" s="11"/>
      <c r="D763" s="9"/>
      <c r="E763" s="11"/>
      <c r="F763" s="9"/>
      <c r="G763" s="9"/>
      <c r="H763" s="9"/>
      <c r="I763" s="9"/>
      <c r="J763" s="10"/>
      <c r="K763" s="11"/>
      <c r="L763" s="9"/>
      <c r="M763" s="12"/>
      <c r="N763" s="9"/>
    </row>
    <row r="764">
      <c r="A764" s="9"/>
      <c r="B764" s="10"/>
      <c r="C764" s="11"/>
      <c r="D764" s="9"/>
      <c r="E764" s="11"/>
      <c r="F764" s="9"/>
      <c r="G764" s="9"/>
      <c r="H764" s="9"/>
      <c r="I764" s="9"/>
      <c r="J764" s="10"/>
      <c r="K764" s="11"/>
      <c r="L764" s="9"/>
      <c r="M764" s="12"/>
      <c r="N764" s="9"/>
    </row>
    <row r="765">
      <c r="A765" s="9"/>
      <c r="B765" s="10"/>
      <c r="C765" s="11"/>
      <c r="D765" s="9"/>
      <c r="E765" s="11"/>
      <c r="F765" s="9"/>
      <c r="G765" s="9"/>
      <c r="H765" s="9"/>
      <c r="I765" s="9"/>
      <c r="J765" s="10"/>
      <c r="K765" s="11"/>
      <c r="L765" s="9"/>
      <c r="M765" s="12"/>
      <c r="N765" s="9"/>
    </row>
    <row r="766">
      <c r="A766" s="9"/>
      <c r="B766" s="10"/>
      <c r="C766" s="11"/>
      <c r="D766" s="9"/>
      <c r="E766" s="11"/>
      <c r="F766" s="9"/>
      <c r="G766" s="9"/>
      <c r="H766" s="9"/>
      <c r="I766" s="9"/>
      <c r="J766" s="10"/>
      <c r="K766" s="11"/>
      <c r="L766" s="9"/>
      <c r="M766" s="12"/>
      <c r="N766" s="9"/>
    </row>
    <row r="767">
      <c r="A767" s="9"/>
      <c r="B767" s="10"/>
      <c r="C767" s="11"/>
      <c r="D767" s="9"/>
      <c r="E767" s="11"/>
      <c r="F767" s="9"/>
      <c r="G767" s="9"/>
      <c r="H767" s="9"/>
      <c r="I767" s="9"/>
      <c r="J767" s="10"/>
      <c r="K767" s="11"/>
      <c r="L767" s="9"/>
      <c r="M767" s="12"/>
      <c r="N767" s="9"/>
    </row>
    <row r="768">
      <c r="A768" s="9"/>
      <c r="B768" s="10"/>
      <c r="C768" s="11"/>
      <c r="D768" s="9"/>
      <c r="E768" s="11"/>
      <c r="F768" s="9"/>
      <c r="G768" s="9"/>
      <c r="H768" s="9"/>
      <c r="I768" s="9"/>
      <c r="J768" s="10"/>
      <c r="K768" s="11"/>
      <c r="L768" s="9"/>
      <c r="M768" s="12"/>
      <c r="N768" s="9"/>
    </row>
    <row r="769">
      <c r="A769" s="9"/>
      <c r="B769" s="10"/>
      <c r="C769" s="11"/>
      <c r="D769" s="9"/>
      <c r="E769" s="11"/>
      <c r="F769" s="9"/>
      <c r="G769" s="9"/>
      <c r="H769" s="9"/>
      <c r="I769" s="9"/>
      <c r="J769" s="10"/>
      <c r="K769" s="11"/>
      <c r="L769" s="9"/>
      <c r="M769" s="12"/>
      <c r="N769" s="9"/>
    </row>
    <row r="770">
      <c r="A770" s="9"/>
      <c r="B770" s="10"/>
      <c r="C770" s="11"/>
      <c r="D770" s="9"/>
      <c r="E770" s="11"/>
      <c r="F770" s="9"/>
      <c r="G770" s="9"/>
      <c r="H770" s="9"/>
      <c r="I770" s="9"/>
      <c r="J770" s="10"/>
      <c r="K770" s="11"/>
      <c r="L770" s="9"/>
      <c r="M770" s="12"/>
      <c r="N770" s="9"/>
    </row>
    <row r="771">
      <c r="A771" s="9"/>
      <c r="B771" s="10"/>
      <c r="C771" s="11"/>
      <c r="D771" s="9"/>
      <c r="E771" s="11"/>
      <c r="F771" s="9"/>
      <c r="G771" s="9"/>
      <c r="H771" s="9"/>
      <c r="I771" s="9"/>
      <c r="J771" s="10"/>
      <c r="K771" s="11"/>
      <c r="L771" s="9"/>
      <c r="M771" s="12"/>
      <c r="N771" s="9"/>
    </row>
    <row r="772">
      <c r="A772" s="9"/>
      <c r="B772" s="10"/>
      <c r="C772" s="11"/>
      <c r="D772" s="9"/>
      <c r="E772" s="11"/>
      <c r="F772" s="9"/>
      <c r="G772" s="9"/>
      <c r="H772" s="9"/>
      <c r="I772" s="9"/>
      <c r="J772" s="10"/>
      <c r="K772" s="11"/>
      <c r="L772" s="9"/>
      <c r="M772" s="12"/>
      <c r="N772" s="9"/>
    </row>
    <row r="773">
      <c r="A773" s="9"/>
      <c r="B773" s="10"/>
      <c r="C773" s="11"/>
      <c r="D773" s="9"/>
      <c r="E773" s="11"/>
      <c r="F773" s="9"/>
      <c r="G773" s="9"/>
      <c r="H773" s="9"/>
      <c r="I773" s="9"/>
      <c r="J773" s="10"/>
      <c r="K773" s="11"/>
      <c r="L773" s="9"/>
      <c r="M773" s="12"/>
      <c r="N773" s="9"/>
    </row>
    <row r="774">
      <c r="A774" s="9"/>
      <c r="B774" s="10"/>
      <c r="C774" s="11"/>
      <c r="D774" s="9"/>
      <c r="E774" s="11"/>
      <c r="F774" s="9"/>
      <c r="G774" s="9"/>
      <c r="H774" s="9"/>
      <c r="I774" s="9"/>
      <c r="J774" s="10"/>
      <c r="K774" s="11"/>
      <c r="L774" s="9"/>
      <c r="M774" s="12"/>
      <c r="N774" s="9"/>
    </row>
    <row r="775">
      <c r="A775" s="9"/>
      <c r="B775" s="10"/>
      <c r="C775" s="11"/>
      <c r="D775" s="9"/>
      <c r="E775" s="11"/>
      <c r="F775" s="9"/>
      <c r="G775" s="9"/>
      <c r="H775" s="9"/>
      <c r="I775" s="9"/>
      <c r="J775" s="10"/>
      <c r="K775" s="11"/>
      <c r="L775" s="9"/>
      <c r="M775" s="12"/>
      <c r="N775" s="9"/>
    </row>
    <row r="776">
      <c r="A776" s="9"/>
      <c r="B776" s="10"/>
      <c r="C776" s="11"/>
      <c r="D776" s="9"/>
      <c r="E776" s="11"/>
      <c r="F776" s="9"/>
      <c r="G776" s="9"/>
      <c r="H776" s="9"/>
      <c r="I776" s="9"/>
      <c r="J776" s="10"/>
      <c r="K776" s="11"/>
      <c r="L776" s="9"/>
      <c r="M776" s="12"/>
      <c r="N776" s="9"/>
    </row>
    <row r="777">
      <c r="A777" s="9"/>
      <c r="B777" s="10"/>
      <c r="C777" s="11"/>
      <c r="D777" s="9"/>
      <c r="E777" s="11"/>
      <c r="F777" s="9"/>
      <c r="G777" s="9"/>
      <c r="H777" s="9"/>
      <c r="I777" s="9"/>
      <c r="J777" s="10"/>
      <c r="K777" s="11"/>
      <c r="L777" s="9"/>
      <c r="M777" s="12"/>
      <c r="N777" s="9"/>
    </row>
    <row r="778">
      <c r="A778" s="9"/>
      <c r="B778" s="10"/>
      <c r="C778" s="11"/>
      <c r="D778" s="9"/>
      <c r="E778" s="11"/>
      <c r="F778" s="9"/>
      <c r="G778" s="9"/>
      <c r="H778" s="9"/>
      <c r="I778" s="9"/>
      <c r="J778" s="10"/>
      <c r="K778" s="11"/>
      <c r="L778" s="9"/>
      <c r="M778" s="12"/>
      <c r="N778" s="9"/>
    </row>
    <row r="779">
      <c r="A779" s="9"/>
      <c r="B779" s="10"/>
      <c r="C779" s="11"/>
      <c r="D779" s="9"/>
      <c r="E779" s="11"/>
      <c r="F779" s="9"/>
      <c r="G779" s="9"/>
      <c r="H779" s="9"/>
      <c r="I779" s="9"/>
      <c r="J779" s="10"/>
      <c r="K779" s="11"/>
      <c r="L779" s="9"/>
      <c r="M779" s="12"/>
      <c r="N779" s="9"/>
    </row>
    <row r="780">
      <c r="A780" s="9"/>
      <c r="B780" s="10"/>
      <c r="C780" s="11"/>
      <c r="D780" s="9"/>
      <c r="E780" s="11"/>
      <c r="F780" s="9"/>
      <c r="G780" s="9"/>
      <c r="H780" s="9"/>
      <c r="I780" s="9"/>
      <c r="J780" s="10"/>
      <c r="K780" s="11"/>
      <c r="L780" s="9"/>
      <c r="M780" s="12"/>
      <c r="N780" s="9"/>
    </row>
    <row r="781">
      <c r="A781" s="9"/>
      <c r="B781" s="10"/>
      <c r="C781" s="11"/>
      <c r="D781" s="9"/>
      <c r="E781" s="11"/>
      <c r="F781" s="9"/>
      <c r="G781" s="9"/>
      <c r="H781" s="9"/>
      <c r="I781" s="9"/>
      <c r="J781" s="10"/>
      <c r="K781" s="11"/>
      <c r="L781" s="9"/>
      <c r="M781" s="12"/>
      <c r="N781" s="9"/>
    </row>
    <row r="782">
      <c r="A782" s="9"/>
      <c r="B782" s="10"/>
      <c r="C782" s="11"/>
      <c r="D782" s="9"/>
      <c r="E782" s="11"/>
      <c r="F782" s="9"/>
      <c r="G782" s="9"/>
      <c r="H782" s="9"/>
      <c r="I782" s="9"/>
      <c r="J782" s="10"/>
      <c r="K782" s="11"/>
      <c r="L782" s="9"/>
      <c r="M782" s="12"/>
      <c r="N782" s="9"/>
    </row>
    <row r="783">
      <c r="A783" s="9"/>
      <c r="B783" s="10"/>
      <c r="C783" s="11"/>
      <c r="D783" s="9"/>
      <c r="E783" s="11"/>
      <c r="F783" s="9"/>
      <c r="G783" s="9"/>
      <c r="H783" s="9"/>
      <c r="I783" s="9"/>
      <c r="J783" s="10"/>
      <c r="K783" s="11"/>
      <c r="L783" s="9"/>
      <c r="M783" s="12"/>
      <c r="N783" s="9"/>
    </row>
    <row r="784">
      <c r="A784" s="9"/>
      <c r="B784" s="10"/>
      <c r="C784" s="11"/>
      <c r="D784" s="9"/>
      <c r="E784" s="11"/>
      <c r="F784" s="9"/>
      <c r="G784" s="9"/>
      <c r="H784" s="9"/>
      <c r="I784" s="9"/>
      <c r="J784" s="10"/>
      <c r="K784" s="11"/>
      <c r="L784" s="9"/>
      <c r="M784" s="12"/>
      <c r="N784" s="9"/>
    </row>
    <row r="785">
      <c r="A785" s="9"/>
      <c r="B785" s="10"/>
      <c r="C785" s="11"/>
      <c r="D785" s="9"/>
      <c r="E785" s="11"/>
      <c r="F785" s="9"/>
      <c r="G785" s="9"/>
      <c r="H785" s="9"/>
      <c r="I785" s="9"/>
      <c r="J785" s="10"/>
      <c r="K785" s="11"/>
      <c r="L785" s="9"/>
      <c r="M785" s="12"/>
      <c r="N785" s="9"/>
    </row>
    <row r="786">
      <c r="A786" s="9"/>
      <c r="B786" s="10"/>
      <c r="C786" s="11"/>
      <c r="D786" s="9"/>
      <c r="E786" s="11"/>
      <c r="F786" s="9"/>
      <c r="G786" s="9"/>
      <c r="H786" s="9"/>
      <c r="I786" s="9"/>
      <c r="J786" s="10"/>
      <c r="K786" s="11"/>
      <c r="L786" s="9"/>
      <c r="M786" s="12"/>
      <c r="N786" s="9"/>
    </row>
    <row r="787">
      <c r="A787" s="9"/>
      <c r="B787" s="10"/>
      <c r="C787" s="11"/>
      <c r="D787" s="9"/>
      <c r="E787" s="11"/>
      <c r="F787" s="9"/>
      <c r="G787" s="9"/>
      <c r="H787" s="9"/>
      <c r="I787" s="9"/>
      <c r="J787" s="10"/>
      <c r="K787" s="11"/>
      <c r="L787" s="9"/>
      <c r="M787" s="12"/>
      <c r="N787" s="9"/>
    </row>
    <row r="788">
      <c r="A788" s="9"/>
      <c r="B788" s="10"/>
      <c r="C788" s="11"/>
      <c r="D788" s="9"/>
      <c r="E788" s="11"/>
      <c r="F788" s="9"/>
      <c r="G788" s="9"/>
      <c r="H788" s="9"/>
      <c r="I788" s="9"/>
      <c r="J788" s="10"/>
      <c r="K788" s="11"/>
      <c r="L788" s="9"/>
      <c r="M788" s="9"/>
      <c r="N788" s="9"/>
    </row>
    <row r="789">
      <c r="A789" s="9"/>
      <c r="B789" s="10"/>
      <c r="C789" s="11"/>
      <c r="D789" s="9"/>
      <c r="E789" s="11"/>
      <c r="F789" s="9"/>
      <c r="G789" s="9"/>
      <c r="H789" s="9"/>
      <c r="I789" s="9"/>
      <c r="J789" s="10"/>
      <c r="K789" s="11"/>
      <c r="L789" s="9"/>
      <c r="M789" s="12"/>
      <c r="N789" s="9"/>
    </row>
    <row r="790">
      <c r="A790" s="9"/>
      <c r="B790" s="10"/>
      <c r="C790" s="11"/>
      <c r="D790" s="9"/>
      <c r="E790" s="11"/>
      <c r="F790" s="9"/>
      <c r="G790" s="9"/>
      <c r="H790" s="9"/>
      <c r="I790" s="9"/>
      <c r="J790" s="10"/>
      <c r="K790" s="11"/>
      <c r="L790" s="9"/>
      <c r="M790" s="12"/>
      <c r="N790" s="9"/>
    </row>
    <row r="791">
      <c r="A791" s="9"/>
      <c r="B791" s="10"/>
      <c r="C791" s="11"/>
      <c r="D791" s="9"/>
      <c r="E791" s="11"/>
      <c r="F791" s="9"/>
      <c r="G791" s="9"/>
      <c r="H791" s="9"/>
      <c r="I791" s="9"/>
      <c r="J791" s="10"/>
      <c r="K791" s="11"/>
      <c r="L791" s="9"/>
      <c r="M791" s="12"/>
      <c r="N791" s="9"/>
    </row>
    <row r="792">
      <c r="A792" s="9"/>
      <c r="B792" s="10"/>
      <c r="C792" s="11"/>
      <c r="D792" s="9"/>
      <c r="E792" s="11"/>
      <c r="F792" s="9"/>
      <c r="G792" s="9"/>
      <c r="H792" s="9"/>
      <c r="I792" s="9"/>
      <c r="J792" s="10"/>
      <c r="K792" s="11"/>
      <c r="L792" s="9"/>
      <c r="M792" s="12"/>
      <c r="N792" s="9"/>
    </row>
    <row r="793">
      <c r="A793" s="9"/>
      <c r="B793" s="10"/>
      <c r="C793" s="11"/>
      <c r="D793" s="9"/>
      <c r="E793" s="11"/>
      <c r="F793" s="9"/>
      <c r="G793" s="9"/>
      <c r="H793" s="9"/>
      <c r="I793" s="9"/>
      <c r="J793" s="10"/>
      <c r="K793" s="11"/>
      <c r="L793" s="9"/>
      <c r="M793" s="12"/>
      <c r="N793" s="9"/>
    </row>
    <row r="794">
      <c r="A794" s="9"/>
      <c r="B794" s="10"/>
      <c r="C794" s="11"/>
      <c r="D794" s="9"/>
      <c r="E794" s="11"/>
      <c r="F794" s="9"/>
      <c r="G794" s="9"/>
      <c r="H794" s="9"/>
      <c r="I794" s="9"/>
      <c r="J794" s="10"/>
      <c r="K794" s="11"/>
      <c r="L794" s="9"/>
      <c r="M794" s="12"/>
      <c r="N794" s="9"/>
    </row>
    <row r="795">
      <c r="A795" s="9"/>
      <c r="B795" s="10"/>
      <c r="C795" s="11"/>
      <c r="D795" s="9"/>
      <c r="E795" s="11"/>
      <c r="F795" s="9"/>
      <c r="G795" s="9"/>
      <c r="H795" s="9"/>
      <c r="I795" s="9"/>
      <c r="J795" s="10"/>
      <c r="K795" s="11"/>
      <c r="L795" s="9"/>
      <c r="M795" s="12"/>
      <c r="N795" s="9"/>
    </row>
    <row r="796">
      <c r="A796" s="9"/>
      <c r="B796" s="10"/>
      <c r="C796" s="11"/>
      <c r="D796" s="9"/>
      <c r="E796" s="11"/>
      <c r="F796" s="9"/>
      <c r="G796" s="9"/>
      <c r="H796" s="9"/>
      <c r="I796" s="9"/>
      <c r="J796" s="10"/>
      <c r="K796" s="11"/>
      <c r="L796" s="9"/>
      <c r="M796" s="12"/>
      <c r="N796" s="9"/>
    </row>
    <row r="797">
      <c r="A797" s="9"/>
      <c r="B797" s="10"/>
      <c r="C797" s="11"/>
      <c r="D797" s="9"/>
      <c r="E797" s="11"/>
      <c r="F797" s="9"/>
      <c r="G797" s="9"/>
      <c r="H797" s="9"/>
      <c r="I797" s="9"/>
      <c r="J797" s="10"/>
      <c r="K797" s="11"/>
      <c r="L797" s="9"/>
      <c r="M797" s="12"/>
      <c r="N797" s="9"/>
    </row>
    <row r="798">
      <c r="A798" s="9"/>
      <c r="B798" s="10"/>
      <c r="C798" s="11"/>
      <c r="D798" s="9"/>
      <c r="E798" s="11"/>
      <c r="F798" s="9"/>
      <c r="G798" s="9"/>
      <c r="H798" s="9"/>
      <c r="I798" s="9"/>
      <c r="J798" s="10"/>
      <c r="K798" s="11"/>
      <c r="L798" s="9"/>
      <c r="M798" s="12"/>
      <c r="N798" s="9"/>
    </row>
    <row r="799">
      <c r="A799" s="9"/>
      <c r="B799" s="10"/>
      <c r="C799" s="11"/>
      <c r="D799" s="9"/>
      <c r="E799" s="11"/>
      <c r="F799" s="9"/>
      <c r="G799" s="9"/>
      <c r="H799" s="9"/>
      <c r="I799" s="9"/>
      <c r="J799" s="10"/>
      <c r="K799" s="11"/>
      <c r="L799" s="9"/>
      <c r="M799" s="12"/>
      <c r="N799" s="9"/>
    </row>
    <row r="800">
      <c r="A800" s="9"/>
      <c r="B800" s="10"/>
      <c r="C800" s="11"/>
      <c r="D800" s="9"/>
      <c r="E800" s="11"/>
      <c r="F800" s="9"/>
      <c r="G800" s="9"/>
      <c r="H800" s="9"/>
      <c r="I800" s="9"/>
      <c r="J800" s="10"/>
      <c r="K800" s="11"/>
      <c r="L800" s="9"/>
      <c r="M800" s="12"/>
      <c r="N800" s="9"/>
    </row>
    <row r="801">
      <c r="A801" s="9"/>
      <c r="B801" s="10"/>
      <c r="C801" s="11"/>
      <c r="D801" s="9"/>
      <c r="E801" s="11"/>
      <c r="F801" s="9"/>
      <c r="G801" s="9"/>
      <c r="H801" s="9"/>
      <c r="I801" s="9"/>
      <c r="J801" s="10"/>
      <c r="K801" s="11"/>
      <c r="L801" s="9"/>
      <c r="M801" s="12"/>
      <c r="N801" s="9"/>
    </row>
    <row r="802">
      <c r="A802" s="9"/>
      <c r="B802" s="10"/>
      <c r="C802" s="11"/>
      <c r="D802" s="9"/>
      <c r="E802" s="11"/>
      <c r="F802" s="9"/>
      <c r="G802" s="9"/>
      <c r="H802" s="9"/>
      <c r="I802" s="9"/>
      <c r="J802" s="10"/>
      <c r="K802" s="11"/>
      <c r="L802" s="9"/>
      <c r="M802" s="12"/>
      <c r="N802" s="9"/>
    </row>
    <row r="803">
      <c r="A803" s="9"/>
      <c r="B803" s="10"/>
      <c r="C803" s="11"/>
      <c r="D803" s="9"/>
      <c r="E803" s="11"/>
      <c r="F803" s="9"/>
      <c r="G803" s="9"/>
      <c r="H803" s="9"/>
      <c r="I803" s="9"/>
      <c r="J803" s="10"/>
      <c r="K803" s="11"/>
      <c r="L803" s="9"/>
      <c r="M803" s="12"/>
      <c r="N803" s="9"/>
    </row>
    <row r="804">
      <c r="A804" s="9"/>
      <c r="B804" s="10"/>
      <c r="C804" s="11"/>
      <c r="D804" s="9"/>
      <c r="E804" s="11"/>
      <c r="F804" s="9"/>
      <c r="G804" s="9"/>
      <c r="H804" s="9"/>
      <c r="I804" s="9"/>
      <c r="J804" s="10"/>
      <c r="K804" s="11"/>
      <c r="L804" s="9"/>
      <c r="M804" s="12"/>
      <c r="N804" s="9"/>
    </row>
    <row r="805">
      <c r="A805" s="9"/>
      <c r="B805" s="10"/>
      <c r="C805" s="11"/>
      <c r="D805" s="9"/>
      <c r="E805" s="11"/>
      <c r="F805" s="9"/>
      <c r="G805" s="9"/>
      <c r="H805" s="9"/>
      <c r="I805" s="9"/>
      <c r="J805" s="10"/>
      <c r="K805" s="11"/>
      <c r="L805" s="9"/>
      <c r="M805" s="12"/>
      <c r="N805" s="9"/>
    </row>
    <row r="806">
      <c r="A806" s="9"/>
      <c r="B806" s="10"/>
      <c r="C806" s="11"/>
      <c r="D806" s="9"/>
      <c r="E806" s="11"/>
      <c r="F806" s="9"/>
      <c r="G806" s="9"/>
      <c r="H806" s="9"/>
      <c r="I806" s="9"/>
      <c r="J806" s="10"/>
      <c r="K806" s="11"/>
      <c r="L806" s="9"/>
      <c r="M806" s="12"/>
      <c r="N806" s="9"/>
    </row>
    <row r="807">
      <c r="A807" s="9"/>
      <c r="B807" s="10"/>
      <c r="C807" s="11"/>
      <c r="D807" s="9"/>
      <c r="E807" s="11"/>
      <c r="F807" s="9"/>
      <c r="G807" s="9"/>
      <c r="H807" s="9"/>
      <c r="I807" s="9"/>
      <c r="J807" s="10"/>
      <c r="K807" s="11"/>
      <c r="L807" s="9"/>
      <c r="M807" s="12"/>
      <c r="N807" s="9"/>
    </row>
    <row r="808">
      <c r="A808" s="9"/>
      <c r="B808" s="10"/>
      <c r="C808" s="11"/>
      <c r="D808" s="9"/>
      <c r="E808" s="11"/>
      <c r="F808" s="9"/>
      <c r="G808" s="9"/>
      <c r="H808" s="9"/>
      <c r="I808" s="9"/>
      <c r="J808" s="10"/>
      <c r="K808" s="11"/>
      <c r="L808" s="9"/>
      <c r="M808" s="12"/>
      <c r="N808" s="9"/>
    </row>
    <row r="809">
      <c r="A809" s="9"/>
      <c r="B809" s="10"/>
      <c r="C809" s="11"/>
      <c r="D809" s="9"/>
      <c r="E809" s="11"/>
      <c r="F809" s="9"/>
      <c r="G809" s="9"/>
      <c r="H809" s="9"/>
      <c r="I809" s="9"/>
      <c r="J809" s="10"/>
      <c r="K809" s="11"/>
      <c r="L809" s="9"/>
      <c r="M809" s="12"/>
      <c r="N809" s="9"/>
    </row>
    <row r="810">
      <c r="A810" s="9"/>
      <c r="B810" s="10"/>
      <c r="C810" s="11"/>
      <c r="D810" s="9"/>
      <c r="E810" s="11"/>
      <c r="F810" s="9"/>
      <c r="G810" s="9"/>
      <c r="H810" s="9"/>
      <c r="I810" s="9"/>
      <c r="J810" s="10"/>
      <c r="K810" s="11"/>
      <c r="L810" s="9"/>
      <c r="M810" s="12"/>
      <c r="N810" s="9"/>
    </row>
    <row r="811">
      <c r="A811" s="9"/>
      <c r="B811" s="10"/>
      <c r="C811" s="11"/>
      <c r="D811" s="9"/>
      <c r="E811" s="11"/>
      <c r="F811" s="9"/>
      <c r="G811" s="9"/>
      <c r="H811" s="9"/>
      <c r="I811" s="9"/>
      <c r="J811" s="10"/>
      <c r="K811" s="11"/>
      <c r="L811" s="9"/>
      <c r="M811" s="12"/>
      <c r="N811" s="9"/>
    </row>
    <row r="812">
      <c r="A812" s="9"/>
      <c r="B812" s="10"/>
      <c r="C812" s="11"/>
      <c r="D812" s="9"/>
      <c r="E812" s="11"/>
      <c r="F812" s="9"/>
      <c r="G812" s="9"/>
      <c r="H812" s="9"/>
      <c r="I812" s="9"/>
      <c r="J812" s="10"/>
      <c r="K812" s="11"/>
      <c r="L812" s="9"/>
      <c r="M812" s="12"/>
      <c r="N812" s="9"/>
    </row>
    <row r="813">
      <c r="A813" s="9"/>
      <c r="B813" s="10"/>
      <c r="C813" s="11"/>
      <c r="D813" s="9"/>
      <c r="E813" s="11"/>
      <c r="F813" s="9"/>
      <c r="G813" s="9"/>
      <c r="H813" s="9"/>
      <c r="I813" s="9"/>
      <c r="J813" s="10"/>
      <c r="K813" s="11"/>
      <c r="L813" s="9"/>
      <c r="M813" s="12"/>
      <c r="N813" s="9"/>
    </row>
    <row r="814">
      <c r="A814" s="9"/>
      <c r="B814" s="10"/>
      <c r="C814" s="11"/>
      <c r="D814" s="9"/>
      <c r="E814" s="11"/>
      <c r="F814" s="9"/>
      <c r="G814" s="9"/>
      <c r="H814" s="9"/>
      <c r="I814" s="9"/>
      <c r="J814" s="10"/>
      <c r="K814" s="11"/>
      <c r="L814" s="9"/>
      <c r="M814" s="12"/>
      <c r="N814" s="9"/>
    </row>
    <row r="815">
      <c r="A815" s="9"/>
      <c r="B815" s="10"/>
      <c r="C815" s="11"/>
      <c r="D815" s="9"/>
      <c r="E815" s="11"/>
      <c r="F815" s="9"/>
      <c r="G815" s="9"/>
      <c r="H815" s="9"/>
      <c r="I815" s="9"/>
      <c r="J815" s="10"/>
      <c r="K815" s="11"/>
      <c r="L815" s="9"/>
      <c r="M815" s="12"/>
      <c r="N815" s="9"/>
    </row>
    <row r="816">
      <c r="A816" s="9"/>
      <c r="B816" s="10"/>
      <c r="C816" s="11"/>
      <c r="D816" s="9"/>
      <c r="E816" s="11"/>
      <c r="F816" s="9"/>
      <c r="G816" s="9"/>
      <c r="H816" s="9"/>
      <c r="I816" s="9"/>
      <c r="J816" s="10"/>
      <c r="K816" s="11"/>
      <c r="L816" s="9"/>
      <c r="M816" s="12"/>
      <c r="N816" s="9"/>
    </row>
    <row r="817">
      <c r="A817" s="9"/>
      <c r="B817" s="10"/>
      <c r="C817" s="11"/>
      <c r="D817" s="9"/>
      <c r="E817" s="11"/>
      <c r="F817" s="9"/>
      <c r="G817" s="9"/>
      <c r="H817" s="9"/>
      <c r="I817" s="9"/>
      <c r="J817" s="10"/>
      <c r="K817" s="11"/>
      <c r="L817" s="9"/>
      <c r="M817" s="12"/>
      <c r="N817" s="9"/>
    </row>
    <row r="818">
      <c r="A818" s="9"/>
      <c r="B818" s="10"/>
      <c r="C818" s="11"/>
      <c r="D818" s="9"/>
      <c r="E818" s="11"/>
      <c r="F818" s="9"/>
      <c r="G818" s="9"/>
      <c r="H818" s="9"/>
      <c r="I818" s="9"/>
      <c r="J818" s="10"/>
      <c r="K818" s="11"/>
      <c r="L818" s="9"/>
      <c r="M818" s="12"/>
      <c r="N818" s="9"/>
    </row>
    <row r="819">
      <c r="A819" s="9"/>
      <c r="B819" s="10"/>
      <c r="C819" s="11"/>
      <c r="D819" s="9"/>
      <c r="E819" s="11"/>
      <c r="F819" s="9"/>
      <c r="G819" s="9"/>
      <c r="H819" s="9"/>
      <c r="I819" s="9"/>
      <c r="J819" s="10"/>
      <c r="K819" s="11"/>
      <c r="L819" s="9"/>
      <c r="M819" s="12"/>
      <c r="N819" s="9"/>
    </row>
    <row r="820">
      <c r="A820" s="9"/>
      <c r="B820" s="10"/>
      <c r="C820" s="11"/>
      <c r="D820" s="9"/>
      <c r="E820" s="11"/>
      <c r="F820" s="9"/>
      <c r="G820" s="9"/>
      <c r="H820" s="9"/>
      <c r="I820" s="9"/>
      <c r="J820" s="10"/>
      <c r="K820" s="11"/>
      <c r="L820" s="9"/>
      <c r="M820" s="12"/>
      <c r="N820" s="9"/>
    </row>
    <row r="821">
      <c r="A821" s="9"/>
      <c r="B821" s="10"/>
      <c r="C821" s="11"/>
      <c r="D821" s="9"/>
      <c r="E821" s="11"/>
      <c r="F821" s="9"/>
      <c r="G821" s="9"/>
      <c r="H821" s="9"/>
      <c r="I821" s="9"/>
      <c r="J821" s="10"/>
      <c r="K821" s="11"/>
      <c r="L821" s="9"/>
      <c r="M821" s="12"/>
      <c r="N821" s="9"/>
    </row>
    <row r="822">
      <c r="A822" s="9"/>
      <c r="B822" s="10"/>
      <c r="C822" s="11"/>
      <c r="D822" s="9"/>
      <c r="E822" s="11"/>
      <c r="F822" s="9"/>
      <c r="G822" s="9"/>
      <c r="H822" s="9"/>
      <c r="I822" s="9"/>
      <c r="J822" s="10"/>
      <c r="K822" s="11"/>
      <c r="L822" s="9"/>
      <c r="M822" s="12"/>
      <c r="N822" s="9"/>
    </row>
    <row r="823">
      <c r="A823" s="9"/>
      <c r="B823" s="10"/>
      <c r="C823" s="11"/>
      <c r="D823" s="9"/>
      <c r="E823" s="11"/>
      <c r="F823" s="9"/>
      <c r="G823" s="9"/>
      <c r="H823" s="9"/>
      <c r="I823" s="9"/>
      <c r="J823" s="10"/>
      <c r="K823" s="11"/>
      <c r="L823" s="9"/>
      <c r="M823" s="12"/>
      <c r="N823" s="9"/>
    </row>
    <row r="824">
      <c r="A824" s="9"/>
      <c r="B824" s="10"/>
      <c r="C824" s="11"/>
      <c r="D824" s="9"/>
      <c r="E824" s="11"/>
      <c r="F824" s="9"/>
      <c r="G824" s="9"/>
      <c r="H824" s="9"/>
      <c r="I824" s="9"/>
      <c r="J824" s="10"/>
      <c r="K824" s="11"/>
      <c r="L824" s="9"/>
      <c r="M824" s="12"/>
      <c r="N824" s="9"/>
    </row>
    <row r="825">
      <c r="A825" s="9"/>
      <c r="B825" s="10"/>
      <c r="C825" s="11"/>
      <c r="D825" s="9"/>
      <c r="E825" s="11"/>
      <c r="F825" s="9"/>
      <c r="G825" s="9"/>
      <c r="H825" s="9"/>
      <c r="I825" s="9"/>
      <c r="J825" s="10"/>
      <c r="K825" s="11"/>
      <c r="L825" s="9"/>
      <c r="M825" s="12"/>
      <c r="N825" s="9"/>
    </row>
    <row r="826">
      <c r="A826" s="9"/>
      <c r="B826" s="10"/>
      <c r="C826" s="11"/>
      <c r="D826" s="9"/>
      <c r="E826" s="11"/>
      <c r="F826" s="9"/>
      <c r="G826" s="9"/>
      <c r="H826" s="9"/>
      <c r="I826" s="9"/>
      <c r="J826" s="10"/>
      <c r="K826" s="11"/>
      <c r="L826" s="9"/>
      <c r="M826" s="12"/>
      <c r="N826" s="9"/>
    </row>
    <row r="827">
      <c r="A827" s="9"/>
      <c r="B827" s="10"/>
      <c r="C827" s="11"/>
      <c r="D827" s="9"/>
      <c r="E827" s="11"/>
      <c r="F827" s="9"/>
      <c r="G827" s="9"/>
      <c r="H827" s="9"/>
      <c r="I827" s="9"/>
      <c r="J827" s="10"/>
      <c r="K827" s="11"/>
      <c r="L827" s="9"/>
      <c r="M827" s="12"/>
      <c r="N827" s="9"/>
    </row>
    <row r="828">
      <c r="A828" s="9"/>
      <c r="B828" s="10"/>
      <c r="C828" s="11"/>
      <c r="D828" s="9"/>
      <c r="E828" s="11"/>
      <c r="F828" s="9"/>
      <c r="G828" s="9"/>
      <c r="H828" s="9"/>
      <c r="I828" s="9"/>
      <c r="J828" s="10"/>
      <c r="K828" s="11"/>
      <c r="L828" s="9"/>
      <c r="M828" s="12"/>
      <c r="N828" s="9"/>
    </row>
    <row r="829">
      <c r="A829" s="9"/>
      <c r="B829" s="10"/>
      <c r="C829" s="11"/>
      <c r="D829" s="9"/>
      <c r="E829" s="11"/>
      <c r="F829" s="9"/>
      <c r="G829" s="9"/>
      <c r="H829" s="9"/>
      <c r="I829" s="9"/>
      <c r="J829" s="10"/>
      <c r="K829" s="11"/>
      <c r="L829" s="9"/>
      <c r="M829" s="12"/>
      <c r="N829" s="9"/>
    </row>
    <row r="830">
      <c r="A830" s="9"/>
      <c r="B830" s="10"/>
      <c r="C830" s="11"/>
      <c r="D830" s="9"/>
      <c r="E830" s="11"/>
      <c r="F830" s="9"/>
      <c r="G830" s="9"/>
      <c r="H830" s="9"/>
      <c r="I830" s="9"/>
      <c r="J830" s="10"/>
      <c r="K830" s="11"/>
      <c r="L830" s="9"/>
      <c r="M830" s="12"/>
      <c r="N830" s="9"/>
    </row>
    <row r="831">
      <c r="A831" s="9"/>
      <c r="B831" s="10"/>
      <c r="C831" s="11"/>
      <c r="D831" s="9"/>
      <c r="E831" s="11"/>
      <c r="F831" s="9"/>
      <c r="G831" s="9"/>
      <c r="H831" s="9"/>
      <c r="I831" s="9"/>
      <c r="J831" s="10"/>
      <c r="K831" s="11"/>
      <c r="L831" s="9"/>
      <c r="M831" s="12"/>
      <c r="N831" s="9"/>
    </row>
    <row r="832">
      <c r="A832" s="9"/>
      <c r="B832" s="10"/>
      <c r="C832" s="11"/>
      <c r="D832" s="9"/>
      <c r="E832" s="11"/>
      <c r="F832" s="9"/>
      <c r="G832" s="9"/>
      <c r="H832" s="9"/>
      <c r="I832" s="9"/>
      <c r="J832" s="10"/>
      <c r="K832" s="11"/>
      <c r="L832" s="9"/>
      <c r="M832" s="12"/>
      <c r="N832" s="9"/>
    </row>
    <row r="833">
      <c r="A833" s="9"/>
      <c r="B833" s="10"/>
      <c r="C833" s="11"/>
      <c r="D833" s="9"/>
      <c r="E833" s="11"/>
      <c r="F833" s="9"/>
      <c r="G833" s="9"/>
      <c r="H833" s="9"/>
      <c r="I833" s="9"/>
      <c r="J833" s="10"/>
      <c r="K833" s="11"/>
      <c r="L833" s="9"/>
      <c r="M833" s="12"/>
      <c r="N833" s="9"/>
    </row>
    <row r="834">
      <c r="A834" s="9"/>
      <c r="B834" s="10"/>
      <c r="C834" s="11"/>
      <c r="D834" s="9"/>
      <c r="E834" s="11"/>
      <c r="F834" s="9"/>
      <c r="G834" s="9"/>
      <c r="H834" s="9"/>
      <c r="I834" s="9"/>
      <c r="J834" s="10"/>
      <c r="K834" s="11"/>
      <c r="L834" s="9"/>
      <c r="M834" s="12"/>
      <c r="N834" s="9"/>
    </row>
    <row r="835">
      <c r="A835" s="9"/>
      <c r="B835" s="10"/>
      <c r="C835" s="11"/>
      <c r="D835" s="9"/>
      <c r="E835" s="11"/>
      <c r="F835" s="9"/>
      <c r="G835" s="9"/>
      <c r="H835" s="9"/>
      <c r="I835" s="9"/>
      <c r="J835" s="10"/>
      <c r="K835" s="11"/>
      <c r="L835" s="9"/>
      <c r="M835" s="12"/>
      <c r="N835" s="9"/>
    </row>
    <row r="836">
      <c r="A836" s="9"/>
      <c r="B836" s="10"/>
      <c r="C836" s="11"/>
      <c r="D836" s="9"/>
      <c r="E836" s="11"/>
      <c r="F836" s="9"/>
      <c r="G836" s="9"/>
      <c r="H836" s="9"/>
      <c r="I836" s="9"/>
      <c r="J836" s="10"/>
      <c r="K836" s="11"/>
      <c r="L836" s="9"/>
      <c r="M836" s="12"/>
      <c r="N836" s="9"/>
    </row>
    <row r="837">
      <c r="A837" s="9"/>
      <c r="B837" s="10"/>
      <c r="C837" s="11"/>
      <c r="D837" s="9"/>
      <c r="E837" s="11"/>
      <c r="F837" s="9"/>
      <c r="G837" s="9"/>
      <c r="H837" s="9"/>
      <c r="I837" s="9"/>
      <c r="J837" s="10"/>
      <c r="K837" s="11"/>
      <c r="L837" s="9"/>
      <c r="M837" s="12"/>
      <c r="N837" s="9"/>
    </row>
    <row r="838">
      <c r="A838" s="9"/>
      <c r="B838" s="10"/>
      <c r="C838" s="11"/>
      <c r="D838" s="9"/>
      <c r="E838" s="11"/>
      <c r="F838" s="9"/>
      <c r="G838" s="9"/>
      <c r="H838" s="9"/>
      <c r="I838" s="9"/>
      <c r="J838" s="10"/>
      <c r="K838" s="11"/>
      <c r="L838" s="9"/>
      <c r="M838" s="12"/>
      <c r="N838" s="9"/>
    </row>
    <row r="839">
      <c r="A839" s="9"/>
      <c r="B839" s="10"/>
      <c r="C839" s="11"/>
      <c r="D839" s="9"/>
      <c r="E839" s="11"/>
      <c r="F839" s="9"/>
      <c r="G839" s="9"/>
      <c r="H839" s="9"/>
      <c r="I839" s="9"/>
      <c r="J839" s="10"/>
      <c r="K839" s="11"/>
      <c r="L839" s="9"/>
      <c r="M839" s="12"/>
      <c r="N839" s="9"/>
    </row>
    <row r="840">
      <c r="A840" s="9"/>
      <c r="B840" s="10"/>
      <c r="C840" s="11"/>
      <c r="D840" s="9"/>
      <c r="E840" s="11"/>
      <c r="F840" s="9"/>
      <c r="G840" s="9"/>
      <c r="H840" s="9"/>
      <c r="I840" s="9"/>
      <c r="J840" s="10"/>
      <c r="K840" s="11"/>
      <c r="L840" s="9"/>
      <c r="M840" s="12"/>
      <c r="N840" s="9"/>
    </row>
    <row r="841">
      <c r="A841" s="9"/>
      <c r="B841" s="10"/>
      <c r="C841" s="11"/>
      <c r="D841" s="9"/>
      <c r="E841" s="11"/>
      <c r="F841" s="9"/>
      <c r="G841" s="9"/>
      <c r="H841" s="9"/>
      <c r="I841" s="9"/>
      <c r="J841" s="10"/>
      <c r="K841" s="11"/>
      <c r="L841" s="9"/>
      <c r="M841" s="12"/>
      <c r="N841" s="9"/>
    </row>
    <row r="842">
      <c r="A842" s="9"/>
      <c r="B842" s="10"/>
      <c r="C842" s="11"/>
      <c r="D842" s="9"/>
      <c r="E842" s="11"/>
      <c r="F842" s="9"/>
      <c r="G842" s="9"/>
      <c r="H842" s="9"/>
      <c r="I842" s="9"/>
      <c r="J842" s="10"/>
      <c r="K842" s="11"/>
      <c r="L842" s="9"/>
      <c r="M842" s="12"/>
      <c r="N842" s="9"/>
    </row>
    <row r="843">
      <c r="A843" s="9"/>
      <c r="B843" s="10"/>
      <c r="C843" s="11"/>
      <c r="D843" s="9"/>
      <c r="E843" s="11"/>
      <c r="F843" s="9"/>
      <c r="G843" s="9"/>
      <c r="H843" s="9"/>
      <c r="I843" s="9"/>
      <c r="J843" s="10"/>
      <c r="K843" s="11"/>
      <c r="L843" s="9"/>
      <c r="M843" s="12"/>
      <c r="N843" s="9"/>
    </row>
    <row r="844">
      <c r="A844" s="9"/>
      <c r="B844" s="10"/>
      <c r="C844" s="11"/>
      <c r="D844" s="9"/>
      <c r="E844" s="11"/>
      <c r="F844" s="9"/>
      <c r="G844" s="9"/>
      <c r="H844" s="9"/>
      <c r="I844" s="9"/>
      <c r="J844" s="10"/>
      <c r="K844" s="11"/>
      <c r="L844" s="9"/>
      <c r="M844" s="12"/>
      <c r="N844" s="9"/>
    </row>
    <row r="845">
      <c r="A845" s="9"/>
      <c r="B845" s="10"/>
      <c r="C845" s="11"/>
      <c r="D845" s="9"/>
      <c r="E845" s="11"/>
      <c r="F845" s="9"/>
      <c r="G845" s="9"/>
      <c r="H845" s="9"/>
      <c r="I845" s="9"/>
      <c r="J845" s="10"/>
      <c r="K845" s="11"/>
      <c r="L845" s="9"/>
      <c r="M845" s="12"/>
      <c r="N845" s="9"/>
    </row>
    <row r="846">
      <c r="A846" s="9"/>
      <c r="B846" s="10"/>
      <c r="C846" s="11"/>
      <c r="D846" s="9"/>
      <c r="E846" s="11"/>
      <c r="F846" s="9"/>
      <c r="G846" s="9"/>
      <c r="H846" s="9"/>
      <c r="I846" s="9"/>
      <c r="J846" s="10"/>
      <c r="K846" s="11"/>
      <c r="L846" s="9"/>
      <c r="M846" s="12"/>
      <c r="N846" s="9"/>
    </row>
    <row r="847">
      <c r="A847" s="9"/>
      <c r="B847" s="10"/>
      <c r="C847" s="11"/>
      <c r="D847" s="9"/>
      <c r="E847" s="11"/>
      <c r="F847" s="9"/>
      <c r="G847" s="9"/>
      <c r="H847" s="9"/>
      <c r="I847" s="9"/>
      <c r="J847" s="10"/>
      <c r="K847" s="11"/>
      <c r="L847" s="9"/>
      <c r="M847" s="12"/>
      <c r="N847" s="9"/>
    </row>
    <row r="848">
      <c r="A848" s="9"/>
      <c r="B848" s="10"/>
      <c r="C848" s="11"/>
      <c r="D848" s="9"/>
      <c r="E848" s="11"/>
      <c r="F848" s="9"/>
      <c r="G848" s="9"/>
      <c r="H848" s="9"/>
      <c r="I848" s="9"/>
      <c r="J848" s="10"/>
      <c r="K848" s="11"/>
      <c r="L848" s="9"/>
      <c r="M848" s="12"/>
      <c r="N848" s="9"/>
    </row>
    <row r="849">
      <c r="A849" s="9"/>
      <c r="B849" s="10"/>
      <c r="C849" s="11"/>
      <c r="D849" s="9"/>
      <c r="E849" s="11"/>
      <c r="F849" s="9"/>
      <c r="G849" s="9"/>
      <c r="H849" s="9"/>
      <c r="I849" s="9"/>
      <c r="J849" s="10"/>
      <c r="K849" s="11"/>
      <c r="L849" s="9"/>
      <c r="M849" s="12"/>
      <c r="N849" s="9"/>
    </row>
    <row r="850">
      <c r="A850" s="9"/>
      <c r="B850" s="10"/>
      <c r="C850" s="11"/>
      <c r="D850" s="9"/>
      <c r="E850" s="11"/>
      <c r="F850" s="9"/>
      <c r="G850" s="9"/>
      <c r="H850" s="9"/>
      <c r="I850" s="9"/>
      <c r="J850" s="10"/>
      <c r="K850" s="11"/>
      <c r="L850" s="9"/>
      <c r="M850" s="12"/>
      <c r="N850" s="9"/>
    </row>
    <row r="851">
      <c r="A851" s="9"/>
      <c r="B851" s="10"/>
      <c r="C851" s="11"/>
      <c r="D851" s="9"/>
      <c r="E851" s="11"/>
      <c r="F851" s="9"/>
      <c r="G851" s="9"/>
      <c r="H851" s="9"/>
      <c r="I851" s="9"/>
      <c r="J851" s="10"/>
      <c r="K851" s="11"/>
      <c r="L851" s="9"/>
      <c r="M851" s="12"/>
      <c r="N851" s="9"/>
    </row>
    <row r="852">
      <c r="A852" s="9"/>
      <c r="B852" s="10"/>
      <c r="C852" s="11"/>
      <c r="D852" s="9"/>
      <c r="E852" s="11"/>
      <c r="F852" s="9"/>
      <c r="G852" s="9"/>
      <c r="H852" s="9"/>
      <c r="I852" s="9"/>
      <c r="J852" s="10"/>
      <c r="K852" s="11"/>
      <c r="L852" s="9"/>
      <c r="M852" s="12"/>
      <c r="N852" s="9"/>
    </row>
    <row r="853">
      <c r="A853" s="9"/>
      <c r="B853" s="10"/>
      <c r="C853" s="11"/>
      <c r="D853" s="9"/>
      <c r="E853" s="11"/>
      <c r="F853" s="9"/>
      <c r="G853" s="9"/>
      <c r="H853" s="9"/>
      <c r="I853" s="9"/>
      <c r="J853" s="10"/>
      <c r="K853" s="11"/>
      <c r="L853" s="9"/>
      <c r="M853" s="12"/>
      <c r="N853" s="9"/>
    </row>
    <row r="854">
      <c r="A854" s="9"/>
      <c r="B854" s="10"/>
      <c r="C854" s="11"/>
      <c r="D854" s="9"/>
      <c r="E854" s="11"/>
      <c r="F854" s="9"/>
      <c r="G854" s="9"/>
      <c r="H854" s="9"/>
      <c r="I854" s="9"/>
      <c r="J854" s="10"/>
      <c r="K854" s="11"/>
      <c r="L854" s="9"/>
      <c r="M854" s="12"/>
      <c r="N854" s="9"/>
    </row>
    <row r="855">
      <c r="A855" s="9"/>
      <c r="B855" s="10"/>
      <c r="C855" s="11"/>
      <c r="D855" s="9"/>
      <c r="E855" s="11"/>
      <c r="F855" s="9"/>
      <c r="G855" s="9"/>
      <c r="H855" s="9"/>
      <c r="I855" s="9"/>
      <c r="J855" s="10"/>
      <c r="K855" s="11"/>
      <c r="L855" s="9"/>
      <c r="M855" s="12"/>
      <c r="N855" s="9"/>
    </row>
    <row r="856">
      <c r="A856" s="9"/>
      <c r="B856" s="10"/>
      <c r="C856" s="11"/>
      <c r="D856" s="9"/>
      <c r="E856" s="11"/>
      <c r="F856" s="9"/>
      <c r="G856" s="9"/>
      <c r="H856" s="9"/>
      <c r="I856" s="9"/>
      <c r="J856" s="10"/>
      <c r="K856" s="11"/>
      <c r="L856" s="9"/>
      <c r="M856" s="12"/>
      <c r="N856" s="9"/>
    </row>
    <row r="857">
      <c r="A857" s="9"/>
      <c r="B857" s="10"/>
      <c r="C857" s="11"/>
      <c r="D857" s="9"/>
      <c r="E857" s="11"/>
      <c r="F857" s="9"/>
      <c r="G857" s="9"/>
      <c r="H857" s="9"/>
      <c r="I857" s="9"/>
      <c r="J857" s="10"/>
      <c r="K857" s="11"/>
      <c r="L857" s="9"/>
      <c r="M857" s="12"/>
      <c r="N857" s="9"/>
    </row>
    <row r="858">
      <c r="A858" s="9"/>
      <c r="B858" s="10"/>
      <c r="C858" s="11"/>
      <c r="D858" s="9"/>
      <c r="E858" s="11"/>
      <c r="F858" s="9"/>
      <c r="G858" s="9"/>
      <c r="H858" s="9"/>
      <c r="I858" s="9"/>
      <c r="J858" s="10"/>
      <c r="K858" s="11"/>
      <c r="L858" s="9"/>
      <c r="M858" s="12"/>
      <c r="N858" s="9"/>
    </row>
    <row r="859">
      <c r="A859" s="9"/>
      <c r="B859" s="10"/>
      <c r="C859" s="11"/>
      <c r="D859" s="9"/>
      <c r="E859" s="11"/>
      <c r="F859" s="9"/>
      <c r="G859" s="9"/>
      <c r="H859" s="9"/>
      <c r="I859" s="9"/>
      <c r="J859" s="10"/>
      <c r="K859" s="11"/>
      <c r="L859" s="9"/>
      <c r="M859" s="12"/>
      <c r="N859" s="9"/>
    </row>
    <row r="860">
      <c r="A860" s="9"/>
      <c r="B860" s="10"/>
      <c r="C860" s="11"/>
      <c r="D860" s="9"/>
      <c r="E860" s="11"/>
      <c r="F860" s="9"/>
      <c r="G860" s="9"/>
      <c r="H860" s="9"/>
      <c r="I860" s="9"/>
      <c r="J860" s="10"/>
      <c r="K860" s="11"/>
      <c r="L860" s="9"/>
      <c r="M860" s="12"/>
      <c r="N860" s="9"/>
    </row>
    <row r="861">
      <c r="A861" s="9"/>
      <c r="B861" s="10"/>
      <c r="C861" s="11"/>
      <c r="D861" s="9"/>
      <c r="E861" s="11"/>
      <c r="F861" s="9"/>
      <c r="G861" s="9"/>
      <c r="H861" s="9"/>
      <c r="I861" s="9"/>
      <c r="J861" s="10"/>
      <c r="K861" s="11"/>
      <c r="L861" s="9"/>
      <c r="M861" s="12"/>
      <c r="N861" s="9"/>
    </row>
    <row r="862">
      <c r="A862" s="9"/>
      <c r="B862" s="10"/>
      <c r="C862" s="11"/>
      <c r="D862" s="9"/>
      <c r="E862" s="11"/>
      <c r="F862" s="9"/>
      <c r="G862" s="9"/>
      <c r="H862" s="9"/>
      <c r="I862" s="9"/>
      <c r="J862" s="10"/>
      <c r="K862" s="11"/>
      <c r="L862" s="9"/>
      <c r="M862" s="12"/>
      <c r="N862" s="9"/>
    </row>
    <row r="863">
      <c r="A863" s="9"/>
      <c r="B863" s="10"/>
      <c r="C863" s="11"/>
      <c r="D863" s="9"/>
      <c r="E863" s="11"/>
      <c r="F863" s="9"/>
      <c r="G863" s="9"/>
      <c r="H863" s="9"/>
      <c r="I863" s="9"/>
      <c r="J863" s="10"/>
      <c r="K863" s="11"/>
      <c r="L863" s="9"/>
      <c r="M863" s="12"/>
      <c r="N863" s="9"/>
    </row>
    <row r="864">
      <c r="A864" s="9"/>
      <c r="B864" s="10"/>
      <c r="C864" s="11"/>
      <c r="D864" s="9"/>
      <c r="E864" s="11"/>
      <c r="F864" s="9"/>
      <c r="G864" s="9"/>
      <c r="H864" s="9"/>
      <c r="I864" s="9"/>
      <c r="J864" s="10"/>
      <c r="K864" s="11"/>
      <c r="L864" s="9"/>
      <c r="M864" s="12"/>
      <c r="N864" s="9"/>
    </row>
    <row r="865">
      <c r="A865" s="9"/>
      <c r="B865" s="10"/>
      <c r="C865" s="11"/>
      <c r="D865" s="9"/>
      <c r="E865" s="11"/>
      <c r="F865" s="9"/>
      <c r="G865" s="9"/>
      <c r="H865" s="9"/>
      <c r="I865" s="9"/>
      <c r="J865" s="10"/>
      <c r="K865" s="11"/>
      <c r="L865" s="9"/>
      <c r="M865" s="12"/>
      <c r="N865" s="9"/>
    </row>
    <row r="866">
      <c r="A866" s="9"/>
      <c r="B866" s="10"/>
      <c r="C866" s="11"/>
      <c r="D866" s="9"/>
      <c r="E866" s="11"/>
      <c r="F866" s="9"/>
      <c r="G866" s="9"/>
      <c r="H866" s="9"/>
      <c r="I866" s="9"/>
      <c r="J866" s="10"/>
      <c r="K866" s="11"/>
      <c r="L866" s="9"/>
      <c r="M866" s="12"/>
      <c r="N866" s="9"/>
    </row>
    <row r="867">
      <c r="A867" s="9"/>
      <c r="B867" s="10"/>
      <c r="C867" s="11"/>
      <c r="D867" s="9"/>
      <c r="E867" s="11"/>
      <c r="F867" s="9"/>
      <c r="G867" s="9"/>
      <c r="H867" s="9"/>
      <c r="I867" s="9"/>
      <c r="J867" s="10"/>
      <c r="K867" s="11"/>
      <c r="L867" s="9"/>
      <c r="M867" s="12"/>
      <c r="N867" s="9"/>
    </row>
    <row r="868">
      <c r="A868" s="9"/>
      <c r="B868" s="10"/>
      <c r="C868" s="11"/>
      <c r="D868" s="9"/>
      <c r="E868" s="11"/>
      <c r="F868" s="9"/>
      <c r="G868" s="9"/>
      <c r="H868" s="9"/>
      <c r="I868" s="9"/>
      <c r="J868" s="10"/>
      <c r="K868" s="11"/>
      <c r="L868" s="9"/>
      <c r="M868" s="12"/>
      <c r="N868" s="9"/>
    </row>
    <row r="869">
      <c r="A869" s="9"/>
      <c r="B869" s="10"/>
      <c r="C869" s="11"/>
      <c r="D869" s="9"/>
      <c r="E869" s="11"/>
      <c r="F869" s="9"/>
      <c r="G869" s="9"/>
      <c r="H869" s="9"/>
      <c r="I869" s="9"/>
      <c r="J869" s="10"/>
      <c r="K869" s="11"/>
      <c r="L869" s="9"/>
      <c r="M869" s="12"/>
      <c r="N869" s="9"/>
    </row>
    <row r="870">
      <c r="A870" s="9"/>
      <c r="B870" s="10"/>
      <c r="C870" s="11"/>
      <c r="D870" s="9"/>
      <c r="E870" s="11"/>
      <c r="F870" s="9"/>
      <c r="G870" s="9"/>
      <c r="H870" s="9"/>
      <c r="I870" s="9"/>
      <c r="J870" s="10"/>
      <c r="K870" s="11"/>
      <c r="L870" s="9"/>
      <c r="M870" s="12"/>
      <c r="N870" s="9"/>
    </row>
    <row r="871">
      <c r="A871" s="9"/>
      <c r="B871" s="10"/>
      <c r="C871" s="11"/>
      <c r="D871" s="9"/>
      <c r="E871" s="11"/>
      <c r="F871" s="9"/>
      <c r="G871" s="9"/>
      <c r="H871" s="9"/>
      <c r="I871" s="9"/>
      <c r="J871" s="10"/>
      <c r="K871" s="11"/>
      <c r="L871" s="9"/>
      <c r="M871" s="12"/>
      <c r="N871" s="9"/>
    </row>
    <row r="872">
      <c r="A872" s="9"/>
      <c r="B872" s="10"/>
      <c r="C872" s="11"/>
      <c r="D872" s="9"/>
      <c r="E872" s="11"/>
      <c r="F872" s="9"/>
      <c r="G872" s="9"/>
      <c r="H872" s="9"/>
      <c r="I872" s="9"/>
      <c r="J872" s="10"/>
      <c r="K872" s="11"/>
      <c r="L872" s="9"/>
      <c r="M872" s="12"/>
      <c r="N872" s="9"/>
    </row>
    <row r="873">
      <c r="A873" s="9"/>
      <c r="B873" s="10"/>
      <c r="C873" s="11"/>
      <c r="D873" s="9"/>
      <c r="E873" s="11"/>
      <c r="F873" s="9"/>
      <c r="G873" s="9"/>
      <c r="H873" s="9"/>
      <c r="I873" s="9"/>
      <c r="J873" s="10"/>
      <c r="K873" s="11"/>
      <c r="L873" s="9"/>
      <c r="M873" s="12"/>
      <c r="N873" s="9"/>
    </row>
    <row r="874">
      <c r="A874" s="9"/>
      <c r="B874" s="10"/>
      <c r="C874" s="11"/>
      <c r="D874" s="9"/>
      <c r="E874" s="11"/>
      <c r="F874" s="9"/>
      <c r="G874" s="9"/>
      <c r="H874" s="9"/>
      <c r="I874" s="9"/>
      <c r="J874" s="10"/>
      <c r="K874" s="11"/>
      <c r="L874" s="9"/>
      <c r="M874" s="12"/>
      <c r="N874" s="9"/>
    </row>
    <row r="875">
      <c r="A875" s="9"/>
      <c r="B875" s="10"/>
      <c r="C875" s="11"/>
      <c r="D875" s="9"/>
      <c r="E875" s="11"/>
      <c r="F875" s="9"/>
      <c r="G875" s="9"/>
      <c r="H875" s="9"/>
      <c r="I875" s="9"/>
      <c r="J875" s="10"/>
      <c r="K875" s="11"/>
      <c r="L875" s="9"/>
      <c r="M875" s="12"/>
      <c r="N875" s="9"/>
    </row>
    <row r="876">
      <c r="A876" s="9"/>
      <c r="B876" s="10"/>
      <c r="C876" s="11"/>
      <c r="D876" s="9"/>
      <c r="E876" s="11"/>
      <c r="F876" s="9"/>
      <c r="G876" s="9"/>
      <c r="H876" s="9"/>
      <c r="I876" s="9"/>
      <c r="J876" s="10"/>
      <c r="K876" s="11"/>
      <c r="L876" s="9"/>
      <c r="M876" s="12"/>
      <c r="N876" s="9"/>
    </row>
    <row r="877">
      <c r="A877" s="9"/>
      <c r="B877" s="10"/>
      <c r="C877" s="11"/>
      <c r="D877" s="9"/>
      <c r="E877" s="11"/>
      <c r="F877" s="9"/>
      <c r="G877" s="9"/>
      <c r="H877" s="9"/>
      <c r="I877" s="9"/>
      <c r="J877" s="10"/>
      <c r="K877" s="11"/>
      <c r="L877" s="9"/>
      <c r="M877" s="12"/>
      <c r="N877" s="9"/>
    </row>
    <row r="878">
      <c r="A878" s="9"/>
      <c r="B878" s="10"/>
      <c r="C878" s="11"/>
      <c r="D878" s="9"/>
      <c r="E878" s="11"/>
      <c r="F878" s="9"/>
      <c r="G878" s="9"/>
      <c r="H878" s="9"/>
      <c r="I878" s="9"/>
      <c r="J878" s="10"/>
      <c r="K878" s="11"/>
      <c r="L878" s="9"/>
      <c r="M878" s="12"/>
      <c r="N878" s="9"/>
    </row>
    <row r="879">
      <c r="A879" s="9"/>
      <c r="B879" s="10"/>
      <c r="C879" s="11"/>
      <c r="D879" s="9"/>
      <c r="E879" s="11"/>
      <c r="F879" s="9"/>
      <c r="G879" s="9"/>
      <c r="H879" s="9"/>
      <c r="I879" s="9"/>
      <c r="J879" s="10"/>
      <c r="K879" s="11"/>
      <c r="L879" s="9"/>
      <c r="M879" s="12"/>
      <c r="N879" s="9"/>
    </row>
    <row r="880">
      <c r="A880" s="9"/>
      <c r="B880" s="10"/>
      <c r="C880" s="11"/>
      <c r="D880" s="9"/>
      <c r="E880" s="11"/>
      <c r="F880" s="9"/>
      <c r="G880" s="9"/>
      <c r="H880" s="9"/>
      <c r="I880" s="9"/>
      <c r="J880" s="10"/>
      <c r="K880" s="11"/>
      <c r="L880" s="9"/>
      <c r="M880" s="12"/>
      <c r="N880" s="9"/>
    </row>
    <row r="881">
      <c r="A881" s="9"/>
      <c r="B881" s="10"/>
      <c r="C881" s="11"/>
      <c r="D881" s="9"/>
      <c r="E881" s="11"/>
      <c r="F881" s="9"/>
      <c r="G881" s="9"/>
      <c r="H881" s="9"/>
      <c r="I881" s="9"/>
      <c r="J881" s="10"/>
      <c r="K881" s="11"/>
      <c r="L881" s="9"/>
      <c r="M881" s="12"/>
      <c r="N881" s="9"/>
    </row>
    <row r="882">
      <c r="A882" s="9"/>
      <c r="B882" s="10"/>
      <c r="C882" s="11"/>
      <c r="D882" s="9"/>
      <c r="E882" s="11"/>
      <c r="F882" s="9"/>
      <c r="G882" s="9"/>
      <c r="H882" s="9"/>
      <c r="I882" s="9"/>
      <c r="J882" s="10"/>
      <c r="K882" s="11"/>
      <c r="L882" s="9"/>
      <c r="M882" s="12"/>
      <c r="N882" s="9"/>
    </row>
    <row r="883">
      <c r="A883" s="9"/>
      <c r="B883" s="10"/>
      <c r="C883" s="11"/>
      <c r="D883" s="9"/>
      <c r="E883" s="11"/>
      <c r="F883" s="9"/>
      <c r="G883" s="9"/>
      <c r="H883" s="9"/>
      <c r="I883" s="9"/>
      <c r="J883" s="10"/>
      <c r="K883" s="11"/>
      <c r="L883" s="9"/>
      <c r="M883" s="12"/>
      <c r="N883" s="9"/>
    </row>
    <row r="884">
      <c r="A884" s="9"/>
      <c r="B884" s="10"/>
      <c r="C884" s="11"/>
      <c r="D884" s="9"/>
      <c r="E884" s="11"/>
      <c r="F884" s="9"/>
      <c r="G884" s="9"/>
      <c r="H884" s="9"/>
      <c r="I884" s="9"/>
      <c r="J884" s="10"/>
      <c r="K884" s="11"/>
      <c r="L884" s="9"/>
      <c r="M884" s="9"/>
      <c r="N884" s="9"/>
    </row>
    <row r="885">
      <c r="A885" s="9"/>
      <c r="B885" s="10"/>
      <c r="C885" s="11"/>
      <c r="D885" s="9"/>
      <c r="E885" s="11"/>
      <c r="F885" s="9"/>
      <c r="G885" s="9"/>
      <c r="H885" s="9"/>
      <c r="I885" s="9"/>
      <c r="J885" s="10"/>
      <c r="K885" s="11"/>
      <c r="L885" s="9"/>
      <c r="M885" s="9"/>
      <c r="N885" s="9"/>
    </row>
    <row r="886">
      <c r="A886" s="9"/>
      <c r="B886" s="10"/>
      <c r="C886" s="11"/>
      <c r="D886" s="9"/>
      <c r="E886" s="11"/>
      <c r="F886" s="9"/>
      <c r="G886" s="9"/>
      <c r="H886" s="9"/>
      <c r="I886" s="9"/>
      <c r="J886" s="10"/>
      <c r="K886" s="11"/>
      <c r="L886" s="9"/>
      <c r="M886" s="12"/>
      <c r="N886" s="9"/>
    </row>
    <row r="887">
      <c r="A887" s="9"/>
      <c r="B887" s="10"/>
      <c r="C887" s="11"/>
      <c r="D887" s="9"/>
      <c r="E887" s="11"/>
      <c r="F887" s="9"/>
      <c r="G887" s="9"/>
      <c r="H887" s="9"/>
      <c r="I887" s="9"/>
      <c r="J887" s="10"/>
      <c r="K887" s="11"/>
      <c r="L887" s="9"/>
      <c r="M887" s="12"/>
      <c r="N887" s="9"/>
    </row>
    <row r="888">
      <c r="A888" s="9"/>
      <c r="B888" s="10"/>
      <c r="C888" s="11"/>
      <c r="D888" s="9"/>
      <c r="E888" s="11"/>
      <c r="F888" s="9"/>
      <c r="G888" s="9"/>
      <c r="H888" s="9"/>
      <c r="I888" s="9"/>
      <c r="J888" s="10"/>
      <c r="K888" s="11"/>
      <c r="L888" s="9"/>
      <c r="M888" s="12"/>
      <c r="N888" s="9"/>
    </row>
    <row r="889">
      <c r="A889" s="9"/>
      <c r="B889" s="10"/>
      <c r="C889" s="11"/>
      <c r="D889" s="9"/>
      <c r="E889" s="11"/>
      <c r="F889" s="9"/>
      <c r="G889" s="9"/>
      <c r="H889" s="9"/>
      <c r="I889" s="9"/>
      <c r="J889" s="10"/>
      <c r="K889" s="11"/>
      <c r="L889" s="9"/>
      <c r="M889" s="12"/>
      <c r="N889" s="9"/>
    </row>
    <row r="890">
      <c r="A890" s="9"/>
      <c r="B890" s="10"/>
      <c r="C890" s="11"/>
      <c r="D890" s="9"/>
      <c r="E890" s="11"/>
      <c r="F890" s="9"/>
      <c r="G890" s="9"/>
      <c r="H890" s="9"/>
      <c r="I890" s="9"/>
      <c r="J890" s="10"/>
      <c r="K890" s="11"/>
      <c r="L890" s="9"/>
      <c r="M890" s="12"/>
      <c r="N890" s="9"/>
    </row>
    <row r="891">
      <c r="A891" s="9"/>
      <c r="B891" s="10"/>
      <c r="C891" s="11"/>
      <c r="D891" s="9"/>
      <c r="E891" s="11"/>
      <c r="F891" s="9"/>
      <c r="G891" s="9"/>
      <c r="H891" s="9"/>
      <c r="I891" s="9"/>
      <c r="J891" s="10"/>
      <c r="K891" s="11"/>
      <c r="L891" s="9"/>
      <c r="M891" s="12"/>
      <c r="N891" s="9"/>
    </row>
    <row r="892">
      <c r="A892" s="9"/>
      <c r="B892" s="10"/>
      <c r="C892" s="11"/>
      <c r="D892" s="9"/>
      <c r="E892" s="11"/>
      <c r="F892" s="9"/>
      <c r="G892" s="9"/>
      <c r="H892" s="9"/>
      <c r="I892" s="9"/>
      <c r="J892" s="10"/>
      <c r="K892" s="11"/>
      <c r="L892" s="9"/>
      <c r="M892" s="12"/>
      <c r="N892" s="9"/>
    </row>
    <row r="893">
      <c r="A893" s="9"/>
      <c r="B893" s="10"/>
      <c r="C893" s="11"/>
      <c r="D893" s="9"/>
      <c r="E893" s="11"/>
      <c r="F893" s="9"/>
      <c r="G893" s="9"/>
      <c r="H893" s="9"/>
      <c r="I893" s="9"/>
      <c r="J893" s="10"/>
      <c r="K893" s="11"/>
      <c r="L893" s="9"/>
      <c r="M893" s="12"/>
      <c r="N893" s="9"/>
    </row>
    <row r="894">
      <c r="A894" s="9"/>
      <c r="B894" s="10"/>
      <c r="C894" s="11"/>
      <c r="D894" s="9"/>
      <c r="E894" s="11"/>
      <c r="F894" s="9"/>
      <c r="G894" s="9"/>
      <c r="H894" s="9"/>
      <c r="I894" s="9"/>
      <c r="J894" s="10"/>
      <c r="K894" s="11"/>
      <c r="L894" s="9"/>
      <c r="M894" s="12"/>
      <c r="N894" s="9"/>
    </row>
    <row r="895">
      <c r="A895" s="9"/>
      <c r="B895" s="10"/>
      <c r="C895" s="11"/>
      <c r="D895" s="9"/>
      <c r="E895" s="11"/>
      <c r="F895" s="9"/>
      <c r="G895" s="9"/>
      <c r="H895" s="9"/>
      <c r="I895" s="9"/>
      <c r="J895" s="10"/>
      <c r="K895" s="11"/>
      <c r="L895" s="9"/>
      <c r="M895" s="12"/>
      <c r="N895" s="9"/>
    </row>
    <row r="896">
      <c r="A896" s="9"/>
      <c r="B896" s="10"/>
      <c r="C896" s="11"/>
      <c r="D896" s="9"/>
      <c r="E896" s="11"/>
      <c r="F896" s="9"/>
      <c r="G896" s="9"/>
      <c r="H896" s="9"/>
      <c r="I896" s="9"/>
      <c r="J896" s="10"/>
      <c r="K896" s="11"/>
      <c r="L896" s="9"/>
      <c r="M896" s="12"/>
      <c r="N896" s="9"/>
    </row>
    <row r="897">
      <c r="A897" s="9"/>
      <c r="B897" s="10"/>
      <c r="C897" s="11"/>
      <c r="D897" s="9"/>
      <c r="E897" s="11"/>
      <c r="F897" s="9"/>
      <c r="G897" s="9"/>
      <c r="H897" s="9"/>
      <c r="I897" s="9"/>
      <c r="J897" s="10"/>
      <c r="K897" s="11"/>
      <c r="L897" s="9"/>
      <c r="M897" s="12"/>
      <c r="N897" s="9"/>
    </row>
    <row r="898">
      <c r="A898" s="9"/>
      <c r="B898" s="10"/>
      <c r="C898" s="11"/>
      <c r="D898" s="9"/>
      <c r="E898" s="11"/>
      <c r="F898" s="9"/>
      <c r="G898" s="9"/>
      <c r="H898" s="9"/>
      <c r="I898" s="9"/>
      <c r="J898" s="10"/>
      <c r="K898" s="11"/>
      <c r="L898" s="9"/>
      <c r="M898" s="12"/>
      <c r="N898" s="9"/>
    </row>
    <row r="899">
      <c r="A899" s="9"/>
      <c r="B899" s="10"/>
      <c r="C899" s="11"/>
      <c r="D899" s="9"/>
      <c r="E899" s="11"/>
      <c r="F899" s="9"/>
      <c r="G899" s="9"/>
      <c r="H899" s="9"/>
      <c r="I899" s="9"/>
      <c r="J899" s="10"/>
      <c r="K899" s="11"/>
      <c r="L899" s="9"/>
      <c r="M899" s="12"/>
      <c r="N899" s="9"/>
    </row>
    <row r="900">
      <c r="A900" s="9"/>
      <c r="B900" s="10"/>
      <c r="C900" s="11"/>
      <c r="D900" s="9"/>
      <c r="E900" s="11"/>
      <c r="F900" s="9"/>
      <c r="G900" s="9"/>
      <c r="H900" s="9"/>
      <c r="I900" s="9"/>
      <c r="J900" s="10"/>
      <c r="K900" s="11"/>
      <c r="L900" s="9"/>
      <c r="M900" s="12"/>
      <c r="N900" s="9"/>
    </row>
    <row r="901">
      <c r="A901" s="9"/>
      <c r="B901" s="10"/>
      <c r="C901" s="11"/>
      <c r="D901" s="9"/>
      <c r="E901" s="11"/>
      <c r="F901" s="9"/>
      <c r="G901" s="9"/>
      <c r="H901" s="9"/>
      <c r="I901" s="9"/>
      <c r="J901" s="10"/>
      <c r="K901" s="11"/>
      <c r="L901" s="9"/>
      <c r="M901" s="12"/>
      <c r="N901" s="9"/>
    </row>
    <row r="902">
      <c r="A902" s="9"/>
      <c r="B902" s="10"/>
      <c r="C902" s="11"/>
      <c r="D902" s="9"/>
      <c r="E902" s="11"/>
      <c r="F902" s="9"/>
      <c r="G902" s="9"/>
      <c r="H902" s="9"/>
      <c r="I902" s="9"/>
      <c r="J902" s="10"/>
      <c r="K902" s="11"/>
      <c r="L902" s="9"/>
      <c r="M902" s="12"/>
      <c r="N902" s="9"/>
    </row>
    <row r="903">
      <c r="A903" s="9"/>
      <c r="B903" s="10"/>
      <c r="C903" s="11"/>
      <c r="D903" s="9"/>
      <c r="E903" s="11"/>
      <c r="F903" s="9"/>
      <c r="G903" s="9"/>
      <c r="H903" s="9"/>
      <c r="I903" s="9"/>
      <c r="J903" s="10"/>
      <c r="K903" s="11"/>
      <c r="L903" s="9"/>
      <c r="M903" s="12"/>
      <c r="N903" s="9"/>
    </row>
    <row r="904">
      <c r="A904" s="9"/>
      <c r="B904" s="10"/>
      <c r="C904" s="11"/>
      <c r="D904" s="9"/>
      <c r="E904" s="11"/>
      <c r="F904" s="9"/>
      <c r="G904" s="9"/>
      <c r="H904" s="9"/>
      <c r="I904" s="9"/>
      <c r="J904" s="10"/>
      <c r="K904" s="11"/>
      <c r="L904" s="9"/>
      <c r="M904" s="12"/>
      <c r="N904" s="9"/>
    </row>
    <row r="905">
      <c r="A905" s="9"/>
      <c r="B905" s="10"/>
      <c r="C905" s="11"/>
      <c r="D905" s="9"/>
      <c r="E905" s="11"/>
      <c r="F905" s="9"/>
      <c r="G905" s="9"/>
      <c r="H905" s="9"/>
      <c r="I905" s="9"/>
      <c r="J905" s="10"/>
      <c r="K905" s="11"/>
      <c r="L905" s="9"/>
      <c r="M905" s="12"/>
      <c r="N905" s="9"/>
    </row>
    <row r="906">
      <c r="A906" s="9"/>
      <c r="B906" s="10"/>
      <c r="C906" s="11"/>
      <c r="D906" s="9"/>
      <c r="E906" s="11"/>
      <c r="F906" s="9"/>
      <c r="G906" s="9"/>
      <c r="H906" s="9"/>
      <c r="I906" s="9"/>
      <c r="J906" s="10"/>
      <c r="K906" s="11"/>
      <c r="L906" s="9"/>
      <c r="M906" s="12"/>
      <c r="N906" s="9"/>
    </row>
    <row r="907">
      <c r="A907" s="9"/>
      <c r="B907" s="10"/>
      <c r="C907" s="11"/>
      <c r="D907" s="9"/>
      <c r="E907" s="11"/>
      <c r="F907" s="9"/>
      <c r="G907" s="9"/>
      <c r="H907" s="9"/>
      <c r="I907" s="9"/>
      <c r="J907" s="10"/>
      <c r="K907" s="11"/>
      <c r="L907" s="9"/>
      <c r="M907" s="12"/>
      <c r="N907" s="9"/>
    </row>
    <row r="908">
      <c r="A908" s="9"/>
      <c r="B908" s="10"/>
      <c r="C908" s="11"/>
      <c r="D908" s="9"/>
      <c r="E908" s="11"/>
      <c r="F908" s="9"/>
      <c r="G908" s="9"/>
      <c r="H908" s="9"/>
      <c r="I908" s="9"/>
      <c r="J908" s="10"/>
      <c r="K908" s="11"/>
      <c r="L908" s="9"/>
      <c r="M908" s="12"/>
      <c r="N908" s="9"/>
    </row>
    <row r="909">
      <c r="A909" s="9"/>
      <c r="B909" s="10"/>
      <c r="C909" s="11"/>
      <c r="D909" s="9"/>
      <c r="E909" s="11"/>
      <c r="F909" s="9"/>
      <c r="G909" s="9"/>
      <c r="H909" s="9"/>
      <c r="I909" s="9"/>
      <c r="J909" s="10"/>
      <c r="K909" s="11"/>
      <c r="L909" s="9"/>
      <c r="M909" s="12"/>
      <c r="N909" s="9"/>
    </row>
    <row r="910">
      <c r="A910" s="9"/>
      <c r="B910" s="10"/>
      <c r="C910" s="11"/>
      <c r="D910" s="9"/>
      <c r="E910" s="11"/>
      <c r="F910" s="9"/>
      <c r="G910" s="9"/>
      <c r="H910" s="9"/>
      <c r="I910" s="9"/>
      <c r="J910" s="10"/>
      <c r="K910" s="11"/>
      <c r="L910" s="9"/>
      <c r="M910" s="12"/>
      <c r="N910" s="9"/>
    </row>
    <row r="911">
      <c r="A911" s="9"/>
      <c r="B911" s="10"/>
      <c r="C911" s="11"/>
      <c r="D911" s="9"/>
      <c r="E911" s="11"/>
      <c r="F911" s="9"/>
      <c r="G911" s="9"/>
      <c r="H911" s="9"/>
      <c r="I911" s="9"/>
      <c r="J911" s="10"/>
      <c r="K911" s="11"/>
      <c r="L911" s="9"/>
      <c r="M911" s="12"/>
      <c r="N911" s="9"/>
    </row>
    <row r="912">
      <c r="A912" s="9"/>
      <c r="B912" s="10"/>
      <c r="C912" s="11"/>
      <c r="D912" s="9"/>
      <c r="E912" s="11"/>
      <c r="F912" s="9"/>
      <c r="G912" s="9"/>
      <c r="H912" s="9"/>
      <c r="I912" s="9"/>
      <c r="J912" s="10"/>
      <c r="K912" s="11"/>
      <c r="L912" s="9"/>
      <c r="M912" s="12"/>
      <c r="N912" s="9"/>
    </row>
    <row r="913">
      <c r="A913" s="9"/>
      <c r="B913" s="10"/>
      <c r="C913" s="11"/>
      <c r="D913" s="9"/>
      <c r="E913" s="11"/>
      <c r="F913" s="9"/>
      <c r="G913" s="9"/>
      <c r="H913" s="9"/>
      <c r="I913" s="9"/>
      <c r="J913" s="10"/>
      <c r="K913" s="11"/>
      <c r="L913" s="9"/>
      <c r="M913" s="12"/>
      <c r="N913" s="9"/>
    </row>
    <row r="914">
      <c r="A914" s="9"/>
      <c r="B914" s="10"/>
      <c r="C914" s="11"/>
      <c r="D914" s="9"/>
      <c r="E914" s="11"/>
      <c r="F914" s="9"/>
      <c r="G914" s="9"/>
      <c r="H914" s="9"/>
      <c r="I914" s="9"/>
      <c r="J914" s="10"/>
      <c r="K914" s="11"/>
      <c r="L914" s="9"/>
      <c r="M914" s="12"/>
      <c r="N914" s="9"/>
    </row>
    <row r="915">
      <c r="A915" s="9"/>
      <c r="B915" s="10"/>
      <c r="C915" s="11"/>
      <c r="D915" s="9"/>
      <c r="E915" s="11"/>
      <c r="F915" s="9"/>
      <c r="G915" s="9"/>
      <c r="H915" s="9"/>
      <c r="I915" s="9"/>
      <c r="J915" s="10"/>
      <c r="K915" s="11"/>
      <c r="L915" s="9"/>
      <c r="M915" s="12"/>
      <c r="N915" s="9"/>
    </row>
    <row r="916">
      <c r="A916" s="9"/>
      <c r="B916" s="10"/>
      <c r="C916" s="11"/>
      <c r="D916" s="9"/>
      <c r="E916" s="11"/>
      <c r="F916" s="9"/>
      <c r="G916" s="9"/>
      <c r="H916" s="9"/>
      <c r="I916" s="9"/>
      <c r="J916" s="10"/>
      <c r="K916" s="11"/>
      <c r="L916" s="9"/>
      <c r="M916" s="12"/>
      <c r="N916" s="9"/>
    </row>
    <row r="917">
      <c r="A917" s="9"/>
      <c r="B917" s="10"/>
      <c r="C917" s="11"/>
      <c r="D917" s="9"/>
      <c r="E917" s="11"/>
      <c r="F917" s="9"/>
      <c r="G917" s="9"/>
      <c r="H917" s="9"/>
      <c r="I917" s="9"/>
      <c r="J917" s="10"/>
      <c r="K917" s="11"/>
      <c r="L917" s="9"/>
      <c r="M917" s="12"/>
      <c r="N917" s="9"/>
    </row>
    <row r="918">
      <c r="A918" s="9"/>
      <c r="B918" s="10"/>
      <c r="C918" s="11"/>
      <c r="D918" s="9"/>
      <c r="E918" s="11"/>
      <c r="F918" s="9"/>
      <c r="G918" s="9"/>
      <c r="H918" s="9"/>
      <c r="I918" s="9"/>
      <c r="J918" s="10"/>
      <c r="K918" s="11"/>
      <c r="L918" s="9"/>
      <c r="M918" s="12"/>
      <c r="N918" s="9"/>
    </row>
    <row r="919">
      <c r="A919" s="9"/>
      <c r="B919" s="10"/>
      <c r="C919" s="11"/>
      <c r="D919" s="9"/>
      <c r="E919" s="11"/>
      <c r="F919" s="9"/>
      <c r="G919" s="9"/>
      <c r="H919" s="9"/>
      <c r="I919" s="9"/>
      <c r="J919" s="10"/>
      <c r="K919" s="11"/>
      <c r="L919" s="9"/>
      <c r="M919" s="12"/>
      <c r="N919" s="9"/>
    </row>
    <row r="920">
      <c r="A920" s="9"/>
      <c r="B920" s="10"/>
      <c r="C920" s="11"/>
      <c r="D920" s="9"/>
      <c r="E920" s="11"/>
      <c r="F920" s="9"/>
      <c r="G920" s="9"/>
      <c r="H920" s="9"/>
      <c r="I920" s="9"/>
      <c r="J920" s="10"/>
      <c r="K920" s="11"/>
      <c r="L920" s="9"/>
      <c r="M920" s="12"/>
      <c r="N920" s="9"/>
    </row>
    <row r="921">
      <c r="A921" s="9"/>
      <c r="B921" s="10"/>
      <c r="C921" s="11"/>
      <c r="D921" s="9"/>
      <c r="E921" s="11"/>
      <c r="F921" s="9"/>
      <c r="G921" s="9"/>
      <c r="H921" s="9"/>
      <c r="I921" s="9"/>
      <c r="J921" s="10"/>
      <c r="K921" s="11"/>
      <c r="L921" s="9"/>
      <c r="M921" s="12"/>
      <c r="N921" s="9"/>
    </row>
    <row r="922">
      <c r="A922" s="9"/>
      <c r="B922" s="10"/>
      <c r="C922" s="11"/>
      <c r="D922" s="9"/>
      <c r="E922" s="11"/>
      <c r="F922" s="9"/>
      <c r="G922" s="9"/>
      <c r="H922" s="9"/>
      <c r="I922" s="9"/>
      <c r="J922" s="10"/>
      <c r="K922" s="11"/>
      <c r="L922" s="9"/>
      <c r="M922" s="12"/>
      <c r="N922" s="9"/>
    </row>
    <row r="923">
      <c r="A923" s="9"/>
      <c r="B923" s="10"/>
      <c r="C923" s="11"/>
      <c r="D923" s="9"/>
      <c r="E923" s="11"/>
      <c r="F923" s="9"/>
      <c r="G923" s="9"/>
      <c r="H923" s="9"/>
      <c r="I923" s="9"/>
      <c r="J923" s="10"/>
      <c r="K923" s="11"/>
      <c r="L923" s="9"/>
      <c r="M923" s="12"/>
      <c r="N923" s="9"/>
    </row>
    <row r="924">
      <c r="A924" s="9"/>
      <c r="B924" s="10"/>
      <c r="C924" s="11"/>
      <c r="D924" s="9"/>
      <c r="E924" s="11"/>
      <c r="F924" s="9"/>
      <c r="G924" s="9"/>
      <c r="H924" s="9"/>
      <c r="I924" s="9"/>
      <c r="J924" s="10"/>
      <c r="K924" s="11"/>
      <c r="L924" s="9"/>
      <c r="M924" s="12"/>
      <c r="N924" s="9"/>
    </row>
    <row r="925">
      <c r="A925" s="9"/>
      <c r="B925" s="10"/>
      <c r="C925" s="11"/>
      <c r="D925" s="9"/>
      <c r="E925" s="11"/>
      <c r="F925" s="9"/>
      <c r="G925" s="9"/>
      <c r="H925" s="9"/>
      <c r="I925" s="9"/>
      <c r="J925" s="10"/>
      <c r="K925" s="11"/>
      <c r="L925" s="9"/>
      <c r="M925" s="12"/>
      <c r="N925" s="9"/>
    </row>
    <row r="926">
      <c r="A926" s="9"/>
      <c r="B926" s="10"/>
      <c r="C926" s="11"/>
      <c r="D926" s="9"/>
      <c r="E926" s="11"/>
      <c r="F926" s="9"/>
      <c r="G926" s="9"/>
      <c r="H926" s="9"/>
      <c r="I926" s="9"/>
      <c r="J926" s="10"/>
      <c r="K926" s="11"/>
      <c r="L926" s="9"/>
      <c r="M926" s="12"/>
      <c r="N926" s="9"/>
    </row>
    <row r="927">
      <c r="A927" s="9"/>
      <c r="B927" s="10"/>
      <c r="C927" s="11"/>
      <c r="D927" s="9"/>
      <c r="E927" s="11"/>
      <c r="F927" s="9"/>
      <c r="G927" s="9"/>
      <c r="H927" s="9"/>
      <c r="I927" s="9"/>
      <c r="J927" s="10"/>
      <c r="K927" s="11"/>
      <c r="L927" s="9"/>
      <c r="M927" s="12"/>
      <c r="N927" s="9"/>
    </row>
    <row r="928">
      <c r="A928" s="9"/>
      <c r="B928" s="10"/>
      <c r="C928" s="11"/>
      <c r="D928" s="9"/>
      <c r="E928" s="11"/>
      <c r="F928" s="9"/>
      <c r="G928" s="9"/>
      <c r="H928" s="9"/>
      <c r="I928" s="9"/>
      <c r="J928" s="10"/>
      <c r="K928" s="11"/>
      <c r="L928" s="9"/>
      <c r="M928" s="12"/>
      <c r="N928" s="9"/>
    </row>
    <row r="929">
      <c r="A929" s="9"/>
      <c r="B929" s="10"/>
      <c r="C929" s="11"/>
      <c r="D929" s="9"/>
      <c r="E929" s="11"/>
      <c r="F929" s="9"/>
      <c r="G929" s="9"/>
      <c r="H929" s="9"/>
      <c r="I929" s="9"/>
      <c r="J929" s="10"/>
      <c r="K929" s="11"/>
      <c r="L929" s="9"/>
      <c r="M929" s="12"/>
      <c r="N929" s="9"/>
    </row>
    <row r="930">
      <c r="A930" s="9"/>
      <c r="B930" s="10"/>
      <c r="C930" s="11"/>
      <c r="D930" s="9"/>
      <c r="E930" s="11"/>
      <c r="F930" s="9"/>
      <c r="G930" s="9"/>
      <c r="H930" s="9"/>
      <c r="I930" s="9"/>
      <c r="J930" s="10"/>
      <c r="K930" s="11"/>
      <c r="L930" s="9"/>
      <c r="M930" s="12"/>
      <c r="N930" s="9"/>
    </row>
    <row r="931">
      <c r="A931" s="9"/>
      <c r="B931" s="10"/>
      <c r="C931" s="11"/>
      <c r="D931" s="9"/>
      <c r="E931" s="11"/>
      <c r="F931" s="9"/>
      <c r="G931" s="9"/>
      <c r="H931" s="9"/>
      <c r="I931" s="9"/>
      <c r="J931" s="10"/>
      <c r="K931" s="11"/>
      <c r="L931" s="9"/>
      <c r="M931" s="12"/>
      <c r="N931" s="9"/>
    </row>
    <row r="932">
      <c r="A932" s="9"/>
      <c r="B932" s="10"/>
      <c r="C932" s="11"/>
      <c r="D932" s="9"/>
      <c r="E932" s="11"/>
      <c r="F932" s="9"/>
      <c r="G932" s="9"/>
      <c r="H932" s="9"/>
      <c r="I932" s="9"/>
      <c r="J932" s="10"/>
      <c r="K932" s="11"/>
      <c r="L932" s="9"/>
      <c r="M932" s="12"/>
      <c r="N932" s="9"/>
    </row>
    <row r="933">
      <c r="A933" s="9"/>
      <c r="B933" s="10"/>
      <c r="C933" s="11"/>
      <c r="D933" s="9"/>
      <c r="E933" s="11"/>
      <c r="F933" s="9"/>
      <c r="G933" s="9"/>
      <c r="H933" s="9"/>
      <c r="I933" s="9"/>
      <c r="J933" s="10"/>
      <c r="K933" s="11"/>
      <c r="L933" s="9"/>
      <c r="M933" s="12"/>
      <c r="N933" s="9"/>
    </row>
    <row r="934">
      <c r="A934" s="9"/>
      <c r="B934" s="10"/>
      <c r="C934" s="11"/>
      <c r="D934" s="9"/>
      <c r="E934" s="11"/>
      <c r="F934" s="9"/>
      <c r="G934" s="9"/>
      <c r="H934" s="9"/>
      <c r="I934" s="9"/>
      <c r="J934" s="10"/>
      <c r="K934" s="11"/>
      <c r="L934" s="9"/>
      <c r="M934" s="12"/>
      <c r="N934" s="9"/>
    </row>
    <row r="935">
      <c r="A935" s="9"/>
      <c r="B935" s="10"/>
      <c r="C935" s="11"/>
      <c r="D935" s="9"/>
      <c r="E935" s="11"/>
      <c r="F935" s="9"/>
      <c r="G935" s="9"/>
      <c r="H935" s="9"/>
      <c r="I935" s="9"/>
      <c r="J935" s="10"/>
      <c r="K935" s="11"/>
      <c r="L935" s="9"/>
      <c r="M935" s="12"/>
      <c r="N935" s="9"/>
    </row>
    <row r="936">
      <c r="A936" s="9"/>
      <c r="B936" s="10"/>
      <c r="C936" s="11"/>
      <c r="D936" s="9"/>
      <c r="E936" s="11"/>
      <c r="F936" s="9"/>
      <c r="G936" s="9"/>
      <c r="H936" s="9"/>
      <c r="I936" s="9"/>
      <c r="J936" s="10"/>
      <c r="K936" s="11"/>
      <c r="L936" s="9"/>
      <c r="M936" s="12"/>
      <c r="N936" s="9"/>
    </row>
    <row r="937">
      <c r="A937" s="9"/>
      <c r="B937" s="10"/>
      <c r="C937" s="11"/>
      <c r="D937" s="9"/>
      <c r="E937" s="11"/>
      <c r="F937" s="9"/>
      <c r="G937" s="9"/>
      <c r="H937" s="9"/>
      <c r="I937" s="9"/>
      <c r="J937" s="10"/>
      <c r="K937" s="11"/>
      <c r="L937" s="9"/>
      <c r="M937" s="12"/>
      <c r="N937" s="9"/>
    </row>
    <row r="938">
      <c r="A938" s="9"/>
      <c r="B938" s="10"/>
      <c r="C938" s="11"/>
      <c r="D938" s="9"/>
      <c r="E938" s="11"/>
      <c r="F938" s="9"/>
      <c r="G938" s="9"/>
      <c r="H938" s="9"/>
      <c r="I938" s="9"/>
      <c r="J938" s="10"/>
      <c r="K938" s="11"/>
      <c r="L938" s="9"/>
      <c r="M938" s="12"/>
      <c r="N938" s="9"/>
    </row>
    <row r="939">
      <c r="A939" s="9"/>
      <c r="B939" s="10"/>
      <c r="C939" s="11"/>
      <c r="D939" s="9"/>
      <c r="E939" s="11"/>
      <c r="F939" s="9"/>
      <c r="G939" s="9"/>
      <c r="H939" s="9"/>
      <c r="I939" s="9"/>
      <c r="J939" s="10"/>
      <c r="K939" s="11"/>
      <c r="L939" s="9"/>
      <c r="M939" s="12"/>
      <c r="N939" s="9"/>
    </row>
    <row r="940">
      <c r="A940" s="9"/>
      <c r="B940" s="10"/>
      <c r="C940" s="11"/>
      <c r="D940" s="9"/>
      <c r="E940" s="11"/>
      <c r="F940" s="9"/>
      <c r="G940" s="9"/>
      <c r="H940" s="9"/>
      <c r="I940" s="9"/>
      <c r="J940" s="10"/>
      <c r="K940" s="11"/>
      <c r="L940" s="9"/>
      <c r="M940" s="12"/>
      <c r="N940" s="9"/>
    </row>
    <row r="941">
      <c r="A941" s="9"/>
      <c r="B941" s="10"/>
      <c r="C941" s="11"/>
      <c r="D941" s="9"/>
      <c r="E941" s="11"/>
      <c r="F941" s="9"/>
      <c r="G941" s="9"/>
      <c r="H941" s="9"/>
      <c r="I941" s="9"/>
      <c r="J941" s="10"/>
      <c r="K941" s="11"/>
      <c r="L941" s="9"/>
      <c r="M941" s="12"/>
      <c r="N941" s="9"/>
    </row>
    <row r="942">
      <c r="A942" s="9"/>
      <c r="B942" s="10"/>
      <c r="C942" s="11"/>
      <c r="D942" s="9"/>
      <c r="E942" s="11"/>
      <c r="F942" s="9"/>
      <c r="G942" s="9"/>
      <c r="H942" s="9"/>
      <c r="I942" s="9"/>
      <c r="J942" s="10"/>
      <c r="K942" s="11"/>
      <c r="L942" s="9"/>
      <c r="M942" s="12"/>
      <c r="N942" s="9"/>
    </row>
    <row r="943">
      <c r="A943" s="9"/>
      <c r="B943" s="10"/>
      <c r="C943" s="11"/>
      <c r="D943" s="9"/>
      <c r="E943" s="11"/>
      <c r="F943" s="9"/>
      <c r="G943" s="9"/>
      <c r="H943" s="9"/>
      <c r="I943" s="9"/>
      <c r="J943" s="10"/>
      <c r="K943" s="11"/>
      <c r="L943" s="9"/>
      <c r="M943" s="12"/>
      <c r="N943" s="9"/>
    </row>
    <row r="944">
      <c r="A944" s="9"/>
      <c r="B944" s="10"/>
      <c r="C944" s="11"/>
      <c r="D944" s="9"/>
      <c r="E944" s="11"/>
      <c r="F944" s="9"/>
      <c r="G944" s="9"/>
      <c r="H944" s="9"/>
      <c r="I944" s="9"/>
      <c r="J944" s="10"/>
      <c r="K944" s="11"/>
      <c r="L944" s="9"/>
      <c r="M944" s="12"/>
      <c r="N944" s="9"/>
    </row>
    <row r="945">
      <c r="A945" s="9"/>
      <c r="B945" s="10"/>
      <c r="C945" s="11"/>
      <c r="D945" s="9"/>
      <c r="E945" s="11"/>
      <c r="F945" s="9"/>
      <c r="G945" s="9"/>
      <c r="H945" s="9"/>
      <c r="I945" s="9"/>
      <c r="J945" s="10"/>
      <c r="K945" s="11"/>
      <c r="L945" s="9"/>
      <c r="M945" s="12"/>
      <c r="N945" s="9"/>
    </row>
    <row r="946">
      <c r="A946" s="9"/>
      <c r="B946" s="10"/>
      <c r="C946" s="11"/>
      <c r="D946" s="9"/>
      <c r="E946" s="11"/>
      <c r="F946" s="9"/>
      <c r="G946" s="9"/>
      <c r="H946" s="9"/>
      <c r="I946" s="9"/>
      <c r="J946" s="10"/>
      <c r="K946" s="11"/>
      <c r="L946" s="9"/>
      <c r="M946" s="12"/>
      <c r="N946" s="9"/>
    </row>
    <row r="947">
      <c r="A947" s="9"/>
      <c r="B947" s="10"/>
      <c r="C947" s="11"/>
      <c r="D947" s="9"/>
      <c r="E947" s="11"/>
      <c r="F947" s="9"/>
      <c r="G947" s="9"/>
      <c r="H947" s="9"/>
      <c r="I947" s="9"/>
      <c r="J947" s="10"/>
      <c r="K947" s="11"/>
      <c r="L947" s="9"/>
      <c r="M947" s="12"/>
      <c r="N947" s="9"/>
    </row>
    <row r="948">
      <c r="A948" s="9"/>
      <c r="B948" s="10"/>
      <c r="C948" s="11"/>
      <c r="D948" s="9"/>
      <c r="E948" s="11"/>
      <c r="F948" s="9"/>
      <c r="G948" s="9"/>
      <c r="H948" s="9"/>
      <c r="I948" s="9"/>
      <c r="J948" s="10"/>
      <c r="K948" s="11"/>
      <c r="L948" s="9"/>
      <c r="M948" s="12"/>
      <c r="N948" s="9"/>
    </row>
    <row r="949">
      <c r="A949" s="9"/>
      <c r="B949" s="10"/>
      <c r="C949" s="11"/>
      <c r="D949" s="9"/>
      <c r="E949" s="11"/>
      <c r="F949" s="9"/>
      <c r="G949" s="9"/>
      <c r="H949" s="9"/>
      <c r="I949" s="9"/>
      <c r="J949" s="10"/>
      <c r="K949" s="11"/>
      <c r="L949" s="9"/>
      <c r="M949" s="12"/>
      <c r="N949" s="9"/>
    </row>
    <row r="950">
      <c r="A950" s="9"/>
      <c r="B950" s="10"/>
      <c r="C950" s="11"/>
      <c r="D950" s="9"/>
      <c r="E950" s="11"/>
      <c r="F950" s="9"/>
      <c r="G950" s="9"/>
      <c r="H950" s="9"/>
      <c r="I950" s="9"/>
      <c r="J950" s="10"/>
      <c r="K950" s="11"/>
      <c r="L950" s="9"/>
      <c r="M950" s="12"/>
      <c r="N950" s="9"/>
    </row>
    <row r="951">
      <c r="A951" s="9"/>
      <c r="B951" s="10"/>
      <c r="C951" s="11"/>
      <c r="D951" s="9"/>
      <c r="E951" s="11"/>
      <c r="F951" s="9"/>
      <c r="G951" s="9"/>
      <c r="H951" s="9"/>
      <c r="I951" s="9"/>
      <c r="J951" s="10"/>
      <c r="K951" s="11"/>
      <c r="L951" s="9"/>
      <c r="M951" s="12"/>
      <c r="N951" s="9"/>
    </row>
    <row r="952">
      <c r="A952" s="9"/>
      <c r="B952" s="10"/>
      <c r="C952" s="11"/>
      <c r="D952" s="9"/>
      <c r="E952" s="11"/>
      <c r="F952" s="9"/>
      <c r="G952" s="9"/>
      <c r="H952" s="9"/>
      <c r="I952" s="9"/>
      <c r="J952" s="10"/>
      <c r="K952" s="11"/>
      <c r="L952" s="9"/>
      <c r="M952" s="12"/>
      <c r="N952" s="9"/>
    </row>
    <row r="953">
      <c r="A953" s="9"/>
      <c r="B953" s="10"/>
      <c r="C953" s="11"/>
      <c r="D953" s="9"/>
      <c r="E953" s="11"/>
      <c r="F953" s="9"/>
      <c r="G953" s="9"/>
      <c r="H953" s="9"/>
      <c r="I953" s="9"/>
      <c r="J953" s="10"/>
      <c r="K953" s="11"/>
      <c r="L953" s="9"/>
      <c r="M953" s="12"/>
      <c r="N953" s="9"/>
    </row>
    <row r="954">
      <c r="A954" s="9"/>
      <c r="B954" s="10"/>
      <c r="C954" s="11"/>
      <c r="D954" s="9"/>
      <c r="E954" s="11"/>
      <c r="F954" s="9"/>
      <c r="G954" s="9"/>
      <c r="H954" s="9"/>
      <c r="I954" s="9"/>
      <c r="J954" s="10"/>
      <c r="K954" s="11"/>
      <c r="L954" s="9"/>
      <c r="M954" s="12"/>
      <c r="N954" s="9"/>
    </row>
    <row r="955">
      <c r="A955" s="9"/>
      <c r="B955" s="10"/>
      <c r="C955" s="11"/>
      <c r="D955" s="9"/>
      <c r="E955" s="11"/>
      <c r="F955" s="9"/>
      <c r="G955" s="9"/>
      <c r="H955" s="9"/>
      <c r="I955" s="9"/>
      <c r="J955" s="10"/>
      <c r="K955" s="11"/>
      <c r="L955" s="9"/>
      <c r="M955" s="12"/>
      <c r="N955" s="9"/>
    </row>
    <row r="956">
      <c r="A956" s="9"/>
      <c r="B956" s="10"/>
      <c r="C956" s="11"/>
      <c r="D956" s="9"/>
      <c r="E956" s="11"/>
      <c r="F956" s="9"/>
      <c r="G956" s="9"/>
      <c r="H956" s="9"/>
      <c r="I956" s="9"/>
      <c r="J956" s="10"/>
      <c r="K956" s="11"/>
      <c r="L956" s="9"/>
      <c r="M956" s="12"/>
      <c r="N956" s="9"/>
    </row>
    <row r="957">
      <c r="A957" s="9"/>
      <c r="B957" s="10"/>
      <c r="C957" s="11"/>
      <c r="D957" s="9"/>
      <c r="E957" s="11"/>
      <c r="F957" s="9"/>
      <c r="G957" s="9"/>
      <c r="H957" s="9"/>
      <c r="I957" s="9"/>
      <c r="J957" s="10"/>
      <c r="K957" s="11"/>
      <c r="L957" s="9"/>
      <c r="M957" s="12"/>
      <c r="N957" s="9"/>
    </row>
    <row r="958">
      <c r="A958" s="9"/>
      <c r="B958" s="10"/>
      <c r="C958" s="11"/>
      <c r="D958" s="9"/>
      <c r="E958" s="11"/>
      <c r="F958" s="9"/>
      <c r="G958" s="9"/>
      <c r="H958" s="9"/>
      <c r="I958" s="9"/>
      <c r="J958" s="10"/>
      <c r="K958" s="11"/>
      <c r="L958" s="9"/>
      <c r="M958" s="12"/>
      <c r="N958" s="9"/>
    </row>
    <row r="959">
      <c r="A959" s="9"/>
      <c r="B959" s="10"/>
      <c r="C959" s="11"/>
      <c r="D959" s="9"/>
      <c r="E959" s="11"/>
      <c r="F959" s="9"/>
      <c r="G959" s="9"/>
      <c r="H959" s="9"/>
      <c r="I959" s="9"/>
      <c r="J959" s="10"/>
      <c r="K959" s="11"/>
      <c r="L959" s="9"/>
      <c r="M959" s="12"/>
      <c r="N959" s="9"/>
    </row>
    <row r="960">
      <c r="A960" s="9"/>
      <c r="B960" s="10"/>
      <c r="C960" s="11"/>
      <c r="D960" s="9"/>
      <c r="E960" s="11"/>
      <c r="F960" s="9"/>
      <c r="G960" s="9"/>
      <c r="H960" s="9"/>
      <c r="I960" s="9"/>
      <c r="J960" s="10"/>
      <c r="K960" s="11"/>
      <c r="L960" s="9"/>
      <c r="M960" s="12"/>
      <c r="N960" s="9"/>
    </row>
    <row r="961">
      <c r="A961" s="9"/>
      <c r="B961" s="10"/>
      <c r="C961" s="11"/>
      <c r="D961" s="9"/>
      <c r="E961" s="11"/>
      <c r="F961" s="9"/>
      <c r="G961" s="9"/>
      <c r="H961" s="9"/>
      <c r="I961" s="9"/>
      <c r="J961" s="10"/>
      <c r="K961" s="11"/>
      <c r="L961" s="9"/>
      <c r="M961" s="12"/>
      <c r="N961" s="9"/>
    </row>
    <row r="962">
      <c r="A962" s="9"/>
      <c r="B962" s="10"/>
      <c r="C962" s="11"/>
      <c r="D962" s="9"/>
      <c r="E962" s="11"/>
      <c r="F962" s="9"/>
      <c r="G962" s="9"/>
      <c r="H962" s="9"/>
      <c r="I962" s="9"/>
      <c r="J962" s="10"/>
      <c r="K962" s="11"/>
      <c r="L962" s="9"/>
      <c r="M962" s="12"/>
      <c r="N962" s="9"/>
    </row>
    <row r="963">
      <c r="A963" s="9"/>
      <c r="B963" s="10"/>
      <c r="C963" s="11"/>
      <c r="D963" s="9"/>
      <c r="E963" s="11"/>
      <c r="F963" s="9"/>
      <c r="G963" s="9"/>
      <c r="H963" s="9"/>
      <c r="I963" s="9"/>
      <c r="J963" s="10"/>
      <c r="K963" s="11"/>
      <c r="L963" s="9"/>
      <c r="M963" s="12"/>
      <c r="N963" s="9"/>
    </row>
    <row r="964">
      <c r="A964" s="9"/>
      <c r="B964" s="10"/>
      <c r="C964" s="11"/>
      <c r="D964" s="9"/>
      <c r="E964" s="11"/>
      <c r="F964" s="9"/>
      <c r="G964" s="9"/>
      <c r="H964" s="9"/>
      <c r="I964" s="9"/>
      <c r="J964" s="10"/>
      <c r="K964" s="11"/>
      <c r="L964" s="9"/>
      <c r="M964" s="12"/>
      <c r="N964" s="9"/>
    </row>
    <row r="965">
      <c r="A965" s="9"/>
      <c r="B965" s="10"/>
      <c r="C965" s="11"/>
      <c r="D965" s="9"/>
      <c r="E965" s="11"/>
      <c r="F965" s="9"/>
      <c r="G965" s="9"/>
      <c r="H965" s="9"/>
      <c r="I965" s="9"/>
      <c r="J965" s="10"/>
      <c r="K965" s="11"/>
      <c r="L965" s="9"/>
      <c r="M965" s="12"/>
      <c r="N965" s="9"/>
    </row>
    <row r="966">
      <c r="A966" s="9"/>
      <c r="B966" s="10"/>
      <c r="C966" s="11"/>
      <c r="D966" s="9"/>
      <c r="E966" s="11"/>
      <c r="F966" s="9"/>
      <c r="G966" s="9"/>
      <c r="H966" s="9"/>
      <c r="I966" s="9"/>
      <c r="J966" s="10"/>
      <c r="K966" s="11"/>
      <c r="L966" s="9"/>
      <c r="M966" s="12"/>
      <c r="N966" s="9"/>
    </row>
    <row r="967">
      <c r="A967" s="9"/>
      <c r="B967" s="10"/>
      <c r="C967" s="11"/>
      <c r="D967" s="9"/>
      <c r="E967" s="11"/>
      <c r="F967" s="9"/>
      <c r="G967" s="9"/>
      <c r="H967" s="9"/>
      <c r="I967" s="9"/>
      <c r="J967" s="10"/>
      <c r="K967" s="11"/>
      <c r="L967" s="9"/>
      <c r="M967" s="12"/>
      <c r="N967" s="9"/>
    </row>
    <row r="968">
      <c r="A968" s="9"/>
      <c r="B968" s="10"/>
      <c r="C968" s="11"/>
      <c r="D968" s="9"/>
      <c r="E968" s="11"/>
      <c r="F968" s="9"/>
      <c r="G968" s="9"/>
      <c r="H968" s="9"/>
      <c r="I968" s="9"/>
      <c r="J968" s="10"/>
      <c r="K968" s="11"/>
      <c r="L968" s="9"/>
      <c r="M968" s="12"/>
      <c r="N968" s="9"/>
    </row>
    <row r="969">
      <c r="A969" s="9"/>
      <c r="B969" s="10"/>
      <c r="C969" s="11"/>
      <c r="D969" s="9"/>
      <c r="E969" s="11"/>
      <c r="F969" s="9"/>
      <c r="G969" s="9"/>
      <c r="H969" s="9"/>
      <c r="I969" s="9"/>
      <c r="J969" s="10"/>
      <c r="K969" s="11"/>
      <c r="L969" s="9"/>
      <c r="M969" s="12"/>
      <c r="N969" s="9"/>
    </row>
    <row r="970">
      <c r="A970" s="9"/>
      <c r="B970" s="10"/>
      <c r="C970" s="11"/>
      <c r="D970" s="9"/>
      <c r="E970" s="11"/>
      <c r="F970" s="9"/>
      <c r="G970" s="9"/>
      <c r="H970" s="9"/>
      <c r="I970" s="9"/>
      <c r="J970" s="10"/>
      <c r="K970" s="11"/>
      <c r="L970" s="9"/>
      <c r="M970" s="12"/>
      <c r="N970" s="9"/>
    </row>
    <row r="971">
      <c r="A971" s="9"/>
      <c r="B971" s="10"/>
      <c r="C971" s="11"/>
      <c r="D971" s="9"/>
      <c r="E971" s="11"/>
      <c r="F971" s="9"/>
      <c r="G971" s="9"/>
      <c r="H971" s="9"/>
      <c r="I971" s="9"/>
      <c r="J971" s="10"/>
      <c r="K971" s="11"/>
      <c r="L971" s="9"/>
      <c r="M971" s="12"/>
      <c r="N971" s="9"/>
    </row>
    <row r="972">
      <c r="A972" s="9"/>
      <c r="B972" s="10"/>
      <c r="C972" s="11"/>
      <c r="D972" s="9"/>
      <c r="E972" s="11"/>
      <c r="F972" s="9"/>
      <c r="G972" s="9"/>
      <c r="H972" s="9"/>
      <c r="I972" s="9"/>
      <c r="J972" s="10"/>
      <c r="K972" s="11"/>
      <c r="L972" s="9"/>
      <c r="M972" s="12"/>
      <c r="N972" s="9"/>
    </row>
    <row r="973">
      <c r="A973" s="9"/>
      <c r="B973" s="10"/>
      <c r="C973" s="11"/>
      <c r="D973" s="9"/>
      <c r="E973" s="11"/>
      <c r="F973" s="9"/>
      <c r="G973" s="9"/>
      <c r="H973" s="9"/>
      <c r="I973" s="9"/>
      <c r="J973" s="10"/>
      <c r="K973" s="11"/>
      <c r="L973" s="9"/>
      <c r="M973" s="12"/>
      <c r="N973" s="9"/>
    </row>
    <row r="974">
      <c r="A974" s="9"/>
      <c r="B974" s="10"/>
      <c r="C974" s="11"/>
      <c r="D974" s="9"/>
      <c r="E974" s="11"/>
      <c r="F974" s="9"/>
      <c r="G974" s="9"/>
      <c r="H974" s="9"/>
      <c r="I974" s="9"/>
      <c r="J974" s="10"/>
      <c r="K974" s="11"/>
      <c r="L974" s="9"/>
      <c r="M974" s="12"/>
      <c r="N974" s="9"/>
    </row>
    <row r="975">
      <c r="A975" s="9"/>
      <c r="B975" s="10"/>
      <c r="C975" s="11"/>
      <c r="D975" s="9"/>
      <c r="E975" s="11"/>
      <c r="F975" s="9"/>
      <c r="G975" s="9"/>
      <c r="H975" s="9"/>
      <c r="I975" s="9"/>
      <c r="J975" s="10"/>
      <c r="K975" s="11"/>
      <c r="L975" s="9"/>
      <c r="M975" s="12"/>
      <c r="N975" s="9"/>
    </row>
    <row r="976">
      <c r="A976" s="9"/>
      <c r="B976" s="10"/>
      <c r="C976" s="11"/>
      <c r="D976" s="9"/>
      <c r="E976" s="11"/>
      <c r="F976" s="9"/>
      <c r="G976" s="9"/>
      <c r="H976" s="9"/>
      <c r="I976" s="9"/>
      <c r="J976" s="10"/>
      <c r="K976" s="11"/>
      <c r="L976" s="9"/>
      <c r="M976" s="12"/>
      <c r="N976" s="9"/>
    </row>
    <row r="977">
      <c r="A977" s="9"/>
      <c r="B977" s="10"/>
      <c r="C977" s="11"/>
      <c r="D977" s="9"/>
      <c r="E977" s="11"/>
      <c r="F977" s="9"/>
      <c r="G977" s="9"/>
      <c r="H977" s="9"/>
      <c r="I977" s="9"/>
      <c r="J977" s="10"/>
      <c r="K977" s="11"/>
      <c r="L977" s="9"/>
      <c r="M977" s="12"/>
      <c r="N977" s="9"/>
    </row>
    <row r="978">
      <c r="A978" s="9"/>
      <c r="B978" s="10"/>
      <c r="C978" s="11"/>
      <c r="D978" s="9"/>
      <c r="E978" s="11"/>
      <c r="F978" s="9"/>
      <c r="G978" s="9"/>
      <c r="H978" s="9"/>
      <c r="I978" s="9"/>
      <c r="J978" s="10"/>
      <c r="K978" s="11"/>
      <c r="L978" s="9"/>
      <c r="M978" s="12"/>
      <c r="N978" s="9"/>
    </row>
    <row r="979">
      <c r="A979" s="9"/>
      <c r="B979" s="10"/>
      <c r="C979" s="11"/>
      <c r="D979" s="9"/>
      <c r="E979" s="11"/>
      <c r="F979" s="9"/>
      <c r="G979" s="9"/>
      <c r="H979" s="9"/>
      <c r="I979" s="9"/>
      <c r="J979" s="10"/>
      <c r="K979" s="11"/>
      <c r="L979" s="9"/>
      <c r="M979" s="12"/>
      <c r="N979" s="9"/>
    </row>
    <row r="980">
      <c r="A980" s="9"/>
      <c r="B980" s="10"/>
      <c r="C980" s="11"/>
      <c r="D980" s="9"/>
      <c r="E980" s="11"/>
      <c r="F980" s="9"/>
      <c r="G980" s="9"/>
      <c r="H980" s="9"/>
      <c r="I980" s="9"/>
      <c r="J980" s="10"/>
      <c r="K980" s="11"/>
      <c r="L980" s="9"/>
      <c r="M980" s="12"/>
      <c r="N980" s="9"/>
    </row>
    <row r="981">
      <c r="A981" s="9"/>
      <c r="B981" s="10"/>
      <c r="C981" s="11"/>
      <c r="D981" s="9"/>
      <c r="E981" s="11"/>
      <c r="F981" s="9"/>
      <c r="G981" s="9"/>
      <c r="H981" s="9"/>
      <c r="I981" s="9"/>
      <c r="J981" s="10"/>
      <c r="K981" s="11"/>
      <c r="L981" s="9"/>
      <c r="M981" s="12"/>
      <c r="N981" s="9"/>
    </row>
    <row r="982">
      <c r="A982" s="9"/>
      <c r="B982" s="10"/>
      <c r="C982" s="11"/>
      <c r="D982" s="9"/>
      <c r="E982" s="11"/>
      <c r="F982" s="9"/>
      <c r="G982" s="9"/>
      <c r="H982" s="9"/>
      <c r="I982" s="9"/>
      <c r="J982" s="10"/>
      <c r="K982" s="11"/>
      <c r="L982" s="9"/>
      <c r="M982" s="12"/>
      <c r="N982" s="9"/>
    </row>
    <row r="983">
      <c r="A983" s="9"/>
      <c r="B983" s="10"/>
      <c r="C983" s="11"/>
      <c r="D983" s="9"/>
      <c r="E983" s="11"/>
      <c r="F983" s="9"/>
      <c r="G983" s="9"/>
      <c r="H983" s="9"/>
      <c r="I983" s="9"/>
      <c r="J983" s="10"/>
      <c r="K983" s="11"/>
      <c r="L983" s="9"/>
      <c r="M983" s="12"/>
      <c r="N983" s="9"/>
    </row>
    <row r="984">
      <c r="A984" s="9"/>
      <c r="B984" s="10"/>
      <c r="C984" s="11"/>
      <c r="D984" s="9"/>
      <c r="E984" s="11"/>
      <c r="F984" s="9"/>
      <c r="G984" s="9"/>
      <c r="H984" s="9"/>
      <c r="I984" s="9"/>
      <c r="J984" s="10"/>
      <c r="K984" s="11"/>
      <c r="L984" s="9"/>
      <c r="M984" s="12"/>
      <c r="N984" s="9"/>
    </row>
    <row r="985">
      <c r="A985" s="9"/>
      <c r="B985" s="10"/>
      <c r="C985" s="11"/>
      <c r="D985" s="9"/>
      <c r="E985" s="11"/>
      <c r="F985" s="9"/>
      <c r="G985" s="9"/>
      <c r="H985" s="9"/>
      <c r="I985" s="9"/>
      <c r="J985" s="10"/>
      <c r="K985" s="11"/>
      <c r="L985" s="9"/>
      <c r="M985" s="12"/>
      <c r="N985" s="9"/>
    </row>
    <row r="986">
      <c r="A986" s="9"/>
      <c r="B986" s="10"/>
      <c r="C986" s="11"/>
      <c r="D986" s="9"/>
      <c r="E986" s="11"/>
      <c r="F986" s="9"/>
      <c r="G986" s="9"/>
      <c r="H986" s="9"/>
      <c r="I986" s="9"/>
      <c r="J986" s="10"/>
      <c r="K986" s="11"/>
      <c r="L986" s="9"/>
      <c r="M986" s="12"/>
      <c r="N986" s="9"/>
    </row>
    <row r="987">
      <c r="A987" s="9"/>
      <c r="B987" s="10"/>
      <c r="C987" s="11"/>
      <c r="D987" s="9"/>
      <c r="E987" s="11"/>
      <c r="F987" s="9"/>
      <c r="G987" s="9"/>
      <c r="H987" s="9"/>
      <c r="I987" s="9"/>
      <c r="J987" s="10"/>
      <c r="K987" s="11"/>
      <c r="L987" s="9"/>
      <c r="M987" s="12"/>
      <c r="N987" s="9"/>
    </row>
    <row r="988">
      <c r="A988" s="9"/>
      <c r="B988" s="10"/>
      <c r="C988" s="11"/>
      <c r="D988" s="9"/>
      <c r="E988" s="11"/>
      <c r="F988" s="9"/>
      <c r="G988" s="9"/>
      <c r="H988" s="9"/>
      <c r="I988" s="9"/>
      <c r="J988" s="10"/>
      <c r="K988" s="11"/>
      <c r="L988" s="9"/>
      <c r="M988" s="12"/>
      <c r="N988" s="9"/>
    </row>
    <row r="989">
      <c r="A989" s="9"/>
      <c r="B989" s="10"/>
      <c r="C989" s="11"/>
      <c r="D989" s="9"/>
      <c r="E989" s="11"/>
      <c r="F989" s="9"/>
      <c r="G989" s="9"/>
      <c r="H989" s="9"/>
      <c r="I989" s="9"/>
      <c r="J989" s="10"/>
      <c r="K989" s="11"/>
      <c r="L989" s="9"/>
      <c r="M989" s="12"/>
      <c r="N989" s="9"/>
    </row>
    <row r="990">
      <c r="A990" s="9"/>
      <c r="B990" s="10"/>
      <c r="C990" s="11"/>
      <c r="D990" s="9"/>
      <c r="E990" s="11"/>
      <c r="F990" s="9"/>
      <c r="G990" s="9"/>
      <c r="H990" s="9"/>
      <c r="I990" s="9"/>
      <c r="J990" s="10"/>
      <c r="K990" s="11"/>
      <c r="L990" s="9"/>
      <c r="M990" s="12"/>
      <c r="N990" s="9"/>
    </row>
    <row r="991">
      <c r="A991" s="9"/>
      <c r="B991" s="10"/>
      <c r="C991" s="11"/>
      <c r="D991" s="9"/>
      <c r="E991" s="11"/>
      <c r="F991" s="9"/>
      <c r="G991" s="9"/>
      <c r="H991" s="9"/>
      <c r="I991" s="9"/>
      <c r="J991" s="10"/>
      <c r="K991" s="11"/>
      <c r="L991" s="9"/>
      <c r="M991" s="12"/>
      <c r="N991" s="9"/>
    </row>
    <row r="992">
      <c r="A992" s="9"/>
      <c r="B992" s="10"/>
      <c r="C992" s="11"/>
      <c r="D992" s="9"/>
      <c r="E992" s="11"/>
      <c r="F992" s="9"/>
      <c r="G992" s="9"/>
      <c r="H992" s="9"/>
      <c r="I992" s="9"/>
      <c r="J992" s="10"/>
      <c r="K992" s="11"/>
      <c r="L992" s="9"/>
      <c r="M992" s="12"/>
      <c r="N992" s="9"/>
    </row>
    <row r="993">
      <c r="A993" s="9"/>
      <c r="B993" s="10"/>
      <c r="C993" s="11"/>
      <c r="D993" s="9"/>
      <c r="E993" s="11"/>
      <c r="F993" s="9"/>
      <c r="G993" s="9"/>
      <c r="H993" s="9"/>
      <c r="I993" s="9"/>
      <c r="J993" s="10"/>
      <c r="K993" s="11"/>
      <c r="L993" s="9"/>
      <c r="M993" s="12"/>
      <c r="N993" s="9"/>
    </row>
    <row r="994">
      <c r="A994" s="9"/>
      <c r="B994" s="10"/>
      <c r="C994" s="11"/>
      <c r="D994" s="9"/>
      <c r="E994" s="11"/>
      <c r="F994" s="9"/>
      <c r="G994" s="9"/>
      <c r="H994" s="9"/>
      <c r="I994" s="9"/>
      <c r="J994" s="10"/>
      <c r="K994" s="11"/>
      <c r="L994" s="9"/>
      <c r="M994" s="12"/>
      <c r="N994" s="9"/>
    </row>
    <row r="995">
      <c r="A995" s="9"/>
      <c r="B995" s="10"/>
      <c r="C995" s="11"/>
      <c r="D995" s="9"/>
      <c r="E995" s="11"/>
      <c r="F995" s="9"/>
      <c r="G995" s="9"/>
      <c r="H995" s="9"/>
      <c r="I995" s="9"/>
      <c r="J995" s="10"/>
      <c r="K995" s="11"/>
      <c r="L995" s="9"/>
      <c r="M995" s="12"/>
      <c r="N995" s="9"/>
    </row>
    <row r="996">
      <c r="A996" s="9"/>
      <c r="B996" s="10"/>
      <c r="C996" s="11"/>
      <c r="D996" s="9"/>
      <c r="E996" s="11"/>
      <c r="F996" s="9"/>
      <c r="G996" s="9"/>
      <c r="H996" s="9"/>
      <c r="I996" s="9"/>
      <c r="J996" s="10"/>
      <c r="K996" s="11"/>
      <c r="L996" s="9"/>
      <c r="M996" s="12"/>
      <c r="N996" s="9"/>
    </row>
    <row r="997">
      <c r="A997" s="9"/>
      <c r="B997" s="10"/>
      <c r="C997" s="11"/>
      <c r="D997" s="9"/>
      <c r="E997" s="11"/>
      <c r="F997" s="9"/>
      <c r="G997" s="9"/>
      <c r="H997" s="9"/>
      <c r="I997" s="9"/>
      <c r="J997" s="10"/>
      <c r="K997" s="11"/>
      <c r="L997" s="9"/>
      <c r="M997" s="12"/>
      <c r="N997" s="9"/>
    </row>
    <row r="998">
      <c r="A998" s="9"/>
      <c r="B998" s="10"/>
      <c r="C998" s="11"/>
      <c r="D998" s="9"/>
      <c r="E998" s="11"/>
      <c r="F998" s="9"/>
      <c r="G998" s="9"/>
      <c r="H998" s="9"/>
      <c r="I998" s="9"/>
      <c r="J998" s="10"/>
      <c r="K998" s="11"/>
      <c r="L998" s="9"/>
      <c r="M998" s="12"/>
      <c r="N998" s="9"/>
    </row>
    <row r="999">
      <c r="A999" s="9"/>
      <c r="B999" s="10"/>
      <c r="C999" s="11"/>
      <c r="D999" s="9"/>
      <c r="E999" s="11"/>
      <c r="F999" s="9"/>
      <c r="G999" s="9"/>
      <c r="H999" s="9"/>
      <c r="I999" s="9"/>
      <c r="J999" s="10"/>
      <c r="K999" s="11"/>
      <c r="L999" s="9"/>
      <c r="M999" s="12"/>
      <c r="N999" s="9"/>
    </row>
    <row r="1000">
      <c r="A1000" s="9"/>
      <c r="B1000" s="10"/>
      <c r="C1000" s="11"/>
      <c r="D1000" s="9"/>
      <c r="E1000" s="11"/>
      <c r="F1000" s="9"/>
      <c r="G1000" s="9"/>
      <c r="H1000" s="9"/>
      <c r="I1000" s="9"/>
      <c r="J1000" s="10"/>
      <c r="K1000" s="11"/>
      <c r="L1000" s="9"/>
      <c r="M1000" s="12"/>
      <c r="N1000" s="9"/>
    </row>
    <row r="1001">
      <c r="A1001" s="9"/>
      <c r="B1001" s="10"/>
      <c r="C1001" s="11"/>
      <c r="D1001" s="9"/>
      <c r="E1001" s="11"/>
      <c r="F1001" s="9"/>
      <c r="G1001" s="9"/>
      <c r="H1001" s="9"/>
      <c r="I1001" s="9"/>
      <c r="J1001" s="10"/>
      <c r="K1001" s="11"/>
      <c r="L1001" s="9"/>
      <c r="M1001" s="12"/>
      <c r="N1001" s="9"/>
    </row>
    <row r="1002">
      <c r="A1002" s="9"/>
      <c r="B1002" s="10"/>
      <c r="C1002" s="11"/>
      <c r="D1002" s="9"/>
      <c r="E1002" s="11"/>
      <c r="F1002" s="9"/>
      <c r="G1002" s="9"/>
      <c r="H1002" s="9"/>
      <c r="I1002" s="9"/>
      <c r="J1002" s="10"/>
      <c r="K1002" s="11"/>
      <c r="L1002" s="9"/>
      <c r="M1002" s="12"/>
      <c r="N1002" s="9"/>
    </row>
    <row r="1003">
      <c r="A1003" s="9"/>
      <c r="B1003" s="10"/>
      <c r="C1003" s="11"/>
      <c r="D1003" s="9"/>
      <c r="E1003" s="11"/>
      <c r="F1003" s="9"/>
      <c r="G1003" s="9"/>
      <c r="H1003" s="9"/>
      <c r="I1003" s="9"/>
      <c r="J1003" s="10"/>
      <c r="K1003" s="11"/>
      <c r="L1003" s="9"/>
      <c r="M1003" s="12"/>
      <c r="N1003" s="9"/>
    </row>
    <row r="1004">
      <c r="A1004" s="9"/>
      <c r="B1004" s="10"/>
      <c r="C1004" s="11"/>
      <c r="D1004" s="9"/>
      <c r="E1004" s="11"/>
      <c r="F1004" s="9"/>
      <c r="G1004" s="9"/>
      <c r="H1004" s="9"/>
      <c r="I1004" s="9"/>
      <c r="J1004" s="10"/>
      <c r="K1004" s="11"/>
      <c r="L1004" s="9"/>
      <c r="M1004" s="12"/>
      <c r="N1004" s="9"/>
    </row>
    <row r="1005">
      <c r="A1005" s="9"/>
      <c r="B1005" s="10"/>
      <c r="C1005" s="11"/>
      <c r="D1005" s="9"/>
      <c r="E1005" s="11"/>
      <c r="F1005" s="9"/>
      <c r="G1005" s="9"/>
      <c r="H1005" s="9"/>
      <c r="I1005" s="9"/>
      <c r="J1005" s="10"/>
      <c r="K1005" s="11"/>
      <c r="L1005" s="9"/>
      <c r="M1005" s="12"/>
      <c r="N1005" s="9"/>
    </row>
    <row r="1006">
      <c r="A1006" s="9"/>
      <c r="B1006" s="10"/>
      <c r="C1006" s="11"/>
      <c r="D1006" s="9"/>
      <c r="E1006" s="11"/>
      <c r="F1006" s="9"/>
      <c r="G1006" s="9"/>
      <c r="H1006" s="9"/>
      <c r="I1006" s="9"/>
      <c r="J1006" s="10"/>
      <c r="K1006" s="11"/>
      <c r="L1006" s="9"/>
      <c r="M1006" s="12"/>
      <c r="N1006" s="9"/>
    </row>
    <row r="1007">
      <c r="A1007" s="9"/>
      <c r="B1007" s="10"/>
      <c r="C1007" s="11"/>
      <c r="D1007" s="9"/>
      <c r="E1007" s="11"/>
      <c r="F1007" s="9"/>
      <c r="G1007" s="9"/>
      <c r="H1007" s="9"/>
      <c r="I1007" s="9"/>
      <c r="J1007" s="10"/>
      <c r="K1007" s="11"/>
      <c r="L1007" s="9"/>
      <c r="M1007" s="12"/>
      <c r="N1007" s="9"/>
    </row>
    <row r="1008">
      <c r="A1008" s="9"/>
      <c r="B1008" s="10"/>
      <c r="C1008" s="11"/>
      <c r="D1008" s="9"/>
      <c r="E1008" s="11"/>
      <c r="F1008" s="9"/>
      <c r="G1008" s="9"/>
      <c r="H1008" s="9"/>
      <c r="I1008" s="9"/>
      <c r="J1008" s="10"/>
      <c r="K1008" s="11"/>
      <c r="L1008" s="9"/>
      <c r="M1008" s="12"/>
      <c r="N1008" s="9"/>
    </row>
    <row r="1009">
      <c r="A1009" s="9"/>
      <c r="B1009" s="10"/>
      <c r="C1009" s="11"/>
      <c r="D1009" s="9"/>
      <c r="E1009" s="11"/>
      <c r="F1009" s="9"/>
      <c r="G1009" s="9"/>
      <c r="H1009" s="9"/>
      <c r="I1009" s="9"/>
      <c r="J1009" s="10"/>
      <c r="K1009" s="11"/>
      <c r="L1009" s="9"/>
      <c r="M1009" s="12"/>
      <c r="N1009" s="9"/>
    </row>
    <row r="1010">
      <c r="A1010" s="9"/>
      <c r="B1010" s="10"/>
      <c r="C1010" s="11"/>
      <c r="D1010" s="9"/>
      <c r="E1010" s="11"/>
      <c r="F1010" s="9"/>
      <c r="G1010" s="9"/>
      <c r="H1010" s="9"/>
      <c r="I1010" s="9"/>
      <c r="J1010" s="10"/>
      <c r="K1010" s="11"/>
      <c r="L1010" s="9"/>
      <c r="M1010" s="12"/>
      <c r="N1010" s="9"/>
    </row>
    <row r="1011">
      <c r="A1011" s="9"/>
      <c r="B1011" s="10"/>
      <c r="C1011" s="11"/>
      <c r="D1011" s="9"/>
      <c r="E1011" s="11"/>
      <c r="F1011" s="9"/>
      <c r="G1011" s="9"/>
      <c r="H1011" s="9"/>
      <c r="I1011" s="9"/>
      <c r="J1011" s="10"/>
      <c r="K1011" s="11"/>
      <c r="L1011" s="9"/>
      <c r="M1011" s="12"/>
      <c r="N1011" s="9"/>
    </row>
    <row r="1012">
      <c r="A1012" s="9"/>
      <c r="B1012" s="10"/>
      <c r="C1012" s="11"/>
      <c r="D1012" s="9"/>
      <c r="E1012" s="11"/>
      <c r="F1012" s="9"/>
      <c r="G1012" s="9"/>
      <c r="H1012" s="9"/>
      <c r="I1012" s="9"/>
      <c r="J1012" s="10"/>
      <c r="K1012" s="11"/>
      <c r="L1012" s="9"/>
      <c r="M1012" s="12"/>
      <c r="N1012" s="9"/>
    </row>
    <row r="1013">
      <c r="A1013" s="9"/>
      <c r="B1013" s="10"/>
      <c r="C1013" s="11"/>
      <c r="D1013" s="9"/>
      <c r="E1013" s="11"/>
      <c r="F1013" s="9"/>
      <c r="G1013" s="9"/>
      <c r="H1013" s="9"/>
      <c r="I1013" s="9"/>
      <c r="J1013" s="10"/>
      <c r="K1013" s="11"/>
      <c r="L1013" s="9"/>
      <c r="M1013" s="12"/>
      <c r="N1013" s="9"/>
    </row>
    <row r="1014">
      <c r="A1014" s="9"/>
      <c r="B1014" s="10"/>
      <c r="C1014" s="11"/>
      <c r="D1014" s="9"/>
      <c r="E1014" s="11"/>
      <c r="F1014" s="9"/>
      <c r="G1014" s="9"/>
      <c r="H1014" s="9"/>
      <c r="I1014" s="9"/>
      <c r="J1014" s="10"/>
      <c r="K1014" s="11"/>
      <c r="L1014" s="9"/>
      <c r="M1014" s="12"/>
      <c r="N1014" s="9"/>
    </row>
    <row r="1015">
      <c r="A1015" s="9"/>
      <c r="B1015" s="10"/>
      <c r="C1015" s="11"/>
      <c r="D1015" s="9"/>
      <c r="E1015" s="11"/>
      <c r="F1015" s="9"/>
      <c r="G1015" s="9"/>
      <c r="H1015" s="9"/>
      <c r="I1015" s="9"/>
      <c r="J1015" s="10"/>
      <c r="K1015" s="11"/>
      <c r="L1015" s="9"/>
      <c r="M1015" s="12"/>
      <c r="N1015" s="9"/>
    </row>
    <row r="1016">
      <c r="A1016" s="9"/>
      <c r="B1016" s="10"/>
      <c r="C1016" s="11"/>
      <c r="D1016" s="9"/>
      <c r="E1016" s="11"/>
      <c r="F1016" s="9"/>
      <c r="G1016" s="9"/>
      <c r="H1016" s="9"/>
      <c r="I1016" s="9"/>
      <c r="J1016" s="10"/>
      <c r="K1016" s="11"/>
      <c r="L1016" s="9"/>
      <c r="M1016" s="12"/>
      <c r="N1016" s="9"/>
    </row>
    <row r="1017">
      <c r="A1017" s="9"/>
      <c r="B1017" s="10"/>
      <c r="C1017" s="11"/>
      <c r="D1017" s="9"/>
      <c r="E1017" s="11"/>
      <c r="F1017" s="9"/>
      <c r="G1017" s="9"/>
      <c r="H1017" s="9"/>
      <c r="I1017" s="9"/>
      <c r="J1017" s="10"/>
      <c r="K1017" s="11"/>
      <c r="L1017" s="9"/>
      <c r="M1017" s="12"/>
      <c r="N1017" s="9"/>
    </row>
    <row r="1018">
      <c r="A1018" s="9"/>
      <c r="B1018" s="10"/>
      <c r="C1018" s="11"/>
      <c r="D1018" s="9"/>
      <c r="E1018" s="11"/>
      <c r="F1018" s="9"/>
      <c r="G1018" s="9"/>
      <c r="H1018" s="9"/>
      <c r="I1018" s="9"/>
      <c r="J1018" s="10"/>
      <c r="K1018" s="11"/>
      <c r="L1018" s="9"/>
      <c r="M1018" s="12"/>
      <c r="N1018" s="9"/>
    </row>
    <row r="1019">
      <c r="A1019" s="9"/>
      <c r="B1019" s="10"/>
      <c r="C1019" s="11"/>
      <c r="D1019" s="9"/>
      <c r="E1019" s="11"/>
      <c r="F1019" s="9"/>
      <c r="G1019" s="9"/>
      <c r="H1019" s="9"/>
      <c r="I1019" s="9"/>
      <c r="J1019" s="10"/>
      <c r="K1019" s="11"/>
      <c r="L1019" s="9"/>
      <c r="M1019" s="12"/>
      <c r="N1019" s="9"/>
    </row>
    <row r="1020">
      <c r="A1020" s="9"/>
      <c r="B1020" s="10"/>
      <c r="C1020" s="11"/>
      <c r="D1020" s="9"/>
      <c r="E1020" s="11"/>
      <c r="F1020" s="9"/>
      <c r="G1020" s="9"/>
      <c r="H1020" s="9"/>
      <c r="I1020" s="9"/>
      <c r="J1020" s="10"/>
      <c r="K1020" s="11"/>
      <c r="L1020" s="9"/>
      <c r="M1020" s="12"/>
      <c r="N1020" s="9"/>
    </row>
    <row r="1021">
      <c r="A1021" s="9"/>
      <c r="B1021" s="10"/>
      <c r="C1021" s="11"/>
      <c r="D1021" s="9"/>
      <c r="E1021" s="11"/>
      <c r="F1021" s="9"/>
      <c r="G1021" s="9"/>
      <c r="H1021" s="9"/>
      <c r="I1021" s="9"/>
      <c r="J1021" s="10"/>
      <c r="K1021" s="11"/>
      <c r="L1021" s="9"/>
      <c r="M1021" s="12"/>
      <c r="N1021" s="9"/>
    </row>
    <row r="1022">
      <c r="A1022" s="9"/>
      <c r="B1022" s="10"/>
      <c r="C1022" s="11"/>
      <c r="D1022" s="9"/>
      <c r="E1022" s="11"/>
      <c r="F1022" s="9"/>
      <c r="G1022" s="9"/>
      <c r="H1022" s="9"/>
      <c r="I1022" s="9"/>
      <c r="J1022" s="10"/>
      <c r="K1022" s="11"/>
      <c r="L1022" s="9"/>
      <c r="M1022" s="12"/>
      <c r="N1022" s="9"/>
    </row>
    <row r="1023">
      <c r="A1023" s="9"/>
      <c r="B1023" s="10"/>
      <c r="C1023" s="11"/>
      <c r="D1023" s="9"/>
      <c r="E1023" s="11"/>
      <c r="F1023" s="9"/>
      <c r="G1023" s="9"/>
      <c r="H1023" s="9"/>
      <c r="I1023" s="9"/>
      <c r="J1023" s="10"/>
      <c r="K1023" s="11"/>
      <c r="L1023" s="9"/>
      <c r="M1023" s="12"/>
      <c r="N1023" s="9"/>
    </row>
    <row r="1024">
      <c r="A1024" s="9"/>
      <c r="B1024" s="10"/>
      <c r="C1024" s="11"/>
      <c r="D1024" s="9"/>
      <c r="E1024" s="11"/>
      <c r="F1024" s="9"/>
      <c r="G1024" s="9"/>
      <c r="H1024" s="9"/>
      <c r="I1024" s="9"/>
      <c r="J1024" s="10"/>
      <c r="K1024" s="11"/>
      <c r="L1024" s="9"/>
      <c r="M1024" s="12"/>
      <c r="N1024" s="9"/>
    </row>
    <row r="1025">
      <c r="A1025" s="9"/>
      <c r="B1025" s="10"/>
      <c r="C1025" s="11"/>
      <c r="D1025" s="9"/>
      <c r="E1025" s="11"/>
      <c r="F1025" s="9"/>
      <c r="G1025" s="9"/>
      <c r="H1025" s="9"/>
      <c r="I1025" s="9"/>
      <c r="J1025" s="10"/>
      <c r="K1025" s="11"/>
      <c r="L1025" s="9"/>
      <c r="M1025" s="12"/>
      <c r="N1025" s="9"/>
    </row>
    <row r="1026">
      <c r="A1026" s="9"/>
      <c r="B1026" s="10"/>
      <c r="C1026" s="11"/>
      <c r="D1026" s="9"/>
      <c r="E1026" s="11"/>
      <c r="F1026" s="9"/>
      <c r="G1026" s="9"/>
      <c r="H1026" s="9"/>
      <c r="I1026" s="9"/>
      <c r="J1026" s="10"/>
      <c r="K1026" s="11"/>
      <c r="L1026" s="9"/>
      <c r="M1026" s="12"/>
      <c r="N1026" s="9"/>
    </row>
    <row r="1027">
      <c r="A1027" s="9"/>
      <c r="B1027" s="10"/>
      <c r="C1027" s="11"/>
      <c r="D1027" s="9"/>
      <c r="E1027" s="11"/>
      <c r="F1027" s="9"/>
      <c r="G1027" s="9"/>
      <c r="H1027" s="9"/>
      <c r="I1027" s="9"/>
      <c r="J1027" s="10"/>
      <c r="K1027" s="11"/>
      <c r="L1027" s="9"/>
      <c r="M1027" s="12"/>
      <c r="N1027" s="9"/>
    </row>
    <row r="1028">
      <c r="A1028" s="9"/>
      <c r="B1028" s="10"/>
      <c r="C1028" s="11"/>
      <c r="D1028" s="9"/>
      <c r="E1028" s="11"/>
      <c r="F1028" s="9"/>
      <c r="G1028" s="9"/>
      <c r="H1028" s="9"/>
      <c r="I1028" s="9"/>
      <c r="J1028" s="10"/>
      <c r="K1028" s="11"/>
      <c r="L1028" s="9"/>
      <c r="M1028" s="12"/>
      <c r="N1028" s="9"/>
    </row>
    <row r="1029">
      <c r="A1029" s="9"/>
      <c r="B1029" s="10"/>
      <c r="C1029" s="11"/>
      <c r="D1029" s="9"/>
      <c r="E1029" s="11"/>
      <c r="F1029" s="9"/>
      <c r="G1029" s="9"/>
      <c r="H1029" s="9"/>
      <c r="I1029" s="9"/>
      <c r="J1029" s="10"/>
      <c r="K1029" s="11"/>
      <c r="L1029" s="9"/>
      <c r="M1029" s="12"/>
      <c r="N1029" s="9"/>
    </row>
    <row r="1030">
      <c r="A1030" s="9"/>
      <c r="B1030" s="10"/>
      <c r="C1030" s="11"/>
      <c r="D1030" s="9"/>
      <c r="E1030" s="11"/>
      <c r="F1030" s="9"/>
      <c r="G1030" s="9"/>
      <c r="H1030" s="9"/>
      <c r="I1030" s="9"/>
      <c r="J1030" s="10"/>
      <c r="K1030" s="11"/>
      <c r="L1030" s="9"/>
      <c r="M1030" s="12"/>
      <c r="N1030" s="9"/>
    </row>
    <row r="1031">
      <c r="A1031" s="9"/>
      <c r="B1031" s="10"/>
      <c r="C1031" s="11"/>
      <c r="D1031" s="9"/>
      <c r="E1031" s="11"/>
      <c r="F1031" s="9"/>
      <c r="G1031" s="9"/>
      <c r="H1031" s="9"/>
      <c r="I1031" s="9"/>
      <c r="J1031" s="10"/>
      <c r="K1031" s="11"/>
      <c r="L1031" s="9"/>
      <c r="M1031" s="12"/>
      <c r="N1031" s="9"/>
    </row>
    <row r="1032">
      <c r="A1032" s="9"/>
      <c r="B1032" s="10"/>
      <c r="C1032" s="11"/>
      <c r="D1032" s="9"/>
      <c r="E1032" s="11"/>
      <c r="F1032" s="9"/>
      <c r="G1032" s="9"/>
      <c r="H1032" s="9"/>
      <c r="I1032" s="9"/>
      <c r="J1032" s="10"/>
      <c r="K1032" s="11"/>
      <c r="L1032" s="9"/>
      <c r="M1032" s="12"/>
      <c r="N1032" s="9"/>
    </row>
    <row r="1033">
      <c r="A1033" s="9"/>
      <c r="B1033" s="10"/>
      <c r="C1033" s="11"/>
      <c r="D1033" s="9"/>
      <c r="E1033" s="11"/>
      <c r="F1033" s="9"/>
      <c r="G1033" s="9"/>
      <c r="H1033" s="9"/>
      <c r="I1033" s="9"/>
      <c r="J1033" s="10"/>
      <c r="K1033" s="11"/>
      <c r="L1033" s="9"/>
      <c r="M1033" s="12"/>
      <c r="N1033" s="9"/>
    </row>
    <row r="1034">
      <c r="A1034" s="9"/>
      <c r="B1034" s="10"/>
      <c r="C1034" s="11"/>
      <c r="D1034" s="9"/>
      <c r="E1034" s="11"/>
      <c r="F1034" s="9"/>
      <c r="G1034" s="9"/>
      <c r="H1034" s="9"/>
      <c r="I1034" s="9"/>
      <c r="J1034" s="10"/>
      <c r="K1034" s="11"/>
      <c r="L1034" s="9"/>
      <c r="M1034" s="12"/>
      <c r="N1034" s="9"/>
    </row>
    <row r="1035">
      <c r="A1035" s="9"/>
      <c r="B1035" s="10"/>
      <c r="C1035" s="11"/>
      <c r="D1035" s="9"/>
      <c r="E1035" s="11"/>
      <c r="F1035" s="9"/>
      <c r="G1035" s="9"/>
      <c r="H1035" s="9"/>
      <c r="I1035" s="9"/>
      <c r="J1035" s="10"/>
      <c r="K1035" s="11"/>
      <c r="L1035" s="9"/>
      <c r="M1035" s="12"/>
      <c r="N1035" s="9"/>
    </row>
    <row r="1036">
      <c r="A1036" s="9"/>
      <c r="B1036" s="10"/>
      <c r="C1036" s="11"/>
      <c r="D1036" s="9"/>
      <c r="E1036" s="11"/>
      <c r="F1036" s="9"/>
      <c r="G1036" s="9"/>
      <c r="H1036" s="9"/>
      <c r="I1036" s="9"/>
      <c r="J1036" s="10"/>
      <c r="K1036" s="11"/>
      <c r="L1036" s="9"/>
      <c r="M1036" s="12"/>
      <c r="N1036" s="9"/>
    </row>
    <row r="1037">
      <c r="A1037" s="9"/>
      <c r="B1037" s="10"/>
      <c r="C1037" s="11"/>
      <c r="D1037" s="9"/>
      <c r="E1037" s="11"/>
      <c r="F1037" s="9"/>
      <c r="G1037" s="9"/>
      <c r="H1037" s="9"/>
      <c r="I1037" s="9"/>
      <c r="J1037" s="10"/>
      <c r="K1037" s="11"/>
      <c r="L1037" s="9"/>
      <c r="M1037" s="12"/>
      <c r="N1037" s="9"/>
    </row>
    <row r="1038">
      <c r="A1038" s="9"/>
      <c r="B1038" s="10"/>
      <c r="C1038" s="11"/>
      <c r="D1038" s="9"/>
      <c r="E1038" s="11"/>
      <c r="F1038" s="9"/>
      <c r="G1038" s="9"/>
      <c r="H1038" s="9"/>
      <c r="I1038" s="9"/>
      <c r="J1038" s="10"/>
      <c r="K1038" s="11"/>
      <c r="L1038" s="9"/>
      <c r="M1038" s="12"/>
      <c r="N1038" s="9"/>
    </row>
    <row r="1039">
      <c r="A1039" s="9"/>
      <c r="B1039" s="10"/>
      <c r="C1039" s="11"/>
      <c r="D1039" s="9"/>
      <c r="E1039" s="11"/>
      <c r="F1039" s="9"/>
      <c r="G1039" s="9"/>
      <c r="H1039" s="9"/>
      <c r="I1039" s="9"/>
      <c r="J1039" s="10"/>
      <c r="K1039" s="11"/>
      <c r="L1039" s="9"/>
      <c r="M1039" s="12"/>
      <c r="N1039" s="9"/>
    </row>
    <row r="1040">
      <c r="A1040" s="9"/>
      <c r="B1040" s="10"/>
      <c r="C1040" s="11"/>
      <c r="D1040" s="9"/>
      <c r="E1040" s="11"/>
      <c r="F1040" s="9"/>
      <c r="G1040" s="9"/>
      <c r="H1040" s="9"/>
      <c r="I1040" s="9"/>
      <c r="J1040" s="10"/>
      <c r="K1040" s="11"/>
      <c r="L1040" s="9"/>
      <c r="M1040" s="12"/>
      <c r="N1040" s="9"/>
    </row>
    <row r="1041">
      <c r="A1041" s="9"/>
      <c r="B1041" s="10"/>
      <c r="C1041" s="11"/>
      <c r="D1041" s="9"/>
      <c r="E1041" s="11"/>
      <c r="F1041" s="9"/>
      <c r="G1041" s="9"/>
      <c r="H1041" s="9"/>
      <c r="I1041" s="9"/>
      <c r="J1041" s="10"/>
      <c r="K1041" s="11"/>
      <c r="L1041" s="9"/>
      <c r="M1041" s="12"/>
      <c r="N1041" s="9"/>
    </row>
    <row r="1042">
      <c r="A1042" s="9"/>
      <c r="B1042" s="10"/>
      <c r="C1042" s="11"/>
      <c r="D1042" s="9"/>
      <c r="E1042" s="11"/>
      <c r="F1042" s="9"/>
      <c r="G1042" s="9"/>
      <c r="H1042" s="9"/>
      <c r="I1042" s="9"/>
      <c r="J1042" s="10"/>
      <c r="K1042" s="11"/>
      <c r="L1042" s="9"/>
      <c r="M1042" s="12"/>
      <c r="N1042" s="9"/>
    </row>
    <row r="1043">
      <c r="A1043" s="9"/>
      <c r="B1043" s="10"/>
      <c r="C1043" s="11"/>
      <c r="D1043" s="9"/>
      <c r="E1043" s="11"/>
      <c r="F1043" s="9"/>
      <c r="G1043" s="9"/>
      <c r="H1043" s="9"/>
      <c r="I1043" s="9"/>
      <c r="J1043" s="10"/>
      <c r="K1043" s="11"/>
      <c r="L1043" s="9"/>
      <c r="M1043" s="12"/>
      <c r="N1043" s="9"/>
    </row>
    <row r="1044">
      <c r="A1044" s="9"/>
      <c r="B1044" s="10"/>
      <c r="C1044" s="11"/>
      <c r="D1044" s="9"/>
      <c r="E1044" s="11"/>
      <c r="F1044" s="9"/>
      <c r="G1044" s="9"/>
      <c r="H1044" s="9"/>
      <c r="I1044" s="9"/>
      <c r="J1044" s="10"/>
      <c r="K1044" s="11"/>
      <c r="L1044" s="9"/>
      <c r="M1044" s="12"/>
      <c r="N1044" s="9"/>
    </row>
    <row r="1045">
      <c r="A1045" s="9"/>
      <c r="B1045" s="10"/>
      <c r="C1045" s="11"/>
      <c r="D1045" s="9"/>
      <c r="E1045" s="11"/>
      <c r="F1045" s="9"/>
      <c r="G1045" s="9"/>
      <c r="H1045" s="9"/>
      <c r="I1045" s="9"/>
      <c r="J1045" s="10"/>
      <c r="K1045" s="11"/>
      <c r="L1045" s="9"/>
      <c r="M1045" s="12"/>
      <c r="N1045" s="9"/>
    </row>
    <row r="1046">
      <c r="A1046" s="9"/>
      <c r="B1046" s="10"/>
      <c r="C1046" s="11"/>
      <c r="D1046" s="9"/>
      <c r="E1046" s="11"/>
      <c r="F1046" s="9"/>
      <c r="G1046" s="9"/>
      <c r="H1046" s="9"/>
      <c r="I1046" s="9"/>
      <c r="J1046" s="10"/>
      <c r="K1046" s="11"/>
      <c r="L1046" s="9"/>
      <c r="M1046" s="12"/>
      <c r="N1046" s="9"/>
    </row>
    <row r="1047">
      <c r="A1047" s="9"/>
      <c r="B1047" s="10"/>
      <c r="C1047" s="11"/>
      <c r="D1047" s="9"/>
      <c r="E1047" s="11"/>
      <c r="F1047" s="9"/>
      <c r="G1047" s="9"/>
      <c r="H1047" s="9"/>
      <c r="I1047" s="9"/>
      <c r="J1047" s="10"/>
      <c r="K1047" s="11"/>
      <c r="L1047" s="9"/>
      <c r="M1047" s="12"/>
      <c r="N1047" s="9"/>
    </row>
    <row r="1048">
      <c r="A1048" s="9"/>
      <c r="B1048" s="10"/>
      <c r="C1048" s="11"/>
      <c r="D1048" s="9"/>
      <c r="E1048" s="11"/>
      <c r="F1048" s="9"/>
      <c r="G1048" s="9"/>
      <c r="H1048" s="9"/>
      <c r="I1048" s="9"/>
      <c r="J1048" s="10"/>
      <c r="K1048" s="11"/>
      <c r="L1048" s="9"/>
      <c r="M1048" s="12"/>
      <c r="N1048" s="9"/>
    </row>
    <row r="1049">
      <c r="A1049" s="9"/>
      <c r="B1049" s="10"/>
      <c r="C1049" s="11"/>
      <c r="D1049" s="9"/>
      <c r="E1049" s="11"/>
      <c r="F1049" s="9"/>
      <c r="G1049" s="9"/>
      <c r="H1049" s="9"/>
      <c r="I1049" s="9"/>
      <c r="J1049" s="10"/>
      <c r="K1049" s="11"/>
      <c r="L1049" s="9"/>
      <c r="M1049" s="12"/>
      <c r="N1049" s="9"/>
    </row>
    <row r="1050">
      <c r="A1050" s="9"/>
      <c r="B1050" s="10"/>
      <c r="C1050" s="11"/>
      <c r="D1050" s="9"/>
      <c r="E1050" s="11"/>
      <c r="F1050" s="9"/>
      <c r="G1050" s="9"/>
      <c r="H1050" s="9"/>
      <c r="I1050" s="9"/>
      <c r="J1050" s="10"/>
      <c r="K1050" s="11"/>
      <c r="L1050" s="9"/>
      <c r="M1050" s="12"/>
      <c r="N1050" s="9"/>
    </row>
    <row r="1051">
      <c r="A1051" s="9"/>
      <c r="B1051" s="10"/>
      <c r="C1051" s="11"/>
      <c r="D1051" s="9"/>
      <c r="E1051" s="11"/>
      <c r="F1051" s="9"/>
      <c r="G1051" s="9"/>
      <c r="H1051" s="9"/>
      <c r="I1051" s="9"/>
      <c r="J1051" s="10"/>
      <c r="K1051" s="11"/>
      <c r="L1051" s="9"/>
      <c r="M1051" s="12"/>
      <c r="N1051" s="9"/>
    </row>
    <row r="1052">
      <c r="A1052" s="9"/>
      <c r="B1052" s="10"/>
      <c r="C1052" s="11"/>
      <c r="D1052" s="9"/>
      <c r="E1052" s="11"/>
      <c r="F1052" s="9"/>
      <c r="G1052" s="9"/>
      <c r="H1052" s="9"/>
      <c r="I1052" s="9"/>
      <c r="J1052" s="10"/>
      <c r="K1052" s="11"/>
      <c r="L1052" s="9"/>
      <c r="M1052" s="12"/>
      <c r="N1052" s="9"/>
    </row>
    <row r="1053">
      <c r="A1053" s="9"/>
      <c r="B1053" s="10"/>
      <c r="C1053" s="11"/>
      <c r="D1053" s="9"/>
      <c r="E1053" s="11"/>
      <c r="F1053" s="9"/>
      <c r="G1053" s="9"/>
      <c r="H1053" s="9"/>
      <c r="I1053" s="9"/>
      <c r="J1053" s="10"/>
      <c r="K1053" s="11"/>
      <c r="L1053" s="9"/>
      <c r="M1053" s="12"/>
      <c r="N1053" s="9"/>
    </row>
    <row r="1054">
      <c r="A1054" s="9"/>
      <c r="B1054" s="10"/>
      <c r="C1054" s="11"/>
      <c r="D1054" s="9"/>
      <c r="E1054" s="11"/>
      <c r="F1054" s="9"/>
      <c r="G1054" s="9"/>
      <c r="H1054" s="9"/>
      <c r="I1054" s="9"/>
      <c r="J1054" s="10"/>
      <c r="K1054" s="11"/>
      <c r="L1054" s="9"/>
      <c r="M1054" s="12"/>
      <c r="N1054" s="9"/>
    </row>
    <row r="1055">
      <c r="A1055" s="9"/>
      <c r="B1055" s="10"/>
      <c r="C1055" s="11"/>
      <c r="D1055" s="9"/>
      <c r="E1055" s="11"/>
      <c r="F1055" s="9"/>
      <c r="G1055" s="9"/>
      <c r="H1055" s="9"/>
      <c r="I1055" s="9"/>
      <c r="J1055" s="10"/>
      <c r="K1055" s="11"/>
      <c r="L1055" s="9"/>
      <c r="M1055" s="12"/>
      <c r="N1055" s="9"/>
    </row>
    <row r="1056">
      <c r="A1056" s="9"/>
      <c r="B1056" s="10"/>
      <c r="C1056" s="11"/>
      <c r="D1056" s="9"/>
      <c r="E1056" s="11"/>
      <c r="F1056" s="9"/>
      <c r="G1056" s="9"/>
      <c r="H1056" s="9"/>
      <c r="I1056" s="9"/>
      <c r="J1056" s="10"/>
      <c r="K1056" s="11"/>
      <c r="L1056" s="9"/>
      <c r="M1056" s="12"/>
      <c r="N1056" s="9"/>
    </row>
    <row r="1057">
      <c r="A1057" s="9"/>
      <c r="B1057" s="10"/>
      <c r="C1057" s="11"/>
      <c r="D1057" s="9"/>
      <c r="E1057" s="11"/>
      <c r="F1057" s="9"/>
      <c r="G1057" s="9"/>
      <c r="H1057" s="9"/>
      <c r="I1057" s="9"/>
      <c r="J1057" s="10"/>
      <c r="K1057" s="11"/>
      <c r="L1057" s="9"/>
      <c r="M1057" s="12"/>
      <c r="N1057" s="9"/>
    </row>
    <row r="1058">
      <c r="A1058" s="9"/>
      <c r="B1058" s="10"/>
      <c r="C1058" s="11"/>
      <c r="D1058" s="9"/>
      <c r="E1058" s="11"/>
      <c r="F1058" s="9"/>
      <c r="G1058" s="9"/>
      <c r="H1058" s="9"/>
      <c r="I1058" s="9"/>
      <c r="J1058" s="10"/>
      <c r="K1058" s="11"/>
      <c r="L1058" s="9"/>
      <c r="M1058" s="12"/>
      <c r="N1058" s="9"/>
    </row>
    <row r="1059">
      <c r="A1059" s="9"/>
      <c r="B1059" s="10"/>
      <c r="C1059" s="11"/>
      <c r="D1059" s="9"/>
      <c r="E1059" s="11"/>
      <c r="F1059" s="9"/>
      <c r="G1059" s="9"/>
      <c r="H1059" s="9"/>
      <c r="I1059" s="9"/>
      <c r="J1059" s="10"/>
      <c r="K1059" s="11"/>
      <c r="L1059" s="9"/>
      <c r="M1059" s="12"/>
      <c r="N1059" s="9"/>
    </row>
    <row r="1060">
      <c r="A1060" s="9"/>
      <c r="B1060" s="10"/>
      <c r="C1060" s="11"/>
      <c r="D1060" s="9"/>
      <c r="E1060" s="11"/>
      <c r="F1060" s="9"/>
      <c r="G1060" s="9"/>
      <c r="H1060" s="9"/>
      <c r="I1060" s="9"/>
      <c r="J1060" s="10"/>
      <c r="K1060" s="11"/>
      <c r="L1060" s="9"/>
      <c r="M1060" s="12"/>
      <c r="N1060" s="9"/>
    </row>
    <row r="1061">
      <c r="A1061" s="9"/>
      <c r="B1061" s="10"/>
      <c r="C1061" s="11"/>
      <c r="D1061" s="9"/>
      <c r="E1061" s="11"/>
      <c r="F1061" s="9"/>
      <c r="G1061" s="9"/>
      <c r="H1061" s="9"/>
      <c r="I1061" s="9"/>
      <c r="J1061" s="10"/>
      <c r="K1061" s="11"/>
      <c r="L1061" s="9"/>
      <c r="M1061" s="12"/>
      <c r="N1061" s="9"/>
    </row>
    <row r="1062">
      <c r="A1062" s="9"/>
      <c r="B1062" s="10"/>
      <c r="C1062" s="11"/>
      <c r="D1062" s="9"/>
      <c r="E1062" s="11"/>
      <c r="F1062" s="9"/>
      <c r="G1062" s="9"/>
      <c r="H1062" s="9"/>
      <c r="I1062" s="9"/>
      <c r="J1062" s="10"/>
      <c r="K1062" s="11"/>
      <c r="L1062" s="9"/>
      <c r="M1062" s="12"/>
      <c r="N1062" s="9"/>
    </row>
    <row r="1063">
      <c r="A1063" s="9"/>
      <c r="B1063" s="10"/>
      <c r="C1063" s="11"/>
      <c r="D1063" s="9"/>
      <c r="E1063" s="11"/>
      <c r="F1063" s="9"/>
      <c r="G1063" s="9"/>
      <c r="H1063" s="9"/>
      <c r="I1063" s="9"/>
      <c r="J1063" s="10"/>
      <c r="K1063" s="11"/>
      <c r="L1063" s="9"/>
      <c r="M1063" s="12"/>
      <c r="N1063" s="9"/>
    </row>
    <row r="1064">
      <c r="A1064" s="9"/>
      <c r="B1064" s="10"/>
      <c r="C1064" s="11"/>
      <c r="D1064" s="9"/>
      <c r="E1064" s="11"/>
      <c r="F1064" s="9"/>
      <c r="G1064" s="9"/>
      <c r="H1064" s="9"/>
      <c r="I1064" s="9"/>
      <c r="J1064" s="10"/>
      <c r="K1064" s="11"/>
      <c r="L1064" s="9"/>
      <c r="M1064" s="12"/>
      <c r="N1064" s="9"/>
    </row>
    <row r="1065">
      <c r="A1065" s="9"/>
      <c r="B1065" s="10"/>
      <c r="C1065" s="11"/>
      <c r="D1065" s="9"/>
      <c r="E1065" s="11"/>
      <c r="F1065" s="9"/>
      <c r="G1065" s="9"/>
      <c r="H1065" s="9"/>
      <c r="I1065" s="9"/>
      <c r="J1065" s="10"/>
      <c r="K1065" s="11"/>
      <c r="L1065" s="9"/>
      <c r="M1065" s="12"/>
      <c r="N1065" s="9"/>
    </row>
    <row r="1066">
      <c r="A1066" s="9"/>
      <c r="B1066" s="10"/>
      <c r="C1066" s="11"/>
      <c r="D1066" s="9"/>
      <c r="E1066" s="11"/>
      <c r="F1066" s="9"/>
      <c r="G1066" s="9"/>
      <c r="H1066" s="9"/>
      <c r="I1066" s="9"/>
      <c r="J1066" s="10"/>
      <c r="K1066" s="11"/>
      <c r="L1066" s="9"/>
      <c r="M1066" s="12"/>
      <c r="N1066" s="9"/>
    </row>
    <row r="1067">
      <c r="A1067" s="9"/>
      <c r="B1067" s="10"/>
      <c r="C1067" s="11"/>
      <c r="D1067" s="9"/>
      <c r="E1067" s="11"/>
      <c r="F1067" s="9"/>
      <c r="G1067" s="9"/>
      <c r="H1067" s="9"/>
      <c r="I1067" s="9"/>
      <c r="J1067" s="10"/>
      <c r="K1067" s="11"/>
      <c r="L1067" s="9"/>
      <c r="M1067" s="12"/>
      <c r="N1067" s="9"/>
    </row>
    <row r="1068">
      <c r="A1068" s="9"/>
      <c r="B1068" s="10"/>
      <c r="C1068" s="11"/>
      <c r="D1068" s="9"/>
      <c r="E1068" s="11"/>
      <c r="F1068" s="9"/>
      <c r="G1068" s="9"/>
      <c r="H1068" s="9"/>
      <c r="I1068" s="9"/>
      <c r="J1068" s="10"/>
      <c r="K1068" s="11"/>
      <c r="L1068" s="9"/>
      <c r="M1068" s="12"/>
      <c r="N1068" s="9"/>
    </row>
    <row r="1069">
      <c r="A1069" s="9"/>
      <c r="B1069" s="10"/>
      <c r="C1069" s="11"/>
      <c r="D1069" s="9"/>
      <c r="E1069" s="11"/>
      <c r="F1069" s="9"/>
      <c r="G1069" s="9"/>
      <c r="H1069" s="9"/>
      <c r="I1069" s="9"/>
      <c r="J1069" s="10"/>
      <c r="K1069" s="11"/>
      <c r="L1069" s="9"/>
      <c r="M1069" s="12"/>
      <c r="N1069" s="9"/>
    </row>
    <row r="1070">
      <c r="A1070" s="9"/>
      <c r="B1070" s="10"/>
      <c r="C1070" s="11"/>
      <c r="D1070" s="9"/>
      <c r="E1070" s="11"/>
      <c r="F1070" s="9"/>
      <c r="G1070" s="9"/>
      <c r="H1070" s="9"/>
      <c r="I1070" s="9"/>
      <c r="J1070" s="10"/>
      <c r="K1070" s="11"/>
      <c r="L1070" s="9"/>
      <c r="M1070" s="12"/>
      <c r="N1070" s="9"/>
    </row>
    <row r="1071">
      <c r="A1071" s="9"/>
      <c r="B1071" s="10"/>
      <c r="C1071" s="11"/>
      <c r="D1071" s="9"/>
      <c r="E1071" s="11"/>
      <c r="F1071" s="9"/>
      <c r="G1071" s="9"/>
      <c r="H1071" s="9"/>
      <c r="I1071" s="9"/>
      <c r="J1071" s="10"/>
      <c r="K1071" s="11"/>
      <c r="L1071" s="9"/>
      <c r="M1071" s="12"/>
      <c r="N1071" s="9"/>
    </row>
    <row r="1072">
      <c r="A1072" s="9"/>
      <c r="B1072" s="10"/>
      <c r="C1072" s="11"/>
      <c r="D1072" s="9"/>
      <c r="E1072" s="11"/>
      <c r="F1072" s="9"/>
      <c r="G1072" s="9"/>
      <c r="H1072" s="9"/>
      <c r="I1072" s="9"/>
      <c r="J1072" s="10"/>
      <c r="K1072" s="11"/>
      <c r="L1072" s="9"/>
      <c r="M1072" s="12"/>
      <c r="N1072" s="9"/>
    </row>
    <row r="1073">
      <c r="A1073" s="9"/>
      <c r="B1073" s="10"/>
      <c r="C1073" s="11"/>
      <c r="D1073" s="9"/>
      <c r="E1073" s="11"/>
      <c r="F1073" s="9"/>
      <c r="G1073" s="9"/>
      <c r="H1073" s="9"/>
      <c r="I1073" s="9"/>
      <c r="J1073" s="10"/>
      <c r="K1073" s="11"/>
      <c r="L1073" s="9"/>
      <c r="M1073" s="12"/>
      <c r="N1073" s="9"/>
    </row>
    <row r="1074">
      <c r="A1074" s="9"/>
      <c r="B1074" s="10"/>
      <c r="C1074" s="11"/>
      <c r="D1074" s="9"/>
      <c r="E1074" s="11"/>
      <c r="F1074" s="9"/>
      <c r="G1074" s="9"/>
      <c r="H1074" s="9"/>
      <c r="I1074" s="9"/>
      <c r="J1074" s="10"/>
      <c r="K1074" s="11"/>
      <c r="L1074" s="9"/>
      <c r="M1074" s="12"/>
      <c r="N1074" s="9"/>
    </row>
    <row r="1075">
      <c r="A1075" s="9"/>
      <c r="B1075" s="10"/>
      <c r="C1075" s="11"/>
      <c r="D1075" s="9"/>
      <c r="E1075" s="11"/>
      <c r="F1075" s="9"/>
      <c r="G1075" s="9"/>
      <c r="H1075" s="9"/>
      <c r="I1075" s="9"/>
      <c r="J1075" s="10"/>
      <c r="K1075" s="11"/>
      <c r="L1075" s="9"/>
      <c r="M1075" s="12"/>
      <c r="N1075" s="9"/>
    </row>
    <row r="1076">
      <c r="A1076" s="9"/>
      <c r="B1076" s="10"/>
      <c r="C1076" s="11"/>
      <c r="D1076" s="9"/>
      <c r="E1076" s="11"/>
      <c r="F1076" s="9"/>
      <c r="G1076" s="9"/>
      <c r="H1076" s="9"/>
      <c r="I1076" s="9"/>
      <c r="J1076" s="10"/>
      <c r="K1076" s="11"/>
      <c r="L1076" s="9"/>
      <c r="M1076" s="12"/>
      <c r="N1076" s="9"/>
    </row>
    <row r="1077">
      <c r="A1077" s="9"/>
      <c r="B1077" s="10"/>
      <c r="C1077" s="11"/>
      <c r="D1077" s="9"/>
      <c r="E1077" s="11"/>
      <c r="F1077" s="9"/>
      <c r="G1077" s="9"/>
      <c r="H1077" s="9"/>
      <c r="I1077" s="9"/>
      <c r="J1077" s="10"/>
      <c r="K1077" s="11"/>
      <c r="L1077" s="9"/>
      <c r="M1077" s="12"/>
      <c r="N1077" s="9"/>
    </row>
    <row r="1078">
      <c r="A1078" s="9"/>
      <c r="B1078" s="10"/>
      <c r="C1078" s="11"/>
      <c r="D1078" s="9"/>
      <c r="E1078" s="11"/>
      <c r="F1078" s="9"/>
      <c r="G1078" s="9"/>
      <c r="H1078" s="9"/>
      <c r="I1078" s="9"/>
      <c r="J1078" s="10"/>
      <c r="K1078" s="11"/>
      <c r="L1078" s="9"/>
      <c r="M1078" s="12"/>
      <c r="N1078" s="9"/>
    </row>
    <row r="1079">
      <c r="A1079" s="9"/>
      <c r="B1079" s="10"/>
      <c r="C1079" s="11"/>
      <c r="D1079" s="9"/>
      <c r="E1079" s="11"/>
      <c r="F1079" s="9"/>
      <c r="G1079" s="9"/>
      <c r="H1079" s="9"/>
      <c r="I1079" s="9"/>
      <c r="J1079" s="10"/>
      <c r="K1079" s="11"/>
      <c r="L1079" s="9"/>
      <c r="M1079" s="12"/>
      <c r="N1079" s="9"/>
    </row>
    <row r="1080">
      <c r="A1080" s="9"/>
      <c r="B1080" s="10"/>
      <c r="C1080" s="11"/>
      <c r="D1080" s="9"/>
      <c r="E1080" s="11"/>
      <c r="F1080" s="9"/>
      <c r="G1080" s="9"/>
      <c r="H1080" s="9"/>
      <c r="I1080" s="9"/>
      <c r="J1080" s="10"/>
      <c r="K1080" s="11"/>
      <c r="L1080" s="9"/>
      <c r="M1080" s="12"/>
      <c r="N1080" s="9"/>
    </row>
    <row r="1081">
      <c r="A1081" s="9"/>
      <c r="B1081" s="10"/>
      <c r="C1081" s="11"/>
      <c r="D1081" s="9"/>
      <c r="E1081" s="11"/>
      <c r="F1081" s="9"/>
      <c r="G1081" s="9"/>
      <c r="H1081" s="9"/>
      <c r="I1081" s="9"/>
      <c r="J1081" s="10"/>
      <c r="K1081" s="11"/>
      <c r="L1081" s="9"/>
      <c r="M1081" s="12"/>
      <c r="N1081" s="9"/>
    </row>
    <row r="1082">
      <c r="A1082" s="9"/>
      <c r="B1082" s="10"/>
      <c r="C1082" s="11"/>
      <c r="D1082" s="9"/>
      <c r="E1082" s="11"/>
      <c r="F1082" s="9"/>
      <c r="G1082" s="9"/>
      <c r="H1082" s="9"/>
      <c r="I1082" s="9"/>
      <c r="J1082" s="10"/>
      <c r="K1082" s="11"/>
      <c r="L1082" s="9"/>
      <c r="M1082" s="12"/>
      <c r="N1082" s="9"/>
    </row>
    <row r="1083">
      <c r="A1083" s="9"/>
      <c r="B1083" s="10"/>
      <c r="C1083" s="11"/>
      <c r="D1083" s="9"/>
      <c r="E1083" s="11"/>
      <c r="F1083" s="9"/>
      <c r="G1083" s="9"/>
      <c r="H1083" s="9"/>
      <c r="I1083" s="9"/>
      <c r="J1083" s="10"/>
      <c r="K1083" s="11"/>
      <c r="L1083" s="9"/>
      <c r="M1083" s="12"/>
      <c r="N1083" s="9"/>
    </row>
    <row r="1084">
      <c r="A1084" s="9"/>
      <c r="B1084" s="10"/>
      <c r="C1084" s="11"/>
      <c r="D1084" s="9"/>
      <c r="E1084" s="11"/>
      <c r="F1084" s="9"/>
      <c r="G1084" s="9"/>
      <c r="H1084" s="9"/>
      <c r="I1084" s="9"/>
      <c r="J1084" s="10"/>
      <c r="K1084" s="11"/>
      <c r="L1084" s="9"/>
      <c r="M1084" s="12"/>
      <c r="N1084" s="9"/>
    </row>
    <row r="1085">
      <c r="A1085" s="9"/>
      <c r="B1085" s="10"/>
      <c r="C1085" s="11"/>
      <c r="D1085" s="9"/>
      <c r="E1085" s="11"/>
      <c r="F1085" s="9"/>
      <c r="G1085" s="9"/>
      <c r="H1085" s="9"/>
      <c r="I1085" s="9"/>
      <c r="J1085" s="10"/>
      <c r="K1085" s="11"/>
      <c r="L1085" s="9"/>
      <c r="M1085" s="12"/>
      <c r="N1085" s="9"/>
    </row>
    <row r="1086">
      <c r="A1086" s="9"/>
      <c r="B1086" s="10"/>
      <c r="C1086" s="11"/>
      <c r="D1086" s="9"/>
      <c r="E1086" s="11"/>
      <c r="F1086" s="9"/>
      <c r="G1086" s="9"/>
      <c r="H1086" s="9"/>
      <c r="I1086" s="9"/>
      <c r="J1086" s="10"/>
      <c r="K1086" s="11"/>
      <c r="L1086" s="9"/>
      <c r="M1086" s="12"/>
      <c r="N1086" s="9"/>
    </row>
    <row r="1087">
      <c r="A1087" s="9"/>
      <c r="B1087" s="10"/>
      <c r="C1087" s="11"/>
      <c r="D1087" s="9"/>
      <c r="E1087" s="11"/>
      <c r="F1087" s="9"/>
      <c r="G1087" s="9"/>
      <c r="H1087" s="9"/>
      <c r="I1087" s="9"/>
      <c r="J1087" s="10"/>
      <c r="K1087" s="11"/>
      <c r="L1087" s="9"/>
      <c r="M1087" s="12"/>
      <c r="N1087" s="9"/>
    </row>
    <row r="1088">
      <c r="A1088" s="9"/>
      <c r="B1088" s="10"/>
      <c r="C1088" s="11"/>
      <c r="D1088" s="9"/>
      <c r="E1088" s="11"/>
      <c r="F1088" s="9"/>
      <c r="G1088" s="9"/>
      <c r="H1088" s="9"/>
      <c r="I1088" s="9"/>
      <c r="J1088" s="10"/>
      <c r="K1088" s="11"/>
      <c r="L1088" s="9"/>
      <c r="M1088" s="12"/>
      <c r="N1088" s="9"/>
    </row>
    <row r="1089">
      <c r="A1089" s="9"/>
      <c r="B1089" s="10"/>
      <c r="C1089" s="11"/>
      <c r="D1089" s="9"/>
      <c r="E1089" s="11"/>
      <c r="F1089" s="9"/>
      <c r="G1089" s="9"/>
      <c r="H1089" s="9"/>
      <c r="I1089" s="9"/>
      <c r="J1089" s="10"/>
      <c r="K1089" s="11"/>
      <c r="L1089" s="9"/>
      <c r="M1089" s="12"/>
      <c r="N1089" s="9"/>
    </row>
    <row r="1090">
      <c r="A1090" s="9"/>
      <c r="B1090" s="10"/>
      <c r="C1090" s="11"/>
      <c r="D1090" s="9"/>
      <c r="E1090" s="11"/>
      <c r="F1090" s="9"/>
      <c r="G1090" s="9"/>
      <c r="H1090" s="9"/>
      <c r="I1090" s="9"/>
      <c r="J1090" s="10"/>
      <c r="K1090" s="11"/>
      <c r="L1090" s="9"/>
      <c r="M1090" s="12"/>
      <c r="N1090" s="9"/>
    </row>
    <row r="1091">
      <c r="A1091" s="9"/>
      <c r="B1091" s="10"/>
      <c r="C1091" s="11"/>
      <c r="D1091" s="9"/>
      <c r="E1091" s="11"/>
      <c r="F1091" s="9"/>
      <c r="G1091" s="9"/>
      <c r="H1091" s="9"/>
      <c r="I1091" s="9"/>
      <c r="J1091" s="10"/>
      <c r="K1091" s="11"/>
      <c r="L1091" s="9"/>
      <c r="M1091" s="12"/>
      <c r="N1091" s="9"/>
    </row>
    <row r="1092">
      <c r="A1092" s="9"/>
      <c r="B1092" s="10"/>
      <c r="C1092" s="11"/>
      <c r="D1092" s="9"/>
      <c r="E1092" s="11"/>
      <c r="F1092" s="9"/>
      <c r="G1092" s="9"/>
      <c r="H1092" s="9"/>
      <c r="I1092" s="9"/>
      <c r="J1092" s="10"/>
      <c r="K1092" s="11"/>
      <c r="L1092" s="9"/>
      <c r="M1092" s="12"/>
      <c r="N1092" s="9"/>
    </row>
    <row r="1093">
      <c r="A1093" s="9"/>
      <c r="B1093" s="10"/>
      <c r="C1093" s="11"/>
      <c r="D1093" s="9"/>
      <c r="E1093" s="11"/>
      <c r="F1093" s="9"/>
      <c r="G1093" s="9"/>
      <c r="H1093" s="9"/>
      <c r="I1093" s="9"/>
      <c r="J1093" s="10"/>
      <c r="K1093" s="11"/>
      <c r="L1093" s="9"/>
      <c r="M1093" s="12"/>
      <c r="N1093" s="9"/>
    </row>
    <row r="1094">
      <c r="A1094" s="9"/>
      <c r="B1094" s="10"/>
      <c r="C1094" s="11"/>
      <c r="D1094" s="9"/>
      <c r="E1094" s="11"/>
      <c r="F1094" s="9"/>
      <c r="G1094" s="9"/>
      <c r="H1094" s="9"/>
      <c r="I1094" s="9"/>
      <c r="J1094" s="10"/>
      <c r="K1094" s="11"/>
      <c r="L1094" s="9"/>
      <c r="M1094" s="12"/>
      <c r="N1094" s="9"/>
    </row>
    <row r="1095">
      <c r="A1095" s="9"/>
      <c r="B1095" s="10"/>
      <c r="C1095" s="11"/>
      <c r="D1095" s="9"/>
      <c r="E1095" s="11"/>
      <c r="F1095" s="9"/>
      <c r="G1095" s="9"/>
      <c r="H1095" s="9"/>
      <c r="I1095" s="9"/>
      <c r="J1095" s="10"/>
      <c r="K1095" s="11"/>
      <c r="L1095" s="9"/>
      <c r="M1095" s="12"/>
      <c r="N1095" s="9"/>
    </row>
    <row r="1096">
      <c r="A1096" s="9"/>
      <c r="B1096" s="10"/>
      <c r="C1096" s="11"/>
      <c r="D1096" s="9"/>
      <c r="E1096" s="11"/>
      <c r="F1096" s="9"/>
      <c r="G1096" s="9"/>
      <c r="H1096" s="9"/>
      <c r="I1096" s="9"/>
      <c r="J1096" s="10"/>
      <c r="K1096" s="11"/>
      <c r="L1096" s="9"/>
      <c r="M1096" s="12"/>
      <c r="N1096" s="9"/>
    </row>
    <row r="1097">
      <c r="A1097" s="9"/>
      <c r="B1097" s="10"/>
      <c r="C1097" s="11"/>
      <c r="D1097" s="9"/>
      <c r="E1097" s="11"/>
      <c r="F1097" s="9"/>
      <c r="G1097" s="9"/>
      <c r="H1097" s="9"/>
      <c r="I1097" s="9"/>
      <c r="J1097" s="10"/>
      <c r="K1097" s="11"/>
      <c r="L1097" s="9"/>
      <c r="M1097" s="12"/>
      <c r="N1097" s="9"/>
    </row>
    <row r="1098">
      <c r="A1098" s="9"/>
      <c r="B1098" s="10"/>
      <c r="C1098" s="11"/>
      <c r="D1098" s="9"/>
      <c r="E1098" s="11"/>
      <c r="F1098" s="9"/>
      <c r="G1098" s="9"/>
      <c r="H1098" s="9"/>
      <c r="I1098" s="9"/>
      <c r="J1098" s="10"/>
      <c r="K1098" s="11"/>
      <c r="L1098" s="9"/>
      <c r="M1098" s="12"/>
      <c r="N1098" s="9"/>
    </row>
    <row r="1099">
      <c r="A1099" s="9"/>
      <c r="B1099" s="10"/>
      <c r="C1099" s="11"/>
      <c r="D1099" s="9"/>
      <c r="E1099" s="11"/>
      <c r="F1099" s="9"/>
      <c r="G1099" s="9"/>
      <c r="H1099" s="9"/>
      <c r="I1099" s="9"/>
      <c r="J1099" s="10"/>
      <c r="K1099" s="11"/>
      <c r="L1099" s="9"/>
      <c r="M1099" s="12"/>
      <c r="N1099" s="9"/>
    </row>
    <row r="1100">
      <c r="A1100" s="9"/>
      <c r="B1100" s="10"/>
      <c r="C1100" s="11"/>
      <c r="D1100" s="9"/>
      <c r="E1100" s="11"/>
      <c r="F1100" s="9"/>
      <c r="G1100" s="9"/>
      <c r="H1100" s="9"/>
      <c r="I1100" s="9"/>
      <c r="J1100" s="10"/>
      <c r="K1100" s="11"/>
      <c r="L1100" s="9"/>
      <c r="M1100" s="12"/>
      <c r="N1100" s="9"/>
    </row>
    <row r="1101">
      <c r="A1101" s="9"/>
      <c r="B1101" s="10"/>
      <c r="C1101" s="11"/>
      <c r="D1101" s="9"/>
      <c r="E1101" s="11"/>
      <c r="F1101" s="9"/>
      <c r="G1101" s="9"/>
      <c r="H1101" s="9"/>
      <c r="I1101" s="9"/>
      <c r="J1101" s="10"/>
      <c r="K1101" s="11"/>
      <c r="L1101" s="9"/>
      <c r="M1101" s="12"/>
      <c r="N1101" s="9"/>
    </row>
    <row r="1102">
      <c r="A1102" s="9"/>
      <c r="B1102" s="10"/>
      <c r="C1102" s="11"/>
      <c r="D1102" s="9"/>
      <c r="E1102" s="11"/>
      <c r="F1102" s="9"/>
      <c r="G1102" s="9"/>
      <c r="H1102" s="9"/>
      <c r="I1102" s="9"/>
      <c r="J1102" s="10"/>
      <c r="K1102" s="11"/>
      <c r="L1102" s="9"/>
      <c r="M1102" s="12"/>
      <c r="N1102" s="9"/>
    </row>
    <row r="1103">
      <c r="A1103" s="9"/>
      <c r="B1103" s="10"/>
      <c r="C1103" s="11"/>
      <c r="D1103" s="9"/>
      <c r="E1103" s="11"/>
      <c r="F1103" s="9"/>
      <c r="G1103" s="9"/>
      <c r="H1103" s="9"/>
      <c r="I1103" s="9"/>
      <c r="J1103" s="10"/>
      <c r="K1103" s="11"/>
      <c r="L1103" s="9"/>
      <c r="M1103" s="12"/>
      <c r="N1103" s="9"/>
    </row>
    <row r="1104">
      <c r="A1104" s="9"/>
      <c r="B1104" s="10"/>
      <c r="C1104" s="11"/>
      <c r="D1104" s="9"/>
      <c r="E1104" s="11"/>
      <c r="F1104" s="9"/>
      <c r="G1104" s="9"/>
      <c r="H1104" s="9"/>
      <c r="I1104" s="9"/>
      <c r="J1104" s="10"/>
      <c r="K1104" s="11"/>
      <c r="L1104" s="9"/>
      <c r="M1104" s="12"/>
      <c r="N1104" s="9"/>
    </row>
    <row r="1105">
      <c r="A1105" s="9"/>
      <c r="B1105" s="10"/>
      <c r="C1105" s="11"/>
      <c r="D1105" s="9"/>
      <c r="E1105" s="11"/>
      <c r="F1105" s="9"/>
      <c r="G1105" s="9"/>
      <c r="H1105" s="9"/>
      <c r="I1105" s="9"/>
      <c r="J1105" s="10"/>
      <c r="K1105" s="11"/>
      <c r="L1105" s="9"/>
      <c r="M1105" s="12"/>
      <c r="N1105" s="9"/>
    </row>
    <row r="1106">
      <c r="A1106" s="9"/>
      <c r="B1106" s="10"/>
      <c r="C1106" s="11"/>
      <c r="D1106" s="9"/>
      <c r="E1106" s="11"/>
      <c r="F1106" s="9"/>
      <c r="G1106" s="9"/>
      <c r="H1106" s="9"/>
      <c r="I1106" s="9"/>
      <c r="J1106" s="10"/>
      <c r="K1106" s="11"/>
      <c r="L1106" s="9"/>
      <c r="M1106" s="12"/>
      <c r="N1106" s="9"/>
    </row>
    <row r="1107">
      <c r="A1107" s="9"/>
      <c r="B1107" s="10"/>
      <c r="C1107" s="11"/>
      <c r="D1107" s="9"/>
      <c r="E1107" s="11"/>
      <c r="F1107" s="9"/>
      <c r="G1107" s="9"/>
      <c r="H1107" s="9"/>
      <c r="I1107" s="9"/>
      <c r="J1107" s="10"/>
      <c r="K1107" s="11"/>
      <c r="L1107" s="9"/>
      <c r="M1107" s="12"/>
      <c r="N1107" s="9"/>
    </row>
    <row r="1108">
      <c r="A1108" s="9"/>
      <c r="B1108" s="10"/>
      <c r="C1108" s="11"/>
      <c r="D1108" s="9"/>
      <c r="E1108" s="11"/>
      <c r="F1108" s="9"/>
      <c r="G1108" s="9"/>
      <c r="H1108" s="9"/>
      <c r="I1108" s="9"/>
      <c r="J1108" s="10"/>
      <c r="K1108" s="11"/>
      <c r="L1108" s="9"/>
      <c r="M1108" s="12"/>
      <c r="N1108" s="9"/>
    </row>
    <row r="1109">
      <c r="A1109" s="9"/>
      <c r="B1109" s="10"/>
      <c r="C1109" s="11"/>
      <c r="D1109" s="9"/>
      <c r="E1109" s="11"/>
      <c r="F1109" s="9"/>
      <c r="G1109" s="9"/>
      <c r="H1109" s="9"/>
      <c r="I1109" s="9"/>
      <c r="J1109" s="10"/>
      <c r="K1109" s="11"/>
      <c r="L1109" s="9"/>
      <c r="M1109" s="12"/>
      <c r="N1109" s="9"/>
    </row>
    <row r="1110">
      <c r="A1110" s="9"/>
      <c r="B1110" s="10"/>
      <c r="C1110" s="11"/>
      <c r="D1110" s="9"/>
      <c r="E1110" s="11"/>
      <c r="F1110" s="9"/>
      <c r="G1110" s="9"/>
      <c r="H1110" s="9"/>
      <c r="I1110" s="9"/>
      <c r="J1110" s="10"/>
      <c r="K1110" s="11"/>
      <c r="L1110" s="9"/>
      <c r="M1110" s="12"/>
      <c r="N1110" s="9"/>
    </row>
    <row r="1111">
      <c r="A1111" s="9"/>
      <c r="B1111" s="10"/>
      <c r="C1111" s="11"/>
      <c r="D1111" s="9"/>
      <c r="E1111" s="11"/>
      <c r="F1111" s="9"/>
      <c r="G1111" s="9"/>
      <c r="H1111" s="9"/>
      <c r="I1111" s="9"/>
      <c r="J1111" s="10"/>
      <c r="K1111" s="11"/>
      <c r="L1111" s="9"/>
      <c r="M1111" s="12"/>
      <c r="N1111" s="9"/>
    </row>
    <row r="1112">
      <c r="A1112" s="9"/>
      <c r="B1112" s="10"/>
      <c r="C1112" s="11"/>
      <c r="D1112" s="9"/>
      <c r="E1112" s="11"/>
      <c r="F1112" s="9"/>
      <c r="G1112" s="9"/>
      <c r="H1112" s="9"/>
      <c r="I1112" s="9"/>
      <c r="J1112" s="10"/>
      <c r="K1112" s="11"/>
      <c r="L1112" s="9"/>
      <c r="M1112" s="12"/>
      <c r="N1112" s="9"/>
    </row>
    <row r="1113">
      <c r="A1113" s="9"/>
      <c r="B1113" s="10"/>
      <c r="C1113" s="11"/>
      <c r="D1113" s="9"/>
      <c r="E1113" s="11"/>
      <c r="F1113" s="9"/>
      <c r="G1113" s="9"/>
      <c r="H1113" s="9"/>
      <c r="I1113" s="9"/>
      <c r="J1113" s="10"/>
      <c r="K1113" s="11"/>
      <c r="L1113" s="9"/>
      <c r="M1113" s="12"/>
      <c r="N1113" s="9"/>
    </row>
    <row r="1114">
      <c r="A1114" s="9"/>
      <c r="B1114" s="10"/>
      <c r="C1114" s="11"/>
      <c r="D1114" s="9"/>
      <c r="E1114" s="11"/>
      <c r="F1114" s="9"/>
      <c r="G1114" s="9"/>
      <c r="H1114" s="9"/>
      <c r="I1114" s="9"/>
      <c r="J1114" s="10"/>
      <c r="K1114" s="11"/>
      <c r="L1114" s="9"/>
      <c r="M1114" s="12"/>
      <c r="N1114" s="9"/>
    </row>
    <row r="1115">
      <c r="A1115" s="9"/>
      <c r="B1115" s="10"/>
      <c r="C1115" s="11"/>
      <c r="D1115" s="9"/>
      <c r="E1115" s="11"/>
      <c r="F1115" s="9"/>
      <c r="G1115" s="9"/>
      <c r="H1115" s="9"/>
      <c r="I1115" s="9"/>
      <c r="J1115" s="10"/>
      <c r="K1115" s="11"/>
      <c r="L1115" s="9"/>
      <c r="M1115" s="12"/>
      <c r="N1115" s="9"/>
    </row>
    <row r="1116">
      <c r="A1116" s="9"/>
      <c r="B1116" s="10"/>
      <c r="C1116" s="11"/>
      <c r="D1116" s="9"/>
      <c r="E1116" s="11"/>
      <c r="F1116" s="9"/>
      <c r="G1116" s="9"/>
      <c r="H1116" s="9"/>
      <c r="I1116" s="9"/>
      <c r="J1116" s="10"/>
      <c r="K1116" s="11"/>
      <c r="L1116" s="9"/>
      <c r="M1116" s="9"/>
      <c r="N1116" s="9"/>
    </row>
    <row r="1117">
      <c r="A1117" s="9"/>
      <c r="B1117" s="10"/>
      <c r="C1117" s="11"/>
      <c r="D1117" s="9"/>
      <c r="E1117" s="11"/>
      <c r="F1117" s="9"/>
      <c r="G1117" s="9"/>
      <c r="H1117" s="9"/>
      <c r="I1117" s="9"/>
      <c r="J1117" s="10"/>
      <c r="K1117" s="11"/>
      <c r="L1117" s="9"/>
      <c r="M1117" s="12"/>
      <c r="N1117" s="9"/>
    </row>
    <row r="1118">
      <c r="A1118" s="9"/>
      <c r="B1118" s="10"/>
      <c r="C1118" s="11"/>
      <c r="D1118" s="9"/>
      <c r="E1118" s="11"/>
      <c r="F1118" s="9"/>
      <c r="G1118" s="9"/>
      <c r="H1118" s="9"/>
      <c r="I1118" s="9"/>
      <c r="J1118" s="10"/>
      <c r="K1118" s="11"/>
      <c r="L1118" s="9"/>
      <c r="M1118" s="12"/>
      <c r="N1118" s="9"/>
    </row>
    <row r="1119">
      <c r="A1119" s="9"/>
      <c r="B1119" s="10"/>
      <c r="C1119" s="11"/>
      <c r="D1119" s="9"/>
      <c r="E1119" s="11"/>
      <c r="F1119" s="9"/>
      <c r="G1119" s="9"/>
      <c r="H1119" s="9"/>
      <c r="I1119" s="9"/>
      <c r="J1119" s="10"/>
      <c r="K1119" s="11"/>
      <c r="L1119" s="9"/>
      <c r="M1119" s="12"/>
      <c r="N1119" s="9"/>
    </row>
    <row r="1120">
      <c r="A1120" s="9"/>
      <c r="B1120" s="10"/>
      <c r="C1120" s="11"/>
      <c r="D1120" s="9"/>
      <c r="E1120" s="11"/>
      <c r="F1120" s="9"/>
      <c r="G1120" s="9"/>
      <c r="H1120" s="9"/>
      <c r="I1120" s="9"/>
      <c r="J1120" s="10"/>
      <c r="K1120" s="11"/>
      <c r="L1120" s="9"/>
      <c r="M1120" s="12"/>
      <c r="N1120" s="9"/>
    </row>
    <row r="1121">
      <c r="A1121" s="9"/>
      <c r="B1121" s="10"/>
      <c r="C1121" s="11"/>
      <c r="D1121" s="9"/>
      <c r="E1121" s="11"/>
      <c r="F1121" s="9"/>
      <c r="G1121" s="9"/>
      <c r="H1121" s="9"/>
      <c r="I1121" s="9"/>
      <c r="J1121" s="10"/>
      <c r="K1121" s="11"/>
      <c r="L1121" s="9"/>
      <c r="M1121" s="12"/>
      <c r="N1121" s="9"/>
    </row>
    <row r="1122">
      <c r="A1122" s="9"/>
      <c r="B1122" s="10"/>
      <c r="C1122" s="11"/>
      <c r="D1122" s="9"/>
      <c r="E1122" s="11"/>
      <c r="F1122" s="9"/>
      <c r="G1122" s="9"/>
      <c r="H1122" s="9"/>
      <c r="I1122" s="9"/>
      <c r="J1122" s="10"/>
      <c r="K1122" s="11"/>
      <c r="L1122" s="9"/>
      <c r="M1122" s="12"/>
      <c r="N1122" s="9"/>
    </row>
    <row r="1123">
      <c r="A1123" s="9"/>
      <c r="B1123" s="10"/>
      <c r="C1123" s="11"/>
      <c r="D1123" s="9"/>
      <c r="E1123" s="11"/>
      <c r="F1123" s="9"/>
      <c r="G1123" s="9"/>
      <c r="H1123" s="9"/>
      <c r="I1123" s="9"/>
      <c r="J1123" s="10"/>
      <c r="K1123" s="11"/>
      <c r="L1123" s="9"/>
      <c r="M1123" s="12"/>
      <c r="N1123" s="9"/>
    </row>
    <row r="1124">
      <c r="A1124" s="9"/>
      <c r="B1124" s="10"/>
      <c r="C1124" s="11"/>
      <c r="D1124" s="9"/>
      <c r="E1124" s="11"/>
      <c r="F1124" s="9"/>
      <c r="G1124" s="9"/>
      <c r="H1124" s="9"/>
      <c r="I1124" s="9"/>
      <c r="J1124" s="10"/>
      <c r="K1124" s="11"/>
      <c r="L1124" s="9"/>
      <c r="M1124" s="12"/>
      <c r="N1124" s="9"/>
    </row>
    <row r="1125">
      <c r="A1125" s="9"/>
      <c r="B1125" s="10"/>
      <c r="C1125" s="11"/>
      <c r="D1125" s="9"/>
      <c r="E1125" s="11"/>
      <c r="F1125" s="9"/>
      <c r="G1125" s="9"/>
      <c r="H1125" s="9"/>
      <c r="I1125" s="9"/>
      <c r="J1125" s="10"/>
      <c r="K1125" s="11"/>
      <c r="L1125" s="9"/>
      <c r="M1125" s="12"/>
      <c r="N1125" s="9"/>
    </row>
    <row r="1126">
      <c r="A1126" s="9"/>
      <c r="B1126" s="10"/>
      <c r="C1126" s="11"/>
      <c r="D1126" s="9"/>
      <c r="E1126" s="11"/>
      <c r="F1126" s="9"/>
      <c r="G1126" s="9"/>
      <c r="H1126" s="9"/>
      <c r="I1126" s="9"/>
      <c r="J1126" s="10"/>
      <c r="K1126" s="11"/>
      <c r="L1126" s="9"/>
      <c r="M1126" s="12"/>
      <c r="N1126" s="9"/>
    </row>
    <row r="1127">
      <c r="A1127" s="9"/>
      <c r="B1127" s="10"/>
      <c r="C1127" s="11"/>
      <c r="D1127" s="9"/>
      <c r="E1127" s="11"/>
      <c r="F1127" s="9"/>
      <c r="G1127" s="9"/>
      <c r="H1127" s="9"/>
      <c r="I1127" s="9"/>
      <c r="J1127" s="10"/>
      <c r="K1127" s="11"/>
      <c r="L1127" s="9"/>
      <c r="M1127" s="12"/>
      <c r="N1127" s="9"/>
    </row>
    <row r="1128">
      <c r="A1128" s="9"/>
      <c r="B1128" s="10"/>
      <c r="C1128" s="11"/>
      <c r="D1128" s="9"/>
      <c r="E1128" s="11"/>
      <c r="F1128" s="9"/>
      <c r="G1128" s="9"/>
      <c r="H1128" s="9"/>
      <c r="I1128" s="9"/>
      <c r="J1128" s="10"/>
      <c r="K1128" s="11"/>
      <c r="L1128" s="9"/>
      <c r="M1128" s="12"/>
      <c r="N1128" s="9"/>
    </row>
    <row r="1129">
      <c r="A1129" s="9"/>
      <c r="B1129" s="10"/>
      <c r="C1129" s="11"/>
      <c r="D1129" s="9"/>
      <c r="E1129" s="11"/>
      <c r="F1129" s="9"/>
      <c r="G1129" s="9"/>
      <c r="H1129" s="9"/>
      <c r="I1129" s="9"/>
      <c r="J1129" s="10"/>
      <c r="K1129" s="11"/>
      <c r="L1129" s="9"/>
      <c r="M1129" s="12"/>
      <c r="N1129" s="9"/>
    </row>
    <row r="1130">
      <c r="A1130" s="9"/>
      <c r="B1130" s="10"/>
      <c r="C1130" s="11"/>
      <c r="D1130" s="9"/>
      <c r="E1130" s="11"/>
      <c r="F1130" s="9"/>
      <c r="G1130" s="9"/>
      <c r="H1130" s="9"/>
      <c r="I1130" s="9"/>
      <c r="J1130" s="10"/>
      <c r="K1130" s="11"/>
      <c r="L1130" s="9"/>
      <c r="M1130" s="12"/>
      <c r="N1130" s="9"/>
    </row>
    <row r="1131">
      <c r="A1131" s="9"/>
      <c r="B1131" s="10"/>
      <c r="C1131" s="11"/>
      <c r="D1131" s="9"/>
      <c r="E1131" s="11"/>
      <c r="F1131" s="9"/>
      <c r="G1131" s="9"/>
      <c r="H1131" s="9"/>
      <c r="I1131" s="9"/>
      <c r="J1131" s="10"/>
      <c r="K1131" s="11"/>
      <c r="L1131" s="9"/>
      <c r="M1131" s="12"/>
      <c r="N1131" s="9"/>
    </row>
    <row r="1132">
      <c r="A1132" s="9"/>
      <c r="B1132" s="10"/>
      <c r="C1132" s="11"/>
      <c r="D1132" s="9"/>
      <c r="E1132" s="11"/>
      <c r="F1132" s="9"/>
      <c r="G1132" s="9"/>
      <c r="H1132" s="9"/>
      <c r="I1132" s="9"/>
      <c r="J1132" s="10"/>
      <c r="K1132" s="11"/>
      <c r="L1132" s="9"/>
      <c r="M1132" s="12"/>
      <c r="N1132" s="9"/>
    </row>
    <row r="1133">
      <c r="A1133" s="9"/>
      <c r="B1133" s="10"/>
      <c r="C1133" s="11"/>
      <c r="D1133" s="9"/>
      <c r="E1133" s="11"/>
      <c r="F1133" s="9"/>
      <c r="G1133" s="9"/>
      <c r="H1133" s="9"/>
      <c r="I1133" s="9"/>
      <c r="J1133" s="10"/>
      <c r="K1133" s="11"/>
      <c r="L1133" s="9"/>
      <c r="M1133" s="12"/>
      <c r="N1133" s="9"/>
    </row>
    <row r="1134">
      <c r="A1134" s="9"/>
      <c r="B1134" s="10"/>
      <c r="C1134" s="11"/>
      <c r="D1134" s="9"/>
      <c r="E1134" s="11"/>
      <c r="F1134" s="9"/>
      <c r="G1134" s="9"/>
      <c r="H1134" s="9"/>
      <c r="I1134" s="9"/>
      <c r="J1134" s="10"/>
      <c r="K1134" s="11"/>
      <c r="L1134" s="9"/>
      <c r="M1134" s="12"/>
      <c r="N1134" s="9"/>
    </row>
    <row r="1135">
      <c r="A1135" s="9"/>
      <c r="B1135" s="10"/>
      <c r="C1135" s="11"/>
      <c r="D1135" s="9"/>
      <c r="E1135" s="11"/>
      <c r="F1135" s="9"/>
      <c r="G1135" s="9"/>
      <c r="H1135" s="9"/>
      <c r="I1135" s="9"/>
      <c r="J1135" s="10"/>
      <c r="K1135" s="11"/>
      <c r="L1135" s="9"/>
      <c r="M1135" s="9"/>
      <c r="N1135" s="9"/>
    </row>
    <row r="1136">
      <c r="A1136" s="9"/>
      <c r="B1136" s="10"/>
      <c r="C1136" s="11"/>
      <c r="D1136" s="9"/>
      <c r="E1136" s="11"/>
      <c r="F1136" s="9"/>
      <c r="G1136" s="9"/>
      <c r="H1136" s="9"/>
      <c r="I1136" s="9"/>
      <c r="J1136" s="10"/>
      <c r="K1136" s="11"/>
      <c r="L1136" s="9"/>
      <c r="M1136" s="12"/>
      <c r="N1136" s="9"/>
    </row>
    <row r="1137">
      <c r="A1137" s="9"/>
      <c r="B1137" s="10"/>
      <c r="C1137" s="11"/>
      <c r="D1137" s="9"/>
      <c r="E1137" s="11"/>
      <c r="F1137" s="9"/>
      <c r="G1137" s="9"/>
      <c r="H1137" s="9"/>
      <c r="I1137" s="9"/>
      <c r="J1137" s="10"/>
      <c r="K1137" s="11"/>
      <c r="L1137" s="9"/>
      <c r="M1137" s="12"/>
      <c r="N1137" s="9"/>
    </row>
    <row r="1138">
      <c r="A1138" s="9"/>
      <c r="B1138" s="10"/>
      <c r="C1138" s="11"/>
      <c r="D1138" s="9"/>
      <c r="E1138" s="11"/>
      <c r="F1138" s="9"/>
      <c r="G1138" s="9"/>
      <c r="H1138" s="9"/>
      <c r="I1138" s="9"/>
      <c r="J1138" s="10"/>
      <c r="K1138" s="11"/>
      <c r="L1138" s="9"/>
      <c r="M1138" s="12"/>
      <c r="N1138" s="9"/>
    </row>
    <row r="1139">
      <c r="A1139" s="9"/>
      <c r="B1139" s="10"/>
      <c r="C1139" s="11"/>
      <c r="D1139" s="9"/>
      <c r="E1139" s="11"/>
      <c r="F1139" s="9"/>
      <c r="G1139" s="9"/>
      <c r="H1139" s="9"/>
      <c r="I1139" s="9"/>
      <c r="J1139" s="10"/>
      <c r="K1139" s="11"/>
      <c r="L1139" s="9"/>
      <c r="M1139" s="12"/>
      <c r="N1139" s="9"/>
    </row>
    <row r="1140">
      <c r="A1140" s="9"/>
      <c r="B1140" s="10"/>
      <c r="C1140" s="11"/>
      <c r="D1140" s="9"/>
      <c r="E1140" s="11"/>
      <c r="F1140" s="9"/>
      <c r="G1140" s="9"/>
      <c r="H1140" s="9"/>
      <c r="I1140" s="9"/>
      <c r="J1140" s="10"/>
      <c r="K1140" s="11"/>
      <c r="L1140" s="9"/>
      <c r="M1140" s="9"/>
      <c r="N1140" s="9"/>
    </row>
    <row r="1141">
      <c r="A1141" s="9"/>
      <c r="B1141" s="10"/>
      <c r="C1141" s="11"/>
      <c r="D1141" s="9"/>
      <c r="E1141" s="11"/>
      <c r="F1141" s="9"/>
      <c r="G1141" s="9"/>
      <c r="H1141" s="9"/>
      <c r="I1141" s="9"/>
      <c r="J1141" s="10"/>
      <c r="K1141" s="11"/>
      <c r="L1141" s="9"/>
      <c r="M1141" s="12"/>
      <c r="N1141" s="9"/>
    </row>
    <row r="1142">
      <c r="A1142" s="9"/>
      <c r="B1142" s="10"/>
      <c r="C1142" s="11"/>
      <c r="D1142" s="9"/>
      <c r="E1142" s="11"/>
      <c r="F1142" s="9"/>
      <c r="G1142" s="9"/>
      <c r="H1142" s="9"/>
      <c r="I1142" s="9"/>
      <c r="J1142" s="10"/>
      <c r="K1142" s="11"/>
      <c r="L1142" s="9"/>
      <c r="M1142" s="12"/>
      <c r="N1142" s="9"/>
    </row>
    <row r="1143">
      <c r="A1143" s="9"/>
      <c r="B1143" s="10"/>
      <c r="C1143" s="11"/>
      <c r="D1143" s="9"/>
      <c r="E1143" s="11"/>
      <c r="F1143" s="9"/>
      <c r="G1143" s="9"/>
      <c r="H1143" s="9"/>
      <c r="I1143" s="9"/>
      <c r="J1143" s="10"/>
      <c r="K1143" s="11"/>
      <c r="L1143" s="9"/>
      <c r="M1143" s="12"/>
      <c r="N1143" s="9"/>
    </row>
    <row r="1144">
      <c r="A1144" s="9"/>
      <c r="B1144" s="10"/>
      <c r="C1144" s="11"/>
      <c r="D1144" s="9"/>
      <c r="E1144" s="11"/>
      <c r="F1144" s="9"/>
      <c r="G1144" s="9"/>
      <c r="H1144" s="9"/>
      <c r="I1144" s="9"/>
      <c r="J1144" s="10"/>
      <c r="K1144" s="11"/>
      <c r="L1144" s="9"/>
      <c r="M1144" s="12"/>
      <c r="N1144" s="9"/>
    </row>
    <row r="1145">
      <c r="A1145" s="9"/>
      <c r="B1145" s="10"/>
      <c r="C1145" s="11"/>
      <c r="D1145" s="9"/>
      <c r="E1145" s="11"/>
      <c r="F1145" s="9"/>
      <c r="G1145" s="9"/>
      <c r="H1145" s="9"/>
      <c r="I1145" s="9"/>
      <c r="J1145" s="10"/>
      <c r="K1145" s="11"/>
      <c r="L1145" s="9"/>
      <c r="M1145" s="12"/>
      <c r="N1145" s="9"/>
    </row>
    <row r="1146">
      <c r="A1146" s="9"/>
      <c r="B1146" s="10"/>
      <c r="C1146" s="11"/>
      <c r="D1146" s="9"/>
      <c r="E1146" s="11"/>
      <c r="F1146" s="9"/>
      <c r="G1146" s="9"/>
      <c r="H1146" s="9"/>
      <c r="I1146" s="9"/>
      <c r="J1146" s="10"/>
      <c r="K1146" s="11"/>
      <c r="L1146" s="9"/>
      <c r="M1146" s="12"/>
      <c r="N1146" s="9"/>
    </row>
    <row r="1147">
      <c r="A1147" s="9"/>
      <c r="B1147" s="10"/>
      <c r="C1147" s="11"/>
      <c r="D1147" s="9"/>
      <c r="E1147" s="11"/>
      <c r="F1147" s="9"/>
      <c r="G1147" s="9"/>
      <c r="H1147" s="9"/>
      <c r="I1147" s="9"/>
      <c r="J1147" s="10"/>
      <c r="K1147" s="11"/>
      <c r="L1147" s="9"/>
      <c r="M1147" s="12"/>
      <c r="N1147" s="9"/>
    </row>
    <row r="1148">
      <c r="A1148" s="9"/>
      <c r="B1148" s="10"/>
      <c r="C1148" s="11"/>
      <c r="D1148" s="9"/>
      <c r="E1148" s="11"/>
      <c r="F1148" s="9"/>
      <c r="G1148" s="9"/>
      <c r="H1148" s="9"/>
      <c r="I1148" s="9"/>
      <c r="J1148" s="10"/>
      <c r="K1148" s="11"/>
      <c r="L1148" s="9"/>
      <c r="M1148" s="12"/>
      <c r="N1148" s="9"/>
    </row>
    <row r="1149">
      <c r="A1149" s="9"/>
      <c r="B1149" s="10"/>
      <c r="C1149" s="11"/>
      <c r="D1149" s="9"/>
      <c r="E1149" s="11"/>
      <c r="F1149" s="9"/>
      <c r="G1149" s="9"/>
      <c r="H1149" s="9"/>
      <c r="I1149" s="9"/>
      <c r="J1149" s="10"/>
      <c r="K1149" s="11"/>
      <c r="L1149" s="9"/>
      <c r="M1149" s="12"/>
      <c r="N1149" s="9"/>
    </row>
    <row r="1150">
      <c r="A1150" s="9"/>
      <c r="B1150" s="10"/>
      <c r="C1150" s="11"/>
      <c r="D1150" s="9"/>
      <c r="E1150" s="11"/>
      <c r="F1150" s="9"/>
      <c r="G1150" s="9"/>
      <c r="H1150" s="9"/>
      <c r="I1150" s="9"/>
      <c r="J1150" s="10"/>
      <c r="K1150" s="11"/>
      <c r="L1150" s="9"/>
      <c r="M1150" s="9"/>
      <c r="N1150" s="9"/>
    </row>
    <row r="1151">
      <c r="A1151" s="9"/>
      <c r="B1151" s="10"/>
      <c r="C1151" s="11"/>
      <c r="D1151" s="9"/>
      <c r="E1151" s="11"/>
      <c r="F1151" s="9"/>
      <c r="G1151" s="9"/>
      <c r="H1151" s="9"/>
      <c r="I1151" s="9"/>
      <c r="J1151" s="10"/>
      <c r="K1151" s="11"/>
      <c r="L1151" s="9"/>
      <c r="M1151" s="12"/>
      <c r="N1151" s="9"/>
    </row>
    <row r="1152">
      <c r="A1152" s="9"/>
      <c r="B1152" s="10"/>
      <c r="C1152" s="11"/>
      <c r="D1152" s="9"/>
      <c r="E1152" s="11"/>
      <c r="F1152" s="9"/>
      <c r="G1152" s="9"/>
      <c r="H1152" s="9"/>
      <c r="I1152" s="9"/>
      <c r="J1152" s="10"/>
      <c r="K1152" s="11"/>
      <c r="L1152" s="9"/>
      <c r="M1152" s="9"/>
      <c r="N1152" s="9"/>
    </row>
    <row r="1153">
      <c r="A1153" s="9"/>
      <c r="B1153" s="10"/>
      <c r="C1153" s="11"/>
      <c r="D1153" s="9"/>
      <c r="E1153" s="11"/>
      <c r="F1153" s="9"/>
      <c r="G1153" s="9"/>
      <c r="H1153" s="9"/>
      <c r="I1153" s="9"/>
      <c r="J1153" s="10"/>
      <c r="K1153" s="11"/>
      <c r="L1153" s="9"/>
      <c r="M1153" s="12"/>
      <c r="N1153" s="9"/>
    </row>
    <row r="1154">
      <c r="A1154" s="9"/>
      <c r="B1154" s="10"/>
      <c r="C1154" s="11"/>
      <c r="D1154" s="9"/>
      <c r="E1154" s="11"/>
      <c r="F1154" s="9"/>
      <c r="G1154" s="9"/>
      <c r="H1154" s="9"/>
      <c r="I1154" s="9"/>
      <c r="J1154" s="10"/>
      <c r="K1154" s="11"/>
      <c r="L1154" s="9"/>
      <c r="M1154" s="12"/>
      <c r="N1154" s="9"/>
    </row>
    <row r="1155">
      <c r="A1155" s="9"/>
      <c r="B1155" s="10"/>
      <c r="C1155" s="11"/>
      <c r="D1155" s="9"/>
      <c r="E1155" s="11"/>
      <c r="F1155" s="9"/>
      <c r="G1155" s="9"/>
      <c r="H1155" s="9"/>
      <c r="I1155" s="9"/>
      <c r="J1155" s="10"/>
      <c r="K1155" s="11"/>
      <c r="L1155" s="9"/>
      <c r="M1155" s="12"/>
      <c r="N1155" s="9"/>
    </row>
    <row r="1156">
      <c r="A1156" s="9"/>
      <c r="B1156" s="10"/>
      <c r="C1156" s="11"/>
      <c r="D1156" s="9"/>
      <c r="E1156" s="11"/>
      <c r="F1156" s="9"/>
      <c r="G1156" s="9"/>
      <c r="H1156" s="9"/>
      <c r="I1156" s="9"/>
      <c r="J1156" s="10"/>
      <c r="K1156" s="11"/>
      <c r="L1156" s="9"/>
      <c r="M1156" s="12"/>
      <c r="N1156" s="9"/>
    </row>
    <row r="1157">
      <c r="A1157" s="9"/>
      <c r="B1157" s="10"/>
      <c r="C1157" s="11"/>
      <c r="D1157" s="9"/>
      <c r="E1157" s="11"/>
      <c r="F1157" s="9"/>
      <c r="G1157" s="9"/>
      <c r="H1157" s="9"/>
      <c r="I1157" s="9"/>
      <c r="J1157" s="10"/>
      <c r="K1157" s="11"/>
      <c r="L1157" s="9"/>
      <c r="M1157" s="9"/>
      <c r="N1157" s="9"/>
    </row>
    <row r="1158">
      <c r="A1158" s="9"/>
      <c r="B1158" s="10"/>
      <c r="C1158" s="11"/>
      <c r="D1158" s="9"/>
      <c r="E1158" s="11"/>
      <c r="F1158" s="9"/>
      <c r="G1158" s="9"/>
      <c r="H1158" s="9"/>
      <c r="I1158" s="9"/>
      <c r="J1158" s="10"/>
      <c r="K1158" s="11"/>
      <c r="L1158" s="9"/>
      <c r="M1158" s="9"/>
      <c r="N1158" s="9"/>
    </row>
    <row r="1159">
      <c r="A1159" s="9"/>
      <c r="B1159" s="10"/>
      <c r="C1159" s="11"/>
      <c r="D1159" s="9"/>
      <c r="E1159" s="11"/>
      <c r="F1159" s="9"/>
      <c r="G1159" s="9"/>
      <c r="H1159" s="9"/>
      <c r="I1159" s="9"/>
      <c r="J1159" s="10"/>
      <c r="K1159" s="11"/>
      <c r="L1159" s="9"/>
      <c r="M1159" s="12"/>
      <c r="N1159" s="9"/>
    </row>
    <row r="1160">
      <c r="A1160" s="9"/>
      <c r="B1160" s="10"/>
      <c r="C1160" s="11"/>
      <c r="D1160" s="9"/>
      <c r="E1160" s="11"/>
      <c r="F1160" s="9"/>
      <c r="G1160" s="9"/>
      <c r="H1160" s="9"/>
      <c r="I1160" s="9"/>
      <c r="J1160" s="10"/>
      <c r="K1160" s="11"/>
      <c r="L1160" s="9"/>
      <c r="M1160" s="12"/>
      <c r="N1160" s="9"/>
    </row>
    <row r="1161">
      <c r="A1161" s="9"/>
      <c r="B1161" s="10"/>
      <c r="C1161" s="11"/>
      <c r="D1161" s="9"/>
      <c r="E1161" s="11"/>
      <c r="F1161" s="9"/>
      <c r="G1161" s="9"/>
      <c r="H1161" s="9"/>
      <c r="I1161" s="9"/>
      <c r="J1161" s="10"/>
      <c r="K1161" s="11"/>
      <c r="L1161" s="9"/>
      <c r="M1161" s="12"/>
      <c r="N1161" s="9"/>
    </row>
    <row r="1162">
      <c r="A1162" s="9"/>
      <c r="B1162" s="10"/>
      <c r="C1162" s="11"/>
      <c r="D1162" s="9"/>
      <c r="E1162" s="11"/>
      <c r="F1162" s="9"/>
      <c r="G1162" s="9"/>
      <c r="H1162" s="9"/>
      <c r="I1162" s="9"/>
      <c r="J1162" s="10"/>
      <c r="K1162" s="11"/>
      <c r="L1162" s="9"/>
      <c r="M1162" s="12"/>
      <c r="N1162" s="9"/>
    </row>
    <row r="1163">
      <c r="A1163" s="9"/>
      <c r="B1163" s="10"/>
      <c r="C1163" s="11"/>
      <c r="D1163" s="9"/>
      <c r="E1163" s="11"/>
      <c r="F1163" s="9"/>
      <c r="G1163" s="9"/>
      <c r="H1163" s="9"/>
      <c r="I1163" s="9"/>
      <c r="J1163" s="10"/>
      <c r="K1163" s="11"/>
      <c r="L1163" s="9"/>
      <c r="M1163" s="12"/>
      <c r="N1163" s="9"/>
    </row>
    <row r="1164">
      <c r="A1164" s="9"/>
      <c r="B1164" s="10"/>
      <c r="C1164" s="11"/>
      <c r="D1164" s="9"/>
      <c r="E1164" s="11"/>
      <c r="F1164" s="9"/>
      <c r="G1164" s="9"/>
      <c r="H1164" s="9"/>
      <c r="I1164" s="9"/>
      <c r="J1164" s="10"/>
      <c r="K1164" s="11"/>
      <c r="L1164" s="9"/>
      <c r="M1164" s="12"/>
      <c r="N1164" s="9"/>
    </row>
    <row r="1165">
      <c r="A1165" s="9"/>
      <c r="B1165" s="10"/>
      <c r="C1165" s="11"/>
      <c r="D1165" s="9"/>
      <c r="E1165" s="11"/>
      <c r="F1165" s="9"/>
      <c r="G1165" s="9"/>
      <c r="H1165" s="9"/>
      <c r="I1165" s="9"/>
      <c r="J1165" s="10"/>
      <c r="K1165" s="11"/>
      <c r="L1165" s="9"/>
      <c r="M1165" s="12"/>
      <c r="N1165" s="9"/>
    </row>
    <row r="1166">
      <c r="A1166" s="9"/>
      <c r="B1166" s="10"/>
      <c r="C1166" s="11"/>
      <c r="D1166" s="9"/>
      <c r="E1166" s="11"/>
      <c r="F1166" s="9"/>
      <c r="G1166" s="9"/>
      <c r="H1166" s="9"/>
      <c r="I1166" s="9"/>
      <c r="J1166" s="10"/>
      <c r="K1166" s="11"/>
      <c r="L1166" s="9"/>
      <c r="M1166" s="12"/>
      <c r="N1166" s="9"/>
    </row>
    <row r="1167">
      <c r="A1167" s="9"/>
      <c r="B1167" s="10"/>
      <c r="C1167" s="11"/>
      <c r="D1167" s="9"/>
      <c r="E1167" s="11"/>
      <c r="F1167" s="9"/>
      <c r="G1167" s="9"/>
      <c r="H1167" s="9"/>
      <c r="I1167" s="9"/>
      <c r="J1167" s="10"/>
      <c r="K1167" s="11"/>
      <c r="L1167" s="9"/>
      <c r="M1167" s="12"/>
      <c r="N1167" s="9"/>
    </row>
    <row r="1168">
      <c r="A1168" s="9"/>
      <c r="B1168" s="10"/>
      <c r="C1168" s="11"/>
      <c r="D1168" s="9"/>
      <c r="E1168" s="11"/>
      <c r="F1168" s="9"/>
      <c r="G1168" s="9"/>
      <c r="H1168" s="9"/>
      <c r="I1168" s="9"/>
      <c r="J1168" s="10"/>
      <c r="K1168" s="11"/>
      <c r="L1168" s="9"/>
      <c r="M1168" s="12"/>
      <c r="N1168" s="9"/>
    </row>
    <row r="1169">
      <c r="A1169" s="9"/>
      <c r="B1169" s="10"/>
      <c r="C1169" s="11"/>
      <c r="D1169" s="9"/>
      <c r="E1169" s="11"/>
      <c r="F1169" s="9"/>
      <c r="G1169" s="9"/>
      <c r="H1169" s="9"/>
      <c r="I1169" s="9"/>
      <c r="J1169" s="10"/>
      <c r="K1169" s="11"/>
      <c r="L1169" s="9"/>
      <c r="M1169" s="12"/>
      <c r="N1169" s="9"/>
    </row>
    <row r="1170">
      <c r="A1170" s="9"/>
      <c r="B1170" s="10"/>
      <c r="C1170" s="11"/>
      <c r="D1170" s="9"/>
      <c r="E1170" s="11"/>
      <c r="F1170" s="9"/>
      <c r="G1170" s="9"/>
      <c r="H1170" s="9"/>
      <c r="I1170" s="9"/>
      <c r="J1170" s="10"/>
      <c r="K1170" s="11"/>
      <c r="L1170" s="9"/>
      <c r="M1170" s="12"/>
      <c r="N1170" s="9"/>
    </row>
    <row r="1171">
      <c r="A1171" s="9"/>
      <c r="B1171" s="10"/>
      <c r="C1171" s="11"/>
      <c r="D1171" s="9"/>
      <c r="E1171" s="11"/>
      <c r="F1171" s="9"/>
      <c r="G1171" s="9"/>
      <c r="H1171" s="9"/>
      <c r="I1171" s="9"/>
      <c r="J1171" s="10"/>
      <c r="K1171" s="11"/>
      <c r="L1171" s="9"/>
      <c r="M1171" s="12"/>
      <c r="N1171" s="9"/>
    </row>
    <row r="1172">
      <c r="A1172" s="9"/>
      <c r="B1172" s="10"/>
      <c r="C1172" s="11"/>
      <c r="D1172" s="9"/>
      <c r="E1172" s="11"/>
      <c r="F1172" s="9"/>
      <c r="G1172" s="9"/>
      <c r="H1172" s="9"/>
      <c r="I1172" s="9"/>
      <c r="J1172" s="10"/>
      <c r="K1172" s="11"/>
      <c r="L1172" s="9"/>
      <c r="M1172" s="12"/>
      <c r="N1172" s="9"/>
    </row>
    <row r="1173">
      <c r="A1173" s="9"/>
      <c r="B1173" s="10"/>
      <c r="C1173" s="11"/>
      <c r="D1173" s="9"/>
      <c r="E1173" s="11"/>
      <c r="F1173" s="9"/>
      <c r="G1173" s="9"/>
      <c r="H1173" s="9"/>
      <c r="I1173" s="9"/>
      <c r="J1173" s="10"/>
      <c r="K1173" s="11"/>
      <c r="L1173" s="9"/>
      <c r="M1173" s="12"/>
      <c r="N1173" s="9"/>
    </row>
    <row r="1174">
      <c r="A1174" s="9"/>
      <c r="B1174" s="10"/>
      <c r="C1174" s="11"/>
      <c r="D1174" s="9"/>
      <c r="E1174" s="11"/>
      <c r="F1174" s="9"/>
      <c r="G1174" s="9"/>
      <c r="H1174" s="9"/>
      <c r="I1174" s="9"/>
      <c r="J1174" s="10"/>
      <c r="K1174" s="11"/>
      <c r="L1174" s="9"/>
      <c r="M1174" s="12"/>
      <c r="N1174" s="9"/>
    </row>
    <row r="1175">
      <c r="A1175" s="9"/>
      <c r="B1175" s="10"/>
      <c r="C1175" s="11"/>
      <c r="D1175" s="9"/>
      <c r="E1175" s="11"/>
      <c r="F1175" s="9"/>
      <c r="G1175" s="9"/>
      <c r="H1175" s="9"/>
      <c r="I1175" s="9"/>
      <c r="J1175" s="10"/>
      <c r="K1175" s="11"/>
      <c r="L1175" s="9"/>
      <c r="M1175" s="9"/>
      <c r="N1175" s="9"/>
    </row>
    <row r="1176">
      <c r="A1176" s="9"/>
      <c r="B1176" s="10"/>
      <c r="C1176" s="11"/>
      <c r="D1176" s="9"/>
      <c r="E1176" s="11"/>
      <c r="F1176" s="9"/>
      <c r="G1176" s="9"/>
      <c r="H1176" s="9"/>
      <c r="I1176" s="9"/>
      <c r="J1176" s="10"/>
      <c r="K1176" s="11"/>
      <c r="L1176" s="9"/>
      <c r="M1176" s="12"/>
      <c r="N1176" s="9"/>
    </row>
    <row r="1177">
      <c r="A1177" s="9"/>
      <c r="B1177" s="10"/>
      <c r="C1177" s="11"/>
      <c r="D1177" s="9"/>
      <c r="E1177" s="11"/>
      <c r="F1177" s="9"/>
      <c r="G1177" s="9"/>
      <c r="H1177" s="9"/>
      <c r="I1177" s="9"/>
      <c r="J1177" s="10"/>
      <c r="K1177" s="11"/>
      <c r="L1177" s="9"/>
      <c r="M1177" s="12"/>
      <c r="N1177" s="9"/>
    </row>
    <row r="1178">
      <c r="A1178" s="9"/>
      <c r="B1178" s="10"/>
      <c r="C1178" s="11"/>
      <c r="D1178" s="9"/>
      <c r="E1178" s="11"/>
      <c r="F1178" s="9"/>
      <c r="G1178" s="9"/>
      <c r="H1178" s="9"/>
      <c r="I1178" s="9"/>
      <c r="J1178" s="10"/>
      <c r="K1178" s="11"/>
      <c r="L1178" s="9"/>
      <c r="M1178" s="12"/>
      <c r="N1178" s="9"/>
    </row>
    <row r="1179">
      <c r="A1179" s="9"/>
      <c r="B1179" s="10"/>
      <c r="C1179" s="11"/>
      <c r="D1179" s="9"/>
      <c r="E1179" s="11"/>
      <c r="F1179" s="9"/>
      <c r="G1179" s="9"/>
      <c r="H1179" s="9"/>
      <c r="I1179" s="9"/>
      <c r="J1179" s="10"/>
      <c r="K1179" s="11"/>
      <c r="L1179" s="9"/>
      <c r="M1179" s="12"/>
      <c r="N1179" s="9"/>
    </row>
    <row r="1180">
      <c r="A1180" s="9"/>
      <c r="B1180" s="10"/>
      <c r="C1180" s="11"/>
      <c r="D1180" s="9"/>
      <c r="E1180" s="11"/>
      <c r="F1180" s="9"/>
      <c r="G1180" s="9"/>
      <c r="H1180" s="9"/>
      <c r="I1180" s="9"/>
      <c r="J1180" s="10"/>
      <c r="K1180" s="11"/>
      <c r="L1180" s="9"/>
      <c r="M1180" s="12"/>
      <c r="N1180" s="9"/>
    </row>
    <row r="1181">
      <c r="A1181" s="9"/>
      <c r="B1181" s="10"/>
      <c r="C1181" s="11"/>
      <c r="D1181" s="9"/>
      <c r="E1181" s="11"/>
      <c r="F1181" s="9"/>
      <c r="G1181" s="9"/>
      <c r="H1181" s="9"/>
      <c r="I1181" s="9"/>
      <c r="J1181" s="10"/>
      <c r="K1181" s="11"/>
      <c r="L1181" s="9"/>
      <c r="M1181" s="12"/>
      <c r="N1181" s="9"/>
    </row>
    <row r="1182">
      <c r="A1182" s="9"/>
      <c r="B1182" s="10"/>
      <c r="C1182" s="11"/>
      <c r="D1182" s="9"/>
      <c r="E1182" s="11"/>
      <c r="F1182" s="9"/>
      <c r="G1182" s="9"/>
      <c r="H1182" s="9"/>
      <c r="I1182" s="9"/>
      <c r="J1182" s="10"/>
      <c r="K1182" s="11"/>
      <c r="L1182" s="9"/>
      <c r="M1182" s="12"/>
      <c r="N1182" s="9"/>
    </row>
    <row r="1183">
      <c r="A1183" s="9"/>
      <c r="B1183" s="10"/>
      <c r="C1183" s="11"/>
      <c r="D1183" s="9"/>
      <c r="E1183" s="11"/>
      <c r="F1183" s="9"/>
      <c r="G1183" s="9"/>
      <c r="H1183" s="9"/>
      <c r="I1183" s="9"/>
      <c r="J1183" s="10"/>
      <c r="K1183" s="11"/>
      <c r="L1183" s="9"/>
      <c r="M1183" s="12"/>
      <c r="N1183" s="9"/>
    </row>
    <row r="1184">
      <c r="A1184" s="9"/>
      <c r="B1184" s="10"/>
      <c r="C1184" s="11"/>
      <c r="D1184" s="9"/>
      <c r="E1184" s="11"/>
      <c r="F1184" s="9"/>
      <c r="G1184" s="9"/>
      <c r="H1184" s="9"/>
      <c r="I1184" s="9"/>
      <c r="J1184" s="10"/>
      <c r="K1184" s="11"/>
      <c r="L1184" s="9"/>
      <c r="M1184" s="12"/>
      <c r="N1184" s="9"/>
    </row>
    <row r="1185">
      <c r="A1185" s="9"/>
      <c r="B1185" s="10"/>
      <c r="C1185" s="11"/>
      <c r="D1185" s="9"/>
      <c r="E1185" s="11"/>
      <c r="F1185" s="9"/>
      <c r="G1185" s="9"/>
      <c r="H1185" s="9"/>
      <c r="I1185" s="9"/>
      <c r="J1185" s="10"/>
      <c r="K1185" s="11"/>
      <c r="L1185" s="9"/>
      <c r="M1185" s="12"/>
      <c r="N1185" s="9"/>
    </row>
    <row r="1186">
      <c r="A1186" s="9"/>
      <c r="B1186" s="10"/>
      <c r="C1186" s="11"/>
      <c r="D1186" s="9"/>
      <c r="E1186" s="11"/>
      <c r="F1186" s="9"/>
      <c r="G1186" s="9"/>
      <c r="H1186" s="9"/>
      <c r="I1186" s="9"/>
      <c r="J1186" s="10"/>
      <c r="K1186" s="11"/>
      <c r="L1186" s="9"/>
      <c r="M1186" s="12"/>
      <c r="N1186" s="9"/>
    </row>
    <row r="1187">
      <c r="A1187" s="9"/>
      <c r="B1187" s="10"/>
      <c r="C1187" s="11"/>
      <c r="D1187" s="9"/>
      <c r="E1187" s="11"/>
      <c r="F1187" s="9"/>
      <c r="G1187" s="9"/>
      <c r="H1187" s="9"/>
      <c r="I1187" s="9"/>
      <c r="J1187" s="10"/>
      <c r="K1187" s="11"/>
      <c r="L1187" s="9"/>
      <c r="M1187" s="12"/>
      <c r="N1187" s="9"/>
    </row>
    <row r="1188">
      <c r="A1188" s="9"/>
      <c r="B1188" s="10"/>
      <c r="C1188" s="11"/>
      <c r="D1188" s="9"/>
      <c r="E1188" s="11"/>
      <c r="F1188" s="9"/>
      <c r="G1188" s="9"/>
      <c r="H1188" s="9"/>
      <c r="I1188" s="9"/>
      <c r="J1188" s="10"/>
      <c r="K1188" s="11"/>
      <c r="L1188" s="9"/>
      <c r="M1188" s="12"/>
      <c r="N1188" s="9"/>
    </row>
    <row r="1189">
      <c r="A1189" s="9"/>
      <c r="B1189" s="10"/>
      <c r="C1189" s="11"/>
      <c r="D1189" s="9"/>
      <c r="E1189" s="11"/>
      <c r="F1189" s="9"/>
      <c r="G1189" s="9"/>
      <c r="H1189" s="9"/>
      <c r="I1189" s="9"/>
      <c r="J1189" s="10"/>
      <c r="K1189" s="11"/>
      <c r="L1189" s="9"/>
      <c r="M1189" s="12"/>
      <c r="N1189" s="9"/>
    </row>
    <row r="1190">
      <c r="A1190" s="9"/>
      <c r="B1190" s="10"/>
      <c r="C1190" s="11"/>
      <c r="D1190" s="9"/>
      <c r="E1190" s="11"/>
      <c r="F1190" s="9"/>
      <c r="G1190" s="9"/>
      <c r="H1190" s="9"/>
      <c r="I1190" s="9"/>
      <c r="J1190" s="10"/>
      <c r="K1190" s="11"/>
      <c r="L1190" s="9"/>
      <c r="M1190" s="12"/>
      <c r="N1190" s="9"/>
    </row>
    <row r="1191">
      <c r="A1191" s="9"/>
      <c r="B1191" s="10"/>
      <c r="C1191" s="11"/>
      <c r="D1191" s="9"/>
      <c r="E1191" s="11"/>
      <c r="F1191" s="9"/>
      <c r="G1191" s="9"/>
      <c r="H1191" s="9"/>
      <c r="I1191" s="9"/>
      <c r="J1191" s="10"/>
      <c r="K1191" s="11"/>
      <c r="L1191" s="9"/>
      <c r="M1191" s="12"/>
      <c r="N1191" s="9"/>
    </row>
    <row r="1192">
      <c r="A1192" s="9"/>
      <c r="B1192" s="10"/>
      <c r="C1192" s="11"/>
      <c r="D1192" s="9"/>
      <c r="E1192" s="11"/>
      <c r="F1192" s="9"/>
      <c r="G1192" s="9"/>
      <c r="H1192" s="9"/>
      <c r="I1192" s="9"/>
      <c r="J1192" s="10"/>
      <c r="K1192" s="11"/>
      <c r="L1192" s="9"/>
      <c r="M1192" s="12"/>
      <c r="N1192" s="9"/>
    </row>
    <row r="1193">
      <c r="A1193" s="9"/>
      <c r="B1193" s="10"/>
      <c r="C1193" s="11"/>
      <c r="D1193" s="9"/>
      <c r="E1193" s="11"/>
      <c r="F1193" s="9"/>
      <c r="G1193" s="9"/>
      <c r="H1193" s="9"/>
      <c r="I1193" s="9"/>
      <c r="J1193" s="10"/>
      <c r="K1193" s="11"/>
      <c r="L1193" s="9"/>
      <c r="M1193" s="12"/>
      <c r="N1193" s="9"/>
    </row>
    <row r="1194">
      <c r="A1194" s="9"/>
      <c r="B1194" s="10"/>
      <c r="C1194" s="11"/>
      <c r="D1194" s="9"/>
      <c r="E1194" s="11"/>
      <c r="F1194" s="9"/>
      <c r="G1194" s="9"/>
      <c r="H1194" s="9"/>
      <c r="I1194" s="9"/>
      <c r="J1194" s="10"/>
      <c r="K1194" s="11"/>
      <c r="L1194" s="9"/>
      <c r="M1194" s="12"/>
      <c r="N1194" s="9"/>
    </row>
    <row r="1195">
      <c r="A1195" s="9"/>
      <c r="B1195" s="10"/>
      <c r="C1195" s="11"/>
      <c r="D1195" s="9"/>
      <c r="E1195" s="11"/>
      <c r="F1195" s="9"/>
      <c r="G1195" s="9"/>
      <c r="H1195" s="9"/>
      <c r="I1195" s="9"/>
      <c r="J1195" s="10"/>
      <c r="K1195" s="11"/>
      <c r="L1195" s="9"/>
      <c r="M1195" s="12"/>
      <c r="N1195" s="9"/>
    </row>
    <row r="1196">
      <c r="A1196" s="9"/>
      <c r="B1196" s="10"/>
      <c r="C1196" s="11"/>
      <c r="D1196" s="9"/>
      <c r="E1196" s="11"/>
      <c r="F1196" s="9"/>
      <c r="G1196" s="9"/>
      <c r="H1196" s="9"/>
      <c r="I1196" s="9"/>
      <c r="J1196" s="10"/>
      <c r="K1196" s="11"/>
      <c r="L1196" s="9"/>
      <c r="M1196" s="12"/>
      <c r="N1196" s="9"/>
    </row>
    <row r="1197">
      <c r="A1197" s="9"/>
      <c r="B1197" s="10"/>
      <c r="C1197" s="11"/>
      <c r="D1197" s="9"/>
      <c r="E1197" s="11"/>
      <c r="F1197" s="9"/>
      <c r="G1197" s="9"/>
      <c r="H1197" s="9"/>
      <c r="I1197" s="9"/>
      <c r="J1197" s="10"/>
      <c r="K1197" s="11"/>
      <c r="L1197" s="9"/>
      <c r="M1197" s="12"/>
      <c r="N1197" s="9"/>
    </row>
    <row r="1198">
      <c r="A1198" s="9"/>
      <c r="B1198" s="10"/>
      <c r="C1198" s="11"/>
      <c r="D1198" s="9"/>
      <c r="E1198" s="11"/>
      <c r="F1198" s="9"/>
      <c r="G1198" s="9"/>
      <c r="H1198" s="9"/>
      <c r="I1198" s="9"/>
      <c r="J1198" s="10"/>
      <c r="K1198" s="11"/>
      <c r="L1198" s="9"/>
      <c r="M1198" s="12"/>
      <c r="N1198" s="9"/>
    </row>
    <row r="1199">
      <c r="A1199" s="9"/>
      <c r="B1199" s="10"/>
      <c r="C1199" s="11"/>
      <c r="D1199" s="9"/>
      <c r="E1199" s="11"/>
      <c r="F1199" s="9"/>
      <c r="G1199" s="9"/>
      <c r="H1199" s="9"/>
      <c r="I1199" s="9"/>
      <c r="J1199" s="10"/>
      <c r="K1199" s="11"/>
      <c r="L1199" s="9"/>
      <c r="M1199" s="12"/>
      <c r="N1199" s="9"/>
    </row>
    <row r="1200">
      <c r="A1200" s="9"/>
      <c r="B1200" s="10"/>
      <c r="C1200" s="11"/>
      <c r="D1200" s="9"/>
      <c r="E1200" s="11"/>
      <c r="F1200" s="9"/>
      <c r="G1200" s="9"/>
      <c r="H1200" s="9"/>
      <c r="I1200" s="9"/>
      <c r="J1200" s="10"/>
      <c r="K1200" s="11"/>
      <c r="L1200" s="9"/>
      <c r="M1200" s="12"/>
      <c r="N1200" s="9"/>
    </row>
    <row r="1201">
      <c r="A1201" s="9"/>
      <c r="B1201" s="10"/>
      <c r="C1201" s="11"/>
      <c r="D1201" s="9"/>
      <c r="E1201" s="11"/>
      <c r="F1201" s="9"/>
      <c r="G1201" s="9"/>
      <c r="H1201" s="9"/>
      <c r="I1201" s="9"/>
      <c r="J1201" s="10"/>
      <c r="K1201" s="11"/>
      <c r="L1201" s="9"/>
      <c r="M1201" s="12"/>
      <c r="N1201" s="9"/>
    </row>
    <row r="1202">
      <c r="A1202" s="9"/>
      <c r="B1202" s="10"/>
      <c r="C1202" s="11"/>
      <c r="D1202" s="9"/>
      <c r="E1202" s="11"/>
      <c r="F1202" s="9"/>
      <c r="G1202" s="9"/>
      <c r="H1202" s="9"/>
      <c r="I1202" s="9"/>
      <c r="J1202" s="10"/>
      <c r="K1202" s="11"/>
      <c r="L1202" s="9"/>
      <c r="M1202" s="12"/>
      <c r="N1202" s="9"/>
    </row>
    <row r="1203">
      <c r="A1203" s="9"/>
      <c r="B1203" s="10"/>
      <c r="C1203" s="11"/>
      <c r="D1203" s="9"/>
      <c r="E1203" s="11"/>
      <c r="F1203" s="9"/>
      <c r="G1203" s="9"/>
      <c r="H1203" s="9"/>
      <c r="I1203" s="9"/>
      <c r="J1203" s="10"/>
      <c r="K1203" s="11"/>
      <c r="L1203" s="9"/>
      <c r="M1203" s="12"/>
      <c r="N1203" s="9"/>
    </row>
    <row r="1204">
      <c r="A1204" s="9"/>
      <c r="B1204" s="10"/>
      <c r="C1204" s="11"/>
      <c r="D1204" s="9"/>
      <c r="E1204" s="11"/>
      <c r="F1204" s="9"/>
      <c r="G1204" s="9"/>
      <c r="H1204" s="9"/>
      <c r="I1204" s="9"/>
      <c r="J1204" s="10"/>
      <c r="K1204" s="11"/>
      <c r="L1204" s="9"/>
      <c r="M1204" s="12"/>
      <c r="N1204" s="9"/>
    </row>
    <row r="1205">
      <c r="A1205" s="9"/>
      <c r="B1205" s="10"/>
      <c r="C1205" s="11"/>
      <c r="D1205" s="9"/>
      <c r="E1205" s="11"/>
      <c r="F1205" s="9"/>
      <c r="G1205" s="9"/>
      <c r="H1205" s="9"/>
      <c r="I1205" s="9"/>
      <c r="J1205" s="10"/>
      <c r="K1205" s="11"/>
      <c r="L1205" s="9"/>
      <c r="M1205" s="12"/>
      <c r="N1205" s="9"/>
    </row>
    <row r="1206">
      <c r="A1206" s="9"/>
      <c r="B1206" s="10"/>
      <c r="C1206" s="11"/>
      <c r="D1206" s="9"/>
      <c r="E1206" s="11"/>
      <c r="F1206" s="9"/>
      <c r="G1206" s="9"/>
      <c r="H1206" s="9"/>
      <c r="I1206" s="9"/>
      <c r="J1206" s="10"/>
      <c r="K1206" s="11"/>
      <c r="L1206" s="9"/>
      <c r="M1206" s="12"/>
      <c r="N1206" s="9"/>
    </row>
    <row r="1207">
      <c r="A1207" s="9"/>
      <c r="B1207" s="10"/>
      <c r="C1207" s="11"/>
      <c r="D1207" s="9"/>
      <c r="E1207" s="11"/>
      <c r="F1207" s="9"/>
      <c r="G1207" s="9"/>
      <c r="H1207" s="9"/>
      <c r="I1207" s="9"/>
      <c r="J1207" s="10"/>
      <c r="K1207" s="11"/>
      <c r="L1207" s="9"/>
      <c r="M1207" s="12"/>
      <c r="N1207" s="9"/>
    </row>
    <row r="1208">
      <c r="A1208" s="9"/>
      <c r="B1208" s="10"/>
      <c r="C1208" s="11"/>
      <c r="D1208" s="9"/>
      <c r="E1208" s="11"/>
      <c r="F1208" s="9"/>
      <c r="G1208" s="9"/>
      <c r="H1208" s="9"/>
      <c r="I1208" s="9"/>
      <c r="J1208" s="10"/>
      <c r="K1208" s="11"/>
      <c r="L1208" s="9"/>
      <c r="M1208" s="12"/>
      <c r="N1208" s="9"/>
    </row>
    <row r="1209">
      <c r="A1209" s="9"/>
      <c r="B1209" s="10"/>
      <c r="C1209" s="11"/>
      <c r="D1209" s="9"/>
      <c r="E1209" s="11"/>
      <c r="F1209" s="9"/>
      <c r="G1209" s="9"/>
      <c r="H1209" s="9"/>
      <c r="I1209" s="9"/>
      <c r="J1209" s="10"/>
      <c r="K1209" s="11"/>
      <c r="L1209" s="9"/>
      <c r="M1209" s="12"/>
      <c r="N1209" s="9"/>
    </row>
    <row r="1210">
      <c r="A1210" s="9"/>
      <c r="B1210" s="10"/>
      <c r="C1210" s="11"/>
      <c r="D1210" s="9"/>
      <c r="E1210" s="11"/>
      <c r="F1210" s="9"/>
      <c r="G1210" s="9"/>
      <c r="H1210" s="9"/>
      <c r="I1210" s="9"/>
      <c r="J1210" s="10"/>
      <c r="K1210" s="11"/>
      <c r="L1210" s="9"/>
      <c r="M1210" s="12"/>
      <c r="N1210" s="9"/>
    </row>
    <row r="1211">
      <c r="A1211" s="9"/>
      <c r="B1211" s="10"/>
      <c r="C1211" s="11"/>
      <c r="D1211" s="9"/>
      <c r="E1211" s="11"/>
      <c r="F1211" s="9"/>
      <c r="G1211" s="9"/>
      <c r="H1211" s="9"/>
      <c r="I1211" s="9"/>
      <c r="J1211" s="10"/>
      <c r="K1211" s="11"/>
      <c r="L1211" s="9"/>
      <c r="M1211" s="12"/>
      <c r="N1211" s="9"/>
    </row>
    <row r="1212">
      <c r="A1212" s="9"/>
      <c r="B1212" s="10"/>
      <c r="C1212" s="11"/>
      <c r="D1212" s="9"/>
      <c r="E1212" s="11"/>
      <c r="F1212" s="9"/>
      <c r="G1212" s="9"/>
      <c r="H1212" s="9"/>
      <c r="I1212" s="9"/>
      <c r="J1212" s="10"/>
      <c r="K1212" s="11"/>
      <c r="L1212" s="9"/>
      <c r="M1212" s="12"/>
      <c r="N1212" s="9"/>
    </row>
    <row r="1213">
      <c r="A1213" s="9"/>
      <c r="B1213" s="10"/>
      <c r="C1213" s="11"/>
      <c r="D1213" s="9"/>
      <c r="E1213" s="11"/>
      <c r="F1213" s="9"/>
      <c r="G1213" s="9"/>
      <c r="H1213" s="9"/>
      <c r="I1213" s="9"/>
      <c r="J1213" s="10"/>
      <c r="K1213" s="11"/>
      <c r="L1213" s="9"/>
      <c r="M1213" s="12"/>
      <c r="N1213" s="9"/>
    </row>
    <row r="1214">
      <c r="A1214" s="9"/>
      <c r="B1214" s="10"/>
      <c r="C1214" s="11"/>
      <c r="D1214" s="9"/>
      <c r="E1214" s="11"/>
      <c r="F1214" s="9"/>
      <c r="G1214" s="9"/>
      <c r="H1214" s="9"/>
      <c r="I1214" s="9"/>
      <c r="J1214" s="10"/>
      <c r="K1214" s="11"/>
      <c r="L1214" s="9"/>
      <c r="M1214" s="12"/>
      <c r="N1214" s="9"/>
    </row>
    <row r="1215">
      <c r="A1215" s="9"/>
      <c r="B1215" s="10"/>
      <c r="C1215" s="11"/>
      <c r="D1215" s="9"/>
      <c r="E1215" s="11"/>
      <c r="F1215" s="9"/>
      <c r="G1215" s="9"/>
      <c r="H1215" s="9"/>
      <c r="I1215" s="9"/>
      <c r="J1215" s="10"/>
      <c r="K1215" s="11"/>
      <c r="L1215" s="9"/>
      <c r="M1215" s="12"/>
      <c r="N1215" s="9"/>
    </row>
    <row r="1216">
      <c r="A1216" s="9"/>
      <c r="B1216" s="10"/>
      <c r="C1216" s="11"/>
      <c r="D1216" s="9"/>
      <c r="E1216" s="11"/>
      <c r="F1216" s="9"/>
      <c r="G1216" s="9"/>
      <c r="H1216" s="9"/>
      <c r="I1216" s="9"/>
      <c r="J1216" s="10"/>
      <c r="K1216" s="11"/>
      <c r="L1216" s="9"/>
      <c r="M1216" s="12"/>
      <c r="N1216" s="9"/>
    </row>
    <row r="1217">
      <c r="A1217" s="9"/>
      <c r="B1217" s="10"/>
      <c r="C1217" s="11"/>
      <c r="D1217" s="9"/>
      <c r="E1217" s="11"/>
      <c r="F1217" s="9"/>
      <c r="G1217" s="9"/>
      <c r="H1217" s="9"/>
      <c r="I1217" s="9"/>
      <c r="J1217" s="10"/>
      <c r="K1217" s="11"/>
      <c r="L1217" s="9"/>
      <c r="M1217" s="12"/>
      <c r="N1217" s="9"/>
    </row>
    <row r="1218">
      <c r="A1218" s="9"/>
      <c r="B1218" s="10"/>
      <c r="C1218" s="11"/>
      <c r="D1218" s="9"/>
      <c r="E1218" s="11"/>
      <c r="F1218" s="9"/>
      <c r="G1218" s="9"/>
      <c r="H1218" s="9"/>
      <c r="I1218" s="9"/>
      <c r="J1218" s="10"/>
      <c r="K1218" s="11"/>
      <c r="L1218" s="9"/>
      <c r="M1218" s="12"/>
      <c r="N1218" s="9"/>
    </row>
    <row r="1219">
      <c r="A1219" s="9"/>
      <c r="B1219" s="10"/>
      <c r="C1219" s="11"/>
      <c r="D1219" s="9"/>
      <c r="E1219" s="11"/>
      <c r="F1219" s="9"/>
      <c r="G1219" s="9"/>
      <c r="H1219" s="9"/>
      <c r="I1219" s="9"/>
      <c r="J1219" s="10"/>
      <c r="K1219" s="11"/>
      <c r="L1219" s="9"/>
      <c r="M1219" s="12"/>
      <c r="N1219" s="9"/>
    </row>
    <row r="1220">
      <c r="A1220" s="9"/>
      <c r="B1220" s="10"/>
      <c r="C1220" s="11"/>
      <c r="D1220" s="9"/>
      <c r="E1220" s="11"/>
      <c r="F1220" s="9"/>
      <c r="G1220" s="9"/>
      <c r="H1220" s="9"/>
      <c r="I1220" s="9"/>
      <c r="J1220" s="10"/>
      <c r="K1220" s="11"/>
      <c r="L1220" s="9"/>
      <c r="M1220" s="12"/>
      <c r="N1220" s="9"/>
    </row>
    <row r="1221">
      <c r="A1221" s="9"/>
      <c r="B1221" s="10"/>
      <c r="C1221" s="11"/>
      <c r="D1221" s="9"/>
      <c r="E1221" s="11"/>
      <c r="F1221" s="9"/>
      <c r="G1221" s="9"/>
      <c r="H1221" s="9"/>
      <c r="I1221" s="9"/>
      <c r="J1221" s="10"/>
      <c r="K1221" s="11"/>
      <c r="L1221" s="9"/>
      <c r="M1221" s="12"/>
      <c r="N1221" s="9"/>
    </row>
    <row r="1222">
      <c r="A1222" s="9"/>
      <c r="B1222" s="10"/>
      <c r="C1222" s="11"/>
      <c r="D1222" s="9"/>
      <c r="E1222" s="11"/>
      <c r="F1222" s="9"/>
      <c r="G1222" s="9"/>
      <c r="H1222" s="9"/>
      <c r="I1222" s="9"/>
      <c r="J1222" s="10"/>
      <c r="K1222" s="11"/>
      <c r="L1222" s="9"/>
      <c r="M1222" s="12"/>
      <c r="N1222" s="9"/>
    </row>
    <row r="1223">
      <c r="A1223" s="9"/>
      <c r="B1223" s="10"/>
      <c r="C1223" s="11"/>
      <c r="D1223" s="9"/>
      <c r="E1223" s="11"/>
      <c r="F1223" s="9"/>
      <c r="G1223" s="9"/>
      <c r="H1223" s="9"/>
      <c r="I1223" s="9"/>
      <c r="J1223" s="10"/>
      <c r="K1223" s="11"/>
      <c r="L1223" s="9"/>
      <c r="M1223" s="12"/>
      <c r="N1223" s="9"/>
    </row>
    <row r="1224">
      <c r="A1224" s="9"/>
      <c r="B1224" s="10"/>
      <c r="C1224" s="11"/>
      <c r="D1224" s="9"/>
      <c r="E1224" s="11"/>
      <c r="F1224" s="9"/>
      <c r="G1224" s="9"/>
      <c r="H1224" s="9"/>
      <c r="I1224" s="9"/>
      <c r="J1224" s="10"/>
      <c r="K1224" s="11"/>
      <c r="L1224" s="9"/>
      <c r="M1224" s="12"/>
      <c r="N1224" s="9"/>
    </row>
    <row r="1225">
      <c r="A1225" s="9"/>
      <c r="B1225" s="10"/>
      <c r="C1225" s="11"/>
      <c r="D1225" s="9"/>
      <c r="E1225" s="11"/>
      <c r="F1225" s="9"/>
      <c r="G1225" s="9"/>
      <c r="H1225" s="9"/>
      <c r="I1225" s="9"/>
      <c r="J1225" s="10"/>
      <c r="K1225" s="11"/>
      <c r="L1225" s="9"/>
      <c r="M1225" s="12"/>
      <c r="N1225" s="9"/>
    </row>
    <row r="1226">
      <c r="A1226" s="9"/>
      <c r="B1226" s="10"/>
      <c r="C1226" s="11"/>
      <c r="D1226" s="9"/>
      <c r="E1226" s="11"/>
      <c r="F1226" s="9"/>
      <c r="G1226" s="9"/>
      <c r="H1226" s="9"/>
      <c r="I1226" s="9"/>
      <c r="J1226" s="10"/>
      <c r="K1226" s="11"/>
      <c r="L1226" s="9"/>
      <c r="M1226" s="12"/>
      <c r="N1226" s="9"/>
    </row>
    <row r="1227">
      <c r="A1227" s="9"/>
      <c r="B1227" s="10"/>
      <c r="C1227" s="11"/>
      <c r="D1227" s="9"/>
      <c r="E1227" s="11"/>
      <c r="F1227" s="9"/>
      <c r="G1227" s="9"/>
      <c r="H1227" s="9"/>
      <c r="I1227" s="9"/>
      <c r="J1227" s="10"/>
      <c r="K1227" s="11"/>
      <c r="L1227" s="9"/>
      <c r="M1227" s="12"/>
      <c r="N1227" s="9"/>
    </row>
    <row r="1228">
      <c r="A1228" s="9"/>
      <c r="B1228" s="10"/>
      <c r="C1228" s="11"/>
      <c r="D1228" s="9"/>
      <c r="E1228" s="11"/>
      <c r="F1228" s="9"/>
      <c r="G1228" s="9"/>
      <c r="H1228" s="9"/>
      <c r="I1228" s="9"/>
      <c r="J1228" s="10"/>
      <c r="K1228" s="11"/>
      <c r="L1228" s="9"/>
      <c r="M1228" s="12"/>
      <c r="N1228" s="9"/>
    </row>
    <row r="1229">
      <c r="A1229" s="9"/>
      <c r="B1229" s="10"/>
      <c r="C1229" s="11"/>
      <c r="D1229" s="9"/>
      <c r="E1229" s="11"/>
      <c r="F1229" s="9"/>
      <c r="G1229" s="9"/>
      <c r="H1229" s="9"/>
      <c r="I1229" s="9"/>
      <c r="J1229" s="10"/>
      <c r="K1229" s="11"/>
      <c r="L1229" s="9"/>
      <c r="M1229" s="12"/>
      <c r="N1229" s="9"/>
    </row>
    <row r="1230">
      <c r="A1230" s="9"/>
      <c r="B1230" s="10"/>
      <c r="C1230" s="11"/>
      <c r="D1230" s="9"/>
      <c r="E1230" s="11"/>
      <c r="F1230" s="9"/>
      <c r="G1230" s="9"/>
      <c r="H1230" s="9"/>
      <c r="I1230" s="9"/>
      <c r="J1230" s="10"/>
      <c r="K1230" s="11"/>
      <c r="L1230" s="9"/>
      <c r="M1230" s="12"/>
      <c r="N1230" s="9"/>
    </row>
    <row r="1231">
      <c r="A1231" s="9"/>
      <c r="B1231" s="10"/>
      <c r="C1231" s="11"/>
      <c r="D1231" s="9"/>
      <c r="E1231" s="11"/>
      <c r="F1231" s="9"/>
      <c r="G1231" s="9"/>
      <c r="H1231" s="9"/>
      <c r="I1231" s="9"/>
      <c r="J1231" s="10"/>
      <c r="K1231" s="11"/>
      <c r="L1231" s="9"/>
      <c r="M1231" s="12"/>
      <c r="N1231" s="9"/>
    </row>
    <row r="1232">
      <c r="A1232" s="9"/>
      <c r="B1232" s="10"/>
      <c r="C1232" s="11"/>
      <c r="D1232" s="9"/>
      <c r="E1232" s="11"/>
      <c r="F1232" s="9"/>
      <c r="G1232" s="9"/>
      <c r="H1232" s="9"/>
      <c r="I1232" s="9"/>
      <c r="J1232" s="10"/>
      <c r="K1232" s="11"/>
      <c r="L1232" s="9"/>
      <c r="M1232" s="12"/>
      <c r="N1232" s="9"/>
    </row>
    <row r="1233">
      <c r="A1233" s="9"/>
      <c r="B1233" s="10"/>
      <c r="C1233" s="11"/>
      <c r="D1233" s="9"/>
      <c r="E1233" s="11"/>
      <c r="F1233" s="9"/>
      <c r="G1233" s="9"/>
      <c r="H1233" s="9"/>
      <c r="I1233" s="9"/>
      <c r="J1233" s="10"/>
      <c r="K1233" s="11"/>
      <c r="L1233" s="9"/>
      <c r="M1233" s="12"/>
      <c r="N1233" s="9"/>
    </row>
    <row r="1234">
      <c r="A1234" s="9"/>
      <c r="B1234" s="10"/>
      <c r="C1234" s="11"/>
      <c r="D1234" s="9"/>
      <c r="E1234" s="11"/>
      <c r="F1234" s="9"/>
      <c r="G1234" s="9"/>
      <c r="H1234" s="9"/>
      <c r="I1234" s="9"/>
      <c r="J1234" s="10"/>
      <c r="K1234" s="11"/>
      <c r="L1234" s="9"/>
      <c r="M1234" s="12"/>
      <c r="N1234" s="9"/>
    </row>
    <row r="1235">
      <c r="A1235" s="9"/>
      <c r="B1235" s="10"/>
      <c r="C1235" s="11"/>
      <c r="D1235" s="9"/>
      <c r="E1235" s="11"/>
      <c r="F1235" s="9"/>
      <c r="G1235" s="9"/>
      <c r="H1235" s="9"/>
      <c r="I1235" s="9"/>
      <c r="J1235" s="10"/>
      <c r="K1235" s="11"/>
      <c r="L1235" s="9"/>
      <c r="M1235" s="12"/>
      <c r="N1235" s="9"/>
    </row>
    <row r="1236">
      <c r="A1236" s="9"/>
      <c r="B1236" s="10"/>
      <c r="C1236" s="11"/>
      <c r="D1236" s="9"/>
      <c r="E1236" s="11"/>
      <c r="F1236" s="9"/>
      <c r="G1236" s="9"/>
      <c r="H1236" s="9"/>
      <c r="I1236" s="9"/>
      <c r="J1236" s="10"/>
      <c r="K1236" s="11"/>
      <c r="L1236" s="9"/>
      <c r="M1236" s="12"/>
      <c r="N1236" s="9"/>
    </row>
    <row r="1237">
      <c r="A1237" s="9"/>
      <c r="B1237" s="10"/>
      <c r="C1237" s="11"/>
      <c r="D1237" s="9"/>
      <c r="E1237" s="11"/>
      <c r="F1237" s="9"/>
      <c r="G1237" s="9"/>
      <c r="H1237" s="9"/>
      <c r="I1237" s="9"/>
      <c r="J1237" s="10"/>
      <c r="K1237" s="11"/>
      <c r="L1237" s="9"/>
      <c r="M1237" s="12"/>
      <c r="N1237" s="9"/>
    </row>
    <row r="1238">
      <c r="A1238" s="9"/>
      <c r="B1238" s="10"/>
      <c r="C1238" s="11"/>
      <c r="D1238" s="9"/>
      <c r="E1238" s="11"/>
      <c r="F1238" s="9"/>
      <c r="G1238" s="9"/>
      <c r="H1238" s="9"/>
      <c r="I1238" s="9"/>
      <c r="J1238" s="10"/>
      <c r="K1238" s="11"/>
      <c r="L1238" s="9"/>
      <c r="M1238" s="12"/>
      <c r="N1238" s="9"/>
    </row>
    <row r="1239">
      <c r="A1239" s="9"/>
      <c r="B1239" s="10"/>
      <c r="C1239" s="11"/>
      <c r="D1239" s="9"/>
      <c r="E1239" s="11"/>
      <c r="F1239" s="9"/>
      <c r="G1239" s="9"/>
      <c r="H1239" s="9"/>
      <c r="I1239" s="9"/>
      <c r="J1239" s="10"/>
      <c r="K1239" s="11"/>
      <c r="L1239" s="9"/>
      <c r="M1239" s="12"/>
      <c r="N1239" s="9"/>
    </row>
    <row r="1240">
      <c r="A1240" s="9"/>
      <c r="B1240" s="10"/>
      <c r="C1240" s="11"/>
      <c r="D1240" s="9"/>
      <c r="E1240" s="11"/>
      <c r="F1240" s="9"/>
      <c r="G1240" s="9"/>
      <c r="H1240" s="9"/>
      <c r="I1240" s="9"/>
      <c r="J1240" s="10"/>
      <c r="K1240" s="11"/>
      <c r="L1240" s="9"/>
      <c r="M1240" s="12"/>
      <c r="N1240" s="9"/>
    </row>
    <row r="1241">
      <c r="A1241" s="9"/>
      <c r="B1241" s="10"/>
      <c r="C1241" s="11"/>
      <c r="D1241" s="9"/>
      <c r="E1241" s="11"/>
      <c r="F1241" s="9"/>
      <c r="G1241" s="9"/>
      <c r="H1241" s="9"/>
      <c r="I1241" s="9"/>
      <c r="J1241" s="10"/>
      <c r="K1241" s="11"/>
      <c r="L1241" s="9"/>
      <c r="M1241" s="12"/>
      <c r="N1241" s="9"/>
    </row>
    <row r="1242">
      <c r="A1242" s="9"/>
      <c r="B1242" s="10"/>
      <c r="C1242" s="11"/>
      <c r="D1242" s="9"/>
      <c r="E1242" s="11"/>
      <c r="F1242" s="9"/>
      <c r="G1242" s="9"/>
      <c r="H1242" s="9"/>
      <c r="I1242" s="9"/>
      <c r="J1242" s="10"/>
      <c r="K1242" s="11"/>
      <c r="L1242" s="9"/>
      <c r="M1242" s="12"/>
      <c r="N1242" s="9"/>
    </row>
    <row r="1243">
      <c r="A1243" s="9"/>
      <c r="B1243" s="10"/>
      <c r="C1243" s="11"/>
      <c r="D1243" s="9"/>
      <c r="E1243" s="11"/>
      <c r="F1243" s="9"/>
      <c r="G1243" s="9"/>
      <c r="H1243" s="9"/>
      <c r="I1243" s="9"/>
      <c r="J1243" s="10"/>
      <c r="K1243" s="11"/>
      <c r="L1243" s="9"/>
      <c r="M1243" s="12"/>
      <c r="N1243" s="9"/>
    </row>
    <row r="1244">
      <c r="A1244" s="9"/>
      <c r="B1244" s="10"/>
      <c r="C1244" s="11"/>
      <c r="D1244" s="9"/>
      <c r="E1244" s="11"/>
      <c r="F1244" s="9"/>
      <c r="G1244" s="9"/>
      <c r="H1244" s="9"/>
      <c r="I1244" s="9"/>
      <c r="J1244" s="10"/>
      <c r="K1244" s="11"/>
      <c r="L1244" s="9"/>
      <c r="M1244" s="12"/>
      <c r="N1244" s="9"/>
    </row>
    <row r="1245">
      <c r="A1245" s="9"/>
      <c r="B1245" s="10"/>
      <c r="C1245" s="11"/>
      <c r="D1245" s="9"/>
      <c r="E1245" s="11"/>
      <c r="F1245" s="9"/>
      <c r="G1245" s="9"/>
      <c r="H1245" s="9"/>
      <c r="I1245" s="9"/>
      <c r="J1245" s="10"/>
      <c r="K1245" s="11"/>
      <c r="L1245" s="9"/>
      <c r="M1245" s="12"/>
      <c r="N1245" s="9"/>
    </row>
    <row r="1246">
      <c r="A1246" s="9"/>
      <c r="B1246" s="10"/>
      <c r="C1246" s="11"/>
      <c r="D1246" s="9"/>
      <c r="E1246" s="11"/>
      <c r="F1246" s="9"/>
      <c r="G1246" s="9"/>
      <c r="H1246" s="9"/>
      <c r="I1246" s="9"/>
      <c r="J1246" s="10"/>
      <c r="K1246" s="11"/>
      <c r="L1246" s="9"/>
      <c r="M1246" s="12"/>
      <c r="N1246" s="9"/>
    </row>
    <row r="1247">
      <c r="A1247" s="9"/>
      <c r="B1247" s="10"/>
      <c r="C1247" s="11"/>
      <c r="D1247" s="9"/>
      <c r="E1247" s="11"/>
      <c r="F1247" s="9"/>
      <c r="G1247" s="9"/>
      <c r="H1247" s="9"/>
      <c r="I1247" s="9"/>
      <c r="J1247" s="10"/>
      <c r="K1247" s="11"/>
      <c r="L1247" s="9"/>
      <c r="M1247" s="12"/>
      <c r="N1247" s="9"/>
    </row>
    <row r="1248">
      <c r="A1248" s="9"/>
      <c r="B1248" s="10"/>
      <c r="C1248" s="11"/>
      <c r="D1248" s="9"/>
      <c r="E1248" s="11"/>
      <c r="F1248" s="9"/>
      <c r="G1248" s="9"/>
      <c r="H1248" s="9"/>
      <c r="I1248" s="9"/>
      <c r="J1248" s="10"/>
      <c r="K1248" s="11"/>
      <c r="L1248" s="9"/>
      <c r="M1248" s="12"/>
      <c r="N1248" s="9"/>
    </row>
    <row r="1249">
      <c r="A1249" s="9"/>
      <c r="B1249" s="10"/>
      <c r="C1249" s="11"/>
      <c r="D1249" s="9"/>
      <c r="E1249" s="11"/>
      <c r="F1249" s="9"/>
      <c r="G1249" s="9"/>
      <c r="H1249" s="9"/>
      <c r="I1249" s="9"/>
      <c r="J1249" s="10"/>
      <c r="K1249" s="11"/>
      <c r="L1249" s="9"/>
      <c r="M1249" s="12"/>
      <c r="N1249" s="9"/>
    </row>
    <row r="1250">
      <c r="A1250" s="9"/>
      <c r="B1250" s="10"/>
      <c r="C1250" s="11"/>
      <c r="D1250" s="9"/>
      <c r="E1250" s="11"/>
      <c r="F1250" s="9"/>
      <c r="G1250" s="9"/>
      <c r="H1250" s="9"/>
      <c r="I1250" s="9"/>
      <c r="J1250" s="10"/>
      <c r="K1250" s="11"/>
      <c r="L1250" s="9"/>
      <c r="M1250" s="12"/>
      <c r="N1250" s="9"/>
    </row>
    <row r="1251">
      <c r="A1251" s="9"/>
      <c r="B1251" s="10"/>
      <c r="C1251" s="11"/>
      <c r="D1251" s="9"/>
      <c r="E1251" s="11"/>
      <c r="F1251" s="9"/>
      <c r="G1251" s="9"/>
      <c r="H1251" s="9"/>
      <c r="I1251" s="9"/>
      <c r="J1251" s="10"/>
      <c r="K1251" s="11"/>
      <c r="L1251" s="9"/>
      <c r="M1251" s="12"/>
      <c r="N1251" s="9"/>
    </row>
    <row r="1252">
      <c r="A1252" s="9"/>
      <c r="B1252" s="10"/>
      <c r="C1252" s="11"/>
      <c r="D1252" s="9"/>
      <c r="E1252" s="11"/>
      <c r="F1252" s="9"/>
      <c r="G1252" s="9"/>
      <c r="H1252" s="9"/>
      <c r="I1252" s="9"/>
      <c r="J1252" s="10"/>
      <c r="K1252" s="11"/>
      <c r="L1252" s="9"/>
      <c r="M1252" s="12"/>
      <c r="N1252" s="9"/>
    </row>
    <row r="1253">
      <c r="A1253" s="9"/>
      <c r="B1253" s="10"/>
      <c r="C1253" s="11"/>
      <c r="D1253" s="9"/>
      <c r="E1253" s="11"/>
      <c r="F1253" s="9"/>
      <c r="G1253" s="9"/>
      <c r="H1253" s="9"/>
      <c r="I1253" s="9"/>
      <c r="J1253" s="10"/>
      <c r="K1253" s="11"/>
      <c r="L1253" s="9"/>
      <c r="M1253" s="12"/>
      <c r="N1253" s="9"/>
    </row>
    <row r="1254">
      <c r="A1254" s="9"/>
      <c r="B1254" s="10"/>
      <c r="C1254" s="11"/>
      <c r="D1254" s="9"/>
      <c r="E1254" s="11"/>
      <c r="F1254" s="9"/>
      <c r="G1254" s="9"/>
      <c r="H1254" s="9"/>
      <c r="I1254" s="9"/>
      <c r="J1254" s="10"/>
      <c r="K1254" s="11"/>
      <c r="L1254" s="9"/>
      <c r="M1254" s="12"/>
      <c r="N1254" s="9"/>
    </row>
    <row r="1255">
      <c r="A1255" s="9"/>
      <c r="B1255" s="10"/>
      <c r="C1255" s="11"/>
      <c r="D1255" s="9"/>
      <c r="E1255" s="11"/>
      <c r="F1255" s="9"/>
      <c r="G1255" s="9"/>
      <c r="H1255" s="9"/>
      <c r="I1255" s="9"/>
      <c r="J1255" s="10"/>
      <c r="K1255" s="11"/>
      <c r="L1255" s="9"/>
      <c r="M1255" s="12"/>
      <c r="N1255" s="9"/>
    </row>
    <row r="1256">
      <c r="A1256" s="9"/>
      <c r="B1256" s="10"/>
      <c r="C1256" s="11"/>
      <c r="D1256" s="9"/>
      <c r="E1256" s="11"/>
      <c r="F1256" s="9"/>
      <c r="G1256" s="9"/>
      <c r="H1256" s="9"/>
      <c r="I1256" s="9"/>
      <c r="J1256" s="10"/>
      <c r="K1256" s="11"/>
      <c r="L1256" s="9"/>
      <c r="M1256" s="12"/>
      <c r="N1256" s="9"/>
    </row>
    <row r="1257">
      <c r="A1257" s="9"/>
      <c r="B1257" s="10"/>
      <c r="C1257" s="11"/>
      <c r="D1257" s="9"/>
      <c r="E1257" s="11"/>
      <c r="F1257" s="9"/>
      <c r="G1257" s="9"/>
      <c r="H1257" s="9"/>
      <c r="I1257" s="9"/>
      <c r="J1257" s="10"/>
      <c r="K1257" s="11"/>
      <c r="L1257" s="9"/>
      <c r="M1257" s="12"/>
      <c r="N1257" s="9"/>
    </row>
    <row r="1258">
      <c r="A1258" s="9"/>
      <c r="B1258" s="10"/>
      <c r="C1258" s="11"/>
      <c r="D1258" s="9"/>
      <c r="E1258" s="11"/>
      <c r="F1258" s="9"/>
      <c r="G1258" s="9"/>
      <c r="H1258" s="9"/>
      <c r="I1258" s="9"/>
      <c r="J1258" s="10"/>
      <c r="K1258" s="11"/>
      <c r="L1258" s="9"/>
      <c r="M1258" s="12"/>
      <c r="N1258" s="9"/>
    </row>
    <row r="1259">
      <c r="A1259" s="9"/>
      <c r="B1259" s="10"/>
      <c r="C1259" s="11"/>
      <c r="D1259" s="9"/>
      <c r="E1259" s="11"/>
      <c r="F1259" s="9"/>
      <c r="G1259" s="9"/>
      <c r="H1259" s="9"/>
      <c r="I1259" s="9"/>
      <c r="J1259" s="10"/>
      <c r="K1259" s="11"/>
      <c r="L1259" s="9"/>
      <c r="M1259" s="12"/>
      <c r="N1259" s="9"/>
    </row>
    <row r="1260">
      <c r="A1260" s="9"/>
      <c r="B1260" s="10"/>
      <c r="C1260" s="11"/>
      <c r="D1260" s="9"/>
      <c r="E1260" s="11"/>
      <c r="F1260" s="9"/>
      <c r="G1260" s="9"/>
      <c r="H1260" s="9"/>
      <c r="I1260" s="9"/>
      <c r="J1260" s="10"/>
      <c r="K1260" s="11"/>
      <c r="L1260" s="9"/>
      <c r="M1260" s="12"/>
      <c r="N1260" s="9"/>
    </row>
    <row r="1261">
      <c r="A1261" s="9"/>
      <c r="B1261" s="10"/>
      <c r="C1261" s="11"/>
      <c r="D1261" s="9"/>
      <c r="E1261" s="11"/>
      <c r="F1261" s="9"/>
      <c r="G1261" s="9"/>
      <c r="H1261" s="9"/>
      <c r="I1261" s="9"/>
      <c r="J1261" s="10"/>
      <c r="K1261" s="11"/>
      <c r="L1261" s="9"/>
      <c r="M1261" s="12"/>
      <c r="N1261" s="9"/>
    </row>
    <row r="1262">
      <c r="A1262" s="9"/>
      <c r="B1262" s="10"/>
      <c r="C1262" s="11"/>
      <c r="D1262" s="9"/>
      <c r="E1262" s="11"/>
      <c r="F1262" s="9"/>
      <c r="G1262" s="9"/>
      <c r="H1262" s="9"/>
      <c r="I1262" s="9"/>
      <c r="J1262" s="10"/>
      <c r="K1262" s="11"/>
      <c r="L1262" s="9"/>
      <c r="M1262" s="12"/>
      <c r="N1262" s="9"/>
    </row>
    <row r="1263">
      <c r="A1263" s="9"/>
      <c r="B1263" s="10"/>
      <c r="C1263" s="11"/>
      <c r="D1263" s="9"/>
      <c r="E1263" s="11"/>
      <c r="F1263" s="9"/>
      <c r="G1263" s="9"/>
      <c r="H1263" s="9"/>
      <c r="I1263" s="9"/>
      <c r="J1263" s="10"/>
      <c r="K1263" s="11"/>
      <c r="L1263" s="9"/>
      <c r="M1263" s="12"/>
      <c r="N1263" s="9"/>
    </row>
    <row r="1264">
      <c r="A1264" s="9"/>
      <c r="B1264" s="10"/>
      <c r="C1264" s="11"/>
      <c r="D1264" s="9"/>
      <c r="E1264" s="11"/>
      <c r="F1264" s="9"/>
      <c r="G1264" s="9"/>
      <c r="H1264" s="9"/>
      <c r="I1264" s="9"/>
      <c r="J1264" s="10"/>
      <c r="K1264" s="11"/>
      <c r="L1264" s="9"/>
      <c r="M1264" s="12"/>
      <c r="N1264" s="9"/>
    </row>
    <row r="1265">
      <c r="A1265" s="9"/>
      <c r="B1265" s="10"/>
      <c r="C1265" s="11"/>
      <c r="D1265" s="9"/>
      <c r="E1265" s="11"/>
      <c r="F1265" s="9"/>
      <c r="G1265" s="9"/>
      <c r="H1265" s="9"/>
      <c r="I1265" s="9"/>
      <c r="J1265" s="10"/>
      <c r="K1265" s="11"/>
      <c r="L1265" s="9"/>
      <c r="M1265" s="12"/>
      <c r="N1265" s="9"/>
    </row>
    <row r="1266">
      <c r="A1266" s="9"/>
      <c r="B1266" s="10"/>
      <c r="C1266" s="11"/>
      <c r="D1266" s="9"/>
      <c r="E1266" s="11"/>
      <c r="F1266" s="9"/>
      <c r="G1266" s="9"/>
      <c r="H1266" s="9"/>
      <c r="I1266" s="9"/>
      <c r="J1266" s="10"/>
      <c r="K1266" s="11"/>
      <c r="L1266" s="9"/>
      <c r="M1266" s="12"/>
      <c r="N1266" s="9"/>
    </row>
    <row r="1267">
      <c r="A1267" s="9"/>
      <c r="B1267" s="10"/>
      <c r="C1267" s="11"/>
      <c r="D1267" s="9"/>
      <c r="E1267" s="11"/>
      <c r="F1267" s="9"/>
      <c r="G1267" s="9"/>
      <c r="H1267" s="9"/>
      <c r="I1267" s="9"/>
      <c r="J1267" s="10"/>
      <c r="K1267" s="11"/>
      <c r="L1267" s="9"/>
      <c r="M1267" s="12"/>
      <c r="N1267" s="9"/>
    </row>
    <row r="1268">
      <c r="A1268" s="9"/>
      <c r="B1268" s="10"/>
      <c r="C1268" s="11"/>
      <c r="D1268" s="9"/>
      <c r="E1268" s="11"/>
      <c r="F1268" s="9"/>
      <c r="G1268" s="9"/>
      <c r="H1268" s="9"/>
      <c r="I1268" s="9"/>
      <c r="J1268" s="10"/>
      <c r="K1268" s="11"/>
      <c r="L1268" s="9"/>
      <c r="M1268" s="12"/>
      <c r="N1268" s="9"/>
    </row>
    <row r="1269">
      <c r="A1269" s="9"/>
      <c r="B1269" s="10"/>
      <c r="C1269" s="11"/>
      <c r="D1269" s="9"/>
      <c r="E1269" s="11"/>
      <c r="F1269" s="9"/>
      <c r="G1269" s="9"/>
      <c r="H1269" s="9"/>
      <c r="I1269" s="9"/>
      <c r="J1269" s="10"/>
      <c r="K1269" s="11"/>
      <c r="L1269" s="9"/>
      <c r="M1269" s="12"/>
      <c r="N1269" s="9"/>
    </row>
    <row r="1270">
      <c r="A1270" s="9"/>
      <c r="B1270" s="10"/>
      <c r="C1270" s="11"/>
      <c r="D1270" s="9"/>
      <c r="E1270" s="11"/>
      <c r="F1270" s="9"/>
      <c r="G1270" s="9"/>
      <c r="H1270" s="9"/>
      <c r="I1270" s="9"/>
      <c r="J1270" s="10"/>
      <c r="K1270" s="11"/>
      <c r="L1270" s="9"/>
      <c r="M1270" s="12"/>
      <c r="N1270" s="9"/>
    </row>
    <row r="1271">
      <c r="A1271" s="9"/>
      <c r="B1271" s="10"/>
      <c r="C1271" s="11"/>
      <c r="D1271" s="9"/>
      <c r="E1271" s="11"/>
      <c r="F1271" s="9"/>
      <c r="G1271" s="9"/>
      <c r="H1271" s="9"/>
      <c r="I1271" s="9"/>
      <c r="J1271" s="10"/>
      <c r="K1271" s="11"/>
      <c r="L1271" s="9"/>
      <c r="M1271" s="12"/>
      <c r="N1271" s="9"/>
    </row>
    <row r="1272">
      <c r="A1272" s="9"/>
      <c r="B1272" s="10"/>
      <c r="C1272" s="11"/>
      <c r="D1272" s="9"/>
      <c r="E1272" s="11"/>
      <c r="F1272" s="9"/>
      <c r="G1272" s="9"/>
      <c r="H1272" s="9"/>
      <c r="I1272" s="9"/>
      <c r="J1272" s="10"/>
      <c r="K1272" s="11"/>
      <c r="L1272" s="9"/>
      <c r="M1272" s="12"/>
      <c r="N1272" s="9"/>
    </row>
    <row r="1273">
      <c r="A1273" s="9"/>
      <c r="B1273" s="10"/>
      <c r="C1273" s="11"/>
      <c r="D1273" s="9"/>
      <c r="E1273" s="11"/>
      <c r="F1273" s="9"/>
      <c r="G1273" s="9"/>
      <c r="H1273" s="9"/>
      <c r="I1273" s="9"/>
      <c r="J1273" s="10"/>
      <c r="K1273" s="11"/>
      <c r="L1273" s="9"/>
      <c r="M1273" s="12"/>
      <c r="N1273" s="9"/>
    </row>
    <row r="1274">
      <c r="A1274" s="9"/>
      <c r="B1274" s="10"/>
      <c r="C1274" s="11"/>
      <c r="D1274" s="9"/>
      <c r="E1274" s="11"/>
      <c r="F1274" s="9"/>
      <c r="G1274" s="9"/>
      <c r="H1274" s="9"/>
      <c r="I1274" s="9"/>
      <c r="J1274" s="10"/>
      <c r="K1274" s="11"/>
      <c r="L1274" s="9"/>
      <c r="M1274" s="12"/>
      <c r="N1274" s="9"/>
    </row>
    <row r="1275">
      <c r="A1275" s="9"/>
      <c r="B1275" s="10"/>
      <c r="C1275" s="11"/>
      <c r="D1275" s="9"/>
      <c r="E1275" s="11"/>
      <c r="F1275" s="9"/>
      <c r="G1275" s="9"/>
      <c r="H1275" s="9"/>
      <c r="I1275" s="9"/>
      <c r="J1275" s="10"/>
      <c r="K1275" s="11"/>
      <c r="L1275" s="9"/>
      <c r="M1275" s="12"/>
      <c r="N1275" s="9"/>
    </row>
    <row r="1276">
      <c r="A1276" s="9"/>
      <c r="B1276" s="10"/>
      <c r="C1276" s="11"/>
      <c r="D1276" s="9"/>
      <c r="E1276" s="11"/>
      <c r="F1276" s="9"/>
      <c r="G1276" s="9"/>
      <c r="H1276" s="9"/>
      <c r="I1276" s="9"/>
      <c r="J1276" s="10"/>
      <c r="K1276" s="11"/>
      <c r="L1276" s="9"/>
      <c r="M1276" s="12"/>
      <c r="N1276" s="9"/>
    </row>
    <row r="1277">
      <c r="A1277" s="9"/>
      <c r="B1277" s="10"/>
      <c r="C1277" s="11"/>
      <c r="D1277" s="9"/>
      <c r="E1277" s="11"/>
      <c r="F1277" s="9"/>
      <c r="G1277" s="9"/>
      <c r="H1277" s="9"/>
      <c r="I1277" s="9"/>
      <c r="J1277" s="10"/>
      <c r="K1277" s="11"/>
      <c r="L1277" s="9"/>
      <c r="M1277" s="12"/>
      <c r="N1277" s="9"/>
    </row>
    <row r="1278">
      <c r="A1278" s="9"/>
      <c r="B1278" s="10"/>
      <c r="C1278" s="11"/>
      <c r="D1278" s="9"/>
      <c r="E1278" s="11"/>
      <c r="F1278" s="9"/>
      <c r="G1278" s="9"/>
      <c r="H1278" s="9"/>
      <c r="I1278" s="9"/>
      <c r="J1278" s="10"/>
      <c r="K1278" s="11"/>
      <c r="L1278" s="9"/>
      <c r="M1278" s="12"/>
      <c r="N1278" s="9"/>
    </row>
    <row r="1279">
      <c r="A1279" s="9"/>
      <c r="B1279" s="10"/>
      <c r="C1279" s="11"/>
      <c r="D1279" s="9"/>
      <c r="E1279" s="11"/>
      <c r="F1279" s="9"/>
      <c r="G1279" s="9"/>
      <c r="H1279" s="9"/>
      <c r="I1279" s="9"/>
      <c r="J1279" s="10"/>
      <c r="K1279" s="11"/>
      <c r="L1279" s="9"/>
      <c r="M1279" s="12"/>
      <c r="N1279" s="9"/>
    </row>
    <row r="1280">
      <c r="A1280" s="9"/>
      <c r="B1280" s="10"/>
      <c r="C1280" s="11"/>
      <c r="D1280" s="9"/>
      <c r="E1280" s="11"/>
      <c r="F1280" s="9"/>
      <c r="G1280" s="9"/>
      <c r="H1280" s="9"/>
      <c r="I1280" s="9"/>
      <c r="J1280" s="10"/>
      <c r="K1280" s="11"/>
      <c r="L1280" s="9"/>
      <c r="M1280" s="12"/>
      <c r="N1280" s="9"/>
    </row>
    <row r="1281">
      <c r="A1281" s="9"/>
      <c r="B1281" s="10"/>
      <c r="C1281" s="11"/>
      <c r="D1281" s="9"/>
      <c r="E1281" s="11"/>
      <c r="F1281" s="9"/>
      <c r="G1281" s="9"/>
      <c r="H1281" s="9"/>
      <c r="I1281" s="9"/>
      <c r="J1281" s="10"/>
      <c r="K1281" s="11"/>
      <c r="L1281" s="9"/>
      <c r="M1281" s="12"/>
      <c r="N1281" s="9"/>
    </row>
    <row r="1282">
      <c r="A1282" s="9"/>
      <c r="B1282" s="10"/>
      <c r="C1282" s="11"/>
      <c r="D1282" s="9"/>
      <c r="E1282" s="11"/>
      <c r="F1282" s="9"/>
      <c r="G1282" s="9"/>
      <c r="H1282" s="9"/>
      <c r="I1282" s="9"/>
      <c r="J1282" s="10"/>
      <c r="K1282" s="11"/>
      <c r="L1282" s="9"/>
      <c r="M1282" s="12"/>
      <c r="N1282" s="9"/>
    </row>
    <row r="1283">
      <c r="A1283" s="9"/>
      <c r="B1283" s="10"/>
      <c r="C1283" s="11"/>
      <c r="D1283" s="9"/>
      <c r="E1283" s="11"/>
      <c r="F1283" s="9"/>
      <c r="G1283" s="9"/>
      <c r="H1283" s="9"/>
      <c r="I1283" s="9"/>
      <c r="J1283" s="10"/>
      <c r="K1283" s="11"/>
      <c r="L1283" s="9"/>
      <c r="M1283" s="12"/>
      <c r="N1283" s="9"/>
    </row>
    <row r="1284">
      <c r="A1284" s="9"/>
      <c r="B1284" s="10"/>
      <c r="C1284" s="11"/>
      <c r="D1284" s="9"/>
      <c r="E1284" s="11"/>
      <c r="F1284" s="9"/>
      <c r="G1284" s="9"/>
      <c r="H1284" s="9"/>
      <c r="I1284" s="9"/>
      <c r="J1284" s="10"/>
      <c r="K1284" s="11"/>
      <c r="L1284" s="9"/>
      <c r="M1284" s="12"/>
      <c r="N1284" s="9"/>
    </row>
    <row r="1285">
      <c r="A1285" s="9"/>
      <c r="B1285" s="10"/>
      <c r="C1285" s="11"/>
      <c r="D1285" s="9"/>
      <c r="E1285" s="11"/>
      <c r="F1285" s="9"/>
      <c r="G1285" s="9"/>
      <c r="H1285" s="9"/>
      <c r="I1285" s="9"/>
      <c r="J1285" s="10"/>
      <c r="K1285" s="11"/>
      <c r="L1285" s="9"/>
      <c r="M1285" s="12"/>
      <c r="N1285" s="9"/>
    </row>
    <row r="1286">
      <c r="A1286" s="9"/>
      <c r="B1286" s="10"/>
      <c r="C1286" s="11"/>
      <c r="D1286" s="9"/>
      <c r="E1286" s="11"/>
      <c r="F1286" s="9"/>
      <c r="G1286" s="9"/>
      <c r="H1286" s="9"/>
      <c r="I1286" s="9"/>
      <c r="J1286" s="10"/>
      <c r="K1286" s="11"/>
      <c r="L1286" s="9"/>
      <c r="M1286" s="12"/>
      <c r="N1286" s="9"/>
    </row>
    <row r="1287">
      <c r="A1287" s="9"/>
      <c r="B1287" s="10"/>
      <c r="C1287" s="11"/>
      <c r="D1287" s="9"/>
      <c r="E1287" s="11"/>
      <c r="F1287" s="9"/>
      <c r="G1287" s="9"/>
      <c r="H1287" s="9"/>
      <c r="I1287" s="9"/>
      <c r="J1287" s="10"/>
      <c r="K1287" s="11"/>
      <c r="L1287" s="9"/>
      <c r="M1287" s="12"/>
      <c r="N1287" s="9"/>
    </row>
    <row r="1288">
      <c r="A1288" s="9"/>
      <c r="B1288" s="10"/>
      <c r="C1288" s="11"/>
      <c r="D1288" s="9"/>
      <c r="E1288" s="11"/>
      <c r="F1288" s="9"/>
      <c r="G1288" s="9"/>
      <c r="H1288" s="9"/>
      <c r="I1288" s="9"/>
      <c r="J1288" s="10"/>
      <c r="K1288" s="11"/>
      <c r="L1288" s="9"/>
      <c r="M1288" s="12"/>
      <c r="N1288" s="9"/>
    </row>
    <row r="1289">
      <c r="A1289" s="9"/>
      <c r="B1289" s="10"/>
      <c r="C1289" s="11"/>
      <c r="D1289" s="9"/>
      <c r="E1289" s="11"/>
      <c r="F1289" s="9"/>
      <c r="G1289" s="9"/>
      <c r="H1289" s="9"/>
      <c r="I1289" s="9"/>
      <c r="J1289" s="10"/>
      <c r="K1289" s="11"/>
      <c r="L1289" s="9"/>
      <c r="M1289" s="12"/>
      <c r="N1289" s="9"/>
    </row>
    <row r="1290">
      <c r="A1290" s="9"/>
      <c r="B1290" s="10"/>
      <c r="C1290" s="11"/>
      <c r="D1290" s="9"/>
      <c r="E1290" s="11"/>
      <c r="F1290" s="9"/>
      <c r="G1290" s="9"/>
      <c r="H1290" s="9"/>
      <c r="I1290" s="9"/>
      <c r="J1290" s="10"/>
      <c r="K1290" s="11"/>
      <c r="L1290" s="9"/>
      <c r="M1290" s="12"/>
      <c r="N1290" s="9"/>
    </row>
    <row r="1291">
      <c r="A1291" s="9"/>
      <c r="B1291" s="10"/>
      <c r="C1291" s="11"/>
      <c r="D1291" s="9"/>
      <c r="E1291" s="11"/>
      <c r="F1291" s="9"/>
      <c r="G1291" s="9"/>
      <c r="H1291" s="9"/>
      <c r="I1291" s="9"/>
      <c r="J1291" s="10"/>
      <c r="K1291" s="11"/>
      <c r="L1291" s="9"/>
      <c r="M1291" s="12"/>
      <c r="N1291" s="9"/>
    </row>
    <row r="1292">
      <c r="A1292" s="9"/>
      <c r="B1292" s="10"/>
      <c r="C1292" s="11"/>
      <c r="D1292" s="9"/>
      <c r="E1292" s="11"/>
      <c r="F1292" s="9"/>
      <c r="G1292" s="9"/>
      <c r="H1292" s="9"/>
      <c r="I1292" s="9"/>
      <c r="J1292" s="10"/>
      <c r="K1292" s="11"/>
      <c r="L1292" s="9"/>
      <c r="M1292" s="12"/>
      <c r="N1292" s="9"/>
    </row>
    <row r="1293">
      <c r="A1293" s="9"/>
      <c r="B1293" s="10"/>
      <c r="C1293" s="11"/>
      <c r="D1293" s="9"/>
      <c r="E1293" s="11"/>
      <c r="F1293" s="9"/>
      <c r="G1293" s="9"/>
      <c r="H1293" s="9"/>
      <c r="I1293" s="9"/>
      <c r="J1293" s="10"/>
      <c r="K1293" s="11"/>
      <c r="L1293" s="9"/>
      <c r="M1293" s="12"/>
      <c r="N1293" s="9"/>
    </row>
    <row r="1294">
      <c r="A1294" s="9"/>
      <c r="B1294" s="10"/>
      <c r="C1294" s="11"/>
      <c r="D1294" s="9"/>
      <c r="E1294" s="11"/>
      <c r="F1294" s="9"/>
      <c r="G1294" s="9"/>
      <c r="H1294" s="9"/>
      <c r="I1294" s="9"/>
      <c r="J1294" s="10"/>
      <c r="K1294" s="11"/>
      <c r="L1294" s="9"/>
      <c r="M1294" s="12"/>
      <c r="N1294" s="9"/>
    </row>
    <row r="1295">
      <c r="A1295" s="9"/>
      <c r="B1295" s="10"/>
      <c r="C1295" s="11"/>
      <c r="D1295" s="9"/>
      <c r="E1295" s="11"/>
      <c r="F1295" s="9"/>
      <c r="G1295" s="9"/>
      <c r="H1295" s="9"/>
      <c r="I1295" s="9"/>
      <c r="J1295" s="10"/>
      <c r="K1295" s="11"/>
      <c r="L1295" s="9"/>
      <c r="M1295" s="12"/>
      <c r="N1295" s="9"/>
    </row>
    <row r="1296">
      <c r="A1296" s="9"/>
      <c r="B1296" s="10"/>
      <c r="C1296" s="11"/>
      <c r="D1296" s="9"/>
      <c r="E1296" s="11"/>
      <c r="F1296" s="9"/>
      <c r="G1296" s="9"/>
      <c r="H1296" s="9"/>
      <c r="I1296" s="9"/>
      <c r="J1296" s="10"/>
      <c r="K1296" s="11"/>
      <c r="L1296" s="9"/>
      <c r="M1296" s="12"/>
      <c r="N1296" s="9"/>
    </row>
    <row r="1297">
      <c r="A1297" s="9"/>
      <c r="B1297" s="10"/>
      <c r="C1297" s="11"/>
      <c r="D1297" s="9"/>
      <c r="E1297" s="11"/>
      <c r="F1297" s="9"/>
      <c r="G1297" s="9"/>
      <c r="H1297" s="9"/>
      <c r="I1297" s="9"/>
      <c r="J1297" s="10"/>
      <c r="K1297" s="11"/>
      <c r="L1297" s="9"/>
      <c r="M1297" s="12"/>
      <c r="N1297" s="9"/>
    </row>
    <row r="1298">
      <c r="A1298" s="9"/>
      <c r="B1298" s="10"/>
      <c r="C1298" s="11"/>
      <c r="D1298" s="9"/>
      <c r="E1298" s="11"/>
      <c r="F1298" s="9"/>
      <c r="G1298" s="9"/>
      <c r="H1298" s="9"/>
      <c r="I1298" s="9"/>
      <c r="J1298" s="10"/>
      <c r="K1298" s="11"/>
      <c r="L1298" s="9"/>
      <c r="M1298" s="12"/>
      <c r="N1298" s="9"/>
    </row>
    <row r="1299">
      <c r="A1299" s="9"/>
      <c r="B1299" s="10"/>
      <c r="C1299" s="11"/>
      <c r="D1299" s="9"/>
      <c r="E1299" s="11"/>
      <c r="F1299" s="9"/>
      <c r="G1299" s="9"/>
      <c r="H1299" s="9"/>
      <c r="I1299" s="9"/>
      <c r="J1299" s="10"/>
      <c r="K1299" s="11"/>
      <c r="L1299" s="9"/>
      <c r="M1299" s="12"/>
      <c r="N1299" s="9"/>
    </row>
    <row r="1300">
      <c r="A1300" s="9"/>
      <c r="B1300" s="10"/>
      <c r="C1300" s="11"/>
      <c r="D1300" s="9"/>
      <c r="E1300" s="11"/>
      <c r="F1300" s="9"/>
      <c r="G1300" s="9"/>
      <c r="H1300" s="9"/>
      <c r="I1300" s="9"/>
      <c r="J1300" s="10"/>
      <c r="K1300" s="11"/>
      <c r="L1300" s="9"/>
      <c r="M1300" s="12"/>
      <c r="N1300" s="9"/>
    </row>
    <row r="1301">
      <c r="A1301" s="9"/>
      <c r="B1301" s="10"/>
      <c r="C1301" s="11"/>
      <c r="D1301" s="9"/>
      <c r="E1301" s="11"/>
      <c r="F1301" s="9"/>
      <c r="G1301" s="9"/>
      <c r="H1301" s="9"/>
      <c r="I1301" s="9"/>
      <c r="J1301" s="10"/>
      <c r="K1301" s="11"/>
      <c r="L1301" s="9"/>
      <c r="M1301" s="12"/>
      <c r="N1301" s="9"/>
    </row>
    <row r="1302">
      <c r="A1302" s="9"/>
      <c r="B1302" s="10"/>
      <c r="C1302" s="11"/>
      <c r="D1302" s="9"/>
      <c r="E1302" s="11"/>
      <c r="F1302" s="9"/>
      <c r="G1302" s="9"/>
      <c r="H1302" s="9"/>
      <c r="I1302" s="9"/>
      <c r="J1302" s="10"/>
      <c r="K1302" s="11"/>
      <c r="L1302" s="9"/>
      <c r="M1302" s="12"/>
      <c r="N1302" s="9"/>
    </row>
    <row r="1303">
      <c r="A1303" s="9"/>
      <c r="B1303" s="10"/>
      <c r="C1303" s="11"/>
      <c r="D1303" s="9"/>
      <c r="E1303" s="11"/>
      <c r="F1303" s="9"/>
      <c r="G1303" s="9"/>
      <c r="H1303" s="9"/>
      <c r="I1303" s="9"/>
      <c r="J1303" s="10"/>
      <c r="K1303" s="11"/>
      <c r="L1303" s="9"/>
      <c r="M1303" s="12"/>
      <c r="N1303" s="9"/>
    </row>
    <row r="1304">
      <c r="A1304" s="9"/>
      <c r="B1304" s="10"/>
      <c r="C1304" s="11"/>
      <c r="D1304" s="9"/>
      <c r="E1304" s="11"/>
      <c r="F1304" s="9"/>
      <c r="G1304" s="9"/>
      <c r="H1304" s="9"/>
      <c r="I1304" s="9"/>
      <c r="J1304" s="10"/>
      <c r="K1304" s="11"/>
      <c r="L1304" s="9"/>
      <c r="M1304" s="12"/>
      <c r="N1304" s="9"/>
    </row>
    <row r="1305">
      <c r="A1305" s="9"/>
      <c r="B1305" s="10"/>
      <c r="C1305" s="11"/>
      <c r="D1305" s="9"/>
      <c r="E1305" s="11"/>
      <c r="F1305" s="9"/>
      <c r="G1305" s="9"/>
      <c r="H1305" s="9"/>
      <c r="I1305" s="9"/>
      <c r="J1305" s="10"/>
      <c r="K1305" s="11"/>
      <c r="L1305" s="9"/>
      <c r="M1305" s="12"/>
      <c r="N1305" s="9"/>
    </row>
    <row r="1306">
      <c r="A1306" s="9"/>
      <c r="B1306" s="10"/>
      <c r="C1306" s="11"/>
      <c r="D1306" s="9"/>
      <c r="E1306" s="11"/>
      <c r="F1306" s="9"/>
      <c r="G1306" s="9"/>
      <c r="H1306" s="9"/>
      <c r="I1306" s="9"/>
      <c r="J1306" s="10"/>
      <c r="K1306" s="11"/>
      <c r="L1306" s="9"/>
      <c r="M1306" s="12"/>
      <c r="N1306" s="9"/>
    </row>
    <row r="1307">
      <c r="A1307" s="9"/>
      <c r="B1307" s="10"/>
      <c r="C1307" s="11"/>
      <c r="D1307" s="9"/>
      <c r="E1307" s="11"/>
      <c r="F1307" s="9"/>
      <c r="G1307" s="9"/>
      <c r="H1307" s="9"/>
      <c r="I1307" s="9"/>
      <c r="J1307" s="10"/>
      <c r="K1307" s="11"/>
      <c r="L1307" s="9"/>
      <c r="M1307" s="12"/>
      <c r="N1307" s="9"/>
    </row>
    <row r="1308">
      <c r="A1308" s="9"/>
      <c r="B1308" s="10"/>
      <c r="C1308" s="11"/>
      <c r="D1308" s="9"/>
      <c r="E1308" s="11"/>
      <c r="F1308" s="9"/>
      <c r="G1308" s="9"/>
      <c r="H1308" s="9"/>
      <c r="I1308" s="9"/>
      <c r="J1308" s="10"/>
      <c r="K1308" s="11"/>
      <c r="L1308" s="9"/>
      <c r="M1308" s="12"/>
      <c r="N1308" s="9"/>
    </row>
    <row r="1309">
      <c r="A1309" s="9"/>
      <c r="B1309" s="10"/>
      <c r="C1309" s="11"/>
      <c r="D1309" s="9"/>
      <c r="E1309" s="11"/>
      <c r="F1309" s="9"/>
      <c r="G1309" s="9"/>
      <c r="H1309" s="9"/>
      <c r="I1309" s="9"/>
      <c r="J1309" s="10"/>
      <c r="K1309" s="11"/>
      <c r="L1309" s="9"/>
      <c r="M1309" s="12"/>
      <c r="N1309" s="9"/>
    </row>
    <row r="1310">
      <c r="A1310" s="9"/>
      <c r="B1310" s="10"/>
      <c r="C1310" s="11"/>
      <c r="D1310" s="9"/>
      <c r="E1310" s="11"/>
      <c r="F1310" s="9"/>
      <c r="G1310" s="9"/>
      <c r="H1310" s="9"/>
      <c r="I1310" s="9"/>
      <c r="J1310" s="10"/>
      <c r="K1310" s="11"/>
      <c r="L1310" s="9"/>
      <c r="M1310" s="12"/>
      <c r="N1310" s="9"/>
    </row>
    <row r="1311">
      <c r="A1311" s="9"/>
      <c r="B1311" s="10"/>
      <c r="C1311" s="11"/>
      <c r="D1311" s="9"/>
      <c r="E1311" s="11"/>
      <c r="F1311" s="9"/>
      <c r="G1311" s="9"/>
      <c r="H1311" s="9"/>
      <c r="I1311" s="9"/>
      <c r="J1311" s="10"/>
      <c r="K1311" s="11"/>
      <c r="L1311" s="9"/>
      <c r="M1311" s="12"/>
      <c r="N1311" s="9"/>
    </row>
    <row r="1312">
      <c r="A1312" s="9"/>
      <c r="B1312" s="10"/>
      <c r="C1312" s="11"/>
      <c r="D1312" s="9"/>
      <c r="E1312" s="11"/>
      <c r="F1312" s="9"/>
      <c r="G1312" s="9"/>
      <c r="H1312" s="9"/>
      <c r="I1312" s="9"/>
      <c r="J1312" s="10"/>
      <c r="K1312" s="11"/>
      <c r="L1312" s="9"/>
      <c r="M1312" s="12"/>
      <c r="N1312" s="9"/>
    </row>
    <row r="1313">
      <c r="A1313" s="9"/>
      <c r="B1313" s="10"/>
      <c r="C1313" s="11"/>
      <c r="D1313" s="9"/>
      <c r="E1313" s="11"/>
      <c r="F1313" s="9"/>
      <c r="G1313" s="9"/>
      <c r="H1313" s="9"/>
      <c r="I1313" s="9"/>
      <c r="J1313" s="10"/>
      <c r="K1313" s="11"/>
      <c r="L1313" s="9"/>
      <c r="M1313" s="12"/>
      <c r="N1313" s="9"/>
    </row>
    <row r="1314">
      <c r="A1314" s="9"/>
      <c r="B1314" s="10"/>
      <c r="C1314" s="11"/>
      <c r="D1314" s="9"/>
      <c r="E1314" s="11"/>
      <c r="F1314" s="9"/>
      <c r="G1314" s="9"/>
      <c r="H1314" s="9"/>
      <c r="I1314" s="9"/>
      <c r="J1314" s="10"/>
      <c r="K1314" s="11"/>
      <c r="L1314" s="9"/>
      <c r="M1314" s="12"/>
      <c r="N1314" s="9"/>
    </row>
    <row r="1315">
      <c r="A1315" s="9"/>
      <c r="B1315" s="10"/>
      <c r="C1315" s="11"/>
      <c r="D1315" s="9"/>
      <c r="E1315" s="11"/>
      <c r="F1315" s="9"/>
      <c r="G1315" s="9"/>
      <c r="H1315" s="9"/>
      <c r="I1315" s="9"/>
      <c r="J1315" s="10"/>
      <c r="K1315" s="11"/>
      <c r="L1315" s="9"/>
      <c r="M1315" s="12"/>
      <c r="N1315" s="9"/>
    </row>
    <row r="1316">
      <c r="A1316" s="9"/>
      <c r="B1316" s="10"/>
      <c r="C1316" s="11"/>
      <c r="D1316" s="9"/>
      <c r="E1316" s="11"/>
      <c r="F1316" s="9"/>
      <c r="G1316" s="9"/>
      <c r="H1316" s="9"/>
      <c r="I1316" s="9"/>
      <c r="J1316" s="10"/>
      <c r="K1316" s="11"/>
      <c r="L1316" s="9"/>
      <c r="M1316" s="12"/>
      <c r="N1316" s="9"/>
    </row>
    <row r="1317">
      <c r="A1317" s="9"/>
      <c r="B1317" s="10"/>
      <c r="C1317" s="11"/>
      <c r="D1317" s="9"/>
      <c r="E1317" s="11"/>
      <c r="F1317" s="9"/>
      <c r="G1317" s="9"/>
      <c r="H1317" s="9"/>
      <c r="I1317" s="9"/>
      <c r="J1317" s="10"/>
      <c r="K1317" s="11"/>
      <c r="L1317" s="9"/>
      <c r="M1317" s="12"/>
      <c r="N1317" s="9"/>
    </row>
    <row r="1318">
      <c r="A1318" s="9"/>
      <c r="B1318" s="10"/>
      <c r="C1318" s="11"/>
      <c r="D1318" s="9"/>
      <c r="E1318" s="11"/>
      <c r="F1318" s="9"/>
      <c r="G1318" s="9"/>
      <c r="H1318" s="9"/>
      <c r="I1318" s="9"/>
      <c r="J1318" s="10"/>
      <c r="K1318" s="11"/>
      <c r="L1318" s="9"/>
      <c r="M1318" s="12"/>
      <c r="N1318" s="9"/>
    </row>
    <row r="1319">
      <c r="A1319" s="9"/>
      <c r="B1319" s="10"/>
      <c r="C1319" s="11"/>
      <c r="D1319" s="9"/>
      <c r="E1319" s="11"/>
      <c r="F1319" s="9"/>
      <c r="G1319" s="9"/>
      <c r="H1319" s="9"/>
      <c r="I1319" s="9"/>
      <c r="J1319" s="10"/>
      <c r="K1319" s="11"/>
      <c r="L1319" s="9"/>
      <c r="M1319" s="12"/>
      <c r="N1319" s="9"/>
    </row>
    <row r="1320">
      <c r="A1320" s="9"/>
      <c r="B1320" s="10"/>
      <c r="C1320" s="11"/>
      <c r="D1320" s="9"/>
      <c r="E1320" s="11"/>
      <c r="F1320" s="9"/>
      <c r="G1320" s="9"/>
      <c r="H1320" s="9"/>
      <c r="I1320" s="9"/>
      <c r="J1320" s="10"/>
      <c r="K1320" s="11"/>
      <c r="L1320" s="9"/>
      <c r="M1320" s="12"/>
      <c r="N1320" s="9"/>
    </row>
    <row r="1321">
      <c r="A1321" s="9"/>
      <c r="B1321" s="10"/>
      <c r="C1321" s="11"/>
      <c r="D1321" s="9"/>
      <c r="E1321" s="11"/>
      <c r="F1321" s="9"/>
      <c r="G1321" s="9"/>
      <c r="H1321" s="9"/>
      <c r="I1321" s="9"/>
      <c r="J1321" s="10"/>
      <c r="K1321" s="11"/>
      <c r="L1321" s="9"/>
      <c r="M1321" s="12"/>
      <c r="N1321" s="9"/>
    </row>
    <row r="1322">
      <c r="A1322" s="9"/>
      <c r="B1322" s="10"/>
      <c r="C1322" s="11"/>
      <c r="D1322" s="9"/>
      <c r="E1322" s="11"/>
      <c r="F1322" s="9"/>
      <c r="G1322" s="9"/>
      <c r="H1322" s="9"/>
      <c r="I1322" s="9"/>
      <c r="J1322" s="10"/>
      <c r="K1322" s="11"/>
      <c r="L1322" s="9"/>
      <c r="M1322" s="12"/>
      <c r="N1322" s="9"/>
    </row>
    <row r="1323">
      <c r="A1323" s="9"/>
      <c r="B1323" s="10"/>
      <c r="C1323" s="11"/>
      <c r="D1323" s="9"/>
      <c r="E1323" s="11"/>
      <c r="F1323" s="9"/>
      <c r="G1323" s="9"/>
      <c r="H1323" s="9"/>
      <c r="I1323" s="9"/>
      <c r="J1323" s="10"/>
      <c r="K1323" s="11"/>
      <c r="L1323" s="9"/>
      <c r="M1323" s="12"/>
      <c r="N1323" s="9"/>
    </row>
    <row r="1324">
      <c r="A1324" s="9"/>
      <c r="B1324" s="10"/>
      <c r="C1324" s="11"/>
      <c r="D1324" s="9"/>
      <c r="E1324" s="11"/>
      <c r="F1324" s="9"/>
      <c r="G1324" s="9"/>
      <c r="H1324" s="9"/>
      <c r="I1324" s="9"/>
      <c r="J1324" s="10"/>
      <c r="K1324" s="11"/>
      <c r="L1324" s="9"/>
      <c r="M1324" s="12"/>
      <c r="N1324" s="9"/>
    </row>
    <row r="1325">
      <c r="A1325" s="9"/>
      <c r="B1325" s="10"/>
      <c r="C1325" s="11"/>
      <c r="D1325" s="9"/>
      <c r="E1325" s="11"/>
      <c r="F1325" s="9"/>
      <c r="G1325" s="9"/>
      <c r="H1325" s="9"/>
      <c r="I1325" s="9"/>
      <c r="J1325" s="10"/>
      <c r="K1325" s="11"/>
      <c r="L1325" s="9"/>
      <c r="M1325" s="12"/>
      <c r="N1325" s="9"/>
    </row>
    <row r="1326">
      <c r="A1326" s="9"/>
      <c r="B1326" s="10"/>
      <c r="C1326" s="11"/>
      <c r="D1326" s="9"/>
      <c r="E1326" s="11"/>
      <c r="F1326" s="9"/>
      <c r="G1326" s="9"/>
      <c r="H1326" s="9"/>
      <c r="I1326" s="9"/>
      <c r="J1326" s="10"/>
      <c r="K1326" s="11"/>
      <c r="L1326" s="9"/>
      <c r="M1326" s="12"/>
      <c r="N1326" s="9"/>
    </row>
    <row r="1327">
      <c r="A1327" s="9"/>
      <c r="B1327" s="10"/>
      <c r="C1327" s="11"/>
      <c r="D1327" s="9"/>
      <c r="E1327" s="11"/>
      <c r="F1327" s="9"/>
      <c r="G1327" s="9"/>
      <c r="H1327" s="9"/>
      <c r="I1327" s="9"/>
      <c r="J1327" s="10"/>
      <c r="K1327" s="11"/>
      <c r="L1327" s="9"/>
      <c r="M1327" s="12"/>
      <c r="N1327" s="9"/>
    </row>
    <row r="1328">
      <c r="A1328" s="9"/>
      <c r="B1328" s="10"/>
      <c r="C1328" s="11"/>
      <c r="D1328" s="9"/>
      <c r="E1328" s="11"/>
      <c r="F1328" s="9"/>
      <c r="G1328" s="9"/>
      <c r="H1328" s="9"/>
      <c r="I1328" s="9"/>
      <c r="J1328" s="10"/>
      <c r="K1328" s="11"/>
      <c r="L1328" s="9"/>
      <c r="M1328" s="12"/>
      <c r="N1328" s="9"/>
    </row>
    <row r="1329">
      <c r="A1329" s="9"/>
      <c r="B1329" s="10"/>
      <c r="C1329" s="11"/>
      <c r="D1329" s="9"/>
      <c r="E1329" s="11"/>
      <c r="F1329" s="9"/>
      <c r="G1329" s="9"/>
      <c r="H1329" s="9"/>
      <c r="I1329" s="9"/>
      <c r="J1329" s="10"/>
      <c r="K1329" s="11"/>
      <c r="L1329" s="9"/>
      <c r="M1329" s="12"/>
      <c r="N1329" s="9"/>
    </row>
    <row r="1330">
      <c r="A1330" s="9"/>
      <c r="B1330" s="10"/>
      <c r="C1330" s="11"/>
      <c r="D1330" s="9"/>
      <c r="E1330" s="11"/>
      <c r="F1330" s="9"/>
      <c r="G1330" s="9"/>
      <c r="H1330" s="9"/>
      <c r="I1330" s="9"/>
      <c r="J1330" s="10"/>
      <c r="K1330" s="11"/>
      <c r="L1330" s="9"/>
      <c r="M1330" s="12"/>
      <c r="N1330" s="9"/>
    </row>
    <row r="1331">
      <c r="A1331" s="9"/>
      <c r="B1331" s="10"/>
      <c r="C1331" s="11"/>
      <c r="D1331" s="9"/>
      <c r="E1331" s="11"/>
      <c r="F1331" s="9"/>
      <c r="G1331" s="9"/>
      <c r="H1331" s="9"/>
      <c r="I1331" s="9"/>
      <c r="J1331" s="10"/>
      <c r="K1331" s="11"/>
      <c r="L1331" s="9"/>
      <c r="M1331" s="12"/>
      <c r="N1331" s="9"/>
    </row>
    <row r="1332">
      <c r="A1332" s="9"/>
      <c r="B1332" s="10"/>
      <c r="C1332" s="11"/>
      <c r="D1332" s="9"/>
      <c r="E1332" s="11"/>
      <c r="F1332" s="9"/>
      <c r="G1332" s="9"/>
      <c r="H1332" s="9"/>
      <c r="I1332" s="9"/>
      <c r="J1332" s="10"/>
      <c r="K1332" s="11"/>
      <c r="L1332" s="9"/>
      <c r="M1332" s="12"/>
      <c r="N1332" s="9"/>
    </row>
    <row r="1333">
      <c r="A1333" s="9"/>
      <c r="B1333" s="10"/>
      <c r="C1333" s="11"/>
      <c r="D1333" s="9"/>
      <c r="E1333" s="11"/>
      <c r="F1333" s="9"/>
      <c r="G1333" s="9"/>
      <c r="H1333" s="9"/>
      <c r="I1333" s="9"/>
      <c r="J1333" s="10"/>
      <c r="K1333" s="11"/>
      <c r="L1333" s="9"/>
      <c r="M1333" s="12"/>
      <c r="N1333" s="9"/>
    </row>
    <row r="1334">
      <c r="A1334" s="9"/>
      <c r="B1334" s="10"/>
      <c r="C1334" s="11"/>
      <c r="D1334" s="9"/>
      <c r="E1334" s="11"/>
      <c r="F1334" s="9"/>
      <c r="G1334" s="9"/>
      <c r="H1334" s="9"/>
      <c r="I1334" s="9"/>
      <c r="J1334" s="10"/>
      <c r="K1334" s="11"/>
      <c r="L1334" s="9"/>
      <c r="M1334" s="12"/>
      <c r="N1334" s="9"/>
    </row>
    <row r="1335">
      <c r="A1335" s="9"/>
      <c r="B1335" s="10"/>
      <c r="C1335" s="11"/>
      <c r="D1335" s="9"/>
      <c r="E1335" s="11"/>
      <c r="F1335" s="9"/>
      <c r="G1335" s="9"/>
      <c r="H1335" s="9"/>
      <c r="I1335" s="9"/>
      <c r="J1335" s="10"/>
      <c r="K1335" s="11"/>
      <c r="L1335" s="9"/>
      <c r="M1335" s="12"/>
      <c r="N1335" s="9"/>
    </row>
    <row r="1336">
      <c r="A1336" s="9"/>
      <c r="B1336" s="10"/>
      <c r="C1336" s="11"/>
      <c r="D1336" s="9"/>
      <c r="E1336" s="11"/>
      <c r="F1336" s="9"/>
      <c r="G1336" s="9"/>
      <c r="H1336" s="9"/>
      <c r="I1336" s="9"/>
      <c r="J1336" s="10"/>
      <c r="K1336" s="11"/>
      <c r="L1336" s="9"/>
      <c r="M1336" s="12"/>
      <c r="N1336" s="9"/>
    </row>
    <row r="1337">
      <c r="A1337" s="9"/>
      <c r="B1337" s="10"/>
      <c r="C1337" s="11"/>
      <c r="D1337" s="9"/>
      <c r="E1337" s="11"/>
      <c r="F1337" s="9"/>
      <c r="G1337" s="9"/>
      <c r="H1337" s="9"/>
      <c r="I1337" s="9"/>
      <c r="J1337" s="10"/>
      <c r="K1337" s="11"/>
      <c r="L1337" s="9"/>
      <c r="M1337" s="12"/>
      <c r="N1337" s="9"/>
    </row>
    <row r="1338">
      <c r="A1338" s="9"/>
      <c r="B1338" s="10"/>
      <c r="C1338" s="11"/>
      <c r="D1338" s="9"/>
      <c r="E1338" s="11"/>
      <c r="F1338" s="9"/>
      <c r="G1338" s="9"/>
      <c r="H1338" s="9"/>
      <c r="I1338" s="9"/>
      <c r="J1338" s="10"/>
      <c r="K1338" s="11"/>
      <c r="L1338" s="9"/>
      <c r="M1338" s="12"/>
      <c r="N1338" s="9"/>
    </row>
    <row r="1339">
      <c r="A1339" s="9"/>
      <c r="B1339" s="10"/>
      <c r="C1339" s="11"/>
      <c r="D1339" s="9"/>
      <c r="E1339" s="11"/>
      <c r="F1339" s="9"/>
      <c r="G1339" s="9"/>
      <c r="H1339" s="9"/>
      <c r="I1339" s="9"/>
      <c r="J1339" s="10"/>
      <c r="K1339" s="11"/>
      <c r="L1339" s="9"/>
      <c r="M1339" s="12"/>
      <c r="N1339" s="9"/>
    </row>
    <row r="1340">
      <c r="A1340" s="9"/>
      <c r="B1340" s="10"/>
      <c r="C1340" s="11"/>
      <c r="D1340" s="9"/>
      <c r="E1340" s="11"/>
      <c r="F1340" s="9"/>
      <c r="G1340" s="9"/>
      <c r="H1340" s="9"/>
      <c r="I1340" s="9"/>
      <c r="J1340" s="10"/>
      <c r="K1340" s="11"/>
      <c r="L1340" s="9"/>
      <c r="M1340" s="12"/>
      <c r="N1340" s="9"/>
    </row>
    <row r="1341">
      <c r="A1341" s="9"/>
      <c r="B1341" s="10"/>
      <c r="C1341" s="11"/>
      <c r="D1341" s="9"/>
      <c r="E1341" s="11"/>
      <c r="F1341" s="9"/>
      <c r="G1341" s="9"/>
      <c r="H1341" s="9"/>
      <c r="I1341" s="9"/>
      <c r="J1341" s="10"/>
      <c r="K1341" s="11"/>
      <c r="L1341" s="9"/>
      <c r="M1341" s="12"/>
      <c r="N1341" s="9"/>
    </row>
    <row r="1342">
      <c r="A1342" s="9"/>
      <c r="B1342" s="10"/>
      <c r="C1342" s="11"/>
      <c r="D1342" s="9"/>
      <c r="E1342" s="11"/>
      <c r="F1342" s="9"/>
      <c r="G1342" s="9"/>
      <c r="H1342" s="9"/>
      <c r="I1342" s="9"/>
      <c r="J1342" s="10"/>
      <c r="K1342" s="11"/>
      <c r="L1342" s="9"/>
      <c r="M1342" s="12"/>
      <c r="N1342" s="9"/>
    </row>
    <row r="1343">
      <c r="A1343" s="9"/>
      <c r="B1343" s="10"/>
      <c r="C1343" s="11"/>
      <c r="D1343" s="9"/>
      <c r="E1343" s="11"/>
      <c r="F1343" s="9"/>
      <c r="G1343" s="9"/>
      <c r="H1343" s="9"/>
      <c r="I1343" s="9"/>
      <c r="J1343" s="10"/>
      <c r="K1343" s="11"/>
      <c r="L1343" s="9"/>
      <c r="M1343" s="12"/>
      <c r="N1343" s="9"/>
    </row>
    <row r="1344">
      <c r="A1344" s="9"/>
      <c r="B1344" s="10"/>
      <c r="C1344" s="11"/>
      <c r="D1344" s="9"/>
      <c r="E1344" s="11"/>
      <c r="F1344" s="9"/>
      <c r="G1344" s="9"/>
      <c r="H1344" s="9"/>
      <c r="I1344" s="9"/>
      <c r="J1344" s="10"/>
      <c r="K1344" s="11"/>
      <c r="L1344" s="9"/>
      <c r="M1344" s="12"/>
      <c r="N1344" s="9"/>
    </row>
    <row r="1345">
      <c r="A1345" s="9"/>
      <c r="B1345" s="10"/>
      <c r="C1345" s="11"/>
      <c r="D1345" s="9"/>
      <c r="E1345" s="11"/>
      <c r="F1345" s="9"/>
      <c r="G1345" s="9"/>
      <c r="H1345" s="9"/>
      <c r="I1345" s="9"/>
      <c r="J1345" s="10"/>
      <c r="K1345" s="11"/>
      <c r="L1345" s="9"/>
      <c r="M1345" s="12"/>
      <c r="N1345" s="9"/>
    </row>
    <row r="1346">
      <c r="A1346" s="9"/>
      <c r="B1346" s="10"/>
      <c r="C1346" s="11"/>
      <c r="D1346" s="9"/>
      <c r="E1346" s="11"/>
      <c r="F1346" s="9"/>
      <c r="G1346" s="9"/>
      <c r="H1346" s="9"/>
      <c r="I1346" s="9"/>
      <c r="J1346" s="10"/>
      <c r="K1346" s="11"/>
      <c r="L1346" s="9"/>
      <c r="M1346" s="12"/>
      <c r="N1346" s="9"/>
    </row>
    <row r="1347">
      <c r="A1347" s="9"/>
      <c r="B1347" s="10"/>
      <c r="C1347" s="11"/>
      <c r="D1347" s="9"/>
      <c r="E1347" s="11"/>
      <c r="F1347" s="9"/>
      <c r="G1347" s="9"/>
      <c r="H1347" s="9"/>
      <c r="I1347" s="9"/>
      <c r="J1347" s="10"/>
      <c r="K1347" s="11"/>
      <c r="L1347" s="9"/>
      <c r="M1347" s="12"/>
      <c r="N1347" s="9"/>
    </row>
    <row r="1348">
      <c r="A1348" s="9"/>
      <c r="B1348" s="10"/>
      <c r="C1348" s="11"/>
      <c r="D1348" s="9"/>
      <c r="E1348" s="11"/>
      <c r="F1348" s="9"/>
      <c r="G1348" s="9"/>
      <c r="H1348" s="9"/>
      <c r="I1348" s="9"/>
      <c r="J1348" s="10"/>
      <c r="K1348" s="11"/>
      <c r="L1348" s="9"/>
      <c r="M1348" s="12"/>
      <c r="N1348" s="9"/>
    </row>
    <row r="1349">
      <c r="A1349" s="9"/>
      <c r="B1349" s="10"/>
      <c r="C1349" s="11"/>
      <c r="D1349" s="9"/>
      <c r="E1349" s="11"/>
      <c r="F1349" s="9"/>
      <c r="G1349" s="9"/>
      <c r="H1349" s="9"/>
      <c r="I1349" s="9"/>
      <c r="J1349" s="10"/>
      <c r="K1349" s="11"/>
      <c r="L1349" s="9"/>
      <c r="M1349" s="12"/>
      <c r="N1349" s="9"/>
    </row>
    <row r="1350">
      <c r="A1350" s="9"/>
      <c r="B1350" s="10"/>
      <c r="C1350" s="11"/>
      <c r="D1350" s="9"/>
      <c r="E1350" s="11"/>
      <c r="F1350" s="9"/>
      <c r="G1350" s="9"/>
      <c r="H1350" s="9"/>
      <c r="I1350" s="9"/>
      <c r="J1350" s="10"/>
      <c r="K1350" s="11"/>
      <c r="L1350" s="9"/>
      <c r="M1350" s="12"/>
      <c r="N1350" s="9"/>
    </row>
    <row r="1351">
      <c r="A1351" s="9"/>
      <c r="B1351" s="10"/>
      <c r="C1351" s="11"/>
      <c r="D1351" s="9"/>
      <c r="E1351" s="11"/>
      <c r="F1351" s="9"/>
      <c r="G1351" s="9"/>
      <c r="H1351" s="9"/>
      <c r="I1351" s="9"/>
      <c r="J1351" s="10"/>
      <c r="K1351" s="11"/>
      <c r="L1351" s="9"/>
      <c r="M1351" s="12"/>
      <c r="N1351" s="9"/>
    </row>
    <row r="1352">
      <c r="A1352" s="9"/>
      <c r="B1352" s="10"/>
      <c r="C1352" s="11"/>
      <c r="D1352" s="9"/>
      <c r="E1352" s="11"/>
      <c r="F1352" s="9"/>
      <c r="G1352" s="9"/>
      <c r="H1352" s="9"/>
      <c r="I1352" s="9"/>
      <c r="J1352" s="10"/>
      <c r="K1352" s="11"/>
      <c r="L1352" s="9"/>
      <c r="M1352" s="12"/>
      <c r="N1352" s="9"/>
    </row>
    <row r="1353">
      <c r="A1353" s="9"/>
      <c r="B1353" s="10"/>
      <c r="C1353" s="11"/>
      <c r="D1353" s="9"/>
      <c r="E1353" s="11"/>
      <c r="F1353" s="9"/>
      <c r="G1353" s="9"/>
      <c r="H1353" s="9"/>
      <c r="I1353" s="9"/>
      <c r="J1353" s="10"/>
      <c r="K1353" s="11"/>
      <c r="L1353" s="9"/>
      <c r="M1353" s="12"/>
      <c r="N1353" s="9"/>
    </row>
    <row r="1354">
      <c r="A1354" s="9"/>
      <c r="B1354" s="10"/>
      <c r="C1354" s="11"/>
      <c r="D1354" s="9"/>
      <c r="E1354" s="11"/>
      <c r="F1354" s="9"/>
      <c r="G1354" s="9"/>
      <c r="H1354" s="9"/>
      <c r="I1354" s="9"/>
      <c r="J1354" s="10"/>
      <c r="K1354" s="11"/>
      <c r="L1354" s="9"/>
      <c r="M1354" s="12"/>
      <c r="N1354" s="9"/>
    </row>
    <row r="1355">
      <c r="A1355" s="9"/>
      <c r="B1355" s="10"/>
      <c r="C1355" s="11"/>
      <c r="D1355" s="9"/>
      <c r="E1355" s="11"/>
      <c r="F1355" s="9"/>
      <c r="G1355" s="9"/>
      <c r="H1355" s="9"/>
      <c r="I1355" s="9"/>
      <c r="J1355" s="10"/>
      <c r="K1355" s="11"/>
      <c r="L1355" s="9"/>
      <c r="M1355" s="12"/>
      <c r="N1355" s="9"/>
    </row>
    <row r="1356">
      <c r="A1356" s="9"/>
      <c r="B1356" s="10"/>
      <c r="C1356" s="11"/>
      <c r="D1356" s="9"/>
      <c r="E1356" s="11"/>
      <c r="F1356" s="9"/>
      <c r="G1356" s="9"/>
      <c r="H1356" s="9"/>
      <c r="I1356" s="9"/>
      <c r="J1356" s="10"/>
      <c r="K1356" s="11"/>
      <c r="L1356" s="9"/>
      <c r="M1356" s="12"/>
      <c r="N1356" s="9"/>
    </row>
    <row r="1357">
      <c r="A1357" s="9"/>
      <c r="B1357" s="10"/>
      <c r="C1357" s="11"/>
      <c r="D1357" s="9"/>
      <c r="E1357" s="11"/>
      <c r="F1357" s="9"/>
      <c r="G1357" s="9"/>
      <c r="H1357" s="9"/>
      <c r="I1357" s="9"/>
      <c r="J1357" s="10"/>
      <c r="K1357" s="11"/>
      <c r="L1357" s="9"/>
      <c r="M1357" s="12"/>
      <c r="N1357" s="9"/>
    </row>
    <row r="1358">
      <c r="A1358" s="9"/>
      <c r="B1358" s="10"/>
      <c r="C1358" s="11"/>
      <c r="D1358" s="9"/>
      <c r="E1358" s="11"/>
      <c r="F1358" s="9"/>
      <c r="G1358" s="9"/>
      <c r="H1358" s="9"/>
      <c r="I1358" s="9"/>
      <c r="J1358" s="10"/>
      <c r="K1358" s="11"/>
      <c r="L1358" s="9"/>
      <c r="M1358" s="12"/>
      <c r="N1358" s="9"/>
    </row>
    <row r="1359">
      <c r="A1359" s="9"/>
      <c r="B1359" s="10"/>
      <c r="C1359" s="11"/>
      <c r="D1359" s="9"/>
      <c r="E1359" s="11"/>
      <c r="F1359" s="9"/>
      <c r="G1359" s="9"/>
      <c r="H1359" s="9"/>
      <c r="I1359" s="9"/>
      <c r="J1359" s="10"/>
      <c r="K1359" s="11"/>
      <c r="L1359" s="9"/>
      <c r="M1359" s="12"/>
      <c r="N1359" s="9"/>
    </row>
    <row r="1360">
      <c r="A1360" s="9"/>
      <c r="B1360" s="10"/>
      <c r="C1360" s="11"/>
      <c r="D1360" s="9"/>
      <c r="E1360" s="11"/>
      <c r="F1360" s="9"/>
      <c r="G1360" s="9"/>
      <c r="H1360" s="9"/>
      <c r="I1360" s="9"/>
      <c r="J1360" s="10"/>
      <c r="K1360" s="11"/>
      <c r="L1360" s="9"/>
      <c r="M1360" s="12"/>
      <c r="N1360" s="9"/>
    </row>
    <row r="1361">
      <c r="A1361" s="9"/>
      <c r="B1361" s="10"/>
      <c r="C1361" s="11"/>
      <c r="D1361" s="9"/>
      <c r="E1361" s="11"/>
      <c r="F1361" s="9"/>
      <c r="G1361" s="9"/>
      <c r="H1361" s="9"/>
      <c r="I1361" s="9"/>
      <c r="J1361" s="10"/>
      <c r="K1361" s="11"/>
      <c r="L1361" s="9"/>
      <c r="M1361" s="12"/>
      <c r="N1361" s="9"/>
    </row>
    <row r="1362">
      <c r="A1362" s="9"/>
      <c r="B1362" s="10"/>
      <c r="C1362" s="11"/>
      <c r="D1362" s="9"/>
      <c r="E1362" s="11"/>
      <c r="F1362" s="9"/>
      <c r="G1362" s="9"/>
      <c r="H1362" s="9"/>
      <c r="I1362" s="9"/>
      <c r="J1362" s="10"/>
      <c r="K1362" s="11"/>
      <c r="L1362" s="9"/>
      <c r="M1362" s="12"/>
      <c r="N1362" s="9"/>
    </row>
    <row r="1363">
      <c r="A1363" s="9"/>
      <c r="B1363" s="10"/>
      <c r="C1363" s="11"/>
      <c r="D1363" s="9"/>
      <c r="E1363" s="11"/>
      <c r="F1363" s="9"/>
      <c r="G1363" s="9"/>
      <c r="H1363" s="9"/>
      <c r="I1363" s="9"/>
      <c r="J1363" s="10"/>
      <c r="K1363" s="11"/>
      <c r="L1363" s="9"/>
      <c r="M1363" s="12"/>
      <c r="N1363" s="9"/>
    </row>
    <row r="1364">
      <c r="A1364" s="9"/>
      <c r="B1364" s="10"/>
      <c r="C1364" s="11"/>
      <c r="D1364" s="9"/>
      <c r="E1364" s="11"/>
      <c r="F1364" s="9"/>
      <c r="G1364" s="9"/>
      <c r="H1364" s="9"/>
      <c r="I1364" s="9"/>
      <c r="J1364" s="10"/>
      <c r="K1364" s="11"/>
      <c r="L1364" s="9"/>
      <c r="M1364" s="12"/>
      <c r="N1364" s="9"/>
    </row>
    <row r="1365">
      <c r="A1365" s="9"/>
      <c r="B1365" s="10"/>
      <c r="C1365" s="11"/>
      <c r="D1365" s="9"/>
      <c r="E1365" s="11"/>
      <c r="F1365" s="9"/>
      <c r="G1365" s="9"/>
      <c r="H1365" s="9"/>
      <c r="I1365" s="9"/>
      <c r="J1365" s="10"/>
      <c r="K1365" s="11"/>
      <c r="L1365" s="9"/>
      <c r="M1365" s="12"/>
      <c r="N1365" s="9"/>
    </row>
    <row r="1366">
      <c r="A1366" s="9"/>
      <c r="B1366" s="10"/>
      <c r="C1366" s="11"/>
      <c r="D1366" s="9"/>
      <c r="E1366" s="11"/>
      <c r="F1366" s="9"/>
      <c r="G1366" s="9"/>
      <c r="H1366" s="9"/>
      <c r="I1366" s="9"/>
      <c r="J1366" s="10"/>
      <c r="K1366" s="11"/>
      <c r="L1366" s="9"/>
      <c r="M1366" s="12"/>
      <c r="N1366" s="9"/>
    </row>
    <row r="1367">
      <c r="A1367" s="9"/>
      <c r="B1367" s="10"/>
      <c r="C1367" s="11"/>
      <c r="D1367" s="9"/>
      <c r="E1367" s="11"/>
      <c r="F1367" s="9"/>
      <c r="G1367" s="9"/>
      <c r="H1367" s="9"/>
      <c r="I1367" s="9"/>
      <c r="J1367" s="10"/>
      <c r="K1367" s="11"/>
      <c r="L1367" s="9"/>
      <c r="M1367" s="12"/>
      <c r="N1367" s="9"/>
    </row>
    <row r="1368">
      <c r="A1368" s="9"/>
      <c r="B1368" s="10"/>
      <c r="C1368" s="11"/>
      <c r="D1368" s="9"/>
      <c r="E1368" s="11"/>
      <c r="F1368" s="9"/>
      <c r="G1368" s="9"/>
      <c r="H1368" s="9"/>
      <c r="I1368" s="9"/>
      <c r="J1368" s="10"/>
      <c r="K1368" s="11"/>
      <c r="L1368" s="9"/>
      <c r="M1368" s="12"/>
      <c r="N1368" s="9"/>
    </row>
    <row r="1369">
      <c r="A1369" s="9"/>
      <c r="B1369" s="10"/>
      <c r="C1369" s="11"/>
      <c r="D1369" s="9"/>
      <c r="E1369" s="11"/>
      <c r="F1369" s="9"/>
      <c r="G1369" s="9"/>
      <c r="H1369" s="9"/>
      <c r="I1369" s="9"/>
      <c r="J1369" s="10"/>
      <c r="K1369" s="11"/>
      <c r="L1369" s="9"/>
      <c r="M1369" s="12"/>
      <c r="N1369" s="9"/>
    </row>
    <row r="1370">
      <c r="A1370" s="9"/>
      <c r="B1370" s="10"/>
      <c r="C1370" s="11"/>
      <c r="D1370" s="9"/>
      <c r="E1370" s="11"/>
      <c r="F1370" s="9"/>
      <c r="G1370" s="9"/>
      <c r="H1370" s="9"/>
      <c r="I1370" s="9"/>
      <c r="J1370" s="10"/>
      <c r="K1370" s="11"/>
      <c r="L1370" s="9"/>
      <c r="M1370" s="12"/>
      <c r="N1370" s="9"/>
    </row>
    <row r="1371">
      <c r="A1371" s="9"/>
      <c r="B1371" s="10"/>
      <c r="C1371" s="11"/>
      <c r="D1371" s="9"/>
      <c r="E1371" s="11"/>
      <c r="F1371" s="9"/>
      <c r="G1371" s="9"/>
      <c r="H1371" s="9"/>
      <c r="I1371" s="9"/>
      <c r="J1371" s="10"/>
      <c r="K1371" s="11"/>
      <c r="L1371" s="9"/>
      <c r="M1371" s="12"/>
      <c r="N1371" s="9"/>
    </row>
    <row r="1372">
      <c r="A1372" s="9"/>
      <c r="B1372" s="10"/>
      <c r="C1372" s="11"/>
      <c r="D1372" s="9"/>
      <c r="E1372" s="11"/>
      <c r="F1372" s="9"/>
      <c r="G1372" s="9"/>
      <c r="H1372" s="9"/>
      <c r="I1372" s="9"/>
      <c r="J1372" s="10"/>
      <c r="K1372" s="11"/>
      <c r="L1372" s="9"/>
      <c r="M1372" s="12"/>
      <c r="N1372" s="9"/>
    </row>
    <row r="1373">
      <c r="A1373" s="9"/>
      <c r="B1373" s="10"/>
      <c r="C1373" s="11"/>
      <c r="D1373" s="9"/>
      <c r="E1373" s="11"/>
      <c r="F1373" s="9"/>
      <c r="G1373" s="9"/>
      <c r="H1373" s="9"/>
      <c r="I1373" s="9"/>
      <c r="J1373" s="10"/>
      <c r="K1373" s="11"/>
      <c r="L1373" s="9"/>
      <c r="M1373" s="12"/>
      <c r="N1373" s="9"/>
    </row>
    <row r="1374">
      <c r="A1374" s="9"/>
      <c r="B1374" s="10"/>
      <c r="C1374" s="11"/>
      <c r="D1374" s="9"/>
      <c r="E1374" s="11"/>
      <c r="F1374" s="9"/>
      <c r="G1374" s="9"/>
      <c r="H1374" s="9"/>
      <c r="I1374" s="9"/>
      <c r="J1374" s="10"/>
      <c r="K1374" s="11"/>
      <c r="L1374" s="9"/>
      <c r="M1374" s="12"/>
      <c r="N1374" s="9"/>
    </row>
    <row r="1375">
      <c r="A1375" s="9"/>
      <c r="B1375" s="10"/>
      <c r="C1375" s="11"/>
      <c r="D1375" s="9"/>
      <c r="E1375" s="11"/>
      <c r="F1375" s="9"/>
      <c r="G1375" s="9"/>
      <c r="H1375" s="9"/>
      <c r="I1375" s="9"/>
      <c r="J1375" s="10"/>
      <c r="K1375" s="11"/>
      <c r="L1375" s="9"/>
      <c r="M1375" s="12"/>
      <c r="N1375" s="9"/>
    </row>
    <row r="1376">
      <c r="A1376" s="9"/>
      <c r="B1376" s="10"/>
      <c r="C1376" s="11"/>
      <c r="D1376" s="9"/>
      <c r="E1376" s="11"/>
      <c r="F1376" s="9"/>
      <c r="G1376" s="9"/>
      <c r="H1376" s="9"/>
      <c r="I1376" s="9"/>
      <c r="J1376" s="10"/>
      <c r="K1376" s="11"/>
      <c r="L1376" s="9"/>
      <c r="M1376" s="12"/>
      <c r="N1376" s="9"/>
    </row>
    <row r="1377">
      <c r="A1377" s="9"/>
      <c r="B1377" s="10"/>
      <c r="C1377" s="11"/>
      <c r="D1377" s="9"/>
      <c r="E1377" s="11"/>
      <c r="F1377" s="9"/>
      <c r="G1377" s="9"/>
      <c r="H1377" s="9"/>
      <c r="I1377" s="9"/>
      <c r="J1377" s="10"/>
      <c r="K1377" s="11"/>
      <c r="L1377" s="9"/>
      <c r="M1377" s="12"/>
      <c r="N1377" s="9"/>
    </row>
    <row r="1378">
      <c r="A1378" s="9"/>
      <c r="B1378" s="10"/>
      <c r="C1378" s="11"/>
      <c r="D1378" s="9"/>
      <c r="E1378" s="11"/>
      <c r="F1378" s="9"/>
      <c r="G1378" s="9"/>
      <c r="H1378" s="9"/>
      <c r="I1378" s="9"/>
      <c r="J1378" s="10"/>
      <c r="K1378" s="11"/>
      <c r="L1378" s="9"/>
      <c r="M1378" s="12"/>
      <c r="N1378" s="9"/>
    </row>
    <row r="1379">
      <c r="A1379" s="9"/>
      <c r="B1379" s="10"/>
      <c r="C1379" s="11"/>
      <c r="D1379" s="9"/>
      <c r="E1379" s="11"/>
      <c r="F1379" s="9"/>
      <c r="G1379" s="9"/>
      <c r="H1379" s="9"/>
      <c r="I1379" s="9"/>
      <c r="J1379" s="10"/>
      <c r="K1379" s="11"/>
      <c r="L1379" s="9"/>
      <c r="M1379" s="12"/>
      <c r="N1379" s="9"/>
    </row>
    <row r="1380">
      <c r="A1380" s="9"/>
      <c r="B1380" s="10"/>
      <c r="C1380" s="11"/>
      <c r="D1380" s="9"/>
      <c r="E1380" s="11"/>
      <c r="F1380" s="9"/>
      <c r="G1380" s="9"/>
      <c r="H1380" s="9"/>
      <c r="I1380" s="9"/>
      <c r="J1380" s="10"/>
      <c r="K1380" s="11"/>
      <c r="L1380" s="9"/>
      <c r="M1380" s="12"/>
      <c r="N1380" s="9"/>
    </row>
    <row r="1381">
      <c r="A1381" s="9"/>
      <c r="B1381" s="10"/>
      <c r="C1381" s="11"/>
      <c r="D1381" s="9"/>
      <c r="E1381" s="11"/>
      <c r="F1381" s="9"/>
      <c r="G1381" s="9"/>
      <c r="H1381" s="9"/>
      <c r="I1381" s="9"/>
      <c r="J1381" s="10"/>
      <c r="K1381" s="11"/>
      <c r="L1381" s="9"/>
      <c r="M1381" s="12"/>
      <c r="N1381" s="9"/>
    </row>
    <row r="1382">
      <c r="A1382" s="9"/>
      <c r="B1382" s="10"/>
      <c r="C1382" s="11"/>
      <c r="D1382" s="9"/>
      <c r="E1382" s="11"/>
      <c r="F1382" s="9"/>
      <c r="G1382" s="9"/>
      <c r="H1382" s="9"/>
      <c r="I1382" s="9"/>
      <c r="J1382" s="10"/>
      <c r="K1382" s="11"/>
      <c r="L1382" s="9"/>
      <c r="M1382" s="12"/>
      <c r="N1382" s="9"/>
    </row>
    <row r="1383">
      <c r="A1383" s="9"/>
      <c r="B1383" s="10"/>
      <c r="C1383" s="11"/>
      <c r="D1383" s="9"/>
      <c r="E1383" s="11"/>
      <c r="F1383" s="9"/>
      <c r="G1383" s="9"/>
      <c r="H1383" s="9"/>
      <c r="I1383" s="9"/>
      <c r="J1383" s="10"/>
      <c r="K1383" s="11"/>
      <c r="L1383" s="9"/>
      <c r="M1383" s="12"/>
      <c r="N1383" s="9"/>
    </row>
    <row r="1384">
      <c r="A1384" s="9"/>
      <c r="B1384" s="10"/>
      <c r="C1384" s="11"/>
      <c r="D1384" s="9"/>
      <c r="E1384" s="11"/>
      <c r="F1384" s="9"/>
      <c r="G1384" s="9"/>
      <c r="H1384" s="9"/>
      <c r="I1384" s="9"/>
      <c r="J1384" s="10"/>
      <c r="K1384" s="11"/>
      <c r="L1384" s="9"/>
      <c r="M1384" s="12"/>
      <c r="N1384" s="9"/>
    </row>
    <row r="1385">
      <c r="A1385" s="9"/>
      <c r="B1385" s="10"/>
      <c r="C1385" s="11"/>
      <c r="D1385" s="9"/>
      <c r="E1385" s="11"/>
      <c r="F1385" s="9"/>
      <c r="G1385" s="9"/>
      <c r="H1385" s="9"/>
      <c r="I1385" s="9"/>
      <c r="J1385" s="10"/>
      <c r="K1385" s="11"/>
      <c r="L1385" s="9"/>
      <c r="M1385" s="12"/>
      <c r="N1385" s="9"/>
    </row>
    <row r="1386">
      <c r="A1386" s="9"/>
      <c r="B1386" s="10"/>
      <c r="C1386" s="11"/>
      <c r="D1386" s="9"/>
      <c r="E1386" s="11"/>
      <c r="F1386" s="9"/>
      <c r="G1386" s="9"/>
      <c r="H1386" s="9"/>
      <c r="I1386" s="9"/>
      <c r="J1386" s="10"/>
      <c r="K1386" s="11"/>
      <c r="L1386" s="9"/>
      <c r="M1386" s="12"/>
      <c r="N1386" s="9"/>
    </row>
    <row r="1387">
      <c r="A1387" s="9"/>
      <c r="B1387" s="10"/>
      <c r="C1387" s="11"/>
      <c r="D1387" s="9"/>
      <c r="E1387" s="11"/>
      <c r="F1387" s="9"/>
      <c r="G1387" s="9"/>
      <c r="H1387" s="9"/>
      <c r="I1387" s="9"/>
      <c r="J1387" s="10"/>
      <c r="K1387" s="11"/>
      <c r="L1387" s="9"/>
      <c r="M1387" s="12"/>
      <c r="N1387" s="9"/>
    </row>
    <row r="1388">
      <c r="A1388" s="9"/>
      <c r="B1388" s="10"/>
      <c r="C1388" s="11"/>
      <c r="D1388" s="9"/>
      <c r="E1388" s="11"/>
      <c r="F1388" s="9"/>
      <c r="G1388" s="9"/>
      <c r="H1388" s="9"/>
      <c r="I1388" s="9"/>
      <c r="J1388" s="10"/>
      <c r="K1388" s="11"/>
      <c r="L1388" s="9"/>
      <c r="M1388" s="12"/>
      <c r="N1388" s="9"/>
    </row>
    <row r="1389">
      <c r="A1389" s="9"/>
      <c r="B1389" s="10"/>
      <c r="C1389" s="11"/>
      <c r="D1389" s="9"/>
      <c r="E1389" s="11"/>
      <c r="F1389" s="9"/>
      <c r="G1389" s="9"/>
      <c r="H1389" s="9"/>
      <c r="I1389" s="9"/>
      <c r="J1389" s="10"/>
      <c r="K1389" s="11"/>
      <c r="L1389" s="9"/>
      <c r="M1389" s="12"/>
      <c r="N1389" s="9"/>
    </row>
    <row r="1390">
      <c r="A1390" s="9"/>
      <c r="B1390" s="10"/>
      <c r="C1390" s="11"/>
      <c r="D1390" s="9"/>
      <c r="E1390" s="11"/>
      <c r="F1390" s="9"/>
      <c r="G1390" s="9"/>
      <c r="H1390" s="9"/>
      <c r="I1390" s="9"/>
      <c r="J1390" s="10"/>
      <c r="K1390" s="11"/>
      <c r="L1390" s="9"/>
      <c r="M1390" s="12"/>
      <c r="N1390" s="9"/>
    </row>
    <row r="1391">
      <c r="A1391" s="9"/>
      <c r="B1391" s="10"/>
      <c r="C1391" s="11"/>
      <c r="D1391" s="9"/>
      <c r="E1391" s="11"/>
      <c r="F1391" s="9"/>
      <c r="G1391" s="9"/>
      <c r="H1391" s="9"/>
      <c r="I1391" s="9"/>
      <c r="J1391" s="10"/>
      <c r="K1391" s="11"/>
      <c r="L1391" s="9"/>
      <c r="M1391" s="12"/>
      <c r="N1391" s="9"/>
    </row>
    <row r="1392">
      <c r="A1392" s="9"/>
      <c r="B1392" s="10"/>
      <c r="C1392" s="11"/>
      <c r="D1392" s="9"/>
      <c r="E1392" s="11"/>
      <c r="F1392" s="9"/>
      <c r="G1392" s="9"/>
      <c r="H1392" s="9"/>
      <c r="I1392" s="9"/>
      <c r="J1392" s="10"/>
      <c r="K1392" s="11"/>
      <c r="L1392" s="9"/>
      <c r="M1392" s="12"/>
      <c r="N1392" s="9"/>
    </row>
    <row r="1393">
      <c r="A1393" s="9"/>
      <c r="B1393" s="10"/>
      <c r="C1393" s="11"/>
      <c r="D1393" s="9"/>
      <c r="E1393" s="11"/>
      <c r="F1393" s="9"/>
      <c r="G1393" s="9"/>
      <c r="H1393" s="9"/>
      <c r="I1393" s="9"/>
      <c r="J1393" s="10"/>
      <c r="K1393" s="11"/>
      <c r="L1393" s="9"/>
      <c r="M1393" s="12"/>
      <c r="N1393" s="9"/>
    </row>
    <row r="1394">
      <c r="A1394" s="9"/>
      <c r="B1394" s="10"/>
      <c r="C1394" s="11"/>
      <c r="D1394" s="9"/>
      <c r="E1394" s="11"/>
      <c r="F1394" s="9"/>
      <c r="G1394" s="9"/>
      <c r="H1394" s="9"/>
      <c r="I1394" s="9"/>
      <c r="J1394" s="10"/>
      <c r="K1394" s="11"/>
      <c r="L1394" s="9"/>
      <c r="M1394" s="12"/>
      <c r="N1394" s="9"/>
    </row>
    <row r="1395">
      <c r="A1395" s="9"/>
      <c r="B1395" s="10"/>
      <c r="C1395" s="11"/>
      <c r="D1395" s="9"/>
      <c r="E1395" s="11"/>
      <c r="F1395" s="9"/>
      <c r="G1395" s="9"/>
      <c r="H1395" s="9"/>
      <c r="I1395" s="9"/>
      <c r="J1395" s="10"/>
      <c r="K1395" s="11"/>
      <c r="L1395" s="9"/>
      <c r="M1395" s="12"/>
      <c r="N1395" s="9"/>
    </row>
    <row r="1396">
      <c r="A1396" s="9"/>
      <c r="B1396" s="10"/>
      <c r="C1396" s="11"/>
      <c r="D1396" s="9"/>
      <c r="E1396" s="11"/>
      <c r="F1396" s="9"/>
      <c r="G1396" s="9"/>
      <c r="H1396" s="9"/>
      <c r="I1396" s="9"/>
      <c r="J1396" s="10"/>
      <c r="K1396" s="11"/>
      <c r="L1396" s="9"/>
      <c r="M1396" s="12"/>
      <c r="N1396" s="9"/>
    </row>
    <row r="1397">
      <c r="A1397" s="9"/>
      <c r="B1397" s="10"/>
      <c r="C1397" s="11"/>
      <c r="D1397" s="9"/>
      <c r="E1397" s="11"/>
      <c r="F1397" s="9"/>
      <c r="G1397" s="9"/>
      <c r="H1397" s="9"/>
      <c r="I1397" s="9"/>
      <c r="J1397" s="10"/>
      <c r="K1397" s="11"/>
      <c r="L1397" s="9"/>
      <c r="M1397" s="12"/>
      <c r="N1397" s="9"/>
    </row>
    <row r="1398">
      <c r="A1398" s="9"/>
      <c r="B1398" s="10"/>
      <c r="C1398" s="11"/>
      <c r="D1398" s="9"/>
      <c r="E1398" s="11"/>
      <c r="F1398" s="9"/>
      <c r="G1398" s="9"/>
      <c r="H1398" s="9"/>
      <c r="I1398" s="9"/>
      <c r="J1398" s="10"/>
      <c r="K1398" s="11"/>
      <c r="L1398" s="9"/>
      <c r="M1398" s="12"/>
      <c r="N1398" s="9"/>
    </row>
    <row r="1399">
      <c r="A1399" s="9"/>
      <c r="B1399" s="10"/>
      <c r="C1399" s="11"/>
      <c r="D1399" s="9"/>
      <c r="E1399" s="11"/>
      <c r="F1399" s="9"/>
      <c r="G1399" s="9"/>
      <c r="H1399" s="9"/>
      <c r="I1399" s="9"/>
      <c r="J1399" s="10"/>
      <c r="K1399" s="11"/>
      <c r="L1399" s="9"/>
      <c r="M1399" s="12"/>
      <c r="N1399" s="9"/>
    </row>
    <row r="1400">
      <c r="A1400" s="9"/>
      <c r="B1400" s="10"/>
      <c r="C1400" s="11"/>
      <c r="D1400" s="9"/>
      <c r="E1400" s="11"/>
      <c r="F1400" s="9"/>
      <c r="G1400" s="9"/>
      <c r="H1400" s="9"/>
      <c r="I1400" s="9"/>
      <c r="J1400" s="10"/>
      <c r="K1400" s="11"/>
      <c r="L1400" s="9"/>
      <c r="M1400" s="12"/>
      <c r="N1400" s="9"/>
    </row>
    <row r="1401">
      <c r="A1401" s="9"/>
      <c r="B1401" s="10"/>
      <c r="C1401" s="11"/>
      <c r="D1401" s="9"/>
      <c r="E1401" s="11"/>
      <c r="F1401" s="9"/>
      <c r="G1401" s="9"/>
      <c r="H1401" s="9"/>
      <c r="I1401" s="9"/>
      <c r="J1401" s="10"/>
      <c r="K1401" s="11"/>
      <c r="L1401" s="9"/>
      <c r="M1401" s="12"/>
      <c r="N1401" s="9"/>
    </row>
    <row r="1402">
      <c r="A1402" s="9"/>
      <c r="B1402" s="10"/>
      <c r="C1402" s="11"/>
      <c r="D1402" s="9"/>
      <c r="E1402" s="11"/>
      <c r="F1402" s="9"/>
      <c r="G1402" s="9"/>
      <c r="H1402" s="9"/>
      <c r="I1402" s="9"/>
      <c r="J1402" s="10"/>
      <c r="K1402" s="11"/>
      <c r="L1402" s="9"/>
      <c r="M1402" s="12"/>
      <c r="N1402" s="9"/>
    </row>
    <row r="1403">
      <c r="A1403" s="9"/>
      <c r="B1403" s="10"/>
      <c r="C1403" s="11"/>
      <c r="D1403" s="9"/>
      <c r="E1403" s="11"/>
      <c r="F1403" s="9"/>
      <c r="G1403" s="9"/>
      <c r="H1403" s="9"/>
      <c r="I1403" s="9"/>
      <c r="J1403" s="10"/>
      <c r="K1403" s="11"/>
      <c r="L1403" s="9"/>
      <c r="M1403" s="12"/>
      <c r="N1403" s="9"/>
    </row>
    <row r="1404">
      <c r="A1404" s="9"/>
      <c r="B1404" s="10"/>
      <c r="C1404" s="11"/>
      <c r="D1404" s="9"/>
      <c r="E1404" s="11"/>
      <c r="F1404" s="9"/>
      <c r="G1404" s="9"/>
      <c r="H1404" s="9"/>
      <c r="I1404" s="9"/>
      <c r="J1404" s="10"/>
      <c r="K1404" s="11"/>
      <c r="L1404" s="9"/>
      <c r="M1404" s="12"/>
      <c r="N1404" s="9"/>
    </row>
    <row r="1405">
      <c r="A1405" s="9"/>
      <c r="B1405" s="10"/>
      <c r="C1405" s="11"/>
      <c r="D1405" s="9"/>
      <c r="E1405" s="11"/>
      <c r="F1405" s="9"/>
      <c r="G1405" s="9"/>
      <c r="H1405" s="9"/>
      <c r="I1405" s="9"/>
      <c r="J1405" s="10"/>
      <c r="K1405" s="11"/>
      <c r="L1405" s="9"/>
      <c r="M1405" s="12"/>
      <c r="N1405" s="9"/>
    </row>
    <row r="1406">
      <c r="A1406" s="9"/>
      <c r="B1406" s="10"/>
      <c r="C1406" s="11"/>
      <c r="D1406" s="9"/>
      <c r="E1406" s="11"/>
      <c r="F1406" s="9"/>
      <c r="G1406" s="9"/>
      <c r="H1406" s="9"/>
      <c r="I1406" s="9"/>
      <c r="J1406" s="10"/>
      <c r="K1406" s="11"/>
      <c r="L1406" s="9"/>
      <c r="M1406" s="12"/>
      <c r="N1406" s="9"/>
    </row>
    <row r="1407">
      <c r="A1407" s="9"/>
      <c r="B1407" s="10"/>
      <c r="C1407" s="11"/>
      <c r="D1407" s="9"/>
      <c r="E1407" s="11"/>
      <c r="F1407" s="9"/>
      <c r="G1407" s="9"/>
      <c r="H1407" s="9"/>
      <c r="I1407" s="9"/>
      <c r="J1407" s="10"/>
      <c r="K1407" s="11"/>
      <c r="L1407" s="9"/>
      <c r="M1407" s="12"/>
      <c r="N1407" s="9"/>
    </row>
    <row r="1408">
      <c r="A1408" s="9"/>
      <c r="B1408" s="10"/>
      <c r="C1408" s="11"/>
      <c r="D1408" s="9"/>
      <c r="E1408" s="11"/>
      <c r="F1408" s="9"/>
      <c r="G1408" s="9"/>
      <c r="H1408" s="9"/>
      <c r="I1408" s="9"/>
      <c r="J1408" s="10"/>
      <c r="K1408" s="11"/>
      <c r="L1408" s="9"/>
      <c r="M1408" s="12"/>
      <c r="N1408" s="9"/>
    </row>
    <row r="1409">
      <c r="A1409" s="9"/>
      <c r="B1409" s="10"/>
      <c r="C1409" s="11"/>
      <c r="D1409" s="9"/>
      <c r="E1409" s="11"/>
      <c r="F1409" s="9"/>
      <c r="G1409" s="9"/>
      <c r="H1409" s="9"/>
      <c r="I1409" s="9"/>
      <c r="J1409" s="10"/>
      <c r="K1409" s="11"/>
      <c r="L1409" s="9"/>
      <c r="M1409" s="12"/>
      <c r="N1409" s="9"/>
    </row>
    <row r="1410">
      <c r="A1410" s="9"/>
      <c r="B1410" s="10"/>
      <c r="C1410" s="11"/>
      <c r="D1410" s="9"/>
      <c r="E1410" s="11"/>
      <c r="F1410" s="9"/>
      <c r="G1410" s="9"/>
      <c r="H1410" s="9"/>
      <c r="I1410" s="9"/>
      <c r="J1410" s="10"/>
      <c r="K1410" s="11"/>
      <c r="L1410" s="9"/>
      <c r="M1410" s="12"/>
      <c r="N1410" s="9"/>
    </row>
    <row r="1411">
      <c r="A1411" s="9"/>
      <c r="B1411" s="10"/>
      <c r="C1411" s="11"/>
      <c r="D1411" s="9"/>
      <c r="E1411" s="11"/>
      <c r="F1411" s="9"/>
      <c r="G1411" s="9"/>
      <c r="H1411" s="9"/>
      <c r="I1411" s="9"/>
      <c r="J1411" s="10"/>
      <c r="K1411" s="11"/>
      <c r="L1411" s="9"/>
      <c r="M1411" s="12"/>
      <c r="N1411" s="9"/>
    </row>
    <row r="1412">
      <c r="A1412" s="9"/>
      <c r="B1412" s="10"/>
      <c r="C1412" s="11"/>
      <c r="D1412" s="9"/>
      <c r="E1412" s="11"/>
      <c r="F1412" s="9"/>
      <c r="G1412" s="9"/>
      <c r="H1412" s="9"/>
      <c r="I1412" s="9"/>
      <c r="J1412" s="10"/>
      <c r="K1412" s="11"/>
      <c r="L1412" s="9"/>
      <c r="M1412" s="12"/>
      <c r="N1412" s="9"/>
    </row>
    <row r="1413">
      <c r="A1413" s="9"/>
      <c r="B1413" s="10"/>
      <c r="C1413" s="11"/>
      <c r="D1413" s="9"/>
      <c r="E1413" s="11"/>
      <c r="F1413" s="9"/>
      <c r="G1413" s="9"/>
      <c r="H1413" s="9"/>
      <c r="I1413" s="9"/>
      <c r="J1413" s="10"/>
      <c r="K1413" s="11"/>
      <c r="L1413" s="9"/>
      <c r="M1413" s="12"/>
      <c r="N1413" s="9"/>
    </row>
    <row r="1414">
      <c r="A1414" s="9"/>
      <c r="B1414" s="10"/>
      <c r="C1414" s="11"/>
      <c r="D1414" s="9"/>
      <c r="E1414" s="11"/>
      <c r="F1414" s="9"/>
      <c r="G1414" s="9"/>
      <c r="H1414" s="9"/>
      <c r="I1414" s="9"/>
      <c r="J1414" s="10"/>
      <c r="K1414" s="11"/>
      <c r="L1414" s="9"/>
      <c r="M1414" s="12"/>
      <c r="N1414" s="9"/>
    </row>
    <row r="1415">
      <c r="A1415" s="9"/>
      <c r="B1415" s="10"/>
      <c r="C1415" s="11"/>
      <c r="D1415" s="9"/>
      <c r="E1415" s="11"/>
      <c r="F1415" s="9"/>
      <c r="G1415" s="9"/>
      <c r="H1415" s="9"/>
      <c r="I1415" s="9"/>
      <c r="J1415" s="10"/>
      <c r="K1415" s="11"/>
      <c r="L1415" s="9"/>
      <c r="M1415" s="12"/>
      <c r="N1415" s="9"/>
    </row>
    <row r="1416">
      <c r="A1416" s="9"/>
      <c r="B1416" s="10"/>
      <c r="C1416" s="11"/>
      <c r="D1416" s="9"/>
      <c r="E1416" s="11"/>
      <c r="F1416" s="9"/>
      <c r="G1416" s="9"/>
      <c r="H1416" s="9"/>
      <c r="I1416" s="9"/>
      <c r="J1416" s="10"/>
      <c r="K1416" s="11"/>
      <c r="L1416" s="9"/>
      <c r="M1416" s="12"/>
      <c r="N1416" s="9"/>
    </row>
    <row r="1417">
      <c r="A1417" s="9"/>
      <c r="B1417" s="10"/>
      <c r="C1417" s="11"/>
      <c r="D1417" s="9"/>
      <c r="E1417" s="11"/>
      <c r="F1417" s="9"/>
      <c r="G1417" s="9"/>
      <c r="H1417" s="9"/>
      <c r="I1417" s="9"/>
      <c r="J1417" s="10"/>
      <c r="K1417" s="11"/>
      <c r="L1417" s="9"/>
      <c r="M1417" s="12"/>
      <c r="N1417" s="9"/>
    </row>
    <row r="1418">
      <c r="A1418" s="9"/>
      <c r="B1418" s="10"/>
      <c r="C1418" s="11"/>
      <c r="D1418" s="9"/>
      <c r="E1418" s="11"/>
      <c r="F1418" s="9"/>
      <c r="G1418" s="9"/>
      <c r="H1418" s="9"/>
      <c r="I1418" s="9"/>
      <c r="J1418" s="10"/>
      <c r="K1418" s="11"/>
      <c r="L1418" s="9"/>
      <c r="M1418" s="12"/>
      <c r="N1418" s="9"/>
    </row>
    <row r="1419">
      <c r="A1419" s="9"/>
      <c r="B1419" s="10"/>
      <c r="C1419" s="11"/>
      <c r="D1419" s="9"/>
      <c r="E1419" s="11"/>
      <c r="F1419" s="9"/>
      <c r="G1419" s="9"/>
      <c r="H1419" s="9"/>
      <c r="I1419" s="9"/>
      <c r="J1419" s="10"/>
      <c r="K1419" s="11"/>
      <c r="L1419" s="9"/>
      <c r="M1419" s="12"/>
      <c r="N1419" s="9"/>
    </row>
    <row r="1420">
      <c r="A1420" s="9"/>
      <c r="B1420" s="10"/>
      <c r="C1420" s="11"/>
      <c r="D1420" s="9"/>
      <c r="E1420" s="11"/>
      <c r="F1420" s="9"/>
      <c r="G1420" s="9"/>
      <c r="H1420" s="9"/>
      <c r="I1420" s="9"/>
      <c r="J1420" s="10"/>
      <c r="K1420" s="11"/>
      <c r="L1420" s="9"/>
      <c r="M1420" s="12"/>
      <c r="N1420" s="9"/>
    </row>
    <row r="1421">
      <c r="A1421" s="9"/>
      <c r="B1421" s="10"/>
      <c r="C1421" s="11"/>
      <c r="D1421" s="9"/>
      <c r="E1421" s="11"/>
      <c r="F1421" s="9"/>
      <c r="G1421" s="9"/>
      <c r="H1421" s="9"/>
      <c r="I1421" s="9"/>
      <c r="J1421" s="10"/>
      <c r="K1421" s="11"/>
      <c r="L1421" s="9"/>
      <c r="M1421" s="12"/>
      <c r="N1421" s="9"/>
    </row>
    <row r="1422">
      <c r="A1422" s="9"/>
      <c r="B1422" s="10"/>
      <c r="C1422" s="11"/>
      <c r="D1422" s="9"/>
      <c r="E1422" s="11"/>
      <c r="F1422" s="9"/>
      <c r="G1422" s="9"/>
      <c r="H1422" s="9"/>
      <c r="I1422" s="9"/>
      <c r="J1422" s="10"/>
      <c r="K1422" s="11"/>
      <c r="L1422" s="9"/>
      <c r="M1422" s="12"/>
      <c r="N1422" s="9"/>
    </row>
    <row r="1423">
      <c r="A1423" s="9"/>
      <c r="B1423" s="10"/>
      <c r="C1423" s="11"/>
      <c r="D1423" s="9"/>
      <c r="E1423" s="11"/>
      <c r="F1423" s="9"/>
      <c r="G1423" s="9"/>
      <c r="H1423" s="9"/>
      <c r="I1423" s="9"/>
      <c r="J1423" s="10"/>
      <c r="K1423" s="11"/>
      <c r="L1423" s="9"/>
      <c r="M1423" s="12"/>
      <c r="N1423" s="9"/>
    </row>
    <row r="1424">
      <c r="A1424" s="9"/>
      <c r="B1424" s="10"/>
      <c r="C1424" s="11"/>
      <c r="D1424" s="9"/>
      <c r="E1424" s="11"/>
      <c r="F1424" s="9"/>
      <c r="G1424" s="9"/>
      <c r="H1424" s="9"/>
      <c r="I1424" s="9"/>
      <c r="J1424" s="10"/>
      <c r="K1424" s="11"/>
      <c r="L1424" s="9"/>
      <c r="M1424" s="12"/>
      <c r="N1424" s="9"/>
    </row>
    <row r="1425">
      <c r="A1425" s="9"/>
      <c r="B1425" s="10"/>
      <c r="C1425" s="11"/>
      <c r="D1425" s="9"/>
      <c r="E1425" s="11"/>
      <c r="F1425" s="9"/>
      <c r="G1425" s="9"/>
      <c r="H1425" s="9"/>
      <c r="I1425" s="9"/>
      <c r="J1425" s="10"/>
      <c r="K1425" s="11"/>
      <c r="L1425" s="9"/>
      <c r="M1425" s="12"/>
      <c r="N1425" s="9"/>
    </row>
    <row r="1426">
      <c r="A1426" s="9"/>
      <c r="B1426" s="10"/>
      <c r="C1426" s="11"/>
      <c r="D1426" s="9"/>
      <c r="E1426" s="11"/>
      <c r="F1426" s="9"/>
      <c r="G1426" s="9"/>
      <c r="H1426" s="9"/>
      <c r="I1426" s="9"/>
      <c r="J1426" s="10"/>
      <c r="K1426" s="11"/>
      <c r="L1426" s="9"/>
      <c r="M1426" s="12"/>
      <c r="N1426" s="9"/>
    </row>
    <row r="1427">
      <c r="A1427" s="9"/>
      <c r="B1427" s="10"/>
      <c r="C1427" s="11"/>
      <c r="D1427" s="9"/>
      <c r="E1427" s="11"/>
      <c r="F1427" s="9"/>
      <c r="G1427" s="9"/>
      <c r="H1427" s="9"/>
      <c r="I1427" s="9"/>
      <c r="J1427" s="10"/>
      <c r="K1427" s="11"/>
      <c r="L1427" s="9"/>
      <c r="M1427" s="12"/>
      <c r="N1427" s="9"/>
    </row>
    <row r="1428">
      <c r="A1428" s="9"/>
      <c r="B1428" s="10"/>
      <c r="C1428" s="11"/>
      <c r="D1428" s="9"/>
      <c r="E1428" s="11"/>
      <c r="F1428" s="9"/>
      <c r="G1428" s="9"/>
      <c r="H1428" s="9"/>
      <c r="I1428" s="9"/>
      <c r="J1428" s="10"/>
      <c r="K1428" s="11"/>
      <c r="L1428" s="9"/>
      <c r="M1428" s="12"/>
      <c r="N1428" s="9"/>
    </row>
    <row r="1429">
      <c r="A1429" s="9"/>
      <c r="B1429" s="10"/>
      <c r="C1429" s="11"/>
      <c r="D1429" s="9"/>
      <c r="E1429" s="11"/>
      <c r="F1429" s="9"/>
      <c r="G1429" s="9"/>
      <c r="H1429" s="9"/>
      <c r="I1429" s="9"/>
      <c r="J1429" s="10"/>
      <c r="K1429" s="11"/>
      <c r="L1429" s="9"/>
      <c r="M1429" s="12"/>
      <c r="N1429" s="9"/>
    </row>
    <row r="1430">
      <c r="A1430" s="9"/>
      <c r="B1430" s="10"/>
      <c r="C1430" s="11"/>
      <c r="D1430" s="9"/>
      <c r="E1430" s="11"/>
      <c r="F1430" s="9"/>
      <c r="G1430" s="9"/>
      <c r="H1430" s="9"/>
      <c r="I1430" s="9"/>
      <c r="J1430" s="10"/>
      <c r="K1430" s="11"/>
      <c r="L1430" s="9"/>
      <c r="M1430" s="12"/>
      <c r="N1430" s="9"/>
    </row>
    <row r="1431">
      <c r="A1431" s="9"/>
      <c r="B1431" s="10"/>
      <c r="C1431" s="11"/>
      <c r="D1431" s="9"/>
      <c r="E1431" s="11"/>
      <c r="F1431" s="9"/>
      <c r="G1431" s="9"/>
      <c r="H1431" s="9"/>
      <c r="I1431" s="9"/>
      <c r="J1431" s="10"/>
      <c r="K1431" s="11"/>
      <c r="L1431" s="9"/>
      <c r="M1431" s="12"/>
      <c r="N1431" s="9"/>
    </row>
    <row r="1432">
      <c r="A1432" s="9"/>
      <c r="B1432" s="10"/>
      <c r="C1432" s="11"/>
      <c r="D1432" s="9"/>
      <c r="E1432" s="11"/>
      <c r="F1432" s="9"/>
      <c r="G1432" s="9"/>
      <c r="H1432" s="9"/>
      <c r="I1432" s="9"/>
      <c r="J1432" s="10"/>
      <c r="K1432" s="11"/>
      <c r="L1432" s="9"/>
      <c r="M1432" s="12"/>
      <c r="N1432" s="9"/>
    </row>
    <row r="1433">
      <c r="A1433" s="9"/>
      <c r="B1433" s="10"/>
      <c r="C1433" s="11"/>
      <c r="D1433" s="9"/>
      <c r="E1433" s="11"/>
      <c r="F1433" s="9"/>
      <c r="G1433" s="9"/>
      <c r="H1433" s="9"/>
      <c r="I1433" s="9"/>
      <c r="J1433" s="10"/>
      <c r="K1433" s="11"/>
      <c r="L1433" s="9"/>
      <c r="M1433" s="12"/>
      <c r="N1433" s="9"/>
    </row>
    <row r="1434">
      <c r="A1434" s="9"/>
      <c r="B1434" s="10"/>
      <c r="C1434" s="11"/>
      <c r="D1434" s="9"/>
      <c r="E1434" s="11"/>
      <c r="F1434" s="9"/>
      <c r="G1434" s="9"/>
      <c r="H1434" s="9"/>
      <c r="I1434" s="9"/>
      <c r="J1434" s="10"/>
      <c r="K1434" s="11"/>
      <c r="L1434" s="9"/>
      <c r="M1434" s="12"/>
      <c r="N1434" s="9"/>
    </row>
    <row r="1435">
      <c r="A1435" s="9"/>
      <c r="B1435" s="10"/>
      <c r="C1435" s="11"/>
      <c r="D1435" s="9"/>
      <c r="E1435" s="11"/>
      <c r="F1435" s="9"/>
      <c r="G1435" s="9"/>
      <c r="H1435" s="9"/>
      <c r="I1435" s="9"/>
      <c r="J1435" s="10"/>
      <c r="K1435" s="11"/>
      <c r="L1435" s="9"/>
      <c r="M1435" s="12"/>
      <c r="N1435" s="9"/>
    </row>
    <row r="1436">
      <c r="A1436" s="9"/>
      <c r="B1436" s="10"/>
      <c r="C1436" s="11"/>
      <c r="D1436" s="9"/>
      <c r="E1436" s="11"/>
      <c r="F1436" s="9"/>
      <c r="G1436" s="9"/>
      <c r="H1436" s="9"/>
      <c r="I1436" s="9"/>
      <c r="J1436" s="10"/>
      <c r="K1436" s="11"/>
      <c r="L1436" s="9"/>
      <c r="M1436" s="12"/>
      <c r="N1436" s="9"/>
    </row>
    <row r="1437">
      <c r="A1437" s="9"/>
      <c r="B1437" s="10"/>
      <c r="C1437" s="11"/>
      <c r="D1437" s="9"/>
      <c r="E1437" s="11"/>
      <c r="F1437" s="9"/>
      <c r="G1437" s="9"/>
      <c r="H1437" s="9"/>
      <c r="I1437" s="9"/>
      <c r="J1437" s="10"/>
      <c r="K1437" s="11"/>
      <c r="L1437" s="9"/>
      <c r="M1437" s="12"/>
      <c r="N1437" s="9"/>
    </row>
    <row r="1438">
      <c r="A1438" s="9"/>
      <c r="B1438" s="10"/>
      <c r="C1438" s="11"/>
      <c r="D1438" s="9"/>
      <c r="E1438" s="11"/>
      <c r="F1438" s="9"/>
      <c r="G1438" s="9"/>
      <c r="H1438" s="9"/>
      <c r="I1438" s="9"/>
      <c r="J1438" s="10"/>
      <c r="K1438" s="11"/>
      <c r="L1438" s="9"/>
      <c r="M1438" s="12"/>
      <c r="N1438" s="9"/>
    </row>
    <row r="1439">
      <c r="A1439" s="9"/>
      <c r="B1439" s="10"/>
      <c r="C1439" s="11"/>
      <c r="D1439" s="9"/>
      <c r="E1439" s="11"/>
      <c r="F1439" s="9"/>
      <c r="G1439" s="9"/>
      <c r="H1439" s="9"/>
      <c r="I1439" s="9"/>
      <c r="J1439" s="10"/>
      <c r="K1439" s="11"/>
      <c r="L1439" s="9"/>
      <c r="M1439" s="12"/>
      <c r="N1439" s="9"/>
    </row>
    <row r="1440">
      <c r="A1440" s="9"/>
      <c r="B1440" s="10"/>
      <c r="C1440" s="11"/>
      <c r="D1440" s="9"/>
      <c r="E1440" s="11"/>
      <c r="F1440" s="9"/>
      <c r="G1440" s="9"/>
      <c r="H1440" s="9"/>
      <c r="I1440" s="9"/>
      <c r="J1440" s="10"/>
      <c r="K1440" s="11"/>
      <c r="L1440" s="9"/>
      <c r="M1440" s="12"/>
      <c r="N1440" s="9"/>
    </row>
    <row r="1441">
      <c r="A1441" s="9"/>
      <c r="B1441" s="10"/>
      <c r="C1441" s="11"/>
      <c r="D1441" s="9"/>
      <c r="E1441" s="11"/>
      <c r="F1441" s="9"/>
      <c r="G1441" s="9"/>
      <c r="H1441" s="9"/>
      <c r="I1441" s="9"/>
      <c r="J1441" s="10"/>
      <c r="K1441" s="11"/>
      <c r="L1441" s="9"/>
      <c r="M1441" s="12"/>
      <c r="N1441" s="9"/>
    </row>
    <row r="1442">
      <c r="A1442" s="9"/>
      <c r="B1442" s="10"/>
      <c r="C1442" s="11"/>
      <c r="D1442" s="9"/>
      <c r="E1442" s="11"/>
      <c r="F1442" s="9"/>
      <c r="G1442" s="9"/>
      <c r="H1442" s="9"/>
      <c r="I1442" s="9"/>
      <c r="J1442" s="10"/>
      <c r="K1442" s="11"/>
      <c r="L1442" s="9"/>
      <c r="M1442" s="12"/>
      <c r="N1442" s="9"/>
    </row>
    <row r="1443">
      <c r="A1443" s="9"/>
      <c r="B1443" s="10"/>
      <c r="C1443" s="11"/>
      <c r="D1443" s="9"/>
      <c r="E1443" s="11"/>
      <c r="F1443" s="9"/>
      <c r="G1443" s="9"/>
      <c r="H1443" s="9"/>
      <c r="I1443" s="9"/>
      <c r="J1443" s="10"/>
      <c r="K1443" s="11"/>
      <c r="L1443" s="9"/>
      <c r="M1443" s="12"/>
      <c r="N1443" s="9"/>
    </row>
    <row r="1444">
      <c r="A1444" s="9"/>
      <c r="B1444" s="10"/>
      <c r="C1444" s="11"/>
      <c r="D1444" s="9"/>
      <c r="E1444" s="11"/>
      <c r="F1444" s="9"/>
      <c r="G1444" s="9"/>
      <c r="H1444" s="9"/>
      <c r="I1444" s="9"/>
      <c r="J1444" s="10"/>
      <c r="K1444" s="11"/>
      <c r="L1444" s="9"/>
      <c r="M1444" s="12"/>
      <c r="N1444" s="9"/>
    </row>
    <row r="1445">
      <c r="A1445" s="9"/>
      <c r="B1445" s="10"/>
      <c r="C1445" s="11"/>
      <c r="D1445" s="9"/>
      <c r="E1445" s="11"/>
      <c r="F1445" s="9"/>
      <c r="G1445" s="9"/>
      <c r="H1445" s="9"/>
      <c r="I1445" s="9"/>
      <c r="J1445" s="10"/>
      <c r="K1445" s="11"/>
      <c r="L1445" s="9"/>
      <c r="M1445" s="12"/>
      <c r="N1445" s="9"/>
    </row>
    <row r="1446">
      <c r="A1446" s="9"/>
      <c r="B1446" s="10"/>
      <c r="C1446" s="11"/>
      <c r="D1446" s="9"/>
      <c r="E1446" s="11"/>
      <c r="F1446" s="9"/>
      <c r="G1446" s="9"/>
      <c r="H1446" s="9"/>
      <c r="I1446" s="9"/>
      <c r="J1446" s="10"/>
      <c r="K1446" s="11"/>
      <c r="L1446" s="9"/>
      <c r="M1446" s="12"/>
      <c r="N1446" s="9"/>
    </row>
    <row r="1447">
      <c r="A1447" s="9"/>
      <c r="B1447" s="10"/>
      <c r="C1447" s="11"/>
      <c r="D1447" s="9"/>
      <c r="E1447" s="11"/>
      <c r="F1447" s="9"/>
      <c r="G1447" s="9"/>
      <c r="H1447" s="9"/>
      <c r="I1447" s="9"/>
      <c r="J1447" s="10"/>
      <c r="K1447" s="11"/>
      <c r="L1447" s="9"/>
      <c r="M1447" s="12"/>
      <c r="N1447" s="9"/>
    </row>
    <row r="1448">
      <c r="A1448" s="9"/>
      <c r="B1448" s="10"/>
      <c r="C1448" s="11"/>
      <c r="D1448" s="9"/>
      <c r="E1448" s="11"/>
      <c r="F1448" s="9"/>
      <c r="G1448" s="9"/>
      <c r="H1448" s="9"/>
      <c r="I1448" s="9"/>
      <c r="J1448" s="10"/>
      <c r="K1448" s="11"/>
      <c r="L1448" s="9"/>
      <c r="M1448" s="12"/>
      <c r="N1448" s="9"/>
    </row>
    <row r="1449">
      <c r="A1449" s="9"/>
      <c r="B1449" s="10"/>
      <c r="C1449" s="11"/>
      <c r="D1449" s="9"/>
      <c r="E1449" s="11"/>
      <c r="F1449" s="9"/>
      <c r="G1449" s="9"/>
      <c r="H1449" s="9"/>
      <c r="I1449" s="9"/>
      <c r="J1449" s="10"/>
      <c r="K1449" s="11"/>
      <c r="L1449" s="9"/>
      <c r="M1449" s="12"/>
      <c r="N1449" s="9"/>
    </row>
    <row r="1450">
      <c r="A1450" s="9"/>
      <c r="B1450" s="10"/>
      <c r="C1450" s="11"/>
      <c r="D1450" s="9"/>
      <c r="E1450" s="11"/>
      <c r="F1450" s="9"/>
      <c r="G1450" s="9"/>
      <c r="H1450" s="9"/>
      <c r="I1450" s="9"/>
      <c r="J1450" s="10"/>
      <c r="K1450" s="11"/>
      <c r="L1450" s="9"/>
      <c r="M1450" s="12"/>
      <c r="N1450" s="9"/>
    </row>
    <row r="1451">
      <c r="A1451" s="9"/>
      <c r="B1451" s="10"/>
      <c r="C1451" s="11"/>
      <c r="D1451" s="9"/>
      <c r="E1451" s="11"/>
      <c r="F1451" s="9"/>
      <c r="G1451" s="9"/>
      <c r="H1451" s="9"/>
      <c r="I1451" s="9"/>
      <c r="J1451" s="10"/>
      <c r="K1451" s="11"/>
      <c r="L1451" s="9"/>
      <c r="M1451" s="12"/>
      <c r="N1451" s="9"/>
    </row>
    <row r="1452">
      <c r="A1452" s="9"/>
      <c r="B1452" s="10"/>
      <c r="C1452" s="11"/>
      <c r="D1452" s="9"/>
      <c r="E1452" s="11"/>
      <c r="F1452" s="9"/>
      <c r="G1452" s="9"/>
      <c r="H1452" s="9"/>
      <c r="I1452" s="9"/>
      <c r="J1452" s="10"/>
      <c r="K1452" s="11"/>
      <c r="L1452" s="9"/>
      <c r="M1452" s="12"/>
      <c r="N1452" s="9"/>
    </row>
    <row r="1453">
      <c r="A1453" s="9"/>
      <c r="B1453" s="10"/>
      <c r="C1453" s="11"/>
      <c r="D1453" s="9"/>
      <c r="E1453" s="11"/>
      <c r="F1453" s="9"/>
      <c r="G1453" s="9"/>
      <c r="H1453" s="9"/>
      <c r="I1453" s="9"/>
      <c r="J1453" s="10"/>
      <c r="K1453" s="11"/>
      <c r="L1453" s="9"/>
      <c r="M1453" s="12"/>
      <c r="N1453" s="9"/>
    </row>
    <row r="1454">
      <c r="A1454" s="9"/>
      <c r="B1454" s="10"/>
      <c r="C1454" s="11"/>
      <c r="D1454" s="9"/>
      <c r="E1454" s="11"/>
      <c r="F1454" s="9"/>
      <c r="G1454" s="9"/>
      <c r="H1454" s="9"/>
      <c r="I1454" s="9"/>
      <c r="J1454" s="10"/>
      <c r="K1454" s="11"/>
      <c r="L1454" s="9"/>
      <c r="M1454" s="12"/>
      <c r="N1454" s="9"/>
    </row>
    <row r="1455">
      <c r="A1455" s="9"/>
      <c r="B1455" s="10"/>
      <c r="C1455" s="11"/>
      <c r="D1455" s="9"/>
      <c r="E1455" s="11"/>
      <c r="F1455" s="9"/>
      <c r="G1455" s="9"/>
      <c r="H1455" s="9"/>
      <c r="I1455" s="9"/>
      <c r="J1455" s="10"/>
      <c r="K1455" s="11"/>
      <c r="L1455" s="9"/>
      <c r="M1455" s="12"/>
      <c r="N1455" s="9"/>
    </row>
    <row r="1456">
      <c r="A1456" s="9"/>
      <c r="B1456" s="10"/>
      <c r="C1456" s="11"/>
      <c r="D1456" s="9"/>
      <c r="E1456" s="11"/>
      <c r="F1456" s="9"/>
      <c r="G1456" s="9"/>
      <c r="H1456" s="9"/>
      <c r="I1456" s="9"/>
      <c r="J1456" s="10"/>
      <c r="K1456" s="11"/>
      <c r="L1456" s="9"/>
      <c r="M1456" s="12"/>
      <c r="N1456" s="9"/>
    </row>
    <row r="1457">
      <c r="A1457" s="9"/>
      <c r="B1457" s="10"/>
      <c r="C1457" s="11"/>
      <c r="D1457" s="9"/>
      <c r="E1457" s="11"/>
      <c r="F1457" s="9"/>
      <c r="G1457" s="9"/>
      <c r="H1457" s="9"/>
      <c r="I1457" s="9"/>
      <c r="J1457" s="10"/>
      <c r="K1457" s="11"/>
      <c r="L1457" s="9"/>
      <c r="M1457" s="12"/>
      <c r="N1457" s="9"/>
    </row>
    <row r="1458">
      <c r="A1458" s="9"/>
      <c r="B1458" s="10"/>
      <c r="C1458" s="11"/>
      <c r="D1458" s="9"/>
      <c r="E1458" s="11"/>
      <c r="F1458" s="9"/>
      <c r="G1458" s="9"/>
      <c r="H1458" s="9"/>
      <c r="I1458" s="9"/>
      <c r="J1458" s="10"/>
      <c r="K1458" s="11"/>
      <c r="L1458" s="9"/>
      <c r="M1458" s="12"/>
      <c r="N1458" s="9"/>
    </row>
    <row r="1459">
      <c r="A1459" s="9"/>
      <c r="B1459" s="10"/>
      <c r="C1459" s="11"/>
      <c r="D1459" s="9"/>
      <c r="E1459" s="11"/>
      <c r="F1459" s="9"/>
      <c r="G1459" s="9"/>
      <c r="H1459" s="9"/>
      <c r="I1459" s="9"/>
      <c r="J1459" s="10"/>
      <c r="K1459" s="11"/>
      <c r="L1459" s="9"/>
      <c r="M1459" s="12"/>
      <c r="N1459" s="9"/>
    </row>
    <row r="1460">
      <c r="A1460" s="9"/>
      <c r="B1460" s="10"/>
      <c r="C1460" s="11"/>
      <c r="D1460" s="9"/>
      <c r="E1460" s="11"/>
      <c r="F1460" s="9"/>
      <c r="G1460" s="9"/>
      <c r="H1460" s="9"/>
      <c r="I1460" s="9"/>
      <c r="J1460" s="10"/>
      <c r="K1460" s="11"/>
      <c r="L1460" s="9"/>
      <c r="M1460" s="12"/>
      <c r="N1460" s="9"/>
    </row>
    <row r="1461">
      <c r="A1461" s="9"/>
      <c r="B1461" s="10"/>
      <c r="C1461" s="11"/>
      <c r="D1461" s="9"/>
      <c r="E1461" s="11"/>
      <c r="F1461" s="9"/>
      <c r="G1461" s="9"/>
      <c r="H1461" s="9"/>
      <c r="I1461" s="9"/>
      <c r="J1461" s="10"/>
      <c r="K1461" s="11"/>
      <c r="L1461" s="9"/>
      <c r="M1461" s="12"/>
      <c r="N1461" s="9"/>
    </row>
    <row r="1462">
      <c r="A1462" s="9"/>
      <c r="B1462" s="10"/>
      <c r="C1462" s="11"/>
      <c r="D1462" s="9"/>
      <c r="E1462" s="11"/>
      <c r="F1462" s="9"/>
      <c r="G1462" s="9"/>
      <c r="H1462" s="9"/>
      <c r="I1462" s="9"/>
      <c r="J1462" s="10"/>
      <c r="K1462" s="11"/>
      <c r="L1462" s="9"/>
      <c r="M1462" s="12"/>
      <c r="N1462" s="9"/>
    </row>
    <row r="1463">
      <c r="A1463" s="9"/>
      <c r="B1463" s="10"/>
      <c r="C1463" s="11"/>
      <c r="D1463" s="9"/>
      <c r="E1463" s="11"/>
      <c r="F1463" s="9"/>
      <c r="G1463" s="9"/>
      <c r="H1463" s="9"/>
      <c r="I1463" s="9"/>
      <c r="J1463" s="10"/>
      <c r="K1463" s="11"/>
      <c r="L1463" s="9"/>
      <c r="M1463" s="12"/>
      <c r="N1463" s="9"/>
    </row>
    <row r="1464">
      <c r="A1464" s="9"/>
      <c r="B1464" s="10"/>
      <c r="C1464" s="11"/>
      <c r="D1464" s="9"/>
      <c r="E1464" s="11"/>
      <c r="F1464" s="9"/>
      <c r="G1464" s="9"/>
      <c r="H1464" s="9"/>
      <c r="I1464" s="9"/>
      <c r="J1464" s="10"/>
      <c r="K1464" s="11"/>
      <c r="L1464" s="9"/>
      <c r="M1464" s="12"/>
      <c r="N1464" s="9"/>
    </row>
    <row r="1465">
      <c r="A1465" s="9"/>
      <c r="B1465" s="10"/>
      <c r="C1465" s="11"/>
      <c r="D1465" s="9"/>
      <c r="E1465" s="11"/>
      <c r="F1465" s="9"/>
      <c r="G1465" s="9"/>
      <c r="H1465" s="9"/>
      <c r="I1465" s="9"/>
      <c r="J1465" s="10"/>
      <c r="K1465" s="11"/>
      <c r="L1465" s="9"/>
      <c r="M1465" s="12"/>
      <c r="N1465" s="9"/>
    </row>
    <row r="1466">
      <c r="A1466" s="9"/>
      <c r="B1466" s="10"/>
      <c r="C1466" s="11"/>
      <c r="D1466" s="9"/>
      <c r="E1466" s="11"/>
      <c r="F1466" s="9"/>
      <c r="G1466" s="9"/>
      <c r="H1466" s="9"/>
      <c r="I1466" s="9"/>
      <c r="J1466" s="10"/>
      <c r="K1466" s="11"/>
      <c r="L1466" s="9"/>
      <c r="M1466" s="12"/>
      <c r="N1466" s="9"/>
    </row>
    <row r="1467">
      <c r="A1467" s="9"/>
      <c r="B1467" s="10"/>
      <c r="C1467" s="11"/>
      <c r="D1467" s="9"/>
      <c r="E1467" s="11"/>
      <c r="F1467" s="9"/>
      <c r="G1467" s="9"/>
      <c r="H1467" s="9"/>
      <c r="I1467" s="9"/>
      <c r="J1467" s="10"/>
      <c r="K1467" s="11"/>
      <c r="L1467" s="9"/>
      <c r="M1467" s="12"/>
      <c r="N1467" s="9"/>
    </row>
    <row r="1468">
      <c r="A1468" s="9"/>
      <c r="B1468" s="10"/>
      <c r="C1468" s="11"/>
      <c r="D1468" s="9"/>
      <c r="E1468" s="11"/>
      <c r="F1468" s="9"/>
      <c r="G1468" s="9"/>
      <c r="H1468" s="9"/>
      <c r="I1468" s="9"/>
      <c r="J1468" s="10"/>
      <c r="K1468" s="11"/>
      <c r="L1468" s="9"/>
      <c r="M1468" s="12"/>
      <c r="N1468" s="9"/>
    </row>
    <row r="1469">
      <c r="A1469" s="9"/>
      <c r="B1469" s="10"/>
      <c r="C1469" s="11"/>
      <c r="D1469" s="9"/>
      <c r="E1469" s="11"/>
      <c r="F1469" s="9"/>
      <c r="G1469" s="9"/>
      <c r="H1469" s="9"/>
      <c r="I1469" s="9"/>
      <c r="J1469" s="10"/>
      <c r="K1469" s="11"/>
      <c r="L1469" s="9"/>
      <c r="M1469" s="12"/>
      <c r="N1469" s="9"/>
    </row>
    <row r="1470">
      <c r="A1470" s="9"/>
      <c r="B1470" s="10"/>
      <c r="C1470" s="11"/>
      <c r="D1470" s="9"/>
      <c r="E1470" s="11"/>
      <c r="F1470" s="9"/>
      <c r="G1470" s="9"/>
      <c r="H1470" s="9"/>
      <c r="I1470" s="9"/>
      <c r="J1470" s="10"/>
      <c r="K1470" s="11"/>
      <c r="L1470" s="9"/>
      <c r="M1470" s="12"/>
      <c r="N1470" s="9"/>
    </row>
    <row r="1471">
      <c r="A1471" s="9"/>
      <c r="B1471" s="10"/>
      <c r="C1471" s="11"/>
      <c r="D1471" s="9"/>
      <c r="E1471" s="11"/>
      <c r="F1471" s="9"/>
      <c r="G1471" s="9"/>
      <c r="H1471" s="9"/>
      <c r="I1471" s="9"/>
      <c r="J1471" s="10"/>
      <c r="K1471" s="11"/>
      <c r="L1471" s="9"/>
      <c r="M1471" s="12"/>
      <c r="N1471" s="9"/>
    </row>
    <row r="1472">
      <c r="A1472" s="9"/>
      <c r="B1472" s="10"/>
      <c r="C1472" s="11"/>
      <c r="D1472" s="9"/>
      <c r="E1472" s="11"/>
      <c r="F1472" s="9"/>
      <c r="G1472" s="9"/>
      <c r="H1472" s="9"/>
      <c r="I1472" s="9"/>
      <c r="J1472" s="10"/>
      <c r="K1472" s="11"/>
      <c r="L1472" s="9"/>
      <c r="M1472" s="12"/>
      <c r="N1472" s="9"/>
    </row>
    <row r="1473">
      <c r="A1473" s="9"/>
      <c r="B1473" s="10"/>
      <c r="C1473" s="11"/>
      <c r="D1473" s="9"/>
      <c r="E1473" s="11"/>
      <c r="F1473" s="9"/>
      <c r="G1473" s="9"/>
      <c r="H1473" s="9"/>
      <c r="I1473" s="9"/>
      <c r="J1473" s="10"/>
      <c r="K1473" s="11"/>
      <c r="L1473" s="9"/>
      <c r="M1473" s="12"/>
      <c r="N1473" s="9"/>
    </row>
    <row r="1474">
      <c r="A1474" s="9"/>
      <c r="B1474" s="10"/>
      <c r="C1474" s="11"/>
      <c r="D1474" s="9"/>
      <c r="E1474" s="11"/>
      <c r="F1474" s="9"/>
      <c r="G1474" s="9"/>
      <c r="H1474" s="9"/>
      <c r="I1474" s="9"/>
      <c r="J1474" s="10"/>
      <c r="K1474" s="11"/>
      <c r="L1474" s="9"/>
      <c r="M1474" s="12"/>
      <c r="N1474" s="9"/>
    </row>
    <row r="1475">
      <c r="A1475" s="9"/>
      <c r="B1475" s="10"/>
      <c r="C1475" s="11"/>
      <c r="D1475" s="9"/>
      <c r="E1475" s="11"/>
      <c r="F1475" s="9"/>
      <c r="G1475" s="9"/>
      <c r="H1475" s="9"/>
      <c r="I1475" s="9"/>
      <c r="J1475" s="10"/>
      <c r="K1475" s="11"/>
      <c r="L1475" s="9"/>
      <c r="M1475" s="12"/>
      <c r="N1475" s="9"/>
    </row>
    <row r="1476">
      <c r="A1476" s="9"/>
      <c r="B1476" s="10"/>
      <c r="C1476" s="11"/>
      <c r="D1476" s="9"/>
      <c r="E1476" s="11"/>
      <c r="F1476" s="9"/>
      <c r="G1476" s="9"/>
      <c r="H1476" s="9"/>
      <c r="I1476" s="9"/>
      <c r="J1476" s="10"/>
      <c r="K1476" s="11"/>
      <c r="L1476" s="9"/>
      <c r="M1476" s="12"/>
      <c r="N1476" s="9"/>
    </row>
    <row r="1477">
      <c r="A1477" s="9"/>
      <c r="B1477" s="10"/>
      <c r="C1477" s="11"/>
      <c r="D1477" s="9"/>
      <c r="E1477" s="11"/>
      <c r="F1477" s="9"/>
      <c r="G1477" s="9"/>
      <c r="H1477" s="9"/>
      <c r="I1477" s="9"/>
      <c r="J1477" s="10"/>
      <c r="K1477" s="11"/>
      <c r="L1477" s="9"/>
      <c r="M1477" s="12"/>
      <c r="N1477" s="9"/>
    </row>
    <row r="1478">
      <c r="A1478" s="9"/>
      <c r="B1478" s="10"/>
      <c r="C1478" s="11"/>
      <c r="D1478" s="9"/>
      <c r="E1478" s="11"/>
      <c r="F1478" s="9"/>
      <c r="G1478" s="9"/>
      <c r="H1478" s="9"/>
      <c r="I1478" s="9"/>
      <c r="J1478" s="10"/>
      <c r="K1478" s="11"/>
      <c r="L1478" s="9"/>
      <c r="M1478" s="12"/>
      <c r="N1478" s="9"/>
    </row>
    <row r="1479">
      <c r="A1479" s="9"/>
      <c r="B1479" s="10"/>
      <c r="C1479" s="11"/>
      <c r="D1479" s="9"/>
      <c r="E1479" s="11"/>
      <c r="F1479" s="9"/>
      <c r="G1479" s="9"/>
      <c r="H1479" s="9"/>
      <c r="I1479" s="9"/>
      <c r="J1479" s="10"/>
      <c r="K1479" s="11"/>
      <c r="L1479" s="9"/>
      <c r="M1479" s="12"/>
      <c r="N1479" s="9"/>
    </row>
    <row r="1480">
      <c r="A1480" s="9"/>
      <c r="B1480" s="10"/>
      <c r="C1480" s="11"/>
      <c r="D1480" s="9"/>
      <c r="E1480" s="11"/>
      <c r="F1480" s="9"/>
      <c r="G1480" s="9"/>
      <c r="H1480" s="9"/>
      <c r="I1480" s="9"/>
      <c r="J1480" s="10"/>
      <c r="K1480" s="11"/>
      <c r="L1480" s="9"/>
      <c r="M1480" s="12"/>
      <c r="N1480" s="9"/>
    </row>
    <row r="1481">
      <c r="A1481" s="9"/>
      <c r="B1481" s="10"/>
      <c r="C1481" s="11"/>
      <c r="D1481" s="9"/>
      <c r="E1481" s="11"/>
      <c r="F1481" s="9"/>
      <c r="G1481" s="9"/>
      <c r="H1481" s="9"/>
      <c r="I1481" s="9"/>
      <c r="J1481" s="10"/>
      <c r="K1481" s="11"/>
      <c r="L1481" s="9"/>
      <c r="M1481" s="12"/>
      <c r="N1481" s="9"/>
    </row>
    <row r="1482">
      <c r="A1482" s="9"/>
      <c r="B1482" s="10"/>
      <c r="C1482" s="11"/>
      <c r="D1482" s="9"/>
      <c r="E1482" s="11"/>
      <c r="F1482" s="9"/>
      <c r="G1482" s="9"/>
      <c r="H1482" s="9"/>
      <c r="I1482" s="9"/>
      <c r="J1482" s="10"/>
      <c r="K1482" s="11"/>
      <c r="L1482" s="9"/>
      <c r="M1482" s="12"/>
      <c r="N1482" s="9"/>
    </row>
    <row r="1483">
      <c r="A1483" s="9"/>
      <c r="B1483" s="10"/>
      <c r="C1483" s="11"/>
      <c r="D1483" s="9"/>
      <c r="E1483" s="11"/>
      <c r="F1483" s="9"/>
      <c r="G1483" s="9"/>
      <c r="H1483" s="9"/>
      <c r="I1483" s="9"/>
      <c r="J1483" s="10"/>
      <c r="K1483" s="11"/>
      <c r="L1483" s="9"/>
      <c r="M1483" s="12"/>
      <c r="N1483" s="9"/>
    </row>
    <row r="1484">
      <c r="A1484" s="9"/>
      <c r="B1484" s="10"/>
      <c r="C1484" s="11"/>
      <c r="D1484" s="9"/>
      <c r="E1484" s="11"/>
      <c r="F1484" s="9"/>
      <c r="G1484" s="9"/>
      <c r="H1484" s="9"/>
      <c r="I1484" s="9"/>
      <c r="J1484" s="10"/>
      <c r="K1484" s="11"/>
      <c r="L1484" s="9"/>
      <c r="M1484" s="12"/>
      <c r="N1484" s="9"/>
    </row>
    <row r="1485">
      <c r="A1485" s="9"/>
      <c r="B1485" s="10"/>
      <c r="C1485" s="11"/>
      <c r="D1485" s="9"/>
      <c r="E1485" s="11"/>
      <c r="F1485" s="9"/>
      <c r="G1485" s="9"/>
      <c r="H1485" s="9"/>
      <c r="I1485" s="9"/>
      <c r="J1485" s="10"/>
      <c r="K1485" s="11"/>
      <c r="L1485" s="9"/>
      <c r="M1485" s="12"/>
      <c r="N1485" s="9"/>
    </row>
    <row r="1486">
      <c r="A1486" s="9"/>
      <c r="B1486" s="10"/>
      <c r="C1486" s="11"/>
      <c r="D1486" s="9"/>
      <c r="E1486" s="11"/>
      <c r="F1486" s="9"/>
      <c r="G1486" s="9"/>
      <c r="H1486" s="9"/>
      <c r="I1486" s="9"/>
      <c r="J1486" s="10"/>
      <c r="K1486" s="11"/>
      <c r="L1486" s="9"/>
      <c r="M1486" s="12"/>
      <c r="N1486" s="9"/>
    </row>
    <row r="1487">
      <c r="A1487" s="9"/>
      <c r="B1487" s="10"/>
      <c r="C1487" s="11"/>
      <c r="D1487" s="9"/>
      <c r="E1487" s="11"/>
      <c r="F1487" s="9"/>
      <c r="G1487" s="9"/>
      <c r="H1487" s="9"/>
      <c r="I1487" s="9"/>
      <c r="J1487" s="10"/>
      <c r="K1487" s="11"/>
      <c r="L1487" s="9"/>
      <c r="M1487" s="12"/>
      <c r="N1487" s="9"/>
    </row>
    <row r="1488">
      <c r="A1488" s="9"/>
      <c r="B1488" s="10"/>
      <c r="C1488" s="11"/>
      <c r="D1488" s="9"/>
      <c r="E1488" s="11"/>
      <c r="F1488" s="9"/>
      <c r="G1488" s="9"/>
      <c r="H1488" s="9"/>
      <c r="I1488" s="9"/>
      <c r="J1488" s="10"/>
      <c r="K1488" s="11"/>
      <c r="L1488" s="9"/>
      <c r="M1488" s="12"/>
      <c r="N1488" s="9"/>
    </row>
    <row r="1489">
      <c r="A1489" s="9"/>
      <c r="B1489" s="10"/>
      <c r="C1489" s="11"/>
      <c r="D1489" s="9"/>
      <c r="E1489" s="11"/>
      <c r="F1489" s="9"/>
      <c r="G1489" s="9"/>
      <c r="H1489" s="9"/>
      <c r="I1489" s="9"/>
      <c r="J1489" s="10"/>
      <c r="K1489" s="11"/>
      <c r="L1489" s="9"/>
      <c r="M1489" s="12"/>
      <c r="N1489" s="9"/>
    </row>
    <row r="1490">
      <c r="A1490" s="9"/>
      <c r="B1490" s="10"/>
      <c r="C1490" s="11"/>
      <c r="D1490" s="9"/>
      <c r="E1490" s="11"/>
      <c r="F1490" s="9"/>
      <c r="G1490" s="9"/>
      <c r="H1490" s="9"/>
      <c r="I1490" s="9"/>
      <c r="J1490" s="10"/>
      <c r="K1490" s="11"/>
      <c r="L1490" s="9"/>
      <c r="M1490" s="12"/>
      <c r="N1490" s="9"/>
    </row>
    <row r="1491">
      <c r="A1491" s="9"/>
      <c r="B1491" s="10"/>
      <c r="C1491" s="11"/>
      <c r="D1491" s="9"/>
      <c r="E1491" s="11"/>
      <c r="F1491" s="9"/>
      <c r="G1491" s="9"/>
      <c r="H1491" s="9"/>
      <c r="I1491" s="9"/>
      <c r="J1491" s="10"/>
      <c r="K1491" s="11"/>
      <c r="L1491" s="9"/>
      <c r="M1491" s="12"/>
      <c r="N1491" s="9"/>
    </row>
    <row r="1492">
      <c r="A1492" s="9"/>
      <c r="B1492" s="10"/>
      <c r="C1492" s="11"/>
      <c r="D1492" s="9"/>
      <c r="E1492" s="11"/>
      <c r="F1492" s="9"/>
      <c r="G1492" s="9"/>
      <c r="H1492" s="9"/>
      <c r="I1492" s="9"/>
      <c r="J1492" s="10"/>
      <c r="K1492" s="11"/>
      <c r="L1492" s="9"/>
      <c r="M1492" s="12"/>
      <c r="N1492" s="9"/>
    </row>
    <row r="1493">
      <c r="A1493" s="9"/>
      <c r="B1493" s="10"/>
      <c r="C1493" s="11"/>
      <c r="D1493" s="9"/>
      <c r="E1493" s="11"/>
      <c r="F1493" s="9"/>
      <c r="G1493" s="9"/>
      <c r="H1493" s="9"/>
      <c r="I1493" s="9"/>
      <c r="J1493" s="10"/>
      <c r="K1493" s="11"/>
      <c r="L1493" s="9"/>
      <c r="M1493" s="12"/>
      <c r="N1493" s="9"/>
    </row>
    <row r="1494">
      <c r="A1494" s="9"/>
      <c r="B1494" s="10"/>
      <c r="C1494" s="11"/>
      <c r="D1494" s="9"/>
      <c r="E1494" s="11"/>
      <c r="F1494" s="9"/>
      <c r="G1494" s="9"/>
      <c r="H1494" s="9"/>
      <c r="I1494" s="9"/>
      <c r="J1494" s="10"/>
      <c r="K1494" s="11"/>
      <c r="L1494" s="9"/>
      <c r="M1494" s="12"/>
      <c r="N1494" s="9"/>
    </row>
    <row r="1495">
      <c r="A1495" s="9"/>
      <c r="B1495" s="10"/>
      <c r="C1495" s="11"/>
      <c r="D1495" s="9"/>
      <c r="E1495" s="11"/>
      <c r="F1495" s="9"/>
      <c r="G1495" s="9"/>
      <c r="H1495" s="9"/>
      <c r="I1495" s="9"/>
      <c r="J1495" s="10"/>
      <c r="K1495" s="11"/>
      <c r="L1495" s="9"/>
      <c r="M1495" s="12"/>
      <c r="N1495" s="9"/>
    </row>
    <row r="1496">
      <c r="A1496" s="9"/>
      <c r="B1496" s="10"/>
      <c r="C1496" s="11"/>
      <c r="D1496" s="9"/>
      <c r="E1496" s="11"/>
      <c r="F1496" s="9"/>
      <c r="G1496" s="9"/>
      <c r="H1496" s="9"/>
      <c r="I1496" s="9"/>
      <c r="J1496" s="10"/>
      <c r="K1496" s="11"/>
      <c r="L1496" s="9"/>
      <c r="M1496" s="12"/>
      <c r="N1496" s="9"/>
    </row>
    <row r="1497">
      <c r="A1497" s="9"/>
      <c r="B1497" s="10"/>
      <c r="C1497" s="11"/>
      <c r="D1497" s="9"/>
      <c r="E1497" s="11"/>
      <c r="F1497" s="9"/>
      <c r="G1497" s="9"/>
      <c r="H1497" s="9"/>
      <c r="I1497" s="9"/>
      <c r="J1497" s="10"/>
      <c r="K1497" s="11"/>
      <c r="L1497" s="9"/>
      <c r="M1497" s="12"/>
      <c r="N1497" s="9"/>
    </row>
    <row r="1498">
      <c r="A1498" s="9"/>
      <c r="B1498" s="10"/>
      <c r="C1498" s="11"/>
      <c r="D1498" s="9"/>
      <c r="E1498" s="11"/>
      <c r="F1498" s="9"/>
      <c r="G1498" s="9"/>
      <c r="H1498" s="9"/>
      <c r="I1498" s="9"/>
      <c r="J1498" s="10"/>
      <c r="K1498" s="11"/>
      <c r="L1498" s="9"/>
      <c r="M1498" s="12"/>
      <c r="N1498" s="9"/>
    </row>
    <row r="1499">
      <c r="A1499" s="9"/>
      <c r="B1499" s="10"/>
      <c r="C1499" s="11"/>
      <c r="D1499" s="9"/>
      <c r="E1499" s="11"/>
      <c r="F1499" s="9"/>
      <c r="G1499" s="9"/>
      <c r="H1499" s="9"/>
      <c r="I1499" s="9"/>
      <c r="J1499" s="10"/>
      <c r="K1499" s="11"/>
      <c r="L1499" s="9"/>
      <c r="M1499" s="12"/>
      <c r="N1499" s="9"/>
    </row>
    <row r="1500">
      <c r="A1500" s="9"/>
      <c r="B1500" s="10"/>
      <c r="C1500" s="11"/>
      <c r="D1500" s="9"/>
      <c r="E1500" s="11"/>
      <c r="F1500" s="9"/>
      <c r="G1500" s="9"/>
      <c r="H1500" s="9"/>
      <c r="I1500" s="9"/>
      <c r="J1500" s="10"/>
      <c r="K1500" s="11"/>
      <c r="L1500" s="9"/>
      <c r="M1500" s="12"/>
      <c r="N15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399</v>
      </c>
      <c r="B1" s="8" t="s">
        <v>1566</v>
      </c>
      <c r="C1" s="8" t="s">
        <v>1567</v>
      </c>
      <c r="D1" s="8" t="s">
        <v>1568</v>
      </c>
      <c r="E1" s="8" t="s">
        <v>1569</v>
      </c>
      <c r="F1" s="8" t="s">
        <v>1570</v>
      </c>
      <c r="G1" s="8" t="s">
        <v>1571</v>
      </c>
      <c r="H1" s="8" t="s">
        <v>1572</v>
      </c>
      <c r="I1" s="8" t="s">
        <v>1573</v>
      </c>
      <c r="J1" s="8" t="s">
        <v>1574</v>
      </c>
      <c r="K1" s="8" t="s">
        <v>1575</v>
      </c>
      <c r="L1" s="8" t="s">
        <v>1576</v>
      </c>
      <c r="M1" s="8" t="s">
        <v>1577</v>
      </c>
      <c r="N1" s="8" t="s">
        <v>1578</v>
      </c>
    </row>
    <row r="2">
      <c r="A2" s="9" t="s">
        <v>400</v>
      </c>
      <c r="B2" s="10">
        <v>44561.0</v>
      </c>
      <c r="C2" s="11">
        <v>1.0</v>
      </c>
      <c r="D2" s="9" t="s">
        <v>104</v>
      </c>
      <c r="E2" s="11">
        <v>2437.0</v>
      </c>
      <c r="F2" s="9" t="s">
        <v>1655</v>
      </c>
      <c r="G2" s="9" t="s">
        <v>1582</v>
      </c>
      <c r="H2" s="9" t="s">
        <v>1583</v>
      </c>
      <c r="I2" s="9" t="s">
        <v>1584</v>
      </c>
      <c r="J2" s="10">
        <v>44561.0</v>
      </c>
      <c r="K2" s="9" t="s">
        <v>1656</v>
      </c>
      <c r="L2" s="9" t="s">
        <v>1657</v>
      </c>
      <c r="M2" s="12">
        <v>1.4220185E10</v>
      </c>
      <c r="N2" s="9" t="s">
        <v>1586</v>
      </c>
    </row>
    <row r="3">
      <c r="A3" s="9" t="s">
        <v>401</v>
      </c>
      <c r="B3" s="10">
        <v>44561.0</v>
      </c>
      <c r="C3" s="11">
        <v>1.0</v>
      </c>
      <c r="D3" s="9" t="s">
        <v>402</v>
      </c>
      <c r="E3" s="11">
        <v>14451.0</v>
      </c>
      <c r="F3" s="9" t="s">
        <v>1655</v>
      </c>
      <c r="G3" s="9" t="s">
        <v>1582</v>
      </c>
      <c r="H3" s="9" t="s">
        <v>1583</v>
      </c>
      <c r="I3" s="9" t="s">
        <v>1584</v>
      </c>
      <c r="J3" s="10">
        <v>44561.0</v>
      </c>
      <c r="K3" s="9" t="s">
        <v>1656</v>
      </c>
      <c r="L3" s="9" t="s">
        <v>1657</v>
      </c>
      <c r="M3" s="12">
        <v>2.97868E8</v>
      </c>
      <c r="N3" s="9" t="s">
        <v>1586</v>
      </c>
    </row>
    <row r="4">
      <c r="A4" s="9" t="s">
        <v>403</v>
      </c>
      <c r="B4" s="10">
        <v>44561.0</v>
      </c>
      <c r="C4" s="11">
        <v>1.0</v>
      </c>
      <c r="D4" s="9" t="s">
        <v>404</v>
      </c>
      <c r="E4" s="11">
        <v>26190.0</v>
      </c>
      <c r="F4" s="9" t="s">
        <v>1655</v>
      </c>
      <c r="G4" s="9" t="s">
        <v>1582</v>
      </c>
      <c r="H4" s="9" t="s">
        <v>1583</v>
      </c>
      <c r="I4" s="9" t="s">
        <v>1584</v>
      </c>
      <c r="J4" s="10">
        <v>44561.0</v>
      </c>
      <c r="K4" s="9" t="s">
        <v>1656</v>
      </c>
      <c r="L4" s="9" t="s">
        <v>1657</v>
      </c>
      <c r="M4" s="12">
        <v>3.564007E9</v>
      </c>
      <c r="N4" s="9" t="s">
        <v>1586</v>
      </c>
    </row>
    <row r="5">
      <c r="A5" s="9" t="s">
        <v>405</v>
      </c>
      <c r="B5" s="10">
        <v>44561.0</v>
      </c>
      <c r="C5" s="11">
        <v>1.0</v>
      </c>
      <c r="D5" s="9" t="s">
        <v>406</v>
      </c>
      <c r="E5" s="11">
        <v>14613.0</v>
      </c>
      <c r="F5" s="9" t="s">
        <v>1655</v>
      </c>
      <c r="G5" s="9" t="s">
        <v>1582</v>
      </c>
      <c r="H5" s="9" t="s">
        <v>1583</v>
      </c>
      <c r="I5" s="9" t="s">
        <v>1584</v>
      </c>
      <c r="J5" s="10">
        <v>44561.0</v>
      </c>
      <c r="K5" s="9" t="s">
        <v>1656</v>
      </c>
      <c r="L5" s="9" t="s">
        <v>1657</v>
      </c>
      <c r="M5" s="12">
        <v>4000.0</v>
      </c>
      <c r="N5" s="9" t="s">
        <v>1586</v>
      </c>
    </row>
    <row r="6">
      <c r="A6" s="9" t="s">
        <v>407</v>
      </c>
      <c r="B6" s="10">
        <v>44561.0</v>
      </c>
      <c r="C6" s="11">
        <v>2.0</v>
      </c>
      <c r="D6" s="9" t="s">
        <v>408</v>
      </c>
      <c r="E6" s="11">
        <v>26174.0</v>
      </c>
      <c r="F6" s="9" t="s">
        <v>1655</v>
      </c>
      <c r="G6" s="9" t="s">
        <v>1582</v>
      </c>
      <c r="H6" s="9" t="s">
        <v>1583</v>
      </c>
      <c r="I6" s="9" t="s">
        <v>1584</v>
      </c>
      <c r="J6" s="10">
        <v>44561.0</v>
      </c>
      <c r="K6" s="9" t="s">
        <v>1656</v>
      </c>
      <c r="L6" s="9" t="s">
        <v>1657</v>
      </c>
      <c r="M6" s="12">
        <v>6.16066E8</v>
      </c>
      <c r="N6" s="9" t="s">
        <v>1586</v>
      </c>
    </row>
    <row r="7">
      <c r="A7" s="9" t="s">
        <v>409</v>
      </c>
      <c r="B7" s="10">
        <v>44561.0</v>
      </c>
      <c r="C7" s="11">
        <v>1.0</v>
      </c>
      <c r="D7" s="9" t="s">
        <v>410</v>
      </c>
      <c r="E7" s="11">
        <v>26069.0</v>
      </c>
      <c r="F7" s="9" t="s">
        <v>1655</v>
      </c>
      <c r="G7" s="9" t="s">
        <v>1582</v>
      </c>
      <c r="H7" s="9" t="s">
        <v>1583</v>
      </c>
      <c r="I7" s="9" t="s">
        <v>1584</v>
      </c>
      <c r="J7" s="10">
        <v>44561.0</v>
      </c>
      <c r="K7" s="9" t="s">
        <v>1656</v>
      </c>
      <c r="L7" s="9" t="s">
        <v>1657</v>
      </c>
      <c r="M7" s="12">
        <v>2.5413E8</v>
      </c>
      <c r="N7" s="9" t="s">
        <v>1586</v>
      </c>
    </row>
    <row r="8">
      <c r="A8" s="9" t="s">
        <v>411</v>
      </c>
      <c r="B8" s="10">
        <v>44561.0</v>
      </c>
      <c r="C8" s="11">
        <v>1.0</v>
      </c>
      <c r="D8" s="9" t="s">
        <v>141</v>
      </c>
      <c r="E8" s="11">
        <v>14818.0</v>
      </c>
      <c r="F8" s="9" t="s">
        <v>1655</v>
      </c>
      <c r="G8" s="9" t="s">
        <v>1582</v>
      </c>
      <c r="H8" s="9" t="s">
        <v>1589</v>
      </c>
      <c r="I8" s="9" t="s">
        <v>1584</v>
      </c>
      <c r="J8" s="10">
        <v>44561.0</v>
      </c>
      <c r="K8" s="9" t="s">
        <v>1656</v>
      </c>
      <c r="L8" s="9" t="s">
        <v>1657</v>
      </c>
      <c r="M8" s="12">
        <v>748000.0</v>
      </c>
      <c r="N8" s="9" t="s">
        <v>1586</v>
      </c>
    </row>
    <row r="9">
      <c r="A9" s="9" t="s">
        <v>412</v>
      </c>
      <c r="B9" s="10">
        <v>44561.0</v>
      </c>
      <c r="C9" s="11">
        <v>1.0</v>
      </c>
      <c r="D9" s="9" t="s">
        <v>362</v>
      </c>
      <c r="E9" s="11">
        <v>11258.0</v>
      </c>
      <c r="F9" s="9" t="s">
        <v>1655</v>
      </c>
      <c r="G9" s="9" t="s">
        <v>1582</v>
      </c>
      <c r="H9" s="9" t="s">
        <v>1583</v>
      </c>
      <c r="I9" s="9" t="s">
        <v>1584</v>
      </c>
      <c r="J9" s="10">
        <v>44561.0</v>
      </c>
      <c r="K9" s="9" t="s">
        <v>1656</v>
      </c>
      <c r="L9" s="9" t="s">
        <v>1657</v>
      </c>
      <c r="M9" s="12">
        <v>3.2371E8</v>
      </c>
      <c r="N9" s="9" t="s">
        <v>1586</v>
      </c>
    </row>
    <row r="10">
      <c r="A10" s="9" t="s">
        <v>413</v>
      </c>
      <c r="B10" s="10">
        <v>44561.0</v>
      </c>
      <c r="C10" s="11">
        <v>1.0</v>
      </c>
      <c r="D10" s="9" t="s">
        <v>414</v>
      </c>
      <c r="E10" s="11">
        <v>15423.0</v>
      </c>
      <c r="F10" s="9" t="s">
        <v>1655</v>
      </c>
      <c r="G10" s="9" t="s">
        <v>1582</v>
      </c>
      <c r="H10" s="9" t="s">
        <v>1583</v>
      </c>
      <c r="I10" s="9" t="s">
        <v>1584</v>
      </c>
      <c r="J10" s="10">
        <v>44561.0</v>
      </c>
      <c r="K10" s="9" t="s">
        <v>1656</v>
      </c>
      <c r="L10" s="9" t="s">
        <v>1657</v>
      </c>
      <c r="M10" s="12">
        <v>1486000.0</v>
      </c>
      <c r="N10" s="9" t="s">
        <v>1586</v>
      </c>
    </row>
    <row r="11">
      <c r="A11" s="9" t="s">
        <v>415</v>
      </c>
      <c r="B11" s="10">
        <v>44561.0</v>
      </c>
      <c r="C11" s="11">
        <v>1.0</v>
      </c>
      <c r="D11" s="9" t="s">
        <v>416</v>
      </c>
      <c r="E11" s="11">
        <v>16772.0</v>
      </c>
      <c r="F11" s="9" t="s">
        <v>1655</v>
      </c>
      <c r="G11" s="9" t="s">
        <v>1582</v>
      </c>
      <c r="H11" s="9" t="s">
        <v>1583</v>
      </c>
      <c r="I11" s="9" t="s">
        <v>1584</v>
      </c>
      <c r="J11" s="10">
        <v>44561.0</v>
      </c>
      <c r="K11" s="9" t="s">
        <v>1656</v>
      </c>
      <c r="L11" s="9" t="s">
        <v>1657</v>
      </c>
      <c r="M11" s="12">
        <v>6.889142E9</v>
      </c>
      <c r="N11" s="9" t="s">
        <v>1586</v>
      </c>
    </row>
    <row r="12">
      <c r="A12" s="9" t="s">
        <v>417</v>
      </c>
      <c r="B12" s="10">
        <v>44561.0</v>
      </c>
      <c r="C12" s="11">
        <v>1.0</v>
      </c>
      <c r="D12" s="9" t="s">
        <v>418</v>
      </c>
      <c r="E12" s="11">
        <v>24880.0</v>
      </c>
      <c r="F12" s="9" t="s">
        <v>1655</v>
      </c>
      <c r="G12" s="9" t="s">
        <v>1582</v>
      </c>
      <c r="H12" s="9" t="s">
        <v>1583</v>
      </c>
      <c r="I12" s="9" t="s">
        <v>1584</v>
      </c>
      <c r="J12" s="10">
        <v>44561.0</v>
      </c>
      <c r="K12" s="9" t="s">
        <v>1656</v>
      </c>
      <c r="L12" s="9" t="s">
        <v>1657</v>
      </c>
      <c r="M12" s="12">
        <v>6.1232E8</v>
      </c>
      <c r="N12" s="9" t="s">
        <v>1586</v>
      </c>
    </row>
    <row r="13">
      <c r="A13" s="9" t="s">
        <v>419</v>
      </c>
      <c r="B13" s="10">
        <v>44561.0</v>
      </c>
      <c r="C13" s="11">
        <v>3.0</v>
      </c>
      <c r="D13" s="9" t="s">
        <v>420</v>
      </c>
      <c r="E13" s="11">
        <v>24406.0</v>
      </c>
      <c r="F13" s="9" t="s">
        <v>1655</v>
      </c>
      <c r="G13" s="9" t="s">
        <v>1582</v>
      </c>
      <c r="H13" s="9" t="s">
        <v>1583</v>
      </c>
      <c r="I13" s="9" t="s">
        <v>1584</v>
      </c>
      <c r="J13" s="10">
        <v>44561.0</v>
      </c>
      <c r="K13" s="9" t="s">
        <v>1656</v>
      </c>
      <c r="L13" s="9" t="s">
        <v>1657</v>
      </c>
      <c r="M13" s="12">
        <v>1.8754023E10</v>
      </c>
      <c r="N13" s="9" t="s">
        <v>1586</v>
      </c>
    </row>
    <row r="14">
      <c r="A14" s="9" t="s">
        <v>421</v>
      </c>
      <c r="B14" s="10">
        <v>44561.0</v>
      </c>
      <c r="C14" s="11">
        <v>1.0</v>
      </c>
      <c r="D14" s="9" t="s">
        <v>345</v>
      </c>
      <c r="E14" s="11">
        <v>14966.0</v>
      </c>
      <c r="F14" s="9" t="s">
        <v>1655</v>
      </c>
      <c r="G14" s="9" t="s">
        <v>1582</v>
      </c>
      <c r="H14" s="9" t="s">
        <v>1583</v>
      </c>
      <c r="I14" s="9" t="s">
        <v>1584</v>
      </c>
      <c r="J14" s="10">
        <v>44561.0</v>
      </c>
      <c r="K14" s="9" t="s">
        <v>1656</v>
      </c>
      <c r="L14" s="9" t="s">
        <v>1657</v>
      </c>
      <c r="M14" s="12">
        <v>1.2419E7</v>
      </c>
      <c r="N14" s="9" t="s">
        <v>1586</v>
      </c>
    </row>
    <row r="15">
      <c r="A15" s="9" t="s">
        <v>422</v>
      </c>
      <c r="B15" s="10">
        <v>44561.0</v>
      </c>
      <c r="C15" s="11">
        <v>1.0</v>
      </c>
      <c r="D15" s="9" t="s">
        <v>423</v>
      </c>
      <c r="E15" s="11">
        <v>22594.0</v>
      </c>
      <c r="F15" s="9" t="s">
        <v>1655</v>
      </c>
      <c r="G15" s="9" t="s">
        <v>1582</v>
      </c>
      <c r="H15" s="9" t="s">
        <v>1583</v>
      </c>
      <c r="I15" s="9" t="s">
        <v>1584</v>
      </c>
      <c r="J15" s="10">
        <v>44561.0</v>
      </c>
      <c r="K15" s="9" t="s">
        <v>1656</v>
      </c>
      <c r="L15" s="9" t="s">
        <v>1657</v>
      </c>
      <c r="M15" s="12">
        <v>3.45235E8</v>
      </c>
      <c r="N15" s="9" t="s">
        <v>1586</v>
      </c>
    </row>
    <row r="16">
      <c r="A16" s="9" t="s">
        <v>424</v>
      </c>
      <c r="B16" s="10">
        <v>44561.0</v>
      </c>
      <c r="C16" s="11">
        <v>1.0</v>
      </c>
      <c r="D16" s="9" t="s">
        <v>232</v>
      </c>
      <c r="E16" s="11">
        <v>18589.0</v>
      </c>
      <c r="F16" s="9" t="s">
        <v>1655</v>
      </c>
      <c r="G16" s="9" t="s">
        <v>1582</v>
      </c>
      <c r="H16" s="9" t="s">
        <v>1583</v>
      </c>
      <c r="I16" s="9" t="s">
        <v>1584</v>
      </c>
      <c r="J16" s="10">
        <v>44561.0</v>
      </c>
      <c r="K16" s="9" t="s">
        <v>1656</v>
      </c>
      <c r="L16" s="9" t="s">
        <v>1657</v>
      </c>
      <c r="M16" s="12">
        <v>4.6956E7</v>
      </c>
      <c r="N16" s="9" t="s">
        <v>1586</v>
      </c>
    </row>
    <row r="17">
      <c r="A17" s="9" t="s">
        <v>425</v>
      </c>
      <c r="B17" s="10">
        <v>44561.0</v>
      </c>
      <c r="C17" s="11">
        <v>1.0</v>
      </c>
      <c r="D17" s="9" t="s">
        <v>426</v>
      </c>
      <c r="E17" s="11">
        <v>15091.0</v>
      </c>
      <c r="F17" s="9" t="s">
        <v>1655</v>
      </c>
      <c r="G17" s="9" t="s">
        <v>1582</v>
      </c>
      <c r="H17" s="9" t="s">
        <v>1583</v>
      </c>
      <c r="I17" s="9" t="s">
        <v>1584</v>
      </c>
      <c r="J17" s="10">
        <v>44561.0</v>
      </c>
      <c r="K17" s="9" t="s">
        <v>1656</v>
      </c>
      <c r="L17" s="9" t="s">
        <v>1657</v>
      </c>
      <c r="M17" s="12">
        <v>9725000.0</v>
      </c>
      <c r="N17" s="9" t="s">
        <v>1586</v>
      </c>
    </row>
    <row r="18">
      <c r="A18" s="9" t="s">
        <v>427</v>
      </c>
      <c r="B18" s="10">
        <v>44561.0</v>
      </c>
      <c r="C18" s="11">
        <v>1.0</v>
      </c>
      <c r="D18" s="9" t="s">
        <v>64</v>
      </c>
      <c r="E18" s="11">
        <v>20990.0</v>
      </c>
      <c r="F18" s="9" t="s">
        <v>1655</v>
      </c>
      <c r="G18" s="9" t="s">
        <v>1582</v>
      </c>
      <c r="H18" s="9" t="s">
        <v>1583</v>
      </c>
      <c r="I18" s="9" t="s">
        <v>1584</v>
      </c>
      <c r="J18" s="10">
        <v>44561.0</v>
      </c>
      <c r="K18" s="9" t="s">
        <v>1656</v>
      </c>
      <c r="L18" s="9" t="s">
        <v>1657</v>
      </c>
      <c r="M18" s="12">
        <v>1.2744566E10</v>
      </c>
      <c r="N18" s="9" t="s">
        <v>1586</v>
      </c>
    </row>
    <row r="19">
      <c r="A19" s="9" t="s">
        <v>428</v>
      </c>
      <c r="B19" s="10">
        <v>44561.0</v>
      </c>
      <c r="C19" s="11">
        <v>4.0</v>
      </c>
      <c r="D19" s="9" t="s">
        <v>195</v>
      </c>
      <c r="E19" s="11">
        <v>15253.0</v>
      </c>
      <c r="F19" s="9" t="s">
        <v>1655</v>
      </c>
      <c r="G19" s="9" t="s">
        <v>1582</v>
      </c>
      <c r="H19" s="9" t="s">
        <v>1583</v>
      </c>
      <c r="I19" s="9" t="s">
        <v>1584</v>
      </c>
      <c r="J19" s="10">
        <v>44561.0</v>
      </c>
      <c r="K19" s="9" t="s">
        <v>1656</v>
      </c>
      <c r="L19" s="9" t="s">
        <v>1657</v>
      </c>
      <c r="M19" s="12">
        <v>3.431356E9</v>
      </c>
      <c r="N19" s="9" t="s">
        <v>1586</v>
      </c>
    </row>
    <row r="20">
      <c r="A20" s="9" t="s">
        <v>429</v>
      </c>
      <c r="B20" s="10">
        <v>44561.0</v>
      </c>
      <c r="C20" s="11">
        <v>1.0</v>
      </c>
      <c r="D20" s="9" t="s">
        <v>430</v>
      </c>
      <c r="E20" s="11">
        <v>15199.0</v>
      </c>
      <c r="F20" s="9" t="s">
        <v>1655</v>
      </c>
      <c r="G20" s="9" t="s">
        <v>1582</v>
      </c>
      <c r="H20" s="9" t="s">
        <v>1583</v>
      </c>
      <c r="I20" s="9" t="s">
        <v>1584</v>
      </c>
      <c r="J20" s="10">
        <v>44561.0</v>
      </c>
      <c r="K20" s="9" t="s">
        <v>1656</v>
      </c>
      <c r="L20" s="9" t="s">
        <v>1657</v>
      </c>
      <c r="M20" s="12">
        <v>7.979212E9</v>
      </c>
      <c r="N20" s="9" t="s">
        <v>1586</v>
      </c>
    </row>
    <row r="21">
      <c r="A21" s="9" t="s">
        <v>431</v>
      </c>
      <c r="B21" s="10">
        <v>44561.0</v>
      </c>
      <c r="C21" s="11">
        <v>1.0</v>
      </c>
      <c r="D21" s="9" t="s">
        <v>207</v>
      </c>
      <c r="E21" s="11">
        <v>15369.0</v>
      </c>
      <c r="F21" s="9" t="s">
        <v>1655</v>
      </c>
      <c r="G21" s="9" t="s">
        <v>1582</v>
      </c>
      <c r="H21" s="9" t="s">
        <v>1583</v>
      </c>
      <c r="I21" s="9" t="s">
        <v>1584</v>
      </c>
      <c r="J21" s="10">
        <v>44561.0</v>
      </c>
      <c r="K21" s="9" t="s">
        <v>1656</v>
      </c>
      <c r="L21" s="9" t="s">
        <v>1657</v>
      </c>
      <c r="M21" s="12">
        <v>1.212271E9</v>
      </c>
      <c r="N21" s="9" t="s">
        <v>1586</v>
      </c>
    </row>
    <row r="22">
      <c r="A22" s="9" t="s">
        <v>432</v>
      </c>
      <c r="B22" s="10">
        <v>44561.0</v>
      </c>
      <c r="C22" s="11">
        <v>1.0</v>
      </c>
      <c r="D22" s="9" t="s">
        <v>147</v>
      </c>
      <c r="E22" s="11">
        <v>19208.0</v>
      </c>
      <c r="F22" s="9" t="s">
        <v>1655</v>
      </c>
      <c r="G22" s="9" t="s">
        <v>1582</v>
      </c>
      <c r="H22" s="9" t="s">
        <v>1583</v>
      </c>
      <c r="I22" s="9" t="s">
        <v>1584</v>
      </c>
      <c r="J22" s="10">
        <v>44561.0</v>
      </c>
      <c r="K22" s="9" t="s">
        <v>1656</v>
      </c>
      <c r="L22" s="9" t="s">
        <v>1657</v>
      </c>
      <c r="M22" s="12">
        <v>3.3477E7</v>
      </c>
      <c r="N22" s="9" t="s">
        <v>1586</v>
      </c>
    </row>
    <row r="23">
      <c r="A23" s="9" t="s">
        <v>433</v>
      </c>
      <c r="B23" s="10">
        <v>44561.0</v>
      </c>
      <c r="C23" s="11">
        <v>1.0</v>
      </c>
      <c r="D23" s="9" t="s">
        <v>434</v>
      </c>
      <c r="E23" s="11">
        <v>24937.0</v>
      </c>
      <c r="F23" s="9" t="s">
        <v>1655</v>
      </c>
      <c r="G23" s="9" t="s">
        <v>1582</v>
      </c>
      <c r="H23" s="9" t="s">
        <v>1583</v>
      </c>
      <c r="I23" s="9" t="s">
        <v>1584</v>
      </c>
      <c r="J23" s="10">
        <v>44561.0</v>
      </c>
      <c r="K23" s="9" t="s">
        <v>1656</v>
      </c>
      <c r="L23" s="9" t="s">
        <v>1657</v>
      </c>
      <c r="M23" s="12">
        <v>1.89395E8</v>
      </c>
      <c r="N23" s="9" t="s">
        <v>1586</v>
      </c>
    </row>
    <row r="24">
      <c r="A24" s="9" t="s">
        <v>435</v>
      </c>
      <c r="B24" s="10">
        <v>44561.0</v>
      </c>
      <c r="C24" s="11">
        <v>1.0</v>
      </c>
      <c r="D24" s="9" t="s">
        <v>436</v>
      </c>
      <c r="E24" s="11">
        <v>15717.0</v>
      </c>
      <c r="F24" s="9" t="s">
        <v>1655</v>
      </c>
      <c r="G24" s="9" t="s">
        <v>1582</v>
      </c>
      <c r="H24" s="9" t="s">
        <v>1583</v>
      </c>
      <c r="I24" s="9" t="s">
        <v>1584</v>
      </c>
      <c r="J24" s="10">
        <v>44561.0</v>
      </c>
      <c r="K24" s="9" t="s">
        <v>1656</v>
      </c>
      <c r="L24" s="9" t="s">
        <v>1657</v>
      </c>
      <c r="M24" s="12">
        <v>4000.0</v>
      </c>
      <c r="N24" s="9" t="s">
        <v>1586</v>
      </c>
    </row>
    <row r="25">
      <c r="A25" s="9" t="s">
        <v>437</v>
      </c>
      <c r="B25" s="10">
        <v>44561.0</v>
      </c>
      <c r="C25" s="11">
        <v>2.0</v>
      </c>
      <c r="D25" s="9" t="s">
        <v>438</v>
      </c>
      <c r="E25" s="11">
        <v>21733.0</v>
      </c>
      <c r="F25" s="9" t="s">
        <v>1655</v>
      </c>
      <c r="G25" s="9" t="s">
        <v>1582</v>
      </c>
      <c r="H25" s="9" t="s">
        <v>1583</v>
      </c>
      <c r="I25" s="9" t="s">
        <v>1584</v>
      </c>
      <c r="J25" s="10">
        <v>44561.0</v>
      </c>
      <c r="K25" s="9" t="s">
        <v>1656</v>
      </c>
      <c r="L25" s="9" t="s">
        <v>1657</v>
      </c>
      <c r="M25" s="12">
        <v>8.1683517E10</v>
      </c>
      <c r="N25" s="9" t="s">
        <v>1586</v>
      </c>
    </row>
    <row r="26">
      <c r="A26" s="9" t="s">
        <v>439</v>
      </c>
      <c r="B26" s="10">
        <v>44561.0</v>
      </c>
      <c r="C26" s="11">
        <v>1.0</v>
      </c>
      <c r="D26" s="9" t="s">
        <v>292</v>
      </c>
      <c r="E26" s="11">
        <v>15539.0</v>
      </c>
      <c r="F26" s="9" t="s">
        <v>1655</v>
      </c>
      <c r="G26" s="9" t="s">
        <v>1582</v>
      </c>
      <c r="H26" s="9" t="s">
        <v>1583</v>
      </c>
      <c r="I26" s="9" t="s">
        <v>1584</v>
      </c>
      <c r="J26" s="10">
        <v>44561.0</v>
      </c>
      <c r="K26" s="9" t="s">
        <v>1656</v>
      </c>
      <c r="L26" s="9" t="s">
        <v>1657</v>
      </c>
      <c r="M26" s="12">
        <v>3.351E9</v>
      </c>
      <c r="N26" s="9" t="s">
        <v>1586</v>
      </c>
    </row>
    <row r="27">
      <c r="A27" s="9" t="s">
        <v>440</v>
      </c>
      <c r="B27" s="10">
        <v>44561.0</v>
      </c>
      <c r="C27" s="11">
        <v>5.0</v>
      </c>
      <c r="D27" s="9" t="s">
        <v>441</v>
      </c>
      <c r="E27" s="11">
        <v>15784.0</v>
      </c>
      <c r="F27" s="9" t="s">
        <v>1655</v>
      </c>
      <c r="G27" s="9" t="s">
        <v>1582</v>
      </c>
      <c r="H27" s="9" t="s">
        <v>1583</v>
      </c>
      <c r="I27" s="9" t="s">
        <v>1584</v>
      </c>
      <c r="J27" s="10">
        <v>44561.0</v>
      </c>
      <c r="K27" s="9" t="s">
        <v>1656</v>
      </c>
      <c r="L27" s="9" t="s">
        <v>1657</v>
      </c>
      <c r="M27" s="12">
        <v>2.8647E7</v>
      </c>
      <c r="N27" s="9" t="s">
        <v>1586</v>
      </c>
    </row>
    <row r="28">
      <c r="A28" s="9" t="s">
        <v>442</v>
      </c>
      <c r="B28" s="10">
        <v>44561.0</v>
      </c>
      <c r="C28" s="11">
        <v>1.0</v>
      </c>
      <c r="D28" s="9" t="s">
        <v>443</v>
      </c>
      <c r="E28" s="11">
        <v>24660.0</v>
      </c>
      <c r="F28" s="9" t="s">
        <v>1655</v>
      </c>
      <c r="G28" s="9" t="s">
        <v>1582</v>
      </c>
      <c r="H28" s="9" t="s">
        <v>1583</v>
      </c>
      <c r="I28" s="9" t="s">
        <v>1584</v>
      </c>
      <c r="J28" s="10">
        <v>44561.0</v>
      </c>
      <c r="K28" s="9" t="s">
        <v>1656</v>
      </c>
      <c r="L28" s="9" t="s">
        <v>1657</v>
      </c>
      <c r="M28" s="12">
        <v>3.31528E8</v>
      </c>
      <c r="N28" s="9" t="s">
        <v>1586</v>
      </c>
    </row>
    <row r="29">
      <c r="A29" s="9" t="s">
        <v>444</v>
      </c>
      <c r="B29" s="10">
        <v>44561.0</v>
      </c>
      <c r="C29" s="11">
        <v>1.0</v>
      </c>
      <c r="D29" s="9" t="s">
        <v>445</v>
      </c>
      <c r="E29" s="11">
        <v>15709.0</v>
      </c>
      <c r="F29" s="9" t="s">
        <v>1655</v>
      </c>
      <c r="G29" s="9" t="s">
        <v>1582</v>
      </c>
      <c r="H29" s="9" t="s">
        <v>1583</v>
      </c>
      <c r="I29" s="9" t="s">
        <v>1584</v>
      </c>
      <c r="J29" s="10">
        <v>44561.0</v>
      </c>
      <c r="K29" s="9" t="s">
        <v>1656</v>
      </c>
      <c r="L29" s="9" t="s">
        <v>1657</v>
      </c>
      <c r="M29" s="12">
        <v>9.61052E8</v>
      </c>
      <c r="N29" s="9" t="s">
        <v>1586</v>
      </c>
    </row>
    <row r="30">
      <c r="A30" s="9" t="s">
        <v>446</v>
      </c>
      <c r="B30" s="10">
        <v>44561.0</v>
      </c>
      <c r="C30" s="11">
        <v>1.0</v>
      </c>
      <c r="D30" s="9" t="s">
        <v>394</v>
      </c>
      <c r="E30" s="11">
        <v>15741.0</v>
      </c>
      <c r="F30" s="9" t="s">
        <v>1655</v>
      </c>
      <c r="G30" s="9" t="s">
        <v>1582</v>
      </c>
      <c r="H30" s="9" t="s">
        <v>1583</v>
      </c>
      <c r="I30" s="9" t="s">
        <v>1584</v>
      </c>
      <c r="J30" s="10">
        <v>44561.0</v>
      </c>
      <c r="K30" s="9" t="s">
        <v>1656</v>
      </c>
      <c r="L30" s="9" t="s">
        <v>1657</v>
      </c>
      <c r="M30" s="12">
        <v>696000.0</v>
      </c>
      <c r="N30" s="9" t="s">
        <v>1586</v>
      </c>
    </row>
    <row r="31">
      <c r="A31" s="9" t="s">
        <v>447</v>
      </c>
      <c r="B31" s="10">
        <v>44561.0</v>
      </c>
      <c r="C31" s="11">
        <v>1.0</v>
      </c>
      <c r="D31" s="9" t="s">
        <v>284</v>
      </c>
      <c r="E31" s="11">
        <v>17949.0</v>
      </c>
      <c r="F31" s="9" t="s">
        <v>1655</v>
      </c>
      <c r="G31" s="9" t="s">
        <v>1582</v>
      </c>
      <c r="H31" s="9" t="s">
        <v>1583</v>
      </c>
      <c r="I31" s="9" t="s">
        <v>1584</v>
      </c>
      <c r="J31" s="10">
        <v>44561.0</v>
      </c>
      <c r="K31" s="9" t="s">
        <v>1656</v>
      </c>
      <c r="L31" s="9" t="s">
        <v>1657</v>
      </c>
      <c r="M31" s="12">
        <v>2.398098E9</v>
      </c>
      <c r="N31" s="9" t="s">
        <v>1586</v>
      </c>
    </row>
    <row r="32">
      <c r="A32" s="9" t="s">
        <v>448</v>
      </c>
      <c r="B32" s="10">
        <v>44561.0</v>
      </c>
      <c r="C32" s="11">
        <v>1.0</v>
      </c>
      <c r="D32" s="9" t="s">
        <v>449</v>
      </c>
      <c r="E32" s="11">
        <v>25666.0</v>
      </c>
      <c r="F32" s="9" t="s">
        <v>1655</v>
      </c>
      <c r="G32" s="9" t="s">
        <v>1582</v>
      </c>
      <c r="H32" s="9" t="s">
        <v>1583</v>
      </c>
      <c r="I32" s="9" t="s">
        <v>1584</v>
      </c>
      <c r="J32" s="10">
        <v>44561.0</v>
      </c>
      <c r="K32" s="9" t="s">
        <v>1656</v>
      </c>
      <c r="L32" s="9" t="s">
        <v>1657</v>
      </c>
      <c r="M32" s="12">
        <v>6.2092E7</v>
      </c>
      <c r="N32" s="9" t="s">
        <v>1586</v>
      </c>
    </row>
    <row r="33">
      <c r="A33" s="9" t="s">
        <v>450</v>
      </c>
      <c r="B33" s="10">
        <v>44561.0</v>
      </c>
      <c r="C33" s="11">
        <v>1.0</v>
      </c>
      <c r="D33" s="9" t="s">
        <v>451</v>
      </c>
      <c r="E33" s="11">
        <v>25577.0</v>
      </c>
      <c r="F33" s="9" t="s">
        <v>1655</v>
      </c>
      <c r="G33" s="9" t="s">
        <v>1582</v>
      </c>
      <c r="H33" s="9" t="s">
        <v>1589</v>
      </c>
      <c r="I33" s="9" t="s">
        <v>1584</v>
      </c>
      <c r="J33" s="10">
        <v>44561.0</v>
      </c>
      <c r="K33" s="9" t="s">
        <v>1656</v>
      </c>
      <c r="L33" s="9" t="s">
        <v>1657</v>
      </c>
      <c r="M33" s="12">
        <v>6.399466E9</v>
      </c>
      <c r="N33" s="9" t="s">
        <v>1586</v>
      </c>
    </row>
    <row r="34">
      <c r="A34" s="9" t="s">
        <v>452</v>
      </c>
      <c r="B34" s="10">
        <v>44561.0</v>
      </c>
      <c r="C34" s="11">
        <v>1.0</v>
      </c>
      <c r="D34" s="9" t="s">
        <v>214</v>
      </c>
      <c r="E34" s="11">
        <v>16101.0</v>
      </c>
      <c r="F34" s="9" t="s">
        <v>1655</v>
      </c>
      <c r="G34" s="9" t="s">
        <v>1582</v>
      </c>
      <c r="H34" s="9" t="s">
        <v>1583</v>
      </c>
      <c r="I34" s="9" t="s">
        <v>1584</v>
      </c>
      <c r="J34" s="10">
        <v>44561.0</v>
      </c>
      <c r="K34" s="9" t="s">
        <v>1656</v>
      </c>
      <c r="L34" s="9" t="s">
        <v>1657</v>
      </c>
      <c r="M34" s="12">
        <v>8.51187E8</v>
      </c>
      <c r="N34" s="9" t="s">
        <v>1586</v>
      </c>
    </row>
    <row r="35">
      <c r="A35" s="9" t="s">
        <v>453</v>
      </c>
      <c r="B35" s="10">
        <v>44561.0</v>
      </c>
      <c r="C35" s="11">
        <v>1.0</v>
      </c>
      <c r="D35" s="9" t="s">
        <v>454</v>
      </c>
      <c r="E35" s="11">
        <v>25160.0</v>
      </c>
      <c r="F35" s="9" t="s">
        <v>1655</v>
      </c>
      <c r="G35" s="9" t="s">
        <v>1582</v>
      </c>
      <c r="H35" s="9" t="s">
        <v>1583</v>
      </c>
      <c r="I35" s="9" t="s">
        <v>1584</v>
      </c>
      <c r="J35" s="10">
        <v>44561.0</v>
      </c>
      <c r="K35" s="9" t="s">
        <v>1656</v>
      </c>
      <c r="L35" s="9" t="s">
        <v>1657</v>
      </c>
      <c r="M35" s="12">
        <v>3.63359E8</v>
      </c>
      <c r="N35" s="9" t="s">
        <v>1586</v>
      </c>
    </row>
    <row r="36">
      <c r="A36" s="9" t="s">
        <v>455</v>
      </c>
      <c r="B36" s="10">
        <v>44561.0</v>
      </c>
      <c r="C36" s="11">
        <v>3.0</v>
      </c>
      <c r="D36" s="9" t="s">
        <v>336</v>
      </c>
      <c r="E36" s="11">
        <v>19186.0</v>
      </c>
      <c r="F36" s="9" t="s">
        <v>1655</v>
      </c>
      <c r="G36" s="9" t="s">
        <v>1582</v>
      </c>
      <c r="H36" s="9" t="s">
        <v>1583</v>
      </c>
      <c r="I36" s="9" t="s">
        <v>1584</v>
      </c>
      <c r="J36" s="10">
        <v>44561.0</v>
      </c>
      <c r="K36" s="9" t="s">
        <v>1656</v>
      </c>
      <c r="L36" s="9" t="s">
        <v>1657</v>
      </c>
      <c r="M36" s="12">
        <v>6.26027E8</v>
      </c>
      <c r="N36" s="9" t="s">
        <v>1586</v>
      </c>
    </row>
    <row r="37">
      <c r="A37" s="9" t="s">
        <v>456</v>
      </c>
      <c r="B37" s="10">
        <v>44561.0</v>
      </c>
      <c r="C37" s="11">
        <v>1.0</v>
      </c>
      <c r="D37" s="9" t="s">
        <v>90</v>
      </c>
      <c r="E37" s="11">
        <v>16292.0</v>
      </c>
      <c r="F37" s="9" t="s">
        <v>1655</v>
      </c>
      <c r="G37" s="9" t="s">
        <v>1582</v>
      </c>
      <c r="H37" s="9" t="s">
        <v>1583</v>
      </c>
      <c r="I37" s="9" t="s">
        <v>1584</v>
      </c>
      <c r="J37" s="10">
        <v>44561.0</v>
      </c>
      <c r="K37" s="9" t="s">
        <v>1656</v>
      </c>
      <c r="L37" s="9" t="s">
        <v>1657</v>
      </c>
      <c r="M37" s="12">
        <v>3.096704E10</v>
      </c>
      <c r="N37" s="9" t="s">
        <v>1586</v>
      </c>
    </row>
    <row r="38">
      <c r="A38" s="9" t="s">
        <v>457</v>
      </c>
      <c r="B38" s="10">
        <v>44561.0</v>
      </c>
      <c r="C38" s="11">
        <v>2.0</v>
      </c>
      <c r="D38" s="9" t="s">
        <v>458</v>
      </c>
      <c r="E38" s="11">
        <v>16284.0</v>
      </c>
      <c r="F38" s="9" t="s">
        <v>1655</v>
      </c>
      <c r="G38" s="9" t="s">
        <v>1582</v>
      </c>
      <c r="H38" s="9" t="s">
        <v>1583</v>
      </c>
      <c r="I38" s="9" t="s">
        <v>1584</v>
      </c>
      <c r="J38" s="10">
        <v>44561.0</v>
      </c>
      <c r="K38" s="9" t="s">
        <v>1656</v>
      </c>
      <c r="L38" s="9" t="s">
        <v>1657</v>
      </c>
      <c r="M38" s="12">
        <v>0.0</v>
      </c>
      <c r="N38" s="9" t="s">
        <v>1586</v>
      </c>
    </row>
    <row r="39">
      <c r="A39" s="9" t="s">
        <v>459</v>
      </c>
      <c r="B39" s="10">
        <v>44561.0</v>
      </c>
      <c r="C39" s="11">
        <v>2.0</v>
      </c>
      <c r="D39" s="9" t="s">
        <v>460</v>
      </c>
      <c r="E39" s="11">
        <v>20044.0</v>
      </c>
      <c r="F39" s="9" t="s">
        <v>1655</v>
      </c>
      <c r="G39" s="9" t="s">
        <v>1582</v>
      </c>
      <c r="H39" s="9" t="s">
        <v>1583</v>
      </c>
      <c r="I39" s="9" t="s">
        <v>1584</v>
      </c>
      <c r="J39" s="10">
        <v>44561.0</v>
      </c>
      <c r="K39" s="9" t="s">
        <v>1656</v>
      </c>
      <c r="L39" s="9" t="s">
        <v>1657</v>
      </c>
      <c r="M39" s="12">
        <v>1.42232E8</v>
      </c>
      <c r="N39" s="9" t="s">
        <v>1586</v>
      </c>
    </row>
    <row r="40">
      <c r="A40" s="9" t="s">
        <v>461</v>
      </c>
      <c r="B40" s="10">
        <v>44561.0</v>
      </c>
      <c r="C40" s="11">
        <v>1.0</v>
      </c>
      <c r="D40" s="9" t="s">
        <v>462</v>
      </c>
      <c r="E40" s="11">
        <v>23000.0</v>
      </c>
      <c r="F40" s="9" t="s">
        <v>1655</v>
      </c>
      <c r="G40" s="9" t="s">
        <v>1582</v>
      </c>
      <c r="H40" s="9" t="s">
        <v>1583</v>
      </c>
      <c r="I40" s="9" t="s">
        <v>1584</v>
      </c>
      <c r="J40" s="10">
        <v>44561.0</v>
      </c>
      <c r="K40" s="9" t="s">
        <v>1656</v>
      </c>
      <c r="L40" s="9" t="s">
        <v>1657</v>
      </c>
      <c r="M40" s="12">
        <v>6.47345E8</v>
      </c>
      <c r="N40" s="9" t="s">
        <v>1586</v>
      </c>
    </row>
    <row r="41">
      <c r="A41" s="9" t="s">
        <v>463</v>
      </c>
      <c r="B41" s="10">
        <v>44561.0</v>
      </c>
      <c r="C41" s="11">
        <v>1.0</v>
      </c>
      <c r="D41" s="9" t="s">
        <v>464</v>
      </c>
      <c r="E41" s="11">
        <v>18708.0</v>
      </c>
      <c r="F41" s="9" t="s">
        <v>1655</v>
      </c>
      <c r="G41" s="9" t="s">
        <v>1582</v>
      </c>
      <c r="H41" s="9" t="s">
        <v>1583</v>
      </c>
      <c r="I41" s="9" t="s">
        <v>1584</v>
      </c>
      <c r="J41" s="10">
        <v>44561.0</v>
      </c>
      <c r="K41" s="9" t="s">
        <v>1656</v>
      </c>
      <c r="L41" s="9" t="s">
        <v>1657</v>
      </c>
      <c r="M41" s="12">
        <v>1.7752E7</v>
      </c>
      <c r="N41" s="9" t="s">
        <v>1586</v>
      </c>
    </row>
    <row r="42">
      <c r="A42" s="9" t="s">
        <v>465</v>
      </c>
      <c r="B42" s="10">
        <v>44561.0</v>
      </c>
      <c r="C42" s="11">
        <v>1.0</v>
      </c>
      <c r="D42" s="9" t="s">
        <v>353</v>
      </c>
      <c r="E42" s="11">
        <v>16438.0</v>
      </c>
      <c r="F42" s="9" t="s">
        <v>1655</v>
      </c>
      <c r="G42" s="9" t="s">
        <v>1582</v>
      </c>
      <c r="H42" s="9" t="s">
        <v>1583</v>
      </c>
      <c r="I42" s="9" t="s">
        <v>1584</v>
      </c>
      <c r="J42" s="10">
        <v>44561.0</v>
      </c>
      <c r="K42" s="9" t="s">
        <v>1656</v>
      </c>
      <c r="L42" s="9" t="s">
        <v>1657</v>
      </c>
      <c r="M42" s="12">
        <v>38000.0</v>
      </c>
      <c r="N42" s="9" t="s">
        <v>1586</v>
      </c>
    </row>
    <row r="43">
      <c r="A43" s="9" t="s">
        <v>466</v>
      </c>
      <c r="B43" s="10">
        <v>44561.0</v>
      </c>
      <c r="C43" s="11">
        <v>1.0</v>
      </c>
      <c r="D43" s="9" t="s">
        <v>467</v>
      </c>
      <c r="E43" s="11">
        <v>26891.0</v>
      </c>
      <c r="F43" s="9" t="s">
        <v>1655</v>
      </c>
      <c r="G43" s="9" t="s">
        <v>1582</v>
      </c>
      <c r="H43" s="9" t="s">
        <v>1583</v>
      </c>
      <c r="I43" s="9" t="s">
        <v>1584</v>
      </c>
      <c r="J43" s="10">
        <v>44561.0</v>
      </c>
      <c r="K43" s="9" t="s">
        <v>1656</v>
      </c>
      <c r="L43" s="9" t="s">
        <v>1657</v>
      </c>
      <c r="M43" s="12">
        <v>2.20394E8</v>
      </c>
      <c r="N43" s="9" t="s">
        <v>1586</v>
      </c>
    </row>
    <row r="44">
      <c r="A44" s="9" t="s">
        <v>468</v>
      </c>
      <c r="B44" s="10">
        <v>44561.0</v>
      </c>
      <c r="C44" s="11">
        <v>1.0</v>
      </c>
      <c r="D44" s="9" t="s">
        <v>469</v>
      </c>
      <c r="E44" s="11">
        <v>16497.0</v>
      </c>
      <c r="F44" s="9" t="s">
        <v>1655</v>
      </c>
      <c r="G44" s="9" t="s">
        <v>1582</v>
      </c>
      <c r="H44" s="9" t="s">
        <v>1583</v>
      </c>
      <c r="I44" s="9" t="s">
        <v>1584</v>
      </c>
      <c r="J44" s="10">
        <v>44561.0</v>
      </c>
      <c r="K44" s="9" t="s">
        <v>1656</v>
      </c>
      <c r="L44" s="9" t="s">
        <v>1657</v>
      </c>
      <c r="M44" s="12">
        <v>242000.0</v>
      </c>
      <c r="N44" s="9" t="s">
        <v>1586</v>
      </c>
    </row>
    <row r="45">
      <c r="A45" s="9" t="s">
        <v>470</v>
      </c>
      <c r="B45" s="10">
        <v>44561.0</v>
      </c>
      <c r="C45" s="11">
        <v>2.0</v>
      </c>
      <c r="D45" s="9" t="s">
        <v>395</v>
      </c>
      <c r="E45" s="11">
        <v>16551.0</v>
      </c>
      <c r="F45" s="9" t="s">
        <v>1655</v>
      </c>
      <c r="G45" s="9" t="s">
        <v>1582</v>
      </c>
      <c r="H45" s="9" t="s">
        <v>1583</v>
      </c>
      <c r="I45" s="9" t="s">
        <v>1584</v>
      </c>
      <c r="J45" s="10">
        <v>44561.0</v>
      </c>
      <c r="K45" s="9" t="s">
        <v>1656</v>
      </c>
      <c r="L45" s="9" t="s">
        <v>1657</v>
      </c>
      <c r="M45" s="12">
        <v>32000.0</v>
      </c>
      <c r="N45" s="9" t="s">
        <v>1586</v>
      </c>
    </row>
    <row r="46">
      <c r="A46" s="9" t="s">
        <v>471</v>
      </c>
      <c r="B46" s="10">
        <v>44561.0</v>
      </c>
      <c r="C46" s="11">
        <v>1.0</v>
      </c>
      <c r="D46" s="9" t="s">
        <v>327</v>
      </c>
      <c r="E46" s="11">
        <v>16527.0</v>
      </c>
      <c r="F46" s="9" t="s">
        <v>1655</v>
      </c>
      <c r="G46" s="9" t="s">
        <v>1582</v>
      </c>
      <c r="H46" s="9" t="s">
        <v>1583</v>
      </c>
      <c r="I46" s="9" t="s">
        <v>1584</v>
      </c>
      <c r="J46" s="10">
        <v>44561.0</v>
      </c>
      <c r="K46" s="9" t="s">
        <v>1656</v>
      </c>
      <c r="L46" s="9" t="s">
        <v>1657</v>
      </c>
      <c r="M46" s="12">
        <v>2.608874E9</v>
      </c>
      <c r="N46" s="9" t="s">
        <v>1586</v>
      </c>
    </row>
    <row r="47">
      <c r="A47" s="9" t="s">
        <v>472</v>
      </c>
      <c r="B47" s="10">
        <v>44561.0</v>
      </c>
      <c r="C47" s="11">
        <v>1.0</v>
      </c>
      <c r="D47" s="9" t="s">
        <v>473</v>
      </c>
      <c r="E47" s="11">
        <v>27022.0</v>
      </c>
      <c r="F47" s="9" t="s">
        <v>1655</v>
      </c>
      <c r="G47" s="9" t="s">
        <v>1582</v>
      </c>
      <c r="H47" s="9" t="s">
        <v>1583</v>
      </c>
      <c r="I47" s="9" t="s">
        <v>1584</v>
      </c>
      <c r="J47" s="10">
        <v>44561.0</v>
      </c>
      <c r="K47" s="9" t="s">
        <v>1656</v>
      </c>
      <c r="L47" s="9" t="s">
        <v>1657</v>
      </c>
      <c r="M47" s="12">
        <v>4.552081E9</v>
      </c>
      <c r="N47" s="9" t="s">
        <v>1586</v>
      </c>
    </row>
    <row r="48">
      <c r="A48" s="9" t="s">
        <v>474</v>
      </c>
      <c r="B48" s="10">
        <v>44561.0</v>
      </c>
      <c r="C48" s="11">
        <v>1.0</v>
      </c>
      <c r="D48" s="9" t="s">
        <v>352</v>
      </c>
      <c r="E48" s="11">
        <v>16586.0</v>
      </c>
      <c r="F48" s="9" t="s">
        <v>1655</v>
      </c>
      <c r="G48" s="9" t="s">
        <v>1582</v>
      </c>
      <c r="H48" s="9" t="s">
        <v>1589</v>
      </c>
      <c r="I48" s="9" t="s">
        <v>1584</v>
      </c>
      <c r="J48" s="10">
        <v>44561.0</v>
      </c>
      <c r="K48" s="9" t="s">
        <v>1656</v>
      </c>
      <c r="L48" s="9" t="s">
        <v>1657</v>
      </c>
      <c r="M48" s="12">
        <v>198000.0</v>
      </c>
      <c r="N48" s="9" t="s">
        <v>1586</v>
      </c>
    </row>
    <row r="49">
      <c r="A49" s="9" t="s">
        <v>475</v>
      </c>
      <c r="B49" s="10">
        <v>44561.0</v>
      </c>
      <c r="C49" s="11">
        <v>1.0</v>
      </c>
      <c r="D49" s="9" t="s">
        <v>476</v>
      </c>
      <c r="E49" s="11">
        <v>18287.0</v>
      </c>
      <c r="F49" s="9" t="s">
        <v>1655</v>
      </c>
      <c r="G49" s="9" t="s">
        <v>1582</v>
      </c>
      <c r="H49" s="9" t="s">
        <v>1583</v>
      </c>
      <c r="I49" s="9" t="s">
        <v>1584</v>
      </c>
      <c r="J49" s="10">
        <v>44561.0</v>
      </c>
      <c r="K49" s="9" t="s">
        <v>1656</v>
      </c>
      <c r="L49" s="9" t="s">
        <v>1657</v>
      </c>
      <c r="M49" s="12">
        <v>8302000.0</v>
      </c>
      <c r="N49" s="9" t="s">
        <v>1586</v>
      </c>
    </row>
    <row r="50">
      <c r="A50" s="9" t="s">
        <v>477</v>
      </c>
      <c r="B50" s="10">
        <v>44561.0</v>
      </c>
      <c r="C50" s="11">
        <v>1.0</v>
      </c>
      <c r="D50" s="9" t="s">
        <v>478</v>
      </c>
      <c r="E50" s="11">
        <v>16659.0</v>
      </c>
      <c r="F50" s="9" t="s">
        <v>1655</v>
      </c>
      <c r="G50" s="9" t="s">
        <v>1582</v>
      </c>
      <c r="H50" s="9" t="s">
        <v>1583</v>
      </c>
      <c r="I50" s="9" t="s">
        <v>1584</v>
      </c>
      <c r="J50" s="10">
        <v>44561.0</v>
      </c>
      <c r="K50" s="9" t="s">
        <v>1656</v>
      </c>
      <c r="L50" s="9" t="s">
        <v>1657</v>
      </c>
      <c r="M50" s="12">
        <v>4.20156E8</v>
      </c>
      <c r="N50" s="9" t="s">
        <v>1586</v>
      </c>
    </row>
    <row r="51">
      <c r="A51" s="9" t="s">
        <v>479</v>
      </c>
      <c r="B51" s="10">
        <v>44561.0</v>
      </c>
      <c r="C51" s="11">
        <v>1.0</v>
      </c>
      <c r="D51" s="9" t="s">
        <v>381</v>
      </c>
      <c r="E51" s="11">
        <v>16624.0</v>
      </c>
      <c r="F51" s="9" t="s">
        <v>1655</v>
      </c>
      <c r="G51" s="9" t="s">
        <v>1582</v>
      </c>
      <c r="H51" s="9" t="s">
        <v>1583</v>
      </c>
      <c r="I51" s="9" t="s">
        <v>1584</v>
      </c>
      <c r="J51" s="10">
        <v>44561.0</v>
      </c>
      <c r="K51" s="9" t="s">
        <v>1656</v>
      </c>
      <c r="L51" s="9" t="s">
        <v>1657</v>
      </c>
      <c r="M51" s="12">
        <v>175000.0</v>
      </c>
      <c r="N51" s="9" t="s">
        <v>1586</v>
      </c>
    </row>
    <row r="52">
      <c r="A52" s="9" t="s">
        <v>480</v>
      </c>
      <c r="B52" s="10">
        <v>44561.0</v>
      </c>
      <c r="C52" s="11">
        <v>1.0</v>
      </c>
      <c r="D52" s="9" t="s">
        <v>168</v>
      </c>
      <c r="E52" s="11">
        <v>16632.0</v>
      </c>
      <c r="F52" s="9" t="s">
        <v>1655</v>
      </c>
      <c r="G52" s="9" t="s">
        <v>1582</v>
      </c>
      <c r="H52" s="9" t="s">
        <v>1583</v>
      </c>
      <c r="I52" s="9" t="s">
        <v>1584</v>
      </c>
      <c r="J52" s="10">
        <v>44561.0</v>
      </c>
      <c r="K52" s="9" t="s">
        <v>1656</v>
      </c>
      <c r="L52" s="9" t="s">
        <v>1657</v>
      </c>
      <c r="M52" s="12">
        <v>4.2233E7</v>
      </c>
      <c r="N52" s="9" t="s">
        <v>1586</v>
      </c>
    </row>
    <row r="53">
      <c r="A53" s="9" t="s">
        <v>481</v>
      </c>
      <c r="B53" s="10">
        <v>44561.0</v>
      </c>
      <c r="C53" s="11">
        <v>1.0</v>
      </c>
      <c r="D53" s="9" t="s">
        <v>99</v>
      </c>
      <c r="E53" s="11">
        <v>16675.0</v>
      </c>
      <c r="F53" s="9" t="s">
        <v>1655</v>
      </c>
      <c r="G53" s="9" t="s">
        <v>1582</v>
      </c>
      <c r="H53" s="9" t="s">
        <v>1589</v>
      </c>
      <c r="I53" s="9" t="s">
        <v>1584</v>
      </c>
      <c r="J53" s="10">
        <v>44561.0</v>
      </c>
      <c r="K53" s="9" t="s">
        <v>1656</v>
      </c>
      <c r="L53" s="9" t="s">
        <v>1657</v>
      </c>
      <c r="M53" s="12">
        <v>6418000.0</v>
      </c>
      <c r="N53" s="9" t="s">
        <v>1586</v>
      </c>
    </row>
    <row r="54">
      <c r="A54" s="9" t="s">
        <v>482</v>
      </c>
      <c r="B54" s="10">
        <v>44561.0</v>
      </c>
      <c r="C54" s="11">
        <v>1.0</v>
      </c>
      <c r="D54" s="9" t="s">
        <v>396</v>
      </c>
      <c r="E54" s="11">
        <v>16705.0</v>
      </c>
      <c r="F54" s="9" t="s">
        <v>1655</v>
      </c>
      <c r="G54" s="9" t="s">
        <v>1582</v>
      </c>
      <c r="H54" s="9" t="s">
        <v>1589</v>
      </c>
      <c r="I54" s="9" t="s">
        <v>1584</v>
      </c>
      <c r="J54" s="10">
        <v>44561.0</v>
      </c>
      <c r="K54" s="9" t="s">
        <v>1656</v>
      </c>
      <c r="L54" s="9" t="s">
        <v>1657</v>
      </c>
      <c r="M54" s="12">
        <v>3.02847E8</v>
      </c>
      <c r="N54" s="9" t="s">
        <v>1586</v>
      </c>
    </row>
    <row r="55">
      <c r="A55" s="9" t="s">
        <v>483</v>
      </c>
      <c r="B55" s="10">
        <v>44561.0</v>
      </c>
      <c r="C55" s="11">
        <v>1.0</v>
      </c>
      <c r="D55" s="9" t="s">
        <v>484</v>
      </c>
      <c r="E55" s="11">
        <v>26050.0</v>
      </c>
      <c r="F55" s="9" t="s">
        <v>1655</v>
      </c>
      <c r="G55" s="9" t="s">
        <v>1582</v>
      </c>
      <c r="H55" s="9" t="s">
        <v>1583</v>
      </c>
      <c r="I55" s="9" t="s">
        <v>1584</v>
      </c>
      <c r="J55" s="10">
        <v>44561.0</v>
      </c>
      <c r="K55" s="9" t="s">
        <v>1656</v>
      </c>
      <c r="L55" s="9" t="s">
        <v>1657</v>
      </c>
      <c r="M55" s="12">
        <v>2.75728E8</v>
      </c>
      <c r="N55" s="9" t="s">
        <v>1586</v>
      </c>
    </row>
    <row r="56">
      <c r="A56" s="9" t="s">
        <v>485</v>
      </c>
      <c r="B56" s="10">
        <v>44561.0</v>
      </c>
      <c r="C56" s="11">
        <v>1.0</v>
      </c>
      <c r="D56" s="9" t="s">
        <v>486</v>
      </c>
      <c r="E56" s="11">
        <v>17868.0</v>
      </c>
      <c r="F56" s="9" t="s">
        <v>1655</v>
      </c>
      <c r="G56" s="9" t="s">
        <v>1582</v>
      </c>
      <c r="H56" s="9" t="s">
        <v>1583</v>
      </c>
      <c r="I56" s="9" t="s">
        <v>1584</v>
      </c>
      <c r="J56" s="10">
        <v>44561.0</v>
      </c>
      <c r="K56" s="9" t="s">
        <v>1656</v>
      </c>
      <c r="L56" s="9" t="s">
        <v>1657</v>
      </c>
      <c r="M56" s="12">
        <v>2.1725E7</v>
      </c>
      <c r="N56" s="9" t="s">
        <v>1586</v>
      </c>
    </row>
    <row r="57">
      <c r="A57" s="9" t="s">
        <v>487</v>
      </c>
      <c r="B57" s="10">
        <v>44561.0</v>
      </c>
      <c r="C57" s="11">
        <v>2.0</v>
      </c>
      <c r="D57" s="9" t="s">
        <v>373</v>
      </c>
      <c r="E57" s="11">
        <v>20443.0</v>
      </c>
      <c r="F57" s="9" t="s">
        <v>1655</v>
      </c>
      <c r="G57" s="9" t="s">
        <v>1582</v>
      </c>
      <c r="H57" s="9" t="s">
        <v>1583</v>
      </c>
      <c r="I57" s="9" t="s">
        <v>1584</v>
      </c>
      <c r="J57" s="10">
        <v>44561.0</v>
      </c>
      <c r="K57" s="9" t="s">
        <v>1656</v>
      </c>
      <c r="L57" s="9" t="s">
        <v>1657</v>
      </c>
      <c r="M57" s="12">
        <v>3.8789E8</v>
      </c>
      <c r="N57" s="9" t="s">
        <v>1586</v>
      </c>
    </row>
    <row r="58">
      <c r="A58" s="9" t="s">
        <v>488</v>
      </c>
      <c r="B58" s="10">
        <v>44561.0</v>
      </c>
      <c r="C58" s="11">
        <v>1.0</v>
      </c>
      <c r="D58" s="9" t="s">
        <v>489</v>
      </c>
      <c r="E58" s="11">
        <v>24813.0</v>
      </c>
      <c r="F58" s="9" t="s">
        <v>1655</v>
      </c>
      <c r="G58" s="9" t="s">
        <v>1582</v>
      </c>
      <c r="H58" s="9" t="s">
        <v>1583</v>
      </c>
      <c r="I58" s="9" t="s">
        <v>1584</v>
      </c>
      <c r="J58" s="10">
        <v>44561.0</v>
      </c>
      <c r="K58" s="9" t="s">
        <v>1656</v>
      </c>
      <c r="L58" s="9" t="s">
        <v>1657</v>
      </c>
      <c r="M58" s="12">
        <v>9.38246E8</v>
      </c>
      <c r="N58" s="9" t="s">
        <v>1586</v>
      </c>
    </row>
    <row r="59">
      <c r="A59" s="9" t="s">
        <v>490</v>
      </c>
      <c r="B59" s="10">
        <v>44561.0</v>
      </c>
      <c r="C59" s="11">
        <v>1.0</v>
      </c>
      <c r="D59" s="9" t="s">
        <v>315</v>
      </c>
      <c r="E59" s="11">
        <v>19232.0</v>
      </c>
      <c r="F59" s="9" t="s">
        <v>1655</v>
      </c>
      <c r="G59" s="9" t="s">
        <v>1582</v>
      </c>
      <c r="H59" s="9" t="s">
        <v>1583</v>
      </c>
      <c r="I59" s="9" t="s">
        <v>1584</v>
      </c>
      <c r="J59" s="10">
        <v>44561.0</v>
      </c>
      <c r="K59" s="9" t="s">
        <v>1656</v>
      </c>
      <c r="L59" s="9" t="s">
        <v>1657</v>
      </c>
      <c r="M59" s="12">
        <v>1092000.0</v>
      </c>
      <c r="N59" s="9" t="s">
        <v>1586</v>
      </c>
    </row>
    <row r="60">
      <c r="A60" s="9" t="s">
        <v>491</v>
      </c>
      <c r="B60" s="10">
        <v>44561.0</v>
      </c>
      <c r="C60" s="11">
        <v>1.0</v>
      </c>
      <c r="D60" s="9" t="s">
        <v>180</v>
      </c>
      <c r="E60" s="11">
        <v>16985.0</v>
      </c>
      <c r="F60" s="9" t="s">
        <v>1655</v>
      </c>
      <c r="G60" s="9" t="s">
        <v>1582</v>
      </c>
      <c r="H60" s="9" t="s">
        <v>1583</v>
      </c>
      <c r="I60" s="9" t="s">
        <v>1584</v>
      </c>
      <c r="J60" s="10">
        <v>44561.0</v>
      </c>
      <c r="K60" s="9" t="s">
        <v>1656</v>
      </c>
      <c r="L60" s="9" t="s">
        <v>1657</v>
      </c>
      <c r="M60" s="12">
        <v>1.849268E9</v>
      </c>
      <c r="N60" s="9" t="s">
        <v>1586</v>
      </c>
    </row>
    <row r="61">
      <c r="A61" s="9" t="s">
        <v>492</v>
      </c>
      <c r="B61" s="10">
        <v>44561.0</v>
      </c>
      <c r="C61" s="11">
        <v>1.0</v>
      </c>
      <c r="D61" s="9" t="s">
        <v>186</v>
      </c>
      <c r="E61" s="11">
        <v>16993.0</v>
      </c>
      <c r="F61" s="9" t="s">
        <v>1655</v>
      </c>
      <c r="G61" s="9" t="s">
        <v>1582</v>
      </c>
      <c r="H61" s="9" t="s">
        <v>1583</v>
      </c>
      <c r="I61" s="9" t="s">
        <v>1584</v>
      </c>
      <c r="J61" s="10">
        <v>44561.0</v>
      </c>
      <c r="K61" s="9" t="s">
        <v>1656</v>
      </c>
      <c r="L61" s="9" t="s">
        <v>1657</v>
      </c>
      <c r="M61" s="12">
        <v>1.28545E8</v>
      </c>
      <c r="N61" s="9" t="s">
        <v>1586</v>
      </c>
    </row>
    <row r="62">
      <c r="A62" s="9" t="s">
        <v>493</v>
      </c>
      <c r="B62" s="10">
        <v>44561.0</v>
      </c>
      <c r="C62" s="11">
        <v>1.0</v>
      </c>
      <c r="D62" s="9" t="s">
        <v>184</v>
      </c>
      <c r="E62" s="11">
        <v>17485.0</v>
      </c>
      <c r="F62" s="9" t="s">
        <v>1655</v>
      </c>
      <c r="G62" s="9" t="s">
        <v>1582</v>
      </c>
      <c r="H62" s="9" t="s">
        <v>1583</v>
      </c>
      <c r="I62" s="9" t="s">
        <v>1584</v>
      </c>
      <c r="J62" s="10">
        <v>44561.0</v>
      </c>
      <c r="K62" s="9" t="s">
        <v>1656</v>
      </c>
      <c r="L62" s="9" t="s">
        <v>1657</v>
      </c>
      <c r="M62" s="12">
        <v>2.453E9</v>
      </c>
      <c r="N62" s="9" t="s">
        <v>1586</v>
      </c>
    </row>
    <row r="63">
      <c r="A63" s="9" t="s">
        <v>494</v>
      </c>
      <c r="B63" s="10">
        <v>44561.0</v>
      </c>
      <c r="C63" s="11">
        <v>1.0</v>
      </c>
      <c r="D63" s="9" t="s">
        <v>259</v>
      </c>
      <c r="E63" s="11">
        <v>17434.0</v>
      </c>
      <c r="F63" s="9" t="s">
        <v>1655</v>
      </c>
      <c r="G63" s="9" t="s">
        <v>1582</v>
      </c>
      <c r="H63" s="9" t="s">
        <v>1589</v>
      </c>
      <c r="I63" s="9" t="s">
        <v>1584</v>
      </c>
      <c r="J63" s="10">
        <v>44561.0</v>
      </c>
      <c r="K63" s="9" t="s">
        <v>1656</v>
      </c>
      <c r="L63" s="9" t="s">
        <v>1657</v>
      </c>
      <c r="M63" s="12">
        <v>3.384439E9</v>
      </c>
      <c r="N63" s="9" t="s">
        <v>1586</v>
      </c>
    </row>
    <row r="64">
      <c r="A64" s="9" t="s">
        <v>495</v>
      </c>
      <c r="B64" s="10">
        <v>44561.0</v>
      </c>
      <c r="C64" s="11">
        <v>1.0</v>
      </c>
      <c r="D64" s="9" t="s">
        <v>359</v>
      </c>
      <c r="E64" s="11">
        <v>20800.0</v>
      </c>
      <c r="F64" s="9" t="s">
        <v>1655</v>
      </c>
      <c r="G64" s="9" t="s">
        <v>1582</v>
      </c>
      <c r="H64" s="9" t="s">
        <v>1583</v>
      </c>
      <c r="I64" s="9" t="s">
        <v>1584</v>
      </c>
      <c r="J64" s="10">
        <v>44561.0</v>
      </c>
      <c r="K64" s="9" t="s">
        <v>1656</v>
      </c>
      <c r="L64" s="9" t="s">
        <v>1657</v>
      </c>
      <c r="M64" s="12">
        <v>1.9791E8</v>
      </c>
      <c r="N64" s="9" t="s">
        <v>1586</v>
      </c>
    </row>
    <row r="65">
      <c r="A65" s="9" t="s">
        <v>496</v>
      </c>
      <c r="B65" s="10">
        <v>44561.0</v>
      </c>
      <c r="C65" s="11">
        <v>2.0</v>
      </c>
      <c r="D65" s="9" t="s">
        <v>497</v>
      </c>
      <c r="E65" s="11">
        <v>24910.0</v>
      </c>
      <c r="F65" s="9" t="s">
        <v>1655</v>
      </c>
      <c r="G65" s="9" t="s">
        <v>1582</v>
      </c>
      <c r="H65" s="9" t="s">
        <v>1583</v>
      </c>
      <c r="I65" s="9" t="s">
        <v>1584</v>
      </c>
      <c r="J65" s="10">
        <v>44561.0</v>
      </c>
      <c r="K65" s="9" t="s">
        <v>1656</v>
      </c>
      <c r="L65" s="9" t="s">
        <v>1657</v>
      </c>
      <c r="M65" s="12">
        <v>1.49287E8</v>
      </c>
      <c r="N65" s="9" t="s">
        <v>1586</v>
      </c>
    </row>
    <row r="66">
      <c r="A66" s="9" t="s">
        <v>498</v>
      </c>
      <c r="B66" s="10">
        <v>44561.0</v>
      </c>
      <c r="C66" s="11">
        <v>1.0</v>
      </c>
      <c r="D66" s="9" t="s">
        <v>499</v>
      </c>
      <c r="E66" s="11">
        <v>24872.0</v>
      </c>
      <c r="F66" s="9" t="s">
        <v>1655</v>
      </c>
      <c r="G66" s="9" t="s">
        <v>1582</v>
      </c>
      <c r="H66" s="9" t="s">
        <v>1583</v>
      </c>
      <c r="I66" s="9" t="s">
        <v>1584</v>
      </c>
      <c r="J66" s="10">
        <v>44561.0</v>
      </c>
      <c r="K66" s="9" t="s">
        <v>1656</v>
      </c>
      <c r="L66" s="9" t="s">
        <v>1657</v>
      </c>
      <c r="M66" s="12">
        <v>1.35984E8</v>
      </c>
      <c r="N66" s="9" t="s">
        <v>1586</v>
      </c>
    </row>
    <row r="67">
      <c r="A67" s="9" t="s">
        <v>500</v>
      </c>
      <c r="B67" s="10">
        <v>44561.0</v>
      </c>
      <c r="C67" s="11">
        <v>1.0</v>
      </c>
      <c r="D67" s="9" t="s">
        <v>501</v>
      </c>
      <c r="E67" s="11">
        <v>18414.0</v>
      </c>
      <c r="F67" s="9" t="s">
        <v>1655</v>
      </c>
      <c r="G67" s="9" t="s">
        <v>1582</v>
      </c>
      <c r="H67" s="9" t="s">
        <v>1583</v>
      </c>
      <c r="I67" s="9" t="s">
        <v>1584</v>
      </c>
      <c r="J67" s="10">
        <v>44561.0</v>
      </c>
      <c r="K67" s="9" t="s">
        <v>1656</v>
      </c>
      <c r="L67" s="9" t="s">
        <v>1657</v>
      </c>
      <c r="M67" s="12">
        <v>251000.0</v>
      </c>
      <c r="N67" s="9" t="s">
        <v>1586</v>
      </c>
    </row>
    <row r="68">
      <c r="A68" s="9" t="s">
        <v>502</v>
      </c>
      <c r="B68" s="10">
        <v>44561.0</v>
      </c>
      <c r="C68" s="11">
        <v>1.0</v>
      </c>
      <c r="D68" s="9" t="s">
        <v>503</v>
      </c>
      <c r="E68" s="11">
        <v>23469.0</v>
      </c>
      <c r="F68" s="9" t="s">
        <v>1655</v>
      </c>
      <c r="G68" s="9" t="s">
        <v>1582</v>
      </c>
      <c r="H68" s="9" t="s">
        <v>1583</v>
      </c>
      <c r="I68" s="9" t="s">
        <v>1584</v>
      </c>
      <c r="J68" s="10">
        <v>44561.0</v>
      </c>
      <c r="K68" s="9" t="s">
        <v>1656</v>
      </c>
      <c r="L68" s="9" t="s">
        <v>1657</v>
      </c>
      <c r="M68" s="12">
        <v>8.4039E7</v>
      </c>
      <c r="N68" s="9" t="s">
        <v>1586</v>
      </c>
    </row>
    <row r="69">
      <c r="A69" s="9" t="s">
        <v>504</v>
      </c>
      <c r="B69" s="10">
        <v>44561.0</v>
      </c>
      <c r="C69" s="11">
        <v>1.0</v>
      </c>
      <c r="D69" s="9" t="s">
        <v>335</v>
      </c>
      <c r="E69" s="11">
        <v>17450.0</v>
      </c>
      <c r="F69" s="9" t="s">
        <v>1655</v>
      </c>
      <c r="G69" s="9" t="s">
        <v>1582</v>
      </c>
      <c r="H69" s="9" t="s">
        <v>1583</v>
      </c>
      <c r="I69" s="9" t="s">
        <v>1584</v>
      </c>
      <c r="J69" s="10">
        <v>44561.0</v>
      </c>
      <c r="K69" s="9" t="s">
        <v>1656</v>
      </c>
      <c r="L69" s="9" t="s">
        <v>1657</v>
      </c>
      <c r="M69" s="12">
        <v>7.60524E8</v>
      </c>
      <c r="N69" s="9" t="s">
        <v>1586</v>
      </c>
    </row>
    <row r="70">
      <c r="A70" s="9" t="s">
        <v>505</v>
      </c>
      <c r="B70" s="10">
        <v>44561.0</v>
      </c>
      <c r="C70" s="11">
        <v>1.0</v>
      </c>
      <c r="D70" s="9" t="s">
        <v>238</v>
      </c>
      <c r="E70" s="11">
        <v>19364.0</v>
      </c>
      <c r="F70" s="9" t="s">
        <v>1655</v>
      </c>
      <c r="G70" s="9" t="s">
        <v>1582</v>
      </c>
      <c r="H70" s="9" t="s">
        <v>1583</v>
      </c>
      <c r="I70" s="9" t="s">
        <v>1584</v>
      </c>
      <c r="J70" s="10">
        <v>44561.0</v>
      </c>
      <c r="K70" s="9" t="s">
        <v>1656</v>
      </c>
      <c r="L70" s="9" t="s">
        <v>1657</v>
      </c>
      <c r="M70" s="12">
        <v>7.2938E7</v>
      </c>
      <c r="N70" s="9" t="s">
        <v>1586</v>
      </c>
    </row>
    <row r="71">
      <c r="A71" s="9" t="s">
        <v>506</v>
      </c>
      <c r="B71" s="10">
        <v>44561.0</v>
      </c>
      <c r="C71" s="11">
        <v>1.0</v>
      </c>
      <c r="D71" s="9" t="s">
        <v>149</v>
      </c>
      <c r="E71" s="11">
        <v>21024.0</v>
      </c>
      <c r="F71" s="9" t="s">
        <v>1655</v>
      </c>
      <c r="G71" s="9" t="s">
        <v>1582</v>
      </c>
      <c r="H71" s="9" t="s">
        <v>1583</v>
      </c>
      <c r="I71" s="9" t="s">
        <v>1584</v>
      </c>
      <c r="J71" s="10">
        <v>44561.0</v>
      </c>
      <c r="K71" s="9" t="s">
        <v>1656</v>
      </c>
      <c r="L71" s="9" t="s">
        <v>1657</v>
      </c>
      <c r="M71" s="12">
        <v>5.26273E8</v>
      </c>
      <c r="N71" s="9" t="s">
        <v>1586</v>
      </c>
    </row>
    <row r="72">
      <c r="A72" s="9" t="s">
        <v>507</v>
      </c>
      <c r="B72" s="10">
        <v>44561.0</v>
      </c>
      <c r="C72" s="11">
        <v>2.0</v>
      </c>
      <c r="D72" s="9" t="s">
        <v>508</v>
      </c>
      <c r="E72" s="11">
        <v>24929.0</v>
      </c>
      <c r="F72" s="9" t="s">
        <v>1655</v>
      </c>
      <c r="G72" s="9" t="s">
        <v>1582</v>
      </c>
      <c r="H72" s="9" t="s">
        <v>1583</v>
      </c>
      <c r="I72" s="9" t="s">
        <v>1584</v>
      </c>
      <c r="J72" s="10">
        <v>44561.0</v>
      </c>
      <c r="K72" s="9" t="s">
        <v>1656</v>
      </c>
      <c r="L72" s="9" t="s">
        <v>1657</v>
      </c>
      <c r="M72" s="12">
        <v>1.0611482E10</v>
      </c>
      <c r="N72" s="9" t="s">
        <v>1586</v>
      </c>
    </row>
    <row r="73">
      <c r="A73" s="9" t="s">
        <v>509</v>
      </c>
      <c r="B73" s="10">
        <v>44561.0</v>
      </c>
      <c r="C73" s="11">
        <v>1.0</v>
      </c>
      <c r="D73" s="9" t="s">
        <v>161</v>
      </c>
      <c r="E73" s="11">
        <v>18660.0</v>
      </c>
      <c r="F73" s="9" t="s">
        <v>1655</v>
      </c>
      <c r="G73" s="9" t="s">
        <v>1582</v>
      </c>
      <c r="H73" s="9" t="s">
        <v>1583</v>
      </c>
      <c r="I73" s="9" t="s">
        <v>1584</v>
      </c>
      <c r="J73" s="10">
        <v>44561.0</v>
      </c>
      <c r="K73" s="9" t="s">
        <v>1656</v>
      </c>
      <c r="L73" s="9" t="s">
        <v>1657</v>
      </c>
      <c r="M73" s="12">
        <v>6.3567E7</v>
      </c>
      <c r="N73" s="9" t="s">
        <v>1586</v>
      </c>
    </row>
    <row r="74">
      <c r="A74" s="9" t="s">
        <v>510</v>
      </c>
      <c r="B74" s="10">
        <v>44561.0</v>
      </c>
      <c r="C74" s="11">
        <v>1.0</v>
      </c>
      <c r="D74" s="9" t="s">
        <v>152</v>
      </c>
      <c r="E74" s="11">
        <v>20192.0</v>
      </c>
      <c r="F74" s="9" t="s">
        <v>1655</v>
      </c>
      <c r="G74" s="9" t="s">
        <v>1582</v>
      </c>
      <c r="H74" s="9" t="s">
        <v>1583</v>
      </c>
      <c r="I74" s="9" t="s">
        <v>1584</v>
      </c>
      <c r="J74" s="10">
        <v>44561.0</v>
      </c>
      <c r="K74" s="9" t="s">
        <v>1656</v>
      </c>
      <c r="L74" s="9" t="s">
        <v>1657</v>
      </c>
      <c r="M74" s="12">
        <v>3.60779E8</v>
      </c>
      <c r="N74" s="9" t="s">
        <v>1586</v>
      </c>
    </row>
    <row r="75">
      <c r="A75" s="9" t="s">
        <v>511</v>
      </c>
      <c r="B75" s="10">
        <v>44561.0</v>
      </c>
      <c r="C75" s="11">
        <v>1.0</v>
      </c>
      <c r="D75" s="9" t="s">
        <v>197</v>
      </c>
      <c r="E75" s="11">
        <v>17329.0</v>
      </c>
      <c r="F75" s="9" t="s">
        <v>1655</v>
      </c>
      <c r="G75" s="9" t="s">
        <v>1582</v>
      </c>
      <c r="H75" s="9" t="s">
        <v>1583</v>
      </c>
      <c r="I75" s="9" t="s">
        <v>1584</v>
      </c>
      <c r="J75" s="10">
        <v>44561.0</v>
      </c>
      <c r="K75" s="9" t="s">
        <v>1656</v>
      </c>
      <c r="L75" s="9" t="s">
        <v>1657</v>
      </c>
      <c r="M75" s="12">
        <v>3.737879E9</v>
      </c>
      <c r="N75" s="9" t="s">
        <v>1586</v>
      </c>
    </row>
    <row r="76">
      <c r="A76" s="9" t="s">
        <v>512</v>
      </c>
      <c r="B76" s="10">
        <v>44561.0</v>
      </c>
      <c r="C76" s="11">
        <v>1.0</v>
      </c>
      <c r="D76" s="9" t="s">
        <v>334</v>
      </c>
      <c r="E76" s="11">
        <v>17930.0</v>
      </c>
      <c r="F76" s="9" t="s">
        <v>1655</v>
      </c>
      <c r="G76" s="9" t="s">
        <v>1582</v>
      </c>
      <c r="H76" s="9" t="s">
        <v>1583</v>
      </c>
      <c r="I76" s="9" t="s">
        <v>1584</v>
      </c>
      <c r="J76" s="10">
        <v>44561.0</v>
      </c>
      <c r="K76" s="9" t="s">
        <v>1656</v>
      </c>
      <c r="L76" s="9" t="s">
        <v>1657</v>
      </c>
      <c r="M76" s="12">
        <v>1.882159E9</v>
      </c>
      <c r="N76" s="9" t="s">
        <v>1586</v>
      </c>
    </row>
    <row r="77">
      <c r="A77" s="9" t="s">
        <v>513</v>
      </c>
      <c r="B77" s="10">
        <v>44561.0</v>
      </c>
      <c r="C77" s="11">
        <v>1.0</v>
      </c>
      <c r="D77" s="9" t="s">
        <v>514</v>
      </c>
      <c r="E77" s="11">
        <v>23060.0</v>
      </c>
      <c r="F77" s="9" t="s">
        <v>1655</v>
      </c>
      <c r="G77" s="9" t="s">
        <v>1582</v>
      </c>
      <c r="H77" s="9" t="s">
        <v>1583</v>
      </c>
      <c r="I77" s="9" t="s">
        <v>1584</v>
      </c>
      <c r="J77" s="10">
        <v>44561.0</v>
      </c>
      <c r="K77" s="9" t="s">
        <v>1656</v>
      </c>
      <c r="L77" s="9" t="s">
        <v>1657</v>
      </c>
      <c r="M77" s="12">
        <v>8.388E7</v>
      </c>
      <c r="N77" s="9" t="s">
        <v>1586</v>
      </c>
    </row>
    <row r="78">
      <c r="A78" s="9" t="s">
        <v>515</v>
      </c>
      <c r="B78" s="10">
        <v>44561.0</v>
      </c>
      <c r="C78" s="11">
        <v>1.0</v>
      </c>
      <c r="D78" s="9" t="s">
        <v>146</v>
      </c>
      <c r="E78" s="11">
        <v>20397.0</v>
      </c>
      <c r="F78" s="9" t="s">
        <v>1655</v>
      </c>
      <c r="G78" s="9" t="s">
        <v>1582</v>
      </c>
      <c r="H78" s="9" t="s">
        <v>1583</v>
      </c>
      <c r="I78" s="9" t="s">
        <v>1584</v>
      </c>
      <c r="J78" s="10">
        <v>44561.0</v>
      </c>
      <c r="K78" s="9" t="s">
        <v>1656</v>
      </c>
      <c r="L78" s="9" t="s">
        <v>1657</v>
      </c>
      <c r="M78" s="12">
        <v>1.097231E9</v>
      </c>
      <c r="N78" s="9" t="s">
        <v>1586</v>
      </c>
    </row>
    <row r="79">
      <c r="A79" s="9" t="s">
        <v>516</v>
      </c>
      <c r="B79" s="10">
        <v>44561.0</v>
      </c>
      <c r="C79" s="11">
        <v>1.0</v>
      </c>
      <c r="D79" s="9" t="s">
        <v>363</v>
      </c>
      <c r="E79" s="11">
        <v>17671.0</v>
      </c>
      <c r="F79" s="9" t="s">
        <v>1655</v>
      </c>
      <c r="G79" s="9" t="s">
        <v>1582</v>
      </c>
      <c r="H79" s="9" t="s">
        <v>1583</v>
      </c>
      <c r="I79" s="9" t="s">
        <v>1584</v>
      </c>
      <c r="J79" s="10">
        <v>44561.0</v>
      </c>
      <c r="K79" s="9" t="s">
        <v>1656</v>
      </c>
      <c r="L79" s="9" t="s">
        <v>1657</v>
      </c>
      <c r="M79" s="12">
        <v>2.2321331E10</v>
      </c>
      <c r="N79" s="9" t="s">
        <v>1586</v>
      </c>
    </row>
    <row r="80">
      <c r="A80" s="9" t="s">
        <v>517</v>
      </c>
      <c r="B80" s="10">
        <v>44561.0</v>
      </c>
      <c r="C80" s="11">
        <v>1.0</v>
      </c>
      <c r="D80" s="9" t="s">
        <v>518</v>
      </c>
      <c r="E80" s="11">
        <v>26468.0</v>
      </c>
      <c r="F80" s="9" t="s">
        <v>1655</v>
      </c>
      <c r="G80" s="9" t="s">
        <v>1582</v>
      </c>
      <c r="H80" s="9" t="s">
        <v>1583</v>
      </c>
      <c r="I80" s="9" t="s">
        <v>1584</v>
      </c>
      <c r="J80" s="10">
        <v>44561.0</v>
      </c>
      <c r="K80" s="9" t="s">
        <v>1656</v>
      </c>
      <c r="L80" s="9" t="s">
        <v>1657</v>
      </c>
      <c r="M80" s="12">
        <v>9.4581E7</v>
      </c>
      <c r="N80" s="9" t="s">
        <v>1586</v>
      </c>
    </row>
    <row r="81">
      <c r="A81" s="9" t="s">
        <v>519</v>
      </c>
      <c r="B81" s="10">
        <v>44561.0</v>
      </c>
      <c r="C81" s="11">
        <v>1.0</v>
      </c>
      <c r="D81" s="9" t="s">
        <v>520</v>
      </c>
      <c r="E81" s="11">
        <v>17493.0</v>
      </c>
      <c r="F81" s="9" t="s">
        <v>1655</v>
      </c>
      <c r="G81" s="9" t="s">
        <v>1582</v>
      </c>
      <c r="H81" s="9" t="s">
        <v>1589</v>
      </c>
      <c r="I81" s="9" t="s">
        <v>1584</v>
      </c>
      <c r="J81" s="10">
        <v>44561.0</v>
      </c>
      <c r="K81" s="9" t="s">
        <v>1656</v>
      </c>
      <c r="L81" s="9" t="s">
        <v>1657</v>
      </c>
      <c r="M81" s="12">
        <v>3.516303E9</v>
      </c>
      <c r="N81" s="9" t="s">
        <v>1586</v>
      </c>
    </row>
    <row r="82">
      <c r="A82" s="9" t="s">
        <v>521</v>
      </c>
      <c r="B82" s="10">
        <v>44286.0</v>
      </c>
      <c r="C82" s="11">
        <v>1.0</v>
      </c>
      <c r="D82" s="9" t="s">
        <v>522</v>
      </c>
      <c r="E82" s="11">
        <v>25496.0</v>
      </c>
      <c r="F82" s="9" t="s">
        <v>1655</v>
      </c>
      <c r="G82" s="9" t="s">
        <v>1582</v>
      </c>
      <c r="H82" s="9" t="s">
        <v>1583</v>
      </c>
      <c r="I82" s="9" t="s">
        <v>1584</v>
      </c>
      <c r="J82" s="10">
        <v>44286.0</v>
      </c>
      <c r="K82" s="9" t="s">
        <v>1656</v>
      </c>
      <c r="L82" s="9" t="s">
        <v>1657</v>
      </c>
      <c r="M82" s="12">
        <v>7.08346E8</v>
      </c>
      <c r="N82" s="9" t="s">
        <v>1586</v>
      </c>
    </row>
    <row r="83">
      <c r="A83" s="9" t="s">
        <v>523</v>
      </c>
      <c r="B83" s="10">
        <v>44561.0</v>
      </c>
      <c r="C83" s="11">
        <v>1.0</v>
      </c>
      <c r="D83" s="9" t="s">
        <v>524</v>
      </c>
      <c r="E83" s="11">
        <v>18430.0</v>
      </c>
      <c r="F83" s="9" t="s">
        <v>1655</v>
      </c>
      <c r="G83" s="9" t="s">
        <v>1582</v>
      </c>
      <c r="H83" s="9" t="s">
        <v>1583</v>
      </c>
      <c r="I83" s="9" t="s">
        <v>1584</v>
      </c>
      <c r="J83" s="10">
        <v>44561.0</v>
      </c>
      <c r="K83" s="9" t="s">
        <v>1656</v>
      </c>
      <c r="L83" s="9" t="s">
        <v>1657</v>
      </c>
      <c r="M83" s="12">
        <v>7.935E7</v>
      </c>
      <c r="N83" s="9" t="s">
        <v>1586</v>
      </c>
    </row>
    <row r="84">
      <c r="A84" s="9" t="s">
        <v>525</v>
      </c>
      <c r="B84" s="10">
        <v>44561.0</v>
      </c>
      <c r="C84" s="11">
        <v>1.0</v>
      </c>
      <c r="D84" s="9" t="s">
        <v>526</v>
      </c>
      <c r="E84" s="11">
        <v>18538.0</v>
      </c>
      <c r="F84" s="9" t="s">
        <v>1655</v>
      </c>
      <c r="G84" s="9" t="s">
        <v>1582</v>
      </c>
      <c r="H84" s="9" t="s">
        <v>1583</v>
      </c>
      <c r="I84" s="9" t="s">
        <v>1584</v>
      </c>
      <c r="J84" s="10">
        <v>44561.0</v>
      </c>
      <c r="K84" s="9" t="s">
        <v>1656</v>
      </c>
      <c r="L84" s="9" t="s">
        <v>1657</v>
      </c>
      <c r="M84" s="12">
        <v>1.3062E7</v>
      </c>
      <c r="N84" s="9" t="s">
        <v>1586</v>
      </c>
    </row>
    <row r="85">
      <c r="A85" s="9" t="s">
        <v>527</v>
      </c>
      <c r="B85" s="10">
        <v>44561.0</v>
      </c>
      <c r="C85" s="11">
        <v>1.0</v>
      </c>
      <c r="D85" s="9" t="s">
        <v>528</v>
      </c>
      <c r="E85" s="11">
        <v>18554.0</v>
      </c>
      <c r="F85" s="9" t="s">
        <v>1655</v>
      </c>
      <c r="G85" s="9" t="s">
        <v>1582</v>
      </c>
      <c r="H85" s="9" t="s">
        <v>1583</v>
      </c>
      <c r="I85" s="9" t="s">
        <v>1584</v>
      </c>
      <c r="J85" s="10">
        <v>44561.0</v>
      </c>
      <c r="K85" s="9" t="s">
        <v>1656</v>
      </c>
      <c r="L85" s="9" t="s">
        <v>1657</v>
      </c>
      <c r="M85" s="12">
        <v>408000.0</v>
      </c>
      <c r="N85" s="9" t="s">
        <v>1586</v>
      </c>
    </row>
    <row r="86">
      <c r="A86" s="9" t="s">
        <v>529</v>
      </c>
      <c r="B86" s="10">
        <v>44561.0</v>
      </c>
      <c r="C86" s="11">
        <v>1.0</v>
      </c>
      <c r="D86" s="9" t="s">
        <v>337</v>
      </c>
      <c r="E86" s="11">
        <v>19593.0</v>
      </c>
      <c r="F86" s="9" t="s">
        <v>1655</v>
      </c>
      <c r="G86" s="9" t="s">
        <v>1582</v>
      </c>
      <c r="H86" s="9" t="s">
        <v>1583</v>
      </c>
      <c r="I86" s="9" t="s">
        <v>1584</v>
      </c>
      <c r="J86" s="10">
        <v>44561.0</v>
      </c>
      <c r="K86" s="9" t="s">
        <v>1656</v>
      </c>
      <c r="L86" s="9" t="s">
        <v>1657</v>
      </c>
      <c r="M86" s="12">
        <v>1.1521E7</v>
      </c>
      <c r="N86" s="9" t="s">
        <v>1586</v>
      </c>
    </row>
    <row r="87">
      <c r="A87" s="9" t="s">
        <v>530</v>
      </c>
      <c r="B87" s="10">
        <v>44561.0</v>
      </c>
      <c r="C87" s="11">
        <v>1.0</v>
      </c>
      <c r="D87" s="9" t="s">
        <v>531</v>
      </c>
      <c r="E87" s="11">
        <v>18236.0</v>
      </c>
      <c r="F87" s="9" t="s">
        <v>1655</v>
      </c>
      <c r="G87" s="9" t="s">
        <v>1582</v>
      </c>
      <c r="H87" s="9" t="s">
        <v>1583</v>
      </c>
      <c r="I87" s="9" t="s">
        <v>1584</v>
      </c>
      <c r="J87" s="10">
        <v>44561.0</v>
      </c>
      <c r="K87" s="9" t="s">
        <v>1656</v>
      </c>
      <c r="L87" s="9" t="s">
        <v>1657</v>
      </c>
      <c r="M87" s="12">
        <v>130000.0</v>
      </c>
      <c r="N87" s="9" t="s">
        <v>1586</v>
      </c>
    </row>
    <row r="88">
      <c r="A88" s="9" t="s">
        <v>532</v>
      </c>
      <c r="B88" s="10">
        <v>44561.0</v>
      </c>
      <c r="C88" s="11">
        <v>1.0</v>
      </c>
      <c r="D88" s="9" t="s">
        <v>339</v>
      </c>
      <c r="E88" s="11">
        <v>17892.0</v>
      </c>
      <c r="F88" s="9" t="s">
        <v>1655</v>
      </c>
      <c r="G88" s="9" t="s">
        <v>1582</v>
      </c>
      <c r="H88" s="9" t="s">
        <v>1583</v>
      </c>
      <c r="I88" s="9" t="s">
        <v>1584</v>
      </c>
      <c r="J88" s="10">
        <v>44561.0</v>
      </c>
      <c r="K88" s="9" t="s">
        <v>1656</v>
      </c>
      <c r="L88" s="9" t="s">
        <v>1657</v>
      </c>
      <c r="M88" s="12">
        <v>4.69552E8</v>
      </c>
      <c r="N88" s="9" t="s">
        <v>1586</v>
      </c>
    </row>
    <row r="89">
      <c r="A89" s="9" t="s">
        <v>533</v>
      </c>
      <c r="B89" s="10">
        <v>44561.0</v>
      </c>
      <c r="C89" s="11">
        <v>2.0</v>
      </c>
      <c r="D89" s="9" t="s">
        <v>82</v>
      </c>
      <c r="E89" s="11">
        <v>17884.0</v>
      </c>
      <c r="F89" s="9" t="s">
        <v>1655</v>
      </c>
      <c r="G89" s="9" t="s">
        <v>1582</v>
      </c>
      <c r="H89" s="9" t="s">
        <v>1583</v>
      </c>
      <c r="I89" s="9" t="s">
        <v>1584</v>
      </c>
      <c r="J89" s="10">
        <v>44561.0</v>
      </c>
      <c r="K89" s="9" t="s">
        <v>1656</v>
      </c>
      <c r="L89" s="9" t="s">
        <v>1657</v>
      </c>
      <c r="M89" s="12">
        <v>0.0</v>
      </c>
      <c r="N89" s="9" t="s">
        <v>1586</v>
      </c>
    </row>
    <row r="90">
      <c r="A90" s="9" t="s">
        <v>534</v>
      </c>
      <c r="B90" s="10">
        <v>44561.0</v>
      </c>
      <c r="C90" s="11">
        <v>2.0</v>
      </c>
      <c r="D90" s="9" t="s">
        <v>535</v>
      </c>
      <c r="E90" s="11">
        <v>18406.0</v>
      </c>
      <c r="F90" s="9" t="s">
        <v>1655</v>
      </c>
      <c r="G90" s="9" t="s">
        <v>1582</v>
      </c>
      <c r="H90" s="9" t="s">
        <v>1583</v>
      </c>
      <c r="I90" s="9" t="s">
        <v>1584</v>
      </c>
      <c r="J90" s="10">
        <v>44561.0</v>
      </c>
      <c r="K90" s="9" t="s">
        <v>1656</v>
      </c>
      <c r="L90" s="9" t="s">
        <v>1657</v>
      </c>
      <c r="M90" s="12">
        <v>5109000.0</v>
      </c>
      <c r="N90" s="9" t="s">
        <v>1586</v>
      </c>
    </row>
    <row r="91">
      <c r="A91" s="9" t="s">
        <v>536</v>
      </c>
      <c r="B91" s="10">
        <v>44561.0</v>
      </c>
      <c r="C91" s="11">
        <v>1.0</v>
      </c>
      <c r="D91" s="9" t="s">
        <v>537</v>
      </c>
      <c r="E91" s="11">
        <v>18066.0</v>
      </c>
      <c r="F91" s="9" t="s">
        <v>1655</v>
      </c>
      <c r="G91" s="9" t="s">
        <v>1582</v>
      </c>
      <c r="H91" s="9" t="s">
        <v>1583</v>
      </c>
      <c r="I91" s="9" t="s">
        <v>1584</v>
      </c>
      <c r="J91" s="10">
        <v>44561.0</v>
      </c>
      <c r="K91" s="9" t="s">
        <v>1656</v>
      </c>
      <c r="L91" s="9" t="s">
        <v>1657</v>
      </c>
      <c r="M91" s="12">
        <v>3000.0</v>
      </c>
      <c r="N91" s="9" t="s">
        <v>1586</v>
      </c>
    </row>
    <row r="92">
      <c r="A92" s="9" t="s">
        <v>538</v>
      </c>
      <c r="B92" s="10">
        <v>44561.0</v>
      </c>
      <c r="C92" s="11">
        <v>1.0</v>
      </c>
      <c r="D92" s="9" t="s">
        <v>215</v>
      </c>
      <c r="E92" s="11">
        <v>17965.0</v>
      </c>
      <c r="F92" s="9" t="s">
        <v>1655</v>
      </c>
      <c r="G92" s="9" t="s">
        <v>1582</v>
      </c>
      <c r="H92" s="9" t="s">
        <v>1583</v>
      </c>
      <c r="I92" s="9" t="s">
        <v>1584</v>
      </c>
      <c r="J92" s="10">
        <v>44561.0</v>
      </c>
      <c r="K92" s="9" t="s">
        <v>1656</v>
      </c>
      <c r="L92" s="9" t="s">
        <v>1657</v>
      </c>
      <c r="M92" s="12">
        <v>0.0</v>
      </c>
      <c r="N92" s="9" t="s">
        <v>1586</v>
      </c>
    </row>
    <row r="93">
      <c r="A93" s="9" t="s">
        <v>539</v>
      </c>
      <c r="B93" s="10">
        <v>44561.0</v>
      </c>
      <c r="C93" s="11">
        <v>1.0</v>
      </c>
      <c r="D93" s="9" t="s">
        <v>143</v>
      </c>
      <c r="E93" s="11">
        <v>17973.0</v>
      </c>
      <c r="F93" s="9" t="s">
        <v>1655</v>
      </c>
      <c r="G93" s="9" t="s">
        <v>1582</v>
      </c>
      <c r="H93" s="9" t="s">
        <v>1583</v>
      </c>
      <c r="I93" s="9" t="s">
        <v>1584</v>
      </c>
      <c r="J93" s="10">
        <v>44561.0</v>
      </c>
      <c r="K93" s="9" t="s">
        <v>1656</v>
      </c>
      <c r="L93" s="9" t="s">
        <v>1657</v>
      </c>
      <c r="M93" s="12">
        <v>2.250362E9</v>
      </c>
      <c r="N93" s="9" t="s">
        <v>1586</v>
      </c>
    </row>
    <row r="94">
      <c r="A94" s="9" t="s">
        <v>540</v>
      </c>
      <c r="B94" s="10">
        <v>44561.0</v>
      </c>
      <c r="C94" s="11">
        <v>1.0</v>
      </c>
      <c r="D94" s="9" t="s">
        <v>97</v>
      </c>
      <c r="E94" s="11">
        <v>18821.0</v>
      </c>
      <c r="F94" s="9" t="s">
        <v>1655</v>
      </c>
      <c r="G94" s="9" t="s">
        <v>1582</v>
      </c>
      <c r="H94" s="9" t="s">
        <v>1583</v>
      </c>
      <c r="I94" s="9" t="s">
        <v>1584</v>
      </c>
      <c r="J94" s="10">
        <v>44561.0</v>
      </c>
      <c r="K94" s="9" t="s">
        <v>1656</v>
      </c>
      <c r="L94" s="9" t="s">
        <v>1657</v>
      </c>
      <c r="M94" s="12">
        <v>1.495259E9</v>
      </c>
      <c r="N94" s="9" t="s">
        <v>1586</v>
      </c>
    </row>
    <row r="95">
      <c r="A95" s="9" t="s">
        <v>541</v>
      </c>
      <c r="B95" s="10">
        <v>44561.0</v>
      </c>
      <c r="C95" s="11">
        <v>1.0</v>
      </c>
      <c r="D95" s="9" t="s">
        <v>542</v>
      </c>
      <c r="E95" s="11">
        <v>22454.0</v>
      </c>
      <c r="F95" s="9" t="s">
        <v>1655</v>
      </c>
      <c r="G95" s="9" t="s">
        <v>1582</v>
      </c>
      <c r="H95" s="9" t="s">
        <v>1583</v>
      </c>
      <c r="I95" s="9" t="s">
        <v>1584</v>
      </c>
      <c r="J95" s="10">
        <v>44561.0</v>
      </c>
      <c r="K95" s="9" t="s">
        <v>1656</v>
      </c>
      <c r="L95" s="9" t="s">
        <v>1657</v>
      </c>
      <c r="M95" s="12">
        <v>2.73591E8</v>
      </c>
      <c r="N95" s="9" t="s">
        <v>1586</v>
      </c>
    </row>
    <row r="96">
      <c r="A96" s="9" t="s">
        <v>543</v>
      </c>
      <c r="B96" s="10">
        <v>44561.0</v>
      </c>
      <c r="C96" s="11">
        <v>1.0</v>
      </c>
      <c r="D96" s="9" t="s">
        <v>242</v>
      </c>
      <c r="E96" s="11">
        <v>20575.0</v>
      </c>
      <c r="F96" s="9" t="s">
        <v>1655</v>
      </c>
      <c r="G96" s="9" t="s">
        <v>1582</v>
      </c>
      <c r="H96" s="9" t="s">
        <v>1583</v>
      </c>
      <c r="I96" s="9" t="s">
        <v>1584</v>
      </c>
      <c r="J96" s="10">
        <v>44561.0</v>
      </c>
      <c r="K96" s="9" t="s">
        <v>1656</v>
      </c>
      <c r="L96" s="9" t="s">
        <v>1657</v>
      </c>
      <c r="M96" s="12">
        <v>1.7847862E10</v>
      </c>
      <c r="N96" s="9" t="s">
        <v>1586</v>
      </c>
    </row>
    <row r="97">
      <c r="A97" s="9" t="s">
        <v>544</v>
      </c>
      <c r="B97" s="10">
        <v>44561.0</v>
      </c>
      <c r="C97" s="11">
        <v>2.0</v>
      </c>
      <c r="D97" s="9" t="s">
        <v>68</v>
      </c>
      <c r="E97" s="11">
        <v>19771.0</v>
      </c>
      <c r="F97" s="9" t="s">
        <v>1655</v>
      </c>
      <c r="G97" s="9" t="s">
        <v>1582</v>
      </c>
      <c r="H97" s="9" t="s">
        <v>1583</v>
      </c>
      <c r="I97" s="9" t="s">
        <v>1584</v>
      </c>
      <c r="J97" s="10">
        <v>44561.0</v>
      </c>
      <c r="K97" s="9" t="s">
        <v>1656</v>
      </c>
      <c r="L97" s="9" t="s">
        <v>1657</v>
      </c>
      <c r="M97" s="12">
        <v>3.81227E8</v>
      </c>
      <c r="N97" s="9" t="s">
        <v>1586</v>
      </c>
    </row>
    <row r="98">
      <c r="A98" s="9" t="s">
        <v>545</v>
      </c>
      <c r="B98" s="10">
        <v>44561.0</v>
      </c>
      <c r="C98" s="11">
        <v>1.0</v>
      </c>
      <c r="D98" s="9" t="s">
        <v>226</v>
      </c>
      <c r="E98" s="11">
        <v>21431.0</v>
      </c>
      <c r="F98" s="9" t="s">
        <v>1655</v>
      </c>
      <c r="G98" s="9" t="s">
        <v>1582</v>
      </c>
      <c r="H98" s="9" t="s">
        <v>1583</v>
      </c>
      <c r="I98" s="9" t="s">
        <v>1584</v>
      </c>
      <c r="J98" s="10">
        <v>44561.0</v>
      </c>
      <c r="K98" s="9" t="s">
        <v>1656</v>
      </c>
      <c r="L98" s="9" t="s">
        <v>1657</v>
      </c>
      <c r="M98" s="12">
        <v>2.573566E9</v>
      </c>
      <c r="N98" s="9" t="s">
        <v>1586</v>
      </c>
    </row>
    <row r="99">
      <c r="A99" s="9" t="s">
        <v>546</v>
      </c>
      <c r="B99" s="10">
        <v>44561.0</v>
      </c>
      <c r="C99" s="11">
        <v>1.0</v>
      </c>
      <c r="D99" s="9" t="s">
        <v>547</v>
      </c>
      <c r="E99" s="11">
        <v>20478.0</v>
      </c>
      <c r="F99" s="9" t="s">
        <v>1655</v>
      </c>
      <c r="G99" s="9" t="s">
        <v>1582</v>
      </c>
      <c r="H99" s="9" t="s">
        <v>1583</v>
      </c>
      <c r="I99" s="9" t="s">
        <v>1584</v>
      </c>
      <c r="J99" s="10">
        <v>44561.0</v>
      </c>
      <c r="K99" s="9" t="s">
        <v>1656</v>
      </c>
      <c r="L99" s="9" t="s">
        <v>1657</v>
      </c>
      <c r="M99" s="12">
        <v>1.794151E9</v>
      </c>
      <c r="N99" s="9" t="s">
        <v>1586</v>
      </c>
    </row>
    <row r="100">
      <c r="A100" s="9" t="s">
        <v>548</v>
      </c>
      <c r="B100" s="10">
        <v>44561.0</v>
      </c>
      <c r="C100" s="11">
        <v>1.0</v>
      </c>
      <c r="D100" s="9" t="s">
        <v>317</v>
      </c>
      <c r="E100" s="11">
        <v>18333.0</v>
      </c>
      <c r="F100" s="9" t="s">
        <v>1655</v>
      </c>
      <c r="G100" s="9" t="s">
        <v>1582</v>
      </c>
      <c r="H100" s="9" t="s">
        <v>1589</v>
      </c>
      <c r="I100" s="9" t="s">
        <v>1584</v>
      </c>
      <c r="J100" s="10">
        <v>44561.0</v>
      </c>
      <c r="K100" s="9" t="s">
        <v>1656</v>
      </c>
      <c r="L100" s="9" t="s">
        <v>1657</v>
      </c>
      <c r="M100" s="12">
        <v>201000.0</v>
      </c>
      <c r="N100" s="9" t="s">
        <v>1586</v>
      </c>
    </row>
    <row r="101">
      <c r="A101" s="9" t="s">
        <v>549</v>
      </c>
      <c r="B101" s="10">
        <v>44561.0</v>
      </c>
      <c r="C101" s="11">
        <v>1.0</v>
      </c>
      <c r="D101" s="9" t="s">
        <v>329</v>
      </c>
      <c r="E101" s="11">
        <v>18368.0</v>
      </c>
      <c r="F101" s="9" t="s">
        <v>1655</v>
      </c>
      <c r="G101" s="9" t="s">
        <v>1582</v>
      </c>
      <c r="H101" s="9" t="s">
        <v>1583</v>
      </c>
      <c r="I101" s="9" t="s">
        <v>1584</v>
      </c>
      <c r="J101" s="10">
        <v>44561.0</v>
      </c>
      <c r="K101" s="9" t="s">
        <v>1656</v>
      </c>
      <c r="L101" s="9" t="s">
        <v>1657</v>
      </c>
      <c r="M101" s="12">
        <v>9.90331E8</v>
      </c>
      <c r="N101" s="9" t="s">
        <v>1586</v>
      </c>
    </row>
    <row r="102">
      <c r="A102" s="9" t="s">
        <v>550</v>
      </c>
      <c r="B102" s="10">
        <v>44561.0</v>
      </c>
      <c r="C102" s="11">
        <v>1.0</v>
      </c>
      <c r="D102" s="9" t="s">
        <v>166</v>
      </c>
      <c r="E102" s="11">
        <v>18376.0</v>
      </c>
      <c r="F102" s="9" t="s">
        <v>1655</v>
      </c>
      <c r="G102" s="9" t="s">
        <v>1582</v>
      </c>
      <c r="H102" s="9" t="s">
        <v>1583</v>
      </c>
      <c r="I102" s="9" t="s">
        <v>1584</v>
      </c>
      <c r="J102" s="10">
        <v>44561.0</v>
      </c>
      <c r="K102" s="9" t="s">
        <v>1656</v>
      </c>
      <c r="L102" s="9" t="s">
        <v>1657</v>
      </c>
      <c r="M102" s="12">
        <v>1.169454E9</v>
      </c>
      <c r="N102" s="9" t="s">
        <v>1586</v>
      </c>
    </row>
    <row r="103">
      <c r="A103" s="9" t="s">
        <v>551</v>
      </c>
      <c r="B103" s="10">
        <v>44561.0</v>
      </c>
      <c r="C103" s="11">
        <v>1.0</v>
      </c>
      <c r="D103" s="9" t="s">
        <v>370</v>
      </c>
      <c r="E103" s="11">
        <v>19330.0</v>
      </c>
      <c r="F103" s="9" t="s">
        <v>1655</v>
      </c>
      <c r="G103" s="9" t="s">
        <v>1582</v>
      </c>
      <c r="H103" s="9" t="s">
        <v>1583</v>
      </c>
      <c r="I103" s="9" t="s">
        <v>1584</v>
      </c>
      <c r="J103" s="10">
        <v>44561.0</v>
      </c>
      <c r="K103" s="9" t="s">
        <v>1656</v>
      </c>
      <c r="L103" s="9" t="s">
        <v>1657</v>
      </c>
      <c r="M103" s="12">
        <v>5.8824E7</v>
      </c>
      <c r="N103" s="9" t="s">
        <v>1586</v>
      </c>
    </row>
    <row r="104">
      <c r="A104" s="9" t="s">
        <v>552</v>
      </c>
      <c r="B104" s="10">
        <v>44561.0</v>
      </c>
      <c r="C104" s="11">
        <v>1.0</v>
      </c>
      <c r="D104" s="9" t="s">
        <v>553</v>
      </c>
      <c r="E104" s="11">
        <v>23167.0</v>
      </c>
      <c r="F104" s="9" t="s">
        <v>1655</v>
      </c>
      <c r="G104" s="9" t="s">
        <v>1582</v>
      </c>
      <c r="H104" s="9" t="s">
        <v>1583</v>
      </c>
      <c r="I104" s="9" t="s">
        <v>1584</v>
      </c>
      <c r="J104" s="10">
        <v>44561.0</v>
      </c>
      <c r="K104" s="9" t="s">
        <v>1656</v>
      </c>
      <c r="L104" s="9" t="s">
        <v>1657</v>
      </c>
      <c r="M104" s="12">
        <v>4.47453E8</v>
      </c>
      <c r="N104" s="9" t="s">
        <v>1586</v>
      </c>
    </row>
    <row r="105">
      <c r="A105" s="9" t="s">
        <v>554</v>
      </c>
      <c r="B105" s="10">
        <v>44561.0</v>
      </c>
      <c r="C105" s="11">
        <v>1.0</v>
      </c>
      <c r="D105" s="9" t="s">
        <v>155</v>
      </c>
      <c r="E105" s="11">
        <v>21849.0</v>
      </c>
      <c r="F105" s="9" t="s">
        <v>1655</v>
      </c>
      <c r="G105" s="9" t="s">
        <v>1582</v>
      </c>
      <c r="H105" s="9" t="s">
        <v>1583</v>
      </c>
      <c r="I105" s="9" t="s">
        <v>1584</v>
      </c>
      <c r="J105" s="10">
        <v>44561.0</v>
      </c>
      <c r="K105" s="9" t="s">
        <v>1656</v>
      </c>
      <c r="L105" s="9" t="s">
        <v>1657</v>
      </c>
      <c r="M105" s="12">
        <v>3.3721E8</v>
      </c>
      <c r="N105" s="9" t="s">
        <v>1586</v>
      </c>
    </row>
    <row r="106">
      <c r="A106" s="9" t="s">
        <v>555</v>
      </c>
      <c r="B106" s="10">
        <v>44561.0</v>
      </c>
      <c r="C106" s="11">
        <v>2.0</v>
      </c>
      <c r="D106" s="9" t="s">
        <v>198</v>
      </c>
      <c r="E106" s="11">
        <v>20010.0</v>
      </c>
      <c r="F106" s="9" t="s">
        <v>1655</v>
      </c>
      <c r="G106" s="9" t="s">
        <v>1582</v>
      </c>
      <c r="H106" s="9" t="s">
        <v>1583</v>
      </c>
      <c r="I106" s="9" t="s">
        <v>1584</v>
      </c>
      <c r="J106" s="10">
        <v>44561.0</v>
      </c>
      <c r="K106" s="9" t="s">
        <v>1656</v>
      </c>
      <c r="L106" s="9" t="s">
        <v>1657</v>
      </c>
      <c r="M106" s="12">
        <v>6.86862E8</v>
      </c>
      <c r="N106" s="9" t="s">
        <v>1586</v>
      </c>
    </row>
    <row r="107">
      <c r="A107" s="9" t="s">
        <v>556</v>
      </c>
      <c r="B107" s="10">
        <v>44561.0</v>
      </c>
      <c r="C107" s="11">
        <v>1.0</v>
      </c>
      <c r="D107" s="9" t="s">
        <v>174</v>
      </c>
      <c r="E107" s="11">
        <v>18597.0</v>
      </c>
      <c r="F107" s="9" t="s">
        <v>1655</v>
      </c>
      <c r="G107" s="9" t="s">
        <v>1582</v>
      </c>
      <c r="H107" s="9" t="s">
        <v>1583</v>
      </c>
      <c r="I107" s="9" t="s">
        <v>1584</v>
      </c>
      <c r="J107" s="10">
        <v>44561.0</v>
      </c>
      <c r="K107" s="9" t="s">
        <v>1656</v>
      </c>
      <c r="L107" s="9" t="s">
        <v>1657</v>
      </c>
      <c r="M107" s="12">
        <v>8599000.0</v>
      </c>
      <c r="N107" s="9" t="s">
        <v>1586</v>
      </c>
    </row>
    <row r="108">
      <c r="A108" s="9" t="s">
        <v>557</v>
      </c>
      <c r="B108" s="10">
        <v>44561.0</v>
      </c>
      <c r="C108" s="11">
        <v>3.0</v>
      </c>
      <c r="D108" s="9" t="s">
        <v>558</v>
      </c>
      <c r="E108" s="11">
        <v>25780.0</v>
      </c>
      <c r="F108" s="9" t="s">
        <v>1655</v>
      </c>
      <c r="G108" s="9" t="s">
        <v>1582</v>
      </c>
      <c r="H108" s="9" t="s">
        <v>1583</v>
      </c>
      <c r="I108" s="9" t="s">
        <v>1584</v>
      </c>
      <c r="J108" s="10">
        <v>44561.0</v>
      </c>
      <c r="K108" s="9" t="s">
        <v>1656</v>
      </c>
      <c r="L108" s="9" t="s">
        <v>1657</v>
      </c>
      <c r="M108" s="12">
        <v>1.6536E8</v>
      </c>
      <c r="N108" s="9" t="s">
        <v>1586</v>
      </c>
    </row>
    <row r="109">
      <c r="A109" s="9" t="s">
        <v>559</v>
      </c>
      <c r="B109" s="10">
        <v>44561.0</v>
      </c>
      <c r="C109" s="11">
        <v>1.0</v>
      </c>
      <c r="D109" s="9" t="s">
        <v>252</v>
      </c>
      <c r="E109" s="11">
        <v>19879.0</v>
      </c>
      <c r="F109" s="9" t="s">
        <v>1655</v>
      </c>
      <c r="G109" s="9" t="s">
        <v>1582</v>
      </c>
      <c r="H109" s="9" t="s">
        <v>1583</v>
      </c>
      <c r="I109" s="9" t="s">
        <v>1584</v>
      </c>
      <c r="J109" s="10">
        <v>44561.0</v>
      </c>
      <c r="K109" s="9" t="s">
        <v>1656</v>
      </c>
      <c r="L109" s="9" t="s">
        <v>1657</v>
      </c>
      <c r="M109" s="12">
        <v>1.00151E8</v>
      </c>
      <c r="N109" s="9" t="s">
        <v>1586</v>
      </c>
    </row>
    <row r="110">
      <c r="A110" s="9" t="s">
        <v>560</v>
      </c>
      <c r="B110" s="10">
        <v>44561.0</v>
      </c>
      <c r="C110" s="11">
        <v>2.0</v>
      </c>
      <c r="D110" s="9" t="s">
        <v>193</v>
      </c>
      <c r="E110" s="11">
        <v>14605.0</v>
      </c>
      <c r="F110" s="9" t="s">
        <v>1655</v>
      </c>
      <c r="G110" s="9" t="s">
        <v>1582</v>
      </c>
      <c r="H110" s="9" t="s">
        <v>1583</v>
      </c>
      <c r="I110" s="9" t="s">
        <v>1584</v>
      </c>
      <c r="J110" s="10">
        <v>44561.0</v>
      </c>
      <c r="K110" s="9" t="s">
        <v>1656</v>
      </c>
      <c r="L110" s="9" t="s">
        <v>1657</v>
      </c>
      <c r="M110" s="12">
        <v>2.590132E9</v>
      </c>
      <c r="N110" s="9" t="s">
        <v>1586</v>
      </c>
    </row>
    <row r="111">
      <c r="A111" s="9" t="s">
        <v>561</v>
      </c>
      <c r="B111" s="10">
        <v>44561.0</v>
      </c>
      <c r="C111" s="11">
        <v>1.0</v>
      </c>
      <c r="D111" s="9" t="s">
        <v>562</v>
      </c>
      <c r="E111" s="11">
        <v>26476.0</v>
      </c>
      <c r="F111" s="9" t="s">
        <v>1655</v>
      </c>
      <c r="G111" s="9" t="s">
        <v>1582</v>
      </c>
      <c r="H111" s="9" t="s">
        <v>1583</v>
      </c>
      <c r="I111" s="9" t="s">
        <v>1584</v>
      </c>
      <c r="J111" s="10">
        <v>44561.0</v>
      </c>
      <c r="K111" s="9" t="s">
        <v>1656</v>
      </c>
      <c r="L111" s="9" t="s">
        <v>1657</v>
      </c>
      <c r="M111" s="12">
        <v>8.7456E7</v>
      </c>
      <c r="N111" s="9" t="s">
        <v>1586</v>
      </c>
    </row>
    <row r="112">
      <c r="A112" s="9" t="s">
        <v>563</v>
      </c>
      <c r="B112" s="10">
        <v>44561.0</v>
      </c>
      <c r="C112" s="11">
        <v>1.0</v>
      </c>
      <c r="D112" s="9" t="s">
        <v>564</v>
      </c>
      <c r="E112" s="11">
        <v>20001.0</v>
      </c>
      <c r="F112" s="9" t="s">
        <v>1655</v>
      </c>
      <c r="G112" s="9" t="s">
        <v>1582</v>
      </c>
      <c r="H112" s="9" t="s">
        <v>1583</v>
      </c>
      <c r="I112" s="9" t="s">
        <v>1584</v>
      </c>
      <c r="J112" s="10">
        <v>44561.0</v>
      </c>
      <c r="K112" s="9" t="s">
        <v>1656</v>
      </c>
      <c r="L112" s="9" t="s">
        <v>1657</v>
      </c>
      <c r="M112" s="12">
        <v>848000.0</v>
      </c>
      <c r="N112" s="9" t="s">
        <v>1586</v>
      </c>
    </row>
    <row r="113">
      <c r="A113" s="9" t="s">
        <v>565</v>
      </c>
      <c r="B113" s="10">
        <v>44561.0</v>
      </c>
      <c r="C113" s="11">
        <v>1.0</v>
      </c>
      <c r="D113" s="9" t="s">
        <v>234</v>
      </c>
      <c r="E113" s="11">
        <v>18775.0</v>
      </c>
      <c r="F113" s="9" t="s">
        <v>1655</v>
      </c>
      <c r="G113" s="9" t="s">
        <v>1582</v>
      </c>
      <c r="H113" s="9" t="s">
        <v>1583</v>
      </c>
      <c r="I113" s="9" t="s">
        <v>1584</v>
      </c>
      <c r="J113" s="10">
        <v>44561.0</v>
      </c>
      <c r="K113" s="9" t="s">
        <v>1656</v>
      </c>
      <c r="L113" s="9" t="s">
        <v>1657</v>
      </c>
      <c r="M113" s="12">
        <v>5.2119E7</v>
      </c>
      <c r="N113" s="9" t="s">
        <v>1586</v>
      </c>
    </row>
    <row r="114">
      <c r="A114" s="9" t="s">
        <v>566</v>
      </c>
      <c r="B114" s="10">
        <v>44561.0</v>
      </c>
      <c r="C114" s="11">
        <v>1.0</v>
      </c>
      <c r="D114" s="9" t="s">
        <v>567</v>
      </c>
      <c r="E114" s="11">
        <v>18759.0</v>
      </c>
      <c r="F114" s="9" t="s">
        <v>1655</v>
      </c>
      <c r="G114" s="9" t="s">
        <v>1582</v>
      </c>
      <c r="H114" s="9" t="s">
        <v>1583</v>
      </c>
      <c r="I114" s="9" t="s">
        <v>1584</v>
      </c>
      <c r="J114" s="10">
        <v>44561.0</v>
      </c>
      <c r="K114" s="9" t="s">
        <v>1656</v>
      </c>
      <c r="L114" s="9" t="s">
        <v>1657</v>
      </c>
      <c r="M114" s="12">
        <v>5892000.0</v>
      </c>
      <c r="N114" s="9" t="s">
        <v>1586</v>
      </c>
    </row>
    <row r="115">
      <c r="A115" s="9" t="s">
        <v>568</v>
      </c>
      <c r="B115" s="10">
        <v>44561.0</v>
      </c>
      <c r="C115" s="11">
        <v>1.0</v>
      </c>
      <c r="D115" s="9" t="s">
        <v>365</v>
      </c>
      <c r="E115" s="11">
        <v>19852.0</v>
      </c>
      <c r="F115" s="9" t="s">
        <v>1655</v>
      </c>
      <c r="G115" s="9" t="s">
        <v>1582</v>
      </c>
      <c r="H115" s="9" t="s">
        <v>1583</v>
      </c>
      <c r="I115" s="9" t="s">
        <v>1584</v>
      </c>
      <c r="J115" s="10">
        <v>44561.0</v>
      </c>
      <c r="K115" s="9" t="s">
        <v>1656</v>
      </c>
      <c r="L115" s="9" t="s">
        <v>1657</v>
      </c>
      <c r="M115" s="12">
        <v>4.89522E8</v>
      </c>
      <c r="N115" s="9" t="s">
        <v>1586</v>
      </c>
    </row>
    <row r="116">
      <c r="A116" s="9" t="s">
        <v>569</v>
      </c>
      <c r="B116" s="10">
        <v>44561.0</v>
      </c>
      <c r="C116" s="11">
        <v>1.0</v>
      </c>
      <c r="D116" s="9" t="s">
        <v>570</v>
      </c>
      <c r="E116" s="11">
        <v>26093.0</v>
      </c>
      <c r="F116" s="9" t="s">
        <v>1655</v>
      </c>
      <c r="G116" s="9" t="s">
        <v>1582</v>
      </c>
      <c r="H116" s="9" t="s">
        <v>1583</v>
      </c>
      <c r="I116" s="9" t="s">
        <v>1584</v>
      </c>
      <c r="J116" s="10">
        <v>44561.0</v>
      </c>
      <c r="K116" s="9" t="s">
        <v>1656</v>
      </c>
      <c r="L116" s="9" t="s">
        <v>1657</v>
      </c>
      <c r="M116" s="12">
        <v>1.35596E8</v>
      </c>
      <c r="N116" s="9" t="s">
        <v>1586</v>
      </c>
    </row>
    <row r="117">
      <c r="A117" s="9" t="s">
        <v>571</v>
      </c>
      <c r="B117" s="10">
        <v>44561.0</v>
      </c>
      <c r="C117" s="11">
        <v>1.0</v>
      </c>
      <c r="D117" s="9" t="s">
        <v>572</v>
      </c>
      <c r="E117" s="11">
        <v>24490.0</v>
      </c>
      <c r="F117" s="9" t="s">
        <v>1655</v>
      </c>
      <c r="G117" s="9" t="s">
        <v>1582</v>
      </c>
      <c r="H117" s="9" t="s">
        <v>1583</v>
      </c>
      <c r="I117" s="9" t="s">
        <v>1584</v>
      </c>
      <c r="J117" s="10">
        <v>44561.0</v>
      </c>
      <c r="K117" s="9" t="s">
        <v>1656</v>
      </c>
      <c r="L117" s="9" t="s">
        <v>1657</v>
      </c>
      <c r="M117" s="12">
        <v>9.7801E7</v>
      </c>
      <c r="N117" s="9" t="s">
        <v>1586</v>
      </c>
    </row>
    <row r="118">
      <c r="A118" s="9" t="s">
        <v>573</v>
      </c>
      <c r="B118" s="10">
        <v>44561.0</v>
      </c>
      <c r="C118" s="11">
        <v>1.0</v>
      </c>
      <c r="D118" s="9" t="s">
        <v>574</v>
      </c>
      <c r="E118" s="11">
        <v>26883.0</v>
      </c>
      <c r="F118" s="9" t="s">
        <v>1655</v>
      </c>
      <c r="G118" s="9" t="s">
        <v>1582</v>
      </c>
      <c r="H118" s="9" t="s">
        <v>1583</v>
      </c>
      <c r="I118" s="9" t="s">
        <v>1584</v>
      </c>
      <c r="J118" s="10">
        <v>44561.0</v>
      </c>
      <c r="K118" s="9" t="s">
        <v>1656</v>
      </c>
      <c r="L118" s="9" t="s">
        <v>1657</v>
      </c>
      <c r="M118" s="12">
        <v>4.7081E7</v>
      </c>
      <c r="N118" s="9" t="s">
        <v>1586</v>
      </c>
    </row>
    <row r="119">
      <c r="A119" s="9" t="s">
        <v>575</v>
      </c>
      <c r="B119" s="10">
        <v>44561.0</v>
      </c>
      <c r="C119" s="11">
        <v>1.0</v>
      </c>
      <c r="D119" s="9" t="s">
        <v>87</v>
      </c>
      <c r="E119" s="11">
        <v>18724.0</v>
      </c>
      <c r="F119" s="9" t="s">
        <v>1655</v>
      </c>
      <c r="G119" s="9" t="s">
        <v>1582</v>
      </c>
      <c r="H119" s="9" t="s">
        <v>1583</v>
      </c>
      <c r="I119" s="9" t="s">
        <v>1584</v>
      </c>
      <c r="J119" s="10">
        <v>44561.0</v>
      </c>
      <c r="K119" s="9" t="s">
        <v>1656</v>
      </c>
      <c r="L119" s="9" t="s">
        <v>1657</v>
      </c>
      <c r="M119" s="12">
        <v>5.0042E7</v>
      </c>
      <c r="N119" s="9" t="s">
        <v>1586</v>
      </c>
    </row>
    <row r="120">
      <c r="A120" s="9" t="s">
        <v>576</v>
      </c>
      <c r="B120" s="10">
        <v>44561.0</v>
      </c>
      <c r="C120" s="11">
        <v>1.0</v>
      </c>
      <c r="D120" s="9" t="s">
        <v>267</v>
      </c>
      <c r="E120" s="11">
        <v>20788.0</v>
      </c>
      <c r="F120" s="9" t="s">
        <v>1655</v>
      </c>
      <c r="G120" s="9" t="s">
        <v>1582</v>
      </c>
      <c r="H120" s="9" t="s">
        <v>1583</v>
      </c>
      <c r="I120" s="9" t="s">
        <v>1584</v>
      </c>
      <c r="J120" s="10">
        <v>44561.0</v>
      </c>
      <c r="K120" s="9" t="s">
        <v>1656</v>
      </c>
      <c r="L120" s="9" t="s">
        <v>1657</v>
      </c>
      <c r="M120" s="12">
        <v>8.661916E9</v>
      </c>
      <c r="N120" s="9" t="s">
        <v>1586</v>
      </c>
    </row>
    <row r="121">
      <c r="A121" s="9" t="s">
        <v>577</v>
      </c>
      <c r="B121" s="10">
        <v>44561.0</v>
      </c>
      <c r="C121" s="11">
        <v>1.0</v>
      </c>
      <c r="D121" s="9" t="s">
        <v>163</v>
      </c>
      <c r="E121" s="11">
        <v>18953.0</v>
      </c>
      <c r="F121" s="9" t="s">
        <v>1655</v>
      </c>
      <c r="G121" s="9" t="s">
        <v>1582</v>
      </c>
      <c r="H121" s="9" t="s">
        <v>1583</v>
      </c>
      <c r="I121" s="9" t="s">
        <v>1584</v>
      </c>
      <c r="J121" s="10">
        <v>44561.0</v>
      </c>
      <c r="K121" s="9" t="s">
        <v>1656</v>
      </c>
      <c r="L121" s="9" t="s">
        <v>1657</v>
      </c>
      <c r="M121" s="12">
        <v>2.8976E8</v>
      </c>
      <c r="N121" s="9" t="s">
        <v>1586</v>
      </c>
    </row>
    <row r="122">
      <c r="A122" s="9" t="s">
        <v>578</v>
      </c>
      <c r="B122" s="10">
        <v>44561.0</v>
      </c>
      <c r="C122" s="11">
        <v>1.0</v>
      </c>
      <c r="D122" s="9" t="s">
        <v>178</v>
      </c>
      <c r="E122" s="11">
        <v>19763.0</v>
      </c>
      <c r="F122" s="9" t="s">
        <v>1655</v>
      </c>
      <c r="G122" s="9" t="s">
        <v>1582</v>
      </c>
      <c r="H122" s="9" t="s">
        <v>1583</v>
      </c>
      <c r="I122" s="9" t="s">
        <v>1584</v>
      </c>
      <c r="J122" s="10">
        <v>44561.0</v>
      </c>
      <c r="K122" s="9" t="s">
        <v>1656</v>
      </c>
      <c r="L122" s="9" t="s">
        <v>1657</v>
      </c>
      <c r="M122" s="12">
        <v>1.074089E9</v>
      </c>
      <c r="N122" s="9" t="s">
        <v>1586</v>
      </c>
    </row>
    <row r="123">
      <c r="A123" s="9" t="s">
        <v>579</v>
      </c>
      <c r="B123" s="10">
        <v>44561.0</v>
      </c>
      <c r="C123" s="11">
        <v>1.0</v>
      </c>
      <c r="D123" s="9" t="s">
        <v>91</v>
      </c>
      <c r="E123" s="11">
        <v>19119.0</v>
      </c>
      <c r="F123" s="9" t="s">
        <v>1655</v>
      </c>
      <c r="G123" s="9" t="s">
        <v>1582</v>
      </c>
      <c r="H123" s="9" t="s">
        <v>1583</v>
      </c>
      <c r="I123" s="9" t="s">
        <v>1584</v>
      </c>
      <c r="J123" s="10">
        <v>44561.0</v>
      </c>
      <c r="K123" s="9" t="s">
        <v>1656</v>
      </c>
      <c r="L123" s="9" t="s">
        <v>1657</v>
      </c>
      <c r="M123" s="12">
        <v>34000.0</v>
      </c>
      <c r="N123" s="9" t="s">
        <v>1586</v>
      </c>
    </row>
    <row r="124">
      <c r="A124" s="9" t="s">
        <v>580</v>
      </c>
      <c r="B124" s="10">
        <v>44561.0</v>
      </c>
      <c r="C124" s="11">
        <v>1.0</v>
      </c>
      <c r="D124" s="9" t="s">
        <v>92</v>
      </c>
      <c r="E124" s="11">
        <v>19135.0</v>
      </c>
      <c r="F124" s="9" t="s">
        <v>1655</v>
      </c>
      <c r="G124" s="9" t="s">
        <v>1582</v>
      </c>
      <c r="H124" s="9" t="s">
        <v>1583</v>
      </c>
      <c r="I124" s="9" t="s">
        <v>1584</v>
      </c>
      <c r="J124" s="10">
        <v>44561.0</v>
      </c>
      <c r="K124" s="9" t="s">
        <v>1656</v>
      </c>
      <c r="L124" s="9" t="s">
        <v>1657</v>
      </c>
      <c r="M124" s="12">
        <v>34000.0</v>
      </c>
      <c r="N124" s="9" t="s">
        <v>1586</v>
      </c>
    </row>
    <row r="125">
      <c r="A125" s="9" t="s">
        <v>581</v>
      </c>
      <c r="B125" s="10">
        <v>44561.0</v>
      </c>
      <c r="C125" s="11">
        <v>1.0</v>
      </c>
      <c r="D125" s="9" t="s">
        <v>582</v>
      </c>
      <c r="E125" s="11">
        <v>19100.0</v>
      </c>
      <c r="F125" s="9" t="s">
        <v>1655</v>
      </c>
      <c r="G125" s="9" t="s">
        <v>1582</v>
      </c>
      <c r="H125" s="9" t="s">
        <v>1583</v>
      </c>
      <c r="I125" s="9" t="s">
        <v>1584</v>
      </c>
      <c r="J125" s="10">
        <v>44561.0</v>
      </c>
      <c r="K125" s="9" t="s">
        <v>1656</v>
      </c>
      <c r="L125" s="9" t="s">
        <v>1657</v>
      </c>
      <c r="M125" s="12">
        <v>6.0911E7</v>
      </c>
      <c r="N125" s="9" t="s">
        <v>1586</v>
      </c>
    </row>
    <row r="126">
      <c r="A126" s="9" t="s">
        <v>583</v>
      </c>
      <c r="B126" s="10">
        <v>44561.0</v>
      </c>
      <c r="C126" s="11">
        <v>1.0</v>
      </c>
      <c r="D126" s="9" t="s">
        <v>584</v>
      </c>
      <c r="E126" s="11">
        <v>19097.0</v>
      </c>
      <c r="F126" s="9" t="s">
        <v>1655</v>
      </c>
      <c r="G126" s="9" t="s">
        <v>1582</v>
      </c>
      <c r="H126" s="9" t="s">
        <v>1583</v>
      </c>
      <c r="I126" s="9" t="s">
        <v>1584</v>
      </c>
      <c r="J126" s="10">
        <v>44561.0</v>
      </c>
      <c r="K126" s="9" t="s">
        <v>1656</v>
      </c>
      <c r="L126" s="9" t="s">
        <v>1657</v>
      </c>
      <c r="M126" s="12">
        <v>34000.0</v>
      </c>
      <c r="N126" s="9" t="s">
        <v>1586</v>
      </c>
    </row>
    <row r="127">
      <c r="A127" s="9" t="s">
        <v>585</v>
      </c>
      <c r="B127" s="10">
        <v>44561.0</v>
      </c>
      <c r="C127" s="11">
        <v>1.0</v>
      </c>
      <c r="D127" s="9" t="s">
        <v>586</v>
      </c>
      <c r="E127" s="11">
        <v>22799.0</v>
      </c>
      <c r="F127" s="9" t="s">
        <v>1655</v>
      </c>
      <c r="G127" s="9" t="s">
        <v>1582</v>
      </c>
      <c r="H127" s="9" t="s">
        <v>1583</v>
      </c>
      <c r="I127" s="9" t="s">
        <v>1584</v>
      </c>
      <c r="J127" s="10">
        <v>44561.0</v>
      </c>
      <c r="K127" s="9" t="s">
        <v>1656</v>
      </c>
      <c r="L127" s="9" t="s">
        <v>1657</v>
      </c>
      <c r="M127" s="12">
        <v>9.7397E7</v>
      </c>
      <c r="N127" s="9" t="s">
        <v>1586</v>
      </c>
    </row>
    <row r="128">
      <c r="A128" s="9" t="s">
        <v>587</v>
      </c>
      <c r="B128" s="10">
        <v>44561.0</v>
      </c>
      <c r="C128" s="11">
        <v>1.0</v>
      </c>
      <c r="D128" s="9" t="s">
        <v>588</v>
      </c>
      <c r="E128" s="11">
        <v>25925.0</v>
      </c>
      <c r="F128" s="9" t="s">
        <v>1655</v>
      </c>
      <c r="G128" s="9" t="s">
        <v>1582</v>
      </c>
      <c r="H128" s="9" t="s">
        <v>1583</v>
      </c>
      <c r="I128" s="9" t="s">
        <v>1584</v>
      </c>
      <c r="J128" s="10">
        <v>44561.0</v>
      </c>
      <c r="K128" s="9" t="s">
        <v>1656</v>
      </c>
      <c r="L128" s="9" t="s">
        <v>1657</v>
      </c>
      <c r="M128" s="12">
        <v>4.0154E7</v>
      </c>
      <c r="N128" s="9" t="s">
        <v>1586</v>
      </c>
    </row>
    <row r="129">
      <c r="A129" s="9" t="s">
        <v>589</v>
      </c>
      <c r="B129" s="10">
        <v>44561.0</v>
      </c>
      <c r="C129" s="11">
        <v>1.0</v>
      </c>
      <c r="D129" s="9" t="s">
        <v>590</v>
      </c>
      <c r="E129" s="11">
        <v>23442.0</v>
      </c>
      <c r="F129" s="9" t="s">
        <v>1655</v>
      </c>
      <c r="G129" s="9" t="s">
        <v>1582</v>
      </c>
      <c r="H129" s="9" t="s">
        <v>1583</v>
      </c>
      <c r="I129" s="9" t="s">
        <v>1584</v>
      </c>
      <c r="J129" s="10">
        <v>44561.0</v>
      </c>
      <c r="K129" s="9" t="s">
        <v>1656</v>
      </c>
      <c r="L129" s="9" t="s">
        <v>1657</v>
      </c>
      <c r="M129" s="12">
        <v>2.02261E8</v>
      </c>
      <c r="N129" s="9" t="s">
        <v>1586</v>
      </c>
    </row>
    <row r="130">
      <c r="A130" s="9" t="s">
        <v>591</v>
      </c>
      <c r="B130" s="10">
        <v>44561.0</v>
      </c>
      <c r="C130" s="11">
        <v>3.0</v>
      </c>
      <c r="D130" s="9" t="s">
        <v>177</v>
      </c>
      <c r="E130" s="11">
        <v>19453.0</v>
      </c>
      <c r="F130" s="9" t="s">
        <v>1655</v>
      </c>
      <c r="G130" s="9" t="s">
        <v>1582</v>
      </c>
      <c r="H130" s="9" t="s">
        <v>1583</v>
      </c>
      <c r="I130" s="9" t="s">
        <v>1584</v>
      </c>
      <c r="J130" s="10">
        <v>44561.0</v>
      </c>
      <c r="K130" s="9" t="s">
        <v>1656</v>
      </c>
      <c r="L130" s="9" t="s">
        <v>1657</v>
      </c>
      <c r="M130" s="12">
        <v>1.297287E9</v>
      </c>
      <c r="N130" s="9" t="s">
        <v>1586</v>
      </c>
    </row>
    <row r="131">
      <c r="A131" s="9" t="s">
        <v>592</v>
      </c>
      <c r="B131" s="10">
        <v>44561.0</v>
      </c>
      <c r="C131" s="11">
        <v>1.0</v>
      </c>
      <c r="D131" s="9" t="s">
        <v>133</v>
      </c>
      <c r="E131" s="11">
        <v>19275.0</v>
      </c>
      <c r="F131" s="9" t="s">
        <v>1655</v>
      </c>
      <c r="G131" s="9" t="s">
        <v>1582</v>
      </c>
      <c r="H131" s="9" t="s">
        <v>1583</v>
      </c>
      <c r="I131" s="9" t="s">
        <v>1584</v>
      </c>
      <c r="J131" s="10">
        <v>44561.0</v>
      </c>
      <c r="K131" s="9" t="s">
        <v>1656</v>
      </c>
      <c r="L131" s="9" t="s">
        <v>1657</v>
      </c>
      <c r="M131" s="12">
        <v>1.561623E9</v>
      </c>
      <c r="N131" s="9" t="s">
        <v>1586</v>
      </c>
    </row>
    <row r="132">
      <c r="A132" s="9" t="s">
        <v>593</v>
      </c>
      <c r="B132" s="10">
        <v>44561.0</v>
      </c>
      <c r="C132" s="11">
        <v>1.0</v>
      </c>
      <c r="D132" s="9" t="s">
        <v>594</v>
      </c>
      <c r="E132" s="11">
        <v>19429.0</v>
      </c>
      <c r="F132" s="9" t="s">
        <v>1655</v>
      </c>
      <c r="G132" s="9" t="s">
        <v>1582</v>
      </c>
      <c r="H132" s="9" t="s">
        <v>1589</v>
      </c>
      <c r="I132" s="9" t="s">
        <v>1584</v>
      </c>
      <c r="J132" s="10">
        <v>44561.0</v>
      </c>
      <c r="K132" s="9" t="s">
        <v>1656</v>
      </c>
      <c r="L132" s="9" t="s">
        <v>1657</v>
      </c>
      <c r="M132" s="12">
        <v>3.58687E8</v>
      </c>
      <c r="N132" s="9" t="s">
        <v>1586</v>
      </c>
    </row>
    <row r="133">
      <c r="A133" s="9" t="s">
        <v>595</v>
      </c>
      <c r="B133" s="10">
        <v>44561.0</v>
      </c>
      <c r="C133" s="11">
        <v>1.0</v>
      </c>
      <c r="D133" s="9" t="s">
        <v>596</v>
      </c>
      <c r="E133" s="11">
        <v>24015.0</v>
      </c>
      <c r="F133" s="9" t="s">
        <v>1655</v>
      </c>
      <c r="G133" s="9" t="s">
        <v>1582</v>
      </c>
      <c r="H133" s="9" t="s">
        <v>1583</v>
      </c>
      <c r="I133" s="9" t="s">
        <v>1584</v>
      </c>
      <c r="J133" s="10">
        <v>44561.0</v>
      </c>
      <c r="K133" s="9" t="s">
        <v>1656</v>
      </c>
      <c r="L133" s="9" t="s">
        <v>1657</v>
      </c>
      <c r="M133" s="12">
        <v>290000.0</v>
      </c>
      <c r="N133" s="9" t="s">
        <v>1586</v>
      </c>
    </row>
    <row r="134">
      <c r="A134" s="9" t="s">
        <v>597</v>
      </c>
      <c r="B134" s="10">
        <v>44561.0</v>
      </c>
      <c r="C134" s="11">
        <v>1.0</v>
      </c>
      <c r="D134" s="9" t="s">
        <v>598</v>
      </c>
      <c r="E134" s="11">
        <v>26808.0</v>
      </c>
      <c r="F134" s="9" t="s">
        <v>1655</v>
      </c>
      <c r="G134" s="9" t="s">
        <v>1582</v>
      </c>
      <c r="H134" s="9" t="s">
        <v>1583</v>
      </c>
      <c r="I134" s="9" t="s">
        <v>1584</v>
      </c>
      <c r="J134" s="10">
        <v>44561.0</v>
      </c>
      <c r="K134" s="9" t="s">
        <v>1656</v>
      </c>
      <c r="L134" s="9" t="s">
        <v>1657</v>
      </c>
      <c r="M134" s="12">
        <v>4.827276E9</v>
      </c>
      <c r="N134" s="9" t="s">
        <v>1586</v>
      </c>
    </row>
    <row r="135">
      <c r="A135" s="9" t="s">
        <v>599</v>
      </c>
      <c r="B135" s="10">
        <v>44561.0</v>
      </c>
      <c r="C135" s="11">
        <v>1.0</v>
      </c>
      <c r="D135" s="9" t="s">
        <v>600</v>
      </c>
      <c r="E135" s="11">
        <v>24740.0</v>
      </c>
      <c r="F135" s="9" t="s">
        <v>1655</v>
      </c>
      <c r="G135" s="9" t="s">
        <v>1582</v>
      </c>
      <c r="H135" s="9" t="s">
        <v>1583</v>
      </c>
      <c r="I135" s="9" t="s">
        <v>1584</v>
      </c>
      <c r="J135" s="10">
        <v>44561.0</v>
      </c>
      <c r="K135" s="9" t="s">
        <v>1656</v>
      </c>
      <c r="L135" s="9" t="s">
        <v>1657</v>
      </c>
      <c r="M135" s="12">
        <v>2.800427E9</v>
      </c>
      <c r="N135" s="9" t="s">
        <v>1586</v>
      </c>
    </row>
    <row r="136">
      <c r="A136" s="9" t="s">
        <v>601</v>
      </c>
      <c r="B136" s="10">
        <v>44561.0</v>
      </c>
      <c r="C136" s="11">
        <v>1.0</v>
      </c>
      <c r="D136" s="9" t="s">
        <v>196</v>
      </c>
      <c r="E136" s="11">
        <v>21237.0</v>
      </c>
      <c r="F136" s="9" t="s">
        <v>1655</v>
      </c>
      <c r="G136" s="9" t="s">
        <v>1582</v>
      </c>
      <c r="H136" s="9" t="s">
        <v>1583</v>
      </c>
      <c r="I136" s="9" t="s">
        <v>1584</v>
      </c>
      <c r="J136" s="10">
        <v>44561.0</v>
      </c>
      <c r="K136" s="9" t="s">
        <v>1656</v>
      </c>
      <c r="L136" s="9" t="s">
        <v>1657</v>
      </c>
      <c r="M136" s="12">
        <v>4.28958E8</v>
      </c>
      <c r="N136" s="9" t="s">
        <v>1586</v>
      </c>
    </row>
    <row r="137">
      <c r="A137" s="9" t="s">
        <v>602</v>
      </c>
      <c r="B137" s="10">
        <v>44561.0</v>
      </c>
      <c r="C137" s="11">
        <v>1.0</v>
      </c>
      <c r="D137" s="9" t="s">
        <v>603</v>
      </c>
      <c r="E137" s="11">
        <v>21555.0</v>
      </c>
      <c r="F137" s="9" t="s">
        <v>1655</v>
      </c>
      <c r="G137" s="9" t="s">
        <v>1582</v>
      </c>
      <c r="H137" s="9" t="s">
        <v>1583</v>
      </c>
      <c r="I137" s="9" t="s">
        <v>1584</v>
      </c>
      <c r="J137" s="10">
        <v>44561.0</v>
      </c>
      <c r="K137" s="9" t="s">
        <v>1656</v>
      </c>
      <c r="L137" s="9" t="s">
        <v>1657</v>
      </c>
      <c r="M137" s="12">
        <v>1.896436E9</v>
      </c>
      <c r="N137" s="9" t="s">
        <v>1586</v>
      </c>
    </row>
    <row r="138">
      <c r="A138" s="9" t="s">
        <v>604</v>
      </c>
      <c r="B138" s="10">
        <v>44561.0</v>
      </c>
      <c r="C138" s="11">
        <v>1.0</v>
      </c>
      <c r="D138" s="9" t="s">
        <v>605</v>
      </c>
      <c r="E138" s="11">
        <v>24945.0</v>
      </c>
      <c r="F138" s="9" t="s">
        <v>1655</v>
      </c>
      <c r="G138" s="9" t="s">
        <v>1582</v>
      </c>
      <c r="H138" s="9" t="s">
        <v>1583</v>
      </c>
      <c r="I138" s="9" t="s">
        <v>1584</v>
      </c>
      <c r="J138" s="10">
        <v>44561.0</v>
      </c>
      <c r="K138" s="9" t="s">
        <v>1656</v>
      </c>
      <c r="L138" s="9" t="s">
        <v>1657</v>
      </c>
      <c r="M138" s="12">
        <v>5.26321E8</v>
      </c>
      <c r="N138" s="9" t="s">
        <v>1586</v>
      </c>
    </row>
    <row r="139">
      <c r="A139" s="9" t="s">
        <v>606</v>
      </c>
      <c r="B139" s="10">
        <v>44561.0</v>
      </c>
      <c r="C139" s="11">
        <v>1.0</v>
      </c>
      <c r="D139" s="9" t="s">
        <v>84</v>
      </c>
      <c r="E139" s="11">
        <v>19305.0</v>
      </c>
      <c r="F139" s="9" t="s">
        <v>1655</v>
      </c>
      <c r="G139" s="9" t="s">
        <v>1582</v>
      </c>
      <c r="H139" s="9" t="s">
        <v>1583</v>
      </c>
      <c r="I139" s="9" t="s">
        <v>1584</v>
      </c>
      <c r="J139" s="10">
        <v>44561.0</v>
      </c>
      <c r="K139" s="9" t="s">
        <v>1656</v>
      </c>
      <c r="L139" s="9" t="s">
        <v>1657</v>
      </c>
      <c r="M139" s="12">
        <v>7.8729E7</v>
      </c>
      <c r="N139" s="9" t="s">
        <v>1586</v>
      </c>
    </row>
    <row r="140">
      <c r="A140" s="9" t="s">
        <v>607</v>
      </c>
      <c r="B140" s="10">
        <v>44561.0</v>
      </c>
      <c r="C140" s="11">
        <v>1.0</v>
      </c>
      <c r="D140" s="9" t="s">
        <v>272</v>
      </c>
      <c r="E140" s="11">
        <v>20613.0</v>
      </c>
      <c r="F140" s="9" t="s">
        <v>1655</v>
      </c>
      <c r="G140" s="9" t="s">
        <v>1582</v>
      </c>
      <c r="H140" s="9" t="s">
        <v>1583</v>
      </c>
      <c r="I140" s="9" t="s">
        <v>1584</v>
      </c>
      <c r="J140" s="10">
        <v>44561.0</v>
      </c>
      <c r="K140" s="9" t="s">
        <v>1656</v>
      </c>
      <c r="L140" s="9" t="s">
        <v>1657</v>
      </c>
      <c r="M140" s="12">
        <v>8.57955E8</v>
      </c>
      <c r="N140" s="9" t="s">
        <v>1586</v>
      </c>
    </row>
    <row r="141">
      <c r="A141" s="9" t="s">
        <v>608</v>
      </c>
      <c r="B141" s="10">
        <v>44561.0</v>
      </c>
      <c r="C141" s="11">
        <v>2.0</v>
      </c>
      <c r="D141" s="9" t="s">
        <v>200</v>
      </c>
      <c r="E141" s="11">
        <v>18309.0</v>
      </c>
      <c r="F141" s="9" t="s">
        <v>1655</v>
      </c>
      <c r="G141" s="9" t="s">
        <v>1582</v>
      </c>
      <c r="H141" s="9" t="s">
        <v>1583</v>
      </c>
      <c r="I141" s="9" t="s">
        <v>1584</v>
      </c>
      <c r="J141" s="10">
        <v>44561.0</v>
      </c>
      <c r="K141" s="9" t="s">
        <v>1656</v>
      </c>
      <c r="L141" s="9" t="s">
        <v>1657</v>
      </c>
      <c r="M141" s="12">
        <v>3.287767E9</v>
      </c>
      <c r="N141" s="9" t="s">
        <v>1586</v>
      </c>
    </row>
    <row r="142">
      <c r="A142" s="9" t="s">
        <v>609</v>
      </c>
      <c r="B142" s="10">
        <v>44561.0</v>
      </c>
      <c r="C142" s="11">
        <v>1.0</v>
      </c>
      <c r="D142" s="9" t="s">
        <v>312</v>
      </c>
      <c r="E142" s="11">
        <v>9717.0</v>
      </c>
      <c r="F142" s="9" t="s">
        <v>1655</v>
      </c>
      <c r="G142" s="9" t="s">
        <v>1582</v>
      </c>
      <c r="H142" s="9" t="s">
        <v>1583</v>
      </c>
      <c r="I142" s="9" t="s">
        <v>1584</v>
      </c>
      <c r="J142" s="10">
        <v>44561.0</v>
      </c>
      <c r="K142" s="9" t="s">
        <v>1656</v>
      </c>
      <c r="L142" s="9" t="s">
        <v>1657</v>
      </c>
      <c r="M142" s="12">
        <v>1103000.0</v>
      </c>
      <c r="N142" s="9" t="s">
        <v>1586</v>
      </c>
    </row>
    <row r="143">
      <c r="A143" s="9" t="s">
        <v>610</v>
      </c>
      <c r="B143" s="10">
        <v>44561.0</v>
      </c>
      <c r="C143" s="11">
        <v>1.0</v>
      </c>
      <c r="D143" s="9" t="s">
        <v>611</v>
      </c>
      <c r="E143" s="11">
        <v>26166.0</v>
      </c>
      <c r="F143" s="9" t="s">
        <v>1655</v>
      </c>
      <c r="G143" s="9" t="s">
        <v>1582</v>
      </c>
      <c r="H143" s="9" t="s">
        <v>1583</v>
      </c>
      <c r="I143" s="9" t="s">
        <v>1584</v>
      </c>
      <c r="J143" s="10">
        <v>44561.0</v>
      </c>
      <c r="K143" s="9" t="s">
        <v>1656</v>
      </c>
      <c r="L143" s="9" t="s">
        <v>1657</v>
      </c>
      <c r="M143" s="12">
        <v>5.22989E8</v>
      </c>
      <c r="N143" s="9" t="s">
        <v>1586</v>
      </c>
    </row>
    <row r="144">
      <c r="A144" s="9" t="s">
        <v>612</v>
      </c>
      <c r="B144" s="10">
        <v>44561.0</v>
      </c>
      <c r="C144" s="11">
        <v>1.0</v>
      </c>
      <c r="D144" s="9" t="s">
        <v>613</v>
      </c>
      <c r="E144" s="11">
        <v>23221.0</v>
      </c>
      <c r="F144" s="9" t="s">
        <v>1655</v>
      </c>
      <c r="G144" s="9" t="s">
        <v>1582</v>
      </c>
      <c r="H144" s="9" t="s">
        <v>1583</v>
      </c>
      <c r="I144" s="9" t="s">
        <v>1584</v>
      </c>
      <c r="J144" s="10">
        <v>44561.0</v>
      </c>
      <c r="K144" s="9" t="s">
        <v>1656</v>
      </c>
      <c r="L144" s="9" t="s">
        <v>1657</v>
      </c>
      <c r="M144" s="12">
        <v>3.18303E8</v>
      </c>
      <c r="N144" s="9" t="s">
        <v>1586</v>
      </c>
    </row>
    <row r="145">
      <c r="A145" s="9" t="s">
        <v>614</v>
      </c>
      <c r="B145" s="10">
        <v>44561.0</v>
      </c>
      <c r="C145" s="11">
        <v>1.0</v>
      </c>
      <c r="D145" s="9" t="s">
        <v>615</v>
      </c>
      <c r="E145" s="11">
        <v>24708.0</v>
      </c>
      <c r="F145" s="9" t="s">
        <v>1655</v>
      </c>
      <c r="G145" s="9" t="s">
        <v>1582</v>
      </c>
      <c r="H145" s="9" t="s">
        <v>1589</v>
      </c>
      <c r="I145" s="9" t="s">
        <v>1584</v>
      </c>
      <c r="J145" s="10">
        <v>44561.0</v>
      </c>
      <c r="K145" s="9" t="s">
        <v>1656</v>
      </c>
      <c r="L145" s="9" t="s">
        <v>1657</v>
      </c>
      <c r="M145" s="12">
        <v>1.557741E9</v>
      </c>
      <c r="N145" s="9" t="s">
        <v>1586</v>
      </c>
    </row>
    <row r="146">
      <c r="A146" s="9" t="s">
        <v>616</v>
      </c>
      <c r="B146" s="10">
        <v>44561.0</v>
      </c>
      <c r="C146" s="11">
        <v>1.0</v>
      </c>
      <c r="D146" s="9" t="s">
        <v>617</v>
      </c>
      <c r="E146" s="11">
        <v>24392.0</v>
      </c>
      <c r="F146" s="9" t="s">
        <v>1655</v>
      </c>
      <c r="G146" s="9" t="s">
        <v>1582</v>
      </c>
      <c r="H146" s="9" t="s">
        <v>1583</v>
      </c>
      <c r="I146" s="9" t="s">
        <v>1584</v>
      </c>
      <c r="J146" s="10">
        <v>44561.0</v>
      </c>
      <c r="K146" s="9" t="s">
        <v>1656</v>
      </c>
      <c r="L146" s="9" t="s">
        <v>1657</v>
      </c>
      <c r="M146" s="12">
        <v>7.3126E8</v>
      </c>
      <c r="N146" s="9" t="s">
        <v>1586</v>
      </c>
    </row>
    <row r="147">
      <c r="A147" s="9" t="s">
        <v>618</v>
      </c>
      <c r="B147" s="10">
        <v>44561.0</v>
      </c>
      <c r="C147" s="11">
        <v>1.0</v>
      </c>
      <c r="D147" s="9" t="s">
        <v>619</v>
      </c>
      <c r="E147" s="11">
        <v>26301.0</v>
      </c>
      <c r="F147" s="9" t="s">
        <v>1655</v>
      </c>
      <c r="G147" s="9" t="s">
        <v>1582</v>
      </c>
      <c r="H147" s="9" t="s">
        <v>1583</v>
      </c>
      <c r="I147" s="9" t="s">
        <v>1584</v>
      </c>
      <c r="J147" s="10">
        <v>44561.0</v>
      </c>
      <c r="K147" s="9" t="s">
        <v>1656</v>
      </c>
      <c r="L147" s="9" t="s">
        <v>1657</v>
      </c>
      <c r="M147" s="12">
        <v>1.90919E8</v>
      </c>
      <c r="N147" s="9" t="s">
        <v>1586</v>
      </c>
    </row>
    <row r="148">
      <c r="A148" s="9" t="s">
        <v>620</v>
      </c>
      <c r="B148" s="10">
        <v>44561.0</v>
      </c>
      <c r="C148" s="11">
        <v>1.0</v>
      </c>
      <c r="D148" s="9" t="s">
        <v>621</v>
      </c>
      <c r="E148" s="11">
        <v>22683.0</v>
      </c>
      <c r="F148" s="9" t="s">
        <v>1655</v>
      </c>
      <c r="G148" s="9" t="s">
        <v>1582</v>
      </c>
      <c r="H148" s="9" t="s">
        <v>1583</v>
      </c>
      <c r="I148" s="9" t="s">
        <v>1584</v>
      </c>
      <c r="J148" s="10">
        <v>44561.0</v>
      </c>
      <c r="K148" s="9" t="s">
        <v>1656</v>
      </c>
      <c r="L148" s="9" t="s">
        <v>1657</v>
      </c>
      <c r="M148" s="12">
        <v>4.1435E7</v>
      </c>
      <c r="N148" s="9" t="s">
        <v>1586</v>
      </c>
    </row>
    <row r="149">
      <c r="A149" s="9" t="s">
        <v>622</v>
      </c>
      <c r="B149" s="10">
        <v>44561.0</v>
      </c>
      <c r="C149" s="11">
        <v>1.0</v>
      </c>
      <c r="D149" s="9" t="s">
        <v>623</v>
      </c>
      <c r="E149" s="11">
        <v>26387.0</v>
      </c>
      <c r="F149" s="9" t="s">
        <v>1655</v>
      </c>
      <c r="G149" s="9" t="s">
        <v>1582</v>
      </c>
      <c r="H149" s="9" t="s">
        <v>1583</v>
      </c>
      <c r="I149" s="9" t="s">
        <v>1584</v>
      </c>
      <c r="J149" s="10">
        <v>44561.0</v>
      </c>
      <c r="K149" s="9" t="s">
        <v>1656</v>
      </c>
      <c r="L149" s="9" t="s">
        <v>1657</v>
      </c>
      <c r="M149" s="12">
        <v>3.8865E7</v>
      </c>
      <c r="N149" s="9" t="s">
        <v>1586</v>
      </c>
    </row>
    <row r="150">
      <c r="A150" s="9" t="s">
        <v>624</v>
      </c>
      <c r="B150" s="10">
        <v>44561.0</v>
      </c>
      <c r="C150" s="11">
        <v>1.0</v>
      </c>
      <c r="D150" s="9" t="s">
        <v>625</v>
      </c>
      <c r="E150" s="11">
        <v>22357.0</v>
      </c>
      <c r="F150" s="9" t="s">
        <v>1655</v>
      </c>
      <c r="G150" s="9" t="s">
        <v>1582</v>
      </c>
      <c r="H150" s="9" t="s">
        <v>1583</v>
      </c>
      <c r="I150" s="9" t="s">
        <v>1584</v>
      </c>
      <c r="J150" s="10">
        <v>44561.0</v>
      </c>
      <c r="K150" s="9" t="s">
        <v>1656</v>
      </c>
      <c r="L150" s="9" t="s">
        <v>1657</v>
      </c>
      <c r="M150" s="12">
        <v>5.15803E8</v>
      </c>
      <c r="N150" s="9" t="s">
        <v>1586</v>
      </c>
    </row>
    <row r="151">
      <c r="A151" s="9" t="s">
        <v>626</v>
      </c>
      <c r="B151" s="10">
        <v>44561.0</v>
      </c>
      <c r="C151" s="11">
        <v>1.0</v>
      </c>
      <c r="D151" s="9" t="s">
        <v>627</v>
      </c>
      <c r="E151" s="11">
        <v>19470.0</v>
      </c>
      <c r="F151" s="9" t="s">
        <v>1655</v>
      </c>
      <c r="G151" s="9" t="s">
        <v>1582</v>
      </c>
      <c r="H151" s="9" t="s">
        <v>1589</v>
      </c>
      <c r="I151" s="9" t="s">
        <v>1584</v>
      </c>
      <c r="J151" s="10">
        <v>44561.0</v>
      </c>
      <c r="K151" s="9" t="s">
        <v>1656</v>
      </c>
      <c r="L151" s="9" t="s">
        <v>1657</v>
      </c>
      <c r="M151" s="12">
        <v>2.42155E8</v>
      </c>
      <c r="N151" s="9" t="s">
        <v>1586</v>
      </c>
    </row>
    <row r="152">
      <c r="A152" s="9" t="s">
        <v>628</v>
      </c>
      <c r="B152" s="10">
        <v>44561.0</v>
      </c>
      <c r="C152" s="11">
        <v>1.0</v>
      </c>
      <c r="D152" s="9" t="s">
        <v>629</v>
      </c>
      <c r="E152" s="11">
        <v>25895.0</v>
      </c>
      <c r="F152" s="9" t="s">
        <v>1655</v>
      </c>
      <c r="G152" s="9" t="s">
        <v>1582</v>
      </c>
      <c r="H152" s="9" t="s">
        <v>1583</v>
      </c>
      <c r="I152" s="9" t="s">
        <v>1584</v>
      </c>
      <c r="J152" s="10">
        <v>44561.0</v>
      </c>
      <c r="K152" s="9" t="s">
        <v>1656</v>
      </c>
      <c r="L152" s="9" t="s">
        <v>1657</v>
      </c>
      <c r="M152" s="12">
        <v>5.83875E8</v>
      </c>
      <c r="N152" s="9" t="s">
        <v>1586</v>
      </c>
    </row>
    <row r="153">
      <c r="A153" s="9" t="s">
        <v>630</v>
      </c>
      <c r="B153" s="10">
        <v>44561.0</v>
      </c>
      <c r="C153" s="11">
        <v>1.0</v>
      </c>
      <c r="D153" s="9" t="s">
        <v>631</v>
      </c>
      <c r="E153" s="11">
        <v>24767.0</v>
      </c>
      <c r="F153" s="9" t="s">
        <v>1655</v>
      </c>
      <c r="G153" s="9" t="s">
        <v>1582</v>
      </c>
      <c r="H153" s="9" t="s">
        <v>1583</v>
      </c>
      <c r="I153" s="9" t="s">
        <v>1584</v>
      </c>
      <c r="J153" s="10">
        <v>44561.0</v>
      </c>
      <c r="K153" s="9" t="s">
        <v>1656</v>
      </c>
      <c r="L153" s="9" t="s">
        <v>1657</v>
      </c>
      <c r="M153" s="12">
        <v>1.34989E8</v>
      </c>
      <c r="N153" s="9" t="s">
        <v>1586</v>
      </c>
    </row>
    <row r="154">
      <c r="A154" s="9" t="s">
        <v>632</v>
      </c>
      <c r="B154" s="10">
        <v>44561.0</v>
      </c>
      <c r="C154" s="11">
        <v>1.0</v>
      </c>
      <c r="D154" s="9" t="s">
        <v>633</v>
      </c>
      <c r="E154" s="11">
        <v>24821.0</v>
      </c>
      <c r="F154" s="9" t="s">
        <v>1655</v>
      </c>
      <c r="G154" s="9" t="s">
        <v>1582</v>
      </c>
      <c r="H154" s="9" t="s">
        <v>1583</v>
      </c>
      <c r="I154" s="9" t="s">
        <v>1584</v>
      </c>
      <c r="J154" s="10">
        <v>44561.0</v>
      </c>
      <c r="K154" s="9" t="s">
        <v>1656</v>
      </c>
      <c r="L154" s="9" t="s">
        <v>1657</v>
      </c>
      <c r="M154" s="12">
        <v>3.01633E9</v>
      </c>
      <c r="N154" s="9" t="s">
        <v>1586</v>
      </c>
    </row>
    <row r="155">
      <c r="A155" s="9" t="s">
        <v>634</v>
      </c>
      <c r="B155" s="10">
        <v>44561.0</v>
      </c>
      <c r="C155" s="11">
        <v>1.0</v>
      </c>
      <c r="D155" s="9" t="s">
        <v>635</v>
      </c>
      <c r="E155" s="11">
        <v>25372.0</v>
      </c>
      <c r="F155" s="9" t="s">
        <v>1655</v>
      </c>
      <c r="G155" s="9" t="s">
        <v>1582</v>
      </c>
      <c r="H155" s="9" t="s">
        <v>1583</v>
      </c>
      <c r="I155" s="9" t="s">
        <v>1584</v>
      </c>
      <c r="J155" s="10">
        <v>44561.0</v>
      </c>
      <c r="K155" s="9" t="s">
        <v>1656</v>
      </c>
      <c r="L155" s="9" t="s">
        <v>1657</v>
      </c>
      <c r="M155" s="12">
        <v>8.644E9</v>
      </c>
      <c r="N155" s="9" t="s">
        <v>1586</v>
      </c>
    </row>
    <row r="156">
      <c r="A156" s="9" t="s">
        <v>636</v>
      </c>
      <c r="B156" s="10">
        <v>44561.0</v>
      </c>
      <c r="C156" s="11">
        <v>1.0</v>
      </c>
      <c r="D156" s="9" t="s">
        <v>217</v>
      </c>
      <c r="E156" s="11">
        <v>19569.0</v>
      </c>
      <c r="F156" s="9" t="s">
        <v>1655</v>
      </c>
      <c r="G156" s="9" t="s">
        <v>1582</v>
      </c>
      <c r="H156" s="9" t="s">
        <v>1583</v>
      </c>
      <c r="I156" s="9" t="s">
        <v>1584</v>
      </c>
      <c r="J156" s="10">
        <v>44561.0</v>
      </c>
      <c r="K156" s="9" t="s">
        <v>1656</v>
      </c>
      <c r="L156" s="9" t="s">
        <v>1657</v>
      </c>
      <c r="M156" s="12">
        <v>3.35247E8</v>
      </c>
      <c r="N156" s="9" t="s">
        <v>1586</v>
      </c>
    </row>
    <row r="157">
      <c r="A157" s="9" t="s">
        <v>637</v>
      </c>
      <c r="B157" s="10">
        <v>44561.0</v>
      </c>
      <c r="C157" s="11">
        <v>3.0</v>
      </c>
      <c r="D157" s="9" t="s">
        <v>199</v>
      </c>
      <c r="E157" s="11">
        <v>16608.0</v>
      </c>
      <c r="F157" s="9" t="s">
        <v>1655</v>
      </c>
      <c r="G157" s="9" t="s">
        <v>1582</v>
      </c>
      <c r="H157" s="9" t="s">
        <v>1583</v>
      </c>
      <c r="I157" s="9" t="s">
        <v>1584</v>
      </c>
      <c r="J157" s="10">
        <v>44561.0</v>
      </c>
      <c r="K157" s="9" t="s">
        <v>1656</v>
      </c>
      <c r="L157" s="9" t="s">
        <v>1657</v>
      </c>
      <c r="M157" s="12">
        <v>2.079877E9</v>
      </c>
      <c r="N157" s="9" t="s">
        <v>1586</v>
      </c>
    </row>
    <row r="158">
      <c r="A158" s="9" t="s">
        <v>638</v>
      </c>
      <c r="B158" s="10">
        <v>44561.0</v>
      </c>
      <c r="C158" s="11">
        <v>1.0</v>
      </c>
      <c r="D158" s="9" t="s">
        <v>639</v>
      </c>
      <c r="E158" s="11">
        <v>25410.0</v>
      </c>
      <c r="F158" s="9" t="s">
        <v>1655</v>
      </c>
      <c r="G158" s="9" t="s">
        <v>1582</v>
      </c>
      <c r="H158" s="9" t="s">
        <v>1583</v>
      </c>
      <c r="I158" s="9" t="s">
        <v>1584</v>
      </c>
      <c r="J158" s="10">
        <v>44561.0</v>
      </c>
      <c r="K158" s="9" t="s">
        <v>1656</v>
      </c>
      <c r="L158" s="9" t="s">
        <v>1657</v>
      </c>
      <c r="M158" s="12">
        <v>2.406603E9</v>
      </c>
      <c r="N158" s="9" t="s">
        <v>1586</v>
      </c>
    </row>
    <row r="159">
      <c r="A159" s="9" t="s">
        <v>640</v>
      </c>
      <c r="B159" s="10">
        <v>44561.0</v>
      </c>
      <c r="C159" s="11">
        <v>1.0</v>
      </c>
      <c r="D159" s="9" t="s">
        <v>641</v>
      </c>
      <c r="E159" s="11">
        <v>22608.0</v>
      </c>
      <c r="F159" s="9" t="s">
        <v>1655</v>
      </c>
      <c r="G159" s="9" t="s">
        <v>1582</v>
      </c>
      <c r="H159" s="9" t="s">
        <v>1583</v>
      </c>
      <c r="I159" s="9" t="s">
        <v>1584</v>
      </c>
      <c r="J159" s="10">
        <v>44561.0</v>
      </c>
      <c r="K159" s="9" t="s">
        <v>1656</v>
      </c>
      <c r="L159" s="9" t="s">
        <v>1657</v>
      </c>
      <c r="M159" s="12">
        <v>2.191432E9</v>
      </c>
      <c r="N159" s="9" t="s">
        <v>1586</v>
      </c>
    </row>
    <row r="160">
      <c r="A160" s="9" t="s">
        <v>642</v>
      </c>
      <c r="B160" s="10">
        <v>44561.0</v>
      </c>
      <c r="C160" s="11">
        <v>2.0</v>
      </c>
      <c r="D160" s="9" t="s">
        <v>643</v>
      </c>
      <c r="E160" s="11">
        <v>19909.0</v>
      </c>
      <c r="F160" s="9" t="s">
        <v>1655</v>
      </c>
      <c r="G160" s="9" t="s">
        <v>1582</v>
      </c>
      <c r="H160" s="9" t="s">
        <v>1583</v>
      </c>
      <c r="I160" s="9" t="s">
        <v>1584</v>
      </c>
      <c r="J160" s="10">
        <v>44561.0</v>
      </c>
      <c r="K160" s="9" t="s">
        <v>1656</v>
      </c>
      <c r="L160" s="9" t="s">
        <v>1657</v>
      </c>
      <c r="M160" s="12">
        <v>3.74052E8</v>
      </c>
      <c r="N160" s="9" t="s">
        <v>1586</v>
      </c>
    </row>
    <row r="161">
      <c r="A161" s="9" t="s">
        <v>644</v>
      </c>
      <c r="B161" s="10">
        <v>44561.0</v>
      </c>
      <c r="C161" s="11">
        <v>2.0</v>
      </c>
      <c r="D161" s="9" t="s">
        <v>645</v>
      </c>
      <c r="E161" s="11">
        <v>19925.0</v>
      </c>
      <c r="F161" s="9" t="s">
        <v>1655</v>
      </c>
      <c r="G161" s="9" t="s">
        <v>1582</v>
      </c>
      <c r="H161" s="9" t="s">
        <v>1583</v>
      </c>
      <c r="I161" s="9" t="s">
        <v>1584</v>
      </c>
      <c r="J161" s="10">
        <v>44561.0</v>
      </c>
      <c r="K161" s="9" t="s">
        <v>1656</v>
      </c>
      <c r="L161" s="9" t="s">
        <v>1657</v>
      </c>
      <c r="M161" s="12">
        <v>6.82054E8</v>
      </c>
      <c r="N161" s="9" t="s">
        <v>1586</v>
      </c>
    </row>
    <row r="162">
      <c r="A162" s="9" t="s">
        <v>646</v>
      </c>
      <c r="B162" s="10">
        <v>44561.0</v>
      </c>
      <c r="C162" s="11">
        <v>1.0</v>
      </c>
      <c r="D162" s="9" t="s">
        <v>102</v>
      </c>
      <c r="E162" s="11">
        <v>20320.0</v>
      </c>
      <c r="F162" s="9" t="s">
        <v>1655</v>
      </c>
      <c r="G162" s="9" t="s">
        <v>1582</v>
      </c>
      <c r="H162" s="9" t="s">
        <v>1583</v>
      </c>
      <c r="I162" s="9" t="s">
        <v>1584</v>
      </c>
      <c r="J162" s="10">
        <v>44561.0</v>
      </c>
      <c r="K162" s="9" t="s">
        <v>1656</v>
      </c>
      <c r="L162" s="9" t="s">
        <v>1657</v>
      </c>
      <c r="M162" s="12">
        <v>2.939206E9</v>
      </c>
      <c r="N162" s="9" t="s">
        <v>1586</v>
      </c>
    </row>
    <row r="163">
      <c r="A163" s="9" t="s">
        <v>647</v>
      </c>
      <c r="B163" s="10">
        <v>44561.0</v>
      </c>
      <c r="C163" s="11">
        <v>1.0</v>
      </c>
      <c r="D163" s="9" t="s">
        <v>101</v>
      </c>
      <c r="E163" s="11">
        <v>20303.0</v>
      </c>
      <c r="F163" s="9" t="s">
        <v>1655</v>
      </c>
      <c r="G163" s="9" t="s">
        <v>1582</v>
      </c>
      <c r="H163" s="9" t="s">
        <v>1583</v>
      </c>
      <c r="I163" s="9" t="s">
        <v>1584</v>
      </c>
      <c r="J163" s="10">
        <v>44561.0</v>
      </c>
      <c r="K163" s="9" t="s">
        <v>1656</v>
      </c>
      <c r="L163" s="9" t="s">
        <v>1657</v>
      </c>
      <c r="M163" s="12">
        <v>6.659893E9</v>
      </c>
      <c r="N163" s="9" t="s">
        <v>1586</v>
      </c>
    </row>
    <row r="164">
      <c r="A164" s="9" t="s">
        <v>648</v>
      </c>
      <c r="B164" s="10">
        <v>44286.0</v>
      </c>
      <c r="C164" s="11">
        <v>1.0</v>
      </c>
      <c r="D164" s="9" t="s">
        <v>649</v>
      </c>
      <c r="E164" s="11">
        <v>23981.0</v>
      </c>
      <c r="F164" s="9" t="s">
        <v>1655</v>
      </c>
      <c r="G164" s="9" t="s">
        <v>1582</v>
      </c>
      <c r="H164" s="9" t="s">
        <v>1583</v>
      </c>
      <c r="I164" s="9" t="s">
        <v>1584</v>
      </c>
      <c r="J164" s="10">
        <v>44286.0</v>
      </c>
      <c r="K164" s="9" t="s">
        <v>1656</v>
      </c>
      <c r="L164" s="9" t="s">
        <v>1657</v>
      </c>
      <c r="M164" s="12">
        <v>1.09476E8</v>
      </c>
      <c r="N164" s="9" t="s">
        <v>1586</v>
      </c>
    </row>
    <row r="165">
      <c r="A165" s="9" t="s">
        <v>650</v>
      </c>
      <c r="B165" s="10">
        <v>44561.0</v>
      </c>
      <c r="C165" s="11">
        <v>1.0</v>
      </c>
      <c r="D165" s="9" t="s">
        <v>93</v>
      </c>
      <c r="E165" s="11">
        <v>18546.0</v>
      </c>
      <c r="F165" s="9" t="s">
        <v>1655</v>
      </c>
      <c r="G165" s="9" t="s">
        <v>1582</v>
      </c>
      <c r="H165" s="9" t="s">
        <v>1583</v>
      </c>
      <c r="I165" s="9" t="s">
        <v>1584</v>
      </c>
      <c r="J165" s="10">
        <v>44561.0</v>
      </c>
      <c r="K165" s="9" t="s">
        <v>1656</v>
      </c>
      <c r="L165" s="9" t="s">
        <v>1657</v>
      </c>
      <c r="M165" s="12">
        <v>5.93005E8</v>
      </c>
      <c r="N165" s="9" t="s">
        <v>1586</v>
      </c>
    </row>
    <row r="166">
      <c r="A166" s="9" t="s">
        <v>651</v>
      </c>
      <c r="B166" s="10">
        <v>44561.0</v>
      </c>
      <c r="C166" s="11">
        <v>1.0</v>
      </c>
      <c r="D166" s="9" t="s">
        <v>652</v>
      </c>
      <c r="E166" s="11">
        <v>23531.0</v>
      </c>
      <c r="F166" s="9" t="s">
        <v>1655</v>
      </c>
      <c r="G166" s="9" t="s">
        <v>1582</v>
      </c>
      <c r="H166" s="9" t="s">
        <v>1583</v>
      </c>
      <c r="I166" s="9" t="s">
        <v>1584</v>
      </c>
      <c r="J166" s="10">
        <v>44561.0</v>
      </c>
      <c r="K166" s="9" t="s">
        <v>1656</v>
      </c>
      <c r="L166" s="9" t="s">
        <v>1657</v>
      </c>
      <c r="M166" s="12">
        <v>7.6451E7</v>
      </c>
      <c r="N166" s="9" t="s">
        <v>1586</v>
      </c>
    </row>
    <row r="167">
      <c r="A167" s="9" t="s">
        <v>653</v>
      </c>
      <c r="B167" s="10">
        <v>44561.0</v>
      </c>
      <c r="C167" s="11">
        <v>1.0</v>
      </c>
      <c r="D167" s="9" t="s">
        <v>117</v>
      </c>
      <c r="E167" s="11">
        <v>14869.0</v>
      </c>
      <c r="F167" s="9" t="s">
        <v>1655</v>
      </c>
      <c r="G167" s="9" t="s">
        <v>1582</v>
      </c>
      <c r="H167" s="9" t="s">
        <v>1583</v>
      </c>
      <c r="I167" s="9" t="s">
        <v>1584</v>
      </c>
      <c r="J167" s="10">
        <v>44561.0</v>
      </c>
      <c r="K167" s="9" t="s">
        <v>1656</v>
      </c>
      <c r="L167" s="9" t="s">
        <v>1657</v>
      </c>
      <c r="M167" s="12">
        <v>3.459488E9</v>
      </c>
      <c r="N167" s="9" t="s">
        <v>1586</v>
      </c>
    </row>
    <row r="168">
      <c r="A168" s="9" t="s">
        <v>654</v>
      </c>
      <c r="B168" s="10">
        <v>44561.0</v>
      </c>
      <c r="C168" s="11">
        <v>1.0</v>
      </c>
      <c r="D168" s="9" t="s">
        <v>655</v>
      </c>
      <c r="E168" s="11">
        <v>19720.0</v>
      </c>
      <c r="F168" s="9" t="s">
        <v>1655</v>
      </c>
      <c r="G168" s="9" t="s">
        <v>1582</v>
      </c>
      <c r="H168" s="9" t="s">
        <v>1589</v>
      </c>
      <c r="I168" s="9" t="s">
        <v>1584</v>
      </c>
      <c r="J168" s="10">
        <v>44561.0</v>
      </c>
      <c r="K168" s="9" t="s">
        <v>1656</v>
      </c>
      <c r="L168" s="9" t="s">
        <v>1657</v>
      </c>
      <c r="M168" s="12">
        <v>850000.0</v>
      </c>
      <c r="N168" s="9" t="s">
        <v>1586</v>
      </c>
    </row>
    <row r="169">
      <c r="A169" s="9" t="s">
        <v>656</v>
      </c>
      <c r="B169" s="10">
        <v>44561.0</v>
      </c>
      <c r="C169" s="11">
        <v>1.0</v>
      </c>
      <c r="D169" s="9" t="s">
        <v>261</v>
      </c>
      <c r="E169" s="11">
        <v>20338.0</v>
      </c>
      <c r="F169" s="9" t="s">
        <v>1655</v>
      </c>
      <c r="G169" s="9" t="s">
        <v>1582</v>
      </c>
      <c r="H169" s="9" t="s">
        <v>1583</v>
      </c>
      <c r="I169" s="9" t="s">
        <v>1584</v>
      </c>
      <c r="J169" s="10">
        <v>44561.0</v>
      </c>
      <c r="K169" s="9" t="s">
        <v>1656</v>
      </c>
      <c r="L169" s="9" t="s">
        <v>1657</v>
      </c>
      <c r="M169" s="12">
        <v>1.317713E9</v>
      </c>
      <c r="N169" s="9" t="s">
        <v>1586</v>
      </c>
    </row>
    <row r="170">
      <c r="A170" s="9" t="s">
        <v>657</v>
      </c>
      <c r="B170" s="10">
        <v>44561.0</v>
      </c>
      <c r="C170" s="11">
        <v>1.0</v>
      </c>
      <c r="D170" s="9" t="s">
        <v>96</v>
      </c>
      <c r="E170" s="11">
        <v>14168.0</v>
      </c>
      <c r="F170" s="9" t="s">
        <v>1655</v>
      </c>
      <c r="G170" s="9" t="s">
        <v>1582</v>
      </c>
      <c r="H170" s="9" t="s">
        <v>1583</v>
      </c>
      <c r="I170" s="9" t="s">
        <v>1584</v>
      </c>
      <c r="J170" s="10">
        <v>44561.0</v>
      </c>
      <c r="K170" s="9" t="s">
        <v>1656</v>
      </c>
      <c r="L170" s="9" t="s">
        <v>1657</v>
      </c>
      <c r="M170" s="12">
        <v>7119000.0</v>
      </c>
      <c r="N170" s="9" t="s">
        <v>1586</v>
      </c>
    </row>
    <row r="171">
      <c r="A171" s="9" t="s">
        <v>658</v>
      </c>
      <c r="B171" s="10">
        <v>44561.0</v>
      </c>
      <c r="C171" s="11">
        <v>1.0</v>
      </c>
      <c r="D171" s="9" t="s">
        <v>308</v>
      </c>
      <c r="E171" s="11">
        <v>9520.0</v>
      </c>
      <c r="F171" s="9" t="s">
        <v>1655</v>
      </c>
      <c r="G171" s="9" t="s">
        <v>1582</v>
      </c>
      <c r="H171" s="9" t="s">
        <v>1583</v>
      </c>
      <c r="I171" s="9" t="s">
        <v>1584</v>
      </c>
      <c r="J171" s="10">
        <v>44561.0</v>
      </c>
      <c r="K171" s="9" t="s">
        <v>1656</v>
      </c>
      <c r="L171" s="9" t="s">
        <v>1657</v>
      </c>
      <c r="M171" s="12">
        <v>1099000.0</v>
      </c>
      <c r="N171" s="9" t="s">
        <v>1586</v>
      </c>
    </row>
    <row r="172">
      <c r="A172" s="9" t="s">
        <v>659</v>
      </c>
      <c r="B172" s="10">
        <v>44561.0</v>
      </c>
      <c r="C172" s="11">
        <v>1.0</v>
      </c>
      <c r="D172" s="9" t="s">
        <v>660</v>
      </c>
      <c r="E172" s="11">
        <v>24864.0</v>
      </c>
      <c r="F172" s="9" t="s">
        <v>1655</v>
      </c>
      <c r="G172" s="9" t="s">
        <v>1582</v>
      </c>
      <c r="H172" s="9" t="s">
        <v>1583</v>
      </c>
      <c r="I172" s="9" t="s">
        <v>1584</v>
      </c>
      <c r="J172" s="10">
        <v>44561.0</v>
      </c>
      <c r="K172" s="9" t="s">
        <v>1656</v>
      </c>
      <c r="L172" s="9" t="s">
        <v>1657</v>
      </c>
      <c r="M172" s="12">
        <v>9.77127E8</v>
      </c>
      <c r="N172" s="9" t="s">
        <v>1586</v>
      </c>
    </row>
    <row r="173">
      <c r="A173" s="9" t="s">
        <v>661</v>
      </c>
      <c r="B173" s="10">
        <v>44561.0</v>
      </c>
      <c r="C173" s="11">
        <v>1.0</v>
      </c>
      <c r="D173" s="9" t="s">
        <v>268</v>
      </c>
      <c r="E173" s="11">
        <v>16268.0</v>
      </c>
      <c r="F173" s="9" t="s">
        <v>1655</v>
      </c>
      <c r="G173" s="9" t="s">
        <v>1582</v>
      </c>
      <c r="H173" s="9" t="s">
        <v>1583</v>
      </c>
      <c r="I173" s="9" t="s">
        <v>1584</v>
      </c>
      <c r="J173" s="10">
        <v>44561.0</v>
      </c>
      <c r="K173" s="9" t="s">
        <v>1656</v>
      </c>
      <c r="L173" s="9" t="s">
        <v>1657</v>
      </c>
      <c r="M173" s="12">
        <v>3.5925E7</v>
      </c>
      <c r="N173" s="9" t="s">
        <v>1586</v>
      </c>
    </row>
    <row r="174">
      <c r="A174" s="9" t="s">
        <v>662</v>
      </c>
      <c r="B174" s="10">
        <v>44561.0</v>
      </c>
      <c r="C174" s="11">
        <v>1.0</v>
      </c>
      <c r="D174" s="9" t="s">
        <v>663</v>
      </c>
      <c r="E174" s="11">
        <v>22810.0</v>
      </c>
      <c r="F174" s="9" t="s">
        <v>1655</v>
      </c>
      <c r="G174" s="9" t="s">
        <v>1582</v>
      </c>
      <c r="H174" s="9" t="s">
        <v>1583</v>
      </c>
      <c r="I174" s="9" t="s">
        <v>1584</v>
      </c>
      <c r="J174" s="10">
        <v>44561.0</v>
      </c>
      <c r="K174" s="9" t="s">
        <v>1656</v>
      </c>
      <c r="L174" s="9" t="s">
        <v>1657</v>
      </c>
      <c r="M174" s="12">
        <v>1.608055E9</v>
      </c>
      <c r="N174" s="9" t="s">
        <v>1586</v>
      </c>
    </row>
    <row r="175">
      <c r="A175" s="9" t="s">
        <v>664</v>
      </c>
      <c r="B175" s="10">
        <v>44561.0</v>
      </c>
      <c r="C175" s="11">
        <v>3.0</v>
      </c>
      <c r="D175" s="9" t="s">
        <v>665</v>
      </c>
      <c r="E175" s="11">
        <v>25003.0</v>
      </c>
      <c r="F175" s="9" t="s">
        <v>1655</v>
      </c>
      <c r="G175" s="9" t="s">
        <v>1582</v>
      </c>
      <c r="H175" s="9" t="s">
        <v>1583</v>
      </c>
      <c r="I175" s="9" t="s">
        <v>1584</v>
      </c>
      <c r="J175" s="10">
        <v>44561.0</v>
      </c>
      <c r="K175" s="9" t="s">
        <v>1656</v>
      </c>
      <c r="L175" s="9" t="s">
        <v>1657</v>
      </c>
      <c r="M175" s="12">
        <v>5.37627E8</v>
      </c>
      <c r="N175" s="9" t="s">
        <v>1586</v>
      </c>
    </row>
    <row r="176">
      <c r="A176" s="9" t="s">
        <v>666</v>
      </c>
      <c r="B176" s="10">
        <v>44561.0</v>
      </c>
      <c r="C176" s="11">
        <v>2.0</v>
      </c>
      <c r="D176" s="9" t="s">
        <v>667</v>
      </c>
      <c r="E176" s="11">
        <v>23965.0</v>
      </c>
      <c r="F176" s="9" t="s">
        <v>1655</v>
      </c>
      <c r="G176" s="9" t="s">
        <v>1582</v>
      </c>
      <c r="H176" s="9" t="s">
        <v>1583</v>
      </c>
      <c r="I176" s="9" t="s">
        <v>1584</v>
      </c>
      <c r="J176" s="10">
        <v>44561.0</v>
      </c>
      <c r="K176" s="9" t="s">
        <v>1656</v>
      </c>
      <c r="L176" s="9" t="s">
        <v>1657</v>
      </c>
      <c r="M176" s="12">
        <v>3.4766E7</v>
      </c>
      <c r="N176" s="9" t="s">
        <v>1586</v>
      </c>
    </row>
    <row r="177">
      <c r="A177" s="9" t="s">
        <v>668</v>
      </c>
      <c r="B177" s="10">
        <v>44561.0</v>
      </c>
      <c r="C177" s="11">
        <v>1.0</v>
      </c>
      <c r="D177" s="9" t="s">
        <v>669</v>
      </c>
      <c r="E177" s="11">
        <v>23264.0</v>
      </c>
      <c r="F177" s="9" t="s">
        <v>1655</v>
      </c>
      <c r="G177" s="9" t="s">
        <v>1582</v>
      </c>
      <c r="H177" s="9" t="s">
        <v>1583</v>
      </c>
      <c r="I177" s="9" t="s">
        <v>1584</v>
      </c>
      <c r="J177" s="10">
        <v>44561.0</v>
      </c>
      <c r="K177" s="9" t="s">
        <v>1656</v>
      </c>
      <c r="L177" s="9" t="s">
        <v>1657</v>
      </c>
      <c r="M177" s="12">
        <v>2.1902393E10</v>
      </c>
      <c r="N177" s="9" t="s">
        <v>1586</v>
      </c>
    </row>
    <row r="178">
      <c r="A178" s="9" t="s">
        <v>670</v>
      </c>
      <c r="B178" s="10">
        <v>44561.0</v>
      </c>
      <c r="C178" s="11">
        <v>1.0</v>
      </c>
      <c r="D178" s="9" t="s">
        <v>671</v>
      </c>
      <c r="E178" s="11">
        <v>20222.0</v>
      </c>
      <c r="F178" s="9" t="s">
        <v>1655</v>
      </c>
      <c r="G178" s="9" t="s">
        <v>1582</v>
      </c>
      <c r="H178" s="9" t="s">
        <v>1583</v>
      </c>
      <c r="I178" s="9" t="s">
        <v>1584</v>
      </c>
      <c r="J178" s="10">
        <v>44561.0</v>
      </c>
      <c r="K178" s="9" t="s">
        <v>1656</v>
      </c>
      <c r="L178" s="9" t="s">
        <v>1657</v>
      </c>
      <c r="M178" s="12">
        <v>357000.0</v>
      </c>
      <c r="N178" s="9" t="s">
        <v>1586</v>
      </c>
    </row>
    <row r="179">
      <c r="A179" s="9" t="s">
        <v>672</v>
      </c>
      <c r="B179" s="10">
        <v>44561.0</v>
      </c>
      <c r="C179" s="11">
        <v>2.0</v>
      </c>
      <c r="D179" s="9" t="s">
        <v>673</v>
      </c>
      <c r="E179" s="11">
        <v>24260.0</v>
      </c>
      <c r="F179" s="9" t="s">
        <v>1655</v>
      </c>
      <c r="G179" s="9" t="s">
        <v>1582</v>
      </c>
      <c r="H179" s="9" t="s">
        <v>1583</v>
      </c>
      <c r="I179" s="9" t="s">
        <v>1584</v>
      </c>
      <c r="J179" s="10">
        <v>44561.0</v>
      </c>
      <c r="K179" s="9" t="s">
        <v>1656</v>
      </c>
      <c r="L179" s="9" t="s">
        <v>1657</v>
      </c>
      <c r="M179" s="12">
        <v>5.6488E8</v>
      </c>
      <c r="N179" s="9" t="s">
        <v>1586</v>
      </c>
    </row>
    <row r="180">
      <c r="A180" s="9" t="s">
        <v>674</v>
      </c>
      <c r="B180" s="10">
        <v>44377.0</v>
      </c>
      <c r="C180" s="11">
        <v>1.0</v>
      </c>
      <c r="D180" s="9" t="s">
        <v>675</v>
      </c>
      <c r="E180" s="11">
        <v>20036.0</v>
      </c>
      <c r="F180" s="9" t="s">
        <v>1655</v>
      </c>
      <c r="G180" s="9" t="s">
        <v>1582</v>
      </c>
      <c r="H180" s="9" t="s">
        <v>1583</v>
      </c>
      <c r="I180" s="9" t="s">
        <v>1584</v>
      </c>
      <c r="J180" s="10">
        <v>44377.0</v>
      </c>
      <c r="K180" s="9" t="s">
        <v>1656</v>
      </c>
      <c r="L180" s="9" t="s">
        <v>1657</v>
      </c>
      <c r="M180" s="12">
        <v>5.28541E8</v>
      </c>
      <c r="N180" s="9" t="s">
        <v>1586</v>
      </c>
    </row>
    <row r="181">
      <c r="A181" s="9" t="s">
        <v>676</v>
      </c>
      <c r="B181" s="10">
        <v>44561.0</v>
      </c>
      <c r="C181" s="11">
        <v>1.0</v>
      </c>
      <c r="D181" s="9" t="s">
        <v>677</v>
      </c>
      <c r="E181" s="11">
        <v>26425.0</v>
      </c>
      <c r="F181" s="9" t="s">
        <v>1655</v>
      </c>
      <c r="G181" s="9" t="s">
        <v>1582</v>
      </c>
      <c r="H181" s="9" t="s">
        <v>1583</v>
      </c>
      <c r="I181" s="9" t="s">
        <v>1584</v>
      </c>
      <c r="J181" s="10">
        <v>44561.0</v>
      </c>
      <c r="K181" s="9" t="s">
        <v>1656</v>
      </c>
      <c r="L181" s="9" t="s">
        <v>1657</v>
      </c>
      <c r="M181" s="12">
        <v>3.23447E8</v>
      </c>
      <c r="N181" s="9" t="s">
        <v>1586</v>
      </c>
    </row>
    <row r="182">
      <c r="A182" s="9" t="s">
        <v>678</v>
      </c>
      <c r="B182" s="10">
        <v>44561.0</v>
      </c>
      <c r="C182" s="11">
        <v>1.0</v>
      </c>
      <c r="D182" s="9" t="s">
        <v>679</v>
      </c>
      <c r="E182" s="11">
        <v>20052.0</v>
      </c>
      <c r="F182" s="9" t="s">
        <v>1655</v>
      </c>
      <c r="G182" s="9" t="s">
        <v>1582</v>
      </c>
      <c r="H182" s="9" t="s">
        <v>1583</v>
      </c>
      <c r="I182" s="9" t="s">
        <v>1584</v>
      </c>
      <c r="J182" s="10">
        <v>44561.0</v>
      </c>
      <c r="K182" s="9" t="s">
        <v>1656</v>
      </c>
      <c r="L182" s="9" t="s">
        <v>1657</v>
      </c>
      <c r="M182" s="12">
        <v>240000.0</v>
      </c>
      <c r="N182" s="9" t="s">
        <v>1586</v>
      </c>
    </row>
    <row r="183">
      <c r="A183" s="9" t="s">
        <v>680</v>
      </c>
      <c r="B183" s="10">
        <v>44561.0</v>
      </c>
      <c r="C183" s="11">
        <v>1.0</v>
      </c>
      <c r="D183" s="9" t="s">
        <v>188</v>
      </c>
      <c r="E183" s="11">
        <v>20087.0</v>
      </c>
      <c r="F183" s="9" t="s">
        <v>1655</v>
      </c>
      <c r="G183" s="9" t="s">
        <v>1582</v>
      </c>
      <c r="H183" s="9" t="s">
        <v>1583</v>
      </c>
      <c r="I183" s="9" t="s">
        <v>1584</v>
      </c>
      <c r="J183" s="10">
        <v>44561.0</v>
      </c>
      <c r="K183" s="9" t="s">
        <v>1656</v>
      </c>
      <c r="L183" s="9" t="s">
        <v>1657</v>
      </c>
      <c r="M183" s="12">
        <v>5.287724E9</v>
      </c>
      <c r="N183" s="9" t="s">
        <v>1586</v>
      </c>
    </row>
    <row r="184">
      <c r="A184" s="9" t="s">
        <v>681</v>
      </c>
      <c r="B184" s="10">
        <v>44561.0</v>
      </c>
      <c r="C184" s="11">
        <v>2.0</v>
      </c>
      <c r="D184" s="9" t="s">
        <v>682</v>
      </c>
      <c r="E184" s="11">
        <v>26557.0</v>
      </c>
      <c r="F184" s="9" t="s">
        <v>1655</v>
      </c>
      <c r="G184" s="9" t="s">
        <v>1582</v>
      </c>
      <c r="H184" s="9" t="s">
        <v>1583</v>
      </c>
      <c r="I184" s="9" t="s">
        <v>1584</v>
      </c>
      <c r="J184" s="10">
        <v>44561.0</v>
      </c>
      <c r="K184" s="9" t="s">
        <v>1656</v>
      </c>
      <c r="L184" s="9" t="s">
        <v>1657</v>
      </c>
      <c r="M184" s="12">
        <v>2.3162E7</v>
      </c>
      <c r="N184" s="9" t="s">
        <v>1586</v>
      </c>
    </row>
    <row r="185">
      <c r="A185" s="9" t="s">
        <v>683</v>
      </c>
      <c r="B185" s="10">
        <v>44561.0</v>
      </c>
      <c r="C185" s="11">
        <v>1.0</v>
      </c>
      <c r="D185" s="9" t="s">
        <v>351</v>
      </c>
      <c r="E185" s="11">
        <v>20966.0</v>
      </c>
      <c r="F185" s="9" t="s">
        <v>1655</v>
      </c>
      <c r="G185" s="9" t="s">
        <v>1582</v>
      </c>
      <c r="H185" s="9" t="s">
        <v>1583</v>
      </c>
      <c r="I185" s="9" t="s">
        <v>1584</v>
      </c>
      <c r="J185" s="10">
        <v>44561.0</v>
      </c>
      <c r="K185" s="9" t="s">
        <v>1656</v>
      </c>
      <c r="L185" s="9" t="s">
        <v>1657</v>
      </c>
      <c r="M185" s="12">
        <v>1.5851E7</v>
      </c>
      <c r="N185" s="9" t="s">
        <v>1586</v>
      </c>
    </row>
    <row r="186">
      <c r="A186" s="9" t="s">
        <v>684</v>
      </c>
      <c r="B186" s="10">
        <v>44561.0</v>
      </c>
      <c r="C186" s="11">
        <v>1.0</v>
      </c>
      <c r="D186" s="9" t="s">
        <v>685</v>
      </c>
      <c r="E186" s="11">
        <v>26158.0</v>
      </c>
      <c r="F186" s="9" t="s">
        <v>1655</v>
      </c>
      <c r="G186" s="9" t="s">
        <v>1582</v>
      </c>
      <c r="H186" s="9" t="s">
        <v>1583</v>
      </c>
      <c r="I186" s="9" t="s">
        <v>1584</v>
      </c>
      <c r="J186" s="10">
        <v>44561.0</v>
      </c>
      <c r="K186" s="9" t="s">
        <v>1656</v>
      </c>
      <c r="L186" s="9" t="s">
        <v>1657</v>
      </c>
      <c r="M186" s="12">
        <v>6.8482E7</v>
      </c>
      <c r="N186" s="9" t="s">
        <v>1586</v>
      </c>
    </row>
    <row r="187">
      <c r="A187" s="9" t="s">
        <v>686</v>
      </c>
      <c r="B187" s="10">
        <v>44561.0</v>
      </c>
      <c r="C187" s="11">
        <v>1.0</v>
      </c>
      <c r="D187" s="9" t="s">
        <v>687</v>
      </c>
      <c r="E187" s="11">
        <v>20982.0</v>
      </c>
      <c r="F187" s="9" t="s">
        <v>1655</v>
      </c>
      <c r="G187" s="9" t="s">
        <v>1582</v>
      </c>
      <c r="H187" s="9" t="s">
        <v>1583</v>
      </c>
      <c r="I187" s="9" t="s">
        <v>1584</v>
      </c>
      <c r="J187" s="10">
        <v>44561.0</v>
      </c>
      <c r="K187" s="9" t="s">
        <v>1656</v>
      </c>
      <c r="L187" s="9" t="s">
        <v>1657</v>
      </c>
      <c r="M187" s="12">
        <v>8.94091E8</v>
      </c>
      <c r="N187" s="9" t="s">
        <v>1586</v>
      </c>
    </row>
    <row r="188">
      <c r="A188" s="9" t="s">
        <v>688</v>
      </c>
      <c r="B188" s="10">
        <v>44561.0</v>
      </c>
      <c r="C188" s="11">
        <v>1.0</v>
      </c>
      <c r="D188" s="9" t="s">
        <v>164</v>
      </c>
      <c r="E188" s="11">
        <v>20630.0</v>
      </c>
      <c r="F188" s="9" t="s">
        <v>1655</v>
      </c>
      <c r="G188" s="9" t="s">
        <v>1582</v>
      </c>
      <c r="H188" s="9" t="s">
        <v>1583</v>
      </c>
      <c r="I188" s="9" t="s">
        <v>1584</v>
      </c>
      <c r="J188" s="10">
        <v>44561.0</v>
      </c>
      <c r="K188" s="9" t="s">
        <v>1656</v>
      </c>
      <c r="L188" s="9" t="s">
        <v>1657</v>
      </c>
      <c r="M188" s="12">
        <v>183000.0</v>
      </c>
      <c r="N188" s="9" t="s">
        <v>1586</v>
      </c>
    </row>
    <row r="189">
      <c r="A189" s="9" t="s">
        <v>689</v>
      </c>
      <c r="B189" s="10">
        <v>44561.0</v>
      </c>
      <c r="C189" s="11">
        <v>1.0</v>
      </c>
      <c r="D189" s="9" t="s">
        <v>690</v>
      </c>
      <c r="E189" s="11">
        <v>24473.0</v>
      </c>
      <c r="F189" s="9" t="s">
        <v>1655</v>
      </c>
      <c r="G189" s="9" t="s">
        <v>1582</v>
      </c>
      <c r="H189" s="9" t="s">
        <v>1583</v>
      </c>
      <c r="I189" s="9" t="s">
        <v>1584</v>
      </c>
      <c r="J189" s="10">
        <v>44561.0</v>
      </c>
      <c r="K189" s="9" t="s">
        <v>1656</v>
      </c>
      <c r="L189" s="9" t="s">
        <v>1657</v>
      </c>
      <c r="M189" s="12">
        <v>1.55778E8</v>
      </c>
      <c r="N189" s="9" t="s">
        <v>1586</v>
      </c>
    </row>
    <row r="190">
      <c r="A190" s="9" t="s">
        <v>691</v>
      </c>
      <c r="B190" s="10">
        <v>44561.0</v>
      </c>
      <c r="C190" s="11">
        <v>2.0</v>
      </c>
      <c r="D190" s="9" t="s">
        <v>372</v>
      </c>
      <c r="E190" s="11">
        <v>20257.0</v>
      </c>
      <c r="F190" s="9" t="s">
        <v>1655</v>
      </c>
      <c r="G190" s="9" t="s">
        <v>1582</v>
      </c>
      <c r="H190" s="9" t="s">
        <v>1583</v>
      </c>
      <c r="I190" s="9" t="s">
        <v>1584</v>
      </c>
      <c r="J190" s="10">
        <v>44561.0</v>
      </c>
      <c r="K190" s="9" t="s">
        <v>1656</v>
      </c>
      <c r="L190" s="9" t="s">
        <v>1657</v>
      </c>
      <c r="M190" s="12">
        <v>1.150286E9</v>
      </c>
      <c r="N190" s="9" t="s">
        <v>1586</v>
      </c>
    </row>
    <row r="191">
      <c r="A191" s="9" t="s">
        <v>692</v>
      </c>
      <c r="B191" s="10">
        <v>44561.0</v>
      </c>
      <c r="C191" s="11">
        <v>1.0</v>
      </c>
      <c r="D191" s="9" t="s">
        <v>693</v>
      </c>
      <c r="E191" s="11">
        <v>24902.0</v>
      </c>
      <c r="F191" s="9" t="s">
        <v>1655</v>
      </c>
      <c r="G191" s="9" t="s">
        <v>1582</v>
      </c>
      <c r="H191" s="9" t="s">
        <v>1583</v>
      </c>
      <c r="I191" s="9" t="s">
        <v>1584</v>
      </c>
      <c r="J191" s="10">
        <v>44561.0</v>
      </c>
      <c r="K191" s="9" t="s">
        <v>1656</v>
      </c>
      <c r="L191" s="9" t="s">
        <v>1657</v>
      </c>
      <c r="M191" s="12">
        <v>4.3108E7</v>
      </c>
      <c r="N191" s="9" t="s">
        <v>1586</v>
      </c>
    </row>
    <row r="192">
      <c r="A192" s="9" t="s">
        <v>694</v>
      </c>
      <c r="B192" s="10">
        <v>44561.0</v>
      </c>
      <c r="C192" s="11">
        <v>1.0</v>
      </c>
      <c r="D192" s="9" t="s">
        <v>98</v>
      </c>
      <c r="E192" s="11">
        <v>20184.0</v>
      </c>
      <c r="F192" s="9" t="s">
        <v>1655</v>
      </c>
      <c r="G192" s="9" t="s">
        <v>1582</v>
      </c>
      <c r="H192" s="9" t="s">
        <v>1583</v>
      </c>
      <c r="I192" s="9" t="s">
        <v>1584</v>
      </c>
      <c r="J192" s="10">
        <v>44561.0</v>
      </c>
      <c r="K192" s="9" t="s">
        <v>1656</v>
      </c>
      <c r="L192" s="9" t="s">
        <v>1657</v>
      </c>
      <c r="M192" s="12">
        <v>2.8014E7</v>
      </c>
      <c r="N192" s="9" t="s">
        <v>1586</v>
      </c>
    </row>
    <row r="193">
      <c r="A193" s="9" t="s">
        <v>695</v>
      </c>
      <c r="B193" s="10">
        <v>44561.0</v>
      </c>
      <c r="C193" s="11">
        <v>1.0</v>
      </c>
      <c r="D193" s="9" t="s">
        <v>696</v>
      </c>
      <c r="E193" s="11">
        <v>25828.0</v>
      </c>
      <c r="F193" s="9" t="s">
        <v>1655</v>
      </c>
      <c r="G193" s="9" t="s">
        <v>1582</v>
      </c>
      <c r="H193" s="9" t="s">
        <v>1583</v>
      </c>
      <c r="I193" s="9" t="s">
        <v>1584</v>
      </c>
      <c r="J193" s="10">
        <v>44561.0</v>
      </c>
      <c r="K193" s="9" t="s">
        <v>1656</v>
      </c>
      <c r="L193" s="9" t="s">
        <v>1657</v>
      </c>
      <c r="M193" s="12">
        <v>2.731239E9</v>
      </c>
      <c r="N193" s="9" t="s">
        <v>1586</v>
      </c>
    </row>
    <row r="194">
      <c r="A194" s="9" t="s">
        <v>697</v>
      </c>
      <c r="B194" s="10">
        <v>44561.0</v>
      </c>
      <c r="C194" s="11">
        <v>1.0</v>
      </c>
      <c r="D194" s="9" t="s">
        <v>358</v>
      </c>
      <c r="E194" s="11">
        <v>20435.0</v>
      </c>
      <c r="F194" s="9" t="s">
        <v>1655</v>
      </c>
      <c r="G194" s="9" t="s">
        <v>1582</v>
      </c>
      <c r="H194" s="9" t="s">
        <v>1583</v>
      </c>
      <c r="I194" s="9" t="s">
        <v>1584</v>
      </c>
      <c r="J194" s="10">
        <v>44561.0</v>
      </c>
      <c r="K194" s="9" t="s">
        <v>1656</v>
      </c>
      <c r="L194" s="9" t="s">
        <v>1657</v>
      </c>
      <c r="M194" s="12">
        <v>3.30993E8</v>
      </c>
      <c r="N194" s="9" t="s">
        <v>1586</v>
      </c>
    </row>
    <row r="195">
      <c r="A195" s="9" t="s">
        <v>698</v>
      </c>
      <c r="B195" s="10">
        <v>44286.0</v>
      </c>
      <c r="C195" s="11">
        <v>1.0</v>
      </c>
      <c r="D195" s="9" t="s">
        <v>699</v>
      </c>
      <c r="E195" s="11">
        <v>23230.0</v>
      </c>
      <c r="F195" s="9" t="s">
        <v>1655</v>
      </c>
      <c r="G195" s="9" t="s">
        <v>1582</v>
      </c>
      <c r="H195" s="9" t="s">
        <v>1583</v>
      </c>
      <c r="I195" s="9" t="s">
        <v>1584</v>
      </c>
      <c r="J195" s="10">
        <v>44286.0</v>
      </c>
      <c r="K195" s="9" t="s">
        <v>1656</v>
      </c>
      <c r="L195" s="9" t="s">
        <v>1657</v>
      </c>
      <c r="M195" s="12">
        <v>9.94144E9</v>
      </c>
      <c r="N195" s="9" t="s">
        <v>1586</v>
      </c>
    </row>
    <row r="196">
      <c r="A196" s="9" t="s">
        <v>700</v>
      </c>
      <c r="B196" s="10">
        <v>44561.0</v>
      </c>
      <c r="C196" s="11">
        <v>1.0</v>
      </c>
      <c r="D196" s="9" t="s">
        <v>701</v>
      </c>
      <c r="E196" s="11">
        <v>20370.0</v>
      </c>
      <c r="F196" s="9" t="s">
        <v>1655</v>
      </c>
      <c r="G196" s="9" t="s">
        <v>1582</v>
      </c>
      <c r="H196" s="9" t="s">
        <v>1583</v>
      </c>
      <c r="I196" s="9" t="s">
        <v>1584</v>
      </c>
      <c r="J196" s="10">
        <v>44561.0</v>
      </c>
      <c r="K196" s="9" t="s">
        <v>1656</v>
      </c>
      <c r="L196" s="9" t="s">
        <v>1657</v>
      </c>
      <c r="M196" s="12">
        <v>1.2072E8</v>
      </c>
      <c r="N196" s="9" t="s">
        <v>1586</v>
      </c>
    </row>
    <row r="197">
      <c r="A197" s="9" t="s">
        <v>702</v>
      </c>
      <c r="B197" s="10">
        <v>44561.0</v>
      </c>
      <c r="C197" s="11">
        <v>1.0</v>
      </c>
      <c r="D197" s="9" t="s">
        <v>703</v>
      </c>
      <c r="E197" s="11">
        <v>23175.0</v>
      </c>
      <c r="F197" s="9" t="s">
        <v>1655</v>
      </c>
      <c r="G197" s="9" t="s">
        <v>1582</v>
      </c>
      <c r="H197" s="9" t="s">
        <v>1583</v>
      </c>
      <c r="I197" s="9" t="s">
        <v>1584</v>
      </c>
      <c r="J197" s="10">
        <v>44561.0</v>
      </c>
      <c r="K197" s="9" t="s">
        <v>1656</v>
      </c>
      <c r="L197" s="9" t="s">
        <v>1657</v>
      </c>
      <c r="M197" s="12">
        <v>1.09818E8</v>
      </c>
      <c r="N197" s="9" t="s">
        <v>1586</v>
      </c>
    </row>
    <row r="198">
      <c r="A198" s="9" t="s">
        <v>704</v>
      </c>
      <c r="B198" s="10">
        <v>44561.0</v>
      </c>
      <c r="C198" s="11">
        <v>1.0</v>
      </c>
      <c r="D198" s="9" t="s">
        <v>705</v>
      </c>
      <c r="E198" s="11">
        <v>26026.0</v>
      </c>
      <c r="F198" s="9" t="s">
        <v>1655</v>
      </c>
      <c r="G198" s="9" t="s">
        <v>1582</v>
      </c>
      <c r="H198" s="9" t="s">
        <v>1583</v>
      </c>
      <c r="I198" s="9" t="s">
        <v>1584</v>
      </c>
      <c r="J198" s="10">
        <v>44561.0</v>
      </c>
      <c r="K198" s="9" t="s">
        <v>1656</v>
      </c>
      <c r="L198" s="9" t="s">
        <v>1657</v>
      </c>
      <c r="M198" s="12">
        <v>1.16722E8</v>
      </c>
      <c r="N198" s="9" t="s">
        <v>1586</v>
      </c>
    </row>
    <row r="199">
      <c r="A199" s="9" t="s">
        <v>706</v>
      </c>
      <c r="B199" s="10">
        <v>44561.0</v>
      </c>
      <c r="C199" s="11">
        <v>1.0</v>
      </c>
      <c r="D199" s="9" t="s">
        <v>707</v>
      </c>
      <c r="E199" s="11">
        <v>26590.0</v>
      </c>
      <c r="F199" s="9" t="s">
        <v>1655</v>
      </c>
      <c r="G199" s="9" t="s">
        <v>1582</v>
      </c>
      <c r="H199" s="9" t="s">
        <v>1583</v>
      </c>
      <c r="I199" s="9" t="s">
        <v>1584</v>
      </c>
      <c r="J199" s="10">
        <v>44561.0</v>
      </c>
      <c r="K199" s="9" t="s">
        <v>1656</v>
      </c>
      <c r="L199" s="9" t="s">
        <v>1657</v>
      </c>
      <c r="M199" s="12">
        <v>1.3154E7</v>
      </c>
      <c r="N199" s="9" t="s">
        <v>1586</v>
      </c>
    </row>
    <row r="200">
      <c r="A200" s="9" t="s">
        <v>708</v>
      </c>
      <c r="B200" s="10">
        <v>44561.0</v>
      </c>
      <c r="C200" s="11">
        <v>1.0</v>
      </c>
      <c r="D200" s="9" t="s">
        <v>243</v>
      </c>
      <c r="E200" s="11">
        <v>20605.0</v>
      </c>
      <c r="F200" s="9" t="s">
        <v>1655</v>
      </c>
      <c r="G200" s="9" t="s">
        <v>1582</v>
      </c>
      <c r="H200" s="9" t="s">
        <v>1583</v>
      </c>
      <c r="I200" s="9" t="s">
        <v>1584</v>
      </c>
      <c r="J200" s="10">
        <v>44561.0</v>
      </c>
      <c r="K200" s="9" t="s">
        <v>1656</v>
      </c>
      <c r="L200" s="9" t="s">
        <v>1657</v>
      </c>
      <c r="M200" s="12">
        <v>9.75035E8</v>
      </c>
      <c r="N200" s="9" t="s">
        <v>1586</v>
      </c>
    </row>
    <row r="201">
      <c r="A201" s="9" t="s">
        <v>709</v>
      </c>
      <c r="B201" s="10">
        <v>44561.0</v>
      </c>
      <c r="C201" s="11">
        <v>1.0</v>
      </c>
      <c r="D201" s="9" t="s">
        <v>205</v>
      </c>
      <c r="E201" s="11">
        <v>20770.0</v>
      </c>
      <c r="F201" s="9" t="s">
        <v>1655</v>
      </c>
      <c r="G201" s="9" t="s">
        <v>1582</v>
      </c>
      <c r="H201" s="9" t="s">
        <v>1583</v>
      </c>
      <c r="I201" s="9" t="s">
        <v>1584</v>
      </c>
      <c r="J201" s="10">
        <v>44561.0</v>
      </c>
      <c r="K201" s="9" t="s">
        <v>1656</v>
      </c>
      <c r="L201" s="9" t="s">
        <v>1657</v>
      </c>
      <c r="M201" s="12">
        <v>1.38517E8</v>
      </c>
      <c r="N201" s="9" t="s">
        <v>1586</v>
      </c>
    </row>
    <row r="202">
      <c r="A202" s="9" t="s">
        <v>710</v>
      </c>
      <c r="B202" s="10">
        <v>44286.0</v>
      </c>
      <c r="C202" s="11">
        <v>1.0</v>
      </c>
      <c r="D202" s="9" t="s">
        <v>711</v>
      </c>
      <c r="E202" s="11">
        <v>26522.0</v>
      </c>
      <c r="F202" s="9" t="s">
        <v>1655</v>
      </c>
      <c r="G202" s="9" t="s">
        <v>1582</v>
      </c>
      <c r="H202" s="9" t="s">
        <v>1583</v>
      </c>
      <c r="I202" s="9" t="s">
        <v>1584</v>
      </c>
      <c r="J202" s="10">
        <v>44286.0</v>
      </c>
      <c r="K202" s="9" t="s">
        <v>1656</v>
      </c>
      <c r="L202" s="9" t="s">
        <v>1657</v>
      </c>
      <c r="M202" s="12">
        <v>3.83215E8</v>
      </c>
      <c r="N202" s="9" t="s">
        <v>1586</v>
      </c>
    </row>
    <row r="203">
      <c r="A203" s="9" t="s">
        <v>712</v>
      </c>
      <c r="B203" s="10">
        <v>44561.0</v>
      </c>
      <c r="C203" s="11">
        <v>1.0</v>
      </c>
      <c r="D203" s="9" t="s">
        <v>118</v>
      </c>
      <c r="E203" s="11">
        <v>18139.0</v>
      </c>
      <c r="F203" s="9" t="s">
        <v>1655</v>
      </c>
      <c r="G203" s="9" t="s">
        <v>1582</v>
      </c>
      <c r="H203" s="9" t="s">
        <v>1583</v>
      </c>
      <c r="I203" s="9" t="s">
        <v>1584</v>
      </c>
      <c r="J203" s="10">
        <v>44561.0</v>
      </c>
      <c r="K203" s="9" t="s">
        <v>1656</v>
      </c>
      <c r="L203" s="9" t="s">
        <v>1657</v>
      </c>
      <c r="M203" s="12">
        <v>1.584E9</v>
      </c>
      <c r="N203" s="9" t="s">
        <v>1586</v>
      </c>
    </row>
    <row r="204">
      <c r="A204" s="9" t="s">
        <v>713</v>
      </c>
      <c r="B204" s="10">
        <v>44561.0</v>
      </c>
      <c r="C204" s="11">
        <v>1.0</v>
      </c>
      <c r="D204" s="9" t="s">
        <v>285</v>
      </c>
      <c r="E204" s="11">
        <v>20915.0</v>
      </c>
      <c r="F204" s="9" t="s">
        <v>1655</v>
      </c>
      <c r="G204" s="9" t="s">
        <v>1582</v>
      </c>
      <c r="H204" s="9" t="s">
        <v>1583</v>
      </c>
      <c r="I204" s="9" t="s">
        <v>1584</v>
      </c>
      <c r="J204" s="10">
        <v>44561.0</v>
      </c>
      <c r="K204" s="9" t="s">
        <v>1656</v>
      </c>
      <c r="L204" s="9" t="s">
        <v>1657</v>
      </c>
      <c r="M204" s="12">
        <v>2.439212E9</v>
      </c>
      <c r="N204" s="9" t="s">
        <v>1586</v>
      </c>
    </row>
    <row r="205">
      <c r="A205" s="9" t="s">
        <v>714</v>
      </c>
      <c r="B205" s="10">
        <v>44561.0</v>
      </c>
      <c r="C205" s="11">
        <v>1.0</v>
      </c>
      <c r="D205" s="9" t="s">
        <v>63</v>
      </c>
      <c r="E205" s="11">
        <v>21490.0</v>
      </c>
      <c r="F205" s="9" t="s">
        <v>1655</v>
      </c>
      <c r="G205" s="9" t="s">
        <v>1582</v>
      </c>
      <c r="H205" s="9" t="s">
        <v>1583</v>
      </c>
      <c r="I205" s="9" t="s">
        <v>1584</v>
      </c>
      <c r="J205" s="10">
        <v>44561.0</v>
      </c>
      <c r="K205" s="9" t="s">
        <v>1656</v>
      </c>
      <c r="L205" s="9" t="s">
        <v>1657</v>
      </c>
      <c r="M205" s="12">
        <v>4.20577E8</v>
      </c>
      <c r="N205" s="9" t="s">
        <v>1586</v>
      </c>
    </row>
    <row r="206">
      <c r="A206" s="9" t="s">
        <v>715</v>
      </c>
      <c r="B206" s="10">
        <v>44561.0</v>
      </c>
      <c r="C206" s="11">
        <v>1.0</v>
      </c>
      <c r="D206" s="9" t="s">
        <v>716</v>
      </c>
      <c r="E206" s="11">
        <v>26603.0</v>
      </c>
      <c r="F206" s="9" t="s">
        <v>1655</v>
      </c>
      <c r="G206" s="9" t="s">
        <v>1582</v>
      </c>
      <c r="H206" s="9" t="s">
        <v>1583</v>
      </c>
      <c r="I206" s="9" t="s">
        <v>1584</v>
      </c>
      <c r="J206" s="10">
        <v>44561.0</v>
      </c>
      <c r="K206" s="9" t="s">
        <v>1656</v>
      </c>
      <c r="L206" s="9" t="s">
        <v>1657</v>
      </c>
      <c r="M206" s="12">
        <v>3.583E7</v>
      </c>
      <c r="N206" s="9" t="s">
        <v>1586</v>
      </c>
    </row>
    <row r="207">
      <c r="A207" s="9" t="s">
        <v>717</v>
      </c>
      <c r="B207" s="10">
        <v>44561.0</v>
      </c>
      <c r="C207" s="11">
        <v>1.0</v>
      </c>
      <c r="D207" s="9" t="s">
        <v>221</v>
      </c>
      <c r="E207" s="11">
        <v>4669.0</v>
      </c>
      <c r="F207" s="9" t="s">
        <v>1655</v>
      </c>
      <c r="G207" s="9" t="s">
        <v>1582</v>
      </c>
      <c r="H207" s="9" t="s">
        <v>1583</v>
      </c>
      <c r="I207" s="9" t="s">
        <v>1584</v>
      </c>
      <c r="J207" s="10">
        <v>44561.0</v>
      </c>
      <c r="K207" s="9" t="s">
        <v>1656</v>
      </c>
      <c r="L207" s="9" t="s">
        <v>1657</v>
      </c>
      <c r="M207" s="12">
        <v>8.9938E8</v>
      </c>
      <c r="N207" s="9" t="s">
        <v>1586</v>
      </c>
    </row>
    <row r="208">
      <c r="A208" s="9" t="s">
        <v>718</v>
      </c>
      <c r="B208" s="10">
        <v>44561.0</v>
      </c>
      <c r="C208" s="11">
        <v>2.0</v>
      </c>
      <c r="D208" s="9" t="s">
        <v>357</v>
      </c>
      <c r="E208" s="11">
        <v>11215.0</v>
      </c>
      <c r="F208" s="9" t="s">
        <v>1655</v>
      </c>
      <c r="G208" s="9" t="s">
        <v>1582</v>
      </c>
      <c r="H208" s="9" t="s">
        <v>1583</v>
      </c>
      <c r="I208" s="9" t="s">
        <v>1584</v>
      </c>
      <c r="J208" s="10">
        <v>44561.0</v>
      </c>
      <c r="K208" s="9" t="s">
        <v>1656</v>
      </c>
      <c r="L208" s="9" t="s">
        <v>1657</v>
      </c>
      <c r="M208" s="12">
        <v>255000.0</v>
      </c>
      <c r="N208" s="9" t="s">
        <v>1586</v>
      </c>
    </row>
    <row r="209">
      <c r="A209" s="9" t="s">
        <v>719</v>
      </c>
      <c r="B209" s="10">
        <v>44561.0</v>
      </c>
      <c r="C209" s="11">
        <v>1.0</v>
      </c>
      <c r="D209" s="9" t="s">
        <v>162</v>
      </c>
      <c r="E209" s="11">
        <v>20540.0</v>
      </c>
      <c r="F209" s="9" t="s">
        <v>1655</v>
      </c>
      <c r="G209" s="9" t="s">
        <v>1582</v>
      </c>
      <c r="H209" s="9" t="s">
        <v>1583</v>
      </c>
      <c r="I209" s="9" t="s">
        <v>1584</v>
      </c>
      <c r="J209" s="10">
        <v>44561.0</v>
      </c>
      <c r="K209" s="9" t="s">
        <v>1656</v>
      </c>
      <c r="L209" s="9" t="s">
        <v>1657</v>
      </c>
      <c r="M209" s="12">
        <v>1.232751E9</v>
      </c>
      <c r="N209" s="9" t="s">
        <v>1586</v>
      </c>
    </row>
    <row r="210">
      <c r="A210" s="9" t="s">
        <v>720</v>
      </c>
      <c r="B210" s="10">
        <v>44561.0</v>
      </c>
      <c r="C210" s="11">
        <v>2.0</v>
      </c>
      <c r="D210" s="9" t="s">
        <v>120</v>
      </c>
      <c r="E210" s="11">
        <v>20648.0</v>
      </c>
      <c r="F210" s="9" t="s">
        <v>1655</v>
      </c>
      <c r="G210" s="9" t="s">
        <v>1582</v>
      </c>
      <c r="H210" s="9" t="s">
        <v>1583</v>
      </c>
      <c r="I210" s="9" t="s">
        <v>1584</v>
      </c>
      <c r="J210" s="10">
        <v>44561.0</v>
      </c>
      <c r="K210" s="9" t="s">
        <v>1656</v>
      </c>
      <c r="L210" s="9" t="s">
        <v>1657</v>
      </c>
      <c r="M210" s="12">
        <v>2.232518E9</v>
      </c>
      <c r="N210" s="9" t="s">
        <v>1586</v>
      </c>
    </row>
    <row r="211">
      <c r="A211" s="9" t="s">
        <v>721</v>
      </c>
      <c r="B211" s="10">
        <v>44286.0</v>
      </c>
      <c r="C211" s="11">
        <v>1.0</v>
      </c>
      <c r="D211" s="9" t="s">
        <v>130</v>
      </c>
      <c r="E211" s="11">
        <v>21709.0</v>
      </c>
      <c r="F211" s="9" t="s">
        <v>1655</v>
      </c>
      <c r="G211" s="9" t="s">
        <v>1582</v>
      </c>
      <c r="H211" s="9" t="s">
        <v>1583</v>
      </c>
      <c r="I211" s="9" t="s">
        <v>1584</v>
      </c>
      <c r="J211" s="10">
        <v>44286.0</v>
      </c>
      <c r="K211" s="9" t="s">
        <v>1656</v>
      </c>
      <c r="L211" s="9" t="s">
        <v>1657</v>
      </c>
      <c r="M211" s="12">
        <v>6812000.0</v>
      </c>
      <c r="N211" s="9" t="s">
        <v>1586</v>
      </c>
    </row>
    <row r="212">
      <c r="A212" s="9" t="s">
        <v>722</v>
      </c>
      <c r="B212" s="10">
        <v>44561.0</v>
      </c>
      <c r="C212" s="11">
        <v>1.0</v>
      </c>
      <c r="D212" s="9" t="s">
        <v>324</v>
      </c>
      <c r="E212" s="11">
        <v>21636.0</v>
      </c>
      <c r="F212" s="9" t="s">
        <v>1655</v>
      </c>
      <c r="G212" s="9" t="s">
        <v>1582</v>
      </c>
      <c r="H212" s="9" t="s">
        <v>1583</v>
      </c>
      <c r="I212" s="9" t="s">
        <v>1584</v>
      </c>
      <c r="J212" s="10">
        <v>44561.0</v>
      </c>
      <c r="K212" s="9" t="s">
        <v>1656</v>
      </c>
      <c r="L212" s="9" t="s">
        <v>1657</v>
      </c>
      <c r="M212" s="12">
        <v>4.17407E8</v>
      </c>
      <c r="N212" s="9" t="s">
        <v>1586</v>
      </c>
    </row>
    <row r="213">
      <c r="A213" s="9" t="s">
        <v>723</v>
      </c>
      <c r="B213" s="10">
        <v>44561.0</v>
      </c>
      <c r="C213" s="11">
        <v>2.0</v>
      </c>
      <c r="D213" s="9" t="s">
        <v>111</v>
      </c>
      <c r="E213" s="11">
        <v>21393.0</v>
      </c>
      <c r="F213" s="9" t="s">
        <v>1655</v>
      </c>
      <c r="G213" s="9" t="s">
        <v>1582</v>
      </c>
      <c r="H213" s="9" t="s">
        <v>1583</v>
      </c>
      <c r="I213" s="9" t="s">
        <v>1584</v>
      </c>
      <c r="J213" s="10">
        <v>44561.0</v>
      </c>
      <c r="K213" s="9" t="s">
        <v>1656</v>
      </c>
      <c r="L213" s="9" t="s">
        <v>1657</v>
      </c>
      <c r="M213" s="12">
        <v>8.128E7</v>
      </c>
      <c r="N213" s="9" t="s">
        <v>1586</v>
      </c>
    </row>
    <row r="214">
      <c r="A214" s="9" t="s">
        <v>724</v>
      </c>
      <c r="B214" s="10">
        <v>44561.0</v>
      </c>
      <c r="C214" s="11">
        <v>1.0</v>
      </c>
      <c r="D214" s="9" t="s">
        <v>725</v>
      </c>
      <c r="E214" s="11">
        <v>24546.0</v>
      </c>
      <c r="F214" s="9" t="s">
        <v>1655</v>
      </c>
      <c r="G214" s="9" t="s">
        <v>1582</v>
      </c>
      <c r="H214" s="9" t="s">
        <v>1583</v>
      </c>
      <c r="I214" s="9" t="s">
        <v>1584</v>
      </c>
      <c r="J214" s="10">
        <v>44561.0</v>
      </c>
      <c r="K214" s="9" t="s">
        <v>1656</v>
      </c>
      <c r="L214" s="9" t="s">
        <v>1657</v>
      </c>
      <c r="M214" s="12">
        <v>7.2509E7</v>
      </c>
      <c r="N214" s="9" t="s">
        <v>1586</v>
      </c>
    </row>
    <row r="215">
      <c r="A215" s="9" t="s">
        <v>726</v>
      </c>
      <c r="B215" s="10">
        <v>44561.0</v>
      </c>
      <c r="C215" s="11">
        <v>2.0</v>
      </c>
      <c r="D215" s="9" t="s">
        <v>727</v>
      </c>
      <c r="E215" s="11">
        <v>21180.0</v>
      </c>
      <c r="F215" s="9" t="s">
        <v>1655</v>
      </c>
      <c r="G215" s="9" t="s">
        <v>1582</v>
      </c>
      <c r="H215" s="9" t="s">
        <v>1583</v>
      </c>
      <c r="I215" s="9" t="s">
        <v>1584</v>
      </c>
      <c r="J215" s="10">
        <v>44561.0</v>
      </c>
      <c r="K215" s="9" t="s">
        <v>1656</v>
      </c>
      <c r="L215" s="9" t="s">
        <v>1657</v>
      </c>
      <c r="M215" s="12">
        <v>1.7659E7</v>
      </c>
      <c r="N215" s="9" t="s">
        <v>1586</v>
      </c>
    </row>
    <row r="216">
      <c r="A216" s="9" t="s">
        <v>728</v>
      </c>
      <c r="B216" s="10">
        <v>44561.0</v>
      </c>
      <c r="C216" s="11">
        <v>1.0</v>
      </c>
      <c r="D216" s="9" t="s">
        <v>729</v>
      </c>
      <c r="E216" s="11">
        <v>21008.0</v>
      </c>
      <c r="F216" s="9" t="s">
        <v>1655</v>
      </c>
      <c r="G216" s="9" t="s">
        <v>1582</v>
      </c>
      <c r="H216" s="9" t="s">
        <v>1583</v>
      </c>
      <c r="I216" s="9" t="s">
        <v>1584</v>
      </c>
      <c r="J216" s="10">
        <v>44561.0</v>
      </c>
      <c r="K216" s="9" t="s">
        <v>1656</v>
      </c>
      <c r="L216" s="9" t="s">
        <v>1657</v>
      </c>
      <c r="M216" s="12">
        <v>4.0576E7</v>
      </c>
      <c r="N216" s="9" t="s">
        <v>1586</v>
      </c>
    </row>
    <row r="217">
      <c r="A217" s="9" t="s">
        <v>730</v>
      </c>
      <c r="B217" s="10">
        <v>44561.0</v>
      </c>
      <c r="C217" s="11">
        <v>1.0</v>
      </c>
      <c r="D217" s="9" t="s">
        <v>731</v>
      </c>
      <c r="E217" s="11">
        <v>20818.0</v>
      </c>
      <c r="F217" s="9" t="s">
        <v>1655</v>
      </c>
      <c r="G217" s="9" t="s">
        <v>1582</v>
      </c>
      <c r="H217" s="9" t="s">
        <v>1583</v>
      </c>
      <c r="I217" s="9" t="s">
        <v>1584</v>
      </c>
      <c r="J217" s="10">
        <v>44561.0</v>
      </c>
      <c r="K217" s="9" t="s">
        <v>1656</v>
      </c>
      <c r="L217" s="9" t="s">
        <v>1657</v>
      </c>
      <c r="M217" s="12">
        <v>1.0387E7</v>
      </c>
      <c r="N217" s="9" t="s">
        <v>1586</v>
      </c>
    </row>
    <row r="218">
      <c r="A218" s="9" t="s">
        <v>732</v>
      </c>
      <c r="B218" s="10">
        <v>44561.0</v>
      </c>
      <c r="C218" s="11">
        <v>1.0</v>
      </c>
      <c r="D218" s="9" t="s">
        <v>733</v>
      </c>
      <c r="E218" s="11">
        <v>25224.0</v>
      </c>
      <c r="F218" s="9" t="s">
        <v>1655</v>
      </c>
      <c r="G218" s="9" t="s">
        <v>1582</v>
      </c>
      <c r="H218" s="9" t="s">
        <v>1583</v>
      </c>
      <c r="I218" s="9" t="s">
        <v>1584</v>
      </c>
      <c r="J218" s="10">
        <v>44561.0</v>
      </c>
      <c r="K218" s="9" t="s">
        <v>1656</v>
      </c>
      <c r="L218" s="9" t="s">
        <v>1657</v>
      </c>
      <c r="M218" s="12">
        <v>7.91187E8</v>
      </c>
      <c r="N218" s="9" t="s">
        <v>1586</v>
      </c>
    </row>
    <row r="219">
      <c r="A219" s="9" t="s">
        <v>734</v>
      </c>
      <c r="B219" s="10">
        <v>44561.0</v>
      </c>
      <c r="C219" s="11">
        <v>2.0</v>
      </c>
      <c r="D219" s="9" t="s">
        <v>735</v>
      </c>
      <c r="E219" s="11">
        <v>23930.0</v>
      </c>
      <c r="F219" s="9" t="s">
        <v>1655</v>
      </c>
      <c r="G219" s="9" t="s">
        <v>1582</v>
      </c>
      <c r="H219" s="9" t="s">
        <v>1583</v>
      </c>
      <c r="I219" s="9" t="s">
        <v>1584</v>
      </c>
      <c r="J219" s="10">
        <v>44561.0</v>
      </c>
      <c r="K219" s="9" t="s">
        <v>1656</v>
      </c>
      <c r="L219" s="9" t="s">
        <v>1657</v>
      </c>
      <c r="M219" s="12">
        <v>2.0783E7</v>
      </c>
      <c r="N219" s="9" t="s">
        <v>1586</v>
      </c>
    </row>
    <row r="220">
      <c r="A220" s="9" t="s">
        <v>736</v>
      </c>
      <c r="B220" s="10">
        <v>44561.0</v>
      </c>
      <c r="C220" s="11">
        <v>1.0</v>
      </c>
      <c r="D220" s="9" t="s">
        <v>737</v>
      </c>
      <c r="E220" s="11">
        <v>23612.0</v>
      </c>
      <c r="F220" s="9" t="s">
        <v>1655</v>
      </c>
      <c r="G220" s="9" t="s">
        <v>1582</v>
      </c>
      <c r="H220" s="9" t="s">
        <v>1583</v>
      </c>
      <c r="I220" s="9" t="s">
        <v>1584</v>
      </c>
      <c r="J220" s="10">
        <v>44561.0</v>
      </c>
      <c r="K220" s="9" t="s">
        <v>1656</v>
      </c>
      <c r="L220" s="9" t="s">
        <v>1657</v>
      </c>
      <c r="M220" s="12">
        <v>1.34283E8</v>
      </c>
      <c r="N220" s="9" t="s">
        <v>1586</v>
      </c>
    </row>
    <row r="221">
      <c r="A221" s="9" t="s">
        <v>738</v>
      </c>
      <c r="B221" s="10">
        <v>44561.0</v>
      </c>
      <c r="C221" s="11">
        <v>2.0</v>
      </c>
      <c r="D221" s="9" t="s">
        <v>739</v>
      </c>
      <c r="E221" s="11">
        <v>25100.0</v>
      </c>
      <c r="F221" s="9" t="s">
        <v>1655</v>
      </c>
      <c r="G221" s="9" t="s">
        <v>1582</v>
      </c>
      <c r="H221" s="9" t="s">
        <v>1583</v>
      </c>
      <c r="I221" s="9" t="s">
        <v>1584</v>
      </c>
      <c r="J221" s="10">
        <v>44561.0</v>
      </c>
      <c r="K221" s="9" t="s">
        <v>1656</v>
      </c>
      <c r="L221" s="9" t="s">
        <v>1657</v>
      </c>
      <c r="M221" s="12">
        <v>1.48799E8</v>
      </c>
      <c r="N221" s="9" t="s">
        <v>1586</v>
      </c>
    </row>
    <row r="222">
      <c r="A222" s="9" t="s">
        <v>740</v>
      </c>
      <c r="B222" s="10">
        <v>44561.0</v>
      </c>
      <c r="C222" s="11">
        <v>2.0</v>
      </c>
      <c r="D222" s="9" t="s">
        <v>741</v>
      </c>
      <c r="E222" s="11">
        <v>21040.0</v>
      </c>
      <c r="F222" s="9" t="s">
        <v>1655</v>
      </c>
      <c r="G222" s="9" t="s">
        <v>1582</v>
      </c>
      <c r="H222" s="9" t="s">
        <v>1583</v>
      </c>
      <c r="I222" s="9" t="s">
        <v>1584</v>
      </c>
      <c r="J222" s="10">
        <v>44561.0</v>
      </c>
      <c r="K222" s="9" t="s">
        <v>1656</v>
      </c>
      <c r="L222" s="9" t="s">
        <v>1657</v>
      </c>
      <c r="M222" s="12">
        <v>2.59109E8</v>
      </c>
      <c r="N222" s="9" t="s">
        <v>1586</v>
      </c>
    </row>
    <row r="223">
      <c r="A223" s="9" t="s">
        <v>742</v>
      </c>
      <c r="B223" s="10">
        <v>44561.0</v>
      </c>
      <c r="C223" s="11">
        <v>1.0</v>
      </c>
      <c r="D223" s="9" t="s">
        <v>397</v>
      </c>
      <c r="E223" s="11">
        <v>21016.0</v>
      </c>
      <c r="F223" s="9" t="s">
        <v>1655</v>
      </c>
      <c r="G223" s="9" t="s">
        <v>1582</v>
      </c>
      <c r="H223" s="9" t="s">
        <v>1583</v>
      </c>
      <c r="I223" s="9" t="s">
        <v>1584</v>
      </c>
      <c r="J223" s="10">
        <v>44561.0</v>
      </c>
      <c r="K223" s="9" t="s">
        <v>1656</v>
      </c>
      <c r="L223" s="9" t="s">
        <v>1657</v>
      </c>
      <c r="M223" s="12">
        <v>1.033765E9</v>
      </c>
      <c r="N223" s="9" t="s">
        <v>1586</v>
      </c>
    </row>
    <row r="224">
      <c r="A224" s="9" t="s">
        <v>743</v>
      </c>
      <c r="B224" s="10">
        <v>44561.0</v>
      </c>
      <c r="C224" s="11">
        <v>1.0</v>
      </c>
      <c r="D224" s="9" t="s">
        <v>375</v>
      </c>
      <c r="E224" s="11">
        <v>21130.0</v>
      </c>
      <c r="F224" s="9" t="s">
        <v>1655</v>
      </c>
      <c r="G224" s="9" t="s">
        <v>1582</v>
      </c>
      <c r="H224" s="9" t="s">
        <v>1583</v>
      </c>
      <c r="I224" s="9" t="s">
        <v>1584</v>
      </c>
      <c r="J224" s="10">
        <v>44561.0</v>
      </c>
      <c r="K224" s="9" t="s">
        <v>1656</v>
      </c>
      <c r="L224" s="9" t="s">
        <v>1657</v>
      </c>
      <c r="M224" s="12">
        <v>3.0295E8</v>
      </c>
      <c r="N224" s="9" t="s">
        <v>1586</v>
      </c>
    </row>
    <row r="225">
      <c r="A225" s="9" t="s">
        <v>744</v>
      </c>
      <c r="B225" s="10">
        <v>44561.0</v>
      </c>
      <c r="C225" s="11">
        <v>1.0</v>
      </c>
      <c r="D225" s="9" t="s">
        <v>745</v>
      </c>
      <c r="E225" s="11">
        <v>24104.0</v>
      </c>
      <c r="F225" s="9" t="s">
        <v>1655</v>
      </c>
      <c r="G225" s="9" t="s">
        <v>1582</v>
      </c>
      <c r="H225" s="9" t="s">
        <v>1583</v>
      </c>
      <c r="I225" s="9" t="s">
        <v>1584</v>
      </c>
      <c r="J225" s="10">
        <v>44561.0</v>
      </c>
      <c r="K225" s="9" t="s">
        <v>1656</v>
      </c>
      <c r="L225" s="9" t="s">
        <v>1657</v>
      </c>
      <c r="M225" s="12">
        <v>1.26809E8</v>
      </c>
      <c r="N225" s="9" t="s">
        <v>1586</v>
      </c>
    </row>
    <row r="226">
      <c r="A226" s="9" t="s">
        <v>746</v>
      </c>
      <c r="B226" s="10">
        <v>44561.0</v>
      </c>
      <c r="C226" s="11">
        <v>1.0</v>
      </c>
      <c r="D226" s="9" t="s">
        <v>747</v>
      </c>
      <c r="E226" s="11">
        <v>23396.0</v>
      </c>
      <c r="F226" s="9" t="s">
        <v>1655</v>
      </c>
      <c r="G226" s="9" t="s">
        <v>1582</v>
      </c>
      <c r="H226" s="9" t="s">
        <v>1583</v>
      </c>
      <c r="I226" s="9" t="s">
        <v>1584</v>
      </c>
      <c r="J226" s="10">
        <v>44561.0</v>
      </c>
      <c r="K226" s="9" t="s">
        <v>1656</v>
      </c>
      <c r="L226" s="9" t="s">
        <v>1657</v>
      </c>
      <c r="M226" s="12">
        <v>4.06121E8</v>
      </c>
      <c r="N226" s="9" t="s">
        <v>1586</v>
      </c>
    </row>
    <row r="227">
      <c r="A227" s="9" t="s">
        <v>748</v>
      </c>
      <c r="B227" s="10">
        <v>44561.0</v>
      </c>
      <c r="C227" s="11">
        <v>1.0</v>
      </c>
      <c r="D227" s="9" t="s">
        <v>176</v>
      </c>
      <c r="E227" s="11">
        <v>21903.0</v>
      </c>
      <c r="F227" s="9" t="s">
        <v>1655</v>
      </c>
      <c r="G227" s="9" t="s">
        <v>1582</v>
      </c>
      <c r="H227" s="9" t="s">
        <v>1583</v>
      </c>
      <c r="I227" s="9" t="s">
        <v>1584</v>
      </c>
      <c r="J227" s="10">
        <v>44561.0</v>
      </c>
      <c r="K227" s="9" t="s">
        <v>1656</v>
      </c>
      <c r="L227" s="9" t="s">
        <v>1657</v>
      </c>
      <c r="M227" s="12">
        <v>1.572736E9</v>
      </c>
      <c r="N227" s="9" t="s">
        <v>1586</v>
      </c>
    </row>
    <row r="228">
      <c r="A228" s="9" t="s">
        <v>749</v>
      </c>
      <c r="B228" s="10">
        <v>44561.0</v>
      </c>
      <c r="C228" s="11">
        <v>1.0</v>
      </c>
      <c r="D228" s="9" t="s">
        <v>750</v>
      </c>
      <c r="E228" s="11">
        <v>25585.0</v>
      </c>
      <c r="F228" s="9" t="s">
        <v>1655</v>
      </c>
      <c r="G228" s="9" t="s">
        <v>1582</v>
      </c>
      <c r="H228" s="9" t="s">
        <v>1583</v>
      </c>
      <c r="I228" s="9" t="s">
        <v>1584</v>
      </c>
      <c r="J228" s="10">
        <v>44561.0</v>
      </c>
      <c r="K228" s="9" t="s">
        <v>1656</v>
      </c>
      <c r="L228" s="9" t="s">
        <v>1657</v>
      </c>
      <c r="M228" s="12">
        <v>6.530827E9</v>
      </c>
      <c r="N228" s="9" t="s">
        <v>1586</v>
      </c>
    </row>
    <row r="229">
      <c r="A229" s="9" t="s">
        <v>751</v>
      </c>
      <c r="B229" s="10">
        <v>44561.0</v>
      </c>
      <c r="C229" s="11">
        <v>2.0</v>
      </c>
      <c r="D229" s="9" t="s">
        <v>752</v>
      </c>
      <c r="E229" s="11">
        <v>23493.0</v>
      </c>
      <c r="F229" s="9" t="s">
        <v>1655</v>
      </c>
      <c r="G229" s="9" t="s">
        <v>1582</v>
      </c>
      <c r="H229" s="9" t="s">
        <v>1583</v>
      </c>
      <c r="I229" s="9" t="s">
        <v>1584</v>
      </c>
      <c r="J229" s="10">
        <v>44561.0</v>
      </c>
      <c r="K229" s="9" t="s">
        <v>1656</v>
      </c>
      <c r="L229" s="9" t="s">
        <v>1657</v>
      </c>
      <c r="M229" s="12">
        <v>4.08659E8</v>
      </c>
      <c r="N229" s="9" t="s">
        <v>1586</v>
      </c>
    </row>
    <row r="230">
      <c r="A230" s="9" t="s">
        <v>753</v>
      </c>
      <c r="B230" s="10">
        <v>44561.0</v>
      </c>
      <c r="C230" s="11">
        <v>1.0</v>
      </c>
      <c r="D230" s="9" t="s">
        <v>286</v>
      </c>
      <c r="E230" s="11">
        <v>21520.0</v>
      </c>
      <c r="F230" s="9" t="s">
        <v>1655</v>
      </c>
      <c r="G230" s="9" t="s">
        <v>1582</v>
      </c>
      <c r="H230" s="9" t="s">
        <v>1583</v>
      </c>
      <c r="I230" s="9" t="s">
        <v>1584</v>
      </c>
      <c r="J230" s="10">
        <v>44561.0</v>
      </c>
      <c r="K230" s="9" t="s">
        <v>1656</v>
      </c>
      <c r="L230" s="9" t="s">
        <v>1657</v>
      </c>
      <c r="M230" s="12">
        <v>3.485E7</v>
      </c>
      <c r="N230" s="9" t="s">
        <v>1586</v>
      </c>
    </row>
    <row r="231">
      <c r="A231" s="9" t="s">
        <v>754</v>
      </c>
      <c r="B231" s="10">
        <v>44561.0</v>
      </c>
      <c r="C231" s="11">
        <v>1.0</v>
      </c>
      <c r="D231" s="9" t="s">
        <v>755</v>
      </c>
      <c r="E231" s="11">
        <v>21075.0</v>
      </c>
      <c r="F231" s="9" t="s">
        <v>1655</v>
      </c>
      <c r="G231" s="9" t="s">
        <v>1582</v>
      </c>
      <c r="H231" s="9" t="s">
        <v>1589</v>
      </c>
      <c r="I231" s="9" t="s">
        <v>1584</v>
      </c>
      <c r="J231" s="10">
        <v>44561.0</v>
      </c>
      <c r="K231" s="9" t="s">
        <v>1656</v>
      </c>
      <c r="L231" s="9" t="s">
        <v>1657</v>
      </c>
      <c r="M231" s="12">
        <v>953000.0</v>
      </c>
      <c r="N231" s="9" t="s">
        <v>1586</v>
      </c>
    </row>
    <row r="232">
      <c r="A232" s="9" t="s">
        <v>756</v>
      </c>
      <c r="B232" s="10">
        <v>44561.0</v>
      </c>
      <c r="C232" s="11">
        <v>1.0</v>
      </c>
      <c r="D232" s="9" t="s">
        <v>757</v>
      </c>
      <c r="E232" s="11">
        <v>23272.0</v>
      </c>
      <c r="F232" s="9" t="s">
        <v>1655</v>
      </c>
      <c r="G232" s="9" t="s">
        <v>1582</v>
      </c>
      <c r="H232" s="9" t="s">
        <v>1583</v>
      </c>
      <c r="I232" s="9" t="s">
        <v>1584</v>
      </c>
      <c r="J232" s="10">
        <v>44561.0</v>
      </c>
      <c r="K232" s="9" t="s">
        <v>1656</v>
      </c>
      <c r="L232" s="9" t="s">
        <v>1657</v>
      </c>
      <c r="M232" s="12">
        <v>3.76533E8</v>
      </c>
      <c r="N232" s="9" t="s">
        <v>1586</v>
      </c>
    </row>
    <row r="233">
      <c r="A233" s="9" t="s">
        <v>758</v>
      </c>
      <c r="B233" s="10">
        <v>44561.0</v>
      </c>
      <c r="C233" s="11">
        <v>1.0</v>
      </c>
      <c r="D233" s="9" t="s">
        <v>759</v>
      </c>
      <c r="E233" s="11">
        <v>25500.0</v>
      </c>
      <c r="F233" s="9" t="s">
        <v>1655</v>
      </c>
      <c r="G233" s="9" t="s">
        <v>1582</v>
      </c>
      <c r="H233" s="9" t="s">
        <v>1583</v>
      </c>
      <c r="I233" s="9" t="s">
        <v>1584</v>
      </c>
      <c r="J233" s="10">
        <v>44561.0</v>
      </c>
      <c r="K233" s="9" t="s">
        <v>1656</v>
      </c>
      <c r="L233" s="9" t="s">
        <v>1657</v>
      </c>
      <c r="M233" s="12">
        <v>4.0766E7</v>
      </c>
      <c r="N233" s="9" t="s">
        <v>1586</v>
      </c>
    </row>
    <row r="234">
      <c r="A234" s="9" t="s">
        <v>760</v>
      </c>
      <c r="B234" s="10">
        <v>44561.0</v>
      </c>
      <c r="C234" s="11">
        <v>1.0</v>
      </c>
      <c r="D234" s="9" t="s">
        <v>761</v>
      </c>
      <c r="E234" s="11">
        <v>25348.0</v>
      </c>
      <c r="F234" s="9" t="s">
        <v>1655</v>
      </c>
      <c r="G234" s="9" t="s">
        <v>1582</v>
      </c>
      <c r="H234" s="9" t="s">
        <v>1583</v>
      </c>
      <c r="I234" s="9" t="s">
        <v>1584</v>
      </c>
      <c r="J234" s="10">
        <v>44561.0</v>
      </c>
      <c r="K234" s="9" t="s">
        <v>1656</v>
      </c>
      <c r="L234" s="9" t="s">
        <v>1657</v>
      </c>
      <c r="M234" s="12">
        <v>7.25438E8</v>
      </c>
      <c r="N234" s="9" t="s">
        <v>1586</v>
      </c>
    </row>
    <row r="235">
      <c r="A235" s="9" t="s">
        <v>762</v>
      </c>
      <c r="B235" s="10">
        <v>44561.0</v>
      </c>
      <c r="C235" s="11">
        <v>1.0</v>
      </c>
      <c r="D235" s="9" t="s">
        <v>763</v>
      </c>
      <c r="E235" s="11">
        <v>22560.0</v>
      </c>
      <c r="F235" s="9" t="s">
        <v>1655</v>
      </c>
      <c r="G235" s="9" t="s">
        <v>1582</v>
      </c>
      <c r="H235" s="9" t="s">
        <v>1583</v>
      </c>
      <c r="I235" s="9" t="s">
        <v>1584</v>
      </c>
      <c r="J235" s="10">
        <v>44561.0</v>
      </c>
      <c r="K235" s="9" t="s">
        <v>1656</v>
      </c>
      <c r="L235" s="9" t="s">
        <v>1657</v>
      </c>
      <c r="M235" s="12">
        <v>3.78176E8</v>
      </c>
      <c r="N235" s="9" t="s">
        <v>1586</v>
      </c>
    </row>
    <row r="236">
      <c r="A236" s="9" t="s">
        <v>764</v>
      </c>
      <c r="B236" s="10">
        <v>44561.0</v>
      </c>
      <c r="C236" s="11">
        <v>1.0</v>
      </c>
      <c r="D236" s="9" t="s">
        <v>371</v>
      </c>
      <c r="E236" s="11">
        <v>22225.0</v>
      </c>
      <c r="F236" s="9" t="s">
        <v>1655</v>
      </c>
      <c r="G236" s="9" t="s">
        <v>1582</v>
      </c>
      <c r="H236" s="9" t="s">
        <v>1583</v>
      </c>
      <c r="I236" s="9" t="s">
        <v>1584</v>
      </c>
      <c r="J236" s="10">
        <v>44561.0</v>
      </c>
      <c r="K236" s="9" t="s">
        <v>1656</v>
      </c>
      <c r="L236" s="9" t="s">
        <v>1657</v>
      </c>
      <c r="M236" s="12">
        <v>1.08641E8</v>
      </c>
      <c r="N236" s="9" t="s">
        <v>1586</v>
      </c>
    </row>
    <row r="237">
      <c r="A237" s="9" t="s">
        <v>765</v>
      </c>
      <c r="B237" s="10">
        <v>44561.0</v>
      </c>
      <c r="C237" s="11">
        <v>1.0</v>
      </c>
      <c r="D237" s="9" t="s">
        <v>194</v>
      </c>
      <c r="E237" s="11">
        <v>21938.0</v>
      </c>
      <c r="F237" s="9" t="s">
        <v>1655</v>
      </c>
      <c r="G237" s="9" t="s">
        <v>1582</v>
      </c>
      <c r="H237" s="9" t="s">
        <v>1583</v>
      </c>
      <c r="I237" s="9" t="s">
        <v>1584</v>
      </c>
      <c r="J237" s="10">
        <v>44561.0</v>
      </c>
      <c r="K237" s="9" t="s">
        <v>1656</v>
      </c>
      <c r="L237" s="9" t="s">
        <v>1657</v>
      </c>
      <c r="M237" s="12">
        <v>7.63896E8</v>
      </c>
      <c r="N237" s="9" t="s">
        <v>1586</v>
      </c>
    </row>
    <row r="238">
      <c r="A238" s="9" t="s">
        <v>766</v>
      </c>
      <c r="B238" s="10">
        <v>44561.0</v>
      </c>
      <c r="C238" s="11">
        <v>1.0</v>
      </c>
      <c r="D238" s="9" t="s">
        <v>301</v>
      </c>
      <c r="E238" s="11">
        <v>21342.0</v>
      </c>
      <c r="F238" s="9" t="s">
        <v>1655</v>
      </c>
      <c r="G238" s="9" t="s">
        <v>1582</v>
      </c>
      <c r="H238" s="9" t="s">
        <v>1583</v>
      </c>
      <c r="I238" s="9" t="s">
        <v>1584</v>
      </c>
      <c r="J238" s="10">
        <v>44561.0</v>
      </c>
      <c r="K238" s="9" t="s">
        <v>1656</v>
      </c>
      <c r="L238" s="9" t="s">
        <v>1657</v>
      </c>
      <c r="M238" s="12">
        <v>3.67741E8</v>
      </c>
      <c r="N238" s="9" t="s">
        <v>1586</v>
      </c>
    </row>
    <row r="239">
      <c r="A239" s="9" t="s">
        <v>767</v>
      </c>
      <c r="B239" s="10">
        <v>44561.0</v>
      </c>
      <c r="C239" s="11">
        <v>2.0</v>
      </c>
      <c r="D239" s="9" t="s">
        <v>768</v>
      </c>
      <c r="E239" s="11">
        <v>25534.0</v>
      </c>
      <c r="F239" s="9" t="s">
        <v>1655</v>
      </c>
      <c r="G239" s="9" t="s">
        <v>1582</v>
      </c>
      <c r="H239" s="9" t="s">
        <v>1583</v>
      </c>
      <c r="I239" s="9" t="s">
        <v>1584</v>
      </c>
      <c r="J239" s="10">
        <v>44561.0</v>
      </c>
      <c r="K239" s="9" t="s">
        <v>1656</v>
      </c>
      <c r="L239" s="9" t="s">
        <v>1657</v>
      </c>
      <c r="M239" s="12">
        <v>2.58002E8</v>
      </c>
      <c r="N239" s="9" t="s">
        <v>1586</v>
      </c>
    </row>
    <row r="240">
      <c r="A240" s="9" t="s">
        <v>769</v>
      </c>
      <c r="B240" s="10">
        <v>44561.0</v>
      </c>
      <c r="C240" s="11">
        <v>1.0</v>
      </c>
      <c r="D240" s="9" t="s">
        <v>156</v>
      </c>
      <c r="E240" s="11">
        <v>4685.0</v>
      </c>
      <c r="F240" s="9" t="s">
        <v>1655</v>
      </c>
      <c r="G240" s="9" t="s">
        <v>1582</v>
      </c>
      <c r="H240" s="9" t="s">
        <v>1589</v>
      </c>
      <c r="I240" s="9" t="s">
        <v>1584</v>
      </c>
      <c r="J240" s="10">
        <v>44561.0</v>
      </c>
      <c r="K240" s="9" t="s">
        <v>1656</v>
      </c>
      <c r="L240" s="9" t="s">
        <v>1657</v>
      </c>
      <c r="M240" s="12">
        <v>2.6221E8</v>
      </c>
      <c r="N240" s="9" t="s">
        <v>1586</v>
      </c>
    </row>
    <row r="241">
      <c r="A241" s="9" t="s">
        <v>770</v>
      </c>
      <c r="B241" s="10">
        <v>44561.0</v>
      </c>
      <c r="C241" s="11">
        <v>1.0</v>
      </c>
      <c r="D241" s="9" t="s">
        <v>771</v>
      </c>
      <c r="E241" s="11">
        <v>25798.0</v>
      </c>
      <c r="F241" s="9" t="s">
        <v>1655</v>
      </c>
      <c r="G241" s="9" t="s">
        <v>1582</v>
      </c>
      <c r="H241" s="9" t="s">
        <v>1583</v>
      </c>
      <c r="I241" s="9" t="s">
        <v>1584</v>
      </c>
      <c r="J241" s="10">
        <v>44561.0</v>
      </c>
      <c r="K241" s="9" t="s">
        <v>1656</v>
      </c>
      <c r="L241" s="9" t="s">
        <v>1657</v>
      </c>
      <c r="M241" s="12">
        <v>5.0523E7</v>
      </c>
      <c r="N241" s="9" t="s">
        <v>1586</v>
      </c>
    </row>
    <row r="242">
      <c r="A242" s="9" t="s">
        <v>772</v>
      </c>
      <c r="B242" s="10">
        <v>44561.0</v>
      </c>
      <c r="C242" s="11">
        <v>1.0</v>
      </c>
      <c r="D242" s="9" t="s">
        <v>773</v>
      </c>
      <c r="E242" s="11">
        <v>23426.0</v>
      </c>
      <c r="F242" s="9" t="s">
        <v>1655</v>
      </c>
      <c r="G242" s="9" t="s">
        <v>1582</v>
      </c>
      <c r="H242" s="9" t="s">
        <v>1583</v>
      </c>
      <c r="I242" s="9" t="s">
        <v>1584</v>
      </c>
      <c r="J242" s="10">
        <v>44561.0</v>
      </c>
      <c r="K242" s="9" t="s">
        <v>1656</v>
      </c>
      <c r="L242" s="9" t="s">
        <v>1657</v>
      </c>
      <c r="M242" s="12">
        <v>4.16179E8</v>
      </c>
      <c r="N242" s="9" t="s">
        <v>1586</v>
      </c>
    </row>
    <row r="243">
      <c r="A243" s="9" t="s">
        <v>774</v>
      </c>
      <c r="B243" s="10">
        <v>44561.0</v>
      </c>
      <c r="C243" s="11">
        <v>1.0</v>
      </c>
      <c r="D243" s="9" t="s">
        <v>775</v>
      </c>
      <c r="E243" s="11">
        <v>25712.0</v>
      </c>
      <c r="F243" s="9" t="s">
        <v>1655</v>
      </c>
      <c r="G243" s="9" t="s">
        <v>1582</v>
      </c>
      <c r="H243" s="9" t="s">
        <v>1583</v>
      </c>
      <c r="I243" s="9" t="s">
        <v>1584</v>
      </c>
      <c r="J243" s="10">
        <v>44561.0</v>
      </c>
      <c r="K243" s="9" t="s">
        <v>1656</v>
      </c>
      <c r="L243" s="9" t="s">
        <v>1657</v>
      </c>
      <c r="M243" s="12">
        <v>2.0753E7</v>
      </c>
      <c r="N243" s="9" t="s">
        <v>1586</v>
      </c>
    </row>
    <row r="244">
      <c r="A244" s="9" t="s">
        <v>776</v>
      </c>
      <c r="B244" s="10">
        <v>44561.0</v>
      </c>
      <c r="C244" s="11">
        <v>1.0</v>
      </c>
      <c r="D244" s="9" t="s">
        <v>208</v>
      </c>
      <c r="E244" s="11">
        <v>21814.0</v>
      </c>
      <c r="F244" s="9" t="s">
        <v>1655</v>
      </c>
      <c r="G244" s="9" t="s">
        <v>1582</v>
      </c>
      <c r="H244" s="9" t="s">
        <v>1583</v>
      </c>
      <c r="I244" s="9" t="s">
        <v>1584</v>
      </c>
      <c r="J244" s="10">
        <v>44561.0</v>
      </c>
      <c r="K244" s="9" t="s">
        <v>1656</v>
      </c>
      <c r="L244" s="9" t="s">
        <v>1657</v>
      </c>
      <c r="M244" s="12">
        <v>3.81785E8</v>
      </c>
      <c r="N244" s="9" t="s">
        <v>1586</v>
      </c>
    </row>
    <row r="245">
      <c r="A245" s="9" t="s">
        <v>777</v>
      </c>
      <c r="B245" s="10">
        <v>44561.0</v>
      </c>
      <c r="C245" s="11">
        <v>1.0</v>
      </c>
      <c r="D245" s="9" t="s">
        <v>778</v>
      </c>
      <c r="E245" s="11">
        <v>25976.0</v>
      </c>
      <c r="F245" s="9" t="s">
        <v>1655</v>
      </c>
      <c r="G245" s="9" t="s">
        <v>1582</v>
      </c>
      <c r="H245" s="9" t="s">
        <v>1583</v>
      </c>
      <c r="I245" s="9" t="s">
        <v>1584</v>
      </c>
      <c r="J245" s="10">
        <v>44561.0</v>
      </c>
      <c r="K245" s="9" t="s">
        <v>1656</v>
      </c>
      <c r="L245" s="9" t="s">
        <v>1657</v>
      </c>
      <c r="M245" s="12">
        <v>5.3151E7</v>
      </c>
      <c r="N245" s="9" t="s">
        <v>1586</v>
      </c>
    </row>
    <row r="246">
      <c r="A246" s="9" t="s">
        <v>779</v>
      </c>
      <c r="B246" s="10">
        <v>44561.0</v>
      </c>
      <c r="C246" s="11">
        <v>1.0</v>
      </c>
      <c r="D246" s="9" t="s">
        <v>780</v>
      </c>
      <c r="E246" s="11">
        <v>23248.0</v>
      </c>
      <c r="F246" s="9" t="s">
        <v>1655</v>
      </c>
      <c r="G246" s="9" t="s">
        <v>1582</v>
      </c>
      <c r="H246" s="9" t="s">
        <v>1583</v>
      </c>
      <c r="I246" s="9" t="s">
        <v>1584</v>
      </c>
      <c r="J246" s="10">
        <v>44561.0</v>
      </c>
      <c r="K246" s="9" t="s">
        <v>1656</v>
      </c>
      <c r="L246" s="9" t="s">
        <v>1657</v>
      </c>
      <c r="M246" s="12">
        <v>2.8651E8</v>
      </c>
      <c r="N246" s="9" t="s">
        <v>1586</v>
      </c>
    </row>
    <row r="247">
      <c r="A247" s="9" t="s">
        <v>781</v>
      </c>
      <c r="B247" s="10">
        <v>44561.0</v>
      </c>
      <c r="C247" s="11">
        <v>1.0</v>
      </c>
      <c r="D247" s="9" t="s">
        <v>782</v>
      </c>
      <c r="E247" s="11">
        <v>22519.0</v>
      </c>
      <c r="F247" s="9" t="s">
        <v>1655</v>
      </c>
      <c r="G247" s="9" t="s">
        <v>1582</v>
      </c>
      <c r="H247" s="9" t="s">
        <v>1583</v>
      </c>
      <c r="I247" s="9" t="s">
        <v>1584</v>
      </c>
      <c r="J247" s="10">
        <v>44561.0</v>
      </c>
      <c r="K247" s="9" t="s">
        <v>1656</v>
      </c>
      <c r="L247" s="9" t="s">
        <v>1657</v>
      </c>
      <c r="M247" s="12">
        <v>2.0351E7</v>
      </c>
      <c r="N247" s="9" t="s">
        <v>1586</v>
      </c>
    </row>
    <row r="248">
      <c r="A248" s="9" t="s">
        <v>783</v>
      </c>
      <c r="B248" s="10">
        <v>44561.0</v>
      </c>
      <c r="C248" s="11">
        <v>1.0</v>
      </c>
      <c r="D248" s="9" t="s">
        <v>784</v>
      </c>
      <c r="E248" s="11">
        <v>21628.0</v>
      </c>
      <c r="F248" s="9" t="s">
        <v>1655</v>
      </c>
      <c r="G248" s="9" t="s">
        <v>1582</v>
      </c>
      <c r="H248" s="9" t="s">
        <v>1589</v>
      </c>
      <c r="I248" s="9" t="s">
        <v>1584</v>
      </c>
      <c r="J248" s="10">
        <v>44561.0</v>
      </c>
      <c r="K248" s="9" t="s">
        <v>1656</v>
      </c>
      <c r="L248" s="9" t="s">
        <v>1657</v>
      </c>
      <c r="M248" s="12">
        <v>9.24715E8</v>
      </c>
      <c r="N248" s="9" t="s">
        <v>1586</v>
      </c>
    </row>
    <row r="249">
      <c r="A249" s="9" t="s">
        <v>785</v>
      </c>
      <c r="B249" s="10">
        <v>44561.0</v>
      </c>
      <c r="C249" s="11">
        <v>1.0</v>
      </c>
      <c r="D249" s="9" t="s">
        <v>786</v>
      </c>
      <c r="E249" s="11">
        <v>24112.0</v>
      </c>
      <c r="F249" s="9" t="s">
        <v>1655</v>
      </c>
      <c r="G249" s="9" t="s">
        <v>1582</v>
      </c>
      <c r="H249" s="9" t="s">
        <v>1583</v>
      </c>
      <c r="I249" s="9" t="s">
        <v>1584</v>
      </c>
      <c r="J249" s="10">
        <v>44561.0</v>
      </c>
      <c r="K249" s="9" t="s">
        <v>1656</v>
      </c>
      <c r="L249" s="9" t="s">
        <v>1657</v>
      </c>
      <c r="M249" s="12">
        <v>4.6231E7</v>
      </c>
      <c r="N249" s="9" t="s">
        <v>1586</v>
      </c>
    </row>
    <row r="250">
      <c r="A250" s="9" t="s">
        <v>787</v>
      </c>
      <c r="B250" s="10">
        <v>44561.0</v>
      </c>
      <c r="C250" s="11">
        <v>1.0</v>
      </c>
      <c r="D250" s="9" t="s">
        <v>72</v>
      </c>
      <c r="E250" s="11">
        <v>21997.0</v>
      </c>
      <c r="F250" s="9" t="s">
        <v>1655</v>
      </c>
      <c r="G250" s="9" t="s">
        <v>1582</v>
      </c>
      <c r="H250" s="9" t="s">
        <v>1583</v>
      </c>
      <c r="I250" s="9" t="s">
        <v>1584</v>
      </c>
      <c r="J250" s="10">
        <v>44561.0</v>
      </c>
      <c r="K250" s="9" t="s">
        <v>1656</v>
      </c>
      <c r="L250" s="9" t="s">
        <v>1657</v>
      </c>
      <c r="M250" s="12">
        <v>2.71784E8</v>
      </c>
      <c r="N250" s="9" t="s">
        <v>1586</v>
      </c>
    </row>
    <row r="251">
      <c r="A251" s="9" t="s">
        <v>788</v>
      </c>
      <c r="B251" s="10">
        <v>44561.0</v>
      </c>
      <c r="C251" s="11">
        <v>1.0</v>
      </c>
      <c r="D251" s="9" t="s">
        <v>71</v>
      </c>
      <c r="E251" s="11">
        <v>22004.0</v>
      </c>
      <c r="F251" s="9" t="s">
        <v>1655</v>
      </c>
      <c r="G251" s="9" t="s">
        <v>1582</v>
      </c>
      <c r="H251" s="9" t="s">
        <v>1583</v>
      </c>
      <c r="I251" s="9" t="s">
        <v>1584</v>
      </c>
      <c r="J251" s="10">
        <v>44561.0</v>
      </c>
      <c r="K251" s="9" t="s">
        <v>1656</v>
      </c>
      <c r="L251" s="9" t="s">
        <v>1657</v>
      </c>
      <c r="M251" s="12">
        <v>1.64655E8</v>
      </c>
      <c r="N251" s="9" t="s">
        <v>1586</v>
      </c>
    </row>
    <row r="252">
      <c r="A252" s="9" t="s">
        <v>789</v>
      </c>
      <c r="B252" s="10">
        <v>44561.0</v>
      </c>
      <c r="C252" s="11">
        <v>1.0</v>
      </c>
      <c r="D252" s="9" t="s">
        <v>73</v>
      </c>
      <c r="E252" s="11">
        <v>21970.0</v>
      </c>
      <c r="F252" s="9" t="s">
        <v>1655</v>
      </c>
      <c r="G252" s="9" t="s">
        <v>1582</v>
      </c>
      <c r="H252" s="9" t="s">
        <v>1583</v>
      </c>
      <c r="I252" s="9" t="s">
        <v>1584</v>
      </c>
      <c r="J252" s="10">
        <v>44561.0</v>
      </c>
      <c r="K252" s="9" t="s">
        <v>1656</v>
      </c>
      <c r="L252" s="9" t="s">
        <v>1657</v>
      </c>
      <c r="M252" s="12">
        <v>1.43125E8</v>
      </c>
      <c r="N252" s="9" t="s">
        <v>1586</v>
      </c>
    </row>
    <row r="253">
      <c r="A253" s="9" t="s">
        <v>790</v>
      </c>
      <c r="B253" s="10">
        <v>44561.0</v>
      </c>
      <c r="C253" s="11">
        <v>1.0</v>
      </c>
      <c r="D253" s="9" t="s">
        <v>70</v>
      </c>
      <c r="E253" s="11">
        <v>21989.0</v>
      </c>
      <c r="F253" s="9" t="s">
        <v>1655</v>
      </c>
      <c r="G253" s="9" t="s">
        <v>1582</v>
      </c>
      <c r="H253" s="9" t="s">
        <v>1583</v>
      </c>
      <c r="I253" s="9" t="s">
        <v>1584</v>
      </c>
      <c r="J253" s="10">
        <v>44561.0</v>
      </c>
      <c r="K253" s="9" t="s">
        <v>1656</v>
      </c>
      <c r="L253" s="9" t="s">
        <v>1657</v>
      </c>
      <c r="M253" s="12">
        <v>3.09267E8</v>
      </c>
      <c r="N253" s="9" t="s">
        <v>1586</v>
      </c>
    </row>
    <row r="254">
      <c r="A254" s="9" t="s">
        <v>791</v>
      </c>
      <c r="B254" s="10">
        <v>44561.0</v>
      </c>
      <c r="C254" s="11">
        <v>1.0</v>
      </c>
      <c r="D254" s="9" t="s">
        <v>74</v>
      </c>
      <c r="E254" s="11">
        <v>21962.0</v>
      </c>
      <c r="F254" s="9" t="s">
        <v>1655</v>
      </c>
      <c r="G254" s="9" t="s">
        <v>1582</v>
      </c>
      <c r="H254" s="9" t="s">
        <v>1583</v>
      </c>
      <c r="I254" s="9" t="s">
        <v>1584</v>
      </c>
      <c r="J254" s="10">
        <v>44561.0</v>
      </c>
      <c r="K254" s="9" t="s">
        <v>1656</v>
      </c>
      <c r="L254" s="9" t="s">
        <v>1657</v>
      </c>
      <c r="M254" s="12">
        <v>1.92567E8</v>
      </c>
      <c r="N254" s="9" t="s">
        <v>1586</v>
      </c>
    </row>
    <row r="255">
      <c r="A255" s="9" t="s">
        <v>792</v>
      </c>
      <c r="B255" s="10">
        <v>44561.0</v>
      </c>
      <c r="C255" s="11">
        <v>1.0</v>
      </c>
      <c r="D255" s="9" t="s">
        <v>793</v>
      </c>
      <c r="E255" s="11">
        <v>21610.0</v>
      </c>
      <c r="F255" s="9" t="s">
        <v>1655</v>
      </c>
      <c r="G255" s="9" t="s">
        <v>1582</v>
      </c>
      <c r="H255" s="9" t="s">
        <v>1583</v>
      </c>
      <c r="I255" s="9" t="s">
        <v>1584</v>
      </c>
      <c r="J255" s="10">
        <v>44561.0</v>
      </c>
      <c r="K255" s="9" t="s">
        <v>1656</v>
      </c>
      <c r="L255" s="9" t="s">
        <v>1657</v>
      </c>
      <c r="M255" s="12">
        <v>1.1508226E10</v>
      </c>
      <c r="N255" s="9" t="s">
        <v>1586</v>
      </c>
    </row>
    <row r="256">
      <c r="A256" s="9" t="s">
        <v>794</v>
      </c>
      <c r="B256" s="10">
        <v>44561.0</v>
      </c>
      <c r="C256" s="11">
        <v>1.0</v>
      </c>
      <c r="D256" s="9" t="s">
        <v>795</v>
      </c>
      <c r="E256" s="11">
        <v>25569.0</v>
      </c>
      <c r="F256" s="9" t="s">
        <v>1655</v>
      </c>
      <c r="G256" s="9" t="s">
        <v>1582</v>
      </c>
      <c r="H256" s="9" t="s">
        <v>1583</v>
      </c>
      <c r="I256" s="9" t="s">
        <v>1584</v>
      </c>
      <c r="J256" s="10">
        <v>44561.0</v>
      </c>
      <c r="K256" s="9" t="s">
        <v>1656</v>
      </c>
      <c r="L256" s="9" t="s">
        <v>1657</v>
      </c>
      <c r="M256" s="12">
        <v>2.6913E8</v>
      </c>
      <c r="N256" s="9" t="s">
        <v>1586</v>
      </c>
    </row>
    <row r="257">
      <c r="A257" s="9" t="s">
        <v>796</v>
      </c>
      <c r="B257" s="10">
        <v>44561.0</v>
      </c>
      <c r="C257" s="11">
        <v>1.0</v>
      </c>
      <c r="D257" s="9" t="s">
        <v>797</v>
      </c>
      <c r="E257" s="11">
        <v>26514.0</v>
      </c>
      <c r="F257" s="9" t="s">
        <v>1655</v>
      </c>
      <c r="G257" s="9" t="s">
        <v>1582</v>
      </c>
      <c r="H257" s="9" t="s">
        <v>1583</v>
      </c>
      <c r="I257" s="9" t="s">
        <v>1584</v>
      </c>
      <c r="J257" s="10">
        <v>44561.0</v>
      </c>
      <c r="K257" s="9" t="s">
        <v>1656</v>
      </c>
      <c r="L257" s="9" t="s">
        <v>1657</v>
      </c>
      <c r="M257" s="12">
        <v>1.4088E7</v>
      </c>
      <c r="N257" s="9" t="s">
        <v>1586</v>
      </c>
    </row>
    <row r="258">
      <c r="A258" s="9" t="s">
        <v>798</v>
      </c>
      <c r="B258" s="10">
        <v>44561.0</v>
      </c>
      <c r="C258" s="11">
        <v>1.0</v>
      </c>
      <c r="D258" s="9" t="s">
        <v>799</v>
      </c>
      <c r="E258" s="11">
        <v>23388.0</v>
      </c>
      <c r="F258" s="9" t="s">
        <v>1655</v>
      </c>
      <c r="G258" s="9" t="s">
        <v>1582</v>
      </c>
      <c r="H258" s="9" t="s">
        <v>1583</v>
      </c>
      <c r="I258" s="9" t="s">
        <v>1584</v>
      </c>
      <c r="J258" s="10">
        <v>44561.0</v>
      </c>
      <c r="K258" s="9" t="s">
        <v>1656</v>
      </c>
      <c r="L258" s="9" t="s">
        <v>1657</v>
      </c>
      <c r="M258" s="12">
        <v>1.550708E9</v>
      </c>
      <c r="N258" s="9" t="s">
        <v>1586</v>
      </c>
    </row>
    <row r="259">
      <c r="A259" s="9" t="s">
        <v>800</v>
      </c>
      <c r="B259" s="10">
        <v>44561.0</v>
      </c>
      <c r="C259" s="11">
        <v>2.0</v>
      </c>
      <c r="D259" s="9" t="s">
        <v>801</v>
      </c>
      <c r="E259" s="11">
        <v>22446.0</v>
      </c>
      <c r="F259" s="9" t="s">
        <v>1655</v>
      </c>
      <c r="G259" s="9" t="s">
        <v>1582</v>
      </c>
      <c r="H259" s="9" t="s">
        <v>1583</v>
      </c>
      <c r="I259" s="9" t="s">
        <v>1584</v>
      </c>
      <c r="J259" s="10">
        <v>44561.0</v>
      </c>
      <c r="K259" s="9" t="s">
        <v>1656</v>
      </c>
      <c r="L259" s="9" t="s">
        <v>1657</v>
      </c>
      <c r="M259" s="12">
        <v>4.11E7</v>
      </c>
      <c r="N259" s="9" t="s">
        <v>1586</v>
      </c>
    </row>
    <row r="260">
      <c r="A260" s="9" t="s">
        <v>802</v>
      </c>
      <c r="B260" s="10">
        <v>44561.0</v>
      </c>
      <c r="C260" s="11">
        <v>1.0</v>
      </c>
      <c r="D260" s="9" t="s">
        <v>803</v>
      </c>
      <c r="E260" s="11">
        <v>26271.0</v>
      </c>
      <c r="F260" s="9" t="s">
        <v>1655</v>
      </c>
      <c r="G260" s="9" t="s">
        <v>1582</v>
      </c>
      <c r="H260" s="9" t="s">
        <v>1583</v>
      </c>
      <c r="I260" s="9" t="s">
        <v>1584</v>
      </c>
      <c r="J260" s="10">
        <v>44561.0</v>
      </c>
      <c r="K260" s="9" t="s">
        <v>1656</v>
      </c>
      <c r="L260" s="9" t="s">
        <v>1657</v>
      </c>
      <c r="M260" s="12">
        <v>1.74601E8</v>
      </c>
      <c r="N260" s="9" t="s">
        <v>1586</v>
      </c>
    </row>
    <row r="261">
      <c r="A261" s="9" t="s">
        <v>804</v>
      </c>
      <c r="B261" s="10">
        <v>44561.0</v>
      </c>
      <c r="C261" s="11">
        <v>1.0</v>
      </c>
      <c r="D261" s="9" t="s">
        <v>805</v>
      </c>
      <c r="E261" s="11">
        <v>21644.0</v>
      </c>
      <c r="F261" s="9" t="s">
        <v>1655</v>
      </c>
      <c r="G261" s="9" t="s">
        <v>1582</v>
      </c>
      <c r="H261" s="9" t="s">
        <v>1583</v>
      </c>
      <c r="I261" s="9" t="s">
        <v>1584</v>
      </c>
      <c r="J261" s="10">
        <v>44561.0</v>
      </c>
      <c r="K261" s="9" t="s">
        <v>1656</v>
      </c>
      <c r="L261" s="9" t="s">
        <v>1657</v>
      </c>
      <c r="M261" s="12">
        <v>1563000.0</v>
      </c>
      <c r="N261" s="9" t="s">
        <v>1586</v>
      </c>
    </row>
    <row r="262">
      <c r="A262" s="9" t="s">
        <v>806</v>
      </c>
      <c r="B262" s="10">
        <v>44561.0</v>
      </c>
      <c r="C262" s="11">
        <v>1.0</v>
      </c>
      <c r="D262" s="9" t="s">
        <v>807</v>
      </c>
      <c r="E262" s="11">
        <v>26719.0</v>
      </c>
      <c r="F262" s="9" t="s">
        <v>1655</v>
      </c>
      <c r="G262" s="9" t="s">
        <v>1582</v>
      </c>
      <c r="H262" s="9" t="s">
        <v>1583</v>
      </c>
      <c r="I262" s="9" t="s">
        <v>1584</v>
      </c>
      <c r="J262" s="10">
        <v>44561.0</v>
      </c>
      <c r="K262" s="9" t="s">
        <v>1656</v>
      </c>
      <c r="L262" s="9" t="s">
        <v>1657</v>
      </c>
      <c r="M262" s="12">
        <v>1.25026E8</v>
      </c>
      <c r="N262" s="9" t="s">
        <v>1586</v>
      </c>
    </row>
    <row r="263">
      <c r="A263" s="9" t="s">
        <v>808</v>
      </c>
      <c r="B263" s="10">
        <v>44561.0</v>
      </c>
      <c r="C263" s="11">
        <v>1.0</v>
      </c>
      <c r="D263" s="9" t="s">
        <v>809</v>
      </c>
      <c r="E263" s="11">
        <v>24279.0</v>
      </c>
      <c r="F263" s="9" t="s">
        <v>1655</v>
      </c>
      <c r="G263" s="9" t="s">
        <v>1582</v>
      </c>
      <c r="H263" s="9" t="s">
        <v>1583</v>
      </c>
      <c r="I263" s="9" t="s">
        <v>1584</v>
      </c>
      <c r="J263" s="10">
        <v>44561.0</v>
      </c>
      <c r="K263" s="9" t="s">
        <v>1656</v>
      </c>
      <c r="L263" s="9" t="s">
        <v>1657</v>
      </c>
      <c r="M263" s="12">
        <v>6.4704E7</v>
      </c>
      <c r="N263" s="9" t="s">
        <v>1586</v>
      </c>
    </row>
    <row r="264">
      <c r="A264" s="9" t="s">
        <v>810</v>
      </c>
      <c r="B264" s="10">
        <v>44561.0</v>
      </c>
      <c r="C264" s="11">
        <v>1.0</v>
      </c>
      <c r="D264" s="9" t="s">
        <v>811</v>
      </c>
      <c r="E264" s="11">
        <v>24988.0</v>
      </c>
      <c r="F264" s="9" t="s">
        <v>1655</v>
      </c>
      <c r="G264" s="9" t="s">
        <v>1582</v>
      </c>
      <c r="H264" s="9" t="s">
        <v>1583</v>
      </c>
      <c r="I264" s="9" t="s">
        <v>1584</v>
      </c>
      <c r="J264" s="10">
        <v>44561.0</v>
      </c>
      <c r="K264" s="9" t="s">
        <v>1656</v>
      </c>
      <c r="L264" s="9" t="s">
        <v>1657</v>
      </c>
      <c r="M264" s="12">
        <v>9.6737E7</v>
      </c>
      <c r="N264" s="9" t="s">
        <v>1586</v>
      </c>
    </row>
    <row r="265">
      <c r="A265" s="9" t="s">
        <v>812</v>
      </c>
      <c r="B265" s="10">
        <v>44561.0</v>
      </c>
      <c r="C265" s="11">
        <v>1.0</v>
      </c>
      <c r="D265" s="9" t="s">
        <v>813</v>
      </c>
      <c r="E265" s="11">
        <v>25852.0</v>
      </c>
      <c r="F265" s="9" t="s">
        <v>1655</v>
      </c>
      <c r="G265" s="9" t="s">
        <v>1582</v>
      </c>
      <c r="H265" s="9" t="s">
        <v>1583</v>
      </c>
      <c r="I265" s="9" t="s">
        <v>1584</v>
      </c>
      <c r="J265" s="10">
        <v>44561.0</v>
      </c>
      <c r="K265" s="9" t="s">
        <v>1656</v>
      </c>
      <c r="L265" s="9" t="s">
        <v>1657</v>
      </c>
      <c r="M265" s="12">
        <v>1.69922E8</v>
      </c>
      <c r="N265" s="9" t="s">
        <v>1586</v>
      </c>
    </row>
    <row r="266">
      <c r="A266" s="9" t="s">
        <v>814</v>
      </c>
      <c r="B266" s="10">
        <v>44561.0</v>
      </c>
      <c r="C266" s="11">
        <v>1.0</v>
      </c>
      <c r="D266" s="9" t="s">
        <v>815</v>
      </c>
      <c r="E266" s="11">
        <v>25399.0</v>
      </c>
      <c r="F266" s="9" t="s">
        <v>1655</v>
      </c>
      <c r="G266" s="9" t="s">
        <v>1582</v>
      </c>
      <c r="H266" s="9" t="s">
        <v>1583</v>
      </c>
      <c r="I266" s="9" t="s">
        <v>1584</v>
      </c>
      <c r="J266" s="10">
        <v>44561.0</v>
      </c>
      <c r="K266" s="9" t="s">
        <v>1656</v>
      </c>
      <c r="L266" s="9" t="s">
        <v>1657</v>
      </c>
      <c r="M266" s="12">
        <v>2.8563E7</v>
      </c>
      <c r="N266" s="9" t="s">
        <v>1586</v>
      </c>
    </row>
    <row r="267">
      <c r="A267" s="9" t="s">
        <v>816</v>
      </c>
      <c r="B267" s="10">
        <v>44561.0</v>
      </c>
      <c r="C267" s="11">
        <v>1.0</v>
      </c>
      <c r="D267" s="9" t="s">
        <v>817</v>
      </c>
      <c r="E267" s="11">
        <v>22691.0</v>
      </c>
      <c r="F267" s="9" t="s">
        <v>1655</v>
      </c>
      <c r="G267" s="9" t="s">
        <v>1582</v>
      </c>
      <c r="H267" s="9" t="s">
        <v>1583</v>
      </c>
      <c r="I267" s="9" t="s">
        <v>1584</v>
      </c>
      <c r="J267" s="10">
        <v>44561.0</v>
      </c>
      <c r="K267" s="9" t="s">
        <v>1656</v>
      </c>
      <c r="L267" s="9" t="s">
        <v>1657</v>
      </c>
      <c r="M267" s="12">
        <v>1.824491E9</v>
      </c>
      <c r="N267" s="9" t="s">
        <v>1586</v>
      </c>
    </row>
    <row r="268">
      <c r="A268" s="9" t="s">
        <v>818</v>
      </c>
      <c r="B268" s="10">
        <v>44561.0</v>
      </c>
      <c r="C268" s="11">
        <v>1.0</v>
      </c>
      <c r="D268" s="9" t="s">
        <v>819</v>
      </c>
      <c r="E268" s="11">
        <v>23680.0</v>
      </c>
      <c r="F268" s="9" t="s">
        <v>1655</v>
      </c>
      <c r="G268" s="9" t="s">
        <v>1582</v>
      </c>
      <c r="H268" s="9" t="s">
        <v>1583</v>
      </c>
      <c r="I268" s="9" t="s">
        <v>1584</v>
      </c>
      <c r="J268" s="10">
        <v>44561.0</v>
      </c>
      <c r="K268" s="9" t="s">
        <v>1656</v>
      </c>
      <c r="L268" s="9" t="s">
        <v>1657</v>
      </c>
      <c r="M268" s="12">
        <v>8.9426E7</v>
      </c>
      <c r="N268" s="9" t="s">
        <v>1586</v>
      </c>
    </row>
    <row r="269">
      <c r="A269" s="9" t="s">
        <v>820</v>
      </c>
      <c r="B269" s="10">
        <v>44561.0</v>
      </c>
      <c r="C269" s="11">
        <v>1.0</v>
      </c>
      <c r="D269" s="9" t="s">
        <v>821</v>
      </c>
      <c r="E269" s="11">
        <v>23671.0</v>
      </c>
      <c r="F269" s="9" t="s">
        <v>1655</v>
      </c>
      <c r="G269" s="9" t="s">
        <v>1582</v>
      </c>
      <c r="H269" s="9" t="s">
        <v>1583</v>
      </c>
      <c r="I269" s="9" t="s">
        <v>1584</v>
      </c>
      <c r="J269" s="10">
        <v>44561.0</v>
      </c>
      <c r="K269" s="9" t="s">
        <v>1656</v>
      </c>
      <c r="L269" s="9" t="s">
        <v>1657</v>
      </c>
      <c r="M269" s="12">
        <v>1.04134E8</v>
      </c>
      <c r="N269" s="9" t="s">
        <v>1586</v>
      </c>
    </row>
    <row r="270">
      <c r="A270" s="9" t="s">
        <v>822</v>
      </c>
      <c r="B270" s="10">
        <v>44561.0</v>
      </c>
      <c r="C270" s="11">
        <v>1.0</v>
      </c>
      <c r="D270" s="9" t="s">
        <v>823</v>
      </c>
      <c r="E270" s="11">
        <v>25011.0</v>
      </c>
      <c r="F270" s="9" t="s">
        <v>1655</v>
      </c>
      <c r="G270" s="9" t="s">
        <v>1582</v>
      </c>
      <c r="H270" s="9" t="s">
        <v>1583</v>
      </c>
      <c r="I270" s="9" t="s">
        <v>1584</v>
      </c>
      <c r="J270" s="10">
        <v>44561.0</v>
      </c>
      <c r="K270" s="9" t="s">
        <v>1656</v>
      </c>
      <c r="L270" s="9" t="s">
        <v>1657</v>
      </c>
      <c r="M270" s="12">
        <v>3.18761E8</v>
      </c>
      <c r="N270" s="9" t="s">
        <v>1586</v>
      </c>
    </row>
    <row r="271">
      <c r="A271" s="9" t="s">
        <v>824</v>
      </c>
      <c r="B271" s="10">
        <v>44561.0</v>
      </c>
      <c r="C271" s="11">
        <v>1.0</v>
      </c>
      <c r="D271" s="9" t="s">
        <v>825</v>
      </c>
      <c r="E271" s="11">
        <v>26921.0</v>
      </c>
      <c r="F271" s="9" t="s">
        <v>1655</v>
      </c>
      <c r="G271" s="9" t="s">
        <v>1582</v>
      </c>
      <c r="H271" s="9" t="s">
        <v>1583</v>
      </c>
      <c r="I271" s="9" t="s">
        <v>1584</v>
      </c>
      <c r="J271" s="10">
        <v>44561.0</v>
      </c>
      <c r="K271" s="9" t="s">
        <v>1656</v>
      </c>
      <c r="L271" s="9" t="s">
        <v>1657</v>
      </c>
      <c r="M271" s="12">
        <v>8.5727E7</v>
      </c>
      <c r="N271" s="9" t="s">
        <v>1586</v>
      </c>
    </row>
    <row r="272">
      <c r="A272" s="9" t="s">
        <v>826</v>
      </c>
      <c r="B272" s="10">
        <v>44561.0</v>
      </c>
      <c r="C272" s="11">
        <v>1.0</v>
      </c>
      <c r="D272" s="9" t="s">
        <v>154</v>
      </c>
      <c r="E272" s="11">
        <v>22144.0</v>
      </c>
      <c r="F272" s="9" t="s">
        <v>1655</v>
      </c>
      <c r="G272" s="9" t="s">
        <v>1582</v>
      </c>
      <c r="H272" s="9" t="s">
        <v>1583</v>
      </c>
      <c r="I272" s="9" t="s">
        <v>1584</v>
      </c>
      <c r="J272" s="10">
        <v>44561.0</v>
      </c>
      <c r="K272" s="9" t="s">
        <v>1656</v>
      </c>
      <c r="L272" s="9" t="s">
        <v>1657</v>
      </c>
      <c r="M272" s="12">
        <v>1.69324E8</v>
      </c>
      <c r="N272" s="9" t="s">
        <v>1586</v>
      </c>
    </row>
    <row r="273">
      <c r="A273" s="9" t="s">
        <v>827</v>
      </c>
      <c r="B273" s="10">
        <v>44561.0</v>
      </c>
      <c r="C273" s="11">
        <v>1.0</v>
      </c>
      <c r="D273" s="9" t="s">
        <v>54</v>
      </c>
      <c r="E273" s="11">
        <v>22179.0</v>
      </c>
      <c r="F273" s="9" t="s">
        <v>1655</v>
      </c>
      <c r="G273" s="9" t="s">
        <v>1582</v>
      </c>
      <c r="H273" s="9" t="s">
        <v>1583</v>
      </c>
      <c r="I273" s="9" t="s">
        <v>1584</v>
      </c>
      <c r="J273" s="10">
        <v>44561.0</v>
      </c>
      <c r="K273" s="9" t="s">
        <v>1656</v>
      </c>
      <c r="L273" s="9" t="s">
        <v>1657</v>
      </c>
      <c r="M273" s="12">
        <v>1.0387E7</v>
      </c>
      <c r="N273" s="9" t="s">
        <v>1586</v>
      </c>
    </row>
    <row r="274">
      <c r="A274" s="9" t="s">
        <v>828</v>
      </c>
      <c r="B274" s="10">
        <v>44561.0</v>
      </c>
      <c r="C274" s="11">
        <v>1.0</v>
      </c>
      <c r="D274" s="9" t="s">
        <v>829</v>
      </c>
      <c r="E274" s="11">
        <v>26140.0</v>
      </c>
      <c r="F274" s="9" t="s">
        <v>1655</v>
      </c>
      <c r="G274" s="9" t="s">
        <v>1582</v>
      </c>
      <c r="H274" s="9" t="s">
        <v>1583</v>
      </c>
      <c r="I274" s="9" t="s">
        <v>1584</v>
      </c>
      <c r="J274" s="10">
        <v>44561.0</v>
      </c>
      <c r="K274" s="9" t="s">
        <v>1656</v>
      </c>
      <c r="L274" s="9" t="s">
        <v>1657</v>
      </c>
      <c r="M274" s="12">
        <v>5.5616384E10</v>
      </c>
      <c r="N274" s="9" t="s">
        <v>1586</v>
      </c>
    </row>
    <row r="275">
      <c r="A275" s="9" t="s">
        <v>830</v>
      </c>
      <c r="B275" s="10">
        <v>44561.0</v>
      </c>
      <c r="C275" s="11">
        <v>1.0</v>
      </c>
      <c r="D275" s="9" t="s">
        <v>831</v>
      </c>
      <c r="E275" s="11">
        <v>26964.0</v>
      </c>
      <c r="F275" s="9" t="s">
        <v>1655</v>
      </c>
      <c r="G275" s="9" t="s">
        <v>1582</v>
      </c>
      <c r="H275" s="9" t="s">
        <v>1583</v>
      </c>
      <c r="I275" s="9" t="s">
        <v>1584</v>
      </c>
      <c r="J275" s="10">
        <v>44561.0</v>
      </c>
      <c r="K275" s="9" t="s">
        <v>1656</v>
      </c>
      <c r="L275" s="9" t="s">
        <v>1657</v>
      </c>
      <c r="M275" s="12">
        <v>1714000.0</v>
      </c>
      <c r="N275" s="9" t="s">
        <v>1586</v>
      </c>
    </row>
    <row r="276">
      <c r="A276" s="9" t="s">
        <v>832</v>
      </c>
      <c r="B276" s="10">
        <v>44561.0</v>
      </c>
      <c r="C276" s="11">
        <v>1.0</v>
      </c>
      <c r="D276" s="9" t="s">
        <v>833</v>
      </c>
      <c r="E276" s="11">
        <v>25941.0</v>
      </c>
      <c r="F276" s="9" t="s">
        <v>1655</v>
      </c>
      <c r="G276" s="9" t="s">
        <v>1582</v>
      </c>
      <c r="H276" s="9" t="s">
        <v>1583</v>
      </c>
      <c r="I276" s="9" t="s">
        <v>1584</v>
      </c>
      <c r="J276" s="10">
        <v>44561.0</v>
      </c>
      <c r="K276" s="9" t="s">
        <v>1656</v>
      </c>
      <c r="L276" s="9" t="s">
        <v>1657</v>
      </c>
      <c r="M276" s="12">
        <v>2.92391E8</v>
      </c>
      <c r="N276" s="9" t="s">
        <v>1586</v>
      </c>
    </row>
    <row r="277">
      <c r="A277" s="9" t="s">
        <v>834</v>
      </c>
      <c r="B277" s="10">
        <v>44561.0</v>
      </c>
      <c r="C277" s="11">
        <v>1.0</v>
      </c>
      <c r="D277" s="9" t="s">
        <v>835</v>
      </c>
      <c r="E277" s="11">
        <v>21750.0</v>
      </c>
      <c r="F277" s="9" t="s">
        <v>1655</v>
      </c>
      <c r="G277" s="9" t="s">
        <v>1582</v>
      </c>
      <c r="H277" s="9" t="s">
        <v>1589</v>
      </c>
      <c r="I277" s="9" t="s">
        <v>1584</v>
      </c>
      <c r="J277" s="10">
        <v>44561.0</v>
      </c>
      <c r="K277" s="9" t="s">
        <v>1656</v>
      </c>
      <c r="L277" s="9" t="s">
        <v>1657</v>
      </c>
      <c r="M277" s="12">
        <v>1.09647E8</v>
      </c>
      <c r="N277" s="9" t="s">
        <v>1586</v>
      </c>
    </row>
    <row r="278">
      <c r="A278" s="9" t="s">
        <v>836</v>
      </c>
      <c r="B278" s="10">
        <v>44561.0</v>
      </c>
      <c r="C278" s="11">
        <v>1.0</v>
      </c>
      <c r="D278" s="9" t="s">
        <v>837</v>
      </c>
      <c r="E278" s="11">
        <v>23329.0</v>
      </c>
      <c r="F278" s="9" t="s">
        <v>1655</v>
      </c>
      <c r="G278" s="9" t="s">
        <v>1582</v>
      </c>
      <c r="H278" s="9" t="s">
        <v>1589</v>
      </c>
      <c r="I278" s="9" t="s">
        <v>1584</v>
      </c>
      <c r="J278" s="10">
        <v>44561.0</v>
      </c>
      <c r="K278" s="9" t="s">
        <v>1656</v>
      </c>
      <c r="L278" s="9" t="s">
        <v>1657</v>
      </c>
      <c r="M278" s="12">
        <v>8.43879E8</v>
      </c>
      <c r="N278" s="9" t="s">
        <v>1586</v>
      </c>
    </row>
    <row r="279">
      <c r="A279" s="9" t="s">
        <v>838</v>
      </c>
      <c r="B279" s="10">
        <v>44561.0</v>
      </c>
      <c r="C279" s="11">
        <v>1.0</v>
      </c>
      <c r="D279" s="9" t="s">
        <v>144</v>
      </c>
      <c r="E279" s="11">
        <v>22268.0</v>
      </c>
      <c r="F279" s="9" t="s">
        <v>1655</v>
      </c>
      <c r="G279" s="9" t="s">
        <v>1582</v>
      </c>
      <c r="H279" s="9" t="s">
        <v>1583</v>
      </c>
      <c r="I279" s="9" t="s">
        <v>1584</v>
      </c>
      <c r="J279" s="10">
        <v>44561.0</v>
      </c>
      <c r="K279" s="9" t="s">
        <v>1656</v>
      </c>
      <c r="L279" s="9" t="s">
        <v>1657</v>
      </c>
      <c r="M279" s="12">
        <v>2.40567E8</v>
      </c>
      <c r="N279" s="9" t="s">
        <v>1586</v>
      </c>
    </row>
    <row r="280">
      <c r="A280" s="9" t="s">
        <v>839</v>
      </c>
      <c r="B280" s="10">
        <v>44561.0</v>
      </c>
      <c r="C280" s="11">
        <v>1.0</v>
      </c>
      <c r="D280" s="9" t="s">
        <v>840</v>
      </c>
      <c r="E280" s="11">
        <v>25437.0</v>
      </c>
      <c r="F280" s="9" t="s">
        <v>1655</v>
      </c>
      <c r="G280" s="9" t="s">
        <v>1582</v>
      </c>
      <c r="H280" s="9" t="s">
        <v>1583</v>
      </c>
      <c r="I280" s="9" t="s">
        <v>1584</v>
      </c>
      <c r="J280" s="10">
        <v>44561.0</v>
      </c>
      <c r="K280" s="9" t="s">
        <v>1656</v>
      </c>
      <c r="L280" s="9" t="s">
        <v>1657</v>
      </c>
      <c r="M280" s="12">
        <v>9.2956E7</v>
      </c>
      <c r="N280" s="9" t="s">
        <v>1586</v>
      </c>
    </row>
    <row r="281">
      <c r="A281" s="9" t="s">
        <v>841</v>
      </c>
      <c r="B281" s="10">
        <v>44561.0</v>
      </c>
      <c r="C281" s="11">
        <v>1.0</v>
      </c>
      <c r="D281" s="9" t="s">
        <v>842</v>
      </c>
      <c r="E281" s="11">
        <v>21920.0</v>
      </c>
      <c r="F281" s="9" t="s">
        <v>1655</v>
      </c>
      <c r="G281" s="9" t="s">
        <v>1582</v>
      </c>
      <c r="H281" s="9" t="s">
        <v>1583</v>
      </c>
      <c r="I281" s="9" t="s">
        <v>1584</v>
      </c>
      <c r="J281" s="10">
        <v>44561.0</v>
      </c>
      <c r="K281" s="9" t="s">
        <v>1656</v>
      </c>
      <c r="L281" s="9" t="s">
        <v>1657</v>
      </c>
      <c r="M281" s="12">
        <v>1252000.0</v>
      </c>
      <c r="N281" s="9" t="s">
        <v>1586</v>
      </c>
    </row>
    <row r="282">
      <c r="A282" s="9" t="s">
        <v>843</v>
      </c>
      <c r="B282" s="10">
        <v>44561.0</v>
      </c>
      <c r="C282" s="11">
        <v>1.0</v>
      </c>
      <c r="D282" s="9" t="s">
        <v>306</v>
      </c>
      <c r="E282" s="11">
        <v>22187.0</v>
      </c>
      <c r="F282" s="9" t="s">
        <v>1655</v>
      </c>
      <c r="G282" s="9" t="s">
        <v>1582</v>
      </c>
      <c r="H282" s="9" t="s">
        <v>1583</v>
      </c>
      <c r="I282" s="9" t="s">
        <v>1584</v>
      </c>
      <c r="J282" s="10">
        <v>44561.0</v>
      </c>
      <c r="K282" s="9" t="s">
        <v>1656</v>
      </c>
      <c r="L282" s="9" t="s">
        <v>1657</v>
      </c>
      <c r="M282" s="12">
        <v>2.837E7</v>
      </c>
      <c r="N282" s="9" t="s">
        <v>1586</v>
      </c>
    </row>
    <row r="283">
      <c r="A283" s="9" t="s">
        <v>844</v>
      </c>
      <c r="B283" s="10">
        <v>44561.0</v>
      </c>
      <c r="C283" s="11">
        <v>1.0</v>
      </c>
      <c r="D283" s="9" t="s">
        <v>845</v>
      </c>
      <c r="E283" s="11">
        <v>22543.0</v>
      </c>
      <c r="F283" s="9" t="s">
        <v>1655</v>
      </c>
      <c r="G283" s="9" t="s">
        <v>1582</v>
      </c>
      <c r="H283" s="9" t="s">
        <v>1583</v>
      </c>
      <c r="I283" s="9" t="s">
        <v>1584</v>
      </c>
      <c r="J283" s="10">
        <v>44561.0</v>
      </c>
      <c r="K283" s="9" t="s">
        <v>1656</v>
      </c>
      <c r="L283" s="9" t="s">
        <v>1657</v>
      </c>
      <c r="M283" s="12">
        <v>2.15357E8</v>
      </c>
      <c r="N283" s="9" t="s">
        <v>1586</v>
      </c>
    </row>
    <row r="284">
      <c r="A284" s="9" t="s">
        <v>846</v>
      </c>
      <c r="B284" s="10">
        <v>44561.0</v>
      </c>
      <c r="C284" s="11">
        <v>1.0</v>
      </c>
      <c r="D284" s="9" t="s">
        <v>151</v>
      </c>
      <c r="E284" s="11">
        <v>22071.0</v>
      </c>
      <c r="F284" s="9" t="s">
        <v>1655</v>
      </c>
      <c r="G284" s="9" t="s">
        <v>1582</v>
      </c>
      <c r="H284" s="9" t="s">
        <v>1583</v>
      </c>
      <c r="I284" s="9" t="s">
        <v>1584</v>
      </c>
      <c r="J284" s="10">
        <v>44561.0</v>
      </c>
      <c r="K284" s="9" t="s">
        <v>1656</v>
      </c>
      <c r="L284" s="9" t="s">
        <v>1657</v>
      </c>
      <c r="M284" s="12">
        <v>4.29507E8</v>
      </c>
      <c r="N284" s="9" t="s">
        <v>1586</v>
      </c>
    </row>
    <row r="285">
      <c r="A285" s="9" t="s">
        <v>847</v>
      </c>
      <c r="B285" s="10">
        <v>44561.0</v>
      </c>
      <c r="C285" s="11">
        <v>2.0</v>
      </c>
      <c r="D285" s="9" t="s">
        <v>848</v>
      </c>
      <c r="E285" s="11">
        <v>22926.0</v>
      </c>
      <c r="F285" s="9" t="s">
        <v>1655</v>
      </c>
      <c r="G285" s="9" t="s">
        <v>1582</v>
      </c>
      <c r="H285" s="9" t="s">
        <v>1583</v>
      </c>
      <c r="I285" s="9" t="s">
        <v>1584</v>
      </c>
      <c r="J285" s="10">
        <v>44561.0</v>
      </c>
      <c r="K285" s="9" t="s">
        <v>1656</v>
      </c>
      <c r="L285" s="9" t="s">
        <v>1657</v>
      </c>
      <c r="M285" s="12">
        <v>2.3462E8</v>
      </c>
      <c r="N285" s="9" t="s">
        <v>1586</v>
      </c>
    </row>
    <row r="286">
      <c r="A286" s="9" t="s">
        <v>849</v>
      </c>
      <c r="B286" s="10">
        <v>44561.0</v>
      </c>
      <c r="C286" s="11">
        <v>1.0</v>
      </c>
      <c r="D286" s="9" t="s">
        <v>850</v>
      </c>
      <c r="E286" s="11">
        <v>22721.0</v>
      </c>
      <c r="F286" s="9" t="s">
        <v>1655</v>
      </c>
      <c r="G286" s="9" t="s">
        <v>1582</v>
      </c>
      <c r="H286" s="9" t="s">
        <v>1583</v>
      </c>
      <c r="I286" s="9" t="s">
        <v>1584</v>
      </c>
      <c r="J286" s="10">
        <v>44561.0</v>
      </c>
      <c r="K286" s="9" t="s">
        <v>1656</v>
      </c>
      <c r="L286" s="9" t="s">
        <v>1657</v>
      </c>
      <c r="M286" s="12">
        <v>2.127275E9</v>
      </c>
      <c r="N286" s="9" t="s">
        <v>1586</v>
      </c>
    </row>
    <row r="287">
      <c r="A287" s="9" t="s">
        <v>851</v>
      </c>
      <c r="B287" s="10">
        <v>44561.0</v>
      </c>
      <c r="C287" s="11">
        <v>2.0</v>
      </c>
      <c r="D287" s="9" t="s">
        <v>852</v>
      </c>
      <c r="E287" s="11">
        <v>25860.0</v>
      </c>
      <c r="F287" s="9" t="s">
        <v>1655</v>
      </c>
      <c r="G287" s="9" t="s">
        <v>1582</v>
      </c>
      <c r="H287" s="9" t="s">
        <v>1583</v>
      </c>
      <c r="I287" s="9" t="s">
        <v>1584</v>
      </c>
      <c r="J287" s="10">
        <v>44561.0</v>
      </c>
      <c r="K287" s="9" t="s">
        <v>1656</v>
      </c>
      <c r="L287" s="9" t="s">
        <v>1657</v>
      </c>
      <c r="M287" s="12">
        <v>4.3064E7</v>
      </c>
      <c r="N287" s="9" t="s">
        <v>1586</v>
      </c>
    </row>
    <row r="288">
      <c r="A288" s="9" t="s">
        <v>853</v>
      </c>
      <c r="B288" s="10">
        <v>44561.0</v>
      </c>
      <c r="C288" s="11">
        <v>1.0</v>
      </c>
      <c r="D288" s="9" t="s">
        <v>854</v>
      </c>
      <c r="E288" s="11">
        <v>21741.0</v>
      </c>
      <c r="F288" s="9" t="s">
        <v>1655</v>
      </c>
      <c r="G288" s="9" t="s">
        <v>1582</v>
      </c>
      <c r="H288" s="9" t="s">
        <v>1583</v>
      </c>
      <c r="I288" s="9" t="s">
        <v>1584</v>
      </c>
      <c r="J288" s="10">
        <v>44561.0</v>
      </c>
      <c r="K288" s="9" t="s">
        <v>1656</v>
      </c>
      <c r="L288" s="9" t="s">
        <v>1657</v>
      </c>
      <c r="M288" s="12">
        <v>1235000.0</v>
      </c>
      <c r="N288" s="9" t="s">
        <v>1586</v>
      </c>
    </row>
    <row r="289">
      <c r="A289" s="9" t="s">
        <v>855</v>
      </c>
      <c r="B289" s="10">
        <v>44561.0</v>
      </c>
      <c r="C289" s="11">
        <v>1.0</v>
      </c>
      <c r="D289" s="9" t="s">
        <v>856</v>
      </c>
      <c r="E289" s="11">
        <v>23310.0</v>
      </c>
      <c r="F289" s="9" t="s">
        <v>1655</v>
      </c>
      <c r="G289" s="9" t="s">
        <v>1582</v>
      </c>
      <c r="H289" s="9" t="s">
        <v>1583</v>
      </c>
      <c r="I289" s="9" t="s">
        <v>1584</v>
      </c>
      <c r="J289" s="10">
        <v>44561.0</v>
      </c>
      <c r="K289" s="9" t="s">
        <v>1656</v>
      </c>
      <c r="L289" s="9" t="s">
        <v>1657</v>
      </c>
      <c r="M289" s="12">
        <v>2.407066E9</v>
      </c>
      <c r="N289" s="9" t="s">
        <v>1586</v>
      </c>
    </row>
    <row r="290">
      <c r="A290" s="9" t="s">
        <v>857</v>
      </c>
      <c r="B290" s="10">
        <v>44561.0</v>
      </c>
      <c r="C290" s="11">
        <v>2.0</v>
      </c>
      <c r="D290" s="9" t="s">
        <v>858</v>
      </c>
      <c r="E290" s="11">
        <v>25704.0</v>
      </c>
      <c r="F290" s="9" t="s">
        <v>1655</v>
      </c>
      <c r="G290" s="9" t="s">
        <v>1582</v>
      </c>
      <c r="H290" s="9" t="s">
        <v>1583</v>
      </c>
      <c r="I290" s="9" t="s">
        <v>1584</v>
      </c>
      <c r="J290" s="10">
        <v>44561.0</v>
      </c>
      <c r="K290" s="9" t="s">
        <v>1656</v>
      </c>
      <c r="L290" s="9" t="s">
        <v>1657</v>
      </c>
      <c r="M290" s="12">
        <v>2.31137E8</v>
      </c>
      <c r="N290" s="9" t="s">
        <v>1586</v>
      </c>
    </row>
    <row r="291">
      <c r="A291" s="9" t="s">
        <v>859</v>
      </c>
      <c r="B291" s="10">
        <v>44561.0</v>
      </c>
      <c r="C291" s="11">
        <v>1.0</v>
      </c>
      <c r="D291" s="9" t="s">
        <v>116</v>
      </c>
      <c r="E291" s="11">
        <v>14362.0</v>
      </c>
      <c r="F291" s="9" t="s">
        <v>1655</v>
      </c>
      <c r="G291" s="9" t="s">
        <v>1582</v>
      </c>
      <c r="H291" s="9" t="s">
        <v>1583</v>
      </c>
      <c r="I291" s="9" t="s">
        <v>1584</v>
      </c>
      <c r="J291" s="10">
        <v>44561.0</v>
      </c>
      <c r="K291" s="9" t="s">
        <v>1656</v>
      </c>
      <c r="L291" s="9" t="s">
        <v>1657</v>
      </c>
      <c r="M291" s="12">
        <v>3.642E9</v>
      </c>
      <c r="N291" s="9" t="s">
        <v>1586</v>
      </c>
    </row>
    <row r="292">
      <c r="A292" s="9" t="s">
        <v>860</v>
      </c>
      <c r="B292" s="10">
        <v>44561.0</v>
      </c>
      <c r="C292" s="11">
        <v>1.0</v>
      </c>
      <c r="D292" s="9" t="s">
        <v>148</v>
      </c>
      <c r="E292" s="11">
        <v>22411.0</v>
      </c>
      <c r="F292" s="9" t="s">
        <v>1655</v>
      </c>
      <c r="G292" s="9" t="s">
        <v>1582</v>
      </c>
      <c r="H292" s="9" t="s">
        <v>1583</v>
      </c>
      <c r="I292" s="9" t="s">
        <v>1584</v>
      </c>
      <c r="J292" s="10">
        <v>44561.0</v>
      </c>
      <c r="K292" s="9" t="s">
        <v>1656</v>
      </c>
      <c r="L292" s="9" t="s">
        <v>1657</v>
      </c>
      <c r="M292" s="12">
        <v>1.85246E8</v>
      </c>
      <c r="N292" s="9" t="s">
        <v>1586</v>
      </c>
    </row>
    <row r="293">
      <c r="A293" s="9" t="s">
        <v>861</v>
      </c>
      <c r="B293" s="10">
        <v>44561.0</v>
      </c>
      <c r="C293" s="11">
        <v>1.0</v>
      </c>
      <c r="D293" s="9" t="s">
        <v>862</v>
      </c>
      <c r="E293" s="11">
        <v>24350.0</v>
      </c>
      <c r="F293" s="9" t="s">
        <v>1655</v>
      </c>
      <c r="G293" s="9" t="s">
        <v>1582</v>
      </c>
      <c r="H293" s="9" t="s">
        <v>1583</v>
      </c>
      <c r="I293" s="9" t="s">
        <v>1584</v>
      </c>
      <c r="J293" s="10">
        <v>44561.0</v>
      </c>
      <c r="K293" s="9" t="s">
        <v>1656</v>
      </c>
      <c r="L293" s="9" t="s">
        <v>1657</v>
      </c>
      <c r="M293" s="12">
        <v>2.28294E8</v>
      </c>
      <c r="N293" s="9" t="s">
        <v>1586</v>
      </c>
    </row>
    <row r="294">
      <c r="A294" s="9" t="s">
        <v>863</v>
      </c>
      <c r="B294" s="10">
        <v>44561.0</v>
      </c>
      <c r="C294" s="11">
        <v>1.0</v>
      </c>
      <c r="D294" s="9" t="s">
        <v>864</v>
      </c>
      <c r="E294" s="11">
        <v>23132.0</v>
      </c>
      <c r="F294" s="9" t="s">
        <v>1655</v>
      </c>
      <c r="G294" s="9" t="s">
        <v>1582</v>
      </c>
      <c r="H294" s="9" t="s">
        <v>1589</v>
      </c>
      <c r="I294" s="9" t="s">
        <v>1584</v>
      </c>
      <c r="J294" s="10">
        <v>44561.0</v>
      </c>
      <c r="K294" s="9" t="s">
        <v>1656</v>
      </c>
      <c r="L294" s="9" t="s">
        <v>1657</v>
      </c>
      <c r="M294" s="12">
        <v>3.20851E8</v>
      </c>
      <c r="N294" s="9" t="s">
        <v>1586</v>
      </c>
    </row>
    <row r="295">
      <c r="A295" s="9" t="s">
        <v>865</v>
      </c>
      <c r="B295" s="10">
        <v>44561.0</v>
      </c>
      <c r="C295" s="11">
        <v>1.0</v>
      </c>
      <c r="D295" s="9" t="s">
        <v>866</v>
      </c>
      <c r="E295" s="11">
        <v>22080.0</v>
      </c>
      <c r="F295" s="9" t="s">
        <v>1655</v>
      </c>
      <c r="G295" s="9" t="s">
        <v>1582</v>
      </c>
      <c r="H295" s="9" t="s">
        <v>1583</v>
      </c>
      <c r="I295" s="9" t="s">
        <v>1584</v>
      </c>
      <c r="J295" s="10">
        <v>44561.0</v>
      </c>
      <c r="K295" s="9" t="s">
        <v>1656</v>
      </c>
      <c r="L295" s="9" t="s">
        <v>1657</v>
      </c>
      <c r="M295" s="12">
        <v>2.9346E7</v>
      </c>
      <c r="N295" s="9" t="s">
        <v>1586</v>
      </c>
    </row>
    <row r="296">
      <c r="A296" s="9" t="s">
        <v>867</v>
      </c>
      <c r="B296" s="10">
        <v>44561.0</v>
      </c>
      <c r="C296" s="11">
        <v>1.0</v>
      </c>
      <c r="D296" s="9" t="s">
        <v>868</v>
      </c>
      <c r="E296" s="11">
        <v>23604.0</v>
      </c>
      <c r="F296" s="9" t="s">
        <v>1655</v>
      </c>
      <c r="G296" s="9" t="s">
        <v>1582</v>
      </c>
      <c r="H296" s="9" t="s">
        <v>1583</v>
      </c>
      <c r="I296" s="9" t="s">
        <v>1584</v>
      </c>
      <c r="J296" s="10">
        <v>44561.0</v>
      </c>
      <c r="K296" s="9" t="s">
        <v>1656</v>
      </c>
      <c r="L296" s="9" t="s">
        <v>1657</v>
      </c>
      <c r="M296" s="12">
        <v>6.8793E7</v>
      </c>
      <c r="N296" s="9" t="s">
        <v>1586</v>
      </c>
    </row>
    <row r="297">
      <c r="A297" s="9" t="s">
        <v>869</v>
      </c>
      <c r="B297" s="10">
        <v>44561.0</v>
      </c>
      <c r="C297" s="11">
        <v>2.0</v>
      </c>
      <c r="D297" s="9" t="s">
        <v>870</v>
      </c>
      <c r="E297" s="11">
        <v>25550.0</v>
      </c>
      <c r="F297" s="9" t="s">
        <v>1655</v>
      </c>
      <c r="G297" s="9" t="s">
        <v>1582</v>
      </c>
      <c r="H297" s="9" t="s">
        <v>1583</v>
      </c>
      <c r="I297" s="9" t="s">
        <v>1584</v>
      </c>
      <c r="J297" s="10">
        <v>44561.0</v>
      </c>
      <c r="K297" s="9" t="s">
        <v>1656</v>
      </c>
      <c r="L297" s="9" t="s">
        <v>1657</v>
      </c>
      <c r="M297" s="12">
        <v>2.2566E7</v>
      </c>
      <c r="N297" s="9" t="s">
        <v>1586</v>
      </c>
    </row>
    <row r="298">
      <c r="A298" s="9" t="s">
        <v>871</v>
      </c>
      <c r="B298" s="10">
        <v>44561.0</v>
      </c>
      <c r="C298" s="11">
        <v>2.0</v>
      </c>
      <c r="D298" s="9" t="s">
        <v>190</v>
      </c>
      <c r="E298" s="11">
        <v>22365.0</v>
      </c>
      <c r="F298" s="9" t="s">
        <v>1655</v>
      </c>
      <c r="G298" s="9" t="s">
        <v>1582</v>
      </c>
      <c r="H298" s="9" t="s">
        <v>1583</v>
      </c>
      <c r="I298" s="9" t="s">
        <v>1584</v>
      </c>
      <c r="J298" s="10">
        <v>44561.0</v>
      </c>
      <c r="K298" s="9" t="s">
        <v>1656</v>
      </c>
      <c r="L298" s="9" t="s">
        <v>1657</v>
      </c>
      <c r="M298" s="12">
        <v>1.3686E7</v>
      </c>
      <c r="N298" s="9" t="s">
        <v>1586</v>
      </c>
    </row>
    <row r="299">
      <c r="A299" s="9" t="s">
        <v>872</v>
      </c>
      <c r="B299" s="10">
        <v>44561.0</v>
      </c>
      <c r="C299" s="11">
        <v>1.0</v>
      </c>
      <c r="D299" s="9" t="s">
        <v>873</v>
      </c>
      <c r="E299" s="11">
        <v>22420.0</v>
      </c>
      <c r="F299" s="9" t="s">
        <v>1655</v>
      </c>
      <c r="G299" s="9" t="s">
        <v>1582</v>
      </c>
      <c r="H299" s="9" t="s">
        <v>1589</v>
      </c>
      <c r="I299" s="9" t="s">
        <v>1584</v>
      </c>
      <c r="J299" s="10">
        <v>44561.0</v>
      </c>
      <c r="K299" s="9" t="s">
        <v>1656</v>
      </c>
      <c r="L299" s="9" t="s">
        <v>1657</v>
      </c>
      <c r="M299" s="12">
        <v>3.9389E7</v>
      </c>
      <c r="N299" s="9" t="s">
        <v>1586</v>
      </c>
    </row>
    <row r="300">
      <c r="A300" s="9" t="s">
        <v>874</v>
      </c>
      <c r="B300" s="10">
        <v>44561.0</v>
      </c>
      <c r="C300" s="11">
        <v>1.0</v>
      </c>
      <c r="D300" s="9" t="s">
        <v>875</v>
      </c>
      <c r="E300" s="11">
        <v>22217.0</v>
      </c>
      <c r="F300" s="9" t="s">
        <v>1655</v>
      </c>
      <c r="G300" s="9" t="s">
        <v>1582</v>
      </c>
      <c r="H300" s="9" t="s">
        <v>1583</v>
      </c>
      <c r="I300" s="9" t="s">
        <v>1584</v>
      </c>
      <c r="J300" s="10">
        <v>44561.0</v>
      </c>
      <c r="K300" s="9" t="s">
        <v>1656</v>
      </c>
      <c r="L300" s="9" t="s">
        <v>1657</v>
      </c>
      <c r="M300" s="12">
        <v>6.9458E7</v>
      </c>
      <c r="N300" s="9" t="s">
        <v>1586</v>
      </c>
    </row>
    <row r="301">
      <c r="A301" s="9" t="s">
        <v>876</v>
      </c>
      <c r="B301" s="10">
        <v>44561.0</v>
      </c>
      <c r="C301" s="11">
        <v>1.0</v>
      </c>
      <c r="D301" s="9" t="s">
        <v>877</v>
      </c>
      <c r="E301" s="11">
        <v>25135.0</v>
      </c>
      <c r="F301" s="9" t="s">
        <v>1655</v>
      </c>
      <c r="G301" s="9" t="s">
        <v>1582</v>
      </c>
      <c r="H301" s="9" t="s">
        <v>1583</v>
      </c>
      <c r="I301" s="9" t="s">
        <v>1584</v>
      </c>
      <c r="J301" s="10">
        <v>44561.0</v>
      </c>
      <c r="K301" s="9" t="s">
        <v>1656</v>
      </c>
      <c r="L301" s="9" t="s">
        <v>1657</v>
      </c>
      <c r="M301" s="12">
        <v>1.95115E8</v>
      </c>
      <c r="N301" s="9" t="s">
        <v>1586</v>
      </c>
    </row>
    <row r="302">
      <c r="A302" s="9" t="s">
        <v>878</v>
      </c>
      <c r="B302" s="10">
        <v>44561.0</v>
      </c>
      <c r="C302" s="11">
        <v>1.0</v>
      </c>
      <c r="D302" s="9" t="s">
        <v>879</v>
      </c>
      <c r="E302" s="11">
        <v>22497.0</v>
      </c>
      <c r="F302" s="9" t="s">
        <v>1655</v>
      </c>
      <c r="G302" s="9" t="s">
        <v>1582</v>
      </c>
      <c r="H302" s="9" t="s">
        <v>1583</v>
      </c>
      <c r="I302" s="9" t="s">
        <v>1584</v>
      </c>
      <c r="J302" s="10">
        <v>44561.0</v>
      </c>
      <c r="K302" s="9" t="s">
        <v>1656</v>
      </c>
      <c r="L302" s="9" t="s">
        <v>1657</v>
      </c>
      <c r="M302" s="12">
        <v>2.138177E9</v>
      </c>
      <c r="N302" s="9" t="s">
        <v>1586</v>
      </c>
    </row>
    <row r="303">
      <c r="A303" s="9" t="s">
        <v>880</v>
      </c>
      <c r="B303" s="10">
        <v>44561.0</v>
      </c>
      <c r="C303" s="11">
        <v>1.0</v>
      </c>
      <c r="D303" s="9" t="s">
        <v>283</v>
      </c>
      <c r="E303" s="11">
        <v>21067.0</v>
      </c>
      <c r="F303" s="9" t="s">
        <v>1655</v>
      </c>
      <c r="G303" s="9" t="s">
        <v>1582</v>
      </c>
      <c r="H303" s="9" t="s">
        <v>1583</v>
      </c>
      <c r="I303" s="9" t="s">
        <v>1584</v>
      </c>
      <c r="J303" s="10">
        <v>44561.0</v>
      </c>
      <c r="K303" s="9" t="s">
        <v>1656</v>
      </c>
      <c r="L303" s="9" t="s">
        <v>1657</v>
      </c>
      <c r="M303" s="12">
        <v>5.24573E8</v>
      </c>
      <c r="N303" s="9" t="s">
        <v>1586</v>
      </c>
    </row>
    <row r="304">
      <c r="A304" s="9" t="s">
        <v>881</v>
      </c>
      <c r="B304" s="10">
        <v>44561.0</v>
      </c>
      <c r="C304" s="11">
        <v>1.0</v>
      </c>
      <c r="D304" s="9" t="s">
        <v>882</v>
      </c>
      <c r="E304" s="11">
        <v>25291.0</v>
      </c>
      <c r="F304" s="9" t="s">
        <v>1655</v>
      </c>
      <c r="G304" s="9" t="s">
        <v>1582</v>
      </c>
      <c r="H304" s="9" t="s">
        <v>1583</v>
      </c>
      <c r="I304" s="9" t="s">
        <v>1584</v>
      </c>
      <c r="J304" s="10">
        <v>44561.0</v>
      </c>
      <c r="K304" s="9" t="s">
        <v>1656</v>
      </c>
      <c r="L304" s="9" t="s">
        <v>1657</v>
      </c>
      <c r="M304" s="12">
        <v>3.9175E7</v>
      </c>
      <c r="N304" s="9" t="s">
        <v>1586</v>
      </c>
    </row>
    <row r="305">
      <c r="A305" s="9" t="s">
        <v>883</v>
      </c>
      <c r="B305" s="10">
        <v>44561.0</v>
      </c>
      <c r="C305" s="11">
        <v>1.0</v>
      </c>
      <c r="D305" s="9" t="s">
        <v>884</v>
      </c>
      <c r="E305" s="11">
        <v>26123.0</v>
      </c>
      <c r="F305" s="9" t="s">
        <v>1655</v>
      </c>
      <c r="G305" s="9" t="s">
        <v>1582</v>
      </c>
      <c r="H305" s="9" t="s">
        <v>1583</v>
      </c>
      <c r="I305" s="9" t="s">
        <v>1584</v>
      </c>
      <c r="J305" s="10">
        <v>44561.0</v>
      </c>
      <c r="K305" s="9" t="s">
        <v>1656</v>
      </c>
      <c r="L305" s="9" t="s">
        <v>1657</v>
      </c>
      <c r="M305" s="12">
        <v>1.61545E8</v>
      </c>
      <c r="N305" s="9" t="s">
        <v>1586</v>
      </c>
    </row>
    <row r="306">
      <c r="A306" s="9" t="s">
        <v>885</v>
      </c>
      <c r="B306" s="10">
        <v>44561.0</v>
      </c>
      <c r="C306" s="11">
        <v>2.0</v>
      </c>
      <c r="D306" s="9" t="s">
        <v>886</v>
      </c>
      <c r="E306" s="11">
        <v>25046.0</v>
      </c>
      <c r="F306" s="9" t="s">
        <v>1655</v>
      </c>
      <c r="G306" s="9" t="s">
        <v>1582</v>
      </c>
      <c r="H306" s="9" t="s">
        <v>1583</v>
      </c>
      <c r="I306" s="9" t="s">
        <v>1584</v>
      </c>
      <c r="J306" s="10">
        <v>44561.0</v>
      </c>
      <c r="K306" s="9" t="s">
        <v>1656</v>
      </c>
      <c r="L306" s="9" t="s">
        <v>1657</v>
      </c>
      <c r="M306" s="12">
        <v>6436000.0</v>
      </c>
      <c r="N306" s="9" t="s">
        <v>1586</v>
      </c>
    </row>
    <row r="307">
      <c r="A307" s="9" t="s">
        <v>887</v>
      </c>
      <c r="B307" s="10">
        <v>44561.0</v>
      </c>
      <c r="C307" s="11">
        <v>1.0</v>
      </c>
      <c r="D307" s="9" t="s">
        <v>888</v>
      </c>
      <c r="E307" s="11">
        <v>22276.0</v>
      </c>
      <c r="F307" s="9" t="s">
        <v>1655</v>
      </c>
      <c r="G307" s="9" t="s">
        <v>1582</v>
      </c>
      <c r="H307" s="9" t="s">
        <v>1583</v>
      </c>
      <c r="I307" s="9" t="s">
        <v>1584</v>
      </c>
      <c r="J307" s="10">
        <v>44561.0</v>
      </c>
      <c r="K307" s="9" t="s">
        <v>1656</v>
      </c>
      <c r="L307" s="9" t="s">
        <v>1657</v>
      </c>
      <c r="M307" s="12">
        <v>2071000.0</v>
      </c>
      <c r="N307" s="9" t="s">
        <v>1586</v>
      </c>
    </row>
    <row r="308">
      <c r="A308" s="9" t="s">
        <v>889</v>
      </c>
      <c r="B308" s="10">
        <v>44561.0</v>
      </c>
      <c r="C308" s="11">
        <v>1.0</v>
      </c>
      <c r="D308" s="9" t="s">
        <v>890</v>
      </c>
      <c r="E308" s="11">
        <v>22390.0</v>
      </c>
      <c r="F308" s="9" t="s">
        <v>1655</v>
      </c>
      <c r="G308" s="9" t="s">
        <v>1582</v>
      </c>
      <c r="H308" s="9" t="s">
        <v>1583</v>
      </c>
      <c r="I308" s="9" t="s">
        <v>1584</v>
      </c>
      <c r="J308" s="10">
        <v>44561.0</v>
      </c>
      <c r="K308" s="9" t="s">
        <v>1656</v>
      </c>
      <c r="L308" s="9" t="s">
        <v>1657</v>
      </c>
      <c r="M308" s="12">
        <v>233000.0</v>
      </c>
      <c r="N308" s="9" t="s">
        <v>1586</v>
      </c>
    </row>
    <row r="309">
      <c r="A309" s="9" t="s">
        <v>891</v>
      </c>
      <c r="B309" s="10">
        <v>44561.0</v>
      </c>
      <c r="C309" s="11">
        <v>1.0</v>
      </c>
      <c r="D309" s="9" t="s">
        <v>892</v>
      </c>
      <c r="E309" s="11">
        <v>25119.0</v>
      </c>
      <c r="F309" s="9" t="s">
        <v>1655</v>
      </c>
      <c r="G309" s="9" t="s">
        <v>1582</v>
      </c>
      <c r="H309" s="9" t="s">
        <v>1583</v>
      </c>
      <c r="I309" s="9" t="s">
        <v>1584</v>
      </c>
      <c r="J309" s="10">
        <v>44561.0</v>
      </c>
      <c r="K309" s="9" t="s">
        <v>1656</v>
      </c>
      <c r="L309" s="9" t="s">
        <v>1657</v>
      </c>
      <c r="M309" s="12">
        <v>3.5511E7</v>
      </c>
      <c r="N309" s="9" t="s">
        <v>1586</v>
      </c>
    </row>
    <row r="310">
      <c r="A310" s="9" t="s">
        <v>893</v>
      </c>
      <c r="B310" s="10">
        <v>44561.0</v>
      </c>
      <c r="C310" s="11">
        <v>1.0</v>
      </c>
      <c r="D310" s="9" t="s">
        <v>894</v>
      </c>
      <c r="E310" s="11">
        <v>22160.0</v>
      </c>
      <c r="F310" s="9" t="s">
        <v>1655</v>
      </c>
      <c r="G310" s="9" t="s">
        <v>1582</v>
      </c>
      <c r="H310" s="9" t="s">
        <v>1583</v>
      </c>
      <c r="I310" s="9" t="s">
        <v>1584</v>
      </c>
      <c r="J310" s="10">
        <v>44561.0</v>
      </c>
      <c r="K310" s="9" t="s">
        <v>1656</v>
      </c>
      <c r="L310" s="9" t="s">
        <v>1657</v>
      </c>
      <c r="M310" s="12">
        <v>372000.0</v>
      </c>
      <c r="N310" s="9" t="s">
        <v>1586</v>
      </c>
    </row>
    <row r="311">
      <c r="A311" s="9" t="s">
        <v>895</v>
      </c>
      <c r="B311" s="10">
        <v>44561.0</v>
      </c>
      <c r="C311" s="11">
        <v>1.0</v>
      </c>
      <c r="D311" s="9" t="s">
        <v>896</v>
      </c>
      <c r="E311" s="11">
        <v>25097.0</v>
      </c>
      <c r="F311" s="9" t="s">
        <v>1655</v>
      </c>
      <c r="G311" s="9" t="s">
        <v>1582</v>
      </c>
      <c r="H311" s="9" t="s">
        <v>1583</v>
      </c>
      <c r="I311" s="9" t="s">
        <v>1584</v>
      </c>
      <c r="J311" s="10">
        <v>44561.0</v>
      </c>
      <c r="K311" s="9" t="s">
        <v>1656</v>
      </c>
      <c r="L311" s="9" t="s">
        <v>1657</v>
      </c>
      <c r="M311" s="12">
        <v>1.678941E9</v>
      </c>
      <c r="N311" s="9" t="s">
        <v>1586</v>
      </c>
    </row>
    <row r="312">
      <c r="A312" s="9" t="s">
        <v>897</v>
      </c>
      <c r="B312" s="10">
        <v>44561.0</v>
      </c>
      <c r="C312" s="11">
        <v>1.0</v>
      </c>
      <c r="D312" s="9" t="s">
        <v>898</v>
      </c>
      <c r="E312" s="11">
        <v>22250.0</v>
      </c>
      <c r="F312" s="9" t="s">
        <v>1655</v>
      </c>
      <c r="G312" s="9" t="s">
        <v>1582</v>
      </c>
      <c r="H312" s="9" t="s">
        <v>1583</v>
      </c>
      <c r="I312" s="9" t="s">
        <v>1584</v>
      </c>
      <c r="J312" s="10">
        <v>44561.0</v>
      </c>
      <c r="K312" s="9" t="s">
        <v>1656</v>
      </c>
      <c r="L312" s="9" t="s">
        <v>1657</v>
      </c>
      <c r="M312" s="12">
        <v>1545000.0</v>
      </c>
      <c r="N312" s="9" t="s">
        <v>1586</v>
      </c>
    </row>
    <row r="313">
      <c r="A313" s="9" t="s">
        <v>899</v>
      </c>
      <c r="B313" s="10">
        <v>44561.0</v>
      </c>
      <c r="C313" s="11">
        <v>2.0</v>
      </c>
      <c r="D313" s="9" t="s">
        <v>900</v>
      </c>
      <c r="E313" s="11">
        <v>25682.0</v>
      </c>
      <c r="F313" s="9" t="s">
        <v>1655</v>
      </c>
      <c r="G313" s="9" t="s">
        <v>1582</v>
      </c>
      <c r="H313" s="9" t="s">
        <v>1583</v>
      </c>
      <c r="I313" s="9" t="s">
        <v>1584</v>
      </c>
      <c r="J313" s="10">
        <v>44561.0</v>
      </c>
      <c r="K313" s="9" t="s">
        <v>1656</v>
      </c>
      <c r="L313" s="9" t="s">
        <v>1657</v>
      </c>
      <c r="M313" s="12">
        <v>1.215073E9</v>
      </c>
      <c r="N313" s="9" t="s">
        <v>1586</v>
      </c>
    </row>
    <row r="314">
      <c r="A314" s="9" t="s">
        <v>901</v>
      </c>
      <c r="B314" s="10">
        <v>44561.0</v>
      </c>
      <c r="C314" s="11">
        <v>1.0</v>
      </c>
      <c r="D314" s="9" t="s">
        <v>902</v>
      </c>
      <c r="E314" s="11">
        <v>22977.0</v>
      </c>
      <c r="F314" s="9" t="s">
        <v>1655</v>
      </c>
      <c r="G314" s="9" t="s">
        <v>1582</v>
      </c>
      <c r="H314" s="9" t="s">
        <v>1583</v>
      </c>
      <c r="I314" s="9" t="s">
        <v>1584</v>
      </c>
      <c r="J314" s="10">
        <v>44561.0</v>
      </c>
      <c r="K314" s="9" t="s">
        <v>1656</v>
      </c>
      <c r="L314" s="9" t="s">
        <v>1657</v>
      </c>
      <c r="M314" s="12">
        <v>9.497E7</v>
      </c>
      <c r="N314" s="9" t="s">
        <v>1586</v>
      </c>
    </row>
    <row r="315">
      <c r="A315" s="9" t="s">
        <v>903</v>
      </c>
      <c r="B315" s="10">
        <v>44561.0</v>
      </c>
      <c r="C315" s="11">
        <v>1.0</v>
      </c>
      <c r="D315" s="9" t="s">
        <v>904</v>
      </c>
      <c r="E315" s="11">
        <v>25283.0</v>
      </c>
      <c r="F315" s="9" t="s">
        <v>1655</v>
      </c>
      <c r="G315" s="9" t="s">
        <v>1582</v>
      </c>
      <c r="H315" s="9" t="s">
        <v>1583</v>
      </c>
      <c r="I315" s="9" t="s">
        <v>1584</v>
      </c>
      <c r="J315" s="10">
        <v>44561.0</v>
      </c>
      <c r="K315" s="9" t="s">
        <v>1656</v>
      </c>
      <c r="L315" s="9" t="s">
        <v>1657</v>
      </c>
      <c r="M315" s="12">
        <v>7.05268E8</v>
      </c>
      <c r="N315" s="9" t="s">
        <v>1586</v>
      </c>
    </row>
    <row r="316">
      <c r="A316" s="9" t="s">
        <v>905</v>
      </c>
      <c r="B316" s="10">
        <v>44561.0</v>
      </c>
      <c r="C316" s="11">
        <v>1.0</v>
      </c>
      <c r="D316" s="9" t="s">
        <v>906</v>
      </c>
      <c r="E316" s="11">
        <v>26611.0</v>
      </c>
      <c r="F316" s="9" t="s">
        <v>1655</v>
      </c>
      <c r="G316" s="9" t="s">
        <v>1582</v>
      </c>
      <c r="H316" s="9" t="s">
        <v>1583</v>
      </c>
      <c r="I316" s="9" t="s">
        <v>1584</v>
      </c>
      <c r="J316" s="10">
        <v>44561.0</v>
      </c>
      <c r="K316" s="9" t="s">
        <v>1656</v>
      </c>
      <c r="L316" s="9" t="s">
        <v>1657</v>
      </c>
      <c r="M316" s="12">
        <v>1.035E7</v>
      </c>
      <c r="N316" s="9" t="s">
        <v>1586</v>
      </c>
    </row>
    <row r="317">
      <c r="A317" s="9" t="s">
        <v>907</v>
      </c>
      <c r="B317" s="10">
        <v>44561.0</v>
      </c>
      <c r="C317" s="11">
        <v>1.0</v>
      </c>
      <c r="D317" s="9" t="s">
        <v>908</v>
      </c>
      <c r="E317" s="11">
        <v>24961.0</v>
      </c>
      <c r="F317" s="9" t="s">
        <v>1655</v>
      </c>
      <c r="G317" s="9" t="s">
        <v>1582</v>
      </c>
      <c r="H317" s="9" t="s">
        <v>1583</v>
      </c>
      <c r="I317" s="9" t="s">
        <v>1584</v>
      </c>
      <c r="J317" s="10">
        <v>44561.0</v>
      </c>
      <c r="K317" s="9" t="s">
        <v>1656</v>
      </c>
      <c r="L317" s="9" t="s">
        <v>1657</v>
      </c>
      <c r="M317" s="12">
        <v>8.464E7</v>
      </c>
      <c r="N317" s="9" t="s">
        <v>1586</v>
      </c>
    </row>
    <row r="318">
      <c r="A318" s="9" t="s">
        <v>909</v>
      </c>
      <c r="B318" s="10">
        <v>44561.0</v>
      </c>
      <c r="C318" s="11">
        <v>1.0</v>
      </c>
      <c r="D318" s="9" t="s">
        <v>910</v>
      </c>
      <c r="E318" s="11">
        <v>22675.0</v>
      </c>
      <c r="F318" s="9" t="s">
        <v>1655</v>
      </c>
      <c r="G318" s="9" t="s">
        <v>1582</v>
      </c>
      <c r="H318" s="9" t="s">
        <v>1583</v>
      </c>
      <c r="I318" s="9" t="s">
        <v>1584</v>
      </c>
      <c r="J318" s="10">
        <v>44561.0</v>
      </c>
      <c r="K318" s="9" t="s">
        <v>1656</v>
      </c>
      <c r="L318" s="9" t="s">
        <v>1657</v>
      </c>
      <c r="M318" s="12">
        <v>4.9374E7</v>
      </c>
      <c r="N318" s="9" t="s">
        <v>1586</v>
      </c>
    </row>
    <row r="319">
      <c r="A319" s="9" t="s">
        <v>911</v>
      </c>
      <c r="B319" s="10">
        <v>44561.0</v>
      </c>
      <c r="C319" s="11">
        <v>1.0</v>
      </c>
      <c r="D319" s="9" t="s">
        <v>912</v>
      </c>
      <c r="E319" s="11">
        <v>24066.0</v>
      </c>
      <c r="F319" s="9" t="s">
        <v>1655</v>
      </c>
      <c r="G319" s="9" t="s">
        <v>1582</v>
      </c>
      <c r="H319" s="9" t="s">
        <v>1583</v>
      </c>
      <c r="I319" s="9" t="s">
        <v>1584</v>
      </c>
      <c r="J319" s="10">
        <v>44561.0</v>
      </c>
      <c r="K319" s="9" t="s">
        <v>1656</v>
      </c>
      <c r="L319" s="9" t="s">
        <v>1657</v>
      </c>
      <c r="M319" s="12">
        <v>6.85909E8</v>
      </c>
      <c r="N319" s="9" t="s">
        <v>1586</v>
      </c>
    </row>
    <row r="320">
      <c r="A320" s="9" t="s">
        <v>913</v>
      </c>
      <c r="B320" s="10">
        <v>44561.0</v>
      </c>
      <c r="C320" s="11">
        <v>1.0</v>
      </c>
      <c r="D320" s="9" t="s">
        <v>914</v>
      </c>
      <c r="E320" s="11">
        <v>22489.0</v>
      </c>
      <c r="F320" s="9" t="s">
        <v>1655</v>
      </c>
      <c r="G320" s="9" t="s">
        <v>1582</v>
      </c>
      <c r="H320" s="9" t="s">
        <v>1589</v>
      </c>
      <c r="I320" s="9" t="s">
        <v>1584</v>
      </c>
      <c r="J320" s="10">
        <v>44561.0</v>
      </c>
      <c r="K320" s="9" t="s">
        <v>1656</v>
      </c>
      <c r="L320" s="9" t="s">
        <v>1657</v>
      </c>
      <c r="M320" s="12">
        <v>1.176904E9</v>
      </c>
      <c r="N320" s="9" t="s">
        <v>1586</v>
      </c>
    </row>
    <row r="321">
      <c r="A321" s="9" t="s">
        <v>915</v>
      </c>
      <c r="B321" s="10">
        <v>44561.0</v>
      </c>
      <c r="C321" s="11">
        <v>1.0</v>
      </c>
      <c r="D321" s="9" t="s">
        <v>916</v>
      </c>
      <c r="E321" s="11">
        <v>1120.0</v>
      </c>
      <c r="F321" s="9" t="s">
        <v>1655</v>
      </c>
      <c r="G321" s="9" t="s">
        <v>1582</v>
      </c>
      <c r="H321" s="9" t="s">
        <v>1583</v>
      </c>
      <c r="I321" s="9" t="s">
        <v>1584</v>
      </c>
      <c r="J321" s="10">
        <v>44561.0</v>
      </c>
      <c r="K321" s="9" t="s">
        <v>1656</v>
      </c>
      <c r="L321" s="9" t="s">
        <v>1657</v>
      </c>
      <c r="M321" s="12">
        <v>4.919782E9</v>
      </c>
      <c r="N321" s="9" t="s">
        <v>1586</v>
      </c>
    </row>
    <row r="322">
      <c r="A322" s="9" t="s">
        <v>917</v>
      </c>
      <c r="B322" s="10">
        <v>44561.0</v>
      </c>
      <c r="C322" s="11">
        <v>1.0</v>
      </c>
      <c r="D322" s="9" t="s">
        <v>918</v>
      </c>
      <c r="E322" s="11">
        <v>18996.0</v>
      </c>
      <c r="F322" s="9" t="s">
        <v>1655</v>
      </c>
      <c r="G322" s="9" t="s">
        <v>1582</v>
      </c>
      <c r="H322" s="9" t="s">
        <v>1583</v>
      </c>
      <c r="I322" s="9" t="s">
        <v>1584</v>
      </c>
      <c r="J322" s="10">
        <v>44561.0</v>
      </c>
      <c r="K322" s="9" t="s">
        <v>1656</v>
      </c>
      <c r="L322" s="9" t="s">
        <v>1657</v>
      </c>
      <c r="M322" s="12">
        <v>5.95906E8</v>
      </c>
      <c r="N322" s="9" t="s">
        <v>1586</v>
      </c>
    </row>
    <row r="323">
      <c r="A323" s="9" t="s">
        <v>919</v>
      </c>
      <c r="B323" s="10">
        <v>44561.0</v>
      </c>
      <c r="C323" s="11">
        <v>1.0</v>
      </c>
      <c r="D323" s="9" t="s">
        <v>920</v>
      </c>
      <c r="E323" s="11">
        <v>24694.0</v>
      </c>
      <c r="F323" s="9" t="s">
        <v>1655</v>
      </c>
      <c r="G323" s="9" t="s">
        <v>1582</v>
      </c>
      <c r="H323" s="9" t="s">
        <v>1583</v>
      </c>
      <c r="I323" s="9" t="s">
        <v>1584</v>
      </c>
      <c r="J323" s="10">
        <v>44561.0</v>
      </c>
      <c r="K323" s="9" t="s">
        <v>1656</v>
      </c>
      <c r="L323" s="9" t="s">
        <v>1657</v>
      </c>
      <c r="M323" s="12">
        <v>6.86806E8</v>
      </c>
      <c r="N323" s="9" t="s">
        <v>1586</v>
      </c>
    </row>
    <row r="324">
      <c r="A324" s="9" t="s">
        <v>921</v>
      </c>
      <c r="B324" s="10">
        <v>44561.0</v>
      </c>
      <c r="C324" s="11">
        <v>1.0</v>
      </c>
      <c r="D324" s="9" t="s">
        <v>922</v>
      </c>
      <c r="E324" s="11">
        <v>25879.0</v>
      </c>
      <c r="F324" s="9" t="s">
        <v>1655</v>
      </c>
      <c r="G324" s="9" t="s">
        <v>1582</v>
      </c>
      <c r="H324" s="9" t="s">
        <v>1583</v>
      </c>
      <c r="I324" s="9" t="s">
        <v>1584</v>
      </c>
      <c r="J324" s="10">
        <v>44561.0</v>
      </c>
      <c r="K324" s="9" t="s">
        <v>1656</v>
      </c>
      <c r="L324" s="9" t="s">
        <v>1657</v>
      </c>
      <c r="M324" s="12">
        <v>1.5294E7</v>
      </c>
      <c r="N324" s="9" t="s">
        <v>1586</v>
      </c>
    </row>
    <row r="325">
      <c r="A325" s="9" t="s">
        <v>923</v>
      </c>
      <c r="B325" s="10">
        <v>44561.0</v>
      </c>
      <c r="C325" s="11">
        <v>1.0</v>
      </c>
      <c r="D325" s="9" t="s">
        <v>924</v>
      </c>
      <c r="E325" s="11">
        <v>22802.0</v>
      </c>
      <c r="F325" s="9" t="s">
        <v>1655</v>
      </c>
      <c r="G325" s="9" t="s">
        <v>1582</v>
      </c>
      <c r="H325" s="9" t="s">
        <v>1589</v>
      </c>
      <c r="I325" s="9" t="s">
        <v>1584</v>
      </c>
      <c r="J325" s="10">
        <v>44561.0</v>
      </c>
      <c r="K325" s="9" t="s">
        <v>1656</v>
      </c>
      <c r="L325" s="9" t="s">
        <v>1657</v>
      </c>
      <c r="M325" s="12">
        <v>7.165E7</v>
      </c>
      <c r="N325" s="9" t="s">
        <v>1586</v>
      </c>
    </row>
    <row r="326">
      <c r="A326" s="9" t="s">
        <v>925</v>
      </c>
      <c r="B326" s="10">
        <v>44561.0</v>
      </c>
      <c r="C326" s="11">
        <v>1.0</v>
      </c>
      <c r="D326" s="9" t="s">
        <v>926</v>
      </c>
      <c r="E326" s="11">
        <v>22586.0</v>
      </c>
      <c r="F326" s="9" t="s">
        <v>1655</v>
      </c>
      <c r="G326" s="9" t="s">
        <v>1582</v>
      </c>
      <c r="H326" s="9" t="s">
        <v>1583</v>
      </c>
      <c r="I326" s="9" t="s">
        <v>1584</v>
      </c>
      <c r="J326" s="10">
        <v>44561.0</v>
      </c>
      <c r="K326" s="9" t="s">
        <v>1656</v>
      </c>
      <c r="L326" s="9" t="s">
        <v>1657</v>
      </c>
      <c r="M326" s="12">
        <v>1.04592E8</v>
      </c>
      <c r="N326" s="9" t="s">
        <v>1586</v>
      </c>
    </row>
    <row r="327">
      <c r="A327" s="9" t="s">
        <v>927</v>
      </c>
      <c r="B327" s="10">
        <v>44561.0</v>
      </c>
      <c r="C327" s="11">
        <v>1.0</v>
      </c>
      <c r="D327" s="9" t="s">
        <v>928</v>
      </c>
      <c r="E327" s="11">
        <v>24996.0</v>
      </c>
      <c r="F327" s="9" t="s">
        <v>1655</v>
      </c>
      <c r="G327" s="9" t="s">
        <v>1582</v>
      </c>
      <c r="H327" s="9" t="s">
        <v>1583</v>
      </c>
      <c r="I327" s="9" t="s">
        <v>1584</v>
      </c>
      <c r="J327" s="10">
        <v>44561.0</v>
      </c>
      <c r="K327" s="9" t="s">
        <v>1656</v>
      </c>
      <c r="L327" s="9" t="s">
        <v>1657</v>
      </c>
      <c r="M327" s="12">
        <v>9.793E7</v>
      </c>
      <c r="N327" s="9" t="s">
        <v>1586</v>
      </c>
    </row>
    <row r="328">
      <c r="A328" s="9" t="s">
        <v>929</v>
      </c>
      <c r="B328" s="10">
        <v>44561.0</v>
      </c>
      <c r="C328" s="11">
        <v>1.0</v>
      </c>
      <c r="D328" s="9" t="s">
        <v>930</v>
      </c>
      <c r="E328" s="11">
        <v>24317.0</v>
      </c>
      <c r="F328" s="9" t="s">
        <v>1655</v>
      </c>
      <c r="G328" s="9" t="s">
        <v>1582</v>
      </c>
      <c r="H328" s="9" t="s">
        <v>1583</v>
      </c>
      <c r="I328" s="9" t="s">
        <v>1584</v>
      </c>
      <c r="J328" s="10">
        <v>44561.0</v>
      </c>
      <c r="K328" s="9" t="s">
        <v>1656</v>
      </c>
      <c r="L328" s="9" t="s">
        <v>1657</v>
      </c>
      <c r="M328" s="12">
        <v>7.61323E8</v>
      </c>
      <c r="N328" s="9" t="s">
        <v>1586</v>
      </c>
    </row>
    <row r="329">
      <c r="A329" s="9" t="s">
        <v>931</v>
      </c>
      <c r="B329" s="10">
        <v>44561.0</v>
      </c>
      <c r="C329" s="11">
        <v>1.0</v>
      </c>
      <c r="D329" s="9" t="s">
        <v>932</v>
      </c>
      <c r="E329" s="11">
        <v>23957.0</v>
      </c>
      <c r="F329" s="9" t="s">
        <v>1655</v>
      </c>
      <c r="G329" s="9" t="s">
        <v>1582</v>
      </c>
      <c r="H329" s="9" t="s">
        <v>1583</v>
      </c>
      <c r="I329" s="9" t="s">
        <v>1584</v>
      </c>
      <c r="J329" s="10">
        <v>44561.0</v>
      </c>
      <c r="K329" s="9" t="s">
        <v>1656</v>
      </c>
      <c r="L329" s="9" t="s">
        <v>1657</v>
      </c>
      <c r="M329" s="12">
        <v>1.44293E8</v>
      </c>
      <c r="N329" s="9" t="s">
        <v>1586</v>
      </c>
    </row>
    <row r="330">
      <c r="A330" s="9" t="s">
        <v>933</v>
      </c>
      <c r="B330" s="10">
        <v>44561.0</v>
      </c>
      <c r="C330" s="11">
        <v>1.0</v>
      </c>
      <c r="D330" s="9" t="s">
        <v>934</v>
      </c>
      <c r="E330" s="11">
        <v>26379.0</v>
      </c>
      <c r="F330" s="9" t="s">
        <v>1655</v>
      </c>
      <c r="G330" s="9" t="s">
        <v>1582</v>
      </c>
      <c r="H330" s="9" t="s">
        <v>1583</v>
      </c>
      <c r="I330" s="9" t="s">
        <v>1584</v>
      </c>
      <c r="J330" s="10">
        <v>44561.0</v>
      </c>
      <c r="K330" s="9" t="s">
        <v>1656</v>
      </c>
      <c r="L330" s="9" t="s">
        <v>1657</v>
      </c>
      <c r="M330" s="12">
        <v>1.018961E9</v>
      </c>
      <c r="N330" s="9" t="s">
        <v>1586</v>
      </c>
    </row>
    <row r="331">
      <c r="A331" s="9" t="s">
        <v>935</v>
      </c>
      <c r="B331" s="10">
        <v>44561.0</v>
      </c>
      <c r="C331" s="11">
        <v>1.0</v>
      </c>
      <c r="D331" s="9" t="s">
        <v>936</v>
      </c>
      <c r="E331" s="11">
        <v>25232.0</v>
      </c>
      <c r="F331" s="9" t="s">
        <v>1655</v>
      </c>
      <c r="G331" s="9" t="s">
        <v>1582</v>
      </c>
      <c r="H331" s="9" t="s">
        <v>1583</v>
      </c>
      <c r="I331" s="9" t="s">
        <v>1584</v>
      </c>
      <c r="J331" s="10">
        <v>44561.0</v>
      </c>
      <c r="K331" s="9" t="s">
        <v>1656</v>
      </c>
      <c r="L331" s="9" t="s">
        <v>1657</v>
      </c>
      <c r="M331" s="12">
        <v>6.3115E7</v>
      </c>
      <c r="N331" s="9" t="s">
        <v>1586</v>
      </c>
    </row>
    <row r="332">
      <c r="A332" s="9" t="s">
        <v>937</v>
      </c>
      <c r="B332" s="10">
        <v>44561.0</v>
      </c>
      <c r="C332" s="11">
        <v>1.0</v>
      </c>
      <c r="D332" s="9" t="s">
        <v>938</v>
      </c>
      <c r="E332" s="11">
        <v>25887.0</v>
      </c>
      <c r="F332" s="9" t="s">
        <v>1655</v>
      </c>
      <c r="G332" s="9" t="s">
        <v>1582</v>
      </c>
      <c r="H332" s="9" t="s">
        <v>1583</v>
      </c>
      <c r="I332" s="9" t="s">
        <v>1584</v>
      </c>
      <c r="J332" s="10">
        <v>44561.0</v>
      </c>
      <c r="K332" s="9" t="s">
        <v>1656</v>
      </c>
      <c r="L332" s="9" t="s">
        <v>1657</v>
      </c>
      <c r="M332" s="12">
        <v>1.9908E7</v>
      </c>
      <c r="N332" s="9" t="s">
        <v>1586</v>
      </c>
    </row>
    <row r="333">
      <c r="A333" s="9" t="s">
        <v>939</v>
      </c>
      <c r="B333" s="10">
        <v>44561.0</v>
      </c>
      <c r="C333" s="11">
        <v>1.0</v>
      </c>
      <c r="D333" s="9" t="s">
        <v>940</v>
      </c>
      <c r="E333" s="11">
        <v>25321.0</v>
      </c>
      <c r="F333" s="9" t="s">
        <v>1655</v>
      </c>
      <c r="G333" s="9" t="s">
        <v>1582</v>
      </c>
      <c r="H333" s="9" t="s">
        <v>1583</v>
      </c>
      <c r="I333" s="9" t="s">
        <v>1584</v>
      </c>
      <c r="J333" s="10">
        <v>44561.0</v>
      </c>
      <c r="K333" s="9" t="s">
        <v>1656</v>
      </c>
      <c r="L333" s="9" t="s">
        <v>1657</v>
      </c>
      <c r="M333" s="12">
        <v>3.39682E8</v>
      </c>
      <c r="N333" s="9" t="s">
        <v>1586</v>
      </c>
    </row>
    <row r="334">
      <c r="A334" s="9" t="s">
        <v>941</v>
      </c>
      <c r="B334" s="10">
        <v>44561.0</v>
      </c>
      <c r="C334" s="11">
        <v>1.0</v>
      </c>
      <c r="D334" s="9" t="s">
        <v>942</v>
      </c>
      <c r="E334" s="11">
        <v>20729.0</v>
      </c>
      <c r="F334" s="9" t="s">
        <v>1655</v>
      </c>
      <c r="G334" s="9" t="s">
        <v>1582</v>
      </c>
      <c r="H334" s="9" t="s">
        <v>1583</v>
      </c>
      <c r="I334" s="9" t="s">
        <v>1584</v>
      </c>
      <c r="J334" s="10">
        <v>44561.0</v>
      </c>
      <c r="K334" s="9" t="s">
        <v>1656</v>
      </c>
      <c r="L334" s="9" t="s">
        <v>1657</v>
      </c>
      <c r="M334" s="12">
        <v>4.190375E9</v>
      </c>
      <c r="N334" s="9" t="s">
        <v>1586</v>
      </c>
    </row>
    <row r="335">
      <c r="A335" s="9" t="s">
        <v>943</v>
      </c>
      <c r="B335" s="10">
        <v>44561.0</v>
      </c>
      <c r="C335" s="11">
        <v>1.0</v>
      </c>
      <c r="D335" s="9" t="s">
        <v>944</v>
      </c>
      <c r="E335" s="11">
        <v>25518.0</v>
      </c>
      <c r="F335" s="9" t="s">
        <v>1655</v>
      </c>
      <c r="G335" s="9" t="s">
        <v>1582</v>
      </c>
      <c r="H335" s="9" t="s">
        <v>1583</v>
      </c>
      <c r="I335" s="9" t="s">
        <v>1584</v>
      </c>
      <c r="J335" s="10">
        <v>44561.0</v>
      </c>
      <c r="K335" s="9" t="s">
        <v>1656</v>
      </c>
      <c r="L335" s="9" t="s">
        <v>1657</v>
      </c>
      <c r="M335" s="12">
        <v>7.316E7</v>
      </c>
      <c r="N335" s="9" t="s">
        <v>1586</v>
      </c>
    </row>
    <row r="336">
      <c r="A336" s="9" t="s">
        <v>945</v>
      </c>
      <c r="B336" s="10">
        <v>44561.0</v>
      </c>
      <c r="C336" s="11">
        <v>1.0</v>
      </c>
      <c r="D336" s="9" t="s">
        <v>946</v>
      </c>
      <c r="E336" s="11">
        <v>25402.0</v>
      </c>
      <c r="F336" s="9" t="s">
        <v>1655</v>
      </c>
      <c r="G336" s="9" t="s">
        <v>1582</v>
      </c>
      <c r="H336" s="9" t="s">
        <v>1583</v>
      </c>
      <c r="I336" s="9" t="s">
        <v>1584</v>
      </c>
      <c r="J336" s="10">
        <v>44561.0</v>
      </c>
      <c r="K336" s="9" t="s">
        <v>1656</v>
      </c>
      <c r="L336" s="9" t="s">
        <v>1657</v>
      </c>
      <c r="M336" s="12">
        <v>1.26614E8</v>
      </c>
      <c r="N336" s="9" t="s">
        <v>1586</v>
      </c>
    </row>
    <row r="337">
      <c r="A337" s="9" t="s">
        <v>947</v>
      </c>
      <c r="B337" s="10">
        <v>44561.0</v>
      </c>
      <c r="C337" s="11">
        <v>1.0</v>
      </c>
      <c r="D337" s="9" t="s">
        <v>948</v>
      </c>
      <c r="E337" s="11">
        <v>12696.0</v>
      </c>
      <c r="F337" s="9" t="s">
        <v>1655</v>
      </c>
      <c r="G337" s="9" t="s">
        <v>1582</v>
      </c>
      <c r="H337" s="9" t="s">
        <v>1583</v>
      </c>
      <c r="I337" s="9" t="s">
        <v>1584</v>
      </c>
      <c r="J337" s="10">
        <v>44561.0</v>
      </c>
      <c r="K337" s="9" t="s">
        <v>1656</v>
      </c>
      <c r="L337" s="9" t="s">
        <v>1657</v>
      </c>
      <c r="M337" s="12">
        <v>2.40786E8</v>
      </c>
      <c r="N337" s="9" t="s">
        <v>1586</v>
      </c>
    </row>
    <row r="338">
      <c r="A338" s="9" t="s">
        <v>949</v>
      </c>
      <c r="B338" s="10">
        <v>44561.0</v>
      </c>
      <c r="C338" s="11">
        <v>1.0</v>
      </c>
      <c r="D338" s="9" t="s">
        <v>950</v>
      </c>
      <c r="E338" s="11">
        <v>22764.0</v>
      </c>
      <c r="F338" s="9" t="s">
        <v>1655</v>
      </c>
      <c r="G338" s="9" t="s">
        <v>1582</v>
      </c>
      <c r="H338" s="9" t="s">
        <v>1583</v>
      </c>
      <c r="I338" s="9" t="s">
        <v>1584</v>
      </c>
      <c r="J338" s="10">
        <v>44561.0</v>
      </c>
      <c r="K338" s="9" t="s">
        <v>1656</v>
      </c>
      <c r="L338" s="9" t="s">
        <v>1657</v>
      </c>
      <c r="M338" s="12">
        <v>356000.0</v>
      </c>
      <c r="N338" s="9" t="s">
        <v>1586</v>
      </c>
    </row>
    <row r="339">
      <c r="A339" s="9" t="s">
        <v>951</v>
      </c>
      <c r="B339" s="10">
        <v>44561.0</v>
      </c>
      <c r="C339" s="11">
        <v>2.0</v>
      </c>
      <c r="D339" s="9" t="s">
        <v>952</v>
      </c>
      <c r="E339" s="11">
        <v>23620.0</v>
      </c>
      <c r="F339" s="9" t="s">
        <v>1655</v>
      </c>
      <c r="G339" s="9" t="s">
        <v>1582</v>
      </c>
      <c r="H339" s="9" t="s">
        <v>1583</v>
      </c>
      <c r="I339" s="9" t="s">
        <v>1584</v>
      </c>
      <c r="J339" s="10">
        <v>44561.0</v>
      </c>
      <c r="K339" s="9" t="s">
        <v>1656</v>
      </c>
      <c r="L339" s="9" t="s">
        <v>1657</v>
      </c>
      <c r="M339" s="12">
        <v>1.10369E8</v>
      </c>
      <c r="N339" s="9" t="s">
        <v>1586</v>
      </c>
    </row>
    <row r="340">
      <c r="A340" s="9" t="s">
        <v>953</v>
      </c>
      <c r="B340" s="10">
        <v>44561.0</v>
      </c>
      <c r="C340" s="11">
        <v>1.0</v>
      </c>
      <c r="D340" s="9" t="s">
        <v>240</v>
      </c>
      <c r="E340" s="11">
        <v>21156.0</v>
      </c>
      <c r="F340" s="9" t="s">
        <v>1655</v>
      </c>
      <c r="G340" s="9" t="s">
        <v>1582</v>
      </c>
      <c r="H340" s="9" t="s">
        <v>1583</v>
      </c>
      <c r="I340" s="9" t="s">
        <v>1584</v>
      </c>
      <c r="J340" s="10">
        <v>44561.0</v>
      </c>
      <c r="K340" s="9" t="s">
        <v>1656</v>
      </c>
      <c r="L340" s="9" t="s">
        <v>1657</v>
      </c>
      <c r="M340" s="12">
        <v>5.04557E8</v>
      </c>
      <c r="N340" s="9" t="s">
        <v>1586</v>
      </c>
    </row>
    <row r="341">
      <c r="A341" s="9" t="s">
        <v>954</v>
      </c>
      <c r="B341" s="10">
        <v>44561.0</v>
      </c>
      <c r="C341" s="11">
        <v>1.0</v>
      </c>
      <c r="D341" s="9" t="s">
        <v>955</v>
      </c>
      <c r="E341" s="11">
        <v>26638.0</v>
      </c>
      <c r="F341" s="9" t="s">
        <v>1655</v>
      </c>
      <c r="G341" s="9" t="s">
        <v>1582</v>
      </c>
      <c r="H341" s="9" t="s">
        <v>1583</v>
      </c>
      <c r="I341" s="9" t="s">
        <v>1584</v>
      </c>
      <c r="J341" s="10">
        <v>44561.0</v>
      </c>
      <c r="K341" s="9" t="s">
        <v>1656</v>
      </c>
      <c r="L341" s="9" t="s">
        <v>1657</v>
      </c>
      <c r="M341" s="12">
        <v>1.8739E7</v>
      </c>
      <c r="N341" s="9" t="s">
        <v>1586</v>
      </c>
    </row>
    <row r="342">
      <c r="A342" s="9" t="s">
        <v>956</v>
      </c>
      <c r="B342" s="10">
        <v>44561.0</v>
      </c>
      <c r="C342" s="11">
        <v>1.0</v>
      </c>
      <c r="D342" s="9" t="s">
        <v>957</v>
      </c>
      <c r="E342" s="11">
        <v>4863.0</v>
      </c>
      <c r="F342" s="9" t="s">
        <v>1655</v>
      </c>
      <c r="G342" s="9" t="s">
        <v>1582</v>
      </c>
      <c r="H342" s="9" t="s">
        <v>1583</v>
      </c>
      <c r="I342" s="9" t="s">
        <v>1584</v>
      </c>
      <c r="J342" s="10">
        <v>44561.0</v>
      </c>
      <c r="K342" s="9" t="s">
        <v>1656</v>
      </c>
      <c r="L342" s="9" t="s">
        <v>1657</v>
      </c>
      <c r="M342" s="12">
        <v>454000.0</v>
      </c>
      <c r="N342" s="9" t="s">
        <v>1586</v>
      </c>
    </row>
    <row r="343">
      <c r="A343" s="9" t="s">
        <v>958</v>
      </c>
      <c r="B343" s="10">
        <v>44561.0</v>
      </c>
      <c r="C343" s="11">
        <v>1.0</v>
      </c>
      <c r="D343" s="9" t="s">
        <v>376</v>
      </c>
      <c r="E343" s="11">
        <v>11398.0</v>
      </c>
      <c r="F343" s="9" t="s">
        <v>1655</v>
      </c>
      <c r="G343" s="9" t="s">
        <v>1582</v>
      </c>
      <c r="H343" s="9" t="s">
        <v>1583</v>
      </c>
      <c r="I343" s="9" t="s">
        <v>1584</v>
      </c>
      <c r="J343" s="10">
        <v>44561.0</v>
      </c>
      <c r="K343" s="9" t="s">
        <v>1656</v>
      </c>
      <c r="L343" s="9" t="s">
        <v>1657</v>
      </c>
      <c r="M343" s="12">
        <v>2.04671E8</v>
      </c>
      <c r="N343" s="9" t="s">
        <v>1586</v>
      </c>
    </row>
    <row r="344">
      <c r="A344" s="9" t="s">
        <v>959</v>
      </c>
      <c r="B344" s="10">
        <v>44561.0</v>
      </c>
      <c r="C344" s="11">
        <v>1.0</v>
      </c>
      <c r="D344" s="9" t="s">
        <v>113</v>
      </c>
      <c r="E344" s="11">
        <v>14524.0</v>
      </c>
      <c r="F344" s="9" t="s">
        <v>1655</v>
      </c>
      <c r="G344" s="9" t="s">
        <v>1582</v>
      </c>
      <c r="H344" s="9" t="s">
        <v>1583</v>
      </c>
      <c r="I344" s="9" t="s">
        <v>1584</v>
      </c>
      <c r="J344" s="10">
        <v>44561.0</v>
      </c>
      <c r="K344" s="9" t="s">
        <v>1656</v>
      </c>
      <c r="L344" s="9" t="s">
        <v>1657</v>
      </c>
      <c r="M344" s="12">
        <v>5.003E9</v>
      </c>
      <c r="N344" s="9" t="s">
        <v>1586</v>
      </c>
    </row>
    <row r="345">
      <c r="A345" s="9" t="s">
        <v>960</v>
      </c>
      <c r="B345" s="10">
        <v>44561.0</v>
      </c>
      <c r="C345" s="11">
        <v>1.0</v>
      </c>
      <c r="D345" s="9" t="s">
        <v>122</v>
      </c>
      <c r="E345" s="11">
        <v>3069.0</v>
      </c>
      <c r="F345" s="9" t="s">
        <v>1655</v>
      </c>
      <c r="G345" s="9" t="s">
        <v>1582</v>
      </c>
      <c r="H345" s="9" t="s">
        <v>1583</v>
      </c>
      <c r="I345" s="9" t="s">
        <v>1584</v>
      </c>
      <c r="J345" s="10">
        <v>44561.0</v>
      </c>
      <c r="K345" s="9" t="s">
        <v>1656</v>
      </c>
      <c r="L345" s="9" t="s">
        <v>1657</v>
      </c>
      <c r="M345" s="12">
        <v>4.17023E8</v>
      </c>
      <c r="N345" s="9" t="s">
        <v>1586</v>
      </c>
    </row>
    <row r="346">
      <c r="A346" s="9" t="s">
        <v>961</v>
      </c>
      <c r="B346" s="10">
        <v>44561.0</v>
      </c>
      <c r="C346" s="11">
        <v>2.0</v>
      </c>
      <c r="D346" s="9" t="s">
        <v>962</v>
      </c>
      <c r="E346" s="11">
        <v>3115.0</v>
      </c>
      <c r="F346" s="9" t="s">
        <v>1655</v>
      </c>
      <c r="G346" s="9" t="s">
        <v>1582</v>
      </c>
      <c r="H346" s="9" t="s">
        <v>1583</v>
      </c>
      <c r="I346" s="9" t="s">
        <v>1584</v>
      </c>
      <c r="J346" s="10">
        <v>44561.0</v>
      </c>
      <c r="K346" s="9" t="s">
        <v>1656</v>
      </c>
      <c r="L346" s="9" t="s">
        <v>1657</v>
      </c>
      <c r="M346" s="12">
        <v>2.9426E7</v>
      </c>
      <c r="N346" s="9" t="s">
        <v>1586</v>
      </c>
    </row>
    <row r="347">
      <c r="A347" s="9" t="s">
        <v>963</v>
      </c>
      <c r="B347" s="10">
        <v>44561.0</v>
      </c>
      <c r="C347" s="11">
        <v>1.0</v>
      </c>
      <c r="D347" s="9" t="s">
        <v>964</v>
      </c>
      <c r="E347" s="11">
        <v>23353.0</v>
      </c>
      <c r="F347" s="9" t="s">
        <v>1655</v>
      </c>
      <c r="G347" s="9" t="s">
        <v>1582</v>
      </c>
      <c r="H347" s="9" t="s">
        <v>1589</v>
      </c>
      <c r="I347" s="9" t="s">
        <v>1584</v>
      </c>
      <c r="J347" s="10">
        <v>44561.0</v>
      </c>
      <c r="K347" s="9" t="s">
        <v>1656</v>
      </c>
      <c r="L347" s="9" t="s">
        <v>1657</v>
      </c>
      <c r="M347" s="12">
        <v>2.96529E8</v>
      </c>
      <c r="N347" s="9" t="s">
        <v>1586</v>
      </c>
    </row>
    <row r="348">
      <c r="A348" s="9" t="s">
        <v>965</v>
      </c>
      <c r="B348" s="10">
        <v>44561.0</v>
      </c>
      <c r="C348" s="11">
        <v>1.0</v>
      </c>
      <c r="D348" s="9" t="s">
        <v>966</v>
      </c>
      <c r="E348" s="11">
        <v>23906.0</v>
      </c>
      <c r="F348" s="9" t="s">
        <v>1655</v>
      </c>
      <c r="G348" s="9" t="s">
        <v>1582</v>
      </c>
      <c r="H348" s="9" t="s">
        <v>1589</v>
      </c>
      <c r="I348" s="9" t="s">
        <v>1584</v>
      </c>
      <c r="J348" s="10">
        <v>44561.0</v>
      </c>
      <c r="K348" s="9" t="s">
        <v>1656</v>
      </c>
      <c r="L348" s="9" t="s">
        <v>1657</v>
      </c>
      <c r="M348" s="12">
        <v>2.037482E9</v>
      </c>
      <c r="N348" s="9" t="s">
        <v>1586</v>
      </c>
    </row>
    <row r="349">
      <c r="A349" s="9" t="s">
        <v>967</v>
      </c>
      <c r="B349" s="10">
        <v>44561.0</v>
      </c>
      <c r="C349" s="11">
        <v>1.0</v>
      </c>
      <c r="D349" s="9" t="s">
        <v>192</v>
      </c>
      <c r="E349" s="11">
        <v>5576.0</v>
      </c>
      <c r="F349" s="9" t="s">
        <v>1655</v>
      </c>
      <c r="G349" s="9" t="s">
        <v>1582</v>
      </c>
      <c r="H349" s="9" t="s">
        <v>1583</v>
      </c>
      <c r="I349" s="9" t="s">
        <v>1584</v>
      </c>
      <c r="J349" s="10">
        <v>44561.0</v>
      </c>
      <c r="K349" s="9" t="s">
        <v>1656</v>
      </c>
      <c r="L349" s="9" t="s">
        <v>1657</v>
      </c>
      <c r="M349" s="12">
        <v>1.215577E9</v>
      </c>
      <c r="N349" s="9" t="s">
        <v>1586</v>
      </c>
    </row>
    <row r="350">
      <c r="A350" s="9" t="s">
        <v>968</v>
      </c>
      <c r="B350" s="10">
        <v>44561.0</v>
      </c>
      <c r="C350" s="11">
        <v>1.0</v>
      </c>
      <c r="D350" s="9" t="s">
        <v>969</v>
      </c>
      <c r="E350" s="11">
        <v>23582.0</v>
      </c>
      <c r="F350" s="9" t="s">
        <v>1655</v>
      </c>
      <c r="G350" s="9" t="s">
        <v>1582</v>
      </c>
      <c r="H350" s="9" t="s">
        <v>1583</v>
      </c>
      <c r="I350" s="9" t="s">
        <v>1584</v>
      </c>
      <c r="J350" s="10">
        <v>44561.0</v>
      </c>
      <c r="K350" s="9" t="s">
        <v>1656</v>
      </c>
      <c r="L350" s="9" t="s">
        <v>1657</v>
      </c>
      <c r="M350" s="12">
        <v>1.60438E8</v>
      </c>
      <c r="N350" s="9" t="s">
        <v>1586</v>
      </c>
    </row>
    <row r="351">
      <c r="A351" s="9" t="s">
        <v>970</v>
      </c>
      <c r="B351" s="10">
        <v>44561.0</v>
      </c>
      <c r="C351" s="11">
        <v>1.0</v>
      </c>
      <c r="D351" s="9" t="s">
        <v>971</v>
      </c>
      <c r="E351" s="11">
        <v>23540.0</v>
      </c>
      <c r="F351" s="9" t="s">
        <v>1655</v>
      </c>
      <c r="G351" s="9" t="s">
        <v>1582</v>
      </c>
      <c r="H351" s="9" t="s">
        <v>1583</v>
      </c>
      <c r="I351" s="9" t="s">
        <v>1584</v>
      </c>
      <c r="J351" s="10">
        <v>44561.0</v>
      </c>
      <c r="K351" s="9" t="s">
        <v>1656</v>
      </c>
      <c r="L351" s="9" t="s">
        <v>1657</v>
      </c>
      <c r="M351" s="12">
        <v>8.2158E7</v>
      </c>
      <c r="N351" s="9" t="s">
        <v>1586</v>
      </c>
    </row>
    <row r="352">
      <c r="A352" s="9" t="s">
        <v>972</v>
      </c>
      <c r="B352" s="10">
        <v>44286.0</v>
      </c>
      <c r="C352" s="11">
        <v>2.0</v>
      </c>
      <c r="D352" s="9" t="s">
        <v>973</v>
      </c>
      <c r="E352" s="11">
        <v>22845.0</v>
      </c>
      <c r="F352" s="9" t="s">
        <v>1655</v>
      </c>
      <c r="G352" s="9" t="s">
        <v>1582</v>
      </c>
      <c r="H352" s="9" t="s">
        <v>1583</v>
      </c>
      <c r="I352" s="9" t="s">
        <v>1584</v>
      </c>
      <c r="J352" s="10">
        <v>44286.0</v>
      </c>
      <c r="K352" s="9" t="s">
        <v>1656</v>
      </c>
      <c r="L352" s="9" t="s">
        <v>1657</v>
      </c>
      <c r="M352" s="12">
        <v>4.853551E9</v>
      </c>
      <c r="N352" s="9" t="s">
        <v>1586</v>
      </c>
    </row>
    <row r="353">
      <c r="A353" s="9" t="s">
        <v>974</v>
      </c>
      <c r="B353" s="10">
        <v>44561.0</v>
      </c>
      <c r="C353" s="11">
        <v>1.0</v>
      </c>
      <c r="D353" s="9" t="s">
        <v>975</v>
      </c>
      <c r="E353" s="11">
        <v>23515.0</v>
      </c>
      <c r="F353" s="9" t="s">
        <v>1655</v>
      </c>
      <c r="G353" s="9" t="s">
        <v>1582</v>
      </c>
      <c r="H353" s="9" t="s">
        <v>1583</v>
      </c>
      <c r="I353" s="9" t="s">
        <v>1584</v>
      </c>
      <c r="J353" s="10">
        <v>44561.0</v>
      </c>
      <c r="K353" s="9" t="s">
        <v>1656</v>
      </c>
      <c r="L353" s="9" t="s">
        <v>1657</v>
      </c>
      <c r="M353" s="12">
        <v>2.983461E9</v>
      </c>
      <c r="N353" s="9" t="s">
        <v>1586</v>
      </c>
    </row>
    <row r="354">
      <c r="A354" s="9" t="s">
        <v>976</v>
      </c>
      <c r="B354" s="10">
        <v>44561.0</v>
      </c>
      <c r="C354" s="11">
        <v>1.0</v>
      </c>
      <c r="D354" s="9" t="s">
        <v>977</v>
      </c>
      <c r="E354" s="11">
        <v>25313.0</v>
      </c>
      <c r="F354" s="9" t="s">
        <v>1655</v>
      </c>
      <c r="G354" s="9" t="s">
        <v>1582</v>
      </c>
      <c r="H354" s="9" t="s">
        <v>1583</v>
      </c>
      <c r="I354" s="9" t="s">
        <v>1584</v>
      </c>
      <c r="J354" s="10">
        <v>44561.0</v>
      </c>
      <c r="K354" s="9" t="s">
        <v>1656</v>
      </c>
      <c r="L354" s="9" t="s">
        <v>1657</v>
      </c>
      <c r="M354" s="12">
        <v>1621000.0</v>
      </c>
      <c r="N354" s="9" t="s">
        <v>1586</v>
      </c>
    </row>
    <row r="355">
      <c r="A355" s="9" t="s">
        <v>978</v>
      </c>
      <c r="B355" s="10">
        <v>44561.0</v>
      </c>
      <c r="C355" s="11">
        <v>1.0</v>
      </c>
      <c r="D355" s="9" t="s">
        <v>979</v>
      </c>
      <c r="E355" s="11">
        <v>22861.0</v>
      </c>
      <c r="F355" s="9" t="s">
        <v>1655</v>
      </c>
      <c r="G355" s="9" t="s">
        <v>1582</v>
      </c>
      <c r="H355" s="9" t="s">
        <v>1589</v>
      </c>
      <c r="I355" s="9" t="s">
        <v>1584</v>
      </c>
      <c r="J355" s="10">
        <v>44561.0</v>
      </c>
      <c r="K355" s="9" t="s">
        <v>1656</v>
      </c>
      <c r="L355" s="9" t="s">
        <v>1657</v>
      </c>
      <c r="M355" s="12">
        <v>5.1941E7</v>
      </c>
      <c r="N355" s="9" t="s">
        <v>1586</v>
      </c>
    </row>
    <row r="356">
      <c r="A356" s="9" t="s">
        <v>980</v>
      </c>
      <c r="B356" s="10">
        <v>44561.0</v>
      </c>
      <c r="C356" s="11">
        <v>1.0</v>
      </c>
      <c r="D356" s="9" t="s">
        <v>981</v>
      </c>
      <c r="E356" s="11">
        <v>25542.0</v>
      </c>
      <c r="F356" s="9" t="s">
        <v>1655</v>
      </c>
      <c r="G356" s="9" t="s">
        <v>1582</v>
      </c>
      <c r="H356" s="9" t="s">
        <v>1583</v>
      </c>
      <c r="I356" s="9" t="s">
        <v>1584</v>
      </c>
      <c r="J356" s="10">
        <v>44561.0</v>
      </c>
      <c r="K356" s="9" t="s">
        <v>1656</v>
      </c>
      <c r="L356" s="9" t="s">
        <v>1657</v>
      </c>
      <c r="M356" s="12">
        <v>4.67983E8</v>
      </c>
      <c r="N356" s="9" t="s">
        <v>1586</v>
      </c>
    </row>
    <row r="357">
      <c r="A357" s="9" t="s">
        <v>982</v>
      </c>
      <c r="B357" s="10">
        <v>44561.0</v>
      </c>
      <c r="C357" s="11">
        <v>1.0</v>
      </c>
      <c r="D357" s="9" t="s">
        <v>276</v>
      </c>
      <c r="E357" s="11">
        <v>8745.0</v>
      </c>
      <c r="F357" s="9" t="s">
        <v>1655</v>
      </c>
      <c r="G357" s="9" t="s">
        <v>1582</v>
      </c>
      <c r="H357" s="9" t="s">
        <v>1583</v>
      </c>
      <c r="I357" s="9" t="s">
        <v>1584</v>
      </c>
      <c r="J357" s="10">
        <v>44561.0</v>
      </c>
      <c r="K357" s="9" t="s">
        <v>1656</v>
      </c>
      <c r="L357" s="9" t="s">
        <v>1657</v>
      </c>
      <c r="M357" s="12">
        <v>8507000.0</v>
      </c>
      <c r="N357" s="9" t="s">
        <v>1586</v>
      </c>
    </row>
    <row r="358">
      <c r="A358" s="9" t="s">
        <v>983</v>
      </c>
      <c r="B358" s="10">
        <v>44561.0</v>
      </c>
      <c r="C358" s="11">
        <v>1.0</v>
      </c>
      <c r="D358" s="9" t="s">
        <v>354</v>
      </c>
      <c r="E358" s="11">
        <v>13986.0</v>
      </c>
      <c r="F358" s="9" t="s">
        <v>1655</v>
      </c>
      <c r="G358" s="9" t="s">
        <v>1582</v>
      </c>
      <c r="H358" s="9" t="s">
        <v>1583</v>
      </c>
      <c r="I358" s="9" t="s">
        <v>1584</v>
      </c>
      <c r="J358" s="10">
        <v>44561.0</v>
      </c>
      <c r="K358" s="9" t="s">
        <v>1656</v>
      </c>
      <c r="L358" s="9" t="s">
        <v>1657</v>
      </c>
      <c r="M358" s="12">
        <v>1.2827003E10</v>
      </c>
      <c r="N358" s="9" t="s">
        <v>1586</v>
      </c>
    </row>
    <row r="359">
      <c r="A359" s="9" t="s">
        <v>984</v>
      </c>
      <c r="B359" s="10">
        <v>44561.0</v>
      </c>
      <c r="C359" s="11">
        <v>2.0</v>
      </c>
      <c r="D359" s="9" t="s">
        <v>67</v>
      </c>
      <c r="E359" s="11">
        <v>22349.0</v>
      </c>
      <c r="F359" s="9" t="s">
        <v>1655</v>
      </c>
      <c r="G359" s="9" t="s">
        <v>1582</v>
      </c>
      <c r="H359" s="9" t="s">
        <v>1583</v>
      </c>
      <c r="I359" s="9" t="s">
        <v>1584</v>
      </c>
      <c r="J359" s="10">
        <v>44561.0</v>
      </c>
      <c r="K359" s="9" t="s">
        <v>1656</v>
      </c>
      <c r="L359" s="9" t="s">
        <v>1657</v>
      </c>
      <c r="M359" s="12">
        <v>9.77542E8</v>
      </c>
      <c r="N359" s="9" t="s">
        <v>1586</v>
      </c>
    </row>
    <row r="360">
      <c r="A360" s="9" t="s">
        <v>985</v>
      </c>
      <c r="B360" s="10">
        <v>44561.0</v>
      </c>
      <c r="C360" s="11">
        <v>1.0</v>
      </c>
      <c r="D360" s="9" t="s">
        <v>172</v>
      </c>
      <c r="E360" s="11">
        <v>21350.0</v>
      </c>
      <c r="F360" s="9" t="s">
        <v>1655</v>
      </c>
      <c r="G360" s="9" t="s">
        <v>1582</v>
      </c>
      <c r="H360" s="9" t="s">
        <v>1583</v>
      </c>
      <c r="I360" s="9" t="s">
        <v>1584</v>
      </c>
      <c r="J360" s="10">
        <v>44561.0</v>
      </c>
      <c r="K360" s="9" t="s">
        <v>1656</v>
      </c>
      <c r="L360" s="9" t="s">
        <v>1657</v>
      </c>
      <c r="M360" s="12">
        <v>1.99153E8</v>
      </c>
      <c r="N360" s="9" t="s">
        <v>1586</v>
      </c>
    </row>
    <row r="361">
      <c r="A361" s="9" t="s">
        <v>986</v>
      </c>
      <c r="B361" s="10">
        <v>44561.0</v>
      </c>
      <c r="C361" s="11">
        <v>1.0</v>
      </c>
      <c r="D361" s="9" t="s">
        <v>254</v>
      </c>
      <c r="E361" s="11">
        <v>19739.0</v>
      </c>
      <c r="F361" s="9" t="s">
        <v>1655</v>
      </c>
      <c r="G361" s="9" t="s">
        <v>1582</v>
      </c>
      <c r="H361" s="9" t="s">
        <v>1583</v>
      </c>
      <c r="I361" s="9" t="s">
        <v>1584</v>
      </c>
      <c r="J361" s="10">
        <v>44561.0</v>
      </c>
      <c r="K361" s="9" t="s">
        <v>1656</v>
      </c>
      <c r="L361" s="9" t="s">
        <v>1657</v>
      </c>
      <c r="M361" s="12">
        <v>4.207098E9</v>
      </c>
      <c r="N361" s="9" t="s">
        <v>1586</v>
      </c>
    </row>
    <row r="362">
      <c r="A362" s="9" t="s">
        <v>987</v>
      </c>
      <c r="B362" s="10">
        <v>44561.0</v>
      </c>
      <c r="C362" s="11">
        <v>1.0</v>
      </c>
      <c r="D362" s="9" t="s">
        <v>988</v>
      </c>
      <c r="E362" s="11">
        <v>25690.0</v>
      </c>
      <c r="F362" s="9" t="s">
        <v>1655</v>
      </c>
      <c r="G362" s="9" t="s">
        <v>1582</v>
      </c>
      <c r="H362" s="9" t="s">
        <v>1583</v>
      </c>
      <c r="I362" s="9" t="s">
        <v>1584</v>
      </c>
      <c r="J362" s="10">
        <v>44561.0</v>
      </c>
      <c r="K362" s="9" t="s">
        <v>1656</v>
      </c>
      <c r="L362" s="9" t="s">
        <v>1657</v>
      </c>
      <c r="M362" s="12">
        <v>2.56772E8</v>
      </c>
      <c r="N362" s="9" t="s">
        <v>1586</v>
      </c>
    </row>
    <row r="363">
      <c r="A363" s="9" t="s">
        <v>989</v>
      </c>
      <c r="B363" s="10">
        <v>44561.0</v>
      </c>
      <c r="C363" s="11">
        <v>2.0</v>
      </c>
      <c r="D363" s="9" t="s">
        <v>990</v>
      </c>
      <c r="E363" s="11">
        <v>25275.0</v>
      </c>
      <c r="F363" s="9" t="s">
        <v>1655</v>
      </c>
      <c r="G363" s="9" t="s">
        <v>1582</v>
      </c>
      <c r="H363" s="9" t="s">
        <v>1583</v>
      </c>
      <c r="I363" s="9" t="s">
        <v>1584</v>
      </c>
      <c r="J363" s="10">
        <v>44561.0</v>
      </c>
      <c r="K363" s="9" t="s">
        <v>1656</v>
      </c>
      <c r="L363" s="9" t="s">
        <v>1657</v>
      </c>
      <c r="M363" s="12">
        <v>2.0325E7</v>
      </c>
      <c r="N363" s="9" t="s">
        <v>1586</v>
      </c>
    </row>
    <row r="364">
      <c r="A364" s="9" t="s">
        <v>991</v>
      </c>
      <c r="B364" s="10">
        <v>44561.0</v>
      </c>
      <c r="C364" s="11">
        <v>1.0</v>
      </c>
      <c r="D364" s="9" t="s">
        <v>992</v>
      </c>
      <c r="E364" s="11">
        <v>25259.0</v>
      </c>
      <c r="F364" s="9" t="s">
        <v>1655</v>
      </c>
      <c r="G364" s="9" t="s">
        <v>1582</v>
      </c>
      <c r="H364" s="9" t="s">
        <v>1583</v>
      </c>
      <c r="I364" s="9" t="s">
        <v>1584</v>
      </c>
      <c r="J364" s="10">
        <v>44561.0</v>
      </c>
      <c r="K364" s="9" t="s">
        <v>1656</v>
      </c>
      <c r="L364" s="9" t="s">
        <v>1657</v>
      </c>
      <c r="M364" s="12">
        <v>3.9417E7</v>
      </c>
      <c r="N364" s="9" t="s">
        <v>1586</v>
      </c>
    </row>
    <row r="365">
      <c r="A365" s="9" t="s">
        <v>993</v>
      </c>
      <c r="B365" s="10">
        <v>44561.0</v>
      </c>
      <c r="C365" s="11">
        <v>1.0</v>
      </c>
      <c r="D365" s="9" t="s">
        <v>115</v>
      </c>
      <c r="E365" s="11">
        <v>2453.0</v>
      </c>
      <c r="F365" s="9" t="s">
        <v>1655</v>
      </c>
      <c r="G365" s="9" t="s">
        <v>1582</v>
      </c>
      <c r="H365" s="9" t="s">
        <v>1583</v>
      </c>
      <c r="I365" s="9" t="s">
        <v>1584</v>
      </c>
      <c r="J365" s="10">
        <v>44561.0</v>
      </c>
      <c r="K365" s="9" t="s">
        <v>1656</v>
      </c>
      <c r="L365" s="9" t="s">
        <v>1657</v>
      </c>
      <c r="M365" s="12">
        <v>2.22033E9</v>
      </c>
      <c r="N365" s="9" t="s">
        <v>1586</v>
      </c>
    </row>
    <row r="366">
      <c r="A366" s="9" t="s">
        <v>994</v>
      </c>
      <c r="B366" s="10">
        <v>44561.0</v>
      </c>
      <c r="C366" s="11">
        <v>1.0</v>
      </c>
      <c r="D366" s="9" t="s">
        <v>995</v>
      </c>
      <c r="E366" s="11">
        <v>5983.0</v>
      </c>
      <c r="F366" s="9" t="s">
        <v>1655</v>
      </c>
      <c r="G366" s="9" t="s">
        <v>1582</v>
      </c>
      <c r="H366" s="9" t="s">
        <v>1583</v>
      </c>
      <c r="I366" s="9" t="s">
        <v>1584</v>
      </c>
      <c r="J366" s="10">
        <v>44561.0</v>
      </c>
      <c r="K366" s="9" t="s">
        <v>1656</v>
      </c>
      <c r="L366" s="9" t="s">
        <v>1657</v>
      </c>
      <c r="M366" s="12">
        <v>1.86202E8</v>
      </c>
      <c r="N366" s="9" t="s">
        <v>1586</v>
      </c>
    </row>
    <row r="367">
      <c r="A367" s="9" t="s">
        <v>996</v>
      </c>
      <c r="B367" s="10">
        <v>44561.0</v>
      </c>
      <c r="C367" s="11">
        <v>2.0</v>
      </c>
      <c r="D367" s="9" t="s">
        <v>997</v>
      </c>
      <c r="E367" s="11">
        <v>26182.0</v>
      </c>
      <c r="F367" s="9" t="s">
        <v>1655</v>
      </c>
      <c r="G367" s="9" t="s">
        <v>1582</v>
      </c>
      <c r="H367" s="9" t="s">
        <v>1583</v>
      </c>
      <c r="I367" s="9" t="s">
        <v>1584</v>
      </c>
      <c r="J367" s="10">
        <v>44561.0</v>
      </c>
      <c r="K367" s="9" t="s">
        <v>1656</v>
      </c>
      <c r="L367" s="9" t="s">
        <v>1657</v>
      </c>
      <c r="M367" s="12">
        <v>4.37593E8</v>
      </c>
      <c r="N367" s="9" t="s">
        <v>1586</v>
      </c>
    </row>
    <row r="368">
      <c r="A368" s="9" t="s">
        <v>998</v>
      </c>
      <c r="B368" s="10">
        <v>44561.0</v>
      </c>
      <c r="C368" s="11">
        <v>1.0</v>
      </c>
      <c r="D368" s="9" t="s">
        <v>279</v>
      </c>
      <c r="E368" s="11">
        <v>8818.0</v>
      </c>
      <c r="F368" s="9" t="s">
        <v>1655</v>
      </c>
      <c r="G368" s="9" t="s">
        <v>1582</v>
      </c>
      <c r="H368" s="9" t="s">
        <v>1583</v>
      </c>
      <c r="I368" s="9" t="s">
        <v>1584</v>
      </c>
      <c r="J368" s="10">
        <v>44561.0</v>
      </c>
      <c r="K368" s="9" t="s">
        <v>1656</v>
      </c>
      <c r="L368" s="9" t="s">
        <v>1657</v>
      </c>
      <c r="M368" s="12">
        <v>9.6182E7</v>
      </c>
      <c r="N368" s="9" t="s">
        <v>1586</v>
      </c>
    </row>
    <row r="369">
      <c r="A369" s="9" t="s">
        <v>999</v>
      </c>
      <c r="B369" s="10">
        <v>44561.0</v>
      </c>
      <c r="C369" s="11">
        <v>1.0</v>
      </c>
      <c r="D369" s="9" t="s">
        <v>270</v>
      </c>
      <c r="E369" s="11">
        <v>4782.0</v>
      </c>
      <c r="F369" s="9" t="s">
        <v>1655</v>
      </c>
      <c r="G369" s="9" t="s">
        <v>1582</v>
      </c>
      <c r="H369" s="9" t="s">
        <v>1583</v>
      </c>
      <c r="I369" s="9" t="s">
        <v>1584</v>
      </c>
      <c r="J369" s="10">
        <v>44561.0</v>
      </c>
      <c r="K369" s="9" t="s">
        <v>1656</v>
      </c>
      <c r="L369" s="9" t="s">
        <v>1657</v>
      </c>
      <c r="M369" s="12">
        <v>2.089713E9</v>
      </c>
      <c r="N369" s="9" t="s">
        <v>1586</v>
      </c>
    </row>
    <row r="370">
      <c r="A370" s="9" t="s">
        <v>1000</v>
      </c>
      <c r="B370" s="10">
        <v>44561.0</v>
      </c>
      <c r="C370" s="11">
        <v>1.0</v>
      </c>
      <c r="D370" s="9" t="s">
        <v>1001</v>
      </c>
      <c r="E370" s="11">
        <v>9954.0</v>
      </c>
      <c r="F370" s="9" t="s">
        <v>1655</v>
      </c>
      <c r="G370" s="9" t="s">
        <v>1582</v>
      </c>
      <c r="H370" s="9" t="s">
        <v>1583</v>
      </c>
      <c r="I370" s="9" t="s">
        <v>1584</v>
      </c>
      <c r="J370" s="10">
        <v>44561.0</v>
      </c>
      <c r="K370" s="9" t="s">
        <v>1656</v>
      </c>
      <c r="L370" s="9" t="s">
        <v>1657</v>
      </c>
      <c r="M370" s="12">
        <v>9685000.0</v>
      </c>
      <c r="N370" s="9" t="s">
        <v>1586</v>
      </c>
    </row>
    <row r="371">
      <c r="A371" s="9" t="s">
        <v>1002</v>
      </c>
      <c r="B371" s="10">
        <v>44561.0</v>
      </c>
      <c r="C371" s="11">
        <v>3.0</v>
      </c>
      <c r="D371" s="9" t="s">
        <v>1003</v>
      </c>
      <c r="E371" s="11">
        <v>1325.0</v>
      </c>
      <c r="F371" s="9" t="s">
        <v>1655</v>
      </c>
      <c r="G371" s="9" t="s">
        <v>1582</v>
      </c>
      <c r="H371" s="9" t="s">
        <v>1583</v>
      </c>
      <c r="I371" s="9" t="s">
        <v>1584</v>
      </c>
      <c r="J371" s="10">
        <v>44561.0</v>
      </c>
      <c r="K371" s="9" t="s">
        <v>1656</v>
      </c>
      <c r="L371" s="9" t="s">
        <v>1657</v>
      </c>
      <c r="M371" s="12">
        <v>4.499202E9</v>
      </c>
      <c r="N371" s="9" t="s">
        <v>1586</v>
      </c>
    </row>
    <row r="372">
      <c r="A372" s="9" t="s">
        <v>1004</v>
      </c>
      <c r="B372" s="10">
        <v>44561.0</v>
      </c>
      <c r="C372" s="11">
        <v>1.0</v>
      </c>
      <c r="D372" s="9" t="s">
        <v>1005</v>
      </c>
      <c r="E372" s="11">
        <v>4707.0</v>
      </c>
      <c r="F372" s="9" t="s">
        <v>1655</v>
      </c>
      <c r="G372" s="9" t="s">
        <v>1582</v>
      </c>
      <c r="H372" s="9" t="s">
        <v>1583</v>
      </c>
      <c r="I372" s="9" t="s">
        <v>1584</v>
      </c>
      <c r="J372" s="10">
        <v>44561.0</v>
      </c>
      <c r="K372" s="9" t="s">
        <v>1656</v>
      </c>
      <c r="L372" s="9" t="s">
        <v>1657</v>
      </c>
      <c r="M372" s="12">
        <v>6424000.0</v>
      </c>
      <c r="N372" s="9" t="s">
        <v>1586</v>
      </c>
    </row>
    <row r="373">
      <c r="A373" s="9" t="s">
        <v>1006</v>
      </c>
      <c r="B373" s="10">
        <v>44561.0</v>
      </c>
      <c r="C373" s="11">
        <v>1.0</v>
      </c>
      <c r="D373" s="9" t="s">
        <v>1007</v>
      </c>
      <c r="E373" s="11">
        <v>23370.0</v>
      </c>
      <c r="F373" s="9" t="s">
        <v>1655</v>
      </c>
      <c r="G373" s="9" t="s">
        <v>1582</v>
      </c>
      <c r="H373" s="9" t="s">
        <v>1583</v>
      </c>
      <c r="I373" s="9" t="s">
        <v>1584</v>
      </c>
      <c r="J373" s="10">
        <v>44561.0</v>
      </c>
      <c r="K373" s="9" t="s">
        <v>1656</v>
      </c>
      <c r="L373" s="9" t="s">
        <v>1657</v>
      </c>
      <c r="M373" s="12">
        <v>9.974E7</v>
      </c>
      <c r="N373" s="9" t="s">
        <v>1586</v>
      </c>
    </row>
    <row r="374">
      <c r="A374" s="9" t="s">
        <v>1008</v>
      </c>
      <c r="B374" s="10">
        <v>44561.0</v>
      </c>
      <c r="C374" s="11">
        <v>2.0</v>
      </c>
      <c r="D374" s="9" t="s">
        <v>123</v>
      </c>
      <c r="E374" s="11">
        <v>3077.0</v>
      </c>
      <c r="F374" s="9" t="s">
        <v>1655</v>
      </c>
      <c r="G374" s="9" t="s">
        <v>1582</v>
      </c>
      <c r="H374" s="9" t="s">
        <v>1583</v>
      </c>
      <c r="I374" s="9" t="s">
        <v>1584</v>
      </c>
      <c r="J374" s="10">
        <v>44561.0</v>
      </c>
      <c r="K374" s="9" t="s">
        <v>1656</v>
      </c>
      <c r="L374" s="9" t="s">
        <v>1657</v>
      </c>
      <c r="M374" s="12">
        <v>3.18819E8</v>
      </c>
      <c r="N374" s="9" t="s">
        <v>1586</v>
      </c>
    </row>
    <row r="375">
      <c r="A375" s="9" t="s">
        <v>1009</v>
      </c>
      <c r="B375" s="10">
        <v>44561.0</v>
      </c>
      <c r="C375" s="11">
        <v>3.0</v>
      </c>
      <c r="D375" s="9" t="s">
        <v>136</v>
      </c>
      <c r="E375" s="11">
        <v>19445.0</v>
      </c>
      <c r="F375" s="9" t="s">
        <v>1655</v>
      </c>
      <c r="G375" s="9" t="s">
        <v>1582</v>
      </c>
      <c r="H375" s="9" t="s">
        <v>1583</v>
      </c>
      <c r="I375" s="9" t="s">
        <v>1584</v>
      </c>
      <c r="J375" s="10">
        <v>44561.0</v>
      </c>
      <c r="K375" s="9" t="s">
        <v>1656</v>
      </c>
      <c r="L375" s="9" t="s">
        <v>1657</v>
      </c>
      <c r="M375" s="12">
        <v>1.886439E9</v>
      </c>
      <c r="N375" s="9" t="s">
        <v>1586</v>
      </c>
    </row>
    <row r="376">
      <c r="A376" s="9" t="s">
        <v>1010</v>
      </c>
      <c r="B376" s="10">
        <v>44561.0</v>
      </c>
      <c r="C376" s="11">
        <v>1.0</v>
      </c>
      <c r="D376" s="9" t="s">
        <v>1011</v>
      </c>
      <c r="E376" s="11">
        <v>23574.0</v>
      </c>
      <c r="F376" s="9" t="s">
        <v>1655</v>
      </c>
      <c r="G376" s="9" t="s">
        <v>1582</v>
      </c>
      <c r="H376" s="9" t="s">
        <v>1583</v>
      </c>
      <c r="I376" s="9" t="s">
        <v>1584</v>
      </c>
      <c r="J376" s="10">
        <v>44561.0</v>
      </c>
      <c r="K376" s="9" t="s">
        <v>1656</v>
      </c>
      <c r="L376" s="9" t="s">
        <v>1657</v>
      </c>
      <c r="M376" s="12">
        <v>1.10556E8</v>
      </c>
      <c r="N376" s="9" t="s">
        <v>1586</v>
      </c>
    </row>
    <row r="377">
      <c r="A377" s="9" t="s">
        <v>1012</v>
      </c>
      <c r="B377" s="10">
        <v>44561.0</v>
      </c>
      <c r="C377" s="11">
        <v>1.0</v>
      </c>
      <c r="D377" s="9" t="s">
        <v>1013</v>
      </c>
      <c r="E377" s="11">
        <v>23159.0</v>
      </c>
      <c r="F377" s="9" t="s">
        <v>1655</v>
      </c>
      <c r="G377" s="9" t="s">
        <v>1582</v>
      </c>
      <c r="H377" s="9" t="s">
        <v>1583</v>
      </c>
      <c r="I377" s="9" t="s">
        <v>1584</v>
      </c>
      <c r="J377" s="10">
        <v>44561.0</v>
      </c>
      <c r="K377" s="9" t="s">
        <v>1656</v>
      </c>
      <c r="L377" s="9" t="s">
        <v>1657</v>
      </c>
      <c r="M377" s="12">
        <v>1.842974E9</v>
      </c>
      <c r="N377" s="9" t="s">
        <v>1586</v>
      </c>
    </row>
    <row r="378">
      <c r="A378" s="9" t="s">
        <v>1014</v>
      </c>
      <c r="B378" s="10">
        <v>44561.0</v>
      </c>
      <c r="C378" s="11">
        <v>1.0</v>
      </c>
      <c r="D378" s="9" t="s">
        <v>1015</v>
      </c>
      <c r="E378" s="11">
        <v>26760.0</v>
      </c>
      <c r="F378" s="9" t="s">
        <v>1655</v>
      </c>
      <c r="G378" s="9" t="s">
        <v>1582</v>
      </c>
      <c r="H378" s="9" t="s">
        <v>1583</v>
      </c>
      <c r="I378" s="9" t="s">
        <v>1584</v>
      </c>
      <c r="J378" s="10">
        <v>44561.0</v>
      </c>
      <c r="K378" s="9" t="s">
        <v>1656</v>
      </c>
      <c r="L378" s="9" t="s">
        <v>1657</v>
      </c>
      <c r="M378" s="12">
        <v>1.422702E9</v>
      </c>
      <c r="N378" s="9" t="s">
        <v>1586</v>
      </c>
    </row>
    <row r="379">
      <c r="A379" s="9" t="s">
        <v>1016</v>
      </c>
      <c r="B379" s="10">
        <v>44561.0</v>
      </c>
      <c r="C379" s="11">
        <v>1.0</v>
      </c>
      <c r="D379" s="9" t="s">
        <v>1017</v>
      </c>
      <c r="E379" s="11">
        <v>26336.0</v>
      </c>
      <c r="F379" s="9" t="s">
        <v>1655</v>
      </c>
      <c r="G379" s="9" t="s">
        <v>1582</v>
      </c>
      <c r="H379" s="9" t="s">
        <v>1583</v>
      </c>
      <c r="I379" s="9" t="s">
        <v>1584</v>
      </c>
      <c r="J379" s="10">
        <v>44561.0</v>
      </c>
      <c r="K379" s="9" t="s">
        <v>1656</v>
      </c>
      <c r="L379" s="9" t="s">
        <v>1657</v>
      </c>
      <c r="M379" s="12">
        <v>3.8186E7</v>
      </c>
      <c r="N379" s="9" t="s">
        <v>1586</v>
      </c>
    </row>
    <row r="380">
      <c r="A380" s="9" t="s">
        <v>1018</v>
      </c>
      <c r="B380" s="10">
        <v>44561.0</v>
      </c>
      <c r="C380" s="11">
        <v>2.0</v>
      </c>
      <c r="D380" s="9" t="s">
        <v>1019</v>
      </c>
      <c r="E380" s="11">
        <v>25836.0</v>
      </c>
      <c r="F380" s="9" t="s">
        <v>1655</v>
      </c>
      <c r="G380" s="9" t="s">
        <v>1582</v>
      </c>
      <c r="H380" s="9" t="s">
        <v>1583</v>
      </c>
      <c r="I380" s="9" t="s">
        <v>1584</v>
      </c>
      <c r="J380" s="10">
        <v>44561.0</v>
      </c>
      <c r="K380" s="9" t="s">
        <v>1656</v>
      </c>
      <c r="L380" s="9" t="s">
        <v>1657</v>
      </c>
      <c r="M380" s="12">
        <v>3.9571E7</v>
      </c>
      <c r="N380" s="9" t="s">
        <v>1586</v>
      </c>
    </row>
    <row r="381">
      <c r="A381" s="9" t="s">
        <v>1020</v>
      </c>
      <c r="B381" s="10">
        <v>44561.0</v>
      </c>
      <c r="C381" s="11">
        <v>2.0</v>
      </c>
      <c r="D381" s="9" t="s">
        <v>1021</v>
      </c>
      <c r="E381" s="11">
        <v>25089.0</v>
      </c>
      <c r="F381" s="9" t="s">
        <v>1655</v>
      </c>
      <c r="G381" s="9" t="s">
        <v>1582</v>
      </c>
      <c r="H381" s="9" t="s">
        <v>1583</v>
      </c>
      <c r="I381" s="9" t="s">
        <v>1584</v>
      </c>
      <c r="J381" s="10">
        <v>44561.0</v>
      </c>
      <c r="K381" s="9" t="s">
        <v>1656</v>
      </c>
      <c r="L381" s="9" t="s">
        <v>1657</v>
      </c>
      <c r="M381" s="12">
        <v>6.41949E8</v>
      </c>
      <c r="N381" s="9" t="s">
        <v>1586</v>
      </c>
    </row>
    <row r="382">
      <c r="A382" s="9" t="s">
        <v>1022</v>
      </c>
      <c r="B382" s="10">
        <v>44561.0</v>
      </c>
      <c r="C382" s="11">
        <v>1.0</v>
      </c>
      <c r="D382" s="9" t="s">
        <v>1023</v>
      </c>
      <c r="E382" s="11">
        <v>25933.0</v>
      </c>
      <c r="F382" s="9" t="s">
        <v>1655</v>
      </c>
      <c r="G382" s="9" t="s">
        <v>1582</v>
      </c>
      <c r="H382" s="9" t="s">
        <v>1583</v>
      </c>
      <c r="I382" s="9" t="s">
        <v>1584</v>
      </c>
      <c r="J382" s="10">
        <v>44561.0</v>
      </c>
      <c r="K382" s="9" t="s">
        <v>1656</v>
      </c>
      <c r="L382" s="9" t="s">
        <v>1657</v>
      </c>
      <c r="M382" s="12">
        <v>7.85426E8</v>
      </c>
      <c r="N382" s="9" t="s">
        <v>1586</v>
      </c>
    </row>
    <row r="383">
      <c r="A383" s="9" t="s">
        <v>1024</v>
      </c>
      <c r="B383" s="10">
        <v>44561.0</v>
      </c>
      <c r="C383" s="11">
        <v>1.0</v>
      </c>
      <c r="D383" s="9" t="s">
        <v>1025</v>
      </c>
      <c r="E383" s="11">
        <v>23523.0</v>
      </c>
      <c r="F383" s="9" t="s">
        <v>1655</v>
      </c>
      <c r="G383" s="9" t="s">
        <v>1582</v>
      </c>
      <c r="H383" s="9" t="s">
        <v>1589</v>
      </c>
      <c r="I383" s="9" t="s">
        <v>1584</v>
      </c>
      <c r="J383" s="10">
        <v>44561.0</v>
      </c>
      <c r="K383" s="9" t="s">
        <v>1656</v>
      </c>
      <c r="L383" s="9" t="s">
        <v>1657</v>
      </c>
      <c r="M383" s="12">
        <v>2.32163E8</v>
      </c>
      <c r="N383" s="9" t="s">
        <v>1586</v>
      </c>
    </row>
    <row r="384">
      <c r="A384" s="9" t="s">
        <v>1026</v>
      </c>
      <c r="B384" s="10">
        <v>44561.0</v>
      </c>
      <c r="C384" s="11">
        <v>1.0</v>
      </c>
      <c r="D384" s="9" t="s">
        <v>1027</v>
      </c>
      <c r="E384" s="11">
        <v>23868.0</v>
      </c>
      <c r="F384" s="9" t="s">
        <v>1655</v>
      </c>
      <c r="G384" s="9" t="s">
        <v>1582</v>
      </c>
      <c r="H384" s="9" t="s">
        <v>1589</v>
      </c>
      <c r="I384" s="9" t="s">
        <v>1584</v>
      </c>
      <c r="J384" s="10">
        <v>44561.0</v>
      </c>
      <c r="K384" s="9" t="s">
        <v>1656</v>
      </c>
      <c r="L384" s="9" t="s">
        <v>1657</v>
      </c>
      <c r="M384" s="12">
        <v>1.41672E8</v>
      </c>
      <c r="N384" s="9" t="s">
        <v>1586</v>
      </c>
    </row>
    <row r="385">
      <c r="A385" s="9" t="s">
        <v>1028</v>
      </c>
      <c r="B385" s="10">
        <v>44561.0</v>
      </c>
      <c r="C385" s="11">
        <v>1.0</v>
      </c>
      <c r="D385" s="9" t="s">
        <v>1029</v>
      </c>
      <c r="E385" s="11">
        <v>24236.0</v>
      </c>
      <c r="F385" s="9" t="s">
        <v>1655</v>
      </c>
      <c r="G385" s="9" t="s">
        <v>1582</v>
      </c>
      <c r="H385" s="9" t="s">
        <v>1583</v>
      </c>
      <c r="I385" s="9" t="s">
        <v>1584</v>
      </c>
      <c r="J385" s="10">
        <v>44561.0</v>
      </c>
      <c r="K385" s="9" t="s">
        <v>1656</v>
      </c>
      <c r="L385" s="9" t="s">
        <v>1657</v>
      </c>
      <c r="M385" s="12">
        <v>7.9624E7</v>
      </c>
      <c r="N385" s="9" t="s">
        <v>1586</v>
      </c>
    </row>
    <row r="386">
      <c r="A386" s="9" t="s">
        <v>1030</v>
      </c>
      <c r="B386" s="10">
        <v>44561.0</v>
      </c>
      <c r="C386" s="11">
        <v>1.0</v>
      </c>
      <c r="D386" s="9" t="s">
        <v>1031</v>
      </c>
      <c r="E386" s="11">
        <v>26565.0</v>
      </c>
      <c r="F386" s="9" t="s">
        <v>1655</v>
      </c>
      <c r="G386" s="9" t="s">
        <v>1582</v>
      </c>
      <c r="H386" s="9" t="s">
        <v>1583</v>
      </c>
      <c r="I386" s="9" t="s">
        <v>1584</v>
      </c>
      <c r="J386" s="10">
        <v>44561.0</v>
      </c>
      <c r="K386" s="9" t="s">
        <v>1656</v>
      </c>
      <c r="L386" s="9" t="s">
        <v>1657</v>
      </c>
      <c r="M386" s="12">
        <v>1.3034E7</v>
      </c>
      <c r="N386" s="9" t="s">
        <v>1586</v>
      </c>
    </row>
    <row r="387">
      <c r="A387" s="9" t="s">
        <v>1032</v>
      </c>
      <c r="B387" s="10">
        <v>44561.0</v>
      </c>
      <c r="C387" s="11">
        <v>1.0</v>
      </c>
      <c r="D387" s="9" t="s">
        <v>1033</v>
      </c>
      <c r="E387" s="11">
        <v>23884.0</v>
      </c>
      <c r="F387" s="9" t="s">
        <v>1655</v>
      </c>
      <c r="G387" s="9" t="s">
        <v>1582</v>
      </c>
      <c r="H387" s="9" t="s">
        <v>1583</v>
      </c>
      <c r="I387" s="9" t="s">
        <v>1584</v>
      </c>
      <c r="J387" s="10">
        <v>44561.0</v>
      </c>
      <c r="K387" s="9" t="s">
        <v>1656</v>
      </c>
      <c r="L387" s="9" t="s">
        <v>1657</v>
      </c>
      <c r="M387" s="12">
        <v>8.7366E7</v>
      </c>
      <c r="N387" s="9" t="s">
        <v>1586</v>
      </c>
    </row>
    <row r="388">
      <c r="A388" s="9" t="s">
        <v>1034</v>
      </c>
      <c r="B388" s="10">
        <v>44561.0</v>
      </c>
      <c r="C388" s="11">
        <v>1.0</v>
      </c>
      <c r="D388" s="9" t="s">
        <v>1035</v>
      </c>
      <c r="E388" s="11">
        <v>24775.0</v>
      </c>
      <c r="F388" s="9" t="s">
        <v>1655</v>
      </c>
      <c r="G388" s="9" t="s">
        <v>1582</v>
      </c>
      <c r="H388" s="9" t="s">
        <v>1583</v>
      </c>
      <c r="I388" s="9" t="s">
        <v>1584</v>
      </c>
      <c r="J388" s="10">
        <v>44561.0</v>
      </c>
      <c r="K388" s="9" t="s">
        <v>1656</v>
      </c>
      <c r="L388" s="9" t="s">
        <v>1657</v>
      </c>
      <c r="M388" s="12">
        <v>2.10367E8</v>
      </c>
      <c r="N388" s="9" t="s">
        <v>1586</v>
      </c>
    </row>
    <row r="389">
      <c r="A389" s="9" t="s">
        <v>1036</v>
      </c>
      <c r="B389" s="10">
        <v>44561.0</v>
      </c>
      <c r="C389" s="11">
        <v>1.0</v>
      </c>
      <c r="D389" s="9" t="s">
        <v>1037</v>
      </c>
      <c r="E389" s="11">
        <v>22942.0</v>
      </c>
      <c r="F389" s="9" t="s">
        <v>1655</v>
      </c>
      <c r="G389" s="9" t="s">
        <v>1582</v>
      </c>
      <c r="H389" s="9" t="s">
        <v>1583</v>
      </c>
      <c r="I389" s="9" t="s">
        <v>1584</v>
      </c>
      <c r="J389" s="10">
        <v>44561.0</v>
      </c>
      <c r="K389" s="9" t="s">
        <v>1656</v>
      </c>
      <c r="L389" s="9" t="s">
        <v>1657</v>
      </c>
      <c r="M389" s="12">
        <v>1.22223E9</v>
      </c>
      <c r="N389" s="9" t="s">
        <v>1586</v>
      </c>
    </row>
    <row r="390">
      <c r="A390" s="9" t="s">
        <v>1038</v>
      </c>
      <c r="B390" s="10">
        <v>44561.0</v>
      </c>
      <c r="C390" s="11">
        <v>1.0</v>
      </c>
      <c r="D390" s="9" t="s">
        <v>1039</v>
      </c>
      <c r="E390" s="11">
        <v>24090.0</v>
      </c>
      <c r="F390" s="9" t="s">
        <v>1655</v>
      </c>
      <c r="G390" s="9" t="s">
        <v>1582</v>
      </c>
      <c r="H390" s="9" t="s">
        <v>1583</v>
      </c>
      <c r="I390" s="9" t="s">
        <v>1584</v>
      </c>
      <c r="J390" s="10">
        <v>44561.0</v>
      </c>
      <c r="K390" s="9" t="s">
        <v>1656</v>
      </c>
      <c r="L390" s="9" t="s">
        <v>1657</v>
      </c>
      <c r="M390" s="12">
        <v>6.57021E8</v>
      </c>
      <c r="N390" s="9" t="s">
        <v>1586</v>
      </c>
    </row>
    <row r="391">
      <c r="A391" s="9" t="s">
        <v>1040</v>
      </c>
      <c r="B391" s="10">
        <v>44561.0</v>
      </c>
      <c r="C391" s="11">
        <v>1.0</v>
      </c>
      <c r="D391" s="9" t="s">
        <v>1041</v>
      </c>
      <c r="E391" s="11">
        <v>25909.0</v>
      </c>
      <c r="F391" s="9" t="s">
        <v>1655</v>
      </c>
      <c r="G391" s="9" t="s">
        <v>1582</v>
      </c>
      <c r="H391" s="9" t="s">
        <v>1583</v>
      </c>
      <c r="I391" s="9" t="s">
        <v>1584</v>
      </c>
      <c r="J391" s="10">
        <v>44561.0</v>
      </c>
      <c r="K391" s="9" t="s">
        <v>1656</v>
      </c>
      <c r="L391" s="9" t="s">
        <v>1657</v>
      </c>
      <c r="M391" s="12">
        <v>4.4939E7</v>
      </c>
      <c r="N391" s="9" t="s">
        <v>1586</v>
      </c>
    </row>
    <row r="392">
      <c r="A392" s="9" t="s">
        <v>1042</v>
      </c>
      <c r="B392" s="10">
        <v>44561.0</v>
      </c>
      <c r="C392" s="11">
        <v>1.0</v>
      </c>
      <c r="D392" s="9" t="s">
        <v>1043</v>
      </c>
      <c r="E392" s="11">
        <v>23922.0</v>
      </c>
      <c r="F392" s="9" t="s">
        <v>1655</v>
      </c>
      <c r="G392" s="9" t="s">
        <v>1582</v>
      </c>
      <c r="H392" s="9" t="s">
        <v>1583</v>
      </c>
      <c r="I392" s="9" t="s">
        <v>1584</v>
      </c>
      <c r="J392" s="10">
        <v>44561.0</v>
      </c>
      <c r="K392" s="9" t="s">
        <v>1656</v>
      </c>
      <c r="L392" s="9" t="s">
        <v>1657</v>
      </c>
      <c r="M392" s="12">
        <v>1.114721E9</v>
      </c>
      <c r="N392" s="9" t="s">
        <v>1586</v>
      </c>
    </row>
    <row r="393">
      <c r="A393" s="9" t="s">
        <v>1044</v>
      </c>
      <c r="B393" s="10">
        <v>44561.0</v>
      </c>
      <c r="C393" s="11">
        <v>1.0</v>
      </c>
      <c r="D393" s="9" t="s">
        <v>127</v>
      </c>
      <c r="E393" s="11">
        <v>3395.0</v>
      </c>
      <c r="F393" s="9" t="s">
        <v>1655</v>
      </c>
      <c r="G393" s="9" t="s">
        <v>1582</v>
      </c>
      <c r="H393" s="9" t="s">
        <v>1583</v>
      </c>
      <c r="I393" s="9" t="s">
        <v>1584</v>
      </c>
      <c r="J393" s="10">
        <v>44561.0</v>
      </c>
      <c r="K393" s="9" t="s">
        <v>1656</v>
      </c>
      <c r="L393" s="9" t="s">
        <v>1657</v>
      </c>
      <c r="M393" s="12">
        <v>6.742E7</v>
      </c>
      <c r="N393" s="9" t="s">
        <v>1586</v>
      </c>
    </row>
    <row r="394">
      <c r="A394" s="9" t="s">
        <v>1045</v>
      </c>
      <c r="B394" s="10">
        <v>44561.0</v>
      </c>
      <c r="C394" s="11">
        <v>1.0</v>
      </c>
      <c r="D394" s="9" t="s">
        <v>1046</v>
      </c>
      <c r="E394" s="11">
        <v>24155.0</v>
      </c>
      <c r="F394" s="9" t="s">
        <v>1655</v>
      </c>
      <c r="G394" s="9" t="s">
        <v>1582</v>
      </c>
      <c r="H394" s="9" t="s">
        <v>1583</v>
      </c>
      <c r="I394" s="9" t="s">
        <v>1584</v>
      </c>
      <c r="J394" s="10">
        <v>44561.0</v>
      </c>
      <c r="K394" s="9" t="s">
        <v>1656</v>
      </c>
      <c r="L394" s="9" t="s">
        <v>1657</v>
      </c>
      <c r="M394" s="12">
        <v>9.3089E7</v>
      </c>
      <c r="N394" s="9" t="s">
        <v>1586</v>
      </c>
    </row>
    <row r="395">
      <c r="A395" s="9" t="s">
        <v>1047</v>
      </c>
      <c r="B395" s="10">
        <v>44561.0</v>
      </c>
      <c r="C395" s="11">
        <v>1.0</v>
      </c>
      <c r="D395" s="9" t="s">
        <v>1048</v>
      </c>
      <c r="E395" s="11">
        <v>3271.0</v>
      </c>
      <c r="F395" s="9" t="s">
        <v>1655</v>
      </c>
      <c r="G395" s="9" t="s">
        <v>1582</v>
      </c>
      <c r="H395" s="9" t="s">
        <v>1583</v>
      </c>
      <c r="I395" s="9" t="s">
        <v>1584</v>
      </c>
      <c r="J395" s="10">
        <v>44561.0</v>
      </c>
      <c r="K395" s="9" t="s">
        <v>1656</v>
      </c>
      <c r="L395" s="9" t="s">
        <v>1657</v>
      </c>
      <c r="M395" s="12">
        <v>2.89598E8</v>
      </c>
      <c r="N395" s="9" t="s">
        <v>1586</v>
      </c>
    </row>
    <row r="396">
      <c r="A396" s="9" t="s">
        <v>1049</v>
      </c>
      <c r="B396" s="10">
        <v>44561.0</v>
      </c>
      <c r="C396" s="11">
        <v>1.0</v>
      </c>
      <c r="D396" s="9" t="s">
        <v>1050</v>
      </c>
      <c r="E396" s="11">
        <v>23833.0</v>
      </c>
      <c r="F396" s="9" t="s">
        <v>1655</v>
      </c>
      <c r="G396" s="9" t="s">
        <v>1582</v>
      </c>
      <c r="H396" s="9" t="s">
        <v>1583</v>
      </c>
      <c r="I396" s="9" t="s">
        <v>1584</v>
      </c>
      <c r="J396" s="10">
        <v>44561.0</v>
      </c>
      <c r="K396" s="9" t="s">
        <v>1656</v>
      </c>
      <c r="L396" s="9" t="s">
        <v>1657</v>
      </c>
      <c r="M396" s="12">
        <v>9.5738E7</v>
      </c>
      <c r="N396" s="9" t="s">
        <v>1586</v>
      </c>
    </row>
    <row r="397">
      <c r="A397" s="9" t="s">
        <v>1051</v>
      </c>
      <c r="B397" s="10">
        <v>44561.0</v>
      </c>
      <c r="C397" s="11">
        <v>1.0</v>
      </c>
      <c r="D397" s="9" t="s">
        <v>1052</v>
      </c>
      <c r="E397" s="11">
        <v>23892.0</v>
      </c>
      <c r="F397" s="9" t="s">
        <v>1655</v>
      </c>
      <c r="G397" s="9" t="s">
        <v>1582</v>
      </c>
      <c r="H397" s="9" t="s">
        <v>1583</v>
      </c>
      <c r="I397" s="9" t="s">
        <v>1584</v>
      </c>
      <c r="J397" s="10">
        <v>44561.0</v>
      </c>
      <c r="K397" s="9" t="s">
        <v>1656</v>
      </c>
      <c r="L397" s="9" t="s">
        <v>1657</v>
      </c>
      <c r="M397" s="12">
        <v>1.027088E9</v>
      </c>
      <c r="N397" s="9" t="s">
        <v>1586</v>
      </c>
    </row>
    <row r="398">
      <c r="A398" s="9" t="s">
        <v>1053</v>
      </c>
      <c r="B398" s="10">
        <v>44561.0</v>
      </c>
      <c r="C398" s="11">
        <v>1.0</v>
      </c>
      <c r="D398" s="9" t="s">
        <v>1054</v>
      </c>
      <c r="E398" s="11">
        <v>26085.0</v>
      </c>
      <c r="F398" s="9" t="s">
        <v>1655</v>
      </c>
      <c r="G398" s="9" t="s">
        <v>1582</v>
      </c>
      <c r="H398" s="9" t="s">
        <v>1583</v>
      </c>
      <c r="I398" s="9" t="s">
        <v>1584</v>
      </c>
      <c r="J398" s="10">
        <v>44561.0</v>
      </c>
      <c r="K398" s="9" t="s">
        <v>1656</v>
      </c>
      <c r="L398" s="9" t="s">
        <v>1657</v>
      </c>
      <c r="M398" s="12">
        <v>656000.0</v>
      </c>
      <c r="N398" s="9" t="s">
        <v>1586</v>
      </c>
    </row>
    <row r="399">
      <c r="A399" s="9" t="s">
        <v>1055</v>
      </c>
      <c r="B399" s="10">
        <v>44561.0</v>
      </c>
      <c r="C399" s="11">
        <v>2.0</v>
      </c>
      <c r="D399" s="9" t="s">
        <v>1056</v>
      </c>
      <c r="E399" s="11">
        <v>23477.0</v>
      </c>
      <c r="F399" s="9" t="s">
        <v>1655</v>
      </c>
      <c r="G399" s="9" t="s">
        <v>1582</v>
      </c>
      <c r="H399" s="9" t="s">
        <v>1589</v>
      </c>
      <c r="I399" s="9" t="s">
        <v>1584</v>
      </c>
      <c r="J399" s="10">
        <v>44561.0</v>
      </c>
      <c r="K399" s="9" t="s">
        <v>1656</v>
      </c>
      <c r="L399" s="9" t="s">
        <v>1657</v>
      </c>
      <c r="M399" s="12">
        <v>7.28036E8</v>
      </c>
      <c r="N399" s="9" t="s">
        <v>1586</v>
      </c>
    </row>
    <row r="400">
      <c r="A400" s="9" t="s">
        <v>1057</v>
      </c>
      <c r="B400" s="10">
        <v>44561.0</v>
      </c>
      <c r="C400" s="11">
        <v>2.0</v>
      </c>
      <c r="D400" s="9" t="s">
        <v>1058</v>
      </c>
      <c r="E400" s="11">
        <v>25330.0</v>
      </c>
      <c r="F400" s="9" t="s">
        <v>1655</v>
      </c>
      <c r="G400" s="9" t="s">
        <v>1582</v>
      </c>
      <c r="H400" s="9" t="s">
        <v>1583</v>
      </c>
      <c r="I400" s="9" t="s">
        <v>1584</v>
      </c>
      <c r="J400" s="10">
        <v>44561.0</v>
      </c>
      <c r="K400" s="9" t="s">
        <v>1656</v>
      </c>
      <c r="L400" s="9" t="s">
        <v>1657</v>
      </c>
      <c r="M400" s="12">
        <v>2.196688E9</v>
      </c>
      <c r="N400" s="9" t="s">
        <v>1586</v>
      </c>
    </row>
    <row r="401">
      <c r="A401" s="9" t="s">
        <v>1059</v>
      </c>
      <c r="B401" s="10">
        <v>44561.0</v>
      </c>
      <c r="C401" s="11">
        <v>1.0</v>
      </c>
      <c r="D401" s="9" t="s">
        <v>1060</v>
      </c>
      <c r="E401" s="11">
        <v>23507.0</v>
      </c>
      <c r="F401" s="9" t="s">
        <v>1655</v>
      </c>
      <c r="G401" s="9" t="s">
        <v>1582</v>
      </c>
      <c r="H401" s="9" t="s">
        <v>1583</v>
      </c>
      <c r="I401" s="9" t="s">
        <v>1584</v>
      </c>
      <c r="J401" s="10">
        <v>44561.0</v>
      </c>
      <c r="K401" s="9" t="s">
        <v>1656</v>
      </c>
      <c r="L401" s="9" t="s">
        <v>1657</v>
      </c>
      <c r="M401" s="12">
        <v>1.762E7</v>
      </c>
      <c r="N401" s="9" t="s">
        <v>1586</v>
      </c>
    </row>
    <row r="402">
      <c r="A402" s="9" t="s">
        <v>1061</v>
      </c>
      <c r="B402" s="10">
        <v>44561.0</v>
      </c>
      <c r="C402" s="11">
        <v>1.0</v>
      </c>
      <c r="D402" s="9" t="s">
        <v>1062</v>
      </c>
      <c r="E402" s="11">
        <v>23760.0</v>
      </c>
      <c r="F402" s="9" t="s">
        <v>1655</v>
      </c>
      <c r="G402" s="9" t="s">
        <v>1582</v>
      </c>
      <c r="H402" s="9" t="s">
        <v>1583</v>
      </c>
      <c r="I402" s="9" t="s">
        <v>1584</v>
      </c>
      <c r="J402" s="10">
        <v>44561.0</v>
      </c>
      <c r="K402" s="9" t="s">
        <v>1656</v>
      </c>
      <c r="L402" s="9" t="s">
        <v>1657</v>
      </c>
      <c r="M402" s="12">
        <v>364000.0</v>
      </c>
      <c r="N402" s="9" t="s">
        <v>1586</v>
      </c>
    </row>
    <row r="403">
      <c r="A403" s="9" t="s">
        <v>1063</v>
      </c>
      <c r="B403" s="10">
        <v>44561.0</v>
      </c>
      <c r="C403" s="11">
        <v>1.0</v>
      </c>
      <c r="D403" s="9" t="s">
        <v>1064</v>
      </c>
      <c r="E403" s="11">
        <v>26670.0</v>
      </c>
      <c r="F403" s="9" t="s">
        <v>1655</v>
      </c>
      <c r="G403" s="9" t="s">
        <v>1582</v>
      </c>
      <c r="H403" s="9" t="s">
        <v>1583</v>
      </c>
      <c r="I403" s="9" t="s">
        <v>1584</v>
      </c>
      <c r="J403" s="10">
        <v>44561.0</v>
      </c>
      <c r="K403" s="9" t="s">
        <v>1656</v>
      </c>
      <c r="L403" s="9" t="s">
        <v>1657</v>
      </c>
      <c r="M403" s="12">
        <v>4.5365E7</v>
      </c>
      <c r="N403" s="9" t="s">
        <v>1586</v>
      </c>
    </row>
    <row r="404">
      <c r="A404" s="9" t="s">
        <v>1065</v>
      </c>
      <c r="B404" s="10">
        <v>44561.0</v>
      </c>
      <c r="C404" s="11">
        <v>1.0</v>
      </c>
      <c r="D404" s="9" t="s">
        <v>1066</v>
      </c>
      <c r="E404" s="11">
        <v>26662.0</v>
      </c>
      <c r="F404" s="9" t="s">
        <v>1655</v>
      </c>
      <c r="G404" s="9" t="s">
        <v>1582</v>
      </c>
      <c r="H404" s="9" t="s">
        <v>1583</v>
      </c>
      <c r="I404" s="9" t="s">
        <v>1584</v>
      </c>
      <c r="J404" s="10">
        <v>44561.0</v>
      </c>
      <c r="K404" s="9" t="s">
        <v>1656</v>
      </c>
      <c r="L404" s="9" t="s">
        <v>1657</v>
      </c>
      <c r="M404" s="12">
        <v>3.9192E7</v>
      </c>
      <c r="N404" s="9" t="s">
        <v>1586</v>
      </c>
    </row>
    <row r="405">
      <c r="A405" s="9" t="s">
        <v>1067</v>
      </c>
      <c r="B405" s="10">
        <v>44561.0</v>
      </c>
      <c r="C405" s="11">
        <v>1.0</v>
      </c>
      <c r="D405" s="9" t="s">
        <v>1068</v>
      </c>
      <c r="E405" s="11">
        <v>26417.0</v>
      </c>
      <c r="F405" s="9" t="s">
        <v>1655</v>
      </c>
      <c r="G405" s="9" t="s">
        <v>1582</v>
      </c>
      <c r="H405" s="9" t="s">
        <v>1583</v>
      </c>
      <c r="I405" s="9" t="s">
        <v>1584</v>
      </c>
      <c r="J405" s="10">
        <v>44561.0</v>
      </c>
      <c r="K405" s="9" t="s">
        <v>1656</v>
      </c>
      <c r="L405" s="9" t="s">
        <v>1657</v>
      </c>
      <c r="M405" s="12">
        <v>140000.0</v>
      </c>
      <c r="N405" s="9" t="s">
        <v>1586</v>
      </c>
    </row>
    <row r="406">
      <c r="A406" s="9" t="s">
        <v>1069</v>
      </c>
      <c r="B406" s="10">
        <v>44561.0</v>
      </c>
      <c r="C406" s="11">
        <v>1.0</v>
      </c>
      <c r="D406" s="9" t="s">
        <v>1070</v>
      </c>
      <c r="E406" s="11">
        <v>25658.0</v>
      </c>
      <c r="F406" s="9" t="s">
        <v>1655</v>
      </c>
      <c r="G406" s="9" t="s">
        <v>1582</v>
      </c>
      <c r="H406" s="9" t="s">
        <v>1583</v>
      </c>
      <c r="I406" s="9" t="s">
        <v>1584</v>
      </c>
      <c r="J406" s="10">
        <v>44561.0</v>
      </c>
      <c r="K406" s="9" t="s">
        <v>1656</v>
      </c>
      <c r="L406" s="9" t="s">
        <v>1657</v>
      </c>
      <c r="M406" s="12">
        <v>5.1347E7</v>
      </c>
      <c r="N406" s="9" t="s">
        <v>1586</v>
      </c>
    </row>
    <row r="407">
      <c r="A407" s="9" t="s">
        <v>1071</v>
      </c>
      <c r="B407" s="10">
        <v>44561.0</v>
      </c>
      <c r="C407" s="11">
        <v>1.0</v>
      </c>
      <c r="D407" s="9" t="s">
        <v>1072</v>
      </c>
      <c r="E407" s="11">
        <v>3450.0</v>
      </c>
      <c r="F407" s="9" t="s">
        <v>1655</v>
      </c>
      <c r="G407" s="9" t="s">
        <v>1582</v>
      </c>
      <c r="H407" s="9" t="s">
        <v>1583</v>
      </c>
      <c r="I407" s="9" t="s">
        <v>1584</v>
      </c>
      <c r="J407" s="10">
        <v>44561.0</v>
      </c>
      <c r="K407" s="9" t="s">
        <v>1656</v>
      </c>
      <c r="L407" s="9" t="s">
        <v>1657</v>
      </c>
      <c r="M407" s="12">
        <v>6633000.0</v>
      </c>
      <c r="N407" s="9" t="s">
        <v>1586</v>
      </c>
    </row>
    <row r="408">
      <c r="A408" s="9" t="s">
        <v>1073</v>
      </c>
      <c r="B408" s="10">
        <v>44561.0</v>
      </c>
      <c r="C408" s="11">
        <v>1.0</v>
      </c>
      <c r="D408" s="9" t="s">
        <v>140</v>
      </c>
      <c r="E408" s="11">
        <v>4081.0</v>
      </c>
      <c r="F408" s="9" t="s">
        <v>1655</v>
      </c>
      <c r="G408" s="9" t="s">
        <v>1582</v>
      </c>
      <c r="H408" s="9" t="s">
        <v>1583</v>
      </c>
      <c r="I408" s="9" t="s">
        <v>1584</v>
      </c>
      <c r="J408" s="10">
        <v>44561.0</v>
      </c>
      <c r="K408" s="9" t="s">
        <v>1656</v>
      </c>
      <c r="L408" s="9" t="s">
        <v>1657</v>
      </c>
      <c r="M408" s="12">
        <v>2.55019E8</v>
      </c>
      <c r="N408" s="9" t="s">
        <v>1586</v>
      </c>
    </row>
    <row r="409">
      <c r="A409" s="9" t="s">
        <v>1074</v>
      </c>
      <c r="B409" s="10">
        <v>44561.0</v>
      </c>
      <c r="C409" s="11">
        <v>2.0</v>
      </c>
      <c r="D409" s="9" t="s">
        <v>1075</v>
      </c>
      <c r="E409" s="11">
        <v>23701.0</v>
      </c>
      <c r="F409" s="9" t="s">
        <v>1655</v>
      </c>
      <c r="G409" s="9" t="s">
        <v>1582</v>
      </c>
      <c r="H409" s="9" t="s">
        <v>1583</v>
      </c>
      <c r="I409" s="9" t="s">
        <v>1584</v>
      </c>
      <c r="J409" s="10">
        <v>44561.0</v>
      </c>
      <c r="K409" s="9" t="s">
        <v>1656</v>
      </c>
      <c r="L409" s="9" t="s">
        <v>1657</v>
      </c>
      <c r="M409" s="12">
        <v>4293000.0</v>
      </c>
      <c r="N409" s="9" t="s">
        <v>1586</v>
      </c>
    </row>
    <row r="410">
      <c r="A410" s="9" t="s">
        <v>1076</v>
      </c>
      <c r="B410" s="10">
        <v>44561.0</v>
      </c>
      <c r="C410" s="11">
        <v>2.0</v>
      </c>
      <c r="D410" s="9" t="s">
        <v>1077</v>
      </c>
      <c r="E410" s="11">
        <v>23825.0</v>
      </c>
      <c r="F410" s="9" t="s">
        <v>1655</v>
      </c>
      <c r="G410" s="9" t="s">
        <v>1582</v>
      </c>
      <c r="H410" s="9" t="s">
        <v>1583</v>
      </c>
      <c r="I410" s="9" t="s">
        <v>1584</v>
      </c>
      <c r="J410" s="10">
        <v>44561.0</v>
      </c>
      <c r="K410" s="9" t="s">
        <v>1656</v>
      </c>
      <c r="L410" s="9" t="s">
        <v>1657</v>
      </c>
      <c r="M410" s="12">
        <v>6.44197E8</v>
      </c>
      <c r="N410" s="9" t="s">
        <v>1586</v>
      </c>
    </row>
    <row r="411">
      <c r="A411" s="9" t="s">
        <v>1078</v>
      </c>
      <c r="B411" s="10">
        <v>44561.0</v>
      </c>
      <c r="C411" s="11">
        <v>1.0</v>
      </c>
      <c r="D411" s="9" t="s">
        <v>1079</v>
      </c>
      <c r="E411" s="11">
        <v>26972.0</v>
      </c>
      <c r="F411" s="9" t="s">
        <v>1655</v>
      </c>
      <c r="G411" s="9" t="s">
        <v>1582</v>
      </c>
      <c r="H411" s="9" t="s">
        <v>1583</v>
      </c>
      <c r="I411" s="9" t="s">
        <v>1584</v>
      </c>
      <c r="J411" s="10">
        <v>44561.0</v>
      </c>
      <c r="K411" s="9" t="s">
        <v>1656</v>
      </c>
      <c r="L411" s="9" t="s">
        <v>1657</v>
      </c>
      <c r="M411" s="12">
        <v>1.350077E9</v>
      </c>
      <c r="N411" s="9" t="s">
        <v>1586</v>
      </c>
    </row>
    <row r="412">
      <c r="A412" s="9" t="s">
        <v>1078</v>
      </c>
      <c r="B412" s="10">
        <v>44561.0</v>
      </c>
      <c r="C412" s="11">
        <v>1.0</v>
      </c>
      <c r="D412" s="9" t="s">
        <v>1079</v>
      </c>
      <c r="E412" s="11">
        <v>26972.0</v>
      </c>
      <c r="F412" s="9" t="s">
        <v>1655</v>
      </c>
      <c r="G412" s="9" t="s">
        <v>1582</v>
      </c>
      <c r="H412" s="9" t="s">
        <v>1583</v>
      </c>
      <c r="I412" s="9" t="s">
        <v>1584</v>
      </c>
      <c r="J412" s="10">
        <v>44561.0</v>
      </c>
      <c r="K412" s="9" t="s">
        <v>1656</v>
      </c>
      <c r="L412" s="9" t="s">
        <v>1657</v>
      </c>
      <c r="M412" s="12">
        <v>1.350077E9</v>
      </c>
      <c r="N412" s="9" t="s">
        <v>1586</v>
      </c>
    </row>
    <row r="413">
      <c r="A413" s="9" t="s">
        <v>1080</v>
      </c>
      <c r="B413" s="10">
        <v>44561.0</v>
      </c>
      <c r="C413" s="11">
        <v>1.0</v>
      </c>
      <c r="D413" s="9" t="s">
        <v>1081</v>
      </c>
      <c r="E413" s="11">
        <v>25127.0</v>
      </c>
      <c r="F413" s="9" t="s">
        <v>1655</v>
      </c>
      <c r="G413" s="9" t="s">
        <v>1582</v>
      </c>
      <c r="H413" s="9" t="s">
        <v>1583</v>
      </c>
      <c r="I413" s="9" t="s">
        <v>1584</v>
      </c>
      <c r="J413" s="10">
        <v>44561.0</v>
      </c>
      <c r="K413" s="9" t="s">
        <v>1656</v>
      </c>
      <c r="L413" s="9" t="s">
        <v>1657</v>
      </c>
      <c r="M413" s="12">
        <v>2.8373E7</v>
      </c>
      <c r="N413" s="9" t="s">
        <v>1586</v>
      </c>
    </row>
    <row r="414">
      <c r="A414" s="9" t="s">
        <v>1082</v>
      </c>
      <c r="B414" s="10">
        <v>44561.0</v>
      </c>
      <c r="C414" s="11">
        <v>1.0</v>
      </c>
      <c r="D414" s="9" t="s">
        <v>1083</v>
      </c>
      <c r="E414" s="11">
        <v>23558.0</v>
      </c>
      <c r="F414" s="9" t="s">
        <v>1655</v>
      </c>
      <c r="G414" s="9" t="s">
        <v>1582</v>
      </c>
      <c r="H414" s="9" t="s">
        <v>1589</v>
      </c>
      <c r="I414" s="9" t="s">
        <v>1584</v>
      </c>
      <c r="J414" s="10">
        <v>44561.0</v>
      </c>
      <c r="K414" s="9" t="s">
        <v>1656</v>
      </c>
      <c r="L414" s="9" t="s">
        <v>1657</v>
      </c>
      <c r="M414" s="12">
        <v>2.7458E7</v>
      </c>
      <c r="N414" s="9" t="s">
        <v>1586</v>
      </c>
    </row>
    <row r="415">
      <c r="A415" s="9" t="s">
        <v>1084</v>
      </c>
      <c r="B415" s="10">
        <v>44561.0</v>
      </c>
      <c r="C415" s="11">
        <v>1.0</v>
      </c>
      <c r="D415" s="9" t="s">
        <v>1085</v>
      </c>
      <c r="E415" s="11">
        <v>23566.0</v>
      </c>
      <c r="F415" s="9" t="s">
        <v>1655</v>
      </c>
      <c r="G415" s="9" t="s">
        <v>1582</v>
      </c>
      <c r="H415" s="9" t="s">
        <v>1589</v>
      </c>
      <c r="I415" s="9" t="s">
        <v>1584</v>
      </c>
      <c r="J415" s="10">
        <v>44561.0</v>
      </c>
      <c r="K415" s="9" t="s">
        <v>1656</v>
      </c>
      <c r="L415" s="9" t="s">
        <v>1657</v>
      </c>
      <c r="M415" s="12">
        <v>1.16514E8</v>
      </c>
      <c r="N415" s="9" t="s">
        <v>1586</v>
      </c>
    </row>
    <row r="416">
      <c r="A416" s="9" t="s">
        <v>1086</v>
      </c>
      <c r="B416" s="10">
        <v>44561.0</v>
      </c>
      <c r="C416" s="11">
        <v>1.0</v>
      </c>
      <c r="D416" s="9" t="s">
        <v>1087</v>
      </c>
      <c r="E416" s="11">
        <v>26654.0</v>
      </c>
      <c r="F416" s="9" t="s">
        <v>1655</v>
      </c>
      <c r="G416" s="9" t="s">
        <v>1582</v>
      </c>
      <c r="H416" s="9" t="s">
        <v>1583</v>
      </c>
      <c r="I416" s="9" t="s">
        <v>1584</v>
      </c>
      <c r="J416" s="10">
        <v>44561.0</v>
      </c>
      <c r="K416" s="9" t="s">
        <v>1656</v>
      </c>
      <c r="L416" s="9" t="s">
        <v>1657</v>
      </c>
      <c r="M416" s="12">
        <v>9.8951E7</v>
      </c>
      <c r="N416" s="9" t="s">
        <v>1586</v>
      </c>
    </row>
    <row r="417">
      <c r="A417" s="9" t="s">
        <v>1088</v>
      </c>
      <c r="B417" s="10">
        <v>44561.0</v>
      </c>
      <c r="C417" s="11">
        <v>1.0</v>
      </c>
      <c r="D417" s="9" t="s">
        <v>1089</v>
      </c>
      <c r="E417" s="11">
        <v>23850.0</v>
      </c>
      <c r="F417" s="9" t="s">
        <v>1655</v>
      </c>
      <c r="G417" s="9" t="s">
        <v>1582</v>
      </c>
      <c r="H417" s="9" t="s">
        <v>1589</v>
      </c>
      <c r="I417" s="9" t="s">
        <v>1584</v>
      </c>
      <c r="J417" s="10">
        <v>44561.0</v>
      </c>
      <c r="K417" s="9" t="s">
        <v>1656</v>
      </c>
      <c r="L417" s="9" t="s">
        <v>1657</v>
      </c>
      <c r="M417" s="12">
        <v>4.8038E7</v>
      </c>
      <c r="N417" s="9" t="s">
        <v>1586</v>
      </c>
    </row>
    <row r="418">
      <c r="A418" s="9" t="s">
        <v>1090</v>
      </c>
      <c r="B418" s="10">
        <v>44561.0</v>
      </c>
      <c r="C418" s="11">
        <v>1.0</v>
      </c>
      <c r="D418" s="9" t="s">
        <v>1091</v>
      </c>
      <c r="E418" s="11">
        <v>24538.0</v>
      </c>
      <c r="F418" s="9" t="s">
        <v>1655</v>
      </c>
      <c r="G418" s="9" t="s">
        <v>1582</v>
      </c>
      <c r="H418" s="9" t="s">
        <v>1583</v>
      </c>
      <c r="I418" s="9" t="s">
        <v>1584</v>
      </c>
      <c r="J418" s="10">
        <v>44561.0</v>
      </c>
      <c r="K418" s="9" t="s">
        <v>1656</v>
      </c>
      <c r="L418" s="9" t="s">
        <v>1657</v>
      </c>
      <c r="M418" s="12">
        <v>2.0758E7</v>
      </c>
      <c r="N418" s="9" t="s">
        <v>1586</v>
      </c>
    </row>
    <row r="419">
      <c r="A419" s="9" t="s">
        <v>1092</v>
      </c>
      <c r="B419" s="10">
        <v>44561.0</v>
      </c>
      <c r="C419" s="11">
        <v>1.0</v>
      </c>
      <c r="D419" s="9" t="s">
        <v>1093</v>
      </c>
      <c r="E419" s="11">
        <v>23841.0</v>
      </c>
      <c r="F419" s="9" t="s">
        <v>1655</v>
      </c>
      <c r="G419" s="9" t="s">
        <v>1582</v>
      </c>
      <c r="H419" s="9" t="s">
        <v>1589</v>
      </c>
      <c r="I419" s="9" t="s">
        <v>1584</v>
      </c>
      <c r="J419" s="10">
        <v>44561.0</v>
      </c>
      <c r="K419" s="9" t="s">
        <v>1656</v>
      </c>
      <c r="L419" s="9" t="s">
        <v>1657</v>
      </c>
      <c r="M419" s="12">
        <v>4.571E7</v>
      </c>
      <c r="N419" s="9" t="s">
        <v>1586</v>
      </c>
    </row>
    <row r="420">
      <c r="A420" s="9" t="s">
        <v>1094</v>
      </c>
      <c r="B420" s="10">
        <v>44561.0</v>
      </c>
      <c r="C420" s="11">
        <v>1.0</v>
      </c>
      <c r="D420" s="9" t="s">
        <v>1095</v>
      </c>
      <c r="E420" s="11">
        <v>24139.0</v>
      </c>
      <c r="F420" s="9" t="s">
        <v>1655</v>
      </c>
      <c r="G420" s="9" t="s">
        <v>1582</v>
      </c>
      <c r="H420" s="9" t="s">
        <v>1583</v>
      </c>
      <c r="I420" s="9" t="s">
        <v>1584</v>
      </c>
      <c r="J420" s="10">
        <v>44561.0</v>
      </c>
      <c r="K420" s="9" t="s">
        <v>1656</v>
      </c>
      <c r="L420" s="9" t="s">
        <v>1657</v>
      </c>
      <c r="M420" s="12">
        <v>5.1304E7</v>
      </c>
      <c r="N420" s="9" t="s">
        <v>1586</v>
      </c>
    </row>
    <row r="421">
      <c r="A421" s="9" t="s">
        <v>1096</v>
      </c>
      <c r="B421" s="10">
        <v>44561.0</v>
      </c>
      <c r="C421" s="11">
        <v>1.0</v>
      </c>
      <c r="D421" s="9" t="s">
        <v>1097</v>
      </c>
      <c r="E421" s="11">
        <v>25178.0</v>
      </c>
      <c r="F421" s="9" t="s">
        <v>1655</v>
      </c>
      <c r="G421" s="9" t="s">
        <v>1582</v>
      </c>
      <c r="H421" s="9" t="s">
        <v>1583</v>
      </c>
      <c r="I421" s="9" t="s">
        <v>1584</v>
      </c>
      <c r="J421" s="10">
        <v>44561.0</v>
      </c>
      <c r="K421" s="9" t="s">
        <v>1656</v>
      </c>
      <c r="L421" s="9" t="s">
        <v>1657</v>
      </c>
      <c r="M421" s="12">
        <v>4.15127E8</v>
      </c>
      <c r="N421" s="9" t="s">
        <v>1586</v>
      </c>
    </row>
    <row r="422">
      <c r="A422" s="9" t="s">
        <v>1098</v>
      </c>
      <c r="B422" s="10">
        <v>44561.0</v>
      </c>
      <c r="C422" s="11">
        <v>1.0</v>
      </c>
      <c r="D422" s="9" t="s">
        <v>1099</v>
      </c>
      <c r="E422" s="11">
        <v>20621.0</v>
      </c>
      <c r="F422" s="9" t="s">
        <v>1655</v>
      </c>
      <c r="G422" s="9" t="s">
        <v>1582</v>
      </c>
      <c r="H422" s="9" t="s">
        <v>1583</v>
      </c>
      <c r="I422" s="9" t="s">
        <v>1584</v>
      </c>
      <c r="J422" s="10">
        <v>44561.0</v>
      </c>
      <c r="K422" s="9" t="s">
        <v>1656</v>
      </c>
      <c r="L422" s="9" t="s">
        <v>1657</v>
      </c>
      <c r="M422" s="12">
        <v>1.193115E9</v>
      </c>
      <c r="N422" s="9" t="s">
        <v>1586</v>
      </c>
    </row>
    <row r="423">
      <c r="A423" s="9" t="s">
        <v>1100</v>
      </c>
      <c r="B423" s="10">
        <v>44561.0</v>
      </c>
      <c r="C423" s="11">
        <v>1.0</v>
      </c>
      <c r="D423" s="9" t="s">
        <v>1101</v>
      </c>
      <c r="E423" s="11">
        <v>23698.0</v>
      </c>
      <c r="F423" s="9" t="s">
        <v>1655</v>
      </c>
      <c r="G423" s="9" t="s">
        <v>1582</v>
      </c>
      <c r="H423" s="9" t="s">
        <v>1589</v>
      </c>
      <c r="I423" s="9" t="s">
        <v>1584</v>
      </c>
      <c r="J423" s="10">
        <v>44561.0</v>
      </c>
      <c r="K423" s="9" t="s">
        <v>1656</v>
      </c>
      <c r="L423" s="9" t="s">
        <v>1657</v>
      </c>
      <c r="M423" s="12">
        <v>9.9595E7</v>
      </c>
      <c r="N423" s="9" t="s">
        <v>1586</v>
      </c>
    </row>
    <row r="424">
      <c r="A424" s="9" t="s">
        <v>1102</v>
      </c>
      <c r="B424" s="10">
        <v>44561.0</v>
      </c>
      <c r="C424" s="11">
        <v>1.0</v>
      </c>
      <c r="D424" s="9" t="s">
        <v>1103</v>
      </c>
      <c r="E424" s="11">
        <v>23795.0</v>
      </c>
      <c r="F424" s="9" t="s">
        <v>1655</v>
      </c>
      <c r="G424" s="9" t="s">
        <v>1582</v>
      </c>
      <c r="H424" s="9" t="s">
        <v>1583</v>
      </c>
      <c r="I424" s="9" t="s">
        <v>1584</v>
      </c>
      <c r="J424" s="10">
        <v>44561.0</v>
      </c>
      <c r="K424" s="9" t="s">
        <v>1656</v>
      </c>
      <c r="L424" s="9" t="s">
        <v>1657</v>
      </c>
      <c r="M424" s="12">
        <v>1.6185E7</v>
      </c>
      <c r="N424" s="9" t="s">
        <v>1586</v>
      </c>
    </row>
    <row r="425">
      <c r="A425" s="9" t="s">
        <v>1104</v>
      </c>
      <c r="B425" s="10">
        <v>44561.0</v>
      </c>
      <c r="C425" s="11">
        <v>1.0</v>
      </c>
      <c r="D425" s="9" t="s">
        <v>139</v>
      </c>
      <c r="E425" s="11">
        <v>3158.0</v>
      </c>
      <c r="F425" s="9" t="s">
        <v>1655</v>
      </c>
      <c r="G425" s="9" t="s">
        <v>1582</v>
      </c>
      <c r="H425" s="9" t="s">
        <v>1583</v>
      </c>
      <c r="I425" s="9" t="s">
        <v>1584</v>
      </c>
      <c r="J425" s="10">
        <v>44561.0</v>
      </c>
      <c r="K425" s="9" t="s">
        <v>1656</v>
      </c>
      <c r="L425" s="9" t="s">
        <v>1657</v>
      </c>
      <c r="M425" s="12">
        <v>2.20859E8</v>
      </c>
      <c r="N425" s="9" t="s">
        <v>1586</v>
      </c>
    </row>
    <row r="426">
      <c r="A426" s="9" t="s">
        <v>1105</v>
      </c>
      <c r="B426" s="10">
        <v>44561.0</v>
      </c>
      <c r="C426" s="11">
        <v>1.0</v>
      </c>
      <c r="D426" s="9" t="s">
        <v>1106</v>
      </c>
      <c r="E426" s="11">
        <v>26794.0</v>
      </c>
      <c r="F426" s="9" t="s">
        <v>1655</v>
      </c>
      <c r="G426" s="9" t="s">
        <v>1582</v>
      </c>
      <c r="H426" s="9" t="s">
        <v>1583</v>
      </c>
      <c r="I426" s="9" t="s">
        <v>1584</v>
      </c>
      <c r="J426" s="10">
        <v>44561.0</v>
      </c>
      <c r="K426" s="9" t="s">
        <v>1656</v>
      </c>
      <c r="L426" s="9" t="s">
        <v>1657</v>
      </c>
      <c r="M426" s="12">
        <v>9.5781E7</v>
      </c>
      <c r="N426" s="9" t="s">
        <v>1586</v>
      </c>
    </row>
    <row r="427">
      <c r="A427" s="9" t="s">
        <v>1107</v>
      </c>
      <c r="B427" s="10">
        <v>44561.0</v>
      </c>
      <c r="C427" s="11">
        <v>1.0</v>
      </c>
      <c r="D427" s="9" t="s">
        <v>1108</v>
      </c>
      <c r="E427" s="11">
        <v>25623.0</v>
      </c>
      <c r="F427" s="9" t="s">
        <v>1655</v>
      </c>
      <c r="G427" s="9" t="s">
        <v>1582</v>
      </c>
      <c r="H427" s="9" t="s">
        <v>1583</v>
      </c>
      <c r="I427" s="9" t="s">
        <v>1584</v>
      </c>
      <c r="J427" s="10">
        <v>44561.0</v>
      </c>
      <c r="K427" s="9" t="s">
        <v>1656</v>
      </c>
      <c r="L427" s="9" t="s">
        <v>1657</v>
      </c>
      <c r="M427" s="12">
        <v>2.53347E9</v>
      </c>
      <c r="N427" s="9" t="s">
        <v>1586</v>
      </c>
    </row>
    <row r="428">
      <c r="A428" s="9" t="s">
        <v>1109</v>
      </c>
      <c r="B428" s="10">
        <v>44561.0</v>
      </c>
      <c r="C428" s="11">
        <v>1.0</v>
      </c>
      <c r="D428" s="9" t="s">
        <v>1110</v>
      </c>
      <c r="E428" s="11">
        <v>25305.0</v>
      </c>
      <c r="F428" s="9" t="s">
        <v>1655</v>
      </c>
      <c r="G428" s="9" t="s">
        <v>1582</v>
      </c>
      <c r="H428" s="9" t="s">
        <v>1583</v>
      </c>
      <c r="I428" s="9" t="s">
        <v>1584</v>
      </c>
      <c r="J428" s="10">
        <v>44561.0</v>
      </c>
      <c r="K428" s="9" t="s">
        <v>1656</v>
      </c>
      <c r="L428" s="9" t="s">
        <v>1657</v>
      </c>
      <c r="M428" s="12">
        <v>2.9183E7</v>
      </c>
      <c r="N428" s="9" t="s">
        <v>1586</v>
      </c>
    </row>
    <row r="429">
      <c r="A429" s="9" t="s">
        <v>1111</v>
      </c>
      <c r="B429" s="10">
        <v>44561.0</v>
      </c>
      <c r="C429" s="11">
        <v>1.0</v>
      </c>
      <c r="D429" s="9" t="s">
        <v>1112</v>
      </c>
      <c r="E429" s="11">
        <v>24716.0</v>
      </c>
      <c r="F429" s="9" t="s">
        <v>1655</v>
      </c>
      <c r="G429" s="9" t="s">
        <v>1582</v>
      </c>
      <c r="H429" s="9" t="s">
        <v>1583</v>
      </c>
      <c r="I429" s="9" t="s">
        <v>1584</v>
      </c>
      <c r="J429" s="10">
        <v>44561.0</v>
      </c>
      <c r="K429" s="9" t="s">
        <v>1656</v>
      </c>
      <c r="L429" s="9" t="s">
        <v>1657</v>
      </c>
      <c r="M429" s="12">
        <v>7.88009E8</v>
      </c>
      <c r="N429" s="9" t="s">
        <v>1586</v>
      </c>
    </row>
    <row r="430">
      <c r="A430" s="9" t="s">
        <v>1113</v>
      </c>
      <c r="B430" s="10">
        <v>44561.0</v>
      </c>
      <c r="C430" s="11">
        <v>1.0</v>
      </c>
      <c r="D430" s="9" t="s">
        <v>1114</v>
      </c>
      <c r="E430" s="11">
        <v>25194.0</v>
      </c>
      <c r="F430" s="9" t="s">
        <v>1655</v>
      </c>
      <c r="G430" s="9" t="s">
        <v>1582</v>
      </c>
      <c r="H430" s="9" t="s">
        <v>1583</v>
      </c>
      <c r="I430" s="9" t="s">
        <v>1584</v>
      </c>
      <c r="J430" s="10">
        <v>44561.0</v>
      </c>
      <c r="K430" s="9" t="s">
        <v>1656</v>
      </c>
      <c r="L430" s="9" t="s">
        <v>1657</v>
      </c>
      <c r="M430" s="12">
        <v>3.8485E7</v>
      </c>
      <c r="N430" s="9" t="s">
        <v>1586</v>
      </c>
    </row>
    <row r="431">
      <c r="A431" s="9" t="s">
        <v>1115</v>
      </c>
      <c r="B431" s="10">
        <v>44561.0</v>
      </c>
      <c r="C431" s="11">
        <v>1.0</v>
      </c>
      <c r="D431" s="9" t="s">
        <v>1116</v>
      </c>
      <c r="E431" s="11">
        <v>26689.0</v>
      </c>
      <c r="F431" s="9" t="s">
        <v>1655</v>
      </c>
      <c r="G431" s="9" t="s">
        <v>1582</v>
      </c>
      <c r="H431" s="9" t="s">
        <v>1583</v>
      </c>
      <c r="I431" s="9" t="s">
        <v>1584</v>
      </c>
      <c r="J431" s="10">
        <v>44561.0</v>
      </c>
      <c r="K431" s="9" t="s">
        <v>1656</v>
      </c>
      <c r="L431" s="9" t="s">
        <v>1657</v>
      </c>
      <c r="M431" s="12">
        <v>3.8104E7</v>
      </c>
      <c r="N431" s="9" t="s">
        <v>1586</v>
      </c>
    </row>
    <row r="432">
      <c r="A432" s="9" t="s">
        <v>1117</v>
      </c>
      <c r="B432" s="10">
        <v>44561.0</v>
      </c>
      <c r="C432" s="11">
        <v>2.0</v>
      </c>
      <c r="D432" s="9" t="s">
        <v>1118</v>
      </c>
      <c r="E432" s="11">
        <v>25070.0</v>
      </c>
      <c r="F432" s="9" t="s">
        <v>1655</v>
      </c>
      <c r="G432" s="9" t="s">
        <v>1582</v>
      </c>
      <c r="H432" s="9" t="s">
        <v>1583</v>
      </c>
      <c r="I432" s="9" t="s">
        <v>1584</v>
      </c>
      <c r="J432" s="10">
        <v>44561.0</v>
      </c>
      <c r="K432" s="9" t="s">
        <v>1656</v>
      </c>
      <c r="L432" s="9" t="s">
        <v>1657</v>
      </c>
      <c r="M432" s="12">
        <v>6.22348E8</v>
      </c>
      <c r="N432" s="9" t="s">
        <v>1586</v>
      </c>
    </row>
    <row r="433">
      <c r="A433" s="9" t="s">
        <v>1119</v>
      </c>
      <c r="B433" s="10">
        <v>44561.0</v>
      </c>
      <c r="C433" s="11">
        <v>3.0</v>
      </c>
      <c r="D433" s="9" t="s">
        <v>1120</v>
      </c>
      <c r="E433" s="11">
        <v>24830.0</v>
      </c>
      <c r="F433" s="9" t="s">
        <v>1655</v>
      </c>
      <c r="G433" s="9" t="s">
        <v>1582</v>
      </c>
      <c r="H433" s="9" t="s">
        <v>1583</v>
      </c>
      <c r="I433" s="9" t="s">
        <v>1584</v>
      </c>
      <c r="J433" s="10">
        <v>44561.0</v>
      </c>
      <c r="K433" s="9" t="s">
        <v>1656</v>
      </c>
      <c r="L433" s="9" t="s">
        <v>1657</v>
      </c>
      <c r="M433" s="12">
        <v>1.73614E8</v>
      </c>
      <c r="N433" s="9" t="s">
        <v>1586</v>
      </c>
    </row>
    <row r="434">
      <c r="A434" s="9" t="s">
        <v>1121</v>
      </c>
      <c r="B434" s="10">
        <v>44561.0</v>
      </c>
      <c r="C434" s="11">
        <v>1.0</v>
      </c>
      <c r="D434" s="9" t="s">
        <v>1122</v>
      </c>
      <c r="E434" s="11">
        <v>24210.0</v>
      </c>
      <c r="F434" s="9" t="s">
        <v>1655</v>
      </c>
      <c r="G434" s="9" t="s">
        <v>1582</v>
      </c>
      <c r="H434" s="9" t="s">
        <v>1583</v>
      </c>
      <c r="I434" s="9" t="s">
        <v>1584</v>
      </c>
      <c r="J434" s="10">
        <v>44561.0</v>
      </c>
      <c r="K434" s="9" t="s">
        <v>1656</v>
      </c>
      <c r="L434" s="9" t="s">
        <v>1657</v>
      </c>
      <c r="M434" s="12">
        <v>4.29668E8</v>
      </c>
      <c r="N434" s="9" t="s">
        <v>1586</v>
      </c>
    </row>
    <row r="435">
      <c r="A435" s="9" t="s">
        <v>1123</v>
      </c>
      <c r="B435" s="10">
        <v>44561.0</v>
      </c>
      <c r="C435" s="11">
        <v>1.0</v>
      </c>
      <c r="D435" s="9" t="s">
        <v>1124</v>
      </c>
      <c r="E435" s="11">
        <v>24120.0</v>
      </c>
      <c r="F435" s="9" t="s">
        <v>1655</v>
      </c>
      <c r="G435" s="9" t="s">
        <v>1582</v>
      </c>
      <c r="H435" s="9" t="s">
        <v>1583</v>
      </c>
      <c r="I435" s="9" t="s">
        <v>1584</v>
      </c>
      <c r="J435" s="10">
        <v>44561.0</v>
      </c>
      <c r="K435" s="9" t="s">
        <v>1656</v>
      </c>
      <c r="L435" s="9" t="s">
        <v>1657</v>
      </c>
      <c r="M435" s="12">
        <v>1.3344E7</v>
      </c>
      <c r="N435" s="9" t="s">
        <v>1586</v>
      </c>
    </row>
    <row r="436">
      <c r="A436" s="9" t="s">
        <v>1125</v>
      </c>
      <c r="B436" s="10">
        <v>44561.0</v>
      </c>
      <c r="C436" s="11">
        <v>1.0</v>
      </c>
      <c r="D436" s="9" t="s">
        <v>1126</v>
      </c>
      <c r="E436" s="11">
        <v>26204.0</v>
      </c>
      <c r="F436" s="9" t="s">
        <v>1655</v>
      </c>
      <c r="G436" s="9" t="s">
        <v>1582</v>
      </c>
      <c r="H436" s="9" t="s">
        <v>1583</v>
      </c>
      <c r="I436" s="9" t="s">
        <v>1584</v>
      </c>
      <c r="J436" s="10">
        <v>44561.0</v>
      </c>
      <c r="K436" s="9" t="s">
        <v>1656</v>
      </c>
      <c r="L436" s="9" t="s">
        <v>1657</v>
      </c>
      <c r="M436" s="12">
        <v>6.9561E7</v>
      </c>
      <c r="N436" s="9" t="s">
        <v>1586</v>
      </c>
    </row>
    <row r="437">
      <c r="A437" s="9" t="s">
        <v>1127</v>
      </c>
      <c r="B437" s="10">
        <v>44561.0</v>
      </c>
      <c r="C437" s="11">
        <v>1.0</v>
      </c>
      <c r="D437" s="9" t="s">
        <v>333</v>
      </c>
      <c r="E437" s="11">
        <v>15300.0</v>
      </c>
      <c r="F437" s="9" t="s">
        <v>1655</v>
      </c>
      <c r="G437" s="9" t="s">
        <v>1582</v>
      </c>
      <c r="H437" s="9" t="s">
        <v>1583</v>
      </c>
      <c r="I437" s="9" t="s">
        <v>1584</v>
      </c>
      <c r="J437" s="10">
        <v>44561.0</v>
      </c>
      <c r="K437" s="9" t="s">
        <v>1656</v>
      </c>
      <c r="L437" s="9" t="s">
        <v>1657</v>
      </c>
      <c r="M437" s="12">
        <v>1.084042E9</v>
      </c>
      <c r="N437" s="9" t="s">
        <v>1586</v>
      </c>
    </row>
    <row r="438">
      <c r="A438" s="9" t="s">
        <v>1128</v>
      </c>
      <c r="B438" s="10">
        <v>44561.0</v>
      </c>
      <c r="C438" s="11">
        <v>1.0</v>
      </c>
      <c r="D438" s="9" t="s">
        <v>1129</v>
      </c>
      <c r="E438" s="11">
        <v>25186.0</v>
      </c>
      <c r="F438" s="9" t="s">
        <v>1655</v>
      </c>
      <c r="G438" s="9" t="s">
        <v>1582</v>
      </c>
      <c r="H438" s="9" t="s">
        <v>1583</v>
      </c>
      <c r="I438" s="9" t="s">
        <v>1584</v>
      </c>
      <c r="J438" s="10">
        <v>44561.0</v>
      </c>
      <c r="K438" s="9" t="s">
        <v>1656</v>
      </c>
      <c r="L438" s="9" t="s">
        <v>1657</v>
      </c>
      <c r="M438" s="12">
        <v>4086000.0</v>
      </c>
      <c r="N438" s="9" t="s">
        <v>1586</v>
      </c>
    </row>
    <row r="439">
      <c r="A439" s="9" t="s">
        <v>1130</v>
      </c>
      <c r="B439" s="10">
        <v>44561.0</v>
      </c>
      <c r="C439" s="11">
        <v>1.0</v>
      </c>
      <c r="D439" s="9" t="s">
        <v>1131</v>
      </c>
      <c r="E439" s="11">
        <v>23990.0</v>
      </c>
      <c r="F439" s="9" t="s">
        <v>1655</v>
      </c>
      <c r="G439" s="9" t="s">
        <v>1582</v>
      </c>
      <c r="H439" s="9" t="s">
        <v>1583</v>
      </c>
      <c r="I439" s="9" t="s">
        <v>1584</v>
      </c>
      <c r="J439" s="10">
        <v>44561.0</v>
      </c>
      <c r="K439" s="9" t="s">
        <v>1656</v>
      </c>
      <c r="L439" s="9" t="s">
        <v>1657</v>
      </c>
      <c r="M439" s="12">
        <v>1535000.0</v>
      </c>
      <c r="N439" s="9" t="s">
        <v>1586</v>
      </c>
    </row>
    <row r="440">
      <c r="A440" s="9" t="s">
        <v>1132</v>
      </c>
      <c r="B440" s="10">
        <v>44561.0</v>
      </c>
      <c r="C440" s="11">
        <v>1.0</v>
      </c>
      <c r="D440" s="9" t="s">
        <v>1133</v>
      </c>
      <c r="E440" s="11">
        <v>23809.0</v>
      </c>
      <c r="F440" s="9" t="s">
        <v>1655</v>
      </c>
      <c r="G440" s="9" t="s">
        <v>1582</v>
      </c>
      <c r="H440" s="9" t="s">
        <v>1583</v>
      </c>
      <c r="I440" s="9" t="s">
        <v>1584</v>
      </c>
      <c r="J440" s="10">
        <v>44561.0</v>
      </c>
      <c r="K440" s="9" t="s">
        <v>1656</v>
      </c>
      <c r="L440" s="9" t="s">
        <v>1657</v>
      </c>
      <c r="M440" s="12">
        <v>2.6763E8</v>
      </c>
      <c r="N440" s="9" t="s">
        <v>1586</v>
      </c>
    </row>
    <row r="441">
      <c r="A441" s="9" t="s">
        <v>1134</v>
      </c>
      <c r="B441" s="10">
        <v>44561.0</v>
      </c>
      <c r="C441" s="11">
        <v>1.0</v>
      </c>
      <c r="D441" s="9" t="s">
        <v>1135</v>
      </c>
      <c r="E441" s="11">
        <v>25771.0</v>
      </c>
      <c r="F441" s="9" t="s">
        <v>1655</v>
      </c>
      <c r="G441" s="9" t="s">
        <v>1582</v>
      </c>
      <c r="H441" s="9" t="s">
        <v>1583</v>
      </c>
      <c r="I441" s="9" t="s">
        <v>1584</v>
      </c>
      <c r="J441" s="10">
        <v>44561.0</v>
      </c>
      <c r="K441" s="9" t="s">
        <v>1656</v>
      </c>
      <c r="L441" s="9" t="s">
        <v>1657</v>
      </c>
      <c r="M441" s="12">
        <v>1.26182E8</v>
      </c>
      <c r="N441" s="9" t="s">
        <v>1586</v>
      </c>
    </row>
    <row r="442">
      <c r="A442" s="9" t="s">
        <v>1136</v>
      </c>
      <c r="B442" s="10">
        <v>44561.0</v>
      </c>
      <c r="C442" s="11">
        <v>1.0</v>
      </c>
      <c r="D442" s="9" t="s">
        <v>1137</v>
      </c>
      <c r="E442" s="11">
        <v>26280.0</v>
      </c>
      <c r="F442" s="9" t="s">
        <v>1655</v>
      </c>
      <c r="G442" s="9" t="s">
        <v>1582</v>
      </c>
      <c r="H442" s="9" t="s">
        <v>1583</v>
      </c>
      <c r="I442" s="9" t="s">
        <v>1584</v>
      </c>
      <c r="J442" s="10">
        <v>44561.0</v>
      </c>
      <c r="K442" s="9" t="s">
        <v>1656</v>
      </c>
      <c r="L442" s="9" t="s">
        <v>1657</v>
      </c>
      <c r="M442" s="12">
        <v>7.6915E7</v>
      </c>
      <c r="N442" s="9" t="s">
        <v>1586</v>
      </c>
    </row>
    <row r="443">
      <c r="A443" s="9" t="s">
        <v>1138</v>
      </c>
      <c r="B443" s="10">
        <v>44561.0</v>
      </c>
      <c r="C443" s="11">
        <v>1.0</v>
      </c>
      <c r="D443" s="9" t="s">
        <v>1139</v>
      </c>
      <c r="E443" s="11">
        <v>26816.0</v>
      </c>
      <c r="F443" s="9" t="s">
        <v>1655</v>
      </c>
      <c r="G443" s="9" t="s">
        <v>1582</v>
      </c>
      <c r="H443" s="9" t="s">
        <v>1583</v>
      </c>
      <c r="I443" s="9" t="s">
        <v>1584</v>
      </c>
      <c r="J443" s="10">
        <v>44561.0</v>
      </c>
      <c r="K443" s="9" t="s">
        <v>1656</v>
      </c>
      <c r="L443" s="9" t="s">
        <v>1657</v>
      </c>
      <c r="M443" s="12">
        <v>0.0</v>
      </c>
      <c r="N443" s="9" t="s">
        <v>1586</v>
      </c>
    </row>
    <row r="444">
      <c r="A444" s="9" t="s">
        <v>1140</v>
      </c>
      <c r="B444" s="10">
        <v>44561.0</v>
      </c>
      <c r="C444" s="11">
        <v>3.0</v>
      </c>
      <c r="D444" s="9" t="s">
        <v>1141</v>
      </c>
      <c r="E444" s="11">
        <v>26077.0</v>
      </c>
      <c r="F444" s="9" t="s">
        <v>1655</v>
      </c>
      <c r="G444" s="9" t="s">
        <v>1582</v>
      </c>
      <c r="H444" s="9" t="s">
        <v>1583</v>
      </c>
      <c r="I444" s="9" t="s">
        <v>1584</v>
      </c>
      <c r="J444" s="10">
        <v>44561.0</v>
      </c>
      <c r="K444" s="9" t="s">
        <v>1656</v>
      </c>
      <c r="L444" s="9" t="s">
        <v>1657</v>
      </c>
      <c r="M444" s="12">
        <v>2.5841E7</v>
      </c>
      <c r="N444" s="9" t="s">
        <v>1586</v>
      </c>
    </row>
    <row r="445">
      <c r="A445" s="9" t="s">
        <v>1142</v>
      </c>
      <c r="B445" s="10">
        <v>44561.0</v>
      </c>
      <c r="C445" s="11">
        <v>2.0</v>
      </c>
      <c r="D445" s="9" t="s">
        <v>1143</v>
      </c>
      <c r="E445" s="11">
        <v>25062.0</v>
      </c>
      <c r="F445" s="9" t="s">
        <v>1655</v>
      </c>
      <c r="G445" s="9" t="s">
        <v>1582</v>
      </c>
      <c r="H445" s="9" t="s">
        <v>1583</v>
      </c>
      <c r="I445" s="9" t="s">
        <v>1584</v>
      </c>
      <c r="J445" s="10">
        <v>44561.0</v>
      </c>
      <c r="K445" s="9" t="s">
        <v>1656</v>
      </c>
      <c r="L445" s="9" t="s">
        <v>1657</v>
      </c>
      <c r="M445" s="12">
        <v>4.8205E7</v>
      </c>
      <c r="N445" s="9" t="s">
        <v>1586</v>
      </c>
    </row>
    <row r="446">
      <c r="A446" s="9" t="s">
        <v>1144</v>
      </c>
      <c r="B446" s="10">
        <v>44561.0</v>
      </c>
      <c r="C446" s="11">
        <v>1.0</v>
      </c>
      <c r="D446" s="9" t="s">
        <v>1145</v>
      </c>
      <c r="E446" s="11">
        <v>24082.0</v>
      </c>
      <c r="F446" s="9" t="s">
        <v>1655</v>
      </c>
      <c r="G446" s="9" t="s">
        <v>1582</v>
      </c>
      <c r="H446" s="9" t="s">
        <v>1583</v>
      </c>
      <c r="I446" s="9" t="s">
        <v>1584</v>
      </c>
      <c r="J446" s="10">
        <v>44561.0</v>
      </c>
      <c r="K446" s="9" t="s">
        <v>1656</v>
      </c>
      <c r="L446" s="9" t="s">
        <v>1657</v>
      </c>
      <c r="M446" s="12">
        <v>340000.0</v>
      </c>
      <c r="N446" s="9" t="s">
        <v>1586</v>
      </c>
    </row>
    <row r="447">
      <c r="A447" s="9" t="s">
        <v>1146</v>
      </c>
      <c r="B447" s="10">
        <v>44561.0</v>
      </c>
      <c r="C447" s="11">
        <v>1.0</v>
      </c>
      <c r="D447" s="9" t="s">
        <v>1147</v>
      </c>
      <c r="E447" s="11">
        <v>25445.0</v>
      </c>
      <c r="F447" s="9" t="s">
        <v>1655</v>
      </c>
      <c r="G447" s="9" t="s">
        <v>1582</v>
      </c>
      <c r="H447" s="9" t="s">
        <v>1583</v>
      </c>
      <c r="I447" s="9" t="s">
        <v>1584</v>
      </c>
      <c r="J447" s="10">
        <v>44561.0</v>
      </c>
      <c r="K447" s="9" t="s">
        <v>1656</v>
      </c>
      <c r="L447" s="9" t="s">
        <v>1657</v>
      </c>
      <c r="M447" s="12">
        <v>2.1835E7</v>
      </c>
      <c r="N447" s="9" t="s">
        <v>1586</v>
      </c>
    </row>
    <row r="448">
      <c r="A448" s="9" t="s">
        <v>1148</v>
      </c>
      <c r="B448" s="10">
        <v>44561.0</v>
      </c>
      <c r="C448" s="11">
        <v>1.0</v>
      </c>
      <c r="D448" s="9" t="s">
        <v>1149</v>
      </c>
      <c r="E448" s="11">
        <v>24341.0</v>
      </c>
      <c r="F448" s="9" t="s">
        <v>1655</v>
      </c>
      <c r="G448" s="9" t="s">
        <v>1582</v>
      </c>
      <c r="H448" s="9" t="s">
        <v>1583</v>
      </c>
      <c r="I448" s="9" t="s">
        <v>1584</v>
      </c>
      <c r="J448" s="10">
        <v>44561.0</v>
      </c>
      <c r="K448" s="9" t="s">
        <v>1656</v>
      </c>
      <c r="L448" s="9" t="s">
        <v>1657</v>
      </c>
      <c r="M448" s="12">
        <v>8.312E7</v>
      </c>
      <c r="N448" s="9" t="s">
        <v>1586</v>
      </c>
    </row>
    <row r="449">
      <c r="A449" s="9" t="s">
        <v>1150</v>
      </c>
      <c r="B449" s="10">
        <v>44561.0</v>
      </c>
      <c r="C449" s="11">
        <v>2.0</v>
      </c>
      <c r="D449" s="9" t="s">
        <v>1151</v>
      </c>
      <c r="E449" s="11">
        <v>24457.0</v>
      </c>
      <c r="F449" s="9" t="s">
        <v>1655</v>
      </c>
      <c r="G449" s="9" t="s">
        <v>1582</v>
      </c>
      <c r="H449" s="9" t="s">
        <v>1583</v>
      </c>
      <c r="I449" s="9" t="s">
        <v>1584</v>
      </c>
      <c r="J449" s="10">
        <v>44561.0</v>
      </c>
      <c r="K449" s="9" t="s">
        <v>1656</v>
      </c>
      <c r="L449" s="9" t="s">
        <v>1657</v>
      </c>
      <c r="M449" s="12">
        <v>1.07856E8</v>
      </c>
      <c r="N449" s="9" t="s">
        <v>1586</v>
      </c>
    </row>
    <row r="450">
      <c r="A450" s="9" t="s">
        <v>1152</v>
      </c>
      <c r="B450" s="10">
        <v>44561.0</v>
      </c>
      <c r="C450" s="11">
        <v>2.0</v>
      </c>
      <c r="D450" s="9" t="s">
        <v>1153</v>
      </c>
      <c r="E450" s="11">
        <v>22012.0</v>
      </c>
      <c r="F450" s="9" t="s">
        <v>1655</v>
      </c>
      <c r="G450" s="9" t="s">
        <v>1582</v>
      </c>
      <c r="H450" s="9" t="s">
        <v>1583</v>
      </c>
      <c r="I450" s="9" t="s">
        <v>1584</v>
      </c>
      <c r="J450" s="10">
        <v>44561.0</v>
      </c>
      <c r="K450" s="9" t="s">
        <v>1656</v>
      </c>
      <c r="L450" s="9" t="s">
        <v>1657</v>
      </c>
      <c r="M450" s="12">
        <v>1.6714E8</v>
      </c>
      <c r="N450" s="9" t="s">
        <v>1586</v>
      </c>
    </row>
    <row r="451">
      <c r="A451" s="9" t="s">
        <v>1154</v>
      </c>
      <c r="B451" s="10">
        <v>44561.0</v>
      </c>
      <c r="C451" s="11">
        <v>1.0</v>
      </c>
      <c r="D451" s="9" t="s">
        <v>1155</v>
      </c>
      <c r="E451" s="11">
        <v>24147.0</v>
      </c>
      <c r="F451" s="9" t="s">
        <v>1655</v>
      </c>
      <c r="G451" s="9" t="s">
        <v>1582</v>
      </c>
      <c r="H451" s="9" t="s">
        <v>1583</v>
      </c>
      <c r="I451" s="9" t="s">
        <v>1584</v>
      </c>
      <c r="J451" s="10">
        <v>44561.0</v>
      </c>
      <c r="K451" s="9" t="s">
        <v>1656</v>
      </c>
      <c r="L451" s="9" t="s">
        <v>1657</v>
      </c>
      <c r="M451" s="12">
        <v>6000.0</v>
      </c>
      <c r="N451" s="9" t="s">
        <v>1586</v>
      </c>
    </row>
    <row r="452">
      <c r="A452" s="9" t="s">
        <v>1156</v>
      </c>
      <c r="B452" s="10">
        <v>44561.0</v>
      </c>
      <c r="C452" s="11">
        <v>1.0</v>
      </c>
      <c r="D452" s="9" t="s">
        <v>1157</v>
      </c>
      <c r="E452" s="11">
        <v>25615.0</v>
      </c>
      <c r="F452" s="9" t="s">
        <v>1655</v>
      </c>
      <c r="G452" s="9" t="s">
        <v>1582</v>
      </c>
      <c r="H452" s="9" t="s">
        <v>1583</v>
      </c>
      <c r="I452" s="9" t="s">
        <v>1584</v>
      </c>
      <c r="J452" s="10">
        <v>44561.0</v>
      </c>
      <c r="K452" s="9" t="s">
        <v>1656</v>
      </c>
      <c r="L452" s="9" t="s">
        <v>1657</v>
      </c>
      <c r="M452" s="12">
        <v>6.244E7</v>
      </c>
      <c r="N452" s="9" t="s">
        <v>1586</v>
      </c>
    </row>
    <row r="453">
      <c r="A453" s="9" t="s">
        <v>1158</v>
      </c>
      <c r="B453" s="10">
        <v>44561.0</v>
      </c>
      <c r="C453" s="11">
        <v>2.0</v>
      </c>
      <c r="D453" s="9" t="s">
        <v>1159</v>
      </c>
      <c r="E453" s="11">
        <v>24333.0</v>
      </c>
      <c r="F453" s="9" t="s">
        <v>1655</v>
      </c>
      <c r="G453" s="9" t="s">
        <v>1582</v>
      </c>
      <c r="H453" s="9" t="s">
        <v>1589</v>
      </c>
      <c r="I453" s="9" t="s">
        <v>1584</v>
      </c>
      <c r="J453" s="10">
        <v>44561.0</v>
      </c>
      <c r="K453" s="9" t="s">
        <v>1656</v>
      </c>
      <c r="L453" s="9" t="s">
        <v>1657</v>
      </c>
      <c r="M453" s="12">
        <v>5.57116E8</v>
      </c>
      <c r="N453" s="9" t="s">
        <v>1586</v>
      </c>
    </row>
    <row r="454">
      <c r="A454" s="9" t="s">
        <v>1160</v>
      </c>
      <c r="B454" s="10">
        <v>44561.0</v>
      </c>
      <c r="C454" s="11">
        <v>2.0</v>
      </c>
      <c r="D454" s="9" t="s">
        <v>1161</v>
      </c>
      <c r="E454" s="11">
        <v>24481.0</v>
      </c>
      <c r="F454" s="9" t="s">
        <v>1655</v>
      </c>
      <c r="G454" s="9" t="s">
        <v>1582</v>
      </c>
      <c r="H454" s="9" t="s">
        <v>1583</v>
      </c>
      <c r="I454" s="9" t="s">
        <v>1584</v>
      </c>
      <c r="J454" s="10">
        <v>44561.0</v>
      </c>
      <c r="K454" s="9" t="s">
        <v>1656</v>
      </c>
      <c r="L454" s="9" t="s">
        <v>1657</v>
      </c>
      <c r="M454" s="12">
        <v>5.2329E7</v>
      </c>
      <c r="N454" s="9" t="s">
        <v>1586</v>
      </c>
    </row>
    <row r="455">
      <c r="A455" s="9" t="s">
        <v>1162</v>
      </c>
      <c r="B455" s="10">
        <v>44561.0</v>
      </c>
      <c r="C455" s="11">
        <v>1.0</v>
      </c>
      <c r="D455" s="9" t="s">
        <v>1163</v>
      </c>
      <c r="E455" s="11">
        <v>25607.0</v>
      </c>
      <c r="F455" s="9" t="s">
        <v>1655</v>
      </c>
      <c r="G455" s="9" t="s">
        <v>1582</v>
      </c>
      <c r="H455" s="9" t="s">
        <v>1583</v>
      </c>
      <c r="I455" s="9" t="s">
        <v>1584</v>
      </c>
      <c r="J455" s="10">
        <v>44561.0</v>
      </c>
      <c r="K455" s="9" t="s">
        <v>1656</v>
      </c>
      <c r="L455" s="9" t="s">
        <v>1657</v>
      </c>
      <c r="M455" s="12">
        <v>2.06404E8</v>
      </c>
      <c r="N455" s="9" t="s">
        <v>1586</v>
      </c>
    </row>
    <row r="456">
      <c r="A456" s="9" t="s">
        <v>1164</v>
      </c>
      <c r="B456" s="10">
        <v>44561.0</v>
      </c>
      <c r="C456" s="11">
        <v>1.0</v>
      </c>
      <c r="D456" s="9" t="s">
        <v>179</v>
      </c>
      <c r="E456" s="11">
        <v>15342.0</v>
      </c>
      <c r="F456" s="9" t="s">
        <v>1655</v>
      </c>
      <c r="G456" s="9" t="s">
        <v>1582</v>
      </c>
      <c r="H456" s="9" t="s">
        <v>1583</v>
      </c>
      <c r="I456" s="9" t="s">
        <v>1584</v>
      </c>
      <c r="J456" s="10">
        <v>44561.0</v>
      </c>
      <c r="K456" s="9" t="s">
        <v>1656</v>
      </c>
      <c r="L456" s="9" t="s">
        <v>1657</v>
      </c>
      <c r="M456" s="12">
        <v>1.562909E9</v>
      </c>
      <c r="N456" s="9" t="s">
        <v>1586</v>
      </c>
    </row>
    <row r="457">
      <c r="A457" s="9" t="s">
        <v>1165</v>
      </c>
      <c r="B457" s="10">
        <v>44561.0</v>
      </c>
      <c r="C457" s="11">
        <v>1.0</v>
      </c>
      <c r="D457" s="9" t="s">
        <v>1166</v>
      </c>
      <c r="E457" s="11">
        <v>24589.0</v>
      </c>
      <c r="F457" s="9" t="s">
        <v>1655</v>
      </c>
      <c r="G457" s="9" t="s">
        <v>1582</v>
      </c>
      <c r="H457" s="9" t="s">
        <v>1583</v>
      </c>
      <c r="I457" s="9" t="s">
        <v>1584</v>
      </c>
      <c r="J457" s="10">
        <v>44561.0</v>
      </c>
      <c r="K457" s="9" t="s">
        <v>1656</v>
      </c>
      <c r="L457" s="9" t="s">
        <v>1657</v>
      </c>
      <c r="M457" s="12">
        <v>9.0181E7</v>
      </c>
      <c r="N457" s="9" t="s">
        <v>1586</v>
      </c>
    </row>
    <row r="458">
      <c r="A458" s="9" t="s">
        <v>1167</v>
      </c>
      <c r="B458" s="10">
        <v>44561.0</v>
      </c>
      <c r="C458" s="11">
        <v>1.0</v>
      </c>
      <c r="D458" s="9" t="s">
        <v>1168</v>
      </c>
      <c r="E458" s="11">
        <v>24368.0</v>
      </c>
      <c r="F458" s="9" t="s">
        <v>1655</v>
      </c>
      <c r="G458" s="9" t="s">
        <v>1582</v>
      </c>
      <c r="H458" s="9" t="s">
        <v>1583</v>
      </c>
      <c r="I458" s="9" t="s">
        <v>1584</v>
      </c>
      <c r="J458" s="10">
        <v>44561.0</v>
      </c>
      <c r="K458" s="9" t="s">
        <v>1656</v>
      </c>
      <c r="L458" s="9" t="s">
        <v>1657</v>
      </c>
      <c r="M458" s="12">
        <v>1000.0</v>
      </c>
      <c r="N458" s="9" t="s">
        <v>1586</v>
      </c>
    </row>
    <row r="459">
      <c r="A459" s="9" t="s">
        <v>1169</v>
      </c>
      <c r="B459" s="10">
        <v>44561.0</v>
      </c>
      <c r="C459" s="11">
        <v>1.0</v>
      </c>
      <c r="D459" s="9" t="s">
        <v>1170</v>
      </c>
      <c r="E459" s="11">
        <v>26620.0</v>
      </c>
      <c r="F459" s="9" t="s">
        <v>1655</v>
      </c>
      <c r="G459" s="9" t="s">
        <v>1582</v>
      </c>
      <c r="H459" s="9" t="s">
        <v>1583</v>
      </c>
      <c r="I459" s="9" t="s">
        <v>1584</v>
      </c>
      <c r="J459" s="10">
        <v>44561.0</v>
      </c>
      <c r="K459" s="9" t="s">
        <v>1656</v>
      </c>
      <c r="L459" s="9" t="s">
        <v>1657</v>
      </c>
      <c r="M459" s="12">
        <v>5.6618E7</v>
      </c>
      <c r="N459" s="9" t="s">
        <v>1586</v>
      </c>
    </row>
    <row r="460">
      <c r="A460" s="9" t="s">
        <v>1171</v>
      </c>
      <c r="B460" s="10">
        <v>44561.0</v>
      </c>
      <c r="C460" s="11">
        <v>1.0</v>
      </c>
      <c r="D460" s="9" t="s">
        <v>1172</v>
      </c>
      <c r="E460" s="11">
        <v>24422.0</v>
      </c>
      <c r="F460" s="9" t="s">
        <v>1655</v>
      </c>
      <c r="G460" s="9" t="s">
        <v>1582</v>
      </c>
      <c r="H460" s="9" t="s">
        <v>1583</v>
      </c>
      <c r="I460" s="9" t="s">
        <v>1584</v>
      </c>
      <c r="J460" s="10">
        <v>44561.0</v>
      </c>
      <c r="K460" s="9" t="s">
        <v>1656</v>
      </c>
      <c r="L460" s="9" t="s">
        <v>1657</v>
      </c>
      <c r="M460" s="12">
        <v>3.17219E8</v>
      </c>
      <c r="N460" s="9" t="s">
        <v>1586</v>
      </c>
    </row>
    <row r="461">
      <c r="A461" s="9" t="s">
        <v>1173</v>
      </c>
      <c r="B461" s="10">
        <v>44561.0</v>
      </c>
      <c r="C461" s="11">
        <v>1.0</v>
      </c>
      <c r="D461" s="9" t="s">
        <v>1174</v>
      </c>
      <c r="E461" s="11">
        <v>24430.0</v>
      </c>
      <c r="F461" s="9" t="s">
        <v>1655</v>
      </c>
      <c r="G461" s="9" t="s">
        <v>1582</v>
      </c>
      <c r="H461" s="9" t="s">
        <v>1583</v>
      </c>
      <c r="I461" s="9" t="s">
        <v>1584</v>
      </c>
      <c r="J461" s="10">
        <v>44561.0</v>
      </c>
      <c r="K461" s="9" t="s">
        <v>1656</v>
      </c>
      <c r="L461" s="9" t="s">
        <v>1657</v>
      </c>
      <c r="M461" s="12">
        <v>1.46582E8</v>
      </c>
      <c r="N461" s="9" t="s">
        <v>1586</v>
      </c>
    </row>
    <row r="462">
      <c r="A462" s="9" t="s">
        <v>1175</v>
      </c>
      <c r="B462" s="10">
        <v>44561.0</v>
      </c>
      <c r="C462" s="11">
        <v>1.0</v>
      </c>
      <c r="D462" s="9" t="s">
        <v>1176</v>
      </c>
      <c r="E462" s="11">
        <v>24686.0</v>
      </c>
      <c r="F462" s="9" t="s">
        <v>1655</v>
      </c>
      <c r="G462" s="9" t="s">
        <v>1582</v>
      </c>
      <c r="H462" s="9" t="s">
        <v>1589</v>
      </c>
      <c r="I462" s="9" t="s">
        <v>1584</v>
      </c>
      <c r="J462" s="10">
        <v>44561.0</v>
      </c>
      <c r="K462" s="9" t="s">
        <v>1656</v>
      </c>
      <c r="L462" s="9" t="s">
        <v>1657</v>
      </c>
      <c r="M462" s="12">
        <v>2.284066E10</v>
      </c>
      <c r="N462" s="9" t="s">
        <v>1586</v>
      </c>
    </row>
    <row r="463">
      <c r="A463" s="9" t="s">
        <v>1177</v>
      </c>
      <c r="B463" s="10">
        <v>44561.0</v>
      </c>
      <c r="C463" s="11">
        <v>1.0</v>
      </c>
      <c r="D463" s="9" t="s">
        <v>1178</v>
      </c>
      <c r="E463" s="11">
        <v>13781.0</v>
      </c>
      <c r="F463" s="9" t="s">
        <v>1655</v>
      </c>
      <c r="G463" s="9" t="s">
        <v>1582</v>
      </c>
      <c r="H463" s="9" t="s">
        <v>1583</v>
      </c>
      <c r="I463" s="9" t="s">
        <v>1584</v>
      </c>
      <c r="J463" s="10">
        <v>44561.0</v>
      </c>
      <c r="K463" s="9" t="s">
        <v>1656</v>
      </c>
      <c r="L463" s="9" t="s">
        <v>1657</v>
      </c>
      <c r="M463" s="12">
        <v>1.79859E8</v>
      </c>
      <c r="N463" s="9" t="s">
        <v>1586</v>
      </c>
    </row>
    <row r="464">
      <c r="A464" s="9" t="s">
        <v>1179</v>
      </c>
      <c r="B464" s="10">
        <v>44561.0</v>
      </c>
      <c r="C464" s="11">
        <v>1.0</v>
      </c>
      <c r="D464" s="9" t="s">
        <v>1180</v>
      </c>
      <c r="E464" s="11">
        <v>24899.0</v>
      </c>
      <c r="F464" s="9" t="s">
        <v>1655</v>
      </c>
      <c r="G464" s="9" t="s">
        <v>1582</v>
      </c>
      <c r="H464" s="9" t="s">
        <v>1583</v>
      </c>
      <c r="I464" s="9" t="s">
        <v>1584</v>
      </c>
      <c r="J464" s="10">
        <v>44561.0</v>
      </c>
      <c r="K464" s="9" t="s">
        <v>1656</v>
      </c>
      <c r="L464" s="9" t="s">
        <v>1657</v>
      </c>
      <c r="M464" s="12">
        <v>8823000.0</v>
      </c>
      <c r="N464" s="9" t="s">
        <v>1586</v>
      </c>
    </row>
    <row r="465">
      <c r="A465" s="9" t="s">
        <v>1181</v>
      </c>
      <c r="B465" s="10">
        <v>44561.0</v>
      </c>
      <c r="C465" s="11">
        <v>1.0</v>
      </c>
      <c r="D465" s="9" t="s">
        <v>1182</v>
      </c>
      <c r="E465" s="11">
        <v>22985.0</v>
      </c>
      <c r="F465" s="9" t="s">
        <v>1655</v>
      </c>
      <c r="G465" s="9" t="s">
        <v>1582</v>
      </c>
      <c r="H465" s="9" t="s">
        <v>1583</v>
      </c>
      <c r="I465" s="9" t="s">
        <v>1584</v>
      </c>
      <c r="J465" s="10">
        <v>44561.0</v>
      </c>
      <c r="K465" s="9" t="s">
        <v>1656</v>
      </c>
      <c r="L465" s="9" t="s">
        <v>1657</v>
      </c>
      <c r="M465" s="12">
        <v>4.2286E7</v>
      </c>
      <c r="N465" s="9" t="s">
        <v>1586</v>
      </c>
    </row>
    <row r="466">
      <c r="A466" s="9" t="s">
        <v>1183</v>
      </c>
      <c r="B466" s="10">
        <v>44561.0</v>
      </c>
      <c r="C466" s="11">
        <v>1.0</v>
      </c>
      <c r="D466" s="9" t="s">
        <v>1184</v>
      </c>
      <c r="E466" s="11">
        <v>21121.0</v>
      </c>
      <c r="F466" s="9" t="s">
        <v>1655</v>
      </c>
      <c r="G466" s="9" t="s">
        <v>1582</v>
      </c>
      <c r="H466" s="9" t="s">
        <v>1583</v>
      </c>
      <c r="I466" s="9" t="s">
        <v>1584</v>
      </c>
      <c r="J466" s="10">
        <v>44561.0</v>
      </c>
      <c r="K466" s="9" t="s">
        <v>1656</v>
      </c>
      <c r="L466" s="9" t="s">
        <v>1657</v>
      </c>
      <c r="M466" s="12">
        <v>7.03652E8</v>
      </c>
      <c r="N466" s="9" t="s">
        <v>1586</v>
      </c>
    </row>
    <row r="467">
      <c r="A467" s="9" t="s">
        <v>1185</v>
      </c>
      <c r="B467" s="10">
        <v>44561.0</v>
      </c>
      <c r="C467" s="11">
        <v>1.0</v>
      </c>
      <c r="D467" s="9" t="s">
        <v>1186</v>
      </c>
      <c r="E467" s="11">
        <v>26956.0</v>
      </c>
      <c r="F467" s="9" t="s">
        <v>1655</v>
      </c>
      <c r="G467" s="9" t="s">
        <v>1582</v>
      </c>
      <c r="H467" s="9" t="s">
        <v>1583</v>
      </c>
      <c r="I467" s="9" t="s">
        <v>1584</v>
      </c>
      <c r="J467" s="10">
        <v>44561.0</v>
      </c>
      <c r="K467" s="9" t="s">
        <v>1656</v>
      </c>
      <c r="L467" s="9" t="s">
        <v>1657</v>
      </c>
      <c r="M467" s="12">
        <v>1.41167E8</v>
      </c>
      <c r="N467" s="9" t="s">
        <v>1586</v>
      </c>
    </row>
    <row r="468">
      <c r="A468" s="9" t="s">
        <v>1187</v>
      </c>
      <c r="B468" s="10">
        <v>44561.0</v>
      </c>
      <c r="C468" s="11">
        <v>2.0</v>
      </c>
      <c r="D468" s="9" t="s">
        <v>1188</v>
      </c>
      <c r="E468" s="11">
        <v>25844.0</v>
      </c>
      <c r="F468" s="9" t="s">
        <v>1655</v>
      </c>
      <c r="G468" s="9" t="s">
        <v>1582</v>
      </c>
      <c r="H468" s="9" t="s">
        <v>1583</v>
      </c>
      <c r="I468" s="9" t="s">
        <v>1584</v>
      </c>
      <c r="J468" s="10">
        <v>44561.0</v>
      </c>
      <c r="K468" s="9" t="s">
        <v>1656</v>
      </c>
      <c r="L468" s="9" t="s">
        <v>1657</v>
      </c>
      <c r="M468" s="12">
        <v>9.8005E7</v>
      </c>
      <c r="N468" s="9" t="s">
        <v>1586</v>
      </c>
    </row>
    <row r="469">
      <c r="A469" s="9" t="s">
        <v>1189</v>
      </c>
      <c r="B469" s="10">
        <v>44561.0</v>
      </c>
      <c r="C469" s="11">
        <v>1.0</v>
      </c>
      <c r="D469" s="9" t="s">
        <v>1190</v>
      </c>
      <c r="E469" s="11">
        <v>24511.0</v>
      </c>
      <c r="F469" s="9" t="s">
        <v>1655</v>
      </c>
      <c r="G469" s="9" t="s">
        <v>1582</v>
      </c>
      <c r="H469" s="9" t="s">
        <v>1583</v>
      </c>
      <c r="I469" s="9" t="s">
        <v>1584</v>
      </c>
      <c r="J469" s="10">
        <v>44561.0</v>
      </c>
      <c r="K469" s="9" t="s">
        <v>1656</v>
      </c>
      <c r="L469" s="9" t="s">
        <v>1657</v>
      </c>
      <c r="M469" s="12">
        <v>4.2518E7</v>
      </c>
      <c r="N469" s="9" t="s">
        <v>1586</v>
      </c>
    </row>
    <row r="470">
      <c r="A470" s="9" t="s">
        <v>1191</v>
      </c>
      <c r="B470" s="10">
        <v>44561.0</v>
      </c>
      <c r="C470" s="11">
        <v>1.0</v>
      </c>
      <c r="D470" s="9" t="s">
        <v>1192</v>
      </c>
      <c r="E470" s="11">
        <v>22616.0</v>
      </c>
      <c r="F470" s="9" t="s">
        <v>1655</v>
      </c>
      <c r="G470" s="9" t="s">
        <v>1582</v>
      </c>
      <c r="H470" s="9" t="s">
        <v>1583</v>
      </c>
      <c r="I470" s="9" t="s">
        <v>1584</v>
      </c>
      <c r="J470" s="10">
        <v>44561.0</v>
      </c>
      <c r="K470" s="9" t="s">
        <v>1656</v>
      </c>
      <c r="L470" s="9" t="s">
        <v>1657</v>
      </c>
      <c r="M470" s="12">
        <v>1.94330197E11</v>
      </c>
      <c r="N470" s="9" t="s">
        <v>1586</v>
      </c>
    </row>
    <row r="471">
      <c r="A471" s="9" t="s">
        <v>1193</v>
      </c>
      <c r="B471" s="10">
        <v>44561.0</v>
      </c>
      <c r="C471" s="11">
        <v>1.0</v>
      </c>
      <c r="D471" s="9" t="s">
        <v>1194</v>
      </c>
      <c r="E471" s="11">
        <v>24520.0</v>
      </c>
      <c r="F471" s="9" t="s">
        <v>1655</v>
      </c>
      <c r="G471" s="9" t="s">
        <v>1582</v>
      </c>
      <c r="H471" s="9" t="s">
        <v>1583</v>
      </c>
      <c r="I471" s="9" t="s">
        <v>1584</v>
      </c>
      <c r="J471" s="10">
        <v>44561.0</v>
      </c>
      <c r="K471" s="9" t="s">
        <v>1656</v>
      </c>
      <c r="L471" s="9" t="s">
        <v>1657</v>
      </c>
      <c r="M471" s="12">
        <v>-2326000.0</v>
      </c>
      <c r="N471" s="9" t="s">
        <v>1586</v>
      </c>
    </row>
    <row r="472">
      <c r="A472" s="9" t="s">
        <v>1195</v>
      </c>
      <c r="B472" s="10">
        <v>44561.0</v>
      </c>
      <c r="C472" s="11">
        <v>1.0</v>
      </c>
      <c r="D472" s="9" t="s">
        <v>222</v>
      </c>
      <c r="E472" s="11">
        <v>13366.0</v>
      </c>
      <c r="F472" s="9" t="s">
        <v>1655</v>
      </c>
      <c r="G472" s="9" t="s">
        <v>1582</v>
      </c>
      <c r="H472" s="9" t="s">
        <v>1589</v>
      </c>
      <c r="I472" s="9" t="s">
        <v>1584</v>
      </c>
      <c r="J472" s="10">
        <v>44561.0</v>
      </c>
      <c r="K472" s="9" t="s">
        <v>1656</v>
      </c>
      <c r="L472" s="9" t="s">
        <v>1657</v>
      </c>
      <c r="M472" s="12">
        <v>2.8792982E10</v>
      </c>
      <c r="N472" s="9" t="s">
        <v>1586</v>
      </c>
    </row>
    <row r="473">
      <c r="A473" s="9" t="s">
        <v>1196</v>
      </c>
      <c r="B473" s="10">
        <v>44561.0</v>
      </c>
      <c r="C473" s="11">
        <v>1.0</v>
      </c>
      <c r="D473" s="9" t="s">
        <v>1197</v>
      </c>
      <c r="E473" s="11">
        <v>25216.0</v>
      </c>
      <c r="F473" s="9" t="s">
        <v>1655</v>
      </c>
      <c r="G473" s="9" t="s">
        <v>1582</v>
      </c>
      <c r="H473" s="9" t="s">
        <v>1583</v>
      </c>
      <c r="I473" s="9" t="s">
        <v>1584</v>
      </c>
      <c r="J473" s="10">
        <v>44561.0</v>
      </c>
      <c r="K473" s="9" t="s">
        <v>1656</v>
      </c>
      <c r="L473" s="9" t="s">
        <v>1657</v>
      </c>
      <c r="M473" s="12">
        <v>45000.0</v>
      </c>
      <c r="N473" s="9" t="s">
        <v>1586</v>
      </c>
    </row>
    <row r="474">
      <c r="A474" s="9" t="s">
        <v>1198</v>
      </c>
      <c r="B474" s="10">
        <v>44561.0</v>
      </c>
      <c r="C474" s="11">
        <v>2.0</v>
      </c>
      <c r="D474" s="9" t="s">
        <v>1199</v>
      </c>
      <c r="E474" s="11">
        <v>25755.0</v>
      </c>
      <c r="F474" s="9" t="s">
        <v>1655</v>
      </c>
      <c r="G474" s="9" t="s">
        <v>1582</v>
      </c>
      <c r="H474" s="9" t="s">
        <v>1583</v>
      </c>
      <c r="I474" s="9" t="s">
        <v>1584</v>
      </c>
      <c r="J474" s="10">
        <v>44561.0</v>
      </c>
      <c r="K474" s="9" t="s">
        <v>1656</v>
      </c>
      <c r="L474" s="9" t="s">
        <v>1657</v>
      </c>
      <c r="M474" s="12">
        <v>4.354689E9</v>
      </c>
      <c r="N474" s="9" t="s">
        <v>1586</v>
      </c>
    </row>
    <row r="475">
      <c r="A475" s="9" t="s">
        <v>1200</v>
      </c>
      <c r="B475" s="10">
        <v>44561.0</v>
      </c>
      <c r="C475" s="11">
        <v>1.0</v>
      </c>
      <c r="D475" s="9" t="s">
        <v>1201</v>
      </c>
      <c r="E475" s="11">
        <v>24597.0</v>
      </c>
      <c r="F475" s="9" t="s">
        <v>1655</v>
      </c>
      <c r="G475" s="9" t="s">
        <v>1582</v>
      </c>
      <c r="H475" s="9" t="s">
        <v>1583</v>
      </c>
      <c r="I475" s="9" t="s">
        <v>1584</v>
      </c>
      <c r="J475" s="10">
        <v>44561.0</v>
      </c>
      <c r="K475" s="9" t="s">
        <v>1656</v>
      </c>
      <c r="L475" s="9" t="s">
        <v>1657</v>
      </c>
      <c r="M475" s="12">
        <v>1.147E8</v>
      </c>
      <c r="N475" s="9" t="s">
        <v>1586</v>
      </c>
    </row>
    <row r="476">
      <c r="A476" s="9" t="s">
        <v>1202</v>
      </c>
      <c r="B476" s="10">
        <v>44561.0</v>
      </c>
      <c r="C476" s="11">
        <v>1.0</v>
      </c>
      <c r="D476" s="9" t="s">
        <v>1203</v>
      </c>
      <c r="E476" s="11">
        <v>24643.0</v>
      </c>
      <c r="F476" s="9" t="s">
        <v>1655</v>
      </c>
      <c r="G476" s="9" t="s">
        <v>1582</v>
      </c>
      <c r="H476" s="9" t="s">
        <v>1589</v>
      </c>
      <c r="I476" s="9" t="s">
        <v>1584</v>
      </c>
      <c r="J476" s="10">
        <v>44561.0</v>
      </c>
      <c r="K476" s="9" t="s">
        <v>1656</v>
      </c>
      <c r="L476" s="9" t="s">
        <v>1657</v>
      </c>
      <c r="M476" s="12">
        <v>627000.0</v>
      </c>
      <c r="N476" s="9" t="s">
        <v>1586</v>
      </c>
    </row>
    <row r="477">
      <c r="A477" s="9" t="s">
        <v>1204</v>
      </c>
      <c r="B477" s="10">
        <v>44561.0</v>
      </c>
      <c r="C477" s="11">
        <v>1.0</v>
      </c>
      <c r="D477" s="9" t="s">
        <v>1205</v>
      </c>
      <c r="E477" s="11">
        <v>25461.0</v>
      </c>
      <c r="F477" s="9" t="s">
        <v>1655</v>
      </c>
      <c r="G477" s="9" t="s">
        <v>1582</v>
      </c>
      <c r="H477" s="9" t="s">
        <v>1583</v>
      </c>
      <c r="I477" s="9" t="s">
        <v>1584</v>
      </c>
      <c r="J477" s="10">
        <v>44561.0</v>
      </c>
      <c r="K477" s="9" t="s">
        <v>1656</v>
      </c>
      <c r="L477" s="9" t="s">
        <v>1657</v>
      </c>
      <c r="M477" s="12">
        <v>3523000.0</v>
      </c>
      <c r="N477" s="9" t="s">
        <v>1586</v>
      </c>
    </row>
    <row r="478">
      <c r="A478" s="9" t="s">
        <v>1206</v>
      </c>
      <c r="B478" s="10">
        <v>44561.0</v>
      </c>
      <c r="C478" s="11">
        <v>1.0</v>
      </c>
      <c r="D478" s="9" t="s">
        <v>1207</v>
      </c>
      <c r="E478" s="11">
        <v>25810.0</v>
      </c>
      <c r="F478" s="9" t="s">
        <v>1655</v>
      </c>
      <c r="G478" s="9" t="s">
        <v>1582</v>
      </c>
      <c r="H478" s="9" t="s">
        <v>1583</v>
      </c>
      <c r="I478" s="9" t="s">
        <v>1584</v>
      </c>
      <c r="J478" s="10">
        <v>44561.0</v>
      </c>
      <c r="K478" s="9" t="s">
        <v>1656</v>
      </c>
      <c r="L478" s="9" t="s">
        <v>1657</v>
      </c>
      <c r="M478" s="12">
        <v>5.3053E7</v>
      </c>
      <c r="N478" s="9" t="s">
        <v>1586</v>
      </c>
    </row>
    <row r="479">
      <c r="A479" s="9" t="s">
        <v>1208</v>
      </c>
      <c r="B479" s="10">
        <v>44561.0</v>
      </c>
      <c r="C479" s="11">
        <v>1.0</v>
      </c>
      <c r="D479" s="9" t="s">
        <v>1209</v>
      </c>
      <c r="E479" s="11">
        <v>26409.0</v>
      </c>
      <c r="F479" s="9" t="s">
        <v>1655</v>
      </c>
      <c r="G479" s="9" t="s">
        <v>1582</v>
      </c>
      <c r="H479" s="9" t="s">
        <v>1583</v>
      </c>
      <c r="I479" s="9" t="s">
        <v>1584</v>
      </c>
      <c r="J479" s="10">
        <v>44561.0</v>
      </c>
      <c r="K479" s="9" t="s">
        <v>1656</v>
      </c>
      <c r="L479" s="9" t="s">
        <v>1657</v>
      </c>
      <c r="M479" s="12">
        <v>2.45281E8</v>
      </c>
      <c r="N479" s="9" t="s">
        <v>1586</v>
      </c>
    </row>
    <row r="480">
      <c r="A480" s="9" t="s">
        <v>1210</v>
      </c>
      <c r="B480" s="10">
        <v>44561.0</v>
      </c>
      <c r="C480" s="11">
        <v>1.0</v>
      </c>
      <c r="D480" s="9" t="s">
        <v>1211</v>
      </c>
      <c r="E480" s="11">
        <v>24732.0</v>
      </c>
      <c r="F480" s="9" t="s">
        <v>1655</v>
      </c>
      <c r="G480" s="9" t="s">
        <v>1582</v>
      </c>
      <c r="H480" s="9" t="s">
        <v>1589</v>
      </c>
      <c r="I480" s="9" t="s">
        <v>1584</v>
      </c>
      <c r="J480" s="10">
        <v>44561.0</v>
      </c>
      <c r="K480" s="9" t="s">
        <v>1656</v>
      </c>
      <c r="L480" s="9" t="s">
        <v>1657</v>
      </c>
      <c r="M480" s="12">
        <v>9775000.0</v>
      </c>
      <c r="N480" s="9" t="s">
        <v>1586</v>
      </c>
    </row>
    <row r="481">
      <c r="A481" s="9" t="s">
        <v>1212</v>
      </c>
      <c r="B481" s="10">
        <v>44561.0</v>
      </c>
      <c r="C481" s="11">
        <v>1.0</v>
      </c>
      <c r="D481" s="9" t="s">
        <v>1213</v>
      </c>
      <c r="E481" s="11">
        <v>25356.0</v>
      </c>
      <c r="F481" s="9" t="s">
        <v>1655</v>
      </c>
      <c r="G481" s="9" t="s">
        <v>1582</v>
      </c>
      <c r="H481" s="9" t="s">
        <v>1583</v>
      </c>
      <c r="I481" s="9" t="s">
        <v>1584</v>
      </c>
      <c r="J481" s="10">
        <v>44561.0</v>
      </c>
      <c r="K481" s="9" t="s">
        <v>1656</v>
      </c>
      <c r="L481" s="9" t="s">
        <v>1657</v>
      </c>
      <c r="M481" s="12">
        <v>7.4796E7</v>
      </c>
      <c r="N481" s="9" t="s">
        <v>1586</v>
      </c>
    </row>
    <row r="482">
      <c r="A482" s="9" t="s">
        <v>1214</v>
      </c>
      <c r="B482" s="10">
        <v>44561.0</v>
      </c>
      <c r="C482" s="11">
        <v>1.0</v>
      </c>
      <c r="D482" s="9" t="s">
        <v>1215</v>
      </c>
      <c r="E482" s="11">
        <v>24724.0</v>
      </c>
      <c r="F482" s="9" t="s">
        <v>1655</v>
      </c>
      <c r="G482" s="9" t="s">
        <v>1582</v>
      </c>
      <c r="H482" s="9" t="s">
        <v>1589</v>
      </c>
      <c r="I482" s="9" t="s">
        <v>1584</v>
      </c>
      <c r="J482" s="10">
        <v>44561.0</v>
      </c>
      <c r="K482" s="9" t="s">
        <v>1656</v>
      </c>
      <c r="L482" s="9" t="s">
        <v>1657</v>
      </c>
      <c r="M482" s="12">
        <v>4.1805351E10</v>
      </c>
      <c r="N482" s="9" t="s">
        <v>1586</v>
      </c>
    </row>
    <row r="483">
      <c r="A483" s="9" t="s">
        <v>1216</v>
      </c>
      <c r="B483" s="10">
        <v>44561.0</v>
      </c>
      <c r="C483" s="11">
        <v>1.0</v>
      </c>
      <c r="D483" s="9" t="s">
        <v>388</v>
      </c>
      <c r="E483" s="11">
        <v>21202.0</v>
      </c>
      <c r="F483" s="9" t="s">
        <v>1655</v>
      </c>
      <c r="G483" s="9" t="s">
        <v>1582</v>
      </c>
      <c r="H483" s="9" t="s">
        <v>1583</v>
      </c>
      <c r="I483" s="9" t="s">
        <v>1584</v>
      </c>
      <c r="J483" s="10">
        <v>44561.0</v>
      </c>
      <c r="K483" s="9" t="s">
        <v>1656</v>
      </c>
      <c r="L483" s="9" t="s">
        <v>1657</v>
      </c>
      <c r="M483" s="12">
        <v>4.55017E8</v>
      </c>
      <c r="N483" s="9" t="s">
        <v>1586</v>
      </c>
    </row>
    <row r="484">
      <c r="A484" s="9" t="s">
        <v>1217</v>
      </c>
      <c r="B484" s="10">
        <v>44561.0</v>
      </c>
      <c r="C484" s="11">
        <v>1.0</v>
      </c>
      <c r="D484" s="9" t="s">
        <v>1218</v>
      </c>
      <c r="E484" s="11">
        <v>25020.0</v>
      </c>
      <c r="F484" s="9" t="s">
        <v>1655</v>
      </c>
      <c r="G484" s="9" t="s">
        <v>1582</v>
      </c>
      <c r="H484" s="9" t="s">
        <v>1583</v>
      </c>
      <c r="I484" s="9" t="s">
        <v>1584</v>
      </c>
      <c r="J484" s="10">
        <v>44561.0</v>
      </c>
      <c r="K484" s="9" t="s">
        <v>1656</v>
      </c>
      <c r="L484" s="9" t="s">
        <v>1657</v>
      </c>
      <c r="M484" s="12">
        <v>181000.0</v>
      </c>
      <c r="N484" s="9" t="s">
        <v>1586</v>
      </c>
    </row>
    <row r="485">
      <c r="A485" s="9" t="s">
        <v>1219</v>
      </c>
      <c r="B485" s="10">
        <v>44561.0</v>
      </c>
      <c r="C485" s="11">
        <v>1.0</v>
      </c>
      <c r="D485" s="9" t="s">
        <v>1220</v>
      </c>
      <c r="E485" s="11">
        <v>24783.0</v>
      </c>
      <c r="F485" s="9" t="s">
        <v>1655</v>
      </c>
      <c r="G485" s="9" t="s">
        <v>1582</v>
      </c>
      <c r="H485" s="9" t="s">
        <v>1583</v>
      </c>
      <c r="I485" s="9" t="s">
        <v>1584</v>
      </c>
      <c r="J485" s="10">
        <v>44561.0</v>
      </c>
      <c r="K485" s="9" t="s">
        <v>1656</v>
      </c>
      <c r="L485" s="9" t="s">
        <v>1657</v>
      </c>
      <c r="M485" s="12">
        <v>2.67314E8</v>
      </c>
      <c r="N485" s="9" t="s">
        <v>1586</v>
      </c>
    </row>
    <row r="486">
      <c r="A486" s="9" t="s">
        <v>1221</v>
      </c>
      <c r="B486" s="10">
        <v>44561.0</v>
      </c>
      <c r="C486" s="11">
        <v>1.0</v>
      </c>
      <c r="D486" s="9" t="s">
        <v>307</v>
      </c>
      <c r="E486" s="11">
        <v>9512.0</v>
      </c>
      <c r="F486" s="9" t="s">
        <v>1655</v>
      </c>
      <c r="G486" s="9" t="s">
        <v>1582</v>
      </c>
      <c r="H486" s="9" t="s">
        <v>1583</v>
      </c>
      <c r="I486" s="9" t="s">
        <v>1584</v>
      </c>
      <c r="J486" s="10">
        <v>44561.0</v>
      </c>
      <c r="K486" s="9" t="s">
        <v>1656</v>
      </c>
      <c r="L486" s="9" t="s">
        <v>1657</v>
      </c>
      <c r="M486" s="12">
        <v>2.69989E11</v>
      </c>
      <c r="N486" s="9" t="s">
        <v>1586</v>
      </c>
    </row>
    <row r="487">
      <c r="A487" s="9" t="s">
        <v>1222</v>
      </c>
      <c r="B487" s="10">
        <v>44561.0</v>
      </c>
      <c r="C487" s="11">
        <v>1.0</v>
      </c>
      <c r="D487" s="9" t="s">
        <v>244</v>
      </c>
      <c r="E487" s="11">
        <v>7811.0</v>
      </c>
      <c r="F487" s="9" t="s">
        <v>1655</v>
      </c>
      <c r="G487" s="9" t="s">
        <v>1582</v>
      </c>
      <c r="H487" s="9" t="s">
        <v>1583</v>
      </c>
      <c r="I487" s="9" t="s">
        <v>1584</v>
      </c>
      <c r="J487" s="10">
        <v>44561.0</v>
      </c>
      <c r="K487" s="9" t="s">
        <v>1656</v>
      </c>
      <c r="L487" s="9" t="s">
        <v>1657</v>
      </c>
      <c r="M487" s="12">
        <v>6.47334E8</v>
      </c>
      <c r="N487" s="9" t="s">
        <v>1586</v>
      </c>
    </row>
    <row r="488">
      <c r="A488" s="9" t="s">
        <v>1223</v>
      </c>
      <c r="B488" s="10">
        <v>44561.0</v>
      </c>
      <c r="C488" s="11">
        <v>1.0</v>
      </c>
      <c r="D488" s="9" t="s">
        <v>1224</v>
      </c>
      <c r="E488" s="11">
        <v>8540.0</v>
      </c>
      <c r="F488" s="9" t="s">
        <v>1655</v>
      </c>
      <c r="G488" s="9" t="s">
        <v>1582</v>
      </c>
      <c r="H488" s="9" t="s">
        <v>1583</v>
      </c>
      <c r="I488" s="9" t="s">
        <v>1584</v>
      </c>
      <c r="J488" s="10">
        <v>44561.0</v>
      </c>
      <c r="K488" s="9" t="s">
        <v>1656</v>
      </c>
      <c r="L488" s="9" t="s">
        <v>1657</v>
      </c>
      <c r="M488" s="12">
        <v>2.1455E7</v>
      </c>
      <c r="N488" s="9" t="s">
        <v>1586</v>
      </c>
    </row>
    <row r="489">
      <c r="A489" s="9" t="s">
        <v>1225</v>
      </c>
      <c r="B489" s="10">
        <v>44561.0</v>
      </c>
      <c r="C489" s="11">
        <v>1.0</v>
      </c>
      <c r="D489" s="9" t="s">
        <v>1226</v>
      </c>
      <c r="E489" s="11">
        <v>6505.0</v>
      </c>
      <c r="F489" s="9" t="s">
        <v>1655</v>
      </c>
      <c r="G489" s="9" t="s">
        <v>1582</v>
      </c>
      <c r="H489" s="9" t="s">
        <v>1583</v>
      </c>
      <c r="I489" s="9" t="s">
        <v>1584</v>
      </c>
      <c r="J489" s="10">
        <v>44561.0</v>
      </c>
      <c r="K489" s="9" t="s">
        <v>1656</v>
      </c>
      <c r="L489" s="9" t="s">
        <v>1657</v>
      </c>
      <c r="M489" s="12">
        <v>1.8407E10</v>
      </c>
      <c r="N489" s="9" t="s">
        <v>1586</v>
      </c>
    </row>
    <row r="490">
      <c r="A490" s="9" t="s">
        <v>1227</v>
      </c>
      <c r="B490" s="10">
        <v>44561.0</v>
      </c>
      <c r="C490" s="11">
        <v>1.0</v>
      </c>
      <c r="D490" s="9" t="s">
        <v>138</v>
      </c>
      <c r="E490" s="11">
        <v>4030.0</v>
      </c>
      <c r="F490" s="9" t="s">
        <v>1655</v>
      </c>
      <c r="G490" s="9" t="s">
        <v>1582</v>
      </c>
      <c r="H490" s="9" t="s">
        <v>1583</v>
      </c>
      <c r="I490" s="9" t="s">
        <v>1584</v>
      </c>
      <c r="J490" s="10">
        <v>44561.0</v>
      </c>
      <c r="K490" s="9" t="s">
        <v>1656</v>
      </c>
      <c r="L490" s="9" t="s">
        <v>1657</v>
      </c>
      <c r="M490" s="12">
        <v>1.620223E10</v>
      </c>
      <c r="N490" s="9" t="s">
        <v>1586</v>
      </c>
    </row>
    <row r="491">
      <c r="A491" s="9" t="s">
        <v>1228</v>
      </c>
      <c r="B491" s="10">
        <v>44561.0</v>
      </c>
      <c r="C491" s="11">
        <v>1.0</v>
      </c>
      <c r="D491" s="9" t="s">
        <v>65</v>
      </c>
      <c r="E491" s="11">
        <v>3050.0</v>
      </c>
      <c r="F491" s="9" t="s">
        <v>1655</v>
      </c>
      <c r="G491" s="9" t="s">
        <v>1582</v>
      </c>
      <c r="H491" s="9" t="s">
        <v>1583</v>
      </c>
      <c r="I491" s="9" t="s">
        <v>1584</v>
      </c>
      <c r="J491" s="10">
        <v>44561.0</v>
      </c>
      <c r="K491" s="9" t="s">
        <v>1656</v>
      </c>
      <c r="L491" s="9" t="s">
        <v>1657</v>
      </c>
      <c r="M491" s="12">
        <v>5.591777E9</v>
      </c>
      <c r="N491" s="9" t="s">
        <v>1586</v>
      </c>
    </row>
    <row r="492">
      <c r="A492" s="9" t="s">
        <v>1229</v>
      </c>
      <c r="B492" s="10">
        <v>44561.0</v>
      </c>
      <c r="C492" s="11">
        <v>1.0</v>
      </c>
      <c r="D492" s="9" t="s">
        <v>132</v>
      </c>
      <c r="E492" s="11">
        <v>3824.0</v>
      </c>
      <c r="F492" s="9" t="s">
        <v>1655</v>
      </c>
      <c r="G492" s="9" t="s">
        <v>1582</v>
      </c>
      <c r="H492" s="9" t="s">
        <v>1583</v>
      </c>
      <c r="I492" s="9" t="s">
        <v>1584</v>
      </c>
      <c r="J492" s="10">
        <v>44561.0</v>
      </c>
      <c r="K492" s="9" t="s">
        <v>1656</v>
      </c>
      <c r="L492" s="9" t="s">
        <v>1657</v>
      </c>
      <c r="M492" s="12">
        <v>4.671713E9</v>
      </c>
      <c r="N492" s="9" t="s">
        <v>1586</v>
      </c>
    </row>
    <row r="493">
      <c r="A493" s="9" t="s">
        <v>1230</v>
      </c>
      <c r="B493" s="10">
        <v>44561.0</v>
      </c>
      <c r="C493" s="11">
        <v>1.0</v>
      </c>
      <c r="D493" s="9" t="s">
        <v>1231</v>
      </c>
      <c r="E493" s="11">
        <v>8893.0</v>
      </c>
      <c r="F493" s="9" t="s">
        <v>1655</v>
      </c>
      <c r="G493" s="9" t="s">
        <v>1582</v>
      </c>
      <c r="H493" s="9" t="s">
        <v>1583</v>
      </c>
      <c r="I493" s="9" t="s">
        <v>1584</v>
      </c>
      <c r="J493" s="10">
        <v>44561.0</v>
      </c>
      <c r="K493" s="9" t="s">
        <v>1656</v>
      </c>
      <c r="L493" s="9" t="s">
        <v>1657</v>
      </c>
      <c r="M493" s="12">
        <v>2.31998E8</v>
      </c>
      <c r="N493" s="9" t="s">
        <v>1586</v>
      </c>
    </row>
    <row r="494">
      <c r="A494" s="9" t="s">
        <v>1232</v>
      </c>
      <c r="B494" s="10">
        <v>44561.0</v>
      </c>
      <c r="C494" s="11">
        <v>1.0</v>
      </c>
      <c r="D494" s="9" t="s">
        <v>1233</v>
      </c>
      <c r="E494" s="11">
        <v>11207.0</v>
      </c>
      <c r="F494" s="9" t="s">
        <v>1655</v>
      </c>
      <c r="G494" s="9" t="s">
        <v>1582</v>
      </c>
      <c r="H494" s="9" t="s">
        <v>1583</v>
      </c>
      <c r="I494" s="9" t="s">
        <v>1584</v>
      </c>
      <c r="J494" s="10">
        <v>44561.0</v>
      </c>
      <c r="K494" s="9" t="s">
        <v>1656</v>
      </c>
      <c r="L494" s="9" t="s">
        <v>1657</v>
      </c>
      <c r="M494" s="12">
        <v>1.17509E8</v>
      </c>
      <c r="N494" s="9" t="s">
        <v>1586</v>
      </c>
    </row>
    <row r="495">
      <c r="A495" s="9" t="s">
        <v>1234</v>
      </c>
      <c r="B495" s="10">
        <v>44561.0</v>
      </c>
      <c r="C495" s="11">
        <v>2.0</v>
      </c>
      <c r="D495" s="9" t="s">
        <v>384</v>
      </c>
      <c r="E495" s="11">
        <v>20028.0</v>
      </c>
      <c r="F495" s="9" t="s">
        <v>1655</v>
      </c>
      <c r="G495" s="9" t="s">
        <v>1582</v>
      </c>
      <c r="H495" s="9" t="s">
        <v>1583</v>
      </c>
      <c r="I495" s="9" t="s">
        <v>1584</v>
      </c>
      <c r="J495" s="10">
        <v>44561.0</v>
      </c>
      <c r="K495" s="9" t="s">
        <v>1656</v>
      </c>
      <c r="L495" s="9" t="s">
        <v>1657</v>
      </c>
      <c r="M495" s="12">
        <v>4.84931E8</v>
      </c>
      <c r="N495" s="9" t="s">
        <v>1586</v>
      </c>
    </row>
    <row r="496">
      <c r="A496" s="9" t="s">
        <v>1235</v>
      </c>
      <c r="B496" s="10">
        <v>44561.0</v>
      </c>
      <c r="C496" s="11">
        <v>1.0</v>
      </c>
      <c r="D496" s="9" t="s">
        <v>1236</v>
      </c>
      <c r="E496" s="11">
        <v>26247.0</v>
      </c>
      <c r="F496" s="9" t="s">
        <v>1655</v>
      </c>
      <c r="G496" s="9" t="s">
        <v>1582</v>
      </c>
      <c r="H496" s="9" t="s">
        <v>1583</v>
      </c>
      <c r="I496" s="9" t="s">
        <v>1584</v>
      </c>
      <c r="J496" s="10">
        <v>44561.0</v>
      </c>
      <c r="K496" s="9" t="s">
        <v>1656</v>
      </c>
      <c r="L496" s="9" t="s">
        <v>1657</v>
      </c>
      <c r="M496" s="12">
        <v>7.6033E7</v>
      </c>
      <c r="N496" s="9" t="s">
        <v>1586</v>
      </c>
    </row>
    <row r="497">
      <c r="A497" s="9" t="s">
        <v>1237</v>
      </c>
      <c r="B497" s="10">
        <v>44561.0</v>
      </c>
      <c r="C497" s="11">
        <v>1.0</v>
      </c>
      <c r="D497" s="9" t="s">
        <v>225</v>
      </c>
      <c r="E497" s="11">
        <v>6700.0</v>
      </c>
      <c r="F497" s="9" t="s">
        <v>1655</v>
      </c>
      <c r="G497" s="9" t="s">
        <v>1582</v>
      </c>
      <c r="H497" s="9" t="s">
        <v>1583</v>
      </c>
      <c r="I497" s="9" t="s">
        <v>1584</v>
      </c>
      <c r="J497" s="10">
        <v>44561.0</v>
      </c>
      <c r="K497" s="9" t="s">
        <v>1656</v>
      </c>
      <c r="L497" s="9" t="s">
        <v>1657</v>
      </c>
      <c r="M497" s="12">
        <v>6.48218E8</v>
      </c>
      <c r="N497" s="9" t="s">
        <v>1586</v>
      </c>
    </row>
    <row r="498">
      <c r="A498" s="9" t="s">
        <v>1238</v>
      </c>
      <c r="B498" s="10">
        <v>44561.0</v>
      </c>
      <c r="C498" s="11">
        <v>1.0</v>
      </c>
      <c r="D498" s="9" t="s">
        <v>393</v>
      </c>
      <c r="E498" s="11">
        <v>11070.0</v>
      </c>
      <c r="F498" s="9" t="s">
        <v>1655</v>
      </c>
      <c r="G498" s="9" t="s">
        <v>1582</v>
      </c>
      <c r="H498" s="9" t="s">
        <v>1583</v>
      </c>
      <c r="I498" s="9" t="s">
        <v>1584</v>
      </c>
      <c r="J498" s="10">
        <v>44561.0</v>
      </c>
      <c r="K498" s="9" t="s">
        <v>1656</v>
      </c>
      <c r="L498" s="9" t="s">
        <v>1657</v>
      </c>
      <c r="M498" s="12">
        <v>6.2252E7</v>
      </c>
      <c r="N498" s="9" t="s">
        <v>1586</v>
      </c>
    </row>
    <row r="499">
      <c r="A499" s="9" t="s">
        <v>1239</v>
      </c>
      <c r="B499" s="10">
        <v>44561.0</v>
      </c>
      <c r="C499" s="11">
        <v>2.0</v>
      </c>
      <c r="D499" s="9" t="s">
        <v>378</v>
      </c>
      <c r="E499" s="11">
        <v>18465.0</v>
      </c>
      <c r="F499" s="9" t="s">
        <v>1655</v>
      </c>
      <c r="G499" s="9" t="s">
        <v>1582</v>
      </c>
      <c r="H499" s="9" t="s">
        <v>1583</v>
      </c>
      <c r="I499" s="9" t="s">
        <v>1584</v>
      </c>
      <c r="J499" s="10">
        <v>44561.0</v>
      </c>
      <c r="K499" s="9" t="s">
        <v>1656</v>
      </c>
      <c r="L499" s="9" t="s">
        <v>1657</v>
      </c>
      <c r="M499" s="12">
        <v>3.3133E8</v>
      </c>
      <c r="N499" s="9" t="s">
        <v>1586</v>
      </c>
    </row>
    <row r="500">
      <c r="A500" s="9" t="s">
        <v>1240</v>
      </c>
      <c r="B500" s="10">
        <v>44561.0</v>
      </c>
      <c r="C500" s="11">
        <v>1.0</v>
      </c>
      <c r="D500" s="9" t="s">
        <v>119</v>
      </c>
      <c r="E500" s="11">
        <v>16373.0</v>
      </c>
      <c r="F500" s="9" t="s">
        <v>1655</v>
      </c>
      <c r="G500" s="9" t="s">
        <v>1582</v>
      </c>
      <c r="H500" s="9" t="s">
        <v>1583</v>
      </c>
      <c r="I500" s="9" t="s">
        <v>1584</v>
      </c>
      <c r="J500" s="10">
        <v>44561.0</v>
      </c>
      <c r="K500" s="9" t="s">
        <v>1656</v>
      </c>
      <c r="L500" s="9" t="s">
        <v>1657</v>
      </c>
      <c r="M500" s="12">
        <v>2.103592E9</v>
      </c>
      <c r="N500" s="9" t="s">
        <v>1586</v>
      </c>
    </row>
    <row r="501">
      <c r="A501" s="9" t="s">
        <v>1241</v>
      </c>
      <c r="B501" s="10">
        <v>44561.0</v>
      </c>
      <c r="C501" s="11">
        <v>1.0</v>
      </c>
      <c r="D501" s="9" t="s">
        <v>1242</v>
      </c>
      <c r="E501" s="11">
        <v>24180.0</v>
      </c>
      <c r="F501" s="9" t="s">
        <v>1655</v>
      </c>
      <c r="G501" s="9" t="s">
        <v>1582</v>
      </c>
      <c r="H501" s="9" t="s">
        <v>1583</v>
      </c>
      <c r="I501" s="9" t="s">
        <v>1584</v>
      </c>
      <c r="J501" s="10">
        <v>44561.0</v>
      </c>
      <c r="K501" s="9" t="s">
        <v>1656</v>
      </c>
      <c r="L501" s="9" t="s">
        <v>1657</v>
      </c>
      <c r="M501" s="12">
        <v>1.7314052E10</v>
      </c>
      <c r="N501" s="9" t="s">
        <v>1586</v>
      </c>
    </row>
    <row r="502">
      <c r="A502" s="9" t="s">
        <v>1243</v>
      </c>
      <c r="B502" s="10">
        <v>44561.0</v>
      </c>
      <c r="C502" s="11">
        <v>2.0</v>
      </c>
      <c r="D502" s="9" t="s">
        <v>350</v>
      </c>
      <c r="E502" s="11">
        <v>10880.0</v>
      </c>
      <c r="F502" s="9" t="s">
        <v>1655</v>
      </c>
      <c r="G502" s="9" t="s">
        <v>1582</v>
      </c>
      <c r="H502" s="9" t="s">
        <v>1583</v>
      </c>
      <c r="I502" s="9" t="s">
        <v>1584</v>
      </c>
      <c r="J502" s="10">
        <v>44561.0</v>
      </c>
      <c r="K502" s="9" t="s">
        <v>1656</v>
      </c>
      <c r="L502" s="9" t="s">
        <v>1657</v>
      </c>
      <c r="M502" s="12">
        <v>1.9593E7</v>
      </c>
      <c r="N502" s="9" t="s">
        <v>1586</v>
      </c>
    </row>
    <row r="503">
      <c r="A503" s="9" t="s">
        <v>1244</v>
      </c>
      <c r="B503" s="10">
        <v>44561.0</v>
      </c>
      <c r="C503" s="11">
        <v>2.0</v>
      </c>
      <c r="D503" s="9" t="s">
        <v>323</v>
      </c>
      <c r="E503" s="11">
        <v>9989.0</v>
      </c>
      <c r="F503" s="9" t="s">
        <v>1655</v>
      </c>
      <c r="G503" s="9" t="s">
        <v>1582</v>
      </c>
      <c r="H503" s="9" t="s">
        <v>1583</v>
      </c>
      <c r="I503" s="9" t="s">
        <v>1584</v>
      </c>
      <c r="J503" s="10">
        <v>44561.0</v>
      </c>
      <c r="K503" s="9" t="s">
        <v>1656</v>
      </c>
      <c r="L503" s="9" t="s">
        <v>1657</v>
      </c>
      <c r="M503" s="12">
        <v>7.080255E9</v>
      </c>
      <c r="N503" s="9" t="s">
        <v>1586</v>
      </c>
    </row>
    <row r="504">
      <c r="A504" s="9" t="s">
        <v>1245</v>
      </c>
      <c r="B504" s="10">
        <v>44286.0</v>
      </c>
      <c r="C504" s="11">
        <v>1.0</v>
      </c>
      <c r="D504" s="9" t="s">
        <v>1246</v>
      </c>
      <c r="E504" s="11">
        <v>25917.0</v>
      </c>
      <c r="F504" s="9" t="s">
        <v>1655</v>
      </c>
      <c r="G504" s="9" t="s">
        <v>1582</v>
      </c>
      <c r="H504" s="9" t="s">
        <v>1583</v>
      </c>
      <c r="I504" s="9" t="s">
        <v>1584</v>
      </c>
      <c r="J504" s="10">
        <v>44286.0</v>
      </c>
      <c r="K504" s="9" t="s">
        <v>1656</v>
      </c>
      <c r="L504" s="9" t="s">
        <v>1657</v>
      </c>
      <c r="M504" s="12">
        <v>8.234458E9</v>
      </c>
      <c r="N504" s="9" t="s">
        <v>1586</v>
      </c>
    </row>
    <row r="505">
      <c r="A505" s="9" t="s">
        <v>1247</v>
      </c>
      <c r="B505" s="10">
        <v>44561.0</v>
      </c>
      <c r="C505" s="11">
        <v>1.0</v>
      </c>
      <c r="D505" s="9" t="s">
        <v>361</v>
      </c>
      <c r="E505" s="11">
        <v>11231.0</v>
      </c>
      <c r="F505" s="9" t="s">
        <v>1655</v>
      </c>
      <c r="G505" s="9" t="s">
        <v>1582</v>
      </c>
      <c r="H505" s="9" t="s">
        <v>1583</v>
      </c>
      <c r="I505" s="9" t="s">
        <v>1584</v>
      </c>
      <c r="J505" s="10">
        <v>44561.0</v>
      </c>
      <c r="K505" s="9" t="s">
        <v>1656</v>
      </c>
      <c r="L505" s="9" t="s">
        <v>1657</v>
      </c>
      <c r="M505" s="12">
        <v>7.8452E7</v>
      </c>
      <c r="N505" s="9" t="s">
        <v>1586</v>
      </c>
    </row>
    <row r="506">
      <c r="A506" s="9" t="s">
        <v>1248</v>
      </c>
      <c r="B506" s="10">
        <v>44561.0</v>
      </c>
      <c r="C506" s="11">
        <v>1.0</v>
      </c>
      <c r="D506" s="9" t="s">
        <v>126</v>
      </c>
      <c r="E506" s="11">
        <v>3328.0</v>
      </c>
      <c r="F506" s="9" t="s">
        <v>1655</v>
      </c>
      <c r="G506" s="9" t="s">
        <v>1582</v>
      </c>
      <c r="H506" s="9" t="s">
        <v>1583</v>
      </c>
      <c r="I506" s="9" t="s">
        <v>1584</v>
      </c>
      <c r="J506" s="10">
        <v>44561.0</v>
      </c>
      <c r="K506" s="9" t="s">
        <v>1656</v>
      </c>
      <c r="L506" s="9" t="s">
        <v>1657</v>
      </c>
      <c r="M506" s="12">
        <v>2.642359E9</v>
      </c>
      <c r="N506" s="9" t="s">
        <v>1586</v>
      </c>
    </row>
    <row r="507">
      <c r="A507" s="9" t="s">
        <v>1249</v>
      </c>
      <c r="B507" s="10">
        <v>44561.0</v>
      </c>
      <c r="C507" s="11">
        <v>1.0</v>
      </c>
      <c r="D507" s="9" t="s">
        <v>1250</v>
      </c>
      <c r="E507" s="11">
        <v>26484.0</v>
      </c>
      <c r="F507" s="9" t="s">
        <v>1655</v>
      </c>
      <c r="G507" s="9" t="s">
        <v>1582</v>
      </c>
      <c r="H507" s="9" t="s">
        <v>1583</v>
      </c>
      <c r="I507" s="9" t="s">
        <v>1584</v>
      </c>
      <c r="J507" s="10">
        <v>44561.0</v>
      </c>
      <c r="K507" s="9" t="s">
        <v>1656</v>
      </c>
      <c r="L507" s="9" t="s">
        <v>1657</v>
      </c>
      <c r="M507" s="12">
        <v>4.06434E8</v>
      </c>
      <c r="N507" s="9" t="s">
        <v>1586</v>
      </c>
    </row>
    <row r="508">
      <c r="A508" s="9" t="s">
        <v>1251</v>
      </c>
      <c r="B508" s="10">
        <v>44561.0</v>
      </c>
      <c r="C508" s="11">
        <v>1.0</v>
      </c>
      <c r="D508" s="9" t="s">
        <v>383</v>
      </c>
      <c r="E508" s="11">
        <v>4170.0</v>
      </c>
      <c r="F508" s="9" t="s">
        <v>1655</v>
      </c>
      <c r="G508" s="9" t="s">
        <v>1582</v>
      </c>
      <c r="H508" s="9" t="s">
        <v>1583</v>
      </c>
      <c r="I508" s="9" t="s">
        <v>1584</v>
      </c>
      <c r="J508" s="10">
        <v>44561.0</v>
      </c>
      <c r="K508" s="9" t="s">
        <v>1656</v>
      </c>
      <c r="L508" s="9" t="s">
        <v>1657</v>
      </c>
      <c r="M508" s="12">
        <v>6.5213E10</v>
      </c>
      <c r="N508" s="9" t="s">
        <v>1586</v>
      </c>
    </row>
    <row r="509">
      <c r="A509" s="9" t="s">
        <v>1252</v>
      </c>
      <c r="B509" s="10">
        <v>44561.0</v>
      </c>
      <c r="C509" s="11">
        <v>1.0</v>
      </c>
      <c r="D509" s="9" t="s">
        <v>216</v>
      </c>
      <c r="E509" s="11">
        <v>3980.0</v>
      </c>
      <c r="F509" s="9" t="s">
        <v>1655</v>
      </c>
      <c r="G509" s="9" t="s">
        <v>1582</v>
      </c>
      <c r="H509" s="9" t="s">
        <v>1583</v>
      </c>
      <c r="I509" s="9" t="s">
        <v>1584</v>
      </c>
      <c r="J509" s="10">
        <v>44561.0</v>
      </c>
      <c r="K509" s="9" t="s">
        <v>1656</v>
      </c>
      <c r="L509" s="9" t="s">
        <v>1657</v>
      </c>
      <c r="M509" s="12">
        <v>2.903926E9</v>
      </c>
      <c r="N509" s="9" t="s">
        <v>1586</v>
      </c>
    </row>
    <row r="510">
      <c r="A510" s="9" t="s">
        <v>1253</v>
      </c>
      <c r="B510" s="10">
        <v>44561.0</v>
      </c>
      <c r="C510" s="11">
        <v>1.0</v>
      </c>
      <c r="D510" s="9" t="s">
        <v>1254</v>
      </c>
      <c r="E510" s="11">
        <v>24791.0</v>
      </c>
      <c r="F510" s="9" t="s">
        <v>1655</v>
      </c>
      <c r="G510" s="9" t="s">
        <v>1582</v>
      </c>
      <c r="H510" s="9" t="s">
        <v>1589</v>
      </c>
      <c r="I510" s="9" t="s">
        <v>1584</v>
      </c>
      <c r="J510" s="10">
        <v>44561.0</v>
      </c>
      <c r="K510" s="9" t="s">
        <v>1656</v>
      </c>
      <c r="L510" s="9" t="s">
        <v>1657</v>
      </c>
      <c r="M510" s="12">
        <v>5.20566E8</v>
      </c>
      <c r="N510" s="9" t="s">
        <v>1586</v>
      </c>
    </row>
    <row r="511">
      <c r="A511" s="9" t="s">
        <v>1255</v>
      </c>
      <c r="B511" s="10">
        <v>44561.0</v>
      </c>
      <c r="C511" s="11">
        <v>1.0</v>
      </c>
      <c r="D511" s="9" t="s">
        <v>1256</v>
      </c>
      <c r="E511" s="11">
        <v>24805.0</v>
      </c>
      <c r="F511" s="9" t="s">
        <v>1655</v>
      </c>
      <c r="G511" s="9" t="s">
        <v>1582</v>
      </c>
      <c r="H511" s="9" t="s">
        <v>1589</v>
      </c>
      <c r="I511" s="9" t="s">
        <v>1584</v>
      </c>
      <c r="J511" s="10">
        <v>44561.0</v>
      </c>
      <c r="K511" s="9" t="s">
        <v>1656</v>
      </c>
      <c r="L511" s="9" t="s">
        <v>1657</v>
      </c>
      <c r="M511" s="12">
        <v>8.5100863E10</v>
      </c>
      <c r="N511" s="9" t="s">
        <v>1586</v>
      </c>
    </row>
    <row r="512">
      <c r="A512" s="9" t="s">
        <v>1257</v>
      </c>
      <c r="B512" s="10">
        <v>44561.0</v>
      </c>
      <c r="C512" s="11">
        <v>2.0</v>
      </c>
      <c r="D512" s="9" t="s">
        <v>112</v>
      </c>
      <c r="E512" s="11">
        <v>16616.0</v>
      </c>
      <c r="F512" s="9" t="s">
        <v>1655</v>
      </c>
      <c r="G512" s="9" t="s">
        <v>1582</v>
      </c>
      <c r="H512" s="9" t="s">
        <v>1583</v>
      </c>
      <c r="I512" s="9" t="s">
        <v>1584</v>
      </c>
      <c r="J512" s="10">
        <v>44561.0</v>
      </c>
      <c r="K512" s="9" t="s">
        <v>1656</v>
      </c>
      <c r="L512" s="9" t="s">
        <v>1657</v>
      </c>
      <c r="M512" s="12">
        <v>1.453242E9</v>
      </c>
      <c r="N512" s="9" t="s">
        <v>1586</v>
      </c>
    </row>
    <row r="513">
      <c r="A513" s="9" t="s">
        <v>1258</v>
      </c>
      <c r="B513" s="10">
        <v>44561.0</v>
      </c>
      <c r="C513" s="11">
        <v>1.0</v>
      </c>
      <c r="D513" s="9" t="s">
        <v>380</v>
      </c>
      <c r="E513" s="11">
        <v>11592.0</v>
      </c>
      <c r="F513" s="9" t="s">
        <v>1655</v>
      </c>
      <c r="G513" s="9" t="s">
        <v>1582</v>
      </c>
      <c r="H513" s="9" t="s">
        <v>1583</v>
      </c>
      <c r="I513" s="9" t="s">
        <v>1584</v>
      </c>
      <c r="J513" s="10">
        <v>44561.0</v>
      </c>
      <c r="K513" s="9" t="s">
        <v>1656</v>
      </c>
      <c r="L513" s="9" t="s">
        <v>1657</v>
      </c>
      <c r="M513" s="12">
        <v>8.84841E8</v>
      </c>
      <c r="N513" s="9" t="s">
        <v>1586</v>
      </c>
    </row>
    <row r="514">
      <c r="A514" s="9" t="s">
        <v>1259</v>
      </c>
      <c r="B514" s="10">
        <v>44561.0</v>
      </c>
      <c r="C514" s="11">
        <v>1.0</v>
      </c>
      <c r="D514" s="9" t="s">
        <v>1260</v>
      </c>
      <c r="E514" s="11">
        <v>1309.0</v>
      </c>
      <c r="F514" s="9" t="s">
        <v>1655</v>
      </c>
      <c r="G514" s="9" t="s">
        <v>1582</v>
      </c>
      <c r="H514" s="9" t="s">
        <v>1583</v>
      </c>
      <c r="I514" s="9" t="s">
        <v>1584</v>
      </c>
      <c r="J514" s="10">
        <v>44561.0</v>
      </c>
      <c r="K514" s="9" t="s">
        <v>1656</v>
      </c>
      <c r="L514" s="9" t="s">
        <v>1657</v>
      </c>
      <c r="M514" s="12">
        <v>7.7846E7</v>
      </c>
      <c r="N514" s="9" t="s">
        <v>1586</v>
      </c>
    </row>
    <row r="515">
      <c r="A515" s="9" t="s">
        <v>1261</v>
      </c>
      <c r="B515" s="10">
        <v>44561.0</v>
      </c>
      <c r="C515" s="11">
        <v>1.0</v>
      </c>
      <c r="D515" s="9" t="s">
        <v>1262</v>
      </c>
      <c r="E515" s="11">
        <v>24295.0</v>
      </c>
      <c r="F515" s="9" t="s">
        <v>1655</v>
      </c>
      <c r="G515" s="9" t="s">
        <v>1582</v>
      </c>
      <c r="H515" s="9" t="s">
        <v>1583</v>
      </c>
      <c r="I515" s="9" t="s">
        <v>1584</v>
      </c>
      <c r="J515" s="10">
        <v>44561.0</v>
      </c>
      <c r="K515" s="9" t="s">
        <v>1656</v>
      </c>
      <c r="L515" s="9" t="s">
        <v>1657</v>
      </c>
      <c r="M515" s="12">
        <v>7.31E9</v>
      </c>
      <c r="N515" s="9" t="s">
        <v>1586</v>
      </c>
    </row>
    <row r="516">
      <c r="A516" s="9" t="s">
        <v>1263</v>
      </c>
      <c r="B516" s="10">
        <v>44561.0</v>
      </c>
      <c r="C516" s="11">
        <v>2.0</v>
      </c>
      <c r="D516" s="9" t="s">
        <v>1264</v>
      </c>
      <c r="E516" s="11">
        <v>25267.0</v>
      </c>
      <c r="F516" s="9" t="s">
        <v>1655</v>
      </c>
      <c r="G516" s="9" t="s">
        <v>1582</v>
      </c>
      <c r="H516" s="9" t="s">
        <v>1583</v>
      </c>
      <c r="I516" s="9" t="s">
        <v>1584</v>
      </c>
      <c r="J516" s="10">
        <v>44561.0</v>
      </c>
      <c r="K516" s="9" t="s">
        <v>1656</v>
      </c>
      <c r="L516" s="9" t="s">
        <v>1657</v>
      </c>
      <c r="M516" s="12">
        <v>27000.0</v>
      </c>
      <c r="N516" s="9" t="s">
        <v>1586</v>
      </c>
    </row>
    <row r="517">
      <c r="A517" s="9" t="s">
        <v>1265</v>
      </c>
      <c r="B517" s="10">
        <v>44561.0</v>
      </c>
      <c r="C517" s="11">
        <v>1.0</v>
      </c>
      <c r="D517" s="9" t="s">
        <v>1266</v>
      </c>
      <c r="E517" s="11">
        <v>24970.0</v>
      </c>
      <c r="F517" s="9" t="s">
        <v>1655</v>
      </c>
      <c r="G517" s="9" t="s">
        <v>1582</v>
      </c>
      <c r="H517" s="9" t="s">
        <v>1589</v>
      </c>
      <c r="I517" s="9" t="s">
        <v>1584</v>
      </c>
      <c r="J517" s="10">
        <v>44561.0</v>
      </c>
      <c r="K517" s="9" t="s">
        <v>1656</v>
      </c>
      <c r="L517" s="9" t="s">
        <v>1657</v>
      </c>
      <c r="M517" s="12">
        <v>1.95917E8</v>
      </c>
      <c r="N517" s="9" t="s">
        <v>1586</v>
      </c>
    </row>
    <row r="518">
      <c r="A518" s="9" t="s">
        <v>1267</v>
      </c>
      <c r="B518" s="10">
        <v>44561.0</v>
      </c>
      <c r="C518" s="11">
        <v>1.0</v>
      </c>
      <c r="D518" s="9" t="s">
        <v>1268</v>
      </c>
      <c r="E518" s="11">
        <v>25739.0</v>
      </c>
      <c r="F518" s="9" t="s">
        <v>1655</v>
      </c>
      <c r="G518" s="9" t="s">
        <v>1582</v>
      </c>
      <c r="H518" s="9" t="s">
        <v>1583</v>
      </c>
      <c r="I518" s="9" t="s">
        <v>1584</v>
      </c>
      <c r="J518" s="10">
        <v>44561.0</v>
      </c>
      <c r="K518" s="9" t="s">
        <v>1656</v>
      </c>
      <c r="L518" s="9" t="s">
        <v>1657</v>
      </c>
      <c r="M518" s="12">
        <v>1.10283E8</v>
      </c>
      <c r="N518" s="9" t="s">
        <v>1586</v>
      </c>
    </row>
    <row r="519">
      <c r="A519" s="9" t="s">
        <v>1269</v>
      </c>
      <c r="B519" s="10">
        <v>44561.0</v>
      </c>
      <c r="C519" s="11">
        <v>1.0</v>
      </c>
      <c r="D519" s="9" t="s">
        <v>1270</v>
      </c>
      <c r="E519" s="11">
        <v>26107.0</v>
      </c>
      <c r="F519" s="9" t="s">
        <v>1655</v>
      </c>
      <c r="G519" s="9" t="s">
        <v>1582</v>
      </c>
      <c r="H519" s="9" t="s">
        <v>1583</v>
      </c>
      <c r="I519" s="9" t="s">
        <v>1584</v>
      </c>
      <c r="J519" s="10">
        <v>44561.0</v>
      </c>
      <c r="K519" s="9" t="s">
        <v>1656</v>
      </c>
      <c r="L519" s="9" t="s">
        <v>1657</v>
      </c>
      <c r="M519" s="12">
        <v>3.47935E8</v>
      </c>
      <c r="N519" s="9" t="s">
        <v>1586</v>
      </c>
    </row>
    <row r="520">
      <c r="A520" s="9" t="s">
        <v>1271</v>
      </c>
      <c r="B520" s="10">
        <v>44561.0</v>
      </c>
      <c r="C520" s="11">
        <v>1.0</v>
      </c>
      <c r="D520" s="9" t="s">
        <v>1272</v>
      </c>
      <c r="E520" s="11">
        <v>26263.0</v>
      </c>
      <c r="F520" s="9" t="s">
        <v>1655</v>
      </c>
      <c r="G520" s="9" t="s">
        <v>1582</v>
      </c>
      <c r="H520" s="9" t="s">
        <v>1583</v>
      </c>
      <c r="I520" s="9" t="s">
        <v>1584</v>
      </c>
      <c r="J520" s="10">
        <v>44561.0</v>
      </c>
      <c r="K520" s="9" t="s">
        <v>1656</v>
      </c>
      <c r="L520" s="9" t="s">
        <v>1657</v>
      </c>
      <c r="M520" s="12">
        <v>35000.0</v>
      </c>
      <c r="N520" s="9" t="s">
        <v>1586</v>
      </c>
    </row>
    <row r="521">
      <c r="A521" s="9" t="s">
        <v>1273</v>
      </c>
      <c r="B521" s="10">
        <v>44561.0</v>
      </c>
      <c r="C521" s="11">
        <v>1.0</v>
      </c>
      <c r="D521" s="9" t="s">
        <v>1274</v>
      </c>
      <c r="E521" s="11">
        <v>26581.0</v>
      </c>
      <c r="F521" s="9" t="s">
        <v>1655</v>
      </c>
      <c r="G521" s="9" t="s">
        <v>1582</v>
      </c>
      <c r="H521" s="9" t="s">
        <v>1583</v>
      </c>
      <c r="I521" s="9" t="s">
        <v>1584</v>
      </c>
      <c r="J521" s="10">
        <v>44561.0</v>
      </c>
      <c r="K521" s="9" t="s">
        <v>1656</v>
      </c>
      <c r="L521" s="9" t="s">
        <v>1657</v>
      </c>
      <c r="M521" s="12">
        <v>3.1925E7</v>
      </c>
      <c r="N521" s="9" t="s">
        <v>1586</v>
      </c>
    </row>
    <row r="522">
      <c r="A522" s="9" t="s">
        <v>1275</v>
      </c>
      <c r="B522" s="10">
        <v>44561.0</v>
      </c>
      <c r="C522" s="11">
        <v>1.0</v>
      </c>
      <c r="D522" s="9" t="s">
        <v>1276</v>
      </c>
      <c r="E522" s="11">
        <v>25380.0</v>
      </c>
      <c r="F522" s="9" t="s">
        <v>1655</v>
      </c>
      <c r="G522" s="9" t="s">
        <v>1582</v>
      </c>
      <c r="H522" s="9" t="s">
        <v>1583</v>
      </c>
      <c r="I522" s="9" t="s">
        <v>1584</v>
      </c>
      <c r="J522" s="10">
        <v>44561.0</v>
      </c>
      <c r="K522" s="9" t="s">
        <v>1656</v>
      </c>
      <c r="L522" s="9" t="s">
        <v>1657</v>
      </c>
      <c r="M522" s="12">
        <v>1846000.0</v>
      </c>
      <c r="N522" s="9" t="s">
        <v>1586</v>
      </c>
    </row>
    <row r="523">
      <c r="A523" s="9" t="s">
        <v>1277</v>
      </c>
      <c r="B523" s="10">
        <v>44561.0</v>
      </c>
      <c r="C523" s="11">
        <v>2.0</v>
      </c>
      <c r="D523" s="9" t="s">
        <v>1278</v>
      </c>
      <c r="E523" s="11">
        <v>23302.0</v>
      </c>
      <c r="F523" s="9" t="s">
        <v>1655</v>
      </c>
      <c r="G523" s="9" t="s">
        <v>1582</v>
      </c>
      <c r="H523" s="9" t="s">
        <v>1589</v>
      </c>
      <c r="I523" s="9" t="s">
        <v>1584</v>
      </c>
      <c r="J523" s="10">
        <v>44561.0</v>
      </c>
      <c r="K523" s="9" t="s">
        <v>1656</v>
      </c>
      <c r="L523" s="9" t="s">
        <v>1657</v>
      </c>
      <c r="M523" s="12">
        <v>3.2202883E10</v>
      </c>
      <c r="N523" s="9" t="s">
        <v>1586</v>
      </c>
    </row>
    <row r="524">
      <c r="A524" s="9" t="s">
        <v>1279</v>
      </c>
      <c r="B524" s="10">
        <v>44561.0</v>
      </c>
      <c r="C524" s="11">
        <v>1.0</v>
      </c>
      <c r="D524" s="9" t="s">
        <v>1280</v>
      </c>
      <c r="E524" s="11">
        <v>26948.0</v>
      </c>
      <c r="F524" s="9" t="s">
        <v>1655</v>
      </c>
      <c r="G524" s="9" t="s">
        <v>1582</v>
      </c>
      <c r="H524" s="9" t="s">
        <v>1583</v>
      </c>
      <c r="I524" s="9" t="s">
        <v>1584</v>
      </c>
      <c r="J524" s="10">
        <v>44561.0</v>
      </c>
      <c r="K524" s="9" t="s">
        <v>1656</v>
      </c>
      <c r="L524" s="9" t="s">
        <v>1657</v>
      </c>
      <c r="M524" s="12">
        <v>1.26163E8</v>
      </c>
      <c r="N524" s="9" t="s">
        <v>1586</v>
      </c>
    </row>
    <row r="525">
      <c r="A525" s="9" t="s">
        <v>1281</v>
      </c>
      <c r="B525" s="10">
        <v>44561.0</v>
      </c>
      <c r="C525" s="11">
        <v>1.0</v>
      </c>
      <c r="D525" s="9" t="s">
        <v>1282</v>
      </c>
      <c r="E525" s="11">
        <v>26875.0</v>
      </c>
      <c r="F525" s="9" t="s">
        <v>1655</v>
      </c>
      <c r="G525" s="9" t="s">
        <v>1582</v>
      </c>
      <c r="H525" s="9" t="s">
        <v>1583</v>
      </c>
      <c r="I525" s="9" t="s">
        <v>1584</v>
      </c>
      <c r="J525" s="10">
        <v>44561.0</v>
      </c>
      <c r="K525" s="9" t="s">
        <v>1656</v>
      </c>
      <c r="L525" s="9" t="s">
        <v>1657</v>
      </c>
      <c r="M525" s="12">
        <v>1.10159E8</v>
      </c>
      <c r="N525" s="9" t="s">
        <v>1586</v>
      </c>
    </row>
    <row r="526">
      <c r="A526" s="9" t="s">
        <v>1283</v>
      </c>
      <c r="B526" s="10">
        <v>44561.0</v>
      </c>
      <c r="C526" s="11">
        <v>1.0</v>
      </c>
      <c r="D526" s="9" t="s">
        <v>1284</v>
      </c>
      <c r="E526" s="11">
        <v>25054.0</v>
      </c>
      <c r="F526" s="9" t="s">
        <v>1655</v>
      </c>
      <c r="G526" s="9" t="s">
        <v>1582</v>
      </c>
      <c r="H526" s="9" t="s">
        <v>1589</v>
      </c>
      <c r="I526" s="9" t="s">
        <v>1584</v>
      </c>
      <c r="J526" s="10">
        <v>44561.0</v>
      </c>
      <c r="K526" s="9" t="s">
        <v>1656</v>
      </c>
      <c r="L526" s="9" t="s">
        <v>1657</v>
      </c>
      <c r="M526" s="12">
        <v>0.0</v>
      </c>
      <c r="N526" s="9" t="s">
        <v>1586</v>
      </c>
    </row>
    <row r="527">
      <c r="A527" s="9" t="s">
        <v>1285</v>
      </c>
      <c r="B527" s="10">
        <v>44561.0</v>
      </c>
      <c r="C527" s="11">
        <v>2.0</v>
      </c>
      <c r="D527" s="9" t="s">
        <v>1286</v>
      </c>
      <c r="E527" s="11">
        <v>23817.0</v>
      </c>
      <c r="F527" s="9" t="s">
        <v>1655</v>
      </c>
      <c r="G527" s="9" t="s">
        <v>1582</v>
      </c>
      <c r="H527" s="9" t="s">
        <v>1583</v>
      </c>
      <c r="I527" s="9" t="s">
        <v>1584</v>
      </c>
      <c r="J527" s="10">
        <v>44561.0</v>
      </c>
      <c r="K527" s="9" t="s">
        <v>1656</v>
      </c>
      <c r="L527" s="9" t="s">
        <v>1657</v>
      </c>
      <c r="M527" s="12">
        <v>1.31996E8</v>
      </c>
      <c r="N527" s="9" t="s">
        <v>1586</v>
      </c>
    </row>
    <row r="528">
      <c r="A528" s="9" t="s">
        <v>1287</v>
      </c>
      <c r="B528" s="10">
        <v>44561.0</v>
      </c>
      <c r="C528" s="11">
        <v>1.0</v>
      </c>
      <c r="D528" s="9" t="s">
        <v>1288</v>
      </c>
      <c r="E528" s="11">
        <v>26018.0</v>
      </c>
      <c r="F528" s="9" t="s">
        <v>1655</v>
      </c>
      <c r="G528" s="9" t="s">
        <v>1582</v>
      </c>
      <c r="H528" s="9" t="s">
        <v>1583</v>
      </c>
      <c r="I528" s="9" t="s">
        <v>1584</v>
      </c>
      <c r="J528" s="10">
        <v>44561.0</v>
      </c>
      <c r="K528" s="9" t="s">
        <v>1656</v>
      </c>
      <c r="L528" s="9" t="s">
        <v>1657</v>
      </c>
      <c r="M528" s="12">
        <v>96000.0</v>
      </c>
      <c r="N528" s="9" t="s">
        <v>1586</v>
      </c>
    </row>
    <row r="529">
      <c r="A529" s="9" t="s">
        <v>1289</v>
      </c>
      <c r="B529" s="10">
        <v>44561.0</v>
      </c>
      <c r="C529" s="11">
        <v>1.0</v>
      </c>
      <c r="D529" s="9" t="s">
        <v>1290</v>
      </c>
      <c r="E529" s="11">
        <v>26859.0</v>
      </c>
      <c r="F529" s="9" t="s">
        <v>1655</v>
      </c>
      <c r="G529" s="9" t="s">
        <v>1582</v>
      </c>
      <c r="H529" s="9" t="s">
        <v>1583</v>
      </c>
      <c r="I529" s="9" t="s">
        <v>1584</v>
      </c>
      <c r="J529" s="10">
        <v>44561.0</v>
      </c>
      <c r="K529" s="9" t="s">
        <v>1656</v>
      </c>
      <c r="L529" s="9" t="s">
        <v>1657</v>
      </c>
      <c r="M529" s="12">
        <v>2.2938E7</v>
      </c>
      <c r="N529" s="9" t="s">
        <v>1586</v>
      </c>
    </row>
    <row r="530">
      <c r="A530" s="9" t="s">
        <v>1291</v>
      </c>
      <c r="B530" s="10">
        <v>44561.0</v>
      </c>
      <c r="C530" s="11">
        <v>1.0</v>
      </c>
      <c r="D530" s="9" t="s">
        <v>1292</v>
      </c>
      <c r="E530" s="11">
        <v>25593.0</v>
      </c>
      <c r="F530" s="9" t="s">
        <v>1655</v>
      </c>
      <c r="G530" s="9" t="s">
        <v>1582</v>
      </c>
      <c r="H530" s="9" t="s">
        <v>1583</v>
      </c>
      <c r="I530" s="9" t="s">
        <v>1584</v>
      </c>
      <c r="J530" s="10">
        <v>44561.0</v>
      </c>
      <c r="K530" s="9" t="s">
        <v>1656</v>
      </c>
      <c r="L530" s="9" t="s">
        <v>1657</v>
      </c>
      <c r="M530" s="12">
        <v>58000.0</v>
      </c>
      <c r="N530" s="9" t="s">
        <v>1586</v>
      </c>
    </row>
    <row r="531">
      <c r="A531" s="9" t="s">
        <v>1293</v>
      </c>
      <c r="B531" s="10">
        <v>44561.0</v>
      </c>
      <c r="C531" s="11">
        <v>1.0</v>
      </c>
      <c r="D531" s="9" t="s">
        <v>1294</v>
      </c>
      <c r="E531" s="11">
        <v>25151.0</v>
      </c>
      <c r="F531" s="9" t="s">
        <v>1655</v>
      </c>
      <c r="G531" s="9" t="s">
        <v>1582</v>
      </c>
      <c r="H531" s="9" t="s">
        <v>1589</v>
      </c>
      <c r="I531" s="9" t="s">
        <v>1584</v>
      </c>
      <c r="J531" s="10">
        <v>44561.0</v>
      </c>
      <c r="K531" s="9" t="s">
        <v>1656</v>
      </c>
      <c r="L531" s="9" t="s">
        <v>1657</v>
      </c>
      <c r="M531" s="12">
        <v>8124000.0</v>
      </c>
      <c r="N531" s="9" t="s">
        <v>1586</v>
      </c>
    </row>
    <row r="532">
      <c r="A532" s="9" t="s">
        <v>1295</v>
      </c>
      <c r="B532" s="10">
        <v>44561.0</v>
      </c>
      <c r="C532" s="11">
        <v>3.0</v>
      </c>
      <c r="D532" s="9" t="s">
        <v>1296</v>
      </c>
      <c r="E532" s="11">
        <v>25640.0</v>
      </c>
      <c r="F532" s="9" t="s">
        <v>1655</v>
      </c>
      <c r="G532" s="9" t="s">
        <v>1582</v>
      </c>
      <c r="H532" s="9" t="s">
        <v>1583</v>
      </c>
      <c r="I532" s="9" t="s">
        <v>1584</v>
      </c>
      <c r="J532" s="10">
        <v>44561.0</v>
      </c>
      <c r="K532" s="9" t="s">
        <v>1656</v>
      </c>
      <c r="L532" s="9" t="s">
        <v>1657</v>
      </c>
      <c r="M532" s="12">
        <v>6.59846E8</v>
      </c>
      <c r="N532" s="9" t="s">
        <v>1586</v>
      </c>
    </row>
    <row r="533">
      <c r="A533" s="9" t="s">
        <v>1297</v>
      </c>
      <c r="B533" s="10">
        <v>44377.0</v>
      </c>
      <c r="C533" s="11">
        <v>1.0</v>
      </c>
      <c r="D533" s="9" t="s">
        <v>1298</v>
      </c>
      <c r="E533" s="11">
        <v>26328.0</v>
      </c>
      <c r="F533" s="9" t="s">
        <v>1655</v>
      </c>
      <c r="G533" s="9" t="s">
        <v>1582</v>
      </c>
      <c r="H533" s="9" t="s">
        <v>1583</v>
      </c>
      <c r="I533" s="9" t="s">
        <v>1584</v>
      </c>
      <c r="J533" s="10">
        <v>44377.0</v>
      </c>
      <c r="K533" s="9" t="s">
        <v>1656</v>
      </c>
      <c r="L533" s="9" t="s">
        <v>1657</v>
      </c>
      <c r="M533" s="12">
        <v>352000.0</v>
      </c>
      <c r="N533" s="9" t="s">
        <v>1586</v>
      </c>
    </row>
    <row r="534">
      <c r="A534" s="9" t="s">
        <v>1297</v>
      </c>
      <c r="B534" s="10">
        <v>44561.0</v>
      </c>
      <c r="C534" s="11">
        <v>2.0</v>
      </c>
      <c r="D534" s="9" t="s">
        <v>1298</v>
      </c>
      <c r="E534" s="11">
        <v>26328.0</v>
      </c>
      <c r="F534" s="9" t="s">
        <v>1655</v>
      </c>
      <c r="G534" s="9" t="s">
        <v>1582</v>
      </c>
      <c r="H534" s="9" t="s">
        <v>1583</v>
      </c>
      <c r="I534" s="9" t="s">
        <v>1584</v>
      </c>
      <c r="J534" s="10">
        <v>44561.0</v>
      </c>
      <c r="K534" s="9" t="s">
        <v>1656</v>
      </c>
      <c r="L534" s="9" t="s">
        <v>1657</v>
      </c>
      <c r="M534" s="12">
        <v>5000.0</v>
      </c>
      <c r="N534" s="9" t="s">
        <v>1586</v>
      </c>
    </row>
    <row r="535">
      <c r="A535" s="9" t="s">
        <v>1299</v>
      </c>
      <c r="B535" s="10">
        <v>44561.0</v>
      </c>
      <c r="C535" s="11">
        <v>2.0</v>
      </c>
      <c r="D535" s="9" t="s">
        <v>1300</v>
      </c>
      <c r="E535" s="11">
        <v>25240.0</v>
      </c>
      <c r="F535" s="9" t="s">
        <v>1655</v>
      </c>
      <c r="G535" s="9" t="s">
        <v>1582</v>
      </c>
      <c r="H535" s="9" t="s">
        <v>1583</v>
      </c>
      <c r="I535" s="9" t="s">
        <v>1584</v>
      </c>
      <c r="J535" s="10">
        <v>44561.0</v>
      </c>
      <c r="K535" s="9" t="s">
        <v>1656</v>
      </c>
      <c r="L535" s="9" t="s">
        <v>1657</v>
      </c>
      <c r="M535" s="12">
        <v>363000.0</v>
      </c>
      <c r="N535" s="9" t="s">
        <v>1586</v>
      </c>
    </row>
    <row r="536">
      <c r="A536" s="9" t="s">
        <v>1301</v>
      </c>
      <c r="B536" s="10">
        <v>44561.0</v>
      </c>
      <c r="C536" s="11">
        <v>1.0</v>
      </c>
      <c r="D536" s="9" t="s">
        <v>1302</v>
      </c>
      <c r="E536" s="11">
        <v>26298.0</v>
      </c>
      <c r="F536" s="9" t="s">
        <v>1655</v>
      </c>
      <c r="G536" s="9" t="s">
        <v>1582</v>
      </c>
      <c r="H536" s="9" t="s">
        <v>1583</v>
      </c>
      <c r="I536" s="9" t="s">
        <v>1584</v>
      </c>
      <c r="J536" s="10">
        <v>44561.0</v>
      </c>
      <c r="K536" s="9" t="s">
        <v>1656</v>
      </c>
      <c r="L536" s="9" t="s">
        <v>1657</v>
      </c>
      <c r="M536" s="12">
        <v>3.94595E8</v>
      </c>
      <c r="N536" s="9" t="s">
        <v>1586</v>
      </c>
    </row>
    <row r="537">
      <c r="A537" s="9" t="s">
        <v>1303</v>
      </c>
      <c r="B537" s="10">
        <v>44561.0</v>
      </c>
      <c r="C537" s="11">
        <v>1.0</v>
      </c>
      <c r="D537" s="9" t="s">
        <v>1304</v>
      </c>
      <c r="E537" s="11">
        <v>25720.0</v>
      </c>
      <c r="F537" s="9" t="s">
        <v>1655</v>
      </c>
      <c r="G537" s="9" t="s">
        <v>1582</v>
      </c>
      <c r="H537" s="9" t="s">
        <v>1583</v>
      </c>
      <c r="I537" s="9" t="s">
        <v>1584</v>
      </c>
      <c r="J537" s="10">
        <v>44561.0</v>
      </c>
      <c r="K537" s="9" t="s">
        <v>1656</v>
      </c>
      <c r="L537" s="9" t="s">
        <v>1657</v>
      </c>
      <c r="M537" s="12">
        <v>5.78148E8</v>
      </c>
      <c r="N537" s="9" t="s">
        <v>1586</v>
      </c>
    </row>
    <row r="538">
      <c r="A538" s="9" t="s">
        <v>1305</v>
      </c>
      <c r="B538" s="10">
        <v>44561.0</v>
      </c>
      <c r="C538" s="11">
        <v>1.0</v>
      </c>
      <c r="D538" s="9" t="s">
        <v>1306</v>
      </c>
      <c r="E538" s="11">
        <v>80195.0</v>
      </c>
      <c r="F538" s="9" t="s">
        <v>1655</v>
      </c>
      <c r="G538" s="9" t="s">
        <v>1582</v>
      </c>
      <c r="H538" s="9" t="s">
        <v>1583</v>
      </c>
      <c r="I538" s="9" t="s">
        <v>1584</v>
      </c>
      <c r="J538" s="10">
        <v>44561.0</v>
      </c>
      <c r="K538" s="9" t="s">
        <v>1656</v>
      </c>
      <c r="L538" s="9" t="s">
        <v>1657</v>
      </c>
      <c r="M538" s="12">
        <v>1.69191E8</v>
      </c>
      <c r="N538" s="9" t="s">
        <v>1586</v>
      </c>
    </row>
    <row r="539">
      <c r="A539" s="9" t="s">
        <v>1307</v>
      </c>
      <c r="B539" s="10">
        <v>44561.0</v>
      </c>
      <c r="C539" s="11">
        <v>2.0</v>
      </c>
      <c r="D539" s="9" t="s">
        <v>1308</v>
      </c>
      <c r="E539" s="11">
        <v>25747.0</v>
      </c>
      <c r="F539" s="9" t="s">
        <v>1655</v>
      </c>
      <c r="G539" s="9" t="s">
        <v>1582</v>
      </c>
      <c r="H539" s="9" t="s">
        <v>1583</v>
      </c>
      <c r="I539" s="9" t="s">
        <v>1584</v>
      </c>
      <c r="J539" s="10">
        <v>44561.0</v>
      </c>
      <c r="K539" s="9" t="s">
        <v>1656</v>
      </c>
      <c r="L539" s="9" t="s">
        <v>1657</v>
      </c>
      <c r="M539" s="12">
        <v>2.68694E8</v>
      </c>
      <c r="N539" s="9" t="s">
        <v>1586</v>
      </c>
    </row>
    <row r="540">
      <c r="A540" s="9" t="s">
        <v>1309</v>
      </c>
      <c r="B540" s="10">
        <v>44561.0</v>
      </c>
      <c r="C540" s="11">
        <v>1.0</v>
      </c>
      <c r="D540" s="9" t="s">
        <v>1310</v>
      </c>
      <c r="E540" s="11">
        <v>26832.0</v>
      </c>
      <c r="F540" s="9" t="s">
        <v>1655</v>
      </c>
      <c r="G540" s="9" t="s">
        <v>1582</v>
      </c>
      <c r="H540" s="9" t="s">
        <v>1583</v>
      </c>
      <c r="I540" s="9" t="s">
        <v>1584</v>
      </c>
      <c r="J540" s="10">
        <v>44561.0</v>
      </c>
      <c r="K540" s="9" t="s">
        <v>1656</v>
      </c>
      <c r="L540" s="9" t="s">
        <v>1657</v>
      </c>
      <c r="M540" s="12">
        <v>1713000.0</v>
      </c>
      <c r="N540" s="9" t="s">
        <v>1586</v>
      </c>
    </row>
    <row r="541">
      <c r="A541" s="9" t="s">
        <v>1311</v>
      </c>
      <c r="B541" s="10">
        <v>44561.0</v>
      </c>
      <c r="C541" s="11">
        <v>1.0</v>
      </c>
      <c r="D541" s="9" t="s">
        <v>1312</v>
      </c>
      <c r="E541" s="11">
        <v>26930.0</v>
      </c>
      <c r="F541" s="9" t="s">
        <v>1655</v>
      </c>
      <c r="G541" s="9" t="s">
        <v>1582</v>
      </c>
      <c r="H541" s="9" t="s">
        <v>1589</v>
      </c>
      <c r="I541" s="9" t="s">
        <v>1584</v>
      </c>
      <c r="J541" s="10">
        <v>44561.0</v>
      </c>
      <c r="K541" s="9" t="s">
        <v>1656</v>
      </c>
      <c r="L541" s="9" t="s">
        <v>1657</v>
      </c>
      <c r="M541" s="12">
        <v>9.9937E7</v>
      </c>
      <c r="N541" s="9" t="s">
        <v>1586</v>
      </c>
    </row>
    <row r="542">
      <c r="A542" s="9" t="s">
        <v>1313</v>
      </c>
      <c r="B542" s="10">
        <v>44561.0</v>
      </c>
      <c r="C542" s="11">
        <v>1.0</v>
      </c>
      <c r="D542" s="9" t="s">
        <v>1314</v>
      </c>
      <c r="E542" s="11">
        <v>17850.0</v>
      </c>
      <c r="F542" s="9" t="s">
        <v>1655</v>
      </c>
      <c r="G542" s="9" t="s">
        <v>1582</v>
      </c>
      <c r="H542" s="9" t="s">
        <v>1583</v>
      </c>
      <c r="I542" s="9" t="s">
        <v>1584</v>
      </c>
      <c r="J542" s="10">
        <v>44561.0</v>
      </c>
      <c r="K542" s="9" t="s">
        <v>1656</v>
      </c>
      <c r="L542" s="9" t="s">
        <v>1657</v>
      </c>
      <c r="M542" s="12">
        <v>3.9805E7</v>
      </c>
      <c r="N542" s="9" t="s">
        <v>1586</v>
      </c>
    </row>
    <row r="543">
      <c r="A543" s="9" t="s">
        <v>1315</v>
      </c>
      <c r="B543" s="10">
        <v>44561.0</v>
      </c>
      <c r="C543" s="11">
        <v>1.0</v>
      </c>
      <c r="D543" s="9" t="s">
        <v>1316</v>
      </c>
      <c r="E543" s="11">
        <v>26530.0</v>
      </c>
      <c r="F543" s="9" t="s">
        <v>1655</v>
      </c>
      <c r="G543" s="9" t="s">
        <v>1582</v>
      </c>
      <c r="H543" s="9" t="s">
        <v>1583</v>
      </c>
      <c r="I543" s="9" t="s">
        <v>1584</v>
      </c>
      <c r="J543" s="10">
        <v>44561.0</v>
      </c>
      <c r="K543" s="9" t="s">
        <v>1656</v>
      </c>
      <c r="L543" s="9" t="s">
        <v>1657</v>
      </c>
      <c r="M543" s="12">
        <v>2.126951E9</v>
      </c>
      <c r="N543" s="9" t="s">
        <v>1586</v>
      </c>
    </row>
    <row r="544">
      <c r="A544" s="9" t="s">
        <v>1317</v>
      </c>
      <c r="B544" s="10">
        <v>44561.0</v>
      </c>
      <c r="C544" s="11">
        <v>1.0</v>
      </c>
      <c r="D544" s="9" t="s">
        <v>1318</v>
      </c>
      <c r="E544" s="11">
        <v>26999.0</v>
      </c>
      <c r="F544" s="9" t="s">
        <v>1655</v>
      </c>
      <c r="G544" s="9" t="s">
        <v>1582</v>
      </c>
      <c r="H544" s="9" t="s">
        <v>1583</v>
      </c>
      <c r="I544" s="9" t="s">
        <v>1584</v>
      </c>
      <c r="J544" s="10">
        <v>44561.0</v>
      </c>
      <c r="K544" s="9" t="s">
        <v>1656</v>
      </c>
      <c r="L544" s="9" t="s">
        <v>1657</v>
      </c>
      <c r="M544" s="12">
        <v>7.3386E7</v>
      </c>
      <c r="N544" s="9" t="s">
        <v>1586</v>
      </c>
    </row>
    <row r="545">
      <c r="A545" s="9" t="s">
        <v>1319</v>
      </c>
      <c r="B545" s="10">
        <v>44561.0</v>
      </c>
      <c r="C545" s="11">
        <v>2.0</v>
      </c>
      <c r="D545" s="9" t="s">
        <v>1320</v>
      </c>
      <c r="E545" s="11">
        <v>25674.0</v>
      </c>
      <c r="F545" s="9" t="s">
        <v>1655</v>
      </c>
      <c r="G545" s="9" t="s">
        <v>1582</v>
      </c>
      <c r="H545" s="9" t="s">
        <v>1583</v>
      </c>
      <c r="I545" s="9" t="s">
        <v>1584</v>
      </c>
      <c r="J545" s="10">
        <v>44561.0</v>
      </c>
      <c r="K545" s="9" t="s">
        <v>1656</v>
      </c>
      <c r="L545" s="9" t="s">
        <v>1657</v>
      </c>
      <c r="M545" s="12">
        <v>20000.0</v>
      </c>
      <c r="N545" s="9" t="s">
        <v>1586</v>
      </c>
    </row>
    <row r="546">
      <c r="A546" s="9" t="s">
        <v>1321</v>
      </c>
      <c r="B546" s="10">
        <v>44561.0</v>
      </c>
      <c r="C546" s="11">
        <v>1.0</v>
      </c>
      <c r="D546" s="9" t="s">
        <v>1322</v>
      </c>
      <c r="E546" s="11">
        <v>26000.0</v>
      </c>
      <c r="F546" s="9" t="s">
        <v>1655</v>
      </c>
      <c r="G546" s="9" t="s">
        <v>1582</v>
      </c>
      <c r="H546" s="9" t="s">
        <v>1583</v>
      </c>
      <c r="I546" s="9" t="s">
        <v>1584</v>
      </c>
      <c r="J546" s="10">
        <v>44561.0</v>
      </c>
      <c r="K546" s="9" t="s">
        <v>1656</v>
      </c>
      <c r="L546" s="9" t="s">
        <v>1657</v>
      </c>
      <c r="M546" s="12">
        <v>7.1653E7</v>
      </c>
      <c r="N546" s="9" t="s">
        <v>1586</v>
      </c>
    </row>
    <row r="547">
      <c r="A547" s="9" t="s">
        <v>1323</v>
      </c>
      <c r="B547" s="10">
        <v>44286.0</v>
      </c>
      <c r="C547" s="11">
        <v>1.0</v>
      </c>
      <c r="D547" s="9" t="s">
        <v>1324</v>
      </c>
      <c r="E547" s="11">
        <v>26042.0</v>
      </c>
      <c r="F547" s="9" t="s">
        <v>1655</v>
      </c>
      <c r="G547" s="9" t="s">
        <v>1582</v>
      </c>
      <c r="H547" s="9" t="s">
        <v>1589</v>
      </c>
      <c r="I547" s="9" t="s">
        <v>1584</v>
      </c>
      <c r="J547" s="10">
        <v>44286.0</v>
      </c>
      <c r="K547" s="9" t="s">
        <v>1656</v>
      </c>
      <c r="L547" s="9" t="s">
        <v>1657</v>
      </c>
      <c r="M547" s="12">
        <v>2.695E7</v>
      </c>
      <c r="N547" s="9" t="s">
        <v>1586</v>
      </c>
    </row>
    <row r="548">
      <c r="A548" s="9" t="s">
        <v>1323</v>
      </c>
      <c r="B548" s="10">
        <v>44561.0</v>
      </c>
      <c r="C548" s="11">
        <v>1.0</v>
      </c>
      <c r="D548" s="9" t="s">
        <v>1324</v>
      </c>
      <c r="E548" s="11">
        <v>26042.0</v>
      </c>
      <c r="F548" s="9" t="s">
        <v>1655</v>
      </c>
      <c r="G548" s="9" t="s">
        <v>1582</v>
      </c>
      <c r="H548" s="9" t="s">
        <v>1583</v>
      </c>
      <c r="I548" s="9" t="s">
        <v>1584</v>
      </c>
      <c r="J548" s="10">
        <v>44561.0</v>
      </c>
      <c r="K548" s="9" t="s">
        <v>1656</v>
      </c>
      <c r="L548" s="9" t="s">
        <v>1657</v>
      </c>
      <c r="M548" s="12">
        <v>1.6587E7</v>
      </c>
      <c r="N548" s="9" t="s">
        <v>1586</v>
      </c>
    </row>
    <row r="549">
      <c r="A549" s="9" t="s">
        <v>1611</v>
      </c>
      <c r="B549" s="10">
        <v>44561.0</v>
      </c>
      <c r="C549" s="11">
        <v>1.0</v>
      </c>
      <c r="D549" s="9" t="s">
        <v>1612</v>
      </c>
      <c r="E549" s="11">
        <v>27006.0</v>
      </c>
      <c r="F549" s="9" t="s">
        <v>1655</v>
      </c>
      <c r="G549" s="9" t="s">
        <v>1582</v>
      </c>
      <c r="H549" s="9" t="s">
        <v>1589</v>
      </c>
      <c r="I549" s="9" t="s">
        <v>1584</v>
      </c>
      <c r="J549" s="10">
        <v>44561.0</v>
      </c>
      <c r="K549" s="9" t="s">
        <v>1656</v>
      </c>
      <c r="L549" s="9" t="s">
        <v>1657</v>
      </c>
      <c r="M549" s="12">
        <v>3000.0</v>
      </c>
      <c r="N549" s="9" t="s">
        <v>1586</v>
      </c>
    </row>
    <row r="550">
      <c r="A550" s="9" t="s">
        <v>1611</v>
      </c>
      <c r="B550" s="10">
        <v>44561.0</v>
      </c>
      <c r="C550" s="11">
        <v>1.0</v>
      </c>
      <c r="D550" s="9" t="s">
        <v>1612</v>
      </c>
      <c r="E550" s="11">
        <v>27006.0</v>
      </c>
      <c r="F550" s="9" t="s">
        <v>1655</v>
      </c>
      <c r="G550" s="9" t="s">
        <v>1582</v>
      </c>
      <c r="H550" s="9" t="s">
        <v>1589</v>
      </c>
      <c r="I550" s="9" t="s">
        <v>1584</v>
      </c>
      <c r="J550" s="10">
        <v>44561.0</v>
      </c>
      <c r="K550" s="9" t="s">
        <v>1656</v>
      </c>
      <c r="L550" s="9" t="s">
        <v>1657</v>
      </c>
      <c r="M550" s="12">
        <v>3000.0</v>
      </c>
      <c r="N550" s="9" t="s">
        <v>1586</v>
      </c>
    </row>
    <row r="551">
      <c r="A551" s="9" t="s">
        <v>1611</v>
      </c>
      <c r="B551" s="10">
        <v>44561.0</v>
      </c>
      <c r="C551" s="11">
        <v>1.0</v>
      </c>
      <c r="D551" s="9" t="s">
        <v>1612</v>
      </c>
      <c r="E551" s="11">
        <v>27006.0</v>
      </c>
      <c r="F551" s="9" t="s">
        <v>1655</v>
      </c>
      <c r="G551" s="9" t="s">
        <v>1582</v>
      </c>
      <c r="H551" s="9" t="s">
        <v>1589</v>
      </c>
      <c r="I551" s="9" t="s">
        <v>1584</v>
      </c>
      <c r="J551" s="10">
        <v>44561.0</v>
      </c>
      <c r="K551" s="9" t="s">
        <v>1656</v>
      </c>
      <c r="L551" s="9" t="s">
        <v>1657</v>
      </c>
      <c r="M551" s="12">
        <v>3000.0</v>
      </c>
      <c r="N551" s="9" t="s">
        <v>1586</v>
      </c>
    </row>
    <row r="552">
      <c r="A552" s="9" t="s">
        <v>1325</v>
      </c>
      <c r="B552" s="10">
        <v>44561.0</v>
      </c>
      <c r="C552" s="11">
        <v>1.0</v>
      </c>
      <c r="D552" s="9" t="s">
        <v>1326</v>
      </c>
      <c r="E552" s="11">
        <v>26905.0</v>
      </c>
      <c r="F552" s="9" t="s">
        <v>1655</v>
      </c>
      <c r="G552" s="9" t="s">
        <v>1582</v>
      </c>
      <c r="H552" s="9" t="s">
        <v>1589</v>
      </c>
      <c r="I552" s="9" t="s">
        <v>1584</v>
      </c>
      <c r="J552" s="10">
        <v>44561.0</v>
      </c>
      <c r="K552" s="9" t="s">
        <v>1656</v>
      </c>
      <c r="L552" s="9" t="s">
        <v>1657</v>
      </c>
      <c r="M552" s="12">
        <v>4.9864402E10</v>
      </c>
      <c r="N552" s="9" t="s">
        <v>1586</v>
      </c>
    </row>
    <row r="553">
      <c r="A553" s="9" t="s">
        <v>1327</v>
      </c>
      <c r="B553" s="10">
        <v>44561.0</v>
      </c>
      <c r="C553" s="11">
        <v>1.0</v>
      </c>
      <c r="D553" s="9" t="s">
        <v>1328</v>
      </c>
      <c r="E553" s="11">
        <v>25968.0</v>
      </c>
      <c r="F553" s="9" t="s">
        <v>1655</v>
      </c>
      <c r="G553" s="9" t="s">
        <v>1582</v>
      </c>
      <c r="H553" s="9" t="s">
        <v>1589</v>
      </c>
      <c r="I553" s="9" t="s">
        <v>1584</v>
      </c>
      <c r="J553" s="10">
        <v>44561.0</v>
      </c>
      <c r="K553" s="9" t="s">
        <v>1656</v>
      </c>
      <c r="L553" s="9" t="s">
        <v>1657</v>
      </c>
      <c r="M553" s="12">
        <v>911000.0</v>
      </c>
      <c r="N553" s="9" t="s">
        <v>1586</v>
      </c>
    </row>
    <row r="554">
      <c r="A554" s="9" t="s">
        <v>1613</v>
      </c>
      <c r="B554" s="10">
        <v>44561.0</v>
      </c>
      <c r="C554" s="11">
        <v>1.0</v>
      </c>
      <c r="D554" s="9" t="s">
        <v>1614</v>
      </c>
      <c r="E554" s="11">
        <v>26310.0</v>
      </c>
      <c r="F554" s="9" t="s">
        <v>1655</v>
      </c>
      <c r="G554" s="9" t="s">
        <v>1582</v>
      </c>
      <c r="H554" s="9" t="s">
        <v>1583</v>
      </c>
      <c r="I554" s="9" t="s">
        <v>1584</v>
      </c>
      <c r="J554" s="10">
        <v>44561.0</v>
      </c>
      <c r="K554" s="9" t="s">
        <v>1656</v>
      </c>
      <c r="L554" s="9" t="s">
        <v>1657</v>
      </c>
      <c r="M554" s="12">
        <v>170000.0</v>
      </c>
      <c r="N554" s="9" t="s">
        <v>1586</v>
      </c>
    </row>
    <row r="555">
      <c r="A555" s="9" t="s">
        <v>1615</v>
      </c>
      <c r="B555" s="10">
        <v>44286.0</v>
      </c>
      <c r="C555" s="11">
        <v>1.0</v>
      </c>
      <c r="D555" s="9" t="s">
        <v>1616</v>
      </c>
      <c r="E555" s="11">
        <v>26239.0</v>
      </c>
      <c r="F555" s="9" t="s">
        <v>1655</v>
      </c>
      <c r="G555" s="9" t="s">
        <v>1582</v>
      </c>
      <c r="H555" s="9" t="s">
        <v>1583</v>
      </c>
      <c r="I555" s="9" t="s">
        <v>1584</v>
      </c>
      <c r="J555" s="10">
        <v>44286.0</v>
      </c>
      <c r="K555" s="9" t="s">
        <v>1656</v>
      </c>
      <c r="L555" s="9" t="s">
        <v>1657</v>
      </c>
      <c r="M555" s="12">
        <v>1000.0</v>
      </c>
      <c r="N555" s="9" t="s">
        <v>1586</v>
      </c>
    </row>
    <row r="556">
      <c r="A556" s="9" t="s">
        <v>1615</v>
      </c>
      <c r="B556" s="10">
        <v>44561.0</v>
      </c>
      <c r="C556" s="11">
        <v>2.0</v>
      </c>
      <c r="D556" s="9" t="s">
        <v>1616</v>
      </c>
      <c r="E556" s="11">
        <v>26239.0</v>
      </c>
      <c r="F556" s="9" t="s">
        <v>1655</v>
      </c>
      <c r="G556" s="9" t="s">
        <v>1582</v>
      </c>
      <c r="H556" s="9" t="s">
        <v>1583</v>
      </c>
      <c r="I556" s="9" t="s">
        <v>1584</v>
      </c>
      <c r="J556" s="10">
        <v>44561.0</v>
      </c>
      <c r="K556" s="9" t="s">
        <v>1656</v>
      </c>
      <c r="L556" s="9" t="s">
        <v>1657</v>
      </c>
      <c r="M556" s="12">
        <v>0.0</v>
      </c>
      <c r="N556" s="9" t="s">
        <v>1586</v>
      </c>
    </row>
    <row r="557">
      <c r="A557" s="9" t="s">
        <v>1617</v>
      </c>
      <c r="B557" s="10">
        <v>44561.0</v>
      </c>
      <c r="C557" s="11">
        <v>1.0</v>
      </c>
      <c r="D557" s="9" t="s">
        <v>1618</v>
      </c>
      <c r="E557" s="11">
        <v>27014.0</v>
      </c>
      <c r="F557" s="9" t="s">
        <v>1655</v>
      </c>
      <c r="G557" s="9" t="s">
        <v>1582</v>
      </c>
      <c r="H557" s="9" t="s">
        <v>1583</v>
      </c>
      <c r="I557" s="9" t="s">
        <v>1584</v>
      </c>
      <c r="J557" s="10">
        <v>44561.0</v>
      </c>
      <c r="K557" s="9" t="s">
        <v>1656</v>
      </c>
      <c r="L557" s="9" t="s">
        <v>1657</v>
      </c>
      <c r="M557" s="12">
        <v>1.6945E7</v>
      </c>
      <c r="N557" s="9" t="s">
        <v>1586</v>
      </c>
    </row>
    <row r="558">
      <c r="A558" s="9" t="s">
        <v>1619</v>
      </c>
      <c r="B558" s="10">
        <v>44561.0</v>
      </c>
      <c r="C558" s="11">
        <v>1.0</v>
      </c>
      <c r="D558" s="9" t="s">
        <v>1620</v>
      </c>
      <c r="E558" s="11">
        <v>26646.0</v>
      </c>
      <c r="F558" s="9" t="s">
        <v>1655</v>
      </c>
      <c r="G558" s="9" t="s">
        <v>1582</v>
      </c>
      <c r="H558" s="9" t="s">
        <v>1589</v>
      </c>
      <c r="I558" s="9" t="s">
        <v>1584</v>
      </c>
      <c r="J558" s="10">
        <v>44561.0</v>
      </c>
      <c r="K558" s="9" t="s">
        <v>1656</v>
      </c>
      <c r="L558" s="9" t="s">
        <v>1657</v>
      </c>
      <c r="M558" s="12">
        <v>1.72075E8</v>
      </c>
      <c r="N558" s="9" t="s">
        <v>1586</v>
      </c>
    </row>
    <row r="559">
      <c r="A559" s="9" t="s">
        <v>1621</v>
      </c>
      <c r="B559" s="10">
        <v>44561.0</v>
      </c>
      <c r="C559" s="11">
        <v>1.0</v>
      </c>
      <c r="D559" s="9" t="s">
        <v>1622</v>
      </c>
      <c r="E559" s="11">
        <v>26344.0</v>
      </c>
      <c r="F559" s="9" t="s">
        <v>1655</v>
      </c>
      <c r="G559" s="9" t="s">
        <v>1582</v>
      </c>
      <c r="H559" s="9" t="s">
        <v>1583</v>
      </c>
      <c r="I559" s="9" t="s">
        <v>1584</v>
      </c>
      <c r="J559" s="10">
        <v>44561.0</v>
      </c>
      <c r="K559" s="9" t="s">
        <v>1656</v>
      </c>
      <c r="L559" s="9" t="s">
        <v>1657</v>
      </c>
      <c r="M559" s="12">
        <v>58000.0</v>
      </c>
      <c r="N559" s="9" t="s">
        <v>1586</v>
      </c>
    </row>
    <row r="560">
      <c r="A560" s="9" t="s">
        <v>1623</v>
      </c>
      <c r="B560" s="10">
        <v>44561.0</v>
      </c>
      <c r="C560" s="11">
        <v>1.0</v>
      </c>
      <c r="D560" s="9" t="s">
        <v>1624</v>
      </c>
      <c r="E560" s="11">
        <v>26352.0</v>
      </c>
      <c r="F560" s="9" t="s">
        <v>1655</v>
      </c>
      <c r="G560" s="9" t="s">
        <v>1582</v>
      </c>
      <c r="H560" s="9" t="s">
        <v>1583</v>
      </c>
      <c r="I560" s="9" t="s">
        <v>1584</v>
      </c>
      <c r="J560" s="10">
        <v>44561.0</v>
      </c>
      <c r="K560" s="9" t="s">
        <v>1656</v>
      </c>
      <c r="L560" s="9" t="s">
        <v>1657</v>
      </c>
      <c r="M560" s="12">
        <v>696000.0</v>
      </c>
      <c r="N560" s="9" t="s">
        <v>1586</v>
      </c>
    </row>
    <row r="561">
      <c r="A561" s="9" t="s">
        <v>1329</v>
      </c>
      <c r="B561" s="10">
        <v>44561.0</v>
      </c>
      <c r="C561" s="11">
        <v>1.0</v>
      </c>
      <c r="D561" s="9" t="s">
        <v>1330</v>
      </c>
      <c r="E561" s="11">
        <v>26220.0</v>
      </c>
      <c r="F561" s="9" t="s">
        <v>1655</v>
      </c>
      <c r="G561" s="9" t="s">
        <v>1582</v>
      </c>
      <c r="H561" s="9" t="s">
        <v>1583</v>
      </c>
      <c r="I561" s="9" t="s">
        <v>1584</v>
      </c>
      <c r="J561" s="10">
        <v>44561.0</v>
      </c>
      <c r="K561" s="9" t="s">
        <v>1656</v>
      </c>
      <c r="L561" s="9" t="s">
        <v>1657</v>
      </c>
      <c r="M561" s="12">
        <v>2.6676E7</v>
      </c>
      <c r="N561" s="9" t="s">
        <v>1586</v>
      </c>
    </row>
    <row r="562">
      <c r="A562" s="9" t="s">
        <v>1625</v>
      </c>
      <c r="B562" s="10">
        <v>44561.0</v>
      </c>
      <c r="C562" s="11">
        <v>1.0</v>
      </c>
      <c r="D562" s="9" t="s">
        <v>1626</v>
      </c>
      <c r="E562" s="11">
        <v>26212.0</v>
      </c>
      <c r="F562" s="9" t="s">
        <v>1655</v>
      </c>
      <c r="G562" s="9" t="s">
        <v>1582</v>
      </c>
      <c r="H562" s="9" t="s">
        <v>1589</v>
      </c>
      <c r="I562" s="9" t="s">
        <v>1584</v>
      </c>
      <c r="J562" s="10">
        <v>44561.0</v>
      </c>
      <c r="K562" s="9" t="s">
        <v>1656</v>
      </c>
      <c r="L562" s="9" t="s">
        <v>1657</v>
      </c>
      <c r="M562" s="12">
        <v>5337000.0</v>
      </c>
      <c r="N562" s="9" t="s">
        <v>1586</v>
      </c>
    </row>
    <row r="563">
      <c r="A563" s="9" t="s">
        <v>1331</v>
      </c>
      <c r="B563" s="10">
        <v>44561.0</v>
      </c>
      <c r="C563" s="11">
        <v>1.0</v>
      </c>
      <c r="D563" s="9" t="s">
        <v>89</v>
      </c>
      <c r="E563" s="11">
        <v>4820.0</v>
      </c>
      <c r="F563" s="9" t="s">
        <v>1655</v>
      </c>
      <c r="G563" s="9" t="s">
        <v>1582</v>
      </c>
      <c r="H563" s="9" t="s">
        <v>1583</v>
      </c>
      <c r="I563" s="9" t="s">
        <v>1584</v>
      </c>
      <c r="J563" s="10">
        <v>44561.0</v>
      </c>
      <c r="K563" s="9" t="s">
        <v>1656</v>
      </c>
      <c r="L563" s="9" t="s">
        <v>1657</v>
      </c>
      <c r="M563" s="12">
        <v>2.4361481E10</v>
      </c>
      <c r="N563" s="9" t="s">
        <v>1586</v>
      </c>
    </row>
    <row r="564">
      <c r="A564" s="9" t="s">
        <v>1332</v>
      </c>
      <c r="B564" s="10">
        <v>44561.0</v>
      </c>
      <c r="C564" s="11">
        <v>1.0</v>
      </c>
      <c r="D564" s="9" t="s">
        <v>1333</v>
      </c>
      <c r="E564" s="11">
        <v>26433.0</v>
      </c>
      <c r="F564" s="9" t="s">
        <v>1655</v>
      </c>
      <c r="G564" s="9" t="s">
        <v>1582</v>
      </c>
      <c r="H564" s="9" t="s">
        <v>1583</v>
      </c>
      <c r="I564" s="9" t="s">
        <v>1584</v>
      </c>
      <c r="J564" s="10">
        <v>44561.0</v>
      </c>
      <c r="K564" s="9" t="s">
        <v>1656</v>
      </c>
      <c r="L564" s="9" t="s">
        <v>1657</v>
      </c>
      <c r="M564" s="12">
        <v>1.315211E9</v>
      </c>
      <c r="N564" s="9" t="s">
        <v>1586</v>
      </c>
    </row>
    <row r="565">
      <c r="A565" s="9" t="s">
        <v>1334</v>
      </c>
      <c r="B565" s="10">
        <v>44561.0</v>
      </c>
      <c r="C565" s="11">
        <v>1.0</v>
      </c>
      <c r="D565" s="9" t="s">
        <v>255</v>
      </c>
      <c r="E565" s="11">
        <v>20710.0</v>
      </c>
      <c r="F565" s="9" t="s">
        <v>1655</v>
      </c>
      <c r="G565" s="9" t="s">
        <v>1582</v>
      </c>
      <c r="H565" s="9" t="s">
        <v>1583</v>
      </c>
      <c r="I565" s="9" t="s">
        <v>1584</v>
      </c>
      <c r="J565" s="10">
        <v>44561.0</v>
      </c>
      <c r="K565" s="9" t="s">
        <v>1656</v>
      </c>
      <c r="L565" s="9" t="s">
        <v>1657</v>
      </c>
      <c r="M565" s="12">
        <v>3.89026E8</v>
      </c>
      <c r="N565" s="9" t="s">
        <v>1586</v>
      </c>
    </row>
    <row r="566">
      <c r="A566" s="9" t="s">
        <v>1335</v>
      </c>
      <c r="B566" s="10">
        <v>44561.0</v>
      </c>
      <c r="C566" s="11">
        <v>1.0</v>
      </c>
      <c r="D566" s="9" t="s">
        <v>1336</v>
      </c>
      <c r="E566" s="11">
        <v>23590.0</v>
      </c>
      <c r="F566" s="9" t="s">
        <v>1655</v>
      </c>
      <c r="G566" s="9" t="s">
        <v>1582</v>
      </c>
      <c r="H566" s="9" t="s">
        <v>1583</v>
      </c>
      <c r="I566" s="9" t="s">
        <v>1584</v>
      </c>
      <c r="J566" s="10">
        <v>44561.0</v>
      </c>
      <c r="K566" s="9" t="s">
        <v>1656</v>
      </c>
      <c r="L566" s="9" t="s">
        <v>1657</v>
      </c>
      <c r="M566" s="12">
        <v>7.31019E8</v>
      </c>
      <c r="N566" s="9" t="s">
        <v>1586</v>
      </c>
    </row>
    <row r="567">
      <c r="A567" s="9" t="s">
        <v>1627</v>
      </c>
      <c r="B567" s="10">
        <v>44408.0</v>
      </c>
      <c r="C567" s="11">
        <v>1.0</v>
      </c>
      <c r="D567" s="9" t="s">
        <v>1628</v>
      </c>
      <c r="E567" s="11">
        <v>26735.0</v>
      </c>
      <c r="F567" s="9" t="s">
        <v>1655</v>
      </c>
      <c r="G567" s="9" t="s">
        <v>1582</v>
      </c>
      <c r="H567" s="9" t="s">
        <v>1583</v>
      </c>
      <c r="I567" s="9" t="s">
        <v>1584</v>
      </c>
      <c r="J567" s="10">
        <v>44408.0</v>
      </c>
      <c r="K567" s="9" t="s">
        <v>1656</v>
      </c>
      <c r="L567" s="9" t="s">
        <v>1657</v>
      </c>
      <c r="M567" s="12">
        <v>5.7543E7</v>
      </c>
      <c r="N567" s="9" t="s">
        <v>1586</v>
      </c>
    </row>
    <row r="568">
      <c r="A568" s="9" t="s">
        <v>1627</v>
      </c>
      <c r="B568" s="10">
        <v>44561.0</v>
      </c>
      <c r="C568" s="11">
        <v>1.0</v>
      </c>
      <c r="D568" s="9" t="s">
        <v>1628</v>
      </c>
      <c r="E568" s="11">
        <v>26735.0</v>
      </c>
      <c r="F568" s="9" t="s">
        <v>1655</v>
      </c>
      <c r="G568" s="9" t="s">
        <v>1582</v>
      </c>
      <c r="H568" s="9" t="s">
        <v>1583</v>
      </c>
      <c r="I568" s="9" t="s">
        <v>1584</v>
      </c>
      <c r="J568" s="10">
        <v>44561.0</v>
      </c>
      <c r="K568" s="9" t="s">
        <v>1656</v>
      </c>
      <c r="L568" s="9" t="s">
        <v>1657</v>
      </c>
      <c r="M568" s="12">
        <v>2.78796E8</v>
      </c>
      <c r="N568" s="9" t="s">
        <v>1586</v>
      </c>
    </row>
    <row r="569">
      <c r="A569" s="9" t="s">
        <v>1337</v>
      </c>
      <c r="B569" s="10">
        <v>44561.0</v>
      </c>
      <c r="C569" s="11">
        <v>1.0</v>
      </c>
      <c r="D569" s="9" t="s">
        <v>187</v>
      </c>
      <c r="E569" s="11">
        <v>15458.0</v>
      </c>
      <c r="F569" s="9" t="s">
        <v>1655</v>
      </c>
      <c r="G569" s="9" t="s">
        <v>1582</v>
      </c>
      <c r="H569" s="9" t="s">
        <v>1583</v>
      </c>
      <c r="I569" s="9" t="s">
        <v>1584</v>
      </c>
      <c r="J569" s="10">
        <v>44561.0</v>
      </c>
      <c r="K569" s="9" t="s">
        <v>1656</v>
      </c>
      <c r="L569" s="9" t="s">
        <v>1657</v>
      </c>
      <c r="M569" s="12">
        <v>1.2302E7</v>
      </c>
      <c r="N569" s="9" t="s">
        <v>1586</v>
      </c>
    </row>
    <row r="570">
      <c r="A570" s="9" t="s">
        <v>1338</v>
      </c>
      <c r="B570" s="10">
        <v>44561.0</v>
      </c>
      <c r="C570" s="11">
        <v>1.0</v>
      </c>
      <c r="D570" s="9" t="s">
        <v>1339</v>
      </c>
      <c r="E570" s="11">
        <v>26727.0</v>
      </c>
      <c r="F570" s="9" t="s">
        <v>1655</v>
      </c>
      <c r="G570" s="9" t="s">
        <v>1582</v>
      </c>
      <c r="H570" s="9" t="s">
        <v>1583</v>
      </c>
      <c r="I570" s="9" t="s">
        <v>1584</v>
      </c>
      <c r="J570" s="10">
        <v>44561.0</v>
      </c>
      <c r="K570" s="9" t="s">
        <v>1656</v>
      </c>
      <c r="L570" s="9" t="s">
        <v>1657</v>
      </c>
      <c r="M570" s="12">
        <v>1.263821E9</v>
      </c>
      <c r="N570" s="9" t="s">
        <v>1586</v>
      </c>
    </row>
    <row r="571">
      <c r="A571" s="9" t="s">
        <v>1340</v>
      </c>
      <c r="B571" s="10">
        <v>44561.0</v>
      </c>
      <c r="C571" s="11">
        <v>3.0</v>
      </c>
      <c r="D571" s="9" t="s">
        <v>1341</v>
      </c>
      <c r="E571" s="11">
        <v>26441.0</v>
      </c>
      <c r="F571" s="9" t="s">
        <v>1655</v>
      </c>
      <c r="G571" s="9" t="s">
        <v>1582</v>
      </c>
      <c r="H571" s="9" t="s">
        <v>1583</v>
      </c>
      <c r="I571" s="9" t="s">
        <v>1584</v>
      </c>
      <c r="J571" s="10">
        <v>44561.0</v>
      </c>
      <c r="K571" s="9" t="s">
        <v>1656</v>
      </c>
      <c r="L571" s="9" t="s">
        <v>1657</v>
      </c>
      <c r="M571" s="12">
        <v>529000.0</v>
      </c>
      <c r="N571" s="9" t="s">
        <v>1586</v>
      </c>
    </row>
    <row r="572">
      <c r="A572" s="9" t="s">
        <v>1629</v>
      </c>
      <c r="B572" s="10">
        <v>44561.0</v>
      </c>
      <c r="C572" s="11">
        <v>1.0</v>
      </c>
      <c r="D572" s="9" t="s">
        <v>1630</v>
      </c>
      <c r="E572" s="11">
        <v>26492.0</v>
      </c>
      <c r="F572" s="9" t="s">
        <v>1655</v>
      </c>
      <c r="G572" s="9" t="s">
        <v>1582</v>
      </c>
      <c r="H572" s="9" t="s">
        <v>1589</v>
      </c>
      <c r="I572" s="9" t="s">
        <v>1584</v>
      </c>
      <c r="J572" s="10">
        <v>44561.0</v>
      </c>
      <c r="K572" s="9" t="s">
        <v>1656</v>
      </c>
      <c r="L572" s="9" t="s">
        <v>1657</v>
      </c>
      <c r="M572" s="12">
        <v>0.0</v>
      </c>
      <c r="N572" s="9" t="s">
        <v>1586</v>
      </c>
    </row>
    <row r="573">
      <c r="A573" s="9" t="s">
        <v>1631</v>
      </c>
      <c r="B573" s="10">
        <v>44408.0</v>
      </c>
      <c r="C573" s="11">
        <v>1.0</v>
      </c>
      <c r="D573" s="9" t="s">
        <v>1632</v>
      </c>
      <c r="E573" s="11">
        <v>26743.0</v>
      </c>
      <c r="F573" s="9" t="s">
        <v>1655</v>
      </c>
      <c r="G573" s="9" t="s">
        <v>1582</v>
      </c>
      <c r="H573" s="9" t="s">
        <v>1583</v>
      </c>
      <c r="I573" s="9" t="s">
        <v>1584</v>
      </c>
      <c r="J573" s="10">
        <v>44408.0</v>
      </c>
      <c r="K573" s="9" t="s">
        <v>1656</v>
      </c>
      <c r="L573" s="9" t="s">
        <v>1657</v>
      </c>
      <c r="M573" s="12">
        <v>4.4169E7</v>
      </c>
      <c r="N573" s="9" t="s">
        <v>1586</v>
      </c>
    </row>
    <row r="574">
      <c r="A574" s="9" t="s">
        <v>1631</v>
      </c>
      <c r="B574" s="10">
        <v>44561.0</v>
      </c>
      <c r="C574" s="11">
        <v>1.0</v>
      </c>
      <c r="D574" s="9" t="s">
        <v>1632</v>
      </c>
      <c r="E574" s="11">
        <v>26743.0</v>
      </c>
      <c r="F574" s="9" t="s">
        <v>1655</v>
      </c>
      <c r="G574" s="9" t="s">
        <v>1582</v>
      </c>
      <c r="H574" s="9" t="s">
        <v>1583</v>
      </c>
      <c r="I574" s="9" t="s">
        <v>1584</v>
      </c>
      <c r="J574" s="10">
        <v>44561.0</v>
      </c>
      <c r="K574" s="9" t="s">
        <v>1656</v>
      </c>
      <c r="L574" s="9" t="s">
        <v>1657</v>
      </c>
      <c r="M574" s="12">
        <v>5.45783E8</v>
      </c>
      <c r="N574" s="9" t="s">
        <v>1586</v>
      </c>
    </row>
    <row r="575">
      <c r="A575" s="9" t="s">
        <v>1342</v>
      </c>
      <c r="B575" s="10">
        <v>44561.0</v>
      </c>
      <c r="C575" s="11">
        <v>1.0</v>
      </c>
      <c r="D575" s="9" t="s">
        <v>1343</v>
      </c>
      <c r="E575" s="11">
        <v>80217.0</v>
      </c>
      <c r="F575" s="9" t="s">
        <v>1655</v>
      </c>
      <c r="G575" s="9" t="s">
        <v>1582</v>
      </c>
      <c r="H575" s="9" t="s">
        <v>1583</v>
      </c>
      <c r="I575" s="9" t="s">
        <v>1584</v>
      </c>
      <c r="J575" s="10">
        <v>44561.0</v>
      </c>
      <c r="K575" s="9" t="s">
        <v>1656</v>
      </c>
      <c r="L575" s="9" t="s">
        <v>1657</v>
      </c>
      <c r="M575" s="12">
        <v>0.0</v>
      </c>
      <c r="N575" s="9" t="s">
        <v>1586</v>
      </c>
    </row>
    <row r="576">
      <c r="A576" s="9" t="s">
        <v>1344</v>
      </c>
      <c r="B576" s="10">
        <v>44561.0</v>
      </c>
      <c r="C576" s="11">
        <v>1.0</v>
      </c>
      <c r="D576" s="9" t="s">
        <v>1345</v>
      </c>
      <c r="E576" s="11">
        <v>24058.0</v>
      </c>
      <c r="F576" s="9" t="s">
        <v>1655</v>
      </c>
      <c r="G576" s="9" t="s">
        <v>1582</v>
      </c>
      <c r="H576" s="9" t="s">
        <v>1583</v>
      </c>
      <c r="I576" s="9" t="s">
        <v>1584</v>
      </c>
      <c r="J576" s="10">
        <v>44561.0</v>
      </c>
      <c r="K576" s="9" t="s">
        <v>1656</v>
      </c>
      <c r="L576" s="9" t="s">
        <v>1657</v>
      </c>
      <c r="M576" s="12">
        <v>3.62884E8</v>
      </c>
      <c r="N576" s="9" t="s">
        <v>1586</v>
      </c>
    </row>
    <row r="577">
      <c r="A577" s="9" t="s">
        <v>1633</v>
      </c>
      <c r="B577" s="10">
        <v>44561.0</v>
      </c>
      <c r="C577" s="11">
        <v>1.0</v>
      </c>
      <c r="D577" s="9" t="s">
        <v>1634</v>
      </c>
      <c r="E577" s="11">
        <v>26778.0</v>
      </c>
      <c r="F577" s="9" t="s">
        <v>1655</v>
      </c>
      <c r="G577" s="9" t="s">
        <v>1582</v>
      </c>
      <c r="H577" s="9" t="s">
        <v>1583</v>
      </c>
      <c r="I577" s="9" t="s">
        <v>1584</v>
      </c>
      <c r="J577" s="10">
        <v>44561.0</v>
      </c>
      <c r="K577" s="9" t="s">
        <v>1656</v>
      </c>
      <c r="L577" s="9" t="s">
        <v>1657</v>
      </c>
      <c r="M577" s="12">
        <v>19000.0</v>
      </c>
      <c r="N577" s="9" t="s">
        <v>1586</v>
      </c>
    </row>
    <row r="578">
      <c r="A578" s="9" t="s">
        <v>1635</v>
      </c>
      <c r="B578" s="10">
        <v>44561.0</v>
      </c>
      <c r="C578" s="11">
        <v>1.0</v>
      </c>
      <c r="D578" s="9" t="s">
        <v>1636</v>
      </c>
      <c r="E578" s="11">
        <v>26450.0</v>
      </c>
      <c r="F578" s="9" t="s">
        <v>1655</v>
      </c>
      <c r="G578" s="9" t="s">
        <v>1582</v>
      </c>
      <c r="H578" s="9" t="s">
        <v>1583</v>
      </c>
      <c r="I578" s="9" t="s">
        <v>1584</v>
      </c>
      <c r="J578" s="10">
        <v>44561.0</v>
      </c>
      <c r="K578" s="9" t="s">
        <v>1656</v>
      </c>
      <c r="L578" s="9" t="s">
        <v>1657</v>
      </c>
      <c r="M578" s="12">
        <v>44000.0</v>
      </c>
      <c r="N578" s="9" t="s">
        <v>1586</v>
      </c>
    </row>
    <row r="579">
      <c r="A579" s="9" t="s">
        <v>1637</v>
      </c>
      <c r="B579" s="10">
        <v>44561.0</v>
      </c>
      <c r="C579" s="11">
        <v>1.0</v>
      </c>
      <c r="D579" s="9" t="s">
        <v>1638</v>
      </c>
      <c r="E579" s="11">
        <v>26751.0</v>
      </c>
      <c r="F579" s="9" t="s">
        <v>1655</v>
      </c>
      <c r="G579" s="9" t="s">
        <v>1582</v>
      </c>
      <c r="H579" s="9" t="s">
        <v>1583</v>
      </c>
      <c r="I579" s="9" t="s">
        <v>1584</v>
      </c>
      <c r="J579" s="10">
        <v>44561.0</v>
      </c>
      <c r="K579" s="9" t="s">
        <v>1656</v>
      </c>
      <c r="L579" s="9" t="s">
        <v>1657</v>
      </c>
      <c r="M579" s="12">
        <v>44000.0</v>
      </c>
      <c r="N579" s="9" t="s">
        <v>1586</v>
      </c>
    </row>
    <row r="580">
      <c r="A580" s="9" t="s">
        <v>1346</v>
      </c>
      <c r="B580" s="10">
        <v>44561.0</v>
      </c>
      <c r="C580" s="11">
        <v>1.0</v>
      </c>
      <c r="D580" s="9" t="s">
        <v>1347</v>
      </c>
      <c r="E580" s="11">
        <v>6815.0</v>
      </c>
      <c r="F580" s="9" t="s">
        <v>1655</v>
      </c>
      <c r="G580" s="9" t="s">
        <v>1582</v>
      </c>
      <c r="H580" s="9" t="s">
        <v>1583</v>
      </c>
      <c r="I580" s="9" t="s">
        <v>1584</v>
      </c>
      <c r="J580" s="10">
        <v>44561.0</v>
      </c>
      <c r="K580" s="9" t="s">
        <v>1656</v>
      </c>
      <c r="L580" s="9" t="s">
        <v>1657</v>
      </c>
      <c r="M580" s="12">
        <v>4.24956E8</v>
      </c>
      <c r="N580" s="9" t="s">
        <v>1586</v>
      </c>
    </row>
    <row r="581">
      <c r="A581" s="9" t="s">
        <v>1348</v>
      </c>
      <c r="B581" s="10">
        <v>44561.0</v>
      </c>
      <c r="C581" s="11">
        <v>2.0</v>
      </c>
      <c r="D581" s="9" t="s">
        <v>1349</v>
      </c>
      <c r="E581" s="11">
        <v>25631.0</v>
      </c>
      <c r="F581" s="9" t="s">
        <v>1655</v>
      </c>
      <c r="G581" s="9" t="s">
        <v>1582</v>
      </c>
      <c r="H581" s="9" t="s">
        <v>1583</v>
      </c>
      <c r="I581" s="9" t="s">
        <v>1584</v>
      </c>
      <c r="J581" s="10">
        <v>44561.0</v>
      </c>
      <c r="K581" s="9" t="s">
        <v>1656</v>
      </c>
      <c r="L581" s="9" t="s">
        <v>1657</v>
      </c>
      <c r="M581" s="12">
        <v>1.312903E9</v>
      </c>
      <c r="N581" s="9" t="s">
        <v>1586</v>
      </c>
    </row>
    <row r="582">
      <c r="A582" s="9" t="s">
        <v>1639</v>
      </c>
      <c r="B582" s="10">
        <v>44561.0</v>
      </c>
      <c r="C582" s="11">
        <v>1.0</v>
      </c>
      <c r="D582" s="9" t="s">
        <v>1640</v>
      </c>
      <c r="E582" s="11">
        <v>26824.0</v>
      </c>
      <c r="F582" s="9" t="s">
        <v>1655</v>
      </c>
      <c r="G582" s="9" t="s">
        <v>1582</v>
      </c>
      <c r="H582" s="9" t="s">
        <v>1583</v>
      </c>
      <c r="I582" s="9" t="s">
        <v>1584</v>
      </c>
      <c r="J582" s="10">
        <v>44561.0</v>
      </c>
      <c r="K582" s="9" t="s">
        <v>1656</v>
      </c>
      <c r="L582" s="9" t="s">
        <v>1657</v>
      </c>
      <c r="M582" s="12">
        <v>5.7643E7</v>
      </c>
      <c r="N582" s="9" t="s">
        <v>1586</v>
      </c>
    </row>
    <row r="583">
      <c r="A583" s="9" t="s">
        <v>1350</v>
      </c>
      <c r="B583" s="10">
        <v>44561.0</v>
      </c>
      <c r="C583" s="11">
        <v>1.0</v>
      </c>
      <c r="D583" s="9" t="s">
        <v>203</v>
      </c>
      <c r="E583" s="11">
        <v>20524.0</v>
      </c>
      <c r="F583" s="9" t="s">
        <v>1655</v>
      </c>
      <c r="G583" s="9" t="s">
        <v>1582</v>
      </c>
      <c r="H583" s="9" t="s">
        <v>1583</v>
      </c>
      <c r="I583" s="9" t="s">
        <v>1584</v>
      </c>
      <c r="J583" s="10">
        <v>44561.0</v>
      </c>
      <c r="K583" s="9" t="s">
        <v>1656</v>
      </c>
      <c r="L583" s="9" t="s">
        <v>1657</v>
      </c>
      <c r="M583" s="12">
        <v>2.07603E8</v>
      </c>
      <c r="N583" s="9" t="s">
        <v>1586</v>
      </c>
    </row>
    <row r="584">
      <c r="A584" s="9" t="s">
        <v>1351</v>
      </c>
      <c r="B584" s="10">
        <v>44561.0</v>
      </c>
      <c r="C584" s="11">
        <v>1.0</v>
      </c>
      <c r="D584" s="9" t="s">
        <v>135</v>
      </c>
      <c r="E584" s="11">
        <v>14443.0</v>
      </c>
      <c r="F584" s="9" t="s">
        <v>1655</v>
      </c>
      <c r="G584" s="9" t="s">
        <v>1582</v>
      </c>
      <c r="H584" s="9" t="s">
        <v>1583</v>
      </c>
      <c r="I584" s="9" t="s">
        <v>1584</v>
      </c>
      <c r="J584" s="10">
        <v>44561.0</v>
      </c>
      <c r="K584" s="9" t="s">
        <v>1656</v>
      </c>
      <c r="L584" s="9" t="s">
        <v>1657</v>
      </c>
      <c r="M584" s="12">
        <v>5.092927E9</v>
      </c>
      <c r="N584" s="9" t="s">
        <v>1586</v>
      </c>
    </row>
    <row r="585">
      <c r="A585" s="9" t="s">
        <v>1352</v>
      </c>
      <c r="B585" s="10">
        <v>44561.0</v>
      </c>
      <c r="C585" s="11">
        <v>1.0</v>
      </c>
      <c r="D585" s="9" t="s">
        <v>1353</v>
      </c>
      <c r="E585" s="11">
        <v>26506.0</v>
      </c>
      <c r="F585" s="9" t="s">
        <v>1655</v>
      </c>
      <c r="G585" s="9" t="s">
        <v>1582</v>
      </c>
      <c r="H585" s="9" t="s">
        <v>1583</v>
      </c>
      <c r="I585" s="9" t="s">
        <v>1584</v>
      </c>
      <c r="J585" s="10">
        <v>44561.0</v>
      </c>
      <c r="K585" s="9" t="s">
        <v>1656</v>
      </c>
      <c r="L585" s="9" t="s">
        <v>1657</v>
      </c>
      <c r="M585" s="12">
        <v>1.2297E8</v>
      </c>
      <c r="N585" s="9" t="s">
        <v>1586</v>
      </c>
    </row>
    <row r="586">
      <c r="A586" s="9" t="s">
        <v>1354</v>
      </c>
      <c r="B586" s="10">
        <v>44561.0</v>
      </c>
      <c r="C586" s="11">
        <v>1.0</v>
      </c>
      <c r="D586" s="9" t="s">
        <v>1355</v>
      </c>
      <c r="E586" s="11">
        <v>26913.0</v>
      </c>
      <c r="F586" s="9" t="s">
        <v>1655</v>
      </c>
      <c r="G586" s="9" t="s">
        <v>1582</v>
      </c>
      <c r="H586" s="9" t="s">
        <v>1583</v>
      </c>
      <c r="I586" s="9" t="s">
        <v>1584</v>
      </c>
      <c r="J586" s="10">
        <v>44561.0</v>
      </c>
      <c r="K586" s="9" t="s">
        <v>1656</v>
      </c>
      <c r="L586" s="9" t="s">
        <v>1657</v>
      </c>
      <c r="M586" s="12">
        <v>1.1356E7</v>
      </c>
      <c r="N586" s="9" t="s">
        <v>1586</v>
      </c>
    </row>
    <row r="587">
      <c r="A587" s="9" t="s">
        <v>1356</v>
      </c>
      <c r="B587" s="10">
        <v>44561.0</v>
      </c>
      <c r="C587" s="11">
        <v>1.0</v>
      </c>
      <c r="D587" s="9" t="s">
        <v>1357</v>
      </c>
      <c r="E587" s="11">
        <v>24848.0</v>
      </c>
      <c r="F587" s="9" t="s">
        <v>1655</v>
      </c>
      <c r="G587" s="9" t="s">
        <v>1582</v>
      </c>
      <c r="H587" s="9" t="s">
        <v>1583</v>
      </c>
      <c r="I587" s="9" t="s">
        <v>1584</v>
      </c>
      <c r="J587" s="10">
        <v>44561.0</v>
      </c>
      <c r="K587" s="9" t="s">
        <v>1656</v>
      </c>
      <c r="L587" s="9" t="s">
        <v>1657</v>
      </c>
      <c r="M587" s="12">
        <v>2.397278E9</v>
      </c>
      <c r="N587" s="9" t="s">
        <v>1586</v>
      </c>
    </row>
    <row r="588">
      <c r="A588" s="9" t="s">
        <v>1358</v>
      </c>
      <c r="B588" s="10">
        <v>44561.0</v>
      </c>
      <c r="C588" s="11">
        <v>2.0</v>
      </c>
      <c r="D588" s="9" t="s">
        <v>1359</v>
      </c>
      <c r="E588" s="11">
        <v>25763.0</v>
      </c>
      <c r="F588" s="9" t="s">
        <v>1655</v>
      </c>
      <c r="G588" s="9" t="s">
        <v>1582</v>
      </c>
      <c r="H588" s="9" t="s">
        <v>1583</v>
      </c>
      <c r="I588" s="9" t="s">
        <v>1584</v>
      </c>
      <c r="J588" s="10">
        <v>44561.0</v>
      </c>
      <c r="K588" s="9" t="s">
        <v>1656</v>
      </c>
      <c r="L588" s="9" t="s">
        <v>1657</v>
      </c>
      <c r="M588" s="12">
        <v>2.41302E8</v>
      </c>
      <c r="N588" s="9" t="s">
        <v>1586</v>
      </c>
    </row>
    <row r="589">
      <c r="A589" s="9" t="s">
        <v>1360</v>
      </c>
      <c r="B589" s="10">
        <v>44561.0</v>
      </c>
      <c r="C589" s="11">
        <v>1.0</v>
      </c>
      <c r="D589" s="9" t="s">
        <v>316</v>
      </c>
      <c r="E589" s="11">
        <v>20346.0</v>
      </c>
      <c r="F589" s="9" t="s">
        <v>1655</v>
      </c>
      <c r="G589" s="9" t="s">
        <v>1582</v>
      </c>
      <c r="H589" s="9" t="s">
        <v>1583</v>
      </c>
      <c r="I589" s="9" t="s">
        <v>1584</v>
      </c>
      <c r="J589" s="10">
        <v>44561.0</v>
      </c>
      <c r="K589" s="9" t="s">
        <v>1656</v>
      </c>
      <c r="L589" s="9" t="s">
        <v>1657</v>
      </c>
      <c r="M589" s="12">
        <v>1.538281E9</v>
      </c>
      <c r="N589" s="9" t="s">
        <v>1586</v>
      </c>
    </row>
    <row r="590">
      <c r="A590" s="9" t="s">
        <v>1361</v>
      </c>
      <c r="B590" s="10">
        <v>44561.0</v>
      </c>
      <c r="C590" s="11">
        <v>1.0</v>
      </c>
      <c r="D590" s="9" t="s">
        <v>77</v>
      </c>
      <c r="E590" s="11">
        <v>701.0</v>
      </c>
      <c r="F590" s="9" t="s">
        <v>1655</v>
      </c>
      <c r="G590" s="9" t="s">
        <v>1582</v>
      </c>
      <c r="H590" s="9" t="s">
        <v>1583</v>
      </c>
      <c r="I590" s="9" t="s">
        <v>1584</v>
      </c>
      <c r="J590" s="10">
        <v>44561.0</v>
      </c>
      <c r="K590" s="9" t="s">
        <v>1656</v>
      </c>
      <c r="L590" s="9" t="s">
        <v>1657</v>
      </c>
      <c r="M590" s="12">
        <v>769000.0</v>
      </c>
      <c r="N590" s="9" t="s">
        <v>1586</v>
      </c>
    </row>
    <row r="591">
      <c r="A591" s="9" t="s">
        <v>1362</v>
      </c>
      <c r="B591" s="10">
        <v>44561.0</v>
      </c>
      <c r="C591" s="11">
        <v>1.0</v>
      </c>
      <c r="D591" s="9" t="s">
        <v>1363</v>
      </c>
      <c r="E591" s="11">
        <v>16241.0</v>
      </c>
      <c r="F591" s="9" t="s">
        <v>1655</v>
      </c>
      <c r="G591" s="9" t="s">
        <v>1582</v>
      </c>
      <c r="H591" s="9" t="s">
        <v>1583</v>
      </c>
      <c r="I591" s="9" t="s">
        <v>1584</v>
      </c>
      <c r="J591" s="10">
        <v>44561.0</v>
      </c>
      <c r="K591" s="9" t="s">
        <v>1656</v>
      </c>
      <c r="L591" s="9" t="s">
        <v>1657</v>
      </c>
      <c r="M591" s="12">
        <v>2.95607E8</v>
      </c>
      <c r="N591" s="9" t="s">
        <v>1586</v>
      </c>
    </row>
    <row r="592">
      <c r="A592" s="9" t="s">
        <v>1364</v>
      </c>
      <c r="B592" s="10">
        <v>44561.0</v>
      </c>
      <c r="C592" s="11">
        <v>1.0</v>
      </c>
      <c r="D592" s="9" t="s">
        <v>109</v>
      </c>
      <c r="E592" s="11">
        <v>14826.0</v>
      </c>
      <c r="F592" s="9" t="s">
        <v>1655</v>
      </c>
      <c r="G592" s="9" t="s">
        <v>1582</v>
      </c>
      <c r="H592" s="9" t="s">
        <v>1583</v>
      </c>
      <c r="I592" s="9" t="s">
        <v>1584</v>
      </c>
      <c r="J592" s="10">
        <v>44561.0</v>
      </c>
      <c r="K592" s="9" t="s">
        <v>1656</v>
      </c>
      <c r="L592" s="9" t="s">
        <v>1657</v>
      </c>
      <c r="M592" s="12">
        <v>7.541E9</v>
      </c>
      <c r="N592" s="9" t="s">
        <v>1586</v>
      </c>
    </row>
    <row r="593">
      <c r="A593" s="9" t="s">
        <v>1365</v>
      </c>
      <c r="B593" s="10">
        <v>44561.0</v>
      </c>
      <c r="C593" s="11">
        <v>1.0</v>
      </c>
      <c r="D593" s="9" t="s">
        <v>1366</v>
      </c>
      <c r="E593" s="11">
        <v>22470.0</v>
      </c>
      <c r="F593" s="9" t="s">
        <v>1655</v>
      </c>
      <c r="G593" s="9" t="s">
        <v>1582</v>
      </c>
      <c r="H593" s="9" t="s">
        <v>1583</v>
      </c>
      <c r="I593" s="9" t="s">
        <v>1584</v>
      </c>
      <c r="J593" s="10">
        <v>44561.0</v>
      </c>
      <c r="K593" s="9" t="s">
        <v>1656</v>
      </c>
      <c r="L593" s="9" t="s">
        <v>1657</v>
      </c>
      <c r="M593" s="12">
        <v>1.1763513E10</v>
      </c>
      <c r="N593" s="9" t="s">
        <v>1586</v>
      </c>
    </row>
    <row r="594">
      <c r="A594" s="9" t="s">
        <v>1367</v>
      </c>
      <c r="B594" s="10">
        <v>44561.0</v>
      </c>
      <c r="C594" s="11">
        <v>1.0</v>
      </c>
      <c r="D594" s="9" t="s">
        <v>223</v>
      </c>
      <c r="E594" s="11">
        <v>20877.0</v>
      </c>
      <c r="F594" s="9" t="s">
        <v>1655</v>
      </c>
      <c r="G594" s="9" t="s">
        <v>1582</v>
      </c>
      <c r="H594" s="9" t="s">
        <v>1583</v>
      </c>
      <c r="I594" s="9" t="s">
        <v>1584</v>
      </c>
      <c r="J594" s="10">
        <v>44561.0</v>
      </c>
      <c r="K594" s="9" t="s">
        <v>1656</v>
      </c>
      <c r="L594" s="9" t="s">
        <v>1657</v>
      </c>
      <c r="M594" s="12">
        <v>1.098328E9</v>
      </c>
      <c r="N594" s="9" t="s">
        <v>1586</v>
      </c>
    </row>
    <row r="595">
      <c r="A595" s="9" t="s">
        <v>1368</v>
      </c>
      <c r="B595" s="10">
        <v>44561.0</v>
      </c>
      <c r="C595" s="11">
        <v>1.0</v>
      </c>
      <c r="D595" s="9" t="s">
        <v>325</v>
      </c>
      <c r="E595" s="11">
        <v>21440.0</v>
      </c>
      <c r="F595" s="9" t="s">
        <v>1655</v>
      </c>
      <c r="G595" s="9" t="s">
        <v>1582</v>
      </c>
      <c r="H595" s="9" t="s">
        <v>1583</v>
      </c>
      <c r="I595" s="9" t="s">
        <v>1584</v>
      </c>
      <c r="J595" s="10">
        <v>44561.0</v>
      </c>
      <c r="K595" s="9" t="s">
        <v>1656</v>
      </c>
      <c r="L595" s="9" t="s">
        <v>1657</v>
      </c>
      <c r="M595" s="12">
        <v>4.81004E8</v>
      </c>
      <c r="N595" s="9" t="s">
        <v>1586</v>
      </c>
    </row>
    <row r="596">
      <c r="A596" s="9" t="s">
        <v>1369</v>
      </c>
      <c r="B596" s="10">
        <v>44561.0</v>
      </c>
      <c r="C596" s="11">
        <v>1.0</v>
      </c>
      <c r="D596" s="9" t="s">
        <v>85</v>
      </c>
      <c r="E596" s="11">
        <v>12190.0</v>
      </c>
      <c r="F596" s="9" t="s">
        <v>1655</v>
      </c>
      <c r="G596" s="9" t="s">
        <v>1582</v>
      </c>
      <c r="H596" s="9" t="s">
        <v>1583</v>
      </c>
      <c r="I596" s="9" t="s">
        <v>1584</v>
      </c>
      <c r="J596" s="10">
        <v>44561.0</v>
      </c>
      <c r="K596" s="9" t="s">
        <v>1656</v>
      </c>
      <c r="L596" s="9" t="s">
        <v>1657</v>
      </c>
      <c r="M596" s="12">
        <v>6.53188E8</v>
      </c>
      <c r="N596" s="9" t="s">
        <v>1586</v>
      </c>
    </row>
    <row r="597">
      <c r="A597" s="9" t="s">
        <v>1370</v>
      </c>
      <c r="B597" s="10">
        <v>44561.0</v>
      </c>
      <c r="C597" s="11">
        <v>2.0</v>
      </c>
      <c r="D597" s="9" t="s">
        <v>1371</v>
      </c>
      <c r="E597" s="11">
        <v>19836.0</v>
      </c>
      <c r="F597" s="9" t="s">
        <v>1655</v>
      </c>
      <c r="G597" s="9" t="s">
        <v>1582</v>
      </c>
      <c r="H597" s="9" t="s">
        <v>1583</v>
      </c>
      <c r="I597" s="9" t="s">
        <v>1584</v>
      </c>
      <c r="J597" s="10">
        <v>44561.0</v>
      </c>
      <c r="K597" s="9" t="s">
        <v>1656</v>
      </c>
      <c r="L597" s="9" t="s">
        <v>1657</v>
      </c>
      <c r="M597" s="12">
        <v>1.935363E9</v>
      </c>
      <c r="N597" s="9" t="s">
        <v>1586</v>
      </c>
    </row>
    <row r="598">
      <c r="A598" s="9" t="s">
        <v>1372</v>
      </c>
      <c r="B598" s="10">
        <v>44561.0</v>
      </c>
      <c r="C598" s="11">
        <v>1.0</v>
      </c>
      <c r="D598" s="9" t="s">
        <v>389</v>
      </c>
      <c r="E598" s="11">
        <v>11762.0</v>
      </c>
      <c r="F598" s="9" t="s">
        <v>1655</v>
      </c>
      <c r="G598" s="9" t="s">
        <v>1582</v>
      </c>
      <c r="H598" s="9" t="s">
        <v>1583</v>
      </c>
      <c r="I598" s="9" t="s">
        <v>1584</v>
      </c>
      <c r="J598" s="10">
        <v>44561.0</v>
      </c>
      <c r="K598" s="9" t="s">
        <v>1656</v>
      </c>
      <c r="L598" s="9" t="s">
        <v>1657</v>
      </c>
      <c r="M598" s="12">
        <v>2390000.0</v>
      </c>
      <c r="N598" s="9" t="s">
        <v>1586</v>
      </c>
    </row>
    <row r="599">
      <c r="A599" s="9" t="s">
        <v>1373</v>
      </c>
      <c r="B599" s="10">
        <v>44561.0</v>
      </c>
      <c r="C599" s="11">
        <v>1.0</v>
      </c>
      <c r="D599" s="9" t="s">
        <v>296</v>
      </c>
      <c r="E599" s="11">
        <v>21334.0</v>
      </c>
      <c r="F599" s="9" t="s">
        <v>1655</v>
      </c>
      <c r="G599" s="9" t="s">
        <v>1582</v>
      </c>
      <c r="H599" s="9" t="s">
        <v>1583</v>
      </c>
      <c r="I599" s="9" t="s">
        <v>1584</v>
      </c>
      <c r="J599" s="10">
        <v>44561.0</v>
      </c>
      <c r="K599" s="9" t="s">
        <v>1656</v>
      </c>
      <c r="L599" s="9" t="s">
        <v>1657</v>
      </c>
      <c r="M599" s="12">
        <v>2.094E7</v>
      </c>
      <c r="N599" s="9" t="s">
        <v>1586</v>
      </c>
    </row>
    <row r="600">
      <c r="A600" s="9" t="s">
        <v>1374</v>
      </c>
      <c r="B600" s="10">
        <v>44561.0</v>
      </c>
      <c r="C600" s="11">
        <v>2.0</v>
      </c>
      <c r="D600" s="9" t="s">
        <v>1375</v>
      </c>
      <c r="E600" s="11">
        <v>20494.0</v>
      </c>
      <c r="F600" s="9" t="s">
        <v>1655</v>
      </c>
      <c r="G600" s="9" t="s">
        <v>1582</v>
      </c>
      <c r="H600" s="9" t="s">
        <v>1583</v>
      </c>
      <c r="I600" s="9" t="s">
        <v>1584</v>
      </c>
      <c r="J600" s="10">
        <v>44561.0</v>
      </c>
      <c r="K600" s="9" t="s">
        <v>1656</v>
      </c>
      <c r="L600" s="9" t="s">
        <v>1657</v>
      </c>
      <c r="M600" s="12">
        <v>1.91034E8</v>
      </c>
      <c r="N600" s="9" t="s">
        <v>1586</v>
      </c>
    </row>
    <row r="601">
      <c r="A601" s="9" t="s">
        <v>1376</v>
      </c>
      <c r="B601" s="10">
        <v>44286.0</v>
      </c>
      <c r="C601" s="11">
        <v>1.0</v>
      </c>
      <c r="D601" s="9" t="s">
        <v>1377</v>
      </c>
      <c r="E601" s="11">
        <v>20516.0</v>
      </c>
      <c r="F601" s="9" t="s">
        <v>1655</v>
      </c>
      <c r="G601" s="9" t="s">
        <v>1582</v>
      </c>
      <c r="H601" s="9" t="s">
        <v>1583</v>
      </c>
      <c r="I601" s="9" t="s">
        <v>1584</v>
      </c>
      <c r="J601" s="10">
        <v>44286.0</v>
      </c>
      <c r="K601" s="9" t="s">
        <v>1656</v>
      </c>
      <c r="L601" s="9" t="s">
        <v>1657</v>
      </c>
      <c r="M601" s="12">
        <v>1.825085E9</v>
      </c>
      <c r="N601" s="9" t="s">
        <v>1586</v>
      </c>
    </row>
    <row r="602">
      <c r="A602" s="9" t="s">
        <v>1378</v>
      </c>
      <c r="B602" s="10">
        <v>44561.0</v>
      </c>
      <c r="C602" s="11">
        <v>1.0</v>
      </c>
      <c r="D602" s="9" t="s">
        <v>309</v>
      </c>
      <c r="E602" s="11">
        <v>13471.0</v>
      </c>
      <c r="F602" s="9" t="s">
        <v>1655</v>
      </c>
      <c r="G602" s="9" t="s">
        <v>1582</v>
      </c>
      <c r="H602" s="9" t="s">
        <v>1583</v>
      </c>
      <c r="I602" s="9" t="s">
        <v>1584</v>
      </c>
      <c r="J602" s="10">
        <v>44561.0</v>
      </c>
      <c r="K602" s="9" t="s">
        <v>1656</v>
      </c>
      <c r="L602" s="9" t="s">
        <v>1657</v>
      </c>
      <c r="M602" s="12">
        <v>27000.0</v>
      </c>
      <c r="N602" s="9" t="s">
        <v>1586</v>
      </c>
    </row>
    <row r="603">
      <c r="A603" s="9" t="s">
        <v>1379</v>
      </c>
      <c r="B603" s="10">
        <v>44561.0</v>
      </c>
      <c r="C603" s="11">
        <v>1.0</v>
      </c>
      <c r="D603" s="9" t="s">
        <v>1380</v>
      </c>
      <c r="E603" s="11">
        <v>26360.0</v>
      </c>
      <c r="F603" s="9" t="s">
        <v>1655</v>
      </c>
      <c r="G603" s="9" t="s">
        <v>1582</v>
      </c>
      <c r="H603" s="9" t="s">
        <v>1583</v>
      </c>
      <c r="I603" s="9" t="s">
        <v>1584</v>
      </c>
      <c r="J603" s="10">
        <v>44561.0</v>
      </c>
      <c r="K603" s="9" t="s">
        <v>1656</v>
      </c>
      <c r="L603" s="9" t="s">
        <v>1657</v>
      </c>
      <c r="M603" s="12">
        <v>2.73765E8</v>
      </c>
      <c r="N603" s="9" t="s">
        <v>1586</v>
      </c>
    </row>
    <row r="604">
      <c r="A604" s="9" t="s">
        <v>1381</v>
      </c>
      <c r="B604" s="10">
        <v>44561.0</v>
      </c>
      <c r="C604" s="11">
        <v>3.0</v>
      </c>
      <c r="D604" s="9" t="s">
        <v>247</v>
      </c>
      <c r="E604" s="11">
        <v>22020.0</v>
      </c>
      <c r="F604" s="9" t="s">
        <v>1655</v>
      </c>
      <c r="G604" s="9" t="s">
        <v>1582</v>
      </c>
      <c r="H604" s="9" t="s">
        <v>1583</v>
      </c>
      <c r="I604" s="9" t="s">
        <v>1584</v>
      </c>
      <c r="J604" s="10">
        <v>44561.0</v>
      </c>
      <c r="K604" s="9" t="s">
        <v>1656</v>
      </c>
      <c r="L604" s="9" t="s">
        <v>1657</v>
      </c>
      <c r="M604" s="12">
        <v>7.37595E8</v>
      </c>
      <c r="N604" s="9" t="s">
        <v>1586</v>
      </c>
    </row>
    <row r="605">
      <c r="A605" s="9" t="s">
        <v>1382</v>
      </c>
      <c r="B605" s="10">
        <v>44561.0</v>
      </c>
      <c r="C605" s="11">
        <v>1.0</v>
      </c>
      <c r="D605" s="9" t="s">
        <v>369</v>
      </c>
      <c r="E605" s="11">
        <v>19992.0</v>
      </c>
      <c r="F605" s="9" t="s">
        <v>1655</v>
      </c>
      <c r="G605" s="9" t="s">
        <v>1582</v>
      </c>
      <c r="H605" s="9" t="s">
        <v>1583</v>
      </c>
      <c r="I605" s="9" t="s">
        <v>1584</v>
      </c>
      <c r="J605" s="10">
        <v>44561.0</v>
      </c>
      <c r="K605" s="9" t="s">
        <v>1656</v>
      </c>
      <c r="L605" s="9" t="s">
        <v>1657</v>
      </c>
      <c r="M605" s="12">
        <v>8.72267E8</v>
      </c>
      <c r="N605" s="9" t="s">
        <v>1586</v>
      </c>
    </row>
    <row r="606">
      <c r="A606" s="9" t="s">
        <v>1383</v>
      </c>
      <c r="B606" s="10">
        <v>44561.0</v>
      </c>
      <c r="C606" s="11">
        <v>1.0</v>
      </c>
      <c r="D606" s="9" t="s">
        <v>1384</v>
      </c>
      <c r="E606" s="11">
        <v>14850.0</v>
      </c>
      <c r="F606" s="9" t="s">
        <v>1655</v>
      </c>
      <c r="G606" s="9" t="s">
        <v>1582</v>
      </c>
      <c r="H606" s="9" t="s">
        <v>1583</v>
      </c>
      <c r="I606" s="9" t="s">
        <v>1584</v>
      </c>
      <c r="J606" s="10">
        <v>44561.0</v>
      </c>
      <c r="K606" s="9" t="s">
        <v>1656</v>
      </c>
      <c r="L606" s="9" t="s">
        <v>1657</v>
      </c>
      <c r="M606" s="12">
        <v>44000.0</v>
      </c>
      <c r="N606" s="9" t="s">
        <v>1586</v>
      </c>
    </row>
    <row r="607">
      <c r="A607" s="9" t="s">
        <v>1385</v>
      </c>
      <c r="B607" s="10">
        <v>44561.0</v>
      </c>
      <c r="C607" s="11">
        <v>1.0</v>
      </c>
      <c r="D607" s="9" t="s">
        <v>202</v>
      </c>
      <c r="E607" s="11">
        <v>5770.0</v>
      </c>
      <c r="F607" s="9" t="s">
        <v>1655</v>
      </c>
      <c r="G607" s="9" t="s">
        <v>1582</v>
      </c>
      <c r="H607" s="9" t="s">
        <v>1583</v>
      </c>
      <c r="I607" s="9" t="s">
        <v>1584</v>
      </c>
      <c r="J607" s="10">
        <v>44561.0</v>
      </c>
      <c r="K607" s="9" t="s">
        <v>1656</v>
      </c>
      <c r="L607" s="9" t="s">
        <v>1657</v>
      </c>
      <c r="M607" s="12">
        <v>8.10366E8</v>
      </c>
      <c r="N607" s="9" t="s">
        <v>1586</v>
      </c>
    </row>
    <row r="608">
      <c r="A608" s="9" t="s">
        <v>1386</v>
      </c>
      <c r="B608" s="10">
        <v>44561.0</v>
      </c>
      <c r="C608" s="11">
        <v>2.0</v>
      </c>
      <c r="D608" s="9" t="s">
        <v>1387</v>
      </c>
      <c r="E608" s="11">
        <v>7510.0</v>
      </c>
      <c r="F608" s="9" t="s">
        <v>1655</v>
      </c>
      <c r="G608" s="9" t="s">
        <v>1582</v>
      </c>
      <c r="H608" s="9" t="s">
        <v>1583</v>
      </c>
      <c r="I608" s="9" t="s">
        <v>1584</v>
      </c>
      <c r="J608" s="10">
        <v>44561.0</v>
      </c>
      <c r="K608" s="9" t="s">
        <v>1656</v>
      </c>
      <c r="L608" s="9" t="s">
        <v>1657</v>
      </c>
      <c r="M608" s="12">
        <v>4.61949E8</v>
      </c>
      <c r="N608" s="9" t="s">
        <v>1586</v>
      </c>
    </row>
    <row r="609">
      <c r="A609" s="9" t="s">
        <v>1388</v>
      </c>
      <c r="B609" s="10">
        <v>44561.0</v>
      </c>
      <c r="C609" s="11">
        <v>1.0</v>
      </c>
      <c r="D609" s="9" t="s">
        <v>83</v>
      </c>
      <c r="E609" s="11">
        <v>1694.0</v>
      </c>
      <c r="F609" s="9" t="s">
        <v>1655</v>
      </c>
      <c r="G609" s="9" t="s">
        <v>1582</v>
      </c>
      <c r="H609" s="9" t="s">
        <v>1583</v>
      </c>
      <c r="I609" s="9" t="s">
        <v>1584</v>
      </c>
      <c r="J609" s="10">
        <v>44561.0</v>
      </c>
      <c r="K609" s="9" t="s">
        <v>1656</v>
      </c>
      <c r="L609" s="9" t="s">
        <v>1657</v>
      </c>
      <c r="M609" s="12">
        <v>6295000.0</v>
      </c>
      <c r="N609" s="9" t="s">
        <v>1586</v>
      </c>
    </row>
    <row r="610">
      <c r="A610" s="9" t="s">
        <v>1389</v>
      </c>
      <c r="B610" s="10">
        <v>44561.0</v>
      </c>
      <c r="C610" s="11">
        <v>1.0</v>
      </c>
      <c r="D610" s="9" t="s">
        <v>297</v>
      </c>
      <c r="E610" s="11">
        <v>20125.0</v>
      </c>
      <c r="F610" s="9" t="s">
        <v>1655</v>
      </c>
      <c r="G610" s="9" t="s">
        <v>1582</v>
      </c>
      <c r="H610" s="9" t="s">
        <v>1583</v>
      </c>
      <c r="I610" s="9" t="s">
        <v>1584</v>
      </c>
      <c r="J610" s="10">
        <v>44561.0</v>
      </c>
      <c r="K610" s="9" t="s">
        <v>1656</v>
      </c>
      <c r="L610" s="9" t="s">
        <v>1657</v>
      </c>
      <c r="M610" s="12">
        <v>5.51519E8</v>
      </c>
      <c r="N610" s="9" t="s">
        <v>1586</v>
      </c>
    </row>
    <row r="611">
      <c r="A611" s="9" t="s">
        <v>1390</v>
      </c>
      <c r="B611" s="10">
        <v>44561.0</v>
      </c>
      <c r="C611" s="11">
        <v>1.0</v>
      </c>
      <c r="D611" s="9" t="s">
        <v>1391</v>
      </c>
      <c r="E611" s="11">
        <v>24627.0</v>
      </c>
      <c r="F611" s="9" t="s">
        <v>1655</v>
      </c>
      <c r="G611" s="9" t="s">
        <v>1582</v>
      </c>
      <c r="H611" s="9" t="s">
        <v>1583</v>
      </c>
      <c r="I611" s="9" t="s">
        <v>1584</v>
      </c>
      <c r="J611" s="10">
        <v>44561.0</v>
      </c>
      <c r="K611" s="9" t="s">
        <v>1656</v>
      </c>
      <c r="L611" s="9" t="s">
        <v>1657</v>
      </c>
      <c r="M611" s="12">
        <v>3.37331E8</v>
      </c>
      <c r="N611" s="9" t="s">
        <v>1586</v>
      </c>
    </row>
    <row r="612">
      <c r="A612" s="9" t="s">
        <v>1392</v>
      </c>
      <c r="B612" s="10">
        <v>44561.0</v>
      </c>
      <c r="C612" s="11">
        <v>1.0</v>
      </c>
      <c r="D612" s="9" t="s">
        <v>392</v>
      </c>
      <c r="E612" s="11">
        <v>14346.0</v>
      </c>
      <c r="F612" s="9" t="s">
        <v>1655</v>
      </c>
      <c r="G612" s="9" t="s">
        <v>1582</v>
      </c>
      <c r="H612" s="9" t="s">
        <v>1583</v>
      </c>
      <c r="I612" s="9" t="s">
        <v>1584</v>
      </c>
      <c r="J612" s="10">
        <v>44561.0</v>
      </c>
      <c r="K612" s="9" t="s">
        <v>1656</v>
      </c>
      <c r="L612" s="9" t="s">
        <v>1657</v>
      </c>
      <c r="M612" s="12">
        <v>5.552562E9</v>
      </c>
      <c r="N612" s="9" t="s">
        <v>1586</v>
      </c>
    </row>
    <row r="613">
      <c r="A613" s="9" t="s">
        <v>1393</v>
      </c>
      <c r="B613" s="10">
        <v>44561.0</v>
      </c>
      <c r="C613" s="11">
        <v>2.0</v>
      </c>
      <c r="D613" s="9" t="s">
        <v>1394</v>
      </c>
      <c r="E613" s="11">
        <v>21199.0</v>
      </c>
      <c r="F613" s="9" t="s">
        <v>1655</v>
      </c>
      <c r="G613" s="9" t="s">
        <v>1582</v>
      </c>
      <c r="H613" s="9" t="s">
        <v>1583</v>
      </c>
      <c r="I613" s="9" t="s">
        <v>1584</v>
      </c>
      <c r="J613" s="10">
        <v>44561.0</v>
      </c>
      <c r="K613" s="9" t="s">
        <v>1656</v>
      </c>
      <c r="L613" s="9" t="s">
        <v>1657</v>
      </c>
      <c r="M613" s="12">
        <v>2.1437025E10</v>
      </c>
      <c r="N613" s="9" t="s">
        <v>1586</v>
      </c>
    </row>
    <row r="614">
      <c r="A614" s="9" t="s">
        <v>1395</v>
      </c>
      <c r="B614" s="10">
        <v>44561.0</v>
      </c>
      <c r="C614" s="11">
        <v>3.0</v>
      </c>
      <c r="D614" s="9" t="s">
        <v>1396</v>
      </c>
      <c r="E614" s="11">
        <v>25208.0</v>
      </c>
      <c r="F614" s="9" t="s">
        <v>1655</v>
      </c>
      <c r="G614" s="9" t="s">
        <v>1582</v>
      </c>
      <c r="H614" s="9" t="s">
        <v>1583</v>
      </c>
      <c r="I614" s="9" t="s">
        <v>1584</v>
      </c>
      <c r="J614" s="10">
        <v>44561.0</v>
      </c>
      <c r="K614" s="9" t="s">
        <v>1656</v>
      </c>
      <c r="L614" s="9" t="s">
        <v>1657</v>
      </c>
      <c r="M614" s="12">
        <v>1.04687E8</v>
      </c>
      <c r="N614" s="9" t="s">
        <v>1586</v>
      </c>
    </row>
    <row r="615">
      <c r="A615" s="9" t="s">
        <v>1397</v>
      </c>
      <c r="B615" s="10">
        <v>44561.0</v>
      </c>
      <c r="C615" s="11">
        <v>1.0</v>
      </c>
      <c r="D615" s="9" t="s">
        <v>1398</v>
      </c>
      <c r="E615" s="11">
        <v>26034.0</v>
      </c>
      <c r="F615" s="9" t="s">
        <v>1655</v>
      </c>
      <c r="G615" s="9" t="s">
        <v>1582</v>
      </c>
      <c r="H615" s="9" t="s">
        <v>1583</v>
      </c>
      <c r="I615" s="9" t="s">
        <v>1584</v>
      </c>
      <c r="J615" s="10">
        <v>44561.0</v>
      </c>
      <c r="K615" s="9" t="s">
        <v>1656</v>
      </c>
      <c r="L615" s="9" t="s">
        <v>1657</v>
      </c>
      <c r="M615" s="12">
        <v>1.991438E9</v>
      </c>
      <c r="N615" s="9" t="s">
        <v>1586</v>
      </c>
    </row>
    <row r="616">
      <c r="A616" s="9" t="s">
        <v>1399</v>
      </c>
      <c r="B616" s="10">
        <v>44561.0</v>
      </c>
      <c r="C616" s="11">
        <v>1.0</v>
      </c>
      <c r="D616" s="9" t="s">
        <v>310</v>
      </c>
      <c r="E616" s="11">
        <v>13447.0</v>
      </c>
      <c r="F616" s="9" t="s">
        <v>1655</v>
      </c>
      <c r="G616" s="9" t="s">
        <v>1582</v>
      </c>
      <c r="H616" s="9" t="s">
        <v>1583</v>
      </c>
      <c r="I616" s="9" t="s">
        <v>1584</v>
      </c>
      <c r="J616" s="10">
        <v>44561.0</v>
      </c>
      <c r="K616" s="9" t="s">
        <v>1656</v>
      </c>
      <c r="L616" s="9" t="s">
        <v>1657</v>
      </c>
      <c r="M616" s="12">
        <v>1000.0</v>
      </c>
      <c r="N616" s="9" t="s">
        <v>1586</v>
      </c>
    </row>
    <row r="617">
      <c r="A617" s="9" t="s">
        <v>1400</v>
      </c>
      <c r="B617" s="10">
        <v>44561.0</v>
      </c>
      <c r="C617" s="11">
        <v>1.0</v>
      </c>
      <c r="D617" s="9" t="s">
        <v>1401</v>
      </c>
      <c r="E617" s="11">
        <v>25801.0</v>
      </c>
      <c r="F617" s="9" t="s">
        <v>1655</v>
      </c>
      <c r="G617" s="9" t="s">
        <v>1582</v>
      </c>
      <c r="H617" s="9" t="s">
        <v>1583</v>
      </c>
      <c r="I617" s="9" t="s">
        <v>1584</v>
      </c>
      <c r="J617" s="10">
        <v>44561.0</v>
      </c>
      <c r="K617" s="9" t="s">
        <v>1656</v>
      </c>
      <c r="L617" s="9" t="s">
        <v>1657</v>
      </c>
      <c r="M617" s="12">
        <v>9.93739E8</v>
      </c>
      <c r="N617" s="9" t="s">
        <v>1586</v>
      </c>
    </row>
    <row r="618">
      <c r="A618" s="9" t="s">
        <v>1402</v>
      </c>
      <c r="B618" s="10">
        <v>44561.0</v>
      </c>
      <c r="C618" s="11">
        <v>1.0</v>
      </c>
      <c r="D618" s="9" t="s">
        <v>303</v>
      </c>
      <c r="E618" s="11">
        <v>9393.0</v>
      </c>
      <c r="F618" s="9" t="s">
        <v>1655</v>
      </c>
      <c r="G618" s="9" t="s">
        <v>1582</v>
      </c>
      <c r="H618" s="9" t="s">
        <v>1583</v>
      </c>
      <c r="I618" s="9" t="s">
        <v>1584</v>
      </c>
      <c r="J618" s="10">
        <v>44561.0</v>
      </c>
      <c r="K618" s="9" t="s">
        <v>1656</v>
      </c>
      <c r="L618" s="9" t="s">
        <v>1657</v>
      </c>
      <c r="M618" s="12">
        <v>1.129125E9</v>
      </c>
      <c r="N618" s="9" t="s">
        <v>1586</v>
      </c>
    </row>
    <row r="619">
      <c r="A619" s="9" t="s">
        <v>1403</v>
      </c>
      <c r="B619" s="10">
        <v>44561.0</v>
      </c>
      <c r="C619" s="11">
        <v>1.0</v>
      </c>
      <c r="D619" s="9" t="s">
        <v>253</v>
      </c>
      <c r="E619" s="11">
        <v>8036.0</v>
      </c>
      <c r="F619" s="9" t="s">
        <v>1655</v>
      </c>
      <c r="G619" s="9" t="s">
        <v>1582</v>
      </c>
      <c r="H619" s="9" t="s">
        <v>1583</v>
      </c>
      <c r="I619" s="9" t="s">
        <v>1584</v>
      </c>
      <c r="J619" s="10">
        <v>44561.0</v>
      </c>
      <c r="K619" s="9" t="s">
        <v>1656</v>
      </c>
      <c r="L619" s="9" t="s">
        <v>1657</v>
      </c>
      <c r="M619" s="12">
        <v>6.385769E9</v>
      </c>
      <c r="N619" s="9" t="s">
        <v>1586</v>
      </c>
    </row>
    <row r="620">
      <c r="A620" s="9" t="s">
        <v>1404</v>
      </c>
      <c r="B620" s="10">
        <v>44561.0</v>
      </c>
      <c r="C620" s="11">
        <v>3.0</v>
      </c>
      <c r="D620" s="9" t="s">
        <v>263</v>
      </c>
      <c r="E620" s="11">
        <v>8575.0</v>
      </c>
      <c r="F620" s="9" t="s">
        <v>1655</v>
      </c>
      <c r="G620" s="9" t="s">
        <v>1582</v>
      </c>
      <c r="H620" s="9" t="s">
        <v>1583</v>
      </c>
      <c r="I620" s="9" t="s">
        <v>1584</v>
      </c>
      <c r="J620" s="10">
        <v>44561.0</v>
      </c>
      <c r="K620" s="9" t="s">
        <v>1656</v>
      </c>
      <c r="L620" s="9" t="s">
        <v>1657</v>
      </c>
      <c r="M620" s="12">
        <v>7.32009E8</v>
      </c>
      <c r="N620" s="9" t="s">
        <v>1586</v>
      </c>
    </row>
    <row r="621">
      <c r="A621" s="9" t="s">
        <v>1405</v>
      </c>
      <c r="B621" s="10">
        <v>44561.0</v>
      </c>
      <c r="C621" s="11">
        <v>1.0</v>
      </c>
      <c r="D621" s="9" t="s">
        <v>341</v>
      </c>
      <c r="E621" s="11">
        <v>10472.0</v>
      </c>
      <c r="F621" s="9" t="s">
        <v>1655</v>
      </c>
      <c r="G621" s="9" t="s">
        <v>1582</v>
      </c>
      <c r="H621" s="9" t="s">
        <v>1583</v>
      </c>
      <c r="I621" s="9" t="s">
        <v>1584</v>
      </c>
      <c r="J621" s="10">
        <v>44561.0</v>
      </c>
      <c r="K621" s="9" t="s">
        <v>1656</v>
      </c>
      <c r="L621" s="9" t="s">
        <v>1657</v>
      </c>
      <c r="M621" s="12">
        <v>2657000.0</v>
      </c>
      <c r="N621" s="9" t="s">
        <v>1586</v>
      </c>
    </row>
    <row r="622">
      <c r="A622" s="9" t="s">
        <v>1406</v>
      </c>
      <c r="B622" s="10">
        <v>44561.0</v>
      </c>
      <c r="C622" s="11">
        <v>2.0</v>
      </c>
      <c r="D622" s="9" t="s">
        <v>1407</v>
      </c>
      <c r="E622" s="11">
        <v>24953.0</v>
      </c>
      <c r="F622" s="9" t="s">
        <v>1655</v>
      </c>
      <c r="G622" s="9" t="s">
        <v>1582</v>
      </c>
      <c r="H622" s="9" t="s">
        <v>1583</v>
      </c>
      <c r="I622" s="9" t="s">
        <v>1584</v>
      </c>
      <c r="J622" s="10">
        <v>44561.0</v>
      </c>
      <c r="K622" s="9" t="s">
        <v>1656</v>
      </c>
      <c r="L622" s="9" t="s">
        <v>1657</v>
      </c>
      <c r="M622" s="12">
        <v>4.08485E8</v>
      </c>
      <c r="N622" s="9" t="s">
        <v>1586</v>
      </c>
    </row>
    <row r="623">
      <c r="A623" s="9" t="s">
        <v>1408</v>
      </c>
      <c r="B623" s="10">
        <v>44561.0</v>
      </c>
      <c r="C623" s="11">
        <v>2.0</v>
      </c>
      <c r="D623" s="9" t="s">
        <v>1409</v>
      </c>
      <c r="E623" s="11">
        <v>8672.0</v>
      </c>
      <c r="F623" s="9" t="s">
        <v>1655</v>
      </c>
      <c r="G623" s="9" t="s">
        <v>1582</v>
      </c>
      <c r="H623" s="9" t="s">
        <v>1583</v>
      </c>
      <c r="I623" s="9" t="s">
        <v>1584</v>
      </c>
      <c r="J623" s="10">
        <v>44561.0</v>
      </c>
      <c r="K623" s="9" t="s">
        <v>1656</v>
      </c>
      <c r="L623" s="9" t="s">
        <v>1657</v>
      </c>
      <c r="M623" s="12">
        <v>1.6484E8</v>
      </c>
      <c r="N623" s="9" t="s">
        <v>1586</v>
      </c>
    </row>
    <row r="624">
      <c r="A624" s="9" t="s">
        <v>1410</v>
      </c>
      <c r="B624" s="10">
        <v>44561.0</v>
      </c>
      <c r="C624" s="11">
        <v>1.0</v>
      </c>
      <c r="D624" s="9" t="s">
        <v>1411</v>
      </c>
      <c r="E624" s="11">
        <v>12319.0</v>
      </c>
      <c r="F624" s="9" t="s">
        <v>1655</v>
      </c>
      <c r="G624" s="9" t="s">
        <v>1582</v>
      </c>
      <c r="H624" s="9" t="s">
        <v>1583</v>
      </c>
      <c r="I624" s="9" t="s">
        <v>1584</v>
      </c>
      <c r="J624" s="10">
        <v>44561.0</v>
      </c>
      <c r="K624" s="9" t="s">
        <v>1656</v>
      </c>
      <c r="L624" s="9" t="s">
        <v>1657</v>
      </c>
      <c r="M624" s="12">
        <v>3.4501E7</v>
      </c>
      <c r="N624" s="9" t="s">
        <v>1586</v>
      </c>
    </row>
    <row r="625">
      <c r="A625" s="9" t="s">
        <v>1412</v>
      </c>
      <c r="B625" s="10">
        <v>44561.0</v>
      </c>
      <c r="C625" s="11">
        <v>1.0</v>
      </c>
      <c r="D625" s="9" t="s">
        <v>1413</v>
      </c>
      <c r="E625" s="11">
        <v>9067.0</v>
      </c>
      <c r="F625" s="9" t="s">
        <v>1655</v>
      </c>
      <c r="G625" s="9" t="s">
        <v>1582</v>
      </c>
      <c r="H625" s="9" t="s">
        <v>1583</v>
      </c>
      <c r="I625" s="9" t="s">
        <v>1584</v>
      </c>
      <c r="J625" s="10">
        <v>44561.0</v>
      </c>
      <c r="K625" s="9" t="s">
        <v>1656</v>
      </c>
      <c r="L625" s="9" t="s">
        <v>1657</v>
      </c>
      <c r="M625" s="12">
        <v>2.49096E8</v>
      </c>
      <c r="N625" s="9" t="s">
        <v>1586</v>
      </c>
    </row>
    <row r="626">
      <c r="A626" s="9" t="s">
        <v>1414</v>
      </c>
      <c r="B626" s="10">
        <v>44561.0</v>
      </c>
      <c r="C626" s="11">
        <v>1.0</v>
      </c>
      <c r="D626" s="9" t="s">
        <v>1415</v>
      </c>
      <c r="E626" s="11">
        <v>26867.0</v>
      </c>
      <c r="F626" s="9" t="s">
        <v>1655</v>
      </c>
      <c r="G626" s="9" t="s">
        <v>1582</v>
      </c>
      <c r="H626" s="9" t="s">
        <v>1583</v>
      </c>
      <c r="I626" s="9" t="s">
        <v>1584</v>
      </c>
      <c r="J626" s="10">
        <v>44561.0</v>
      </c>
      <c r="K626" s="9" t="s">
        <v>1656</v>
      </c>
      <c r="L626" s="9" t="s">
        <v>1657</v>
      </c>
      <c r="M626" s="12">
        <v>7.37444E8</v>
      </c>
      <c r="N626" s="9" t="s">
        <v>1586</v>
      </c>
    </row>
    <row r="627">
      <c r="A627" s="9" t="s">
        <v>1416</v>
      </c>
      <c r="B627" s="10">
        <v>44561.0</v>
      </c>
      <c r="C627" s="11">
        <v>2.0</v>
      </c>
      <c r="D627" s="9" t="s">
        <v>129</v>
      </c>
      <c r="E627" s="11">
        <v>3654.0</v>
      </c>
      <c r="F627" s="9" t="s">
        <v>1655</v>
      </c>
      <c r="G627" s="9" t="s">
        <v>1582</v>
      </c>
      <c r="H627" s="9" t="s">
        <v>1583</v>
      </c>
      <c r="I627" s="9" t="s">
        <v>1584</v>
      </c>
      <c r="J627" s="10">
        <v>44561.0</v>
      </c>
      <c r="K627" s="9" t="s">
        <v>1656</v>
      </c>
      <c r="L627" s="9" t="s">
        <v>1657</v>
      </c>
      <c r="M627" s="12">
        <v>2.2781E7</v>
      </c>
      <c r="N627" s="9" t="s">
        <v>1586</v>
      </c>
    </row>
    <row r="628">
      <c r="A628" s="9" t="s">
        <v>1417</v>
      </c>
      <c r="B628" s="10">
        <v>44561.0</v>
      </c>
      <c r="C628" s="11">
        <v>1.0</v>
      </c>
      <c r="D628" s="9" t="s">
        <v>211</v>
      </c>
      <c r="E628" s="11">
        <v>21881.0</v>
      </c>
      <c r="F628" s="9" t="s">
        <v>1655</v>
      </c>
      <c r="G628" s="9" t="s">
        <v>1582</v>
      </c>
      <c r="H628" s="9" t="s">
        <v>1583</v>
      </c>
      <c r="I628" s="9" t="s">
        <v>1584</v>
      </c>
      <c r="J628" s="10">
        <v>44561.0</v>
      </c>
      <c r="K628" s="9" t="s">
        <v>1656</v>
      </c>
      <c r="L628" s="9" t="s">
        <v>1657</v>
      </c>
      <c r="M628" s="12">
        <v>1.076609E9</v>
      </c>
      <c r="N628" s="9" t="s">
        <v>1586</v>
      </c>
    </row>
    <row r="629">
      <c r="A629" s="9" t="s">
        <v>1418</v>
      </c>
      <c r="B629" s="10">
        <v>44561.0</v>
      </c>
      <c r="C629" s="11">
        <v>1.0</v>
      </c>
      <c r="D629" s="9" t="s">
        <v>79</v>
      </c>
      <c r="E629" s="11">
        <v>1520.0</v>
      </c>
      <c r="F629" s="9" t="s">
        <v>1655</v>
      </c>
      <c r="G629" s="9" t="s">
        <v>1582</v>
      </c>
      <c r="H629" s="9" t="s">
        <v>1583</v>
      </c>
      <c r="I629" s="9" t="s">
        <v>1584</v>
      </c>
      <c r="J629" s="10">
        <v>44561.0</v>
      </c>
      <c r="K629" s="9" t="s">
        <v>1656</v>
      </c>
      <c r="L629" s="9" t="s">
        <v>1657</v>
      </c>
      <c r="M629" s="12">
        <v>2.70226E8</v>
      </c>
      <c r="N629" s="9" t="s">
        <v>1586</v>
      </c>
    </row>
    <row r="630">
      <c r="A630" s="9" t="s">
        <v>1419</v>
      </c>
      <c r="B630" s="10">
        <v>44561.0</v>
      </c>
      <c r="C630" s="11">
        <v>1.0</v>
      </c>
      <c r="D630" s="9" t="s">
        <v>1420</v>
      </c>
      <c r="E630" s="11">
        <v>19348.0</v>
      </c>
      <c r="F630" s="9" t="s">
        <v>1655</v>
      </c>
      <c r="G630" s="9" t="s">
        <v>1582</v>
      </c>
      <c r="H630" s="9" t="s">
        <v>1583</v>
      </c>
      <c r="I630" s="9" t="s">
        <v>1584</v>
      </c>
      <c r="J630" s="10">
        <v>44561.0</v>
      </c>
      <c r="K630" s="9" t="s">
        <v>1656</v>
      </c>
      <c r="L630" s="9" t="s">
        <v>1657</v>
      </c>
      <c r="M630" s="12">
        <v>1.8254E10</v>
      </c>
      <c r="N630" s="9" t="s">
        <v>1586</v>
      </c>
    </row>
    <row r="631">
      <c r="A631" s="9" t="s">
        <v>1421</v>
      </c>
      <c r="B631" s="10">
        <v>44561.0</v>
      </c>
      <c r="C631" s="11">
        <v>1.0</v>
      </c>
      <c r="D631" s="9" t="s">
        <v>293</v>
      </c>
      <c r="E631" s="11">
        <v>9083.0</v>
      </c>
      <c r="F631" s="9" t="s">
        <v>1655</v>
      </c>
      <c r="G631" s="9" t="s">
        <v>1582</v>
      </c>
      <c r="H631" s="9" t="s">
        <v>1583</v>
      </c>
      <c r="I631" s="9" t="s">
        <v>1584</v>
      </c>
      <c r="J631" s="10">
        <v>44561.0</v>
      </c>
      <c r="K631" s="9" t="s">
        <v>1656</v>
      </c>
      <c r="L631" s="9" t="s">
        <v>1657</v>
      </c>
      <c r="M631" s="12">
        <v>4.7634E7</v>
      </c>
      <c r="N631" s="9" t="s">
        <v>1586</v>
      </c>
    </row>
    <row r="632">
      <c r="A632" s="9" t="s">
        <v>1422</v>
      </c>
      <c r="B632" s="10">
        <v>44561.0</v>
      </c>
      <c r="C632" s="11">
        <v>1.0</v>
      </c>
      <c r="D632" s="9" t="s">
        <v>382</v>
      </c>
      <c r="E632" s="11">
        <v>14320.0</v>
      </c>
      <c r="F632" s="9" t="s">
        <v>1655</v>
      </c>
      <c r="G632" s="9" t="s">
        <v>1582</v>
      </c>
      <c r="H632" s="9" t="s">
        <v>1583</v>
      </c>
      <c r="I632" s="9" t="s">
        <v>1584</v>
      </c>
      <c r="J632" s="10">
        <v>44561.0</v>
      </c>
      <c r="K632" s="9" t="s">
        <v>1656</v>
      </c>
      <c r="L632" s="9" t="s">
        <v>1657</v>
      </c>
      <c r="M632" s="12">
        <v>4.564113E9</v>
      </c>
      <c r="N632" s="9" t="s">
        <v>1586</v>
      </c>
    </row>
    <row r="633">
      <c r="A633" s="9" t="s">
        <v>1423</v>
      </c>
      <c r="B633" s="10">
        <v>44561.0</v>
      </c>
      <c r="C633" s="11">
        <v>1.0</v>
      </c>
      <c r="D633" s="9" t="s">
        <v>107</v>
      </c>
      <c r="E633" s="11">
        <v>2577.0</v>
      </c>
      <c r="F633" s="9" t="s">
        <v>1655</v>
      </c>
      <c r="G633" s="9" t="s">
        <v>1582</v>
      </c>
      <c r="H633" s="9" t="s">
        <v>1583</v>
      </c>
      <c r="I633" s="9" t="s">
        <v>1584</v>
      </c>
      <c r="J633" s="10">
        <v>44561.0</v>
      </c>
      <c r="K633" s="9" t="s">
        <v>1656</v>
      </c>
      <c r="L633" s="9" t="s">
        <v>1657</v>
      </c>
      <c r="M633" s="12">
        <v>7.96147E8</v>
      </c>
      <c r="N633" s="9" t="s">
        <v>1586</v>
      </c>
    </row>
    <row r="634">
      <c r="A634" s="9" t="s">
        <v>1424</v>
      </c>
      <c r="B634" s="10">
        <v>44561.0</v>
      </c>
      <c r="C634" s="11">
        <v>1.0</v>
      </c>
      <c r="D634" s="9" t="s">
        <v>158</v>
      </c>
      <c r="E634" s="11">
        <v>4723.0</v>
      </c>
      <c r="F634" s="9" t="s">
        <v>1655</v>
      </c>
      <c r="G634" s="9" t="s">
        <v>1582</v>
      </c>
      <c r="H634" s="9" t="s">
        <v>1583</v>
      </c>
      <c r="I634" s="9" t="s">
        <v>1584</v>
      </c>
      <c r="J634" s="10">
        <v>44561.0</v>
      </c>
      <c r="K634" s="9" t="s">
        <v>1656</v>
      </c>
      <c r="L634" s="9" t="s">
        <v>1657</v>
      </c>
      <c r="M634" s="12">
        <v>2254000.0</v>
      </c>
      <c r="N634" s="9" t="s">
        <v>1586</v>
      </c>
    </row>
    <row r="635">
      <c r="A635" s="9" t="s">
        <v>1425</v>
      </c>
      <c r="B635" s="10">
        <v>44561.0</v>
      </c>
      <c r="C635" s="11">
        <v>1.0</v>
      </c>
      <c r="D635" s="9" t="s">
        <v>264</v>
      </c>
      <c r="E635" s="11">
        <v>8397.0</v>
      </c>
      <c r="F635" s="9" t="s">
        <v>1655</v>
      </c>
      <c r="G635" s="9" t="s">
        <v>1582</v>
      </c>
      <c r="H635" s="9" t="s">
        <v>1583</v>
      </c>
      <c r="I635" s="9" t="s">
        <v>1584</v>
      </c>
      <c r="J635" s="10">
        <v>44561.0</v>
      </c>
      <c r="K635" s="9" t="s">
        <v>1656</v>
      </c>
      <c r="L635" s="9" t="s">
        <v>1657</v>
      </c>
      <c r="M635" s="12">
        <v>1.60617E8</v>
      </c>
      <c r="N635" s="9" t="s">
        <v>1586</v>
      </c>
    </row>
    <row r="636">
      <c r="A636" s="9" t="s">
        <v>1426</v>
      </c>
      <c r="B636" s="10">
        <v>44561.0</v>
      </c>
      <c r="C636" s="11">
        <v>1.0</v>
      </c>
      <c r="D636" s="9" t="s">
        <v>1427</v>
      </c>
      <c r="E636" s="11">
        <v>16306.0</v>
      </c>
      <c r="F636" s="9" t="s">
        <v>1655</v>
      </c>
      <c r="G636" s="9" t="s">
        <v>1582</v>
      </c>
      <c r="H636" s="9" t="s">
        <v>1583</v>
      </c>
      <c r="I636" s="9" t="s">
        <v>1584</v>
      </c>
      <c r="J636" s="10">
        <v>44561.0</v>
      </c>
      <c r="K636" s="9" t="s">
        <v>1656</v>
      </c>
      <c r="L636" s="9" t="s">
        <v>1657</v>
      </c>
      <c r="M636" s="12">
        <v>2.386654E9</v>
      </c>
      <c r="N636" s="9" t="s">
        <v>1586</v>
      </c>
    </row>
    <row r="637">
      <c r="A637" s="9" t="s">
        <v>1428</v>
      </c>
      <c r="B637" s="10">
        <v>44561.0</v>
      </c>
      <c r="C637" s="11">
        <v>3.0</v>
      </c>
      <c r="D637" s="9" t="s">
        <v>61</v>
      </c>
      <c r="E637" s="11">
        <v>10456.0</v>
      </c>
      <c r="F637" s="9" t="s">
        <v>1655</v>
      </c>
      <c r="G637" s="9" t="s">
        <v>1582</v>
      </c>
      <c r="H637" s="9" t="s">
        <v>1583</v>
      </c>
      <c r="I637" s="9" t="s">
        <v>1584</v>
      </c>
      <c r="J637" s="10">
        <v>44561.0</v>
      </c>
      <c r="K637" s="9" t="s">
        <v>1656</v>
      </c>
      <c r="L637" s="9" t="s">
        <v>1657</v>
      </c>
      <c r="M637" s="12">
        <v>3.771433E9</v>
      </c>
      <c r="N637" s="9" t="s">
        <v>1586</v>
      </c>
    </row>
    <row r="638">
      <c r="A638" s="9" t="s">
        <v>1429</v>
      </c>
      <c r="B638" s="10">
        <v>44561.0</v>
      </c>
      <c r="C638" s="11">
        <v>1.0</v>
      </c>
      <c r="D638" s="9" t="s">
        <v>142</v>
      </c>
      <c r="E638" s="11">
        <v>4448.0</v>
      </c>
      <c r="F638" s="9" t="s">
        <v>1655</v>
      </c>
      <c r="G638" s="9" t="s">
        <v>1582</v>
      </c>
      <c r="H638" s="9" t="s">
        <v>1583</v>
      </c>
      <c r="I638" s="9" t="s">
        <v>1584</v>
      </c>
      <c r="J638" s="10">
        <v>44561.0</v>
      </c>
      <c r="K638" s="9" t="s">
        <v>1656</v>
      </c>
      <c r="L638" s="9" t="s">
        <v>1657</v>
      </c>
      <c r="M638" s="12">
        <v>3466000.0</v>
      </c>
      <c r="N638" s="9" t="s">
        <v>1586</v>
      </c>
    </row>
    <row r="639">
      <c r="A639" s="9" t="s">
        <v>1430</v>
      </c>
      <c r="B639" s="10">
        <v>44561.0</v>
      </c>
      <c r="C639" s="11">
        <v>2.0</v>
      </c>
      <c r="D639" s="9" t="s">
        <v>265</v>
      </c>
      <c r="E639" s="11">
        <v>8427.0</v>
      </c>
      <c r="F639" s="9" t="s">
        <v>1655</v>
      </c>
      <c r="G639" s="9" t="s">
        <v>1582</v>
      </c>
      <c r="H639" s="9" t="s">
        <v>1583</v>
      </c>
      <c r="I639" s="9" t="s">
        <v>1584</v>
      </c>
      <c r="J639" s="10">
        <v>44561.0</v>
      </c>
      <c r="K639" s="9" t="s">
        <v>1656</v>
      </c>
      <c r="L639" s="9" t="s">
        <v>1657</v>
      </c>
      <c r="M639" s="12">
        <v>5.33054E8</v>
      </c>
      <c r="N639" s="9" t="s">
        <v>1586</v>
      </c>
    </row>
    <row r="640">
      <c r="A640" s="9" t="s">
        <v>1431</v>
      </c>
      <c r="B640" s="10">
        <v>44561.0</v>
      </c>
      <c r="C640" s="11">
        <v>1.0</v>
      </c>
      <c r="D640" s="9" t="s">
        <v>94</v>
      </c>
      <c r="E640" s="11">
        <v>2100.0</v>
      </c>
      <c r="F640" s="9" t="s">
        <v>1655</v>
      </c>
      <c r="G640" s="9" t="s">
        <v>1582</v>
      </c>
      <c r="H640" s="9" t="s">
        <v>1583</v>
      </c>
      <c r="I640" s="9" t="s">
        <v>1584</v>
      </c>
      <c r="J640" s="10">
        <v>44561.0</v>
      </c>
      <c r="K640" s="9" t="s">
        <v>1656</v>
      </c>
      <c r="L640" s="9" t="s">
        <v>1657</v>
      </c>
      <c r="M640" s="12">
        <v>1.08359E8</v>
      </c>
      <c r="N640" s="9" t="s">
        <v>1586</v>
      </c>
    </row>
    <row r="641">
      <c r="A641" s="9" t="s">
        <v>1432</v>
      </c>
      <c r="B641" s="10">
        <v>44561.0</v>
      </c>
      <c r="C641" s="11">
        <v>2.0</v>
      </c>
      <c r="D641" s="9" t="s">
        <v>201</v>
      </c>
      <c r="E641" s="11">
        <v>5762.0</v>
      </c>
      <c r="F641" s="9" t="s">
        <v>1655</v>
      </c>
      <c r="G641" s="9" t="s">
        <v>1582</v>
      </c>
      <c r="H641" s="9" t="s">
        <v>1583</v>
      </c>
      <c r="I641" s="9" t="s">
        <v>1584</v>
      </c>
      <c r="J641" s="10">
        <v>44561.0</v>
      </c>
      <c r="K641" s="9" t="s">
        <v>1656</v>
      </c>
      <c r="L641" s="9" t="s">
        <v>1657</v>
      </c>
      <c r="M641" s="12">
        <v>2.04197E8</v>
      </c>
      <c r="N641" s="9" t="s">
        <v>1586</v>
      </c>
    </row>
    <row r="642">
      <c r="A642" s="9" t="s">
        <v>1433</v>
      </c>
      <c r="B642" s="10">
        <v>44561.0</v>
      </c>
      <c r="C642" s="11">
        <v>1.0</v>
      </c>
      <c r="D642" s="9" t="s">
        <v>235</v>
      </c>
      <c r="E642" s="11">
        <v>11932.0</v>
      </c>
      <c r="F642" s="9" t="s">
        <v>1655</v>
      </c>
      <c r="G642" s="9" t="s">
        <v>1582</v>
      </c>
      <c r="H642" s="9" t="s">
        <v>1583</v>
      </c>
      <c r="I642" s="9" t="s">
        <v>1584</v>
      </c>
      <c r="J642" s="10">
        <v>44561.0</v>
      </c>
      <c r="K642" s="9" t="s">
        <v>1656</v>
      </c>
      <c r="L642" s="9" t="s">
        <v>1657</v>
      </c>
      <c r="M642" s="12">
        <v>1.708669E9</v>
      </c>
      <c r="N642" s="9" t="s">
        <v>1586</v>
      </c>
    </row>
    <row r="643">
      <c r="A643" s="9" t="s">
        <v>1434</v>
      </c>
      <c r="B643" s="10">
        <v>44561.0</v>
      </c>
      <c r="C643" s="11">
        <v>1.0</v>
      </c>
      <c r="D643" s="9" t="s">
        <v>346</v>
      </c>
      <c r="E643" s="11">
        <v>12823.0</v>
      </c>
      <c r="F643" s="9" t="s">
        <v>1655</v>
      </c>
      <c r="G643" s="9" t="s">
        <v>1582</v>
      </c>
      <c r="H643" s="9" t="s">
        <v>1583</v>
      </c>
      <c r="I643" s="9" t="s">
        <v>1584</v>
      </c>
      <c r="J643" s="10">
        <v>44561.0</v>
      </c>
      <c r="K643" s="9" t="s">
        <v>1656</v>
      </c>
      <c r="L643" s="9" t="s">
        <v>1657</v>
      </c>
      <c r="M643" s="12">
        <v>6488000.0</v>
      </c>
      <c r="N643" s="9" t="s">
        <v>1586</v>
      </c>
    </row>
    <row r="644">
      <c r="A644" s="9" t="s">
        <v>1435</v>
      </c>
      <c r="B644" s="10">
        <v>44561.0</v>
      </c>
      <c r="C644" s="11">
        <v>1.0</v>
      </c>
      <c r="D644" s="9" t="s">
        <v>1436</v>
      </c>
      <c r="E644" s="11">
        <v>24600.0</v>
      </c>
      <c r="F644" s="9" t="s">
        <v>1655</v>
      </c>
      <c r="G644" s="9" t="s">
        <v>1582</v>
      </c>
      <c r="H644" s="9" t="s">
        <v>1583</v>
      </c>
      <c r="I644" s="9" t="s">
        <v>1584</v>
      </c>
      <c r="J644" s="10">
        <v>44561.0</v>
      </c>
      <c r="K644" s="9" t="s">
        <v>1656</v>
      </c>
      <c r="L644" s="9" t="s">
        <v>1657</v>
      </c>
      <c r="M644" s="12">
        <v>1.7822184E10</v>
      </c>
      <c r="N644" s="9" t="s">
        <v>1586</v>
      </c>
    </row>
    <row r="645">
      <c r="A645" s="9" t="s">
        <v>1435</v>
      </c>
      <c r="B645" s="10">
        <v>44561.0</v>
      </c>
      <c r="C645" s="11">
        <v>1.0</v>
      </c>
      <c r="D645" s="9" t="s">
        <v>1436</v>
      </c>
      <c r="E645" s="11">
        <v>24600.0</v>
      </c>
      <c r="F645" s="9" t="s">
        <v>1655</v>
      </c>
      <c r="G645" s="9" t="s">
        <v>1582</v>
      </c>
      <c r="H645" s="9" t="s">
        <v>1583</v>
      </c>
      <c r="I645" s="9" t="s">
        <v>1584</v>
      </c>
      <c r="J645" s="10">
        <v>44561.0</v>
      </c>
      <c r="K645" s="9" t="s">
        <v>1656</v>
      </c>
      <c r="L645" s="9" t="s">
        <v>1657</v>
      </c>
      <c r="M645" s="12">
        <v>1.7822184E10</v>
      </c>
      <c r="N645" s="9" t="s">
        <v>1586</v>
      </c>
    </row>
    <row r="646">
      <c r="A646" s="9" t="s">
        <v>1437</v>
      </c>
      <c r="B646" s="10">
        <v>44561.0</v>
      </c>
      <c r="C646" s="11">
        <v>1.0</v>
      </c>
      <c r="D646" s="9" t="s">
        <v>269</v>
      </c>
      <c r="E646" s="11">
        <v>22055.0</v>
      </c>
      <c r="F646" s="9" t="s">
        <v>1655</v>
      </c>
      <c r="G646" s="9" t="s">
        <v>1582</v>
      </c>
      <c r="H646" s="9" t="s">
        <v>1583</v>
      </c>
      <c r="I646" s="9" t="s">
        <v>1584</v>
      </c>
      <c r="J646" s="10">
        <v>44561.0</v>
      </c>
      <c r="K646" s="9" t="s">
        <v>1656</v>
      </c>
      <c r="L646" s="9" t="s">
        <v>1657</v>
      </c>
      <c r="M646" s="12">
        <v>1.239978E9</v>
      </c>
      <c r="N646" s="9" t="s">
        <v>1586</v>
      </c>
    </row>
    <row r="647">
      <c r="A647" s="9" t="s">
        <v>1438</v>
      </c>
      <c r="B647" s="10">
        <v>44561.0</v>
      </c>
      <c r="C647" s="11">
        <v>1.0</v>
      </c>
      <c r="D647" s="9" t="s">
        <v>1439</v>
      </c>
      <c r="E647" s="11">
        <v>26700.0</v>
      </c>
      <c r="F647" s="9" t="s">
        <v>1655</v>
      </c>
      <c r="G647" s="9" t="s">
        <v>1582</v>
      </c>
      <c r="H647" s="9" t="s">
        <v>1583</v>
      </c>
      <c r="I647" s="9" t="s">
        <v>1584</v>
      </c>
      <c r="J647" s="10">
        <v>44561.0</v>
      </c>
      <c r="K647" s="9" t="s">
        <v>1656</v>
      </c>
      <c r="L647" s="9" t="s">
        <v>1657</v>
      </c>
      <c r="M647" s="12">
        <v>1.807349E9</v>
      </c>
      <c r="N647" s="9" t="s">
        <v>1586</v>
      </c>
    </row>
    <row r="648">
      <c r="A648" s="9" t="s">
        <v>1440</v>
      </c>
      <c r="B648" s="10">
        <v>44561.0</v>
      </c>
      <c r="C648" s="11">
        <v>2.0</v>
      </c>
      <c r="D648" s="9" t="s">
        <v>76</v>
      </c>
      <c r="E648" s="11">
        <v>11975.0</v>
      </c>
      <c r="F648" s="9" t="s">
        <v>1655</v>
      </c>
      <c r="G648" s="9" t="s">
        <v>1582</v>
      </c>
      <c r="H648" s="9" t="s">
        <v>1583</v>
      </c>
      <c r="I648" s="9" t="s">
        <v>1584</v>
      </c>
      <c r="J648" s="10">
        <v>44561.0</v>
      </c>
      <c r="K648" s="9" t="s">
        <v>1656</v>
      </c>
      <c r="L648" s="9" t="s">
        <v>1657</v>
      </c>
      <c r="M648" s="12">
        <v>2.3732E7</v>
      </c>
      <c r="N648" s="9" t="s">
        <v>1586</v>
      </c>
    </row>
    <row r="649">
      <c r="A649" s="9" t="s">
        <v>1441</v>
      </c>
      <c r="B649" s="10">
        <v>44561.0</v>
      </c>
      <c r="C649" s="11">
        <v>2.0</v>
      </c>
      <c r="D649" s="9" t="s">
        <v>81</v>
      </c>
      <c r="E649" s="11">
        <v>1562.0</v>
      </c>
      <c r="F649" s="9" t="s">
        <v>1655</v>
      </c>
      <c r="G649" s="9" t="s">
        <v>1582</v>
      </c>
      <c r="H649" s="9" t="s">
        <v>1583</v>
      </c>
      <c r="I649" s="9" t="s">
        <v>1584</v>
      </c>
      <c r="J649" s="10">
        <v>44561.0</v>
      </c>
      <c r="K649" s="9" t="s">
        <v>1656</v>
      </c>
      <c r="L649" s="9" t="s">
        <v>1657</v>
      </c>
      <c r="M649" s="12">
        <v>5.5486E7</v>
      </c>
      <c r="N649" s="9" t="s">
        <v>1586</v>
      </c>
    </row>
    <row r="650">
      <c r="A650" s="9" t="s">
        <v>1442</v>
      </c>
      <c r="B650" s="10">
        <v>44561.0</v>
      </c>
      <c r="C650" s="11">
        <v>2.0</v>
      </c>
      <c r="D650" s="9" t="s">
        <v>1443</v>
      </c>
      <c r="E650" s="11">
        <v>25984.0</v>
      </c>
      <c r="F650" s="9" t="s">
        <v>1655</v>
      </c>
      <c r="G650" s="9" t="s">
        <v>1582</v>
      </c>
      <c r="H650" s="9" t="s">
        <v>1583</v>
      </c>
      <c r="I650" s="9" t="s">
        <v>1584</v>
      </c>
      <c r="J650" s="10">
        <v>44561.0</v>
      </c>
      <c r="K650" s="9" t="s">
        <v>1656</v>
      </c>
      <c r="L650" s="9" t="s">
        <v>1657</v>
      </c>
      <c r="M650" s="12">
        <v>1.816638E9</v>
      </c>
      <c r="N650" s="9" t="s">
        <v>1586</v>
      </c>
    </row>
    <row r="651">
      <c r="A651" s="9" t="s">
        <v>1444</v>
      </c>
      <c r="B651" s="10">
        <v>44561.0</v>
      </c>
      <c r="C651" s="11">
        <v>2.0</v>
      </c>
      <c r="D651" s="9" t="s">
        <v>169</v>
      </c>
      <c r="E651" s="11">
        <v>19623.0</v>
      </c>
      <c r="F651" s="9" t="s">
        <v>1655</v>
      </c>
      <c r="G651" s="9" t="s">
        <v>1582</v>
      </c>
      <c r="H651" s="9" t="s">
        <v>1583</v>
      </c>
      <c r="I651" s="9" t="s">
        <v>1584</v>
      </c>
      <c r="J651" s="10">
        <v>44561.0</v>
      </c>
      <c r="K651" s="9" t="s">
        <v>1656</v>
      </c>
      <c r="L651" s="9" t="s">
        <v>1657</v>
      </c>
      <c r="M651" s="12">
        <v>3.623297E9</v>
      </c>
      <c r="N651" s="9" t="s">
        <v>1586</v>
      </c>
    </row>
    <row r="652">
      <c r="A652" s="9" t="s">
        <v>1445</v>
      </c>
      <c r="B652" s="10">
        <v>44561.0</v>
      </c>
      <c r="C652" s="11">
        <v>1.0</v>
      </c>
      <c r="D652" s="9" t="s">
        <v>1446</v>
      </c>
      <c r="E652" s="11">
        <v>7617.0</v>
      </c>
      <c r="F652" s="9" t="s">
        <v>1655</v>
      </c>
      <c r="G652" s="9" t="s">
        <v>1582</v>
      </c>
      <c r="H652" s="9" t="s">
        <v>1583</v>
      </c>
      <c r="I652" s="9" t="s">
        <v>1584</v>
      </c>
      <c r="J652" s="10">
        <v>44561.0</v>
      </c>
      <c r="K652" s="9" t="s">
        <v>1656</v>
      </c>
      <c r="L652" s="9" t="s">
        <v>1657</v>
      </c>
      <c r="M652" s="12">
        <v>2.454E9</v>
      </c>
      <c r="N652" s="9" t="s">
        <v>1586</v>
      </c>
    </row>
    <row r="653">
      <c r="A653" s="9" t="s">
        <v>1447</v>
      </c>
      <c r="B653" s="10">
        <v>44561.0</v>
      </c>
      <c r="C653" s="11">
        <v>2.0</v>
      </c>
      <c r="D653" s="9" t="s">
        <v>322</v>
      </c>
      <c r="E653" s="11">
        <v>3190.0</v>
      </c>
      <c r="F653" s="9" t="s">
        <v>1655</v>
      </c>
      <c r="G653" s="9" t="s">
        <v>1582</v>
      </c>
      <c r="H653" s="9" t="s">
        <v>1583</v>
      </c>
      <c r="I653" s="9" t="s">
        <v>1584</v>
      </c>
      <c r="J653" s="10">
        <v>44561.0</v>
      </c>
      <c r="K653" s="9" t="s">
        <v>1656</v>
      </c>
      <c r="L653" s="9" t="s">
        <v>1657</v>
      </c>
      <c r="M653" s="12">
        <v>6119000.0</v>
      </c>
      <c r="N653" s="9" t="s">
        <v>1586</v>
      </c>
    </row>
    <row r="654">
      <c r="A654" s="9" t="s">
        <v>1448</v>
      </c>
      <c r="B654" s="10">
        <v>44561.0</v>
      </c>
      <c r="C654" s="11">
        <v>1.0</v>
      </c>
      <c r="D654" s="9" t="s">
        <v>319</v>
      </c>
      <c r="E654" s="11">
        <v>5258.0</v>
      </c>
      <c r="F654" s="9" t="s">
        <v>1655</v>
      </c>
      <c r="G654" s="9" t="s">
        <v>1582</v>
      </c>
      <c r="H654" s="9" t="s">
        <v>1583</v>
      </c>
      <c r="I654" s="9" t="s">
        <v>1584</v>
      </c>
      <c r="J654" s="10">
        <v>44561.0</v>
      </c>
      <c r="K654" s="9" t="s">
        <v>1656</v>
      </c>
      <c r="L654" s="9" t="s">
        <v>1657</v>
      </c>
      <c r="M654" s="12">
        <v>5.652199E9</v>
      </c>
      <c r="N654" s="9" t="s">
        <v>1586</v>
      </c>
    </row>
    <row r="655">
      <c r="A655" s="9" t="s">
        <v>1449</v>
      </c>
      <c r="B655" s="10">
        <v>44561.0</v>
      </c>
      <c r="C655" s="11">
        <v>1.0</v>
      </c>
      <c r="D655" s="9" t="s">
        <v>185</v>
      </c>
      <c r="E655" s="11">
        <v>14176.0</v>
      </c>
      <c r="F655" s="9" t="s">
        <v>1655</v>
      </c>
      <c r="G655" s="9" t="s">
        <v>1582</v>
      </c>
      <c r="H655" s="9" t="s">
        <v>1583</v>
      </c>
      <c r="I655" s="9" t="s">
        <v>1584</v>
      </c>
      <c r="J655" s="10">
        <v>44561.0</v>
      </c>
      <c r="K655" s="9" t="s">
        <v>1656</v>
      </c>
      <c r="L655" s="9" t="s">
        <v>1657</v>
      </c>
      <c r="M655" s="12">
        <v>9.02028E9</v>
      </c>
      <c r="N655" s="9" t="s">
        <v>1586</v>
      </c>
    </row>
    <row r="656">
      <c r="A656" s="9" t="s">
        <v>1450</v>
      </c>
      <c r="B656" s="10">
        <v>44561.0</v>
      </c>
      <c r="C656" s="11">
        <v>1.0</v>
      </c>
      <c r="D656" s="9" t="s">
        <v>124</v>
      </c>
      <c r="E656" s="11">
        <v>15636.0</v>
      </c>
      <c r="F656" s="9" t="s">
        <v>1655</v>
      </c>
      <c r="G656" s="9" t="s">
        <v>1582</v>
      </c>
      <c r="H656" s="9" t="s">
        <v>1583</v>
      </c>
      <c r="I656" s="9" t="s">
        <v>1584</v>
      </c>
      <c r="J656" s="10">
        <v>44561.0</v>
      </c>
      <c r="K656" s="9" t="s">
        <v>1656</v>
      </c>
      <c r="L656" s="9" t="s">
        <v>1657</v>
      </c>
      <c r="M656" s="12">
        <v>4.538386E9</v>
      </c>
      <c r="N656" s="9" t="s">
        <v>1586</v>
      </c>
    </row>
    <row r="657">
      <c r="A657" s="9" t="s">
        <v>1451</v>
      </c>
      <c r="B657" s="10">
        <v>44561.0</v>
      </c>
      <c r="C657" s="11">
        <v>3.0</v>
      </c>
      <c r="D657" s="9" t="s">
        <v>340</v>
      </c>
      <c r="E657" s="11">
        <v>9415.0</v>
      </c>
      <c r="F657" s="9" t="s">
        <v>1655</v>
      </c>
      <c r="G657" s="9" t="s">
        <v>1582</v>
      </c>
      <c r="H657" s="9" t="s">
        <v>1583</v>
      </c>
      <c r="I657" s="9" t="s">
        <v>1584</v>
      </c>
      <c r="J657" s="10">
        <v>44561.0</v>
      </c>
      <c r="K657" s="9" t="s">
        <v>1656</v>
      </c>
      <c r="L657" s="9" t="s">
        <v>1657</v>
      </c>
      <c r="M657" s="12">
        <v>9.9609E7</v>
      </c>
      <c r="N657" s="9" t="s">
        <v>1586</v>
      </c>
    </row>
    <row r="658">
      <c r="A658" s="9" t="s">
        <v>1452</v>
      </c>
      <c r="B658" s="10">
        <v>44561.0</v>
      </c>
      <c r="C658" s="11">
        <v>2.0</v>
      </c>
      <c r="D658" s="9" t="s">
        <v>1453</v>
      </c>
      <c r="E658" s="11">
        <v>20567.0</v>
      </c>
      <c r="F658" s="9" t="s">
        <v>1655</v>
      </c>
      <c r="G658" s="9" t="s">
        <v>1582</v>
      </c>
      <c r="H658" s="9" t="s">
        <v>1583</v>
      </c>
      <c r="I658" s="9" t="s">
        <v>1584</v>
      </c>
      <c r="J658" s="10">
        <v>44561.0</v>
      </c>
      <c r="K658" s="9" t="s">
        <v>1656</v>
      </c>
      <c r="L658" s="9" t="s">
        <v>1657</v>
      </c>
      <c r="M658" s="12">
        <v>6.738841E9</v>
      </c>
      <c r="N658" s="9" t="s">
        <v>1586</v>
      </c>
    </row>
    <row r="659">
      <c r="A659" s="9" t="s">
        <v>1454</v>
      </c>
      <c r="B659" s="10">
        <v>44561.0</v>
      </c>
      <c r="C659" s="11">
        <v>1.0</v>
      </c>
      <c r="D659" s="9" t="s">
        <v>1455</v>
      </c>
      <c r="E659" s="11">
        <v>25992.0</v>
      </c>
      <c r="F659" s="9" t="s">
        <v>1655</v>
      </c>
      <c r="G659" s="9" t="s">
        <v>1582</v>
      </c>
      <c r="H659" s="9" t="s">
        <v>1583</v>
      </c>
      <c r="I659" s="9" t="s">
        <v>1584</v>
      </c>
      <c r="J659" s="10">
        <v>44561.0</v>
      </c>
      <c r="K659" s="9" t="s">
        <v>1656</v>
      </c>
      <c r="L659" s="9" t="s">
        <v>1657</v>
      </c>
      <c r="M659" s="12">
        <v>9.34637E8</v>
      </c>
      <c r="N659" s="9" t="s">
        <v>1586</v>
      </c>
    </row>
    <row r="660">
      <c r="A660" s="9" t="s">
        <v>1456</v>
      </c>
      <c r="B660" s="10">
        <v>44561.0</v>
      </c>
      <c r="C660" s="11">
        <v>1.0</v>
      </c>
      <c r="D660" s="9" t="s">
        <v>1457</v>
      </c>
      <c r="E660" s="11">
        <v>25526.0</v>
      </c>
      <c r="F660" s="9" t="s">
        <v>1655</v>
      </c>
      <c r="G660" s="9" t="s">
        <v>1582</v>
      </c>
      <c r="H660" s="9" t="s">
        <v>1583</v>
      </c>
      <c r="I660" s="9" t="s">
        <v>1584</v>
      </c>
      <c r="J660" s="10">
        <v>44561.0</v>
      </c>
      <c r="K660" s="9" t="s">
        <v>1656</v>
      </c>
      <c r="L660" s="9" t="s">
        <v>1657</v>
      </c>
      <c r="M660" s="12">
        <v>1.27893E8</v>
      </c>
      <c r="N660" s="9" t="s">
        <v>1586</v>
      </c>
    </row>
    <row r="661">
      <c r="A661" s="9" t="s">
        <v>1458</v>
      </c>
      <c r="B661" s="10">
        <v>44255.0</v>
      </c>
      <c r="C661" s="11">
        <v>1.0</v>
      </c>
      <c r="D661" s="9" t="s">
        <v>1459</v>
      </c>
      <c r="E661" s="11">
        <v>24228.0</v>
      </c>
      <c r="F661" s="9" t="s">
        <v>1655</v>
      </c>
      <c r="G661" s="9" t="s">
        <v>1582</v>
      </c>
      <c r="H661" s="9" t="s">
        <v>1583</v>
      </c>
      <c r="I661" s="9" t="s">
        <v>1584</v>
      </c>
      <c r="J661" s="10">
        <v>44255.0</v>
      </c>
      <c r="K661" s="9" t="s">
        <v>1656</v>
      </c>
      <c r="L661" s="9" t="s">
        <v>1657</v>
      </c>
      <c r="M661" s="12">
        <v>1.197656E9</v>
      </c>
      <c r="N661" s="9" t="s">
        <v>1586</v>
      </c>
    </row>
    <row r="662">
      <c r="A662" s="9" t="s">
        <v>1460</v>
      </c>
      <c r="B662" s="10">
        <v>44561.0</v>
      </c>
      <c r="C662" s="11">
        <v>3.0</v>
      </c>
      <c r="D662" s="9" t="s">
        <v>1461</v>
      </c>
      <c r="E662" s="11">
        <v>14214.0</v>
      </c>
      <c r="F662" s="9" t="s">
        <v>1655</v>
      </c>
      <c r="G662" s="9" t="s">
        <v>1582</v>
      </c>
      <c r="H662" s="9" t="s">
        <v>1583</v>
      </c>
      <c r="I662" s="9" t="s">
        <v>1584</v>
      </c>
      <c r="J662" s="10">
        <v>44561.0</v>
      </c>
      <c r="K662" s="9" t="s">
        <v>1656</v>
      </c>
      <c r="L662" s="9" t="s">
        <v>1657</v>
      </c>
      <c r="M662" s="12">
        <v>1.5365E7</v>
      </c>
      <c r="N662" s="9" t="s">
        <v>1586</v>
      </c>
    </row>
    <row r="663">
      <c r="A663" s="9" t="s">
        <v>1462</v>
      </c>
      <c r="B663" s="10">
        <v>44561.0</v>
      </c>
      <c r="C663" s="11">
        <v>1.0</v>
      </c>
      <c r="D663" s="9" t="s">
        <v>330</v>
      </c>
      <c r="E663" s="11">
        <v>20451.0</v>
      </c>
      <c r="F663" s="9" t="s">
        <v>1655</v>
      </c>
      <c r="G663" s="9" t="s">
        <v>1582</v>
      </c>
      <c r="H663" s="9" t="s">
        <v>1583</v>
      </c>
      <c r="I663" s="9" t="s">
        <v>1584</v>
      </c>
      <c r="J663" s="10">
        <v>44561.0</v>
      </c>
      <c r="K663" s="9" t="s">
        <v>1656</v>
      </c>
      <c r="L663" s="9" t="s">
        <v>1657</v>
      </c>
      <c r="M663" s="12">
        <v>1.2187E8</v>
      </c>
      <c r="N663" s="9" t="s">
        <v>1586</v>
      </c>
    </row>
    <row r="664">
      <c r="A664" s="9" t="s">
        <v>1463</v>
      </c>
      <c r="B664" s="10">
        <v>44561.0</v>
      </c>
      <c r="C664" s="11">
        <v>1.0</v>
      </c>
      <c r="D664" s="9" t="s">
        <v>1464</v>
      </c>
      <c r="E664" s="11">
        <v>20702.0</v>
      </c>
      <c r="F664" s="9" t="s">
        <v>1655</v>
      </c>
      <c r="G664" s="9" t="s">
        <v>1582</v>
      </c>
      <c r="H664" s="9" t="s">
        <v>1583</v>
      </c>
      <c r="I664" s="9" t="s">
        <v>1584</v>
      </c>
      <c r="J664" s="10">
        <v>44561.0</v>
      </c>
      <c r="K664" s="9" t="s">
        <v>1656</v>
      </c>
      <c r="L664" s="9" t="s">
        <v>1657</v>
      </c>
      <c r="M664" s="12">
        <v>2.61665E8</v>
      </c>
      <c r="N664" s="9" t="s">
        <v>1586</v>
      </c>
    </row>
    <row r="665">
      <c r="A665" s="9" t="s">
        <v>1465</v>
      </c>
      <c r="B665" s="10">
        <v>44561.0</v>
      </c>
      <c r="C665" s="11">
        <v>1.0</v>
      </c>
      <c r="D665" s="9" t="s">
        <v>280</v>
      </c>
      <c r="E665" s="11">
        <v>20931.0</v>
      </c>
      <c r="F665" s="9" t="s">
        <v>1655</v>
      </c>
      <c r="G665" s="9" t="s">
        <v>1582</v>
      </c>
      <c r="H665" s="9" t="s">
        <v>1583</v>
      </c>
      <c r="I665" s="9" t="s">
        <v>1584</v>
      </c>
      <c r="J665" s="10">
        <v>44561.0</v>
      </c>
      <c r="K665" s="9" t="s">
        <v>1656</v>
      </c>
      <c r="L665" s="9" t="s">
        <v>1657</v>
      </c>
      <c r="M665" s="12">
        <v>5.49723E9</v>
      </c>
      <c r="N665" s="9" t="s">
        <v>1586</v>
      </c>
    </row>
    <row r="666">
      <c r="A666" s="9" t="s">
        <v>1466</v>
      </c>
      <c r="B666" s="10">
        <v>44377.0</v>
      </c>
      <c r="C666" s="11">
        <v>1.0</v>
      </c>
      <c r="D666" s="9" t="s">
        <v>1467</v>
      </c>
      <c r="E666" s="11">
        <v>26549.0</v>
      </c>
      <c r="F666" s="9" t="s">
        <v>1655</v>
      </c>
      <c r="G666" s="9" t="s">
        <v>1582</v>
      </c>
      <c r="H666" s="9" t="s">
        <v>1583</v>
      </c>
      <c r="I666" s="9" t="s">
        <v>1584</v>
      </c>
      <c r="J666" s="10">
        <v>44377.0</v>
      </c>
      <c r="K666" s="9" t="s">
        <v>1656</v>
      </c>
      <c r="L666" s="9" t="s">
        <v>1657</v>
      </c>
      <c r="M666" s="12">
        <v>3.8007E7</v>
      </c>
      <c r="N666" s="9" t="s">
        <v>1586</v>
      </c>
    </row>
    <row r="667">
      <c r="A667" s="9" t="s">
        <v>1468</v>
      </c>
      <c r="B667" s="10">
        <v>44561.0</v>
      </c>
      <c r="C667" s="11">
        <v>1.0</v>
      </c>
      <c r="D667" s="9" t="s">
        <v>56</v>
      </c>
      <c r="E667" s="11">
        <v>21032.0</v>
      </c>
      <c r="F667" s="9" t="s">
        <v>1655</v>
      </c>
      <c r="G667" s="9" t="s">
        <v>1582</v>
      </c>
      <c r="H667" s="9" t="s">
        <v>1583</v>
      </c>
      <c r="I667" s="9" t="s">
        <v>1584</v>
      </c>
      <c r="J667" s="10">
        <v>44561.0</v>
      </c>
      <c r="K667" s="9" t="s">
        <v>1656</v>
      </c>
      <c r="L667" s="9" t="s">
        <v>1657</v>
      </c>
      <c r="M667" s="12">
        <v>1.10591E9</v>
      </c>
      <c r="N667" s="9" t="s">
        <v>1586</v>
      </c>
    </row>
    <row r="668">
      <c r="A668" s="9" t="s">
        <v>1469</v>
      </c>
      <c r="B668" s="10">
        <v>44561.0</v>
      </c>
      <c r="C668" s="11">
        <v>2.0</v>
      </c>
      <c r="D668" s="9" t="s">
        <v>1470</v>
      </c>
      <c r="E668" s="11">
        <v>21148.0</v>
      </c>
      <c r="F668" s="9" t="s">
        <v>1655</v>
      </c>
      <c r="G668" s="9" t="s">
        <v>1582</v>
      </c>
      <c r="H668" s="9" t="s">
        <v>1583</v>
      </c>
      <c r="I668" s="9" t="s">
        <v>1584</v>
      </c>
      <c r="J668" s="10">
        <v>44561.0</v>
      </c>
      <c r="K668" s="9" t="s">
        <v>1656</v>
      </c>
      <c r="L668" s="9" t="s">
        <v>1657</v>
      </c>
      <c r="M668" s="12">
        <v>6.0038E8</v>
      </c>
      <c r="N668" s="9" t="s">
        <v>1586</v>
      </c>
    </row>
    <row r="669">
      <c r="A669" s="9" t="s">
        <v>1471</v>
      </c>
      <c r="B669" s="10">
        <v>44561.0</v>
      </c>
      <c r="C669" s="11">
        <v>2.0</v>
      </c>
      <c r="D669" s="9" t="s">
        <v>291</v>
      </c>
      <c r="E669" s="11">
        <v>19550.0</v>
      </c>
      <c r="F669" s="9" t="s">
        <v>1655</v>
      </c>
      <c r="G669" s="9" t="s">
        <v>1582</v>
      </c>
      <c r="H669" s="9" t="s">
        <v>1583</v>
      </c>
      <c r="I669" s="9" t="s">
        <v>1584</v>
      </c>
      <c r="J669" s="10">
        <v>44561.0</v>
      </c>
      <c r="K669" s="9" t="s">
        <v>1656</v>
      </c>
      <c r="L669" s="9" t="s">
        <v>1657</v>
      </c>
      <c r="M669" s="12">
        <v>2.768767E9</v>
      </c>
      <c r="N669" s="9" t="s">
        <v>1586</v>
      </c>
    </row>
    <row r="670">
      <c r="A670" s="9" t="s">
        <v>1472</v>
      </c>
      <c r="B670" s="10">
        <v>44561.0</v>
      </c>
      <c r="C670" s="11">
        <v>1.0</v>
      </c>
      <c r="D670" s="9" t="s">
        <v>167</v>
      </c>
      <c r="E670" s="11">
        <v>14460.0</v>
      </c>
      <c r="F670" s="9" t="s">
        <v>1655</v>
      </c>
      <c r="G670" s="9" t="s">
        <v>1582</v>
      </c>
      <c r="H670" s="9" t="s">
        <v>1583</v>
      </c>
      <c r="I670" s="9" t="s">
        <v>1584</v>
      </c>
      <c r="J670" s="10">
        <v>44561.0</v>
      </c>
      <c r="K670" s="9" t="s">
        <v>1656</v>
      </c>
      <c r="L670" s="9" t="s">
        <v>1657</v>
      </c>
      <c r="M670" s="12">
        <v>1.078747E9</v>
      </c>
      <c r="N670" s="9" t="s">
        <v>1586</v>
      </c>
    </row>
    <row r="671">
      <c r="A671" s="9" t="s">
        <v>1473</v>
      </c>
      <c r="B671" s="10">
        <v>44561.0</v>
      </c>
      <c r="C671" s="11">
        <v>1.0</v>
      </c>
      <c r="D671" s="9" t="s">
        <v>348</v>
      </c>
      <c r="E671" s="11">
        <v>14303.0</v>
      </c>
      <c r="F671" s="9" t="s">
        <v>1655</v>
      </c>
      <c r="G671" s="9" t="s">
        <v>1582</v>
      </c>
      <c r="H671" s="9" t="s">
        <v>1583</v>
      </c>
      <c r="I671" s="9" t="s">
        <v>1584</v>
      </c>
      <c r="J671" s="10">
        <v>44561.0</v>
      </c>
      <c r="K671" s="9" t="s">
        <v>1656</v>
      </c>
      <c r="L671" s="9" t="s">
        <v>1657</v>
      </c>
      <c r="M671" s="12">
        <v>25000.0</v>
      </c>
      <c r="N671" s="9" t="s">
        <v>1586</v>
      </c>
    </row>
    <row r="672">
      <c r="A672" s="9" t="s">
        <v>1474</v>
      </c>
      <c r="B672" s="10">
        <v>44561.0</v>
      </c>
      <c r="C672" s="11">
        <v>2.0</v>
      </c>
      <c r="D672" s="9" t="s">
        <v>1475</v>
      </c>
      <c r="E672" s="11">
        <v>24171.0</v>
      </c>
      <c r="F672" s="9" t="s">
        <v>1655</v>
      </c>
      <c r="G672" s="9" t="s">
        <v>1582</v>
      </c>
      <c r="H672" s="9" t="s">
        <v>1583</v>
      </c>
      <c r="I672" s="9" t="s">
        <v>1584</v>
      </c>
      <c r="J672" s="10">
        <v>44561.0</v>
      </c>
      <c r="K672" s="9" t="s">
        <v>1656</v>
      </c>
      <c r="L672" s="9" t="s">
        <v>1657</v>
      </c>
      <c r="M672" s="12">
        <v>1.5104E10</v>
      </c>
      <c r="N672" s="9" t="s">
        <v>1586</v>
      </c>
    </row>
    <row r="673">
      <c r="A673" s="9" t="s">
        <v>1476</v>
      </c>
      <c r="B673" s="10">
        <v>44561.0</v>
      </c>
      <c r="C673" s="11">
        <v>2.0</v>
      </c>
      <c r="D673" s="9" t="s">
        <v>1477</v>
      </c>
      <c r="E673" s="11">
        <v>23280.0</v>
      </c>
      <c r="F673" s="9" t="s">
        <v>1655</v>
      </c>
      <c r="G673" s="9" t="s">
        <v>1582</v>
      </c>
      <c r="H673" s="9" t="s">
        <v>1583</v>
      </c>
      <c r="I673" s="9" t="s">
        <v>1584</v>
      </c>
      <c r="J673" s="10">
        <v>44561.0</v>
      </c>
      <c r="K673" s="9" t="s">
        <v>1656</v>
      </c>
      <c r="L673" s="9" t="s">
        <v>1657</v>
      </c>
      <c r="M673" s="12">
        <v>3.97902E8</v>
      </c>
      <c r="N673" s="9" t="s">
        <v>1586</v>
      </c>
    </row>
    <row r="674">
      <c r="A674" s="9" t="s">
        <v>1478</v>
      </c>
      <c r="B674" s="10">
        <v>44561.0</v>
      </c>
      <c r="C674" s="11">
        <v>1.0</v>
      </c>
      <c r="D674" s="9" t="s">
        <v>131</v>
      </c>
      <c r="E674" s="11">
        <v>14311.0</v>
      </c>
      <c r="F674" s="9" t="s">
        <v>1655</v>
      </c>
      <c r="G674" s="9" t="s">
        <v>1582</v>
      </c>
      <c r="H674" s="9" t="s">
        <v>1583</v>
      </c>
      <c r="I674" s="9" t="s">
        <v>1584</v>
      </c>
      <c r="J674" s="10">
        <v>44561.0</v>
      </c>
      <c r="K674" s="9" t="s">
        <v>1656</v>
      </c>
      <c r="L674" s="9" t="s">
        <v>1657</v>
      </c>
      <c r="M674" s="12">
        <v>1.163814E9</v>
      </c>
      <c r="N674" s="9" t="s">
        <v>1586</v>
      </c>
    </row>
    <row r="675">
      <c r="A675" s="9" t="s">
        <v>1479</v>
      </c>
      <c r="B675" s="10">
        <v>44561.0</v>
      </c>
      <c r="C675" s="11">
        <v>1.0</v>
      </c>
      <c r="D675" s="9" t="s">
        <v>137</v>
      </c>
      <c r="E675" s="11">
        <v>18627.0</v>
      </c>
      <c r="F675" s="9" t="s">
        <v>1655</v>
      </c>
      <c r="G675" s="9" t="s">
        <v>1582</v>
      </c>
      <c r="H675" s="9" t="s">
        <v>1583</v>
      </c>
      <c r="I675" s="9" t="s">
        <v>1584</v>
      </c>
      <c r="J675" s="10">
        <v>44561.0</v>
      </c>
      <c r="K675" s="9" t="s">
        <v>1656</v>
      </c>
      <c r="L675" s="9" t="s">
        <v>1657</v>
      </c>
      <c r="M675" s="12">
        <v>1.397171E9</v>
      </c>
      <c r="N675" s="9" t="s">
        <v>1586</v>
      </c>
    </row>
    <row r="676">
      <c r="A676" s="9" t="s">
        <v>1480</v>
      </c>
      <c r="B676" s="10">
        <v>44561.0</v>
      </c>
      <c r="C676" s="11">
        <v>1.0</v>
      </c>
      <c r="D676" s="9" t="s">
        <v>298</v>
      </c>
      <c r="E676" s="11">
        <v>11312.0</v>
      </c>
      <c r="F676" s="9" t="s">
        <v>1655</v>
      </c>
      <c r="G676" s="9" t="s">
        <v>1582</v>
      </c>
      <c r="H676" s="9" t="s">
        <v>1583</v>
      </c>
      <c r="I676" s="9" t="s">
        <v>1584</v>
      </c>
      <c r="J676" s="10">
        <v>44561.0</v>
      </c>
      <c r="K676" s="9" t="s">
        <v>1656</v>
      </c>
      <c r="L676" s="9" t="s">
        <v>1657</v>
      </c>
      <c r="M676" s="12">
        <v>6.948E9</v>
      </c>
      <c r="N676" s="9" t="s">
        <v>1586</v>
      </c>
    </row>
    <row r="677">
      <c r="A677" s="9" t="s">
        <v>1481</v>
      </c>
      <c r="B677" s="10">
        <v>44561.0</v>
      </c>
      <c r="C677" s="11">
        <v>1.0</v>
      </c>
      <c r="D677" s="9" t="s">
        <v>1482</v>
      </c>
      <c r="E677" s="11">
        <v>7595.0</v>
      </c>
      <c r="F677" s="9" t="s">
        <v>1655</v>
      </c>
      <c r="G677" s="9" t="s">
        <v>1582</v>
      </c>
      <c r="H677" s="9" t="s">
        <v>1583</v>
      </c>
      <c r="I677" s="9" t="s">
        <v>1584</v>
      </c>
      <c r="J677" s="10">
        <v>44561.0</v>
      </c>
      <c r="K677" s="9" t="s">
        <v>1656</v>
      </c>
      <c r="L677" s="9" t="s">
        <v>1657</v>
      </c>
      <c r="M677" s="12">
        <v>4.66103E8</v>
      </c>
      <c r="N677" s="9" t="s">
        <v>1586</v>
      </c>
    </row>
    <row r="678">
      <c r="A678" s="9" t="s">
        <v>1483</v>
      </c>
      <c r="B678" s="10">
        <v>44561.0</v>
      </c>
      <c r="C678" s="11">
        <v>1.0</v>
      </c>
      <c r="D678" s="9" t="s">
        <v>1484</v>
      </c>
      <c r="E678" s="11">
        <v>25429.0</v>
      </c>
      <c r="F678" s="9" t="s">
        <v>1655</v>
      </c>
      <c r="G678" s="9" t="s">
        <v>1582</v>
      </c>
      <c r="H678" s="9" t="s">
        <v>1583</v>
      </c>
      <c r="I678" s="9" t="s">
        <v>1584</v>
      </c>
      <c r="J678" s="10">
        <v>44561.0</v>
      </c>
      <c r="K678" s="9" t="s">
        <v>1656</v>
      </c>
      <c r="L678" s="9" t="s">
        <v>1657</v>
      </c>
      <c r="M678" s="12">
        <v>5.82753E8</v>
      </c>
      <c r="N678" s="9" t="s">
        <v>1586</v>
      </c>
    </row>
    <row r="679">
      <c r="A679" s="9" t="s">
        <v>1485</v>
      </c>
      <c r="B679" s="10">
        <v>44561.0</v>
      </c>
      <c r="C679" s="11">
        <v>1.0</v>
      </c>
      <c r="D679" s="9" t="s">
        <v>273</v>
      </c>
      <c r="E679" s="11">
        <v>8605.0</v>
      </c>
      <c r="F679" s="9" t="s">
        <v>1655</v>
      </c>
      <c r="G679" s="9" t="s">
        <v>1582</v>
      </c>
      <c r="H679" s="9" t="s">
        <v>1589</v>
      </c>
      <c r="I679" s="9" t="s">
        <v>1584</v>
      </c>
      <c r="J679" s="10">
        <v>44561.0</v>
      </c>
      <c r="K679" s="9" t="s">
        <v>1656</v>
      </c>
      <c r="L679" s="9" t="s">
        <v>1657</v>
      </c>
      <c r="M679" s="12">
        <v>9.1170893E10</v>
      </c>
      <c r="N679" s="9" t="s">
        <v>1586</v>
      </c>
    </row>
    <row r="680">
      <c r="A680" s="9" t="s">
        <v>1486</v>
      </c>
      <c r="B680" s="10">
        <v>44561.0</v>
      </c>
      <c r="C680" s="11">
        <v>1.0</v>
      </c>
      <c r="D680" s="9" t="s">
        <v>1487</v>
      </c>
      <c r="E680" s="11">
        <v>26786.0</v>
      </c>
      <c r="F680" s="9" t="s">
        <v>1655</v>
      </c>
      <c r="G680" s="9" t="s">
        <v>1582</v>
      </c>
      <c r="H680" s="9" t="s">
        <v>1583</v>
      </c>
      <c r="I680" s="9" t="s">
        <v>1584</v>
      </c>
      <c r="J680" s="10">
        <v>44561.0</v>
      </c>
      <c r="K680" s="9" t="s">
        <v>1656</v>
      </c>
      <c r="L680" s="9" t="s">
        <v>1657</v>
      </c>
      <c r="M680" s="12">
        <v>9.1247E7</v>
      </c>
      <c r="N680" s="9" t="s">
        <v>1586</v>
      </c>
    </row>
    <row r="681">
      <c r="A681" s="9" t="s">
        <v>1488</v>
      </c>
      <c r="B681" s="10">
        <v>44561.0</v>
      </c>
      <c r="C681" s="11">
        <v>2.0</v>
      </c>
      <c r="D681" s="9" t="s">
        <v>313</v>
      </c>
      <c r="E681" s="11">
        <v>20362.0</v>
      </c>
      <c r="F681" s="9" t="s">
        <v>1655</v>
      </c>
      <c r="G681" s="9" t="s">
        <v>1582</v>
      </c>
      <c r="H681" s="9" t="s">
        <v>1583</v>
      </c>
      <c r="I681" s="9" t="s">
        <v>1584</v>
      </c>
      <c r="J681" s="10">
        <v>44561.0</v>
      </c>
      <c r="K681" s="9" t="s">
        <v>1656</v>
      </c>
      <c r="L681" s="9" t="s">
        <v>1657</v>
      </c>
      <c r="M681" s="12">
        <v>1.561442E9</v>
      </c>
      <c r="N681" s="9" t="s">
        <v>1586</v>
      </c>
    </row>
    <row r="682">
      <c r="A682" s="9" t="s">
        <v>1489</v>
      </c>
      <c r="B682" s="10">
        <v>44561.0</v>
      </c>
      <c r="C682" s="11">
        <v>1.0</v>
      </c>
      <c r="D682" s="9" t="s">
        <v>1490</v>
      </c>
      <c r="E682" s="11">
        <v>26395.0</v>
      </c>
      <c r="F682" s="9" t="s">
        <v>1655</v>
      </c>
      <c r="G682" s="9" t="s">
        <v>1582</v>
      </c>
      <c r="H682" s="9" t="s">
        <v>1583</v>
      </c>
      <c r="I682" s="9" t="s">
        <v>1584</v>
      </c>
      <c r="J682" s="10">
        <v>44561.0</v>
      </c>
      <c r="K682" s="9" t="s">
        <v>1656</v>
      </c>
      <c r="L682" s="9" t="s">
        <v>1657</v>
      </c>
      <c r="M682" s="12">
        <v>5.01634E8</v>
      </c>
      <c r="N682" s="9" t="s">
        <v>1586</v>
      </c>
    </row>
    <row r="683">
      <c r="A683" s="9" t="s">
        <v>1491</v>
      </c>
      <c r="B683" s="10">
        <v>44561.0</v>
      </c>
      <c r="C683" s="11">
        <v>1.0</v>
      </c>
      <c r="D683" s="9" t="s">
        <v>110</v>
      </c>
      <c r="E683" s="11">
        <v>16861.0</v>
      </c>
      <c r="F683" s="9" t="s">
        <v>1655</v>
      </c>
      <c r="G683" s="9" t="s">
        <v>1582</v>
      </c>
      <c r="H683" s="9" t="s">
        <v>1583</v>
      </c>
      <c r="I683" s="9" t="s">
        <v>1584</v>
      </c>
      <c r="J683" s="10">
        <v>44561.0</v>
      </c>
      <c r="K683" s="9" t="s">
        <v>1656</v>
      </c>
      <c r="L683" s="9" t="s">
        <v>1657</v>
      </c>
      <c r="M683" s="12">
        <v>4.46507E8</v>
      </c>
      <c r="N683" s="9" t="s">
        <v>1586</v>
      </c>
    </row>
    <row r="684">
      <c r="A684" s="9" t="s">
        <v>1492</v>
      </c>
      <c r="B684" s="10">
        <v>44561.0</v>
      </c>
      <c r="C684" s="11">
        <v>1.0</v>
      </c>
      <c r="D684" s="9" t="s">
        <v>360</v>
      </c>
      <c r="E684" s="11">
        <v>11223.0</v>
      </c>
      <c r="F684" s="9" t="s">
        <v>1655</v>
      </c>
      <c r="G684" s="9" t="s">
        <v>1582</v>
      </c>
      <c r="H684" s="9" t="s">
        <v>1583</v>
      </c>
      <c r="I684" s="9" t="s">
        <v>1584</v>
      </c>
      <c r="J684" s="10">
        <v>44561.0</v>
      </c>
      <c r="K684" s="9" t="s">
        <v>1656</v>
      </c>
      <c r="L684" s="9" t="s">
        <v>1657</v>
      </c>
      <c r="M684" s="12">
        <v>2.408327E9</v>
      </c>
      <c r="N684" s="9" t="s">
        <v>1586</v>
      </c>
    </row>
    <row r="685">
      <c r="A685" s="9" t="s">
        <v>1493</v>
      </c>
      <c r="B685" s="10">
        <v>44561.0</v>
      </c>
      <c r="C685" s="11">
        <v>1.0</v>
      </c>
      <c r="D685" s="9" t="s">
        <v>249</v>
      </c>
      <c r="E685" s="11">
        <v>4146.0</v>
      </c>
      <c r="F685" s="9" t="s">
        <v>1655</v>
      </c>
      <c r="G685" s="9" t="s">
        <v>1582</v>
      </c>
      <c r="H685" s="9" t="s">
        <v>1583</v>
      </c>
      <c r="I685" s="9" t="s">
        <v>1584</v>
      </c>
      <c r="J685" s="10">
        <v>44561.0</v>
      </c>
      <c r="K685" s="9" t="s">
        <v>1656</v>
      </c>
      <c r="L685" s="9" t="s">
        <v>1657</v>
      </c>
      <c r="M685" s="12">
        <v>2.63657E8</v>
      </c>
      <c r="N685" s="9" t="s">
        <v>1586</v>
      </c>
    </row>
    <row r="686">
      <c r="A686" s="9" t="s">
        <v>1494</v>
      </c>
      <c r="B686" s="10">
        <v>44561.0</v>
      </c>
      <c r="C686" s="11">
        <v>1.0</v>
      </c>
      <c r="D686" s="9" t="s">
        <v>181</v>
      </c>
      <c r="E686" s="11">
        <v>5380.0</v>
      </c>
      <c r="F686" s="9" t="s">
        <v>1655</v>
      </c>
      <c r="G686" s="9" t="s">
        <v>1582</v>
      </c>
      <c r="H686" s="9" t="s">
        <v>1583</v>
      </c>
      <c r="I686" s="9" t="s">
        <v>1584</v>
      </c>
      <c r="J686" s="10">
        <v>44561.0</v>
      </c>
      <c r="K686" s="9" t="s">
        <v>1656</v>
      </c>
      <c r="L686" s="9" t="s">
        <v>1657</v>
      </c>
      <c r="M686" s="12">
        <v>1.70991E8</v>
      </c>
      <c r="N686" s="9" t="s">
        <v>1586</v>
      </c>
    </row>
    <row r="687">
      <c r="A687" s="9" t="s">
        <v>1495</v>
      </c>
      <c r="B687" s="10">
        <v>44561.0</v>
      </c>
      <c r="C687" s="11">
        <v>3.0</v>
      </c>
      <c r="D687" s="9" t="s">
        <v>1496</v>
      </c>
      <c r="E687" s="11">
        <v>25453.0</v>
      </c>
      <c r="F687" s="9" t="s">
        <v>1655</v>
      </c>
      <c r="G687" s="9" t="s">
        <v>1582</v>
      </c>
      <c r="H687" s="9" t="s">
        <v>1583</v>
      </c>
      <c r="I687" s="9" t="s">
        <v>1584</v>
      </c>
      <c r="J687" s="10">
        <v>44561.0</v>
      </c>
      <c r="K687" s="9" t="s">
        <v>1656</v>
      </c>
      <c r="L687" s="9" t="s">
        <v>1657</v>
      </c>
      <c r="M687" s="12">
        <v>1.243954E9</v>
      </c>
      <c r="N687" s="9" t="s">
        <v>1586</v>
      </c>
    </row>
    <row r="688">
      <c r="A688" s="9" t="s">
        <v>1497</v>
      </c>
      <c r="B688" s="10">
        <v>44561.0</v>
      </c>
      <c r="C688" s="11">
        <v>1.0</v>
      </c>
      <c r="D688" s="9" t="s">
        <v>128</v>
      </c>
      <c r="E688" s="11">
        <v>3549.0</v>
      </c>
      <c r="F688" s="9" t="s">
        <v>1655</v>
      </c>
      <c r="G688" s="9" t="s">
        <v>1582</v>
      </c>
      <c r="H688" s="9" t="s">
        <v>1583</v>
      </c>
      <c r="I688" s="9" t="s">
        <v>1584</v>
      </c>
      <c r="J688" s="10">
        <v>44561.0</v>
      </c>
      <c r="K688" s="9" t="s">
        <v>1656</v>
      </c>
      <c r="L688" s="9" t="s">
        <v>1657</v>
      </c>
      <c r="M688" s="12">
        <v>1.78569E8</v>
      </c>
      <c r="N688" s="9" t="s">
        <v>1586</v>
      </c>
    </row>
    <row r="689">
      <c r="A689" s="9" t="s">
        <v>1498</v>
      </c>
      <c r="B689" s="10">
        <v>44561.0</v>
      </c>
      <c r="C689" s="11">
        <v>1.0</v>
      </c>
      <c r="D689" s="9" t="s">
        <v>367</v>
      </c>
      <c r="E689" s="11">
        <v>7544.0</v>
      </c>
      <c r="F689" s="9" t="s">
        <v>1655</v>
      </c>
      <c r="G689" s="9" t="s">
        <v>1582</v>
      </c>
      <c r="H689" s="9" t="s">
        <v>1583</v>
      </c>
      <c r="I689" s="9" t="s">
        <v>1584</v>
      </c>
      <c r="J689" s="10">
        <v>44561.0</v>
      </c>
      <c r="K689" s="9" t="s">
        <v>1656</v>
      </c>
      <c r="L689" s="9" t="s">
        <v>1657</v>
      </c>
      <c r="M689" s="12">
        <v>2.89146E8</v>
      </c>
      <c r="N689" s="9" t="s">
        <v>1586</v>
      </c>
    </row>
    <row r="690">
      <c r="A690" s="9" t="s">
        <v>1499</v>
      </c>
      <c r="B690" s="10">
        <v>44561.0</v>
      </c>
      <c r="C690" s="11">
        <v>1.0</v>
      </c>
      <c r="D690" s="9" t="s">
        <v>304</v>
      </c>
      <c r="E690" s="11">
        <v>13773.0</v>
      </c>
      <c r="F690" s="9" t="s">
        <v>1655</v>
      </c>
      <c r="G690" s="9" t="s">
        <v>1582</v>
      </c>
      <c r="H690" s="9" t="s">
        <v>1583</v>
      </c>
      <c r="I690" s="9" t="s">
        <v>1584</v>
      </c>
      <c r="J690" s="10">
        <v>44561.0</v>
      </c>
      <c r="K690" s="9" t="s">
        <v>1656</v>
      </c>
      <c r="L690" s="9" t="s">
        <v>1657</v>
      </c>
      <c r="M690" s="12">
        <v>5.85607E8</v>
      </c>
      <c r="N690" s="9" t="s">
        <v>1586</v>
      </c>
    </row>
    <row r="691">
      <c r="A691" s="9" t="s">
        <v>1500</v>
      </c>
      <c r="B691" s="10">
        <v>44561.0</v>
      </c>
      <c r="C691" s="11">
        <v>1.0</v>
      </c>
      <c r="D691" s="9" t="s">
        <v>105</v>
      </c>
      <c r="E691" s="11">
        <v>2461.0</v>
      </c>
      <c r="F691" s="9" t="s">
        <v>1655</v>
      </c>
      <c r="G691" s="9" t="s">
        <v>1582</v>
      </c>
      <c r="H691" s="9" t="s">
        <v>1583</v>
      </c>
      <c r="I691" s="9" t="s">
        <v>1584</v>
      </c>
      <c r="J691" s="10">
        <v>44561.0</v>
      </c>
      <c r="K691" s="9" t="s">
        <v>1656</v>
      </c>
      <c r="L691" s="9" t="s">
        <v>1657</v>
      </c>
      <c r="M691" s="12">
        <v>1.61143E8</v>
      </c>
      <c r="N691" s="9" t="s">
        <v>1586</v>
      </c>
    </row>
    <row r="692">
      <c r="A692" s="9" t="s">
        <v>1501</v>
      </c>
      <c r="B692" s="10">
        <v>44561.0</v>
      </c>
      <c r="C692" s="11">
        <v>1.0</v>
      </c>
      <c r="D692" s="9" t="s">
        <v>390</v>
      </c>
      <c r="E692" s="11">
        <v>5410.0</v>
      </c>
      <c r="F692" s="9" t="s">
        <v>1655</v>
      </c>
      <c r="G692" s="9" t="s">
        <v>1582</v>
      </c>
      <c r="H692" s="9" t="s">
        <v>1583</v>
      </c>
      <c r="I692" s="9" t="s">
        <v>1584</v>
      </c>
      <c r="J692" s="10">
        <v>44561.0</v>
      </c>
      <c r="K692" s="9" t="s">
        <v>1656</v>
      </c>
      <c r="L692" s="9" t="s">
        <v>1657</v>
      </c>
      <c r="M692" s="12">
        <v>2.10502E8</v>
      </c>
      <c r="N692" s="9" t="s">
        <v>1586</v>
      </c>
    </row>
    <row r="693">
      <c r="A693" s="9" t="s">
        <v>1502</v>
      </c>
      <c r="B693" s="10">
        <v>44561.0</v>
      </c>
      <c r="C693" s="11">
        <v>1.0</v>
      </c>
      <c r="D693" s="9" t="s">
        <v>377</v>
      </c>
      <c r="E693" s="11">
        <v>6343.0</v>
      </c>
      <c r="F693" s="9" t="s">
        <v>1655</v>
      </c>
      <c r="G693" s="9" t="s">
        <v>1582</v>
      </c>
      <c r="H693" s="9" t="s">
        <v>1583</v>
      </c>
      <c r="I693" s="9" t="s">
        <v>1584</v>
      </c>
      <c r="J693" s="10">
        <v>44561.0</v>
      </c>
      <c r="K693" s="9" t="s">
        <v>1656</v>
      </c>
      <c r="L693" s="9" t="s">
        <v>1657</v>
      </c>
      <c r="M693" s="12">
        <v>8.83752E8</v>
      </c>
      <c r="N693" s="9" t="s">
        <v>1586</v>
      </c>
    </row>
    <row r="694">
      <c r="A694" s="9" t="s">
        <v>1503</v>
      </c>
      <c r="B694" s="10">
        <v>44561.0</v>
      </c>
      <c r="C694" s="11">
        <v>1.0</v>
      </c>
      <c r="D694" s="9" t="s">
        <v>173</v>
      </c>
      <c r="E694" s="11">
        <v>5207.0</v>
      </c>
      <c r="F694" s="9" t="s">
        <v>1655</v>
      </c>
      <c r="G694" s="9" t="s">
        <v>1582</v>
      </c>
      <c r="H694" s="9" t="s">
        <v>1583</v>
      </c>
      <c r="I694" s="9" t="s">
        <v>1584</v>
      </c>
      <c r="J694" s="10">
        <v>44561.0</v>
      </c>
      <c r="K694" s="9" t="s">
        <v>1656</v>
      </c>
      <c r="L694" s="9" t="s">
        <v>1657</v>
      </c>
      <c r="M694" s="12">
        <v>1.11886E8</v>
      </c>
      <c r="N694" s="9" t="s">
        <v>1586</v>
      </c>
    </row>
    <row r="695">
      <c r="A695" s="9" t="s">
        <v>1504</v>
      </c>
      <c r="B695" s="10">
        <v>44561.0</v>
      </c>
      <c r="C695" s="11">
        <v>1.0</v>
      </c>
      <c r="D695" s="9" t="s">
        <v>1505</v>
      </c>
      <c r="E695" s="11">
        <v>11991.0</v>
      </c>
      <c r="F695" s="9" t="s">
        <v>1655</v>
      </c>
      <c r="G695" s="9" t="s">
        <v>1582</v>
      </c>
      <c r="H695" s="9" t="s">
        <v>1583</v>
      </c>
      <c r="I695" s="9" t="s">
        <v>1584</v>
      </c>
      <c r="J695" s="10">
        <v>44561.0</v>
      </c>
      <c r="K695" s="9" t="s">
        <v>1656</v>
      </c>
      <c r="L695" s="9" t="s">
        <v>1657</v>
      </c>
      <c r="M695" s="12">
        <v>8.8893E7</v>
      </c>
      <c r="N695" s="9" t="s">
        <v>1586</v>
      </c>
    </row>
    <row r="696">
      <c r="A696" s="9" t="s">
        <v>1506</v>
      </c>
      <c r="B696" s="10">
        <v>44561.0</v>
      </c>
      <c r="C696" s="11">
        <v>1.0</v>
      </c>
      <c r="D696" s="9" t="s">
        <v>1507</v>
      </c>
      <c r="E696" s="11">
        <v>26255.0</v>
      </c>
      <c r="F696" s="9" t="s">
        <v>1655</v>
      </c>
      <c r="G696" s="9" t="s">
        <v>1582</v>
      </c>
      <c r="H696" s="9" t="s">
        <v>1583</v>
      </c>
      <c r="I696" s="9" t="s">
        <v>1584</v>
      </c>
      <c r="J696" s="10">
        <v>44561.0</v>
      </c>
      <c r="K696" s="9" t="s">
        <v>1656</v>
      </c>
      <c r="L696" s="9" t="s">
        <v>1657</v>
      </c>
      <c r="M696" s="12">
        <v>3.02527E8</v>
      </c>
      <c r="N696" s="9" t="s">
        <v>1586</v>
      </c>
    </row>
    <row r="697">
      <c r="A697" s="9" t="s">
        <v>1508</v>
      </c>
      <c r="B697" s="10">
        <v>44561.0</v>
      </c>
      <c r="C697" s="11">
        <v>1.0</v>
      </c>
      <c r="D697" s="9" t="s">
        <v>343</v>
      </c>
      <c r="E697" s="11">
        <v>14664.0</v>
      </c>
      <c r="F697" s="9" t="s">
        <v>1655</v>
      </c>
      <c r="G697" s="9" t="s">
        <v>1582</v>
      </c>
      <c r="H697" s="9" t="s">
        <v>1583</v>
      </c>
      <c r="I697" s="9" t="s">
        <v>1584</v>
      </c>
      <c r="J697" s="10">
        <v>44561.0</v>
      </c>
      <c r="K697" s="9" t="s">
        <v>1656</v>
      </c>
      <c r="L697" s="9" t="s">
        <v>1657</v>
      </c>
      <c r="M697" s="12">
        <v>3.4414E8</v>
      </c>
      <c r="N697" s="9" t="s">
        <v>1586</v>
      </c>
    </row>
    <row r="698">
      <c r="A698" s="9" t="s">
        <v>1509</v>
      </c>
      <c r="B698" s="10">
        <v>44561.0</v>
      </c>
      <c r="C698" s="11">
        <v>1.0</v>
      </c>
      <c r="D698" s="9" t="s">
        <v>1510</v>
      </c>
      <c r="E698" s="11">
        <v>15407.0</v>
      </c>
      <c r="F698" s="9" t="s">
        <v>1655</v>
      </c>
      <c r="G698" s="9" t="s">
        <v>1582</v>
      </c>
      <c r="H698" s="9" t="s">
        <v>1589</v>
      </c>
      <c r="I698" s="9" t="s">
        <v>1584</v>
      </c>
      <c r="J698" s="10">
        <v>44561.0</v>
      </c>
      <c r="K698" s="9" t="s">
        <v>1656</v>
      </c>
      <c r="L698" s="9" t="s">
        <v>1657</v>
      </c>
      <c r="M698" s="12">
        <v>4.4896E7</v>
      </c>
      <c r="N698" s="9" t="s">
        <v>1586</v>
      </c>
    </row>
    <row r="699">
      <c r="A699" s="9" t="s">
        <v>1511</v>
      </c>
      <c r="B699" s="10">
        <v>44561.0</v>
      </c>
      <c r="C699" s="11">
        <v>1.0</v>
      </c>
      <c r="D699" s="9" t="s">
        <v>275</v>
      </c>
      <c r="E699" s="11">
        <v>13439.0</v>
      </c>
      <c r="F699" s="9" t="s">
        <v>1655</v>
      </c>
      <c r="G699" s="9" t="s">
        <v>1582</v>
      </c>
      <c r="H699" s="9" t="s">
        <v>1583</v>
      </c>
      <c r="I699" s="9" t="s">
        <v>1584</v>
      </c>
      <c r="J699" s="10">
        <v>44561.0</v>
      </c>
      <c r="K699" s="9" t="s">
        <v>1656</v>
      </c>
      <c r="L699" s="9" t="s">
        <v>1657</v>
      </c>
      <c r="M699" s="12">
        <v>7.7106E7</v>
      </c>
      <c r="N699" s="9" t="s">
        <v>1586</v>
      </c>
    </row>
    <row r="700">
      <c r="A700" s="9" t="s">
        <v>1512</v>
      </c>
      <c r="B700" s="10">
        <v>44561.0</v>
      </c>
      <c r="C700" s="11">
        <v>1.0</v>
      </c>
      <c r="D700" s="9" t="s">
        <v>277</v>
      </c>
      <c r="E700" s="11">
        <v>8753.0</v>
      </c>
      <c r="F700" s="9" t="s">
        <v>1655</v>
      </c>
      <c r="G700" s="9" t="s">
        <v>1582</v>
      </c>
      <c r="H700" s="9" t="s">
        <v>1589</v>
      </c>
      <c r="I700" s="9" t="s">
        <v>1584</v>
      </c>
      <c r="J700" s="10">
        <v>44561.0</v>
      </c>
      <c r="K700" s="9" t="s">
        <v>1656</v>
      </c>
      <c r="L700" s="9" t="s">
        <v>1657</v>
      </c>
      <c r="M700" s="12">
        <v>1.42139502E11</v>
      </c>
      <c r="N700" s="9" t="s">
        <v>1586</v>
      </c>
    </row>
    <row r="701">
      <c r="A701" s="9" t="s">
        <v>1513</v>
      </c>
      <c r="B701" s="10">
        <v>44561.0</v>
      </c>
      <c r="C701" s="11">
        <v>1.0</v>
      </c>
      <c r="D701" s="9" t="s">
        <v>1514</v>
      </c>
      <c r="E701" s="11">
        <v>19658.0</v>
      </c>
      <c r="F701" s="9" t="s">
        <v>1655</v>
      </c>
      <c r="G701" s="9" t="s">
        <v>1582</v>
      </c>
      <c r="H701" s="9" t="s">
        <v>1583</v>
      </c>
      <c r="I701" s="9" t="s">
        <v>1584</v>
      </c>
      <c r="J701" s="10">
        <v>44561.0</v>
      </c>
      <c r="K701" s="9" t="s">
        <v>1656</v>
      </c>
      <c r="L701" s="9" t="s">
        <v>1657</v>
      </c>
      <c r="M701" s="12">
        <v>7.5892E7</v>
      </c>
      <c r="N701" s="9" t="s">
        <v>1586</v>
      </c>
    </row>
    <row r="702">
      <c r="A702" s="9" t="s">
        <v>1515</v>
      </c>
      <c r="B702" s="10">
        <v>44561.0</v>
      </c>
      <c r="C702" s="11">
        <v>1.0</v>
      </c>
      <c r="D702" s="9" t="s">
        <v>344</v>
      </c>
      <c r="E702" s="11">
        <v>10561.0</v>
      </c>
      <c r="F702" s="9" t="s">
        <v>1655</v>
      </c>
      <c r="G702" s="9" t="s">
        <v>1582</v>
      </c>
      <c r="H702" s="9" t="s">
        <v>1583</v>
      </c>
      <c r="I702" s="9" t="s">
        <v>1584</v>
      </c>
      <c r="J702" s="10">
        <v>44561.0</v>
      </c>
      <c r="K702" s="9" t="s">
        <v>1656</v>
      </c>
      <c r="L702" s="9" t="s">
        <v>1657</v>
      </c>
      <c r="M702" s="12">
        <v>883000.0</v>
      </c>
      <c r="N702" s="9" t="s">
        <v>1586</v>
      </c>
    </row>
    <row r="703">
      <c r="A703" s="9" t="s">
        <v>1516</v>
      </c>
      <c r="B703" s="10">
        <v>44561.0</v>
      </c>
      <c r="C703" s="11">
        <v>1.0</v>
      </c>
      <c r="D703" s="9" t="s">
        <v>245</v>
      </c>
      <c r="E703" s="11">
        <v>13285.0</v>
      </c>
      <c r="F703" s="9" t="s">
        <v>1655</v>
      </c>
      <c r="G703" s="9" t="s">
        <v>1582</v>
      </c>
      <c r="H703" s="9" t="s">
        <v>1583</v>
      </c>
      <c r="I703" s="9" t="s">
        <v>1584</v>
      </c>
      <c r="J703" s="10">
        <v>44561.0</v>
      </c>
      <c r="K703" s="9" t="s">
        <v>1656</v>
      </c>
      <c r="L703" s="9" t="s">
        <v>1657</v>
      </c>
      <c r="M703" s="12">
        <v>6.85551E8</v>
      </c>
      <c r="N703" s="9" t="s">
        <v>1586</v>
      </c>
    </row>
    <row r="704">
      <c r="A704" s="9" t="s">
        <v>1517</v>
      </c>
      <c r="B704" s="10">
        <v>44561.0</v>
      </c>
      <c r="C704" s="11">
        <v>1.0</v>
      </c>
      <c r="D704" s="9" t="s">
        <v>1518</v>
      </c>
      <c r="E704" s="11">
        <v>3298.0</v>
      </c>
      <c r="F704" s="9" t="s">
        <v>1655</v>
      </c>
      <c r="G704" s="9" t="s">
        <v>1582</v>
      </c>
      <c r="H704" s="9" t="s">
        <v>1583</v>
      </c>
      <c r="I704" s="9" t="s">
        <v>1584</v>
      </c>
      <c r="J704" s="10">
        <v>44561.0</v>
      </c>
      <c r="K704" s="9" t="s">
        <v>1656</v>
      </c>
      <c r="L704" s="9" t="s">
        <v>1657</v>
      </c>
      <c r="M704" s="12">
        <v>1.28494E8</v>
      </c>
      <c r="N704" s="9" t="s">
        <v>1586</v>
      </c>
    </row>
    <row r="705">
      <c r="A705" s="9" t="s">
        <v>1519</v>
      </c>
      <c r="B705" s="10">
        <v>44561.0</v>
      </c>
      <c r="C705" s="11">
        <v>1.0</v>
      </c>
      <c r="D705" s="9" t="s">
        <v>1520</v>
      </c>
      <c r="E705" s="11">
        <v>26980.0</v>
      </c>
      <c r="F705" s="9" t="s">
        <v>1655</v>
      </c>
      <c r="G705" s="9" t="s">
        <v>1582</v>
      </c>
      <c r="H705" s="9" t="s">
        <v>1583</v>
      </c>
      <c r="I705" s="9" t="s">
        <v>1584</v>
      </c>
      <c r="J705" s="10">
        <v>44561.0</v>
      </c>
      <c r="K705" s="9" t="s">
        <v>1656</v>
      </c>
      <c r="L705" s="9" t="s">
        <v>1657</v>
      </c>
      <c r="M705" s="12">
        <v>9.81857E8</v>
      </c>
      <c r="N705" s="9" t="s">
        <v>1586</v>
      </c>
    </row>
    <row r="706">
      <c r="A706" s="9" t="s">
        <v>1519</v>
      </c>
      <c r="B706" s="10">
        <v>44561.0</v>
      </c>
      <c r="C706" s="11">
        <v>1.0</v>
      </c>
      <c r="D706" s="9" t="s">
        <v>1520</v>
      </c>
      <c r="E706" s="11">
        <v>26980.0</v>
      </c>
      <c r="F706" s="9" t="s">
        <v>1655</v>
      </c>
      <c r="G706" s="9" t="s">
        <v>1582</v>
      </c>
      <c r="H706" s="9" t="s">
        <v>1583</v>
      </c>
      <c r="I706" s="9" t="s">
        <v>1584</v>
      </c>
      <c r="J706" s="10">
        <v>44561.0</v>
      </c>
      <c r="K706" s="9" t="s">
        <v>1656</v>
      </c>
      <c r="L706" s="9" t="s">
        <v>1657</v>
      </c>
      <c r="M706" s="12">
        <v>9.81857E8</v>
      </c>
      <c r="N706" s="9" t="s">
        <v>1586</v>
      </c>
    </row>
    <row r="707">
      <c r="A707" s="9" t="s">
        <v>1521</v>
      </c>
      <c r="B707" s="10">
        <v>44561.0</v>
      </c>
      <c r="C707" s="11">
        <v>1.0</v>
      </c>
      <c r="D707" s="9" t="s">
        <v>212</v>
      </c>
      <c r="E707" s="11">
        <v>6211.0</v>
      </c>
      <c r="F707" s="9" t="s">
        <v>1655</v>
      </c>
      <c r="G707" s="9" t="s">
        <v>1582</v>
      </c>
      <c r="H707" s="9" t="s">
        <v>1583</v>
      </c>
      <c r="I707" s="9" t="s">
        <v>1584</v>
      </c>
      <c r="J707" s="10">
        <v>44561.0</v>
      </c>
      <c r="K707" s="9" t="s">
        <v>1656</v>
      </c>
      <c r="L707" s="9" t="s">
        <v>1657</v>
      </c>
      <c r="M707" s="12">
        <v>4.40888E8</v>
      </c>
      <c r="N707" s="9" t="s">
        <v>1586</v>
      </c>
    </row>
    <row r="708">
      <c r="A708" s="9" t="s">
        <v>1522</v>
      </c>
      <c r="B708" s="10">
        <v>44561.0</v>
      </c>
      <c r="C708" s="11">
        <v>1.0</v>
      </c>
      <c r="D708" s="9" t="s">
        <v>288</v>
      </c>
      <c r="E708" s="11">
        <v>5312.0</v>
      </c>
      <c r="F708" s="9" t="s">
        <v>1655</v>
      </c>
      <c r="G708" s="9" t="s">
        <v>1582</v>
      </c>
      <c r="H708" s="9" t="s">
        <v>1583</v>
      </c>
      <c r="I708" s="9" t="s">
        <v>1584</v>
      </c>
      <c r="J708" s="10">
        <v>44561.0</v>
      </c>
      <c r="K708" s="9" t="s">
        <v>1656</v>
      </c>
      <c r="L708" s="9" t="s">
        <v>1657</v>
      </c>
      <c r="M708" s="12">
        <v>1.257017E9</v>
      </c>
      <c r="N708" s="9" t="s">
        <v>1586</v>
      </c>
    </row>
    <row r="709">
      <c r="A709" s="9" t="s">
        <v>1523</v>
      </c>
      <c r="B709" s="10">
        <v>44561.0</v>
      </c>
      <c r="C709" s="11">
        <v>1.0</v>
      </c>
      <c r="D709" s="9" t="s">
        <v>266</v>
      </c>
      <c r="E709" s="11">
        <v>8451.0</v>
      </c>
      <c r="F709" s="9" t="s">
        <v>1655</v>
      </c>
      <c r="G709" s="9" t="s">
        <v>1582</v>
      </c>
      <c r="H709" s="9" t="s">
        <v>1583</v>
      </c>
      <c r="I709" s="9" t="s">
        <v>1584</v>
      </c>
      <c r="J709" s="10">
        <v>44561.0</v>
      </c>
      <c r="K709" s="9" t="s">
        <v>1656</v>
      </c>
      <c r="L709" s="9" t="s">
        <v>1657</v>
      </c>
      <c r="M709" s="12">
        <v>9.42362E8</v>
      </c>
      <c r="N709" s="9" t="s">
        <v>1586</v>
      </c>
    </row>
    <row r="710">
      <c r="A710" s="9" t="s">
        <v>1524</v>
      </c>
      <c r="B710" s="10">
        <v>44377.0</v>
      </c>
      <c r="C710" s="11">
        <v>1.0</v>
      </c>
      <c r="D710" s="9" t="s">
        <v>1525</v>
      </c>
      <c r="E710" s="11">
        <v>9539.0</v>
      </c>
      <c r="F710" s="9" t="s">
        <v>1655</v>
      </c>
      <c r="G710" s="9" t="s">
        <v>1582</v>
      </c>
      <c r="H710" s="9" t="s">
        <v>1589</v>
      </c>
      <c r="I710" s="9" t="s">
        <v>1584</v>
      </c>
      <c r="J710" s="10">
        <v>44377.0</v>
      </c>
      <c r="K710" s="9" t="s">
        <v>1656</v>
      </c>
      <c r="L710" s="9" t="s">
        <v>1657</v>
      </c>
      <c r="M710" s="12">
        <v>9.2795364E10</v>
      </c>
      <c r="N710" s="9" t="s">
        <v>1586</v>
      </c>
    </row>
    <row r="711">
      <c r="A711" s="9" t="s">
        <v>1526</v>
      </c>
      <c r="B711" s="10">
        <v>44561.0</v>
      </c>
      <c r="C711" s="11">
        <v>1.0</v>
      </c>
      <c r="D711" s="9" t="s">
        <v>320</v>
      </c>
      <c r="E711" s="11">
        <v>14109.0</v>
      </c>
      <c r="F711" s="9" t="s">
        <v>1655</v>
      </c>
      <c r="G711" s="9" t="s">
        <v>1582</v>
      </c>
      <c r="H711" s="9" t="s">
        <v>1583</v>
      </c>
      <c r="I711" s="9" t="s">
        <v>1584</v>
      </c>
      <c r="J711" s="10">
        <v>44561.0</v>
      </c>
      <c r="K711" s="9" t="s">
        <v>1656</v>
      </c>
      <c r="L711" s="9" t="s">
        <v>1657</v>
      </c>
      <c r="M711" s="12">
        <v>1.660393E9</v>
      </c>
      <c r="N711" s="9" t="s">
        <v>1586</v>
      </c>
    </row>
    <row r="712">
      <c r="A712" s="9" t="s">
        <v>1527</v>
      </c>
      <c r="B712" s="10">
        <v>44561.0</v>
      </c>
      <c r="C712" s="11">
        <v>1.0</v>
      </c>
      <c r="D712" s="9" t="s">
        <v>347</v>
      </c>
      <c r="E712" s="11">
        <v>20745.0</v>
      </c>
      <c r="F712" s="9" t="s">
        <v>1655</v>
      </c>
      <c r="G712" s="9" t="s">
        <v>1582</v>
      </c>
      <c r="H712" s="9" t="s">
        <v>1583</v>
      </c>
      <c r="I712" s="9" t="s">
        <v>1584</v>
      </c>
      <c r="J712" s="10">
        <v>44561.0</v>
      </c>
      <c r="K712" s="9" t="s">
        <v>1656</v>
      </c>
      <c r="L712" s="9" t="s">
        <v>1657</v>
      </c>
      <c r="M712" s="12">
        <v>3.083901E9</v>
      </c>
      <c r="N712" s="9" t="s">
        <v>1586</v>
      </c>
    </row>
    <row r="713">
      <c r="A713" s="9" t="s">
        <v>1528</v>
      </c>
      <c r="B713" s="10">
        <v>44561.0</v>
      </c>
      <c r="C713" s="11">
        <v>1.0</v>
      </c>
      <c r="D713" s="9" t="s">
        <v>260</v>
      </c>
      <c r="E713" s="11">
        <v>20060.0</v>
      </c>
      <c r="F713" s="9" t="s">
        <v>1655</v>
      </c>
      <c r="G713" s="9" t="s">
        <v>1582</v>
      </c>
      <c r="H713" s="9" t="s">
        <v>1583</v>
      </c>
      <c r="I713" s="9" t="s">
        <v>1584</v>
      </c>
      <c r="J713" s="10">
        <v>44561.0</v>
      </c>
      <c r="K713" s="9" t="s">
        <v>1656</v>
      </c>
      <c r="L713" s="9" t="s">
        <v>1657</v>
      </c>
      <c r="M713" s="12">
        <v>7.7938E7</v>
      </c>
      <c r="N713" s="9" t="s">
        <v>1586</v>
      </c>
    </row>
    <row r="714">
      <c r="A714" s="9" t="s">
        <v>1529</v>
      </c>
      <c r="B714" s="10">
        <v>44561.0</v>
      </c>
      <c r="C714" s="11">
        <v>2.0</v>
      </c>
      <c r="D714" s="9" t="s">
        <v>251</v>
      </c>
      <c r="E714" s="11">
        <v>12653.0</v>
      </c>
      <c r="F714" s="9" t="s">
        <v>1655</v>
      </c>
      <c r="G714" s="9" t="s">
        <v>1582</v>
      </c>
      <c r="H714" s="9" t="s">
        <v>1583</v>
      </c>
      <c r="I714" s="9" t="s">
        <v>1584</v>
      </c>
      <c r="J714" s="10">
        <v>44561.0</v>
      </c>
      <c r="K714" s="9" t="s">
        <v>1656</v>
      </c>
      <c r="L714" s="9" t="s">
        <v>1657</v>
      </c>
      <c r="M714" s="12">
        <v>5.501746E9</v>
      </c>
      <c r="N714" s="9" t="s">
        <v>1586</v>
      </c>
    </row>
    <row r="715">
      <c r="A715" s="9" t="s">
        <v>1530</v>
      </c>
      <c r="B715" s="10">
        <v>44561.0</v>
      </c>
      <c r="C715" s="11">
        <v>1.0</v>
      </c>
      <c r="D715" s="9" t="s">
        <v>1531</v>
      </c>
      <c r="E715" s="11">
        <v>13030.0</v>
      </c>
      <c r="F715" s="9" t="s">
        <v>1655</v>
      </c>
      <c r="G715" s="9" t="s">
        <v>1582</v>
      </c>
      <c r="H715" s="9" t="s">
        <v>1583</v>
      </c>
      <c r="I715" s="9" t="s">
        <v>1584</v>
      </c>
      <c r="J715" s="10">
        <v>44561.0</v>
      </c>
      <c r="K715" s="9" t="s">
        <v>1656</v>
      </c>
      <c r="L715" s="9" t="s">
        <v>1657</v>
      </c>
      <c r="M715" s="12">
        <v>4.36917E8</v>
      </c>
      <c r="N715" s="9" t="s">
        <v>1586</v>
      </c>
    </row>
    <row r="716">
      <c r="A716" s="9" t="s">
        <v>1532</v>
      </c>
      <c r="B716" s="10">
        <v>44561.0</v>
      </c>
      <c r="C716" s="11">
        <v>1.0</v>
      </c>
      <c r="D716" s="9" t="s">
        <v>219</v>
      </c>
      <c r="E716" s="11">
        <v>19615.0</v>
      </c>
      <c r="F716" s="9" t="s">
        <v>1655</v>
      </c>
      <c r="G716" s="9" t="s">
        <v>1582</v>
      </c>
      <c r="H716" s="9" t="s">
        <v>1583</v>
      </c>
      <c r="I716" s="9" t="s">
        <v>1584</v>
      </c>
      <c r="J716" s="10">
        <v>44561.0</v>
      </c>
      <c r="K716" s="9" t="s">
        <v>1656</v>
      </c>
      <c r="L716" s="9" t="s">
        <v>1657</v>
      </c>
      <c r="M716" s="12">
        <v>3.48361E8</v>
      </c>
      <c r="N716" s="9" t="s">
        <v>1586</v>
      </c>
    </row>
    <row r="717">
      <c r="A717" s="9" t="s">
        <v>1533</v>
      </c>
      <c r="B717" s="10">
        <v>44561.0</v>
      </c>
      <c r="C717" s="11">
        <v>1.0</v>
      </c>
      <c r="D717" s="9" t="s">
        <v>281</v>
      </c>
      <c r="E717" s="11">
        <v>13765.0</v>
      </c>
      <c r="F717" s="9" t="s">
        <v>1655</v>
      </c>
      <c r="G717" s="9" t="s">
        <v>1582</v>
      </c>
      <c r="H717" s="9" t="s">
        <v>1583</v>
      </c>
      <c r="I717" s="9" t="s">
        <v>1584</v>
      </c>
      <c r="J717" s="10">
        <v>44561.0</v>
      </c>
      <c r="K717" s="9" t="s">
        <v>1656</v>
      </c>
      <c r="L717" s="9" t="s">
        <v>1657</v>
      </c>
      <c r="M717" s="12">
        <v>1418000.0</v>
      </c>
      <c r="N717" s="9" t="s">
        <v>1586</v>
      </c>
    </row>
    <row r="718">
      <c r="A718" s="9" t="s">
        <v>1534</v>
      </c>
      <c r="B718" s="10">
        <v>44561.0</v>
      </c>
      <c r="C718" s="11">
        <v>1.0</v>
      </c>
      <c r="D718" s="9" t="s">
        <v>1535</v>
      </c>
      <c r="E718" s="11">
        <v>22780.0</v>
      </c>
      <c r="F718" s="9" t="s">
        <v>1655</v>
      </c>
      <c r="G718" s="9" t="s">
        <v>1582</v>
      </c>
      <c r="H718" s="9" t="s">
        <v>1583</v>
      </c>
      <c r="I718" s="9" t="s">
        <v>1584</v>
      </c>
      <c r="J718" s="10">
        <v>44561.0</v>
      </c>
      <c r="K718" s="9" t="s">
        <v>1656</v>
      </c>
      <c r="L718" s="9" t="s">
        <v>1657</v>
      </c>
      <c r="M718" s="12">
        <v>9.7662E7</v>
      </c>
      <c r="N718" s="9" t="s">
        <v>1586</v>
      </c>
    </row>
    <row r="719">
      <c r="A719" s="9" t="s">
        <v>1536</v>
      </c>
      <c r="B719" s="10">
        <v>44561.0</v>
      </c>
      <c r="C719" s="11">
        <v>1.0</v>
      </c>
      <c r="D719" s="9" t="s">
        <v>321</v>
      </c>
      <c r="E719" s="11">
        <v>12572.0</v>
      </c>
      <c r="F719" s="9" t="s">
        <v>1655</v>
      </c>
      <c r="G719" s="9" t="s">
        <v>1582</v>
      </c>
      <c r="H719" s="9" t="s">
        <v>1583</v>
      </c>
      <c r="I719" s="9" t="s">
        <v>1584</v>
      </c>
      <c r="J719" s="10">
        <v>44561.0</v>
      </c>
      <c r="K719" s="9" t="s">
        <v>1656</v>
      </c>
      <c r="L719" s="9" t="s">
        <v>1657</v>
      </c>
      <c r="M719" s="12">
        <v>2.0227E7</v>
      </c>
      <c r="N719" s="9" t="s">
        <v>1586</v>
      </c>
    </row>
    <row r="720">
      <c r="A720" s="9" t="s">
        <v>1537</v>
      </c>
      <c r="B720" s="10">
        <v>44561.0</v>
      </c>
      <c r="C720" s="11">
        <v>1.0</v>
      </c>
      <c r="D720" s="9" t="s">
        <v>1538</v>
      </c>
      <c r="E720" s="11">
        <v>6076.0</v>
      </c>
      <c r="F720" s="9" t="s">
        <v>1655</v>
      </c>
      <c r="G720" s="9" t="s">
        <v>1582</v>
      </c>
      <c r="H720" s="9" t="s">
        <v>1583</v>
      </c>
      <c r="I720" s="9" t="s">
        <v>1584</v>
      </c>
      <c r="J720" s="10">
        <v>44561.0</v>
      </c>
      <c r="K720" s="9" t="s">
        <v>1656</v>
      </c>
      <c r="L720" s="9" t="s">
        <v>1657</v>
      </c>
      <c r="M720" s="12">
        <v>765000.0</v>
      </c>
      <c r="N720" s="9" t="s">
        <v>1586</v>
      </c>
    </row>
    <row r="721">
      <c r="A721" s="9" t="s">
        <v>1539</v>
      </c>
      <c r="B721" s="10">
        <v>44561.0</v>
      </c>
      <c r="C721" s="11">
        <v>1.0</v>
      </c>
      <c r="D721" s="9" t="s">
        <v>250</v>
      </c>
      <c r="E721" s="11">
        <v>7870.0</v>
      </c>
      <c r="F721" s="9" t="s">
        <v>1655</v>
      </c>
      <c r="G721" s="9" t="s">
        <v>1582</v>
      </c>
      <c r="H721" s="9" t="s">
        <v>1583</v>
      </c>
      <c r="I721" s="9" t="s">
        <v>1584</v>
      </c>
      <c r="J721" s="10">
        <v>44561.0</v>
      </c>
      <c r="K721" s="9" t="s">
        <v>1656</v>
      </c>
      <c r="L721" s="9" t="s">
        <v>1657</v>
      </c>
      <c r="M721" s="12">
        <v>2.5043E7</v>
      </c>
      <c r="N721" s="9" t="s">
        <v>1586</v>
      </c>
    </row>
    <row r="722">
      <c r="A722" s="9" t="s">
        <v>1540</v>
      </c>
      <c r="B722" s="10">
        <v>44561.0</v>
      </c>
      <c r="C722" s="11">
        <v>1.0</v>
      </c>
      <c r="D722" s="9" t="s">
        <v>218</v>
      </c>
      <c r="E722" s="11">
        <v>4537.0</v>
      </c>
      <c r="F722" s="9" t="s">
        <v>1655</v>
      </c>
      <c r="G722" s="9" t="s">
        <v>1582</v>
      </c>
      <c r="H722" s="9" t="s">
        <v>1583</v>
      </c>
      <c r="I722" s="9" t="s">
        <v>1584</v>
      </c>
      <c r="J722" s="10">
        <v>44561.0</v>
      </c>
      <c r="K722" s="9" t="s">
        <v>1656</v>
      </c>
      <c r="L722" s="9" t="s">
        <v>1657</v>
      </c>
      <c r="M722" s="12">
        <v>2.13836E8</v>
      </c>
      <c r="N722" s="9" t="s">
        <v>1586</v>
      </c>
    </row>
    <row r="723">
      <c r="A723" s="9" t="s">
        <v>1541</v>
      </c>
      <c r="B723" s="10">
        <v>44561.0</v>
      </c>
      <c r="C723" s="11">
        <v>1.0</v>
      </c>
      <c r="D723" s="9" t="s">
        <v>374</v>
      </c>
      <c r="E723" s="11">
        <v>8192.0</v>
      </c>
      <c r="F723" s="9" t="s">
        <v>1655</v>
      </c>
      <c r="G723" s="9" t="s">
        <v>1582</v>
      </c>
      <c r="H723" s="9" t="s">
        <v>1583</v>
      </c>
      <c r="I723" s="9" t="s">
        <v>1584</v>
      </c>
      <c r="J723" s="10">
        <v>44561.0</v>
      </c>
      <c r="K723" s="9" t="s">
        <v>1656</v>
      </c>
      <c r="L723" s="9" t="s">
        <v>1657</v>
      </c>
      <c r="M723" s="12">
        <v>5457000.0</v>
      </c>
      <c r="N723" s="9" t="s">
        <v>1586</v>
      </c>
    </row>
    <row r="724">
      <c r="A724" s="9" t="s">
        <v>1542</v>
      </c>
      <c r="B724" s="10">
        <v>44561.0</v>
      </c>
      <c r="C724" s="11">
        <v>1.0</v>
      </c>
      <c r="D724" s="9" t="s">
        <v>171</v>
      </c>
      <c r="E724" s="11">
        <v>9342.0</v>
      </c>
      <c r="F724" s="9" t="s">
        <v>1655</v>
      </c>
      <c r="G724" s="9" t="s">
        <v>1582</v>
      </c>
      <c r="H724" s="9" t="s">
        <v>1583</v>
      </c>
      <c r="I724" s="9" t="s">
        <v>1584</v>
      </c>
      <c r="J724" s="10">
        <v>44561.0</v>
      </c>
      <c r="K724" s="9" t="s">
        <v>1656</v>
      </c>
      <c r="L724" s="9" t="s">
        <v>1657</v>
      </c>
      <c r="M724" s="12">
        <v>8.08056E8</v>
      </c>
      <c r="N724" s="9" t="s">
        <v>1586</v>
      </c>
    </row>
    <row r="725">
      <c r="A725" s="9" t="s">
        <v>1543</v>
      </c>
      <c r="B725" s="10">
        <v>44561.0</v>
      </c>
      <c r="C725" s="11">
        <v>1.0</v>
      </c>
      <c r="D725" s="9" t="s">
        <v>274</v>
      </c>
      <c r="E725" s="11">
        <v>8656.0</v>
      </c>
      <c r="F725" s="9" t="s">
        <v>1655</v>
      </c>
      <c r="G725" s="9" t="s">
        <v>1582</v>
      </c>
      <c r="H725" s="9" t="s">
        <v>1583</v>
      </c>
      <c r="I725" s="9" t="s">
        <v>1584</v>
      </c>
      <c r="J725" s="10">
        <v>44561.0</v>
      </c>
      <c r="K725" s="9" t="s">
        <v>1656</v>
      </c>
      <c r="L725" s="9" t="s">
        <v>1657</v>
      </c>
      <c r="M725" s="12">
        <v>4229000.0</v>
      </c>
      <c r="N725" s="9" t="s">
        <v>1586</v>
      </c>
    </row>
    <row r="726">
      <c r="A726" s="9" t="s">
        <v>1544</v>
      </c>
      <c r="B726" s="10">
        <v>44561.0</v>
      </c>
      <c r="C726" s="11">
        <v>1.0</v>
      </c>
      <c r="D726" s="9" t="s">
        <v>302</v>
      </c>
      <c r="E726" s="11">
        <v>94.0</v>
      </c>
      <c r="F726" s="9" t="s">
        <v>1655</v>
      </c>
      <c r="G726" s="9" t="s">
        <v>1582</v>
      </c>
      <c r="H726" s="9" t="s">
        <v>1583</v>
      </c>
      <c r="I726" s="9" t="s">
        <v>1584</v>
      </c>
      <c r="J726" s="10">
        <v>44561.0</v>
      </c>
      <c r="K726" s="9" t="s">
        <v>1656</v>
      </c>
      <c r="L726" s="9" t="s">
        <v>1657</v>
      </c>
      <c r="M726" s="12">
        <v>2.73248E8</v>
      </c>
      <c r="N726" s="9" t="s">
        <v>1586</v>
      </c>
    </row>
    <row r="727">
      <c r="A727" s="9" t="s">
        <v>1545</v>
      </c>
      <c r="B727" s="10">
        <v>44561.0</v>
      </c>
      <c r="C727" s="11">
        <v>1.0</v>
      </c>
      <c r="D727" s="9" t="s">
        <v>1546</v>
      </c>
      <c r="E727" s="11">
        <v>3204.0</v>
      </c>
      <c r="F727" s="9" t="s">
        <v>1655</v>
      </c>
      <c r="G727" s="9" t="s">
        <v>1582</v>
      </c>
      <c r="H727" s="9" t="s">
        <v>1583</v>
      </c>
      <c r="I727" s="9" t="s">
        <v>1584</v>
      </c>
      <c r="J727" s="10">
        <v>44561.0</v>
      </c>
      <c r="K727" s="9" t="s">
        <v>1656</v>
      </c>
      <c r="L727" s="9" t="s">
        <v>1657</v>
      </c>
      <c r="M727" s="12">
        <v>1.007424E9</v>
      </c>
      <c r="N727" s="9" t="s">
        <v>1586</v>
      </c>
    </row>
    <row r="728">
      <c r="A728" s="9" t="s">
        <v>1547</v>
      </c>
      <c r="B728" s="10">
        <v>44561.0</v>
      </c>
      <c r="C728" s="11">
        <v>1.0</v>
      </c>
      <c r="D728" s="9" t="s">
        <v>78</v>
      </c>
      <c r="E728" s="11">
        <v>15822.0</v>
      </c>
      <c r="F728" s="9" t="s">
        <v>1655</v>
      </c>
      <c r="G728" s="9" t="s">
        <v>1582</v>
      </c>
      <c r="H728" s="9" t="s">
        <v>1589</v>
      </c>
      <c r="I728" s="9" t="s">
        <v>1584</v>
      </c>
      <c r="J728" s="10">
        <v>44561.0</v>
      </c>
      <c r="K728" s="9" t="s">
        <v>1656</v>
      </c>
      <c r="L728" s="9" t="s">
        <v>1657</v>
      </c>
      <c r="M728" s="12">
        <v>6830000.0</v>
      </c>
      <c r="N728" s="9" t="s">
        <v>1586</v>
      </c>
    </row>
    <row r="729">
      <c r="A729" s="9" t="s">
        <v>1548</v>
      </c>
      <c r="B729" s="10">
        <v>44561.0</v>
      </c>
      <c r="C729" s="11">
        <v>1.0</v>
      </c>
      <c r="D729" s="9" t="s">
        <v>224</v>
      </c>
      <c r="E729" s="11">
        <v>6629.0</v>
      </c>
      <c r="F729" s="9" t="s">
        <v>1655</v>
      </c>
      <c r="G729" s="9" t="s">
        <v>1582</v>
      </c>
      <c r="H729" s="9" t="s">
        <v>1583</v>
      </c>
      <c r="I729" s="9" t="s">
        <v>1584</v>
      </c>
      <c r="J729" s="10">
        <v>44561.0</v>
      </c>
      <c r="K729" s="9" t="s">
        <v>1656</v>
      </c>
      <c r="L729" s="9" t="s">
        <v>1657</v>
      </c>
      <c r="M729" s="12">
        <v>7.8738E7</v>
      </c>
      <c r="N729" s="9" t="s">
        <v>1586</v>
      </c>
    </row>
    <row r="730">
      <c r="A730" s="9" t="s">
        <v>1549</v>
      </c>
      <c r="B730" s="10">
        <v>44561.0</v>
      </c>
      <c r="C730" s="11">
        <v>1.0</v>
      </c>
      <c r="D730" s="9" t="s">
        <v>258</v>
      </c>
      <c r="E730" s="11">
        <v>8133.0</v>
      </c>
      <c r="F730" s="9" t="s">
        <v>1655</v>
      </c>
      <c r="G730" s="9" t="s">
        <v>1582</v>
      </c>
      <c r="H730" s="9" t="s">
        <v>1583</v>
      </c>
      <c r="I730" s="9" t="s">
        <v>1584</v>
      </c>
      <c r="J730" s="10">
        <v>44561.0</v>
      </c>
      <c r="K730" s="9" t="s">
        <v>1656</v>
      </c>
      <c r="L730" s="9" t="s">
        <v>1657</v>
      </c>
      <c r="M730" s="12">
        <v>5.127061E9</v>
      </c>
      <c r="N730" s="9" t="s">
        <v>1586</v>
      </c>
    </row>
    <row r="731">
      <c r="A731" s="9" t="s">
        <v>1550</v>
      </c>
      <c r="B731" s="10">
        <v>44561.0</v>
      </c>
      <c r="C731" s="11">
        <v>1.0</v>
      </c>
      <c r="D731" s="9" t="s">
        <v>355</v>
      </c>
      <c r="E731" s="11">
        <v>6173.0</v>
      </c>
      <c r="F731" s="9" t="s">
        <v>1655</v>
      </c>
      <c r="G731" s="9" t="s">
        <v>1582</v>
      </c>
      <c r="H731" s="9" t="s">
        <v>1583</v>
      </c>
      <c r="I731" s="9" t="s">
        <v>1584</v>
      </c>
      <c r="J731" s="10">
        <v>44561.0</v>
      </c>
      <c r="K731" s="9" t="s">
        <v>1656</v>
      </c>
      <c r="L731" s="9" t="s">
        <v>1657</v>
      </c>
      <c r="M731" s="12">
        <v>9.59181E8</v>
      </c>
      <c r="N731" s="9" t="s">
        <v>1586</v>
      </c>
    </row>
    <row r="732">
      <c r="A732" s="9" t="s">
        <v>1551</v>
      </c>
      <c r="B732" s="10">
        <v>44561.0</v>
      </c>
      <c r="C732" s="11">
        <v>1.0</v>
      </c>
      <c r="D732" s="9" t="s">
        <v>236</v>
      </c>
      <c r="E732" s="11">
        <v>2429.0</v>
      </c>
      <c r="F732" s="9" t="s">
        <v>1655</v>
      </c>
      <c r="G732" s="9" t="s">
        <v>1582</v>
      </c>
      <c r="H732" s="9" t="s">
        <v>1583</v>
      </c>
      <c r="I732" s="9" t="s">
        <v>1584</v>
      </c>
      <c r="J732" s="10">
        <v>44561.0</v>
      </c>
      <c r="K732" s="9" t="s">
        <v>1656</v>
      </c>
      <c r="L732" s="9" t="s">
        <v>1657</v>
      </c>
      <c r="M732" s="12">
        <v>3.60244E8</v>
      </c>
      <c r="N732" s="9" t="s">
        <v>1586</v>
      </c>
    </row>
    <row r="733">
      <c r="A733" s="9" t="s">
        <v>1552</v>
      </c>
      <c r="B733" s="10">
        <v>44561.0</v>
      </c>
      <c r="C733" s="11">
        <v>3.0</v>
      </c>
      <c r="D733" s="9" t="s">
        <v>134</v>
      </c>
      <c r="E733" s="11">
        <v>16748.0</v>
      </c>
      <c r="F733" s="9" t="s">
        <v>1655</v>
      </c>
      <c r="G733" s="9" t="s">
        <v>1582</v>
      </c>
      <c r="H733" s="9" t="s">
        <v>1583</v>
      </c>
      <c r="I733" s="9" t="s">
        <v>1584</v>
      </c>
      <c r="J733" s="10">
        <v>44561.0</v>
      </c>
      <c r="K733" s="9" t="s">
        <v>1656</v>
      </c>
      <c r="L733" s="9" t="s">
        <v>1657</v>
      </c>
      <c r="M733" s="12">
        <v>1.968409E9</v>
      </c>
      <c r="N733" s="9" t="s">
        <v>1586</v>
      </c>
    </row>
    <row r="734">
      <c r="A734" s="9" t="s">
        <v>1553</v>
      </c>
      <c r="B734" s="10">
        <v>44561.0</v>
      </c>
      <c r="C734" s="11">
        <v>1.0</v>
      </c>
      <c r="D734" s="9" t="s">
        <v>1554</v>
      </c>
      <c r="E734" s="11">
        <v>24554.0</v>
      </c>
      <c r="F734" s="9" t="s">
        <v>1655</v>
      </c>
      <c r="G734" s="9" t="s">
        <v>1582</v>
      </c>
      <c r="H734" s="9" t="s">
        <v>1583</v>
      </c>
      <c r="I734" s="9" t="s">
        <v>1584</v>
      </c>
      <c r="J734" s="10">
        <v>44561.0</v>
      </c>
      <c r="K734" s="9" t="s">
        <v>1656</v>
      </c>
      <c r="L734" s="9" t="s">
        <v>1657</v>
      </c>
      <c r="M734" s="12">
        <v>2.390587E9</v>
      </c>
      <c r="N734" s="9" t="s">
        <v>1586</v>
      </c>
    </row>
    <row r="735">
      <c r="A735" s="9" t="s">
        <v>1555</v>
      </c>
      <c r="B735" s="10">
        <v>44561.0</v>
      </c>
      <c r="C735" s="11">
        <v>1.0</v>
      </c>
      <c r="D735" s="9" t="s">
        <v>100</v>
      </c>
      <c r="E735" s="11">
        <v>13854.0</v>
      </c>
      <c r="F735" s="9" t="s">
        <v>1655</v>
      </c>
      <c r="G735" s="9" t="s">
        <v>1582</v>
      </c>
      <c r="H735" s="9" t="s">
        <v>1583</v>
      </c>
      <c r="I735" s="9" t="s">
        <v>1584</v>
      </c>
      <c r="J735" s="10">
        <v>44561.0</v>
      </c>
      <c r="K735" s="9" t="s">
        <v>1656</v>
      </c>
      <c r="L735" s="9" t="s">
        <v>1657</v>
      </c>
      <c r="M735" s="12">
        <v>4000.0</v>
      </c>
      <c r="N735" s="9" t="s">
        <v>1586</v>
      </c>
    </row>
    <row r="736">
      <c r="A736" s="9" t="s">
        <v>1556</v>
      </c>
      <c r="B736" s="10">
        <v>44561.0</v>
      </c>
      <c r="C736" s="11">
        <v>1.0</v>
      </c>
      <c r="D736" s="9" t="s">
        <v>1557</v>
      </c>
      <c r="E736" s="11">
        <v>25950.0</v>
      </c>
      <c r="F736" s="9" t="s">
        <v>1655</v>
      </c>
      <c r="G736" s="9" t="s">
        <v>1582</v>
      </c>
      <c r="H736" s="9" t="s">
        <v>1583</v>
      </c>
      <c r="I736" s="9" t="s">
        <v>1584</v>
      </c>
      <c r="J736" s="10">
        <v>44561.0</v>
      </c>
      <c r="K736" s="9" t="s">
        <v>1656</v>
      </c>
      <c r="L736" s="9" t="s">
        <v>1657</v>
      </c>
      <c r="M736" s="12">
        <v>1.831275E9</v>
      </c>
      <c r="N736" s="9" t="s">
        <v>1586</v>
      </c>
    </row>
    <row r="737">
      <c r="A737" s="9" t="s">
        <v>1558</v>
      </c>
      <c r="B737" s="10">
        <v>44561.0</v>
      </c>
      <c r="C737" s="11">
        <v>1.0</v>
      </c>
      <c r="D737" s="9" t="s">
        <v>204</v>
      </c>
      <c r="E737" s="11">
        <v>1570.0</v>
      </c>
      <c r="F737" s="9" t="s">
        <v>1655</v>
      </c>
      <c r="G737" s="9" t="s">
        <v>1582</v>
      </c>
      <c r="H737" s="9" t="s">
        <v>1583</v>
      </c>
      <c r="I737" s="9" t="s">
        <v>1584</v>
      </c>
      <c r="J737" s="10">
        <v>44561.0</v>
      </c>
      <c r="K737" s="9" t="s">
        <v>1656</v>
      </c>
      <c r="L737" s="9" t="s">
        <v>1657</v>
      </c>
      <c r="M737" s="12">
        <v>5.9949E7</v>
      </c>
      <c r="N737" s="9" t="s">
        <v>1586</v>
      </c>
    </row>
    <row r="738">
      <c r="A738" s="9" t="s">
        <v>1559</v>
      </c>
      <c r="B738" s="10">
        <v>44561.0</v>
      </c>
      <c r="C738" s="11">
        <v>1.0</v>
      </c>
      <c r="D738" s="9" t="s">
        <v>1560</v>
      </c>
      <c r="E738" s="11">
        <v>25143.0</v>
      </c>
      <c r="F738" s="9" t="s">
        <v>1655</v>
      </c>
      <c r="G738" s="9" t="s">
        <v>1582</v>
      </c>
      <c r="H738" s="9" t="s">
        <v>1583</v>
      </c>
      <c r="I738" s="9" t="s">
        <v>1584</v>
      </c>
      <c r="J738" s="10">
        <v>44561.0</v>
      </c>
      <c r="K738" s="9" t="s">
        <v>1656</v>
      </c>
      <c r="L738" s="9" t="s">
        <v>1657</v>
      </c>
      <c r="M738" s="12">
        <v>2.5702E7</v>
      </c>
      <c r="N738" s="9" t="s">
        <v>1586</v>
      </c>
    </row>
    <row r="739">
      <c r="A739" s="9" t="s">
        <v>1561</v>
      </c>
      <c r="B739" s="10">
        <v>44561.0</v>
      </c>
      <c r="C739" s="11">
        <v>1.0</v>
      </c>
      <c r="D739" s="9" t="s">
        <v>1562</v>
      </c>
      <c r="E739" s="11">
        <v>25038.0</v>
      </c>
      <c r="F739" s="9" t="s">
        <v>1655</v>
      </c>
      <c r="G739" s="9" t="s">
        <v>1582</v>
      </c>
      <c r="H739" s="9" t="s">
        <v>1583</v>
      </c>
      <c r="I739" s="9" t="s">
        <v>1584</v>
      </c>
      <c r="J739" s="10">
        <v>44561.0</v>
      </c>
      <c r="K739" s="9" t="s">
        <v>1656</v>
      </c>
      <c r="L739" s="9" t="s">
        <v>1657</v>
      </c>
      <c r="M739" s="12">
        <v>8.31856E8</v>
      </c>
      <c r="N739" s="9" t="s">
        <v>1586</v>
      </c>
    </row>
    <row r="740">
      <c r="A740" s="9" t="s">
        <v>1563</v>
      </c>
      <c r="B740" s="10">
        <v>44561.0</v>
      </c>
      <c r="C740" s="11">
        <v>1.0</v>
      </c>
      <c r="D740" s="9" t="s">
        <v>157</v>
      </c>
      <c r="E740" s="11">
        <v>4693.0</v>
      </c>
      <c r="F740" s="9" t="s">
        <v>1655</v>
      </c>
      <c r="G740" s="9" t="s">
        <v>1582</v>
      </c>
      <c r="H740" s="9" t="s">
        <v>1583</v>
      </c>
      <c r="I740" s="9" t="s">
        <v>1584</v>
      </c>
      <c r="J740" s="10">
        <v>44561.0</v>
      </c>
      <c r="K740" s="9" t="s">
        <v>1656</v>
      </c>
      <c r="L740" s="9" t="s">
        <v>1657</v>
      </c>
      <c r="M740" s="12">
        <v>3.72027E8</v>
      </c>
      <c r="N740" s="9" t="s">
        <v>1586</v>
      </c>
    </row>
    <row r="741">
      <c r="A741" s="9" t="s">
        <v>1564</v>
      </c>
      <c r="B741" s="10">
        <v>44561.0</v>
      </c>
      <c r="C741" s="11">
        <v>1.0</v>
      </c>
      <c r="D741" s="9" t="s">
        <v>1565</v>
      </c>
      <c r="E741" s="11">
        <v>21091.0</v>
      </c>
      <c r="F741" s="9" t="s">
        <v>1655</v>
      </c>
      <c r="G741" s="9" t="s">
        <v>1582</v>
      </c>
      <c r="H741" s="9" t="s">
        <v>1583</v>
      </c>
      <c r="I741" s="9" t="s">
        <v>1584</v>
      </c>
      <c r="J741" s="10">
        <v>44561.0</v>
      </c>
      <c r="K741" s="9" t="s">
        <v>1656</v>
      </c>
      <c r="L741" s="9" t="s">
        <v>1657</v>
      </c>
      <c r="M741" s="12">
        <v>1.977515E9</v>
      </c>
      <c r="N741" s="9" t="s">
        <v>1586</v>
      </c>
    </row>
    <row r="742">
      <c r="A742" s="9"/>
      <c r="B742" s="10"/>
      <c r="C742" s="11"/>
      <c r="D742" s="9"/>
      <c r="E742" s="11"/>
      <c r="F742" s="9"/>
      <c r="G742" s="9"/>
      <c r="H742" s="9"/>
      <c r="I742" s="9"/>
      <c r="J742" s="10"/>
      <c r="K742" s="9"/>
      <c r="L742" s="9"/>
      <c r="M742" s="12"/>
      <c r="N742" s="9"/>
    </row>
    <row r="743">
      <c r="A743" s="9"/>
      <c r="B743" s="10"/>
      <c r="C743" s="11"/>
      <c r="D743" s="9"/>
      <c r="E743" s="11"/>
      <c r="F743" s="9"/>
      <c r="G743" s="9"/>
      <c r="H743" s="9"/>
      <c r="I743" s="9"/>
      <c r="J743" s="10"/>
      <c r="K743" s="9"/>
      <c r="L743" s="9"/>
      <c r="M743" s="12"/>
      <c r="N743" s="9"/>
    </row>
    <row r="744">
      <c r="A744" s="9"/>
      <c r="B744" s="10"/>
      <c r="C744" s="11"/>
      <c r="D744" s="9"/>
      <c r="E744" s="11"/>
      <c r="F744" s="9"/>
      <c r="G744" s="9"/>
      <c r="H744" s="9"/>
      <c r="I744" s="9"/>
      <c r="J744" s="10"/>
      <c r="K744" s="9"/>
      <c r="L744" s="9"/>
      <c r="M744" s="12"/>
      <c r="N744" s="9"/>
    </row>
    <row r="745">
      <c r="A745" s="9"/>
      <c r="B745" s="10"/>
      <c r="C745" s="11"/>
      <c r="D745" s="9"/>
      <c r="E745" s="11"/>
      <c r="F745" s="9"/>
      <c r="G745" s="9"/>
      <c r="H745" s="9"/>
      <c r="I745" s="9"/>
      <c r="J745" s="10"/>
      <c r="K745" s="9"/>
      <c r="L745" s="9"/>
      <c r="M745" s="12"/>
      <c r="N745" s="9"/>
    </row>
    <row r="746">
      <c r="A746" s="9"/>
      <c r="B746" s="10"/>
      <c r="C746" s="11"/>
      <c r="D746" s="9"/>
      <c r="E746" s="11"/>
      <c r="F746" s="9"/>
      <c r="G746" s="9"/>
      <c r="H746" s="9"/>
      <c r="I746" s="9"/>
      <c r="J746" s="10"/>
      <c r="K746" s="9"/>
      <c r="L746" s="9"/>
      <c r="M746" s="12"/>
      <c r="N746" s="9"/>
    </row>
    <row r="747">
      <c r="A747" s="9"/>
      <c r="B747" s="10"/>
      <c r="C747" s="11"/>
      <c r="D747" s="9"/>
      <c r="E747" s="11"/>
      <c r="F747" s="9"/>
      <c r="G747" s="9"/>
      <c r="H747" s="9"/>
      <c r="I747" s="9"/>
      <c r="J747" s="10"/>
      <c r="K747" s="9"/>
      <c r="L747" s="9"/>
      <c r="M747" s="12"/>
      <c r="N747" s="9"/>
    </row>
    <row r="748">
      <c r="A748" s="9"/>
      <c r="B748" s="10"/>
      <c r="C748" s="11"/>
      <c r="D748" s="9"/>
      <c r="E748" s="11"/>
      <c r="F748" s="9"/>
      <c r="G748" s="9"/>
      <c r="H748" s="9"/>
      <c r="I748" s="9"/>
      <c r="J748" s="10"/>
      <c r="K748" s="9"/>
      <c r="L748" s="9"/>
      <c r="M748" s="12"/>
      <c r="N748" s="9"/>
    </row>
    <row r="749">
      <c r="A749" s="9"/>
      <c r="B749" s="10"/>
      <c r="C749" s="11"/>
      <c r="D749" s="9"/>
      <c r="E749" s="11"/>
      <c r="F749" s="9"/>
      <c r="G749" s="9"/>
      <c r="H749" s="9"/>
      <c r="I749" s="9"/>
      <c r="J749" s="10"/>
      <c r="K749" s="9"/>
      <c r="L749" s="9"/>
      <c r="M749" s="12"/>
      <c r="N749" s="9"/>
    </row>
    <row r="750">
      <c r="A750" s="9"/>
      <c r="B750" s="10"/>
      <c r="C750" s="11"/>
      <c r="D750" s="9"/>
      <c r="E750" s="11"/>
      <c r="F750" s="9"/>
      <c r="G750" s="9"/>
      <c r="H750" s="9"/>
      <c r="I750" s="9"/>
      <c r="J750" s="10"/>
      <c r="K750" s="9"/>
      <c r="L750" s="9"/>
      <c r="M750" s="12"/>
      <c r="N750" s="9"/>
    </row>
    <row r="751">
      <c r="A751" s="9"/>
      <c r="B751" s="10"/>
      <c r="C751" s="11"/>
      <c r="D751" s="9"/>
      <c r="E751" s="11"/>
      <c r="F751" s="9"/>
      <c r="G751" s="9"/>
      <c r="H751" s="9"/>
      <c r="I751" s="9"/>
      <c r="J751" s="10"/>
      <c r="K751" s="9"/>
      <c r="L751" s="9"/>
      <c r="M751" s="12"/>
      <c r="N751" s="9"/>
    </row>
    <row r="752">
      <c r="A752" s="9"/>
      <c r="B752" s="10"/>
      <c r="C752" s="11"/>
      <c r="D752" s="9"/>
      <c r="E752" s="11"/>
      <c r="F752" s="9"/>
      <c r="G752" s="9"/>
      <c r="H752" s="9"/>
      <c r="I752" s="9"/>
      <c r="J752" s="10"/>
      <c r="K752" s="9"/>
      <c r="L752" s="9"/>
      <c r="M752" s="12"/>
      <c r="N752" s="9"/>
    </row>
    <row r="753">
      <c r="A753" s="9"/>
      <c r="B753" s="10"/>
      <c r="C753" s="11"/>
      <c r="D753" s="9"/>
      <c r="E753" s="11"/>
      <c r="F753" s="9"/>
      <c r="G753" s="9"/>
      <c r="H753" s="9"/>
      <c r="I753" s="9"/>
      <c r="J753" s="10"/>
      <c r="K753" s="9"/>
      <c r="L753" s="9"/>
      <c r="M753" s="12"/>
      <c r="N753" s="9"/>
    </row>
    <row r="754">
      <c r="A754" s="9"/>
      <c r="B754" s="10"/>
      <c r="C754" s="11"/>
      <c r="D754" s="9"/>
      <c r="E754" s="11"/>
      <c r="F754" s="9"/>
      <c r="G754" s="9"/>
      <c r="H754" s="9"/>
      <c r="I754" s="9"/>
      <c r="J754" s="10"/>
      <c r="K754" s="9"/>
      <c r="L754" s="9"/>
      <c r="M754" s="12"/>
      <c r="N754" s="9"/>
    </row>
    <row r="755">
      <c r="A755" s="9"/>
      <c r="B755" s="10"/>
      <c r="C755" s="11"/>
      <c r="D755" s="9"/>
      <c r="E755" s="11"/>
      <c r="F755" s="9"/>
      <c r="G755" s="9"/>
      <c r="H755" s="9"/>
      <c r="I755" s="9"/>
      <c r="J755" s="10"/>
      <c r="K755" s="9"/>
      <c r="L755" s="9"/>
      <c r="M755" s="12"/>
      <c r="N755" s="9"/>
    </row>
    <row r="756">
      <c r="A756" s="9"/>
      <c r="B756" s="10"/>
      <c r="C756" s="11"/>
      <c r="D756" s="9"/>
      <c r="E756" s="11"/>
      <c r="F756" s="9"/>
      <c r="G756" s="9"/>
      <c r="H756" s="9"/>
      <c r="I756" s="9"/>
      <c r="J756" s="10"/>
      <c r="K756" s="9"/>
      <c r="L756" s="9"/>
      <c r="M756" s="12"/>
      <c r="N756" s="9"/>
    </row>
    <row r="757">
      <c r="A757" s="9"/>
      <c r="B757" s="10"/>
      <c r="C757" s="11"/>
      <c r="D757" s="9"/>
      <c r="E757" s="11"/>
      <c r="F757" s="9"/>
      <c r="G757" s="9"/>
      <c r="H757" s="9"/>
      <c r="I757" s="9"/>
      <c r="J757" s="10"/>
      <c r="K757" s="9"/>
      <c r="L757" s="9"/>
      <c r="M757" s="12"/>
      <c r="N757" s="9"/>
    </row>
    <row r="758">
      <c r="A758" s="9"/>
      <c r="B758" s="10"/>
      <c r="C758" s="11"/>
      <c r="D758" s="9"/>
      <c r="E758" s="11"/>
      <c r="F758" s="9"/>
      <c r="G758" s="9"/>
      <c r="H758" s="9"/>
      <c r="I758" s="9"/>
      <c r="J758" s="10"/>
      <c r="K758" s="9"/>
      <c r="L758" s="9"/>
      <c r="M758" s="12"/>
      <c r="N758" s="9"/>
    </row>
    <row r="759">
      <c r="A759" s="9"/>
      <c r="B759" s="10"/>
      <c r="C759" s="11"/>
      <c r="D759" s="9"/>
      <c r="E759" s="11"/>
      <c r="F759" s="9"/>
      <c r="G759" s="9"/>
      <c r="H759" s="9"/>
      <c r="I759" s="9"/>
      <c r="J759" s="10"/>
      <c r="K759" s="9"/>
      <c r="L759" s="9"/>
      <c r="M759" s="12"/>
      <c r="N759" s="9"/>
    </row>
    <row r="760">
      <c r="A760" s="9"/>
      <c r="B760" s="10"/>
      <c r="C760" s="11"/>
      <c r="D760" s="9"/>
      <c r="E760" s="11"/>
      <c r="F760" s="9"/>
      <c r="G760" s="9"/>
      <c r="H760" s="9"/>
      <c r="I760" s="9"/>
      <c r="J760" s="10"/>
      <c r="K760" s="9"/>
      <c r="L760" s="9"/>
      <c r="M760" s="12"/>
      <c r="N760" s="9"/>
    </row>
    <row r="761">
      <c r="A761" s="9"/>
      <c r="B761" s="10"/>
      <c r="C761" s="11"/>
      <c r="D761" s="9"/>
      <c r="E761" s="11"/>
      <c r="F761" s="9"/>
      <c r="G761" s="9"/>
      <c r="H761" s="9"/>
      <c r="I761" s="9"/>
      <c r="J761" s="10"/>
      <c r="K761" s="9"/>
      <c r="L761" s="9"/>
      <c r="M761" s="12"/>
      <c r="N761" s="9"/>
    </row>
    <row r="762">
      <c r="A762" s="9"/>
      <c r="B762" s="10"/>
      <c r="C762" s="11"/>
      <c r="D762" s="9"/>
      <c r="E762" s="11"/>
      <c r="F762" s="9"/>
      <c r="G762" s="9"/>
      <c r="H762" s="9"/>
      <c r="I762" s="9"/>
      <c r="J762" s="10"/>
      <c r="K762" s="9"/>
      <c r="L762" s="9"/>
      <c r="M762" s="12"/>
      <c r="N762" s="9"/>
    </row>
    <row r="763">
      <c r="A763" s="9"/>
      <c r="B763" s="10"/>
      <c r="C763" s="11"/>
      <c r="D763" s="9"/>
      <c r="E763" s="11"/>
      <c r="F763" s="9"/>
      <c r="G763" s="9"/>
      <c r="H763" s="9"/>
      <c r="I763" s="9"/>
      <c r="J763" s="10"/>
      <c r="K763" s="9"/>
      <c r="L763" s="9"/>
      <c r="M763" s="12"/>
      <c r="N763" s="9"/>
    </row>
    <row r="764">
      <c r="A764" s="9"/>
      <c r="B764" s="10"/>
      <c r="C764" s="11"/>
      <c r="D764" s="9"/>
      <c r="E764" s="11"/>
      <c r="F764" s="9"/>
      <c r="G764" s="9"/>
      <c r="H764" s="9"/>
      <c r="I764" s="9"/>
      <c r="J764" s="10"/>
      <c r="K764" s="9"/>
      <c r="L764" s="9"/>
      <c r="M764" s="12"/>
      <c r="N764" s="9"/>
    </row>
    <row r="765">
      <c r="A765" s="9"/>
      <c r="B765" s="10"/>
      <c r="C765" s="11"/>
      <c r="D765" s="9"/>
      <c r="E765" s="11"/>
      <c r="F765" s="9"/>
      <c r="G765" s="9"/>
      <c r="H765" s="9"/>
      <c r="I765" s="9"/>
      <c r="J765" s="10"/>
      <c r="K765" s="9"/>
      <c r="L765" s="9"/>
      <c r="M765" s="12"/>
      <c r="N765" s="9"/>
    </row>
    <row r="766">
      <c r="A766" s="9"/>
      <c r="B766" s="10"/>
      <c r="C766" s="11"/>
      <c r="D766" s="9"/>
      <c r="E766" s="11"/>
      <c r="F766" s="9"/>
      <c r="G766" s="9"/>
      <c r="H766" s="9"/>
      <c r="I766" s="9"/>
      <c r="J766" s="10"/>
      <c r="K766" s="9"/>
      <c r="L766" s="9"/>
      <c r="M766" s="12"/>
      <c r="N766" s="9"/>
    </row>
    <row r="767">
      <c r="A767" s="9"/>
      <c r="B767" s="10"/>
      <c r="C767" s="11"/>
      <c r="D767" s="9"/>
      <c r="E767" s="11"/>
      <c r="F767" s="9"/>
      <c r="G767" s="9"/>
      <c r="H767" s="9"/>
      <c r="I767" s="9"/>
      <c r="J767" s="10"/>
      <c r="K767" s="9"/>
      <c r="L767" s="9"/>
      <c r="M767" s="12"/>
      <c r="N767" s="9"/>
    </row>
    <row r="768">
      <c r="A768" s="9"/>
      <c r="B768" s="10"/>
      <c r="C768" s="11"/>
      <c r="D768" s="9"/>
      <c r="E768" s="11"/>
      <c r="F768" s="9"/>
      <c r="G768" s="9"/>
      <c r="H768" s="9"/>
      <c r="I768" s="9"/>
      <c r="J768" s="10"/>
      <c r="K768" s="9"/>
      <c r="L768" s="9"/>
      <c r="M768" s="12"/>
      <c r="N768" s="9"/>
    </row>
    <row r="769">
      <c r="A769" s="9"/>
      <c r="B769" s="10"/>
      <c r="C769" s="11"/>
      <c r="D769" s="9"/>
      <c r="E769" s="11"/>
      <c r="F769" s="9"/>
      <c r="G769" s="9"/>
      <c r="H769" s="9"/>
      <c r="I769" s="9"/>
      <c r="J769" s="10"/>
      <c r="K769" s="9"/>
      <c r="L769" s="9"/>
      <c r="M769" s="12"/>
      <c r="N769" s="9"/>
    </row>
    <row r="770">
      <c r="A770" s="9"/>
      <c r="B770" s="10"/>
      <c r="C770" s="11"/>
      <c r="D770" s="9"/>
      <c r="E770" s="11"/>
      <c r="F770" s="9"/>
      <c r="G770" s="9"/>
      <c r="H770" s="9"/>
      <c r="I770" s="9"/>
      <c r="J770" s="10"/>
      <c r="K770" s="9"/>
      <c r="L770" s="9"/>
      <c r="M770" s="12"/>
      <c r="N770" s="9"/>
    </row>
    <row r="771">
      <c r="A771" s="9"/>
      <c r="B771" s="10"/>
      <c r="C771" s="11"/>
      <c r="D771" s="9"/>
      <c r="E771" s="11"/>
      <c r="F771" s="9"/>
      <c r="G771" s="9"/>
      <c r="H771" s="9"/>
      <c r="I771" s="9"/>
      <c r="J771" s="10"/>
      <c r="K771" s="9"/>
      <c r="L771" s="9"/>
      <c r="M771" s="12"/>
      <c r="N771" s="9"/>
    </row>
    <row r="772">
      <c r="A772" s="9"/>
      <c r="B772" s="10"/>
      <c r="C772" s="11"/>
      <c r="D772" s="9"/>
      <c r="E772" s="11"/>
      <c r="F772" s="9"/>
      <c r="G772" s="9"/>
      <c r="H772" s="9"/>
      <c r="I772" s="9"/>
      <c r="J772" s="10"/>
      <c r="K772" s="9"/>
      <c r="L772" s="9"/>
      <c r="M772" s="12"/>
      <c r="N772" s="9"/>
    </row>
    <row r="773">
      <c r="A773" s="9"/>
      <c r="B773" s="10"/>
      <c r="C773" s="11"/>
      <c r="D773" s="9"/>
      <c r="E773" s="11"/>
      <c r="F773" s="9"/>
      <c r="G773" s="9"/>
      <c r="H773" s="9"/>
      <c r="I773" s="9"/>
      <c r="J773" s="10"/>
      <c r="K773" s="9"/>
      <c r="L773" s="9"/>
      <c r="M773" s="12"/>
      <c r="N773" s="9"/>
    </row>
    <row r="774">
      <c r="A774" s="9"/>
      <c r="B774" s="10"/>
      <c r="C774" s="11"/>
      <c r="D774" s="9"/>
      <c r="E774" s="11"/>
      <c r="F774" s="9"/>
      <c r="G774" s="9"/>
      <c r="H774" s="9"/>
      <c r="I774" s="9"/>
      <c r="J774" s="10"/>
      <c r="K774" s="9"/>
      <c r="L774" s="9"/>
      <c r="M774" s="12"/>
      <c r="N774" s="9"/>
    </row>
    <row r="775">
      <c r="A775" s="9"/>
      <c r="B775" s="10"/>
      <c r="C775" s="11"/>
      <c r="D775" s="9"/>
      <c r="E775" s="11"/>
      <c r="F775" s="9"/>
      <c r="G775" s="9"/>
      <c r="H775" s="9"/>
      <c r="I775" s="9"/>
      <c r="J775" s="10"/>
      <c r="K775" s="9"/>
      <c r="L775" s="9"/>
      <c r="M775" s="12"/>
      <c r="N775" s="9"/>
    </row>
    <row r="776">
      <c r="A776" s="9"/>
      <c r="B776" s="10"/>
      <c r="C776" s="11"/>
      <c r="D776" s="9"/>
      <c r="E776" s="11"/>
      <c r="F776" s="9"/>
      <c r="G776" s="9"/>
      <c r="H776" s="9"/>
      <c r="I776" s="9"/>
      <c r="J776" s="10"/>
      <c r="K776" s="9"/>
      <c r="L776" s="9"/>
      <c r="M776" s="12"/>
      <c r="N776" s="9"/>
    </row>
    <row r="777">
      <c r="A777" s="9"/>
      <c r="B777" s="10"/>
      <c r="C777" s="11"/>
      <c r="D777" s="9"/>
      <c r="E777" s="11"/>
      <c r="F777" s="9"/>
      <c r="G777" s="9"/>
      <c r="H777" s="9"/>
      <c r="I777" s="9"/>
      <c r="J777" s="10"/>
      <c r="K777" s="9"/>
      <c r="L777" s="9"/>
      <c r="M777" s="12"/>
      <c r="N777" s="9"/>
    </row>
    <row r="778">
      <c r="A778" s="9"/>
      <c r="B778" s="10"/>
      <c r="C778" s="11"/>
      <c r="D778" s="9"/>
      <c r="E778" s="11"/>
      <c r="F778" s="9"/>
      <c r="G778" s="9"/>
      <c r="H778" s="9"/>
      <c r="I778" s="9"/>
      <c r="J778" s="10"/>
      <c r="K778" s="9"/>
      <c r="L778" s="9"/>
      <c r="M778" s="12"/>
      <c r="N778" s="9"/>
    </row>
    <row r="779">
      <c r="A779" s="9"/>
      <c r="B779" s="10"/>
      <c r="C779" s="11"/>
      <c r="D779" s="9"/>
      <c r="E779" s="11"/>
      <c r="F779" s="9"/>
      <c r="G779" s="9"/>
      <c r="H779" s="9"/>
      <c r="I779" s="9"/>
      <c r="J779" s="10"/>
      <c r="K779" s="9"/>
      <c r="L779" s="9"/>
      <c r="M779" s="12"/>
      <c r="N779" s="9"/>
    </row>
    <row r="780">
      <c r="A780" s="9"/>
      <c r="B780" s="10"/>
      <c r="C780" s="11"/>
      <c r="D780" s="9"/>
      <c r="E780" s="11"/>
      <c r="F780" s="9"/>
      <c r="G780" s="9"/>
      <c r="H780" s="9"/>
      <c r="I780" s="9"/>
      <c r="J780" s="10"/>
      <c r="K780" s="9"/>
      <c r="L780" s="9"/>
      <c r="M780" s="12"/>
      <c r="N780" s="9"/>
    </row>
    <row r="781">
      <c r="A781" s="9"/>
      <c r="B781" s="10"/>
      <c r="C781" s="11"/>
      <c r="D781" s="9"/>
      <c r="E781" s="11"/>
      <c r="F781" s="9"/>
      <c r="G781" s="9"/>
      <c r="H781" s="9"/>
      <c r="I781" s="9"/>
      <c r="J781" s="10"/>
      <c r="K781" s="9"/>
      <c r="L781" s="9"/>
      <c r="M781" s="12"/>
      <c r="N781" s="9"/>
    </row>
    <row r="782">
      <c r="A782" s="9"/>
      <c r="B782" s="10"/>
      <c r="C782" s="11"/>
      <c r="D782" s="9"/>
      <c r="E782" s="11"/>
      <c r="F782" s="9"/>
      <c r="G782" s="9"/>
      <c r="H782" s="9"/>
      <c r="I782" s="9"/>
      <c r="J782" s="10"/>
      <c r="K782" s="9"/>
      <c r="L782" s="9"/>
      <c r="M782" s="12"/>
      <c r="N782" s="9"/>
    </row>
    <row r="783">
      <c r="A783" s="9"/>
      <c r="B783" s="10"/>
      <c r="C783" s="11"/>
      <c r="D783" s="9"/>
      <c r="E783" s="11"/>
      <c r="F783" s="9"/>
      <c r="G783" s="9"/>
      <c r="H783" s="9"/>
      <c r="I783" s="9"/>
      <c r="J783" s="10"/>
      <c r="K783" s="9"/>
      <c r="L783" s="9"/>
      <c r="M783" s="12"/>
      <c r="N783" s="9"/>
    </row>
    <row r="784">
      <c r="A784" s="9"/>
      <c r="B784" s="10"/>
      <c r="C784" s="11"/>
      <c r="D784" s="9"/>
      <c r="E784" s="11"/>
      <c r="F784" s="9"/>
      <c r="G784" s="9"/>
      <c r="H784" s="9"/>
      <c r="I784" s="9"/>
      <c r="J784" s="10"/>
      <c r="K784" s="9"/>
      <c r="L784" s="9"/>
      <c r="M784" s="12"/>
      <c r="N784" s="9"/>
    </row>
    <row r="785">
      <c r="A785" s="9"/>
      <c r="B785" s="10"/>
      <c r="C785" s="11"/>
      <c r="D785" s="9"/>
      <c r="E785" s="11"/>
      <c r="F785" s="9"/>
      <c r="G785" s="9"/>
      <c r="H785" s="9"/>
      <c r="I785" s="9"/>
      <c r="J785" s="10"/>
      <c r="K785" s="9"/>
      <c r="L785" s="9"/>
      <c r="M785" s="12"/>
      <c r="N785" s="9"/>
    </row>
    <row r="786">
      <c r="A786" s="9"/>
      <c r="B786" s="10"/>
      <c r="C786" s="11"/>
      <c r="D786" s="9"/>
      <c r="E786" s="11"/>
      <c r="F786" s="9"/>
      <c r="G786" s="9"/>
      <c r="H786" s="9"/>
      <c r="I786" s="9"/>
      <c r="J786" s="10"/>
      <c r="K786" s="9"/>
      <c r="L786" s="9"/>
      <c r="M786" s="12"/>
      <c r="N786" s="9"/>
    </row>
    <row r="787">
      <c r="A787" s="9"/>
      <c r="B787" s="10"/>
      <c r="C787" s="11"/>
      <c r="D787" s="9"/>
      <c r="E787" s="11"/>
      <c r="F787" s="9"/>
      <c r="G787" s="9"/>
      <c r="H787" s="9"/>
      <c r="I787" s="9"/>
      <c r="J787" s="10"/>
      <c r="K787" s="9"/>
      <c r="L787" s="9"/>
      <c r="M787" s="12"/>
      <c r="N787" s="9"/>
    </row>
    <row r="788">
      <c r="A788" s="9"/>
      <c r="B788" s="10"/>
      <c r="C788" s="11"/>
      <c r="D788" s="9"/>
      <c r="E788" s="11"/>
      <c r="F788" s="9"/>
      <c r="G788" s="9"/>
      <c r="H788" s="9"/>
      <c r="I788" s="9"/>
      <c r="J788" s="10"/>
      <c r="K788" s="9"/>
      <c r="L788" s="9"/>
      <c r="M788" s="12"/>
      <c r="N788" s="9"/>
    </row>
    <row r="789">
      <c r="A789" s="9"/>
      <c r="B789" s="10"/>
      <c r="C789" s="11"/>
      <c r="D789" s="9"/>
      <c r="E789" s="11"/>
      <c r="F789" s="9"/>
      <c r="G789" s="9"/>
      <c r="H789" s="9"/>
      <c r="I789" s="9"/>
      <c r="J789" s="10"/>
      <c r="K789" s="9"/>
      <c r="L789" s="9"/>
      <c r="M789" s="12"/>
      <c r="N789" s="9"/>
    </row>
    <row r="790">
      <c r="A790" s="9"/>
      <c r="B790" s="10"/>
      <c r="C790" s="11"/>
      <c r="D790" s="9"/>
      <c r="E790" s="11"/>
      <c r="F790" s="9"/>
      <c r="G790" s="9"/>
      <c r="H790" s="9"/>
      <c r="I790" s="9"/>
      <c r="J790" s="10"/>
      <c r="K790" s="9"/>
      <c r="L790" s="9"/>
      <c r="M790" s="12"/>
      <c r="N790" s="9"/>
    </row>
    <row r="791">
      <c r="A791" s="9"/>
      <c r="B791" s="10"/>
      <c r="C791" s="11"/>
      <c r="D791" s="9"/>
      <c r="E791" s="11"/>
      <c r="F791" s="9"/>
      <c r="G791" s="9"/>
      <c r="H791" s="9"/>
      <c r="I791" s="9"/>
      <c r="J791" s="10"/>
      <c r="K791" s="9"/>
      <c r="L791" s="9"/>
      <c r="M791" s="12"/>
      <c r="N791" s="9"/>
    </row>
    <row r="792">
      <c r="A792" s="9"/>
      <c r="B792" s="10"/>
      <c r="C792" s="11"/>
      <c r="D792" s="9"/>
      <c r="E792" s="11"/>
      <c r="F792" s="9"/>
      <c r="G792" s="9"/>
      <c r="H792" s="9"/>
      <c r="I792" s="9"/>
      <c r="J792" s="10"/>
      <c r="K792" s="9"/>
      <c r="L792" s="9"/>
      <c r="M792" s="12"/>
      <c r="N792" s="9"/>
    </row>
    <row r="793">
      <c r="A793" s="9"/>
      <c r="B793" s="10"/>
      <c r="C793" s="11"/>
      <c r="D793" s="9"/>
      <c r="E793" s="11"/>
      <c r="F793" s="9"/>
      <c r="G793" s="9"/>
      <c r="H793" s="9"/>
      <c r="I793" s="9"/>
      <c r="J793" s="10"/>
      <c r="K793" s="9"/>
      <c r="L793" s="9"/>
      <c r="M793" s="12"/>
      <c r="N793" s="9"/>
    </row>
    <row r="794">
      <c r="A794" s="9"/>
      <c r="B794" s="10"/>
      <c r="C794" s="11"/>
      <c r="D794" s="9"/>
      <c r="E794" s="11"/>
      <c r="F794" s="9"/>
      <c r="G794" s="9"/>
      <c r="H794" s="9"/>
      <c r="I794" s="9"/>
      <c r="J794" s="10"/>
      <c r="K794" s="9"/>
      <c r="L794" s="9"/>
      <c r="M794" s="12"/>
      <c r="N794" s="9"/>
    </row>
    <row r="795">
      <c r="A795" s="9"/>
      <c r="B795" s="10"/>
      <c r="C795" s="11"/>
      <c r="D795" s="9"/>
      <c r="E795" s="11"/>
      <c r="F795" s="9"/>
      <c r="G795" s="9"/>
      <c r="H795" s="9"/>
      <c r="I795" s="9"/>
      <c r="J795" s="10"/>
      <c r="K795" s="9"/>
      <c r="L795" s="9"/>
      <c r="M795" s="12"/>
      <c r="N795" s="9"/>
    </row>
    <row r="796">
      <c r="A796" s="9"/>
      <c r="B796" s="10"/>
      <c r="C796" s="11"/>
      <c r="D796" s="9"/>
      <c r="E796" s="11"/>
      <c r="F796" s="9"/>
      <c r="G796" s="9"/>
      <c r="H796" s="9"/>
      <c r="I796" s="9"/>
      <c r="J796" s="10"/>
      <c r="K796" s="9"/>
      <c r="L796" s="9"/>
      <c r="M796" s="12"/>
      <c r="N796" s="9"/>
    </row>
    <row r="797">
      <c r="A797" s="9"/>
      <c r="B797" s="10"/>
      <c r="C797" s="11"/>
      <c r="D797" s="9"/>
      <c r="E797" s="11"/>
      <c r="F797" s="9"/>
      <c r="G797" s="9"/>
      <c r="H797" s="9"/>
      <c r="I797" s="9"/>
      <c r="J797" s="10"/>
      <c r="K797" s="9"/>
      <c r="L797" s="9"/>
      <c r="M797" s="12"/>
      <c r="N797" s="9"/>
    </row>
    <row r="798">
      <c r="A798" s="9"/>
      <c r="B798" s="10"/>
      <c r="C798" s="11"/>
      <c r="D798" s="9"/>
      <c r="E798" s="11"/>
      <c r="F798" s="9"/>
      <c r="G798" s="9"/>
      <c r="H798" s="9"/>
      <c r="I798" s="9"/>
      <c r="J798" s="10"/>
      <c r="K798" s="9"/>
      <c r="L798" s="9"/>
      <c r="M798" s="12"/>
      <c r="N798" s="9"/>
    </row>
    <row r="799">
      <c r="A799" s="9"/>
      <c r="B799" s="10"/>
      <c r="C799" s="11"/>
      <c r="D799" s="9"/>
      <c r="E799" s="11"/>
      <c r="F799" s="9"/>
      <c r="G799" s="9"/>
      <c r="H799" s="9"/>
      <c r="I799" s="9"/>
      <c r="J799" s="10"/>
      <c r="K799" s="9"/>
      <c r="L799" s="9"/>
      <c r="M799" s="12"/>
      <c r="N799" s="9"/>
    </row>
    <row r="800">
      <c r="A800" s="9"/>
      <c r="B800" s="10"/>
      <c r="C800" s="11"/>
      <c r="D800" s="9"/>
      <c r="E800" s="11"/>
      <c r="F800" s="9"/>
      <c r="G800" s="9"/>
      <c r="H800" s="9"/>
      <c r="I800" s="9"/>
      <c r="J800" s="10"/>
      <c r="K800" s="9"/>
      <c r="L800" s="9"/>
      <c r="M800" s="12"/>
      <c r="N800" s="9"/>
    </row>
    <row r="801">
      <c r="A801" s="9"/>
      <c r="B801" s="10"/>
      <c r="C801" s="11"/>
      <c r="D801" s="9"/>
      <c r="E801" s="11"/>
      <c r="F801" s="9"/>
      <c r="G801" s="9"/>
      <c r="H801" s="9"/>
      <c r="I801" s="9"/>
      <c r="J801" s="10"/>
      <c r="K801" s="9"/>
      <c r="L801" s="9"/>
      <c r="M801" s="12"/>
      <c r="N801" s="9"/>
    </row>
    <row r="802">
      <c r="A802" s="9"/>
      <c r="B802" s="10"/>
      <c r="C802" s="11"/>
      <c r="D802" s="9"/>
      <c r="E802" s="11"/>
      <c r="F802" s="9"/>
      <c r="G802" s="9"/>
      <c r="H802" s="9"/>
      <c r="I802" s="9"/>
      <c r="J802" s="10"/>
      <c r="K802" s="9"/>
      <c r="L802" s="9"/>
      <c r="M802" s="12"/>
      <c r="N802" s="9"/>
    </row>
    <row r="803">
      <c r="A803" s="9"/>
      <c r="B803" s="10"/>
      <c r="C803" s="11"/>
      <c r="D803" s="9"/>
      <c r="E803" s="11"/>
      <c r="F803" s="9"/>
      <c r="G803" s="9"/>
      <c r="H803" s="9"/>
      <c r="I803" s="9"/>
      <c r="J803" s="10"/>
      <c r="K803" s="9"/>
      <c r="L803" s="9"/>
      <c r="M803" s="12"/>
      <c r="N803" s="9"/>
    </row>
    <row r="804">
      <c r="A804" s="9"/>
      <c r="B804" s="10"/>
      <c r="C804" s="11"/>
      <c r="D804" s="9"/>
      <c r="E804" s="11"/>
      <c r="F804" s="9"/>
      <c r="G804" s="9"/>
      <c r="H804" s="9"/>
      <c r="I804" s="9"/>
      <c r="J804" s="10"/>
      <c r="K804" s="9"/>
      <c r="L804" s="9"/>
      <c r="M804" s="12"/>
      <c r="N804" s="9"/>
    </row>
    <row r="805">
      <c r="A805" s="9"/>
      <c r="B805" s="10"/>
      <c r="C805" s="11"/>
      <c r="D805" s="9"/>
      <c r="E805" s="11"/>
      <c r="F805" s="9"/>
      <c r="G805" s="9"/>
      <c r="H805" s="9"/>
      <c r="I805" s="9"/>
      <c r="J805" s="10"/>
      <c r="K805" s="9"/>
      <c r="L805" s="9"/>
      <c r="M805" s="12"/>
      <c r="N805" s="9"/>
    </row>
    <row r="806">
      <c r="A806" s="9"/>
      <c r="B806" s="10"/>
      <c r="C806" s="11"/>
      <c r="D806" s="9"/>
      <c r="E806" s="11"/>
      <c r="F806" s="9"/>
      <c r="G806" s="9"/>
      <c r="H806" s="9"/>
      <c r="I806" s="9"/>
      <c r="J806" s="10"/>
      <c r="K806" s="9"/>
      <c r="L806" s="9"/>
      <c r="M806" s="12"/>
      <c r="N806" s="9"/>
    </row>
    <row r="807">
      <c r="A807" s="9"/>
      <c r="B807" s="10"/>
      <c r="C807" s="11"/>
      <c r="D807" s="9"/>
      <c r="E807" s="11"/>
      <c r="F807" s="9"/>
      <c r="G807" s="9"/>
      <c r="H807" s="9"/>
      <c r="I807" s="9"/>
      <c r="J807" s="10"/>
      <c r="K807" s="9"/>
      <c r="L807" s="9"/>
      <c r="M807" s="12"/>
      <c r="N807" s="9"/>
    </row>
    <row r="808">
      <c r="A808" s="9"/>
      <c r="B808" s="10"/>
      <c r="C808" s="11"/>
      <c r="D808" s="9"/>
      <c r="E808" s="11"/>
      <c r="F808" s="9"/>
      <c r="G808" s="9"/>
      <c r="H808" s="9"/>
      <c r="I808" s="9"/>
      <c r="J808" s="10"/>
      <c r="K808" s="9"/>
      <c r="L808" s="9"/>
      <c r="M808" s="12"/>
      <c r="N808" s="9"/>
    </row>
    <row r="809">
      <c r="A809" s="9"/>
      <c r="B809" s="10"/>
      <c r="C809" s="11"/>
      <c r="D809" s="9"/>
      <c r="E809" s="11"/>
      <c r="F809" s="9"/>
      <c r="G809" s="9"/>
      <c r="H809" s="9"/>
      <c r="I809" s="9"/>
      <c r="J809" s="10"/>
      <c r="K809" s="9"/>
      <c r="L809" s="9"/>
      <c r="M809" s="12"/>
      <c r="N809" s="9"/>
    </row>
    <row r="810">
      <c r="A810" s="9"/>
      <c r="B810" s="10"/>
      <c r="C810" s="11"/>
      <c r="D810" s="9"/>
      <c r="E810" s="11"/>
      <c r="F810" s="9"/>
      <c r="G810" s="9"/>
      <c r="H810" s="9"/>
      <c r="I810" s="9"/>
      <c r="J810" s="10"/>
      <c r="K810" s="9"/>
      <c r="L810" s="9"/>
      <c r="M810" s="12"/>
      <c r="N810" s="9"/>
    </row>
    <row r="811">
      <c r="A811" s="9"/>
      <c r="B811" s="10"/>
      <c r="C811" s="11"/>
      <c r="D811" s="9"/>
      <c r="E811" s="11"/>
      <c r="F811" s="9"/>
      <c r="G811" s="9"/>
      <c r="H811" s="9"/>
      <c r="I811" s="9"/>
      <c r="J811" s="10"/>
      <c r="K811" s="9"/>
      <c r="L811" s="9"/>
      <c r="M811" s="12"/>
      <c r="N811" s="9"/>
    </row>
    <row r="812">
      <c r="A812" s="9"/>
      <c r="B812" s="10"/>
      <c r="C812" s="11"/>
      <c r="D812" s="9"/>
      <c r="E812" s="11"/>
      <c r="F812" s="9"/>
      <c r="G812" s="9"/>
      <c r="H812" s="9"/>
      <c r="I812" s="9"/>
      <c r="J812" s="10"/>
      <c r="K812" s="9"/>
      <c r="L812" s="9"/>
      <c r="M812" s="12"/>
      <c r="N812" s="9"/>
    </row>
    <row r="813">
      <c r="A813" s="9"/>
      <c r="B813" s="10"/>
      <c r="C813" s="11"/>
      <c r="D813" s="9"/>
      <c r="E813" s="11"/>
      <c r="F813" s="9"/>
      <c r="G813" s="9"/>
      <c r="H813" s="9"/>
      <c r="I813" s="9"/>
      <c r="J813" s="10"/>
      <c r="K813" s="9"/>
      <c r="L813" s="9"/>
      <c r="M813" s="12"/>
      <c r="N813" s="9"/>
    </row>
    <row r="814">
      <c r="A814" s="9"/>
      <c r="B814" s="10"/>
      <c r="C814" s="11"/>
      <c r="D814" s="9"/>
      <c r="E814" s="11"/>
      <c r="F814" s="9"/>
      <c r="G814" s="9"/>
      <c r="H814" s="9"/>
      <c r="I814" s="9"/>
      <c r="J814" s="10"/>
      <c r="K814" s="9"/>
      <c r="L814" s="9"/>
      <c r="M814" s="12"/>
      <c r="N814" s="9"/>
    </row>
    <row r="815">
      <c r="A815" s="9"/>
      <c r="B815" s="10"/>
      <c r="C815" s="11"/>
      <c r="D815" s="9"/>
      <c r="E815" s="11"/>
      <c r="F815" s="9"/>
      <c r="G815" s="9"/>
      <c r="H815" s="9"/>
      <c r="I815" s="9"/>
      <c r="J815" s="10"/>
      <c r="K815" s="9"/>
      <c r="L815" s="9"/>
      <c r="M815" s="12"/>
      <c r="N815" s="9"/>
    </row>
    <row r="816">
      <c r="A816" s="9"/>
      <c r="B816" s="10"/>
      <c r="C816" s="11"/>
      <c r="D816" s="9"/>
      <c r="E816" s="11"/>
      <c r="F816" s="9"/>
      <c r="G816" s="9"/>
      <c r="H816" s="9"/>
      <c r="I816" s="9"/>
      <c r="J816" s="10"/>
      <c r="K816" s="9"/>
      <c r="L816" s="9"/>
      <c r="M816" s="12"/>
      <c r="N816" s="9"/>
    </row>
    <row r="817">
      <c r="A817" s="9"/>
      <c r="B817" s="10"/>
      <c r="C817" s="11"/>
      <c r="D817" s="9"/>
      <c r="E817" s="11"/>
      <c r="F817" s="9"/>
      <c r="G817" s="9"/>
      <c r="H817" s="9"/>
      <c r="I817" s="9"/>
      <c r="J817" s="10"/>
      <c r="K817" s="9"/>
      <c r="L817" s="9"/>
      <c r="M817" s="12"/>
      <c r="N817" s="9"/>
    </row>
    <row r="818">
      <c r="A818" s="9"/>
      <c r="B818" s="10"/>
      <c r="C818" s="11"/>
      <c r="D818" s="9"/>
      <c r="E818" s="11"/>
      <c r="F818" s="9"/>
      <c r="G818" s="9"/>
      <c r="H818" s="9"/>
      <c r="I818" s="9"/>
      <c r="J818" s="10"/>
      <c r="K818" s="9"/>
      <c r="L818" s="9"/>
      <c r="M818" s="12"/>
      <c r="N818" s="9"/>
    </row>
    <row r="819">
      <c r="A819" s="9"/>
      <c r="B819" s="10"/>
      <c r="C819" s="11"/>
      <c r="D819" s="9"/>
      <c r="E819" s="11"/>
      <c r="F819" s="9"/>
      <c r="G819" s="9"/>
      <c r="H819" s="9"/>
      <c r="I819" s="9"/>
      <c r="J819" s="10"/>
      <c r="K819" s="9"/>
      <c r="L819" s="9"/>
      <c r="M819" s="12"/>
      <c r="N819" s="9"/>
    </row>
    <row r="820">
      <c r="A820" s="9"/>
      <c r="B820" s="10"/>
      <c r="C820" s="11"/>
      <c r="D820" s="9"/>
      <c r="E820" s="11"/>
      <c r="F820" s="9"/>
      <c r="G820" s="9"/>
      <c r="H820" s="9"/>
      <c r="I820" s="9"/>
      <c r="J820" s="10"/>
      <c r="K820" s="9"/>
      <c r="L820" s="9"/>
      <c r="M820" s="12"/>
      <c r="N820" s="9"/>
    </row>
    <row r="821">
      <c r="A821" s="9"/>
      <c r="B821" s="10"/>
      <c r="C821" s="11"/>
      <c r="D821" s="9"/>
      <c r="E821" s="11"/>
      <c r="F821" s="9"/>
      <c r="G821" s="9"/>
      <c r="H821" s="9"/>
      <c r="I821" s="9"/>
      <c r="J821" s="10"/>
      <c r="K821" s="9"/>
      <c r="L821" s="9"/>
      <c r="M821" s="12"/>
      <c r="N821" s="9"/>
    </row>
    <row r="822">
      <c r="A822" s="9"/>
      <c r="B822" s="10"/>
      <c r="C822" s="11"/>
      <c r="D822" s="9"/>
      <c r="E822" s="11"/>
      <c r="F822" s="9"/>
      <c r="G822" s="9"/>
      <c r="H822" s="9"/>
      <c r="I822" s="9"/>
      <c r="J822" s="10"/>
      <c r="K822" s="9"/>
      <c r="L822" s="9"/>
      <c r="M822" s="12"/>
      <c r="N822" s="9"/>
    </row>
    <row r="823">
      <c r="A823" s="9"/>
      <c r="B823" s="10"/>
      <c r="C823" s="11"/>
      <c r="D823" s="9"/>
      <c r="E823" s="11"/>
      <c r="F823" s="9"/>
      <c r="G823" s="9"/>
      <c r="H823" s="9"/>
      <c r="I823" s="9"/>
      <c r="J823" s="10"/>
      <c r="K823" s="9"/>
      <c r="L823" s="9"/>
      <c r="M823" s="12"/>
      <c r="N823" s="9"/>
    </row>
    <row r="824">
      <c r="A824" s="9"/>
      <c r="B824" s="10"/>
      <c r="C824" s="11"/>
      <c r="D824" s="9"/>
      <c r="E824" s="11"/>
      <c r="F824" s="9"/>
      <c r="G824" s="9"/>
      <c r="H824" s="9"/>
      <c r="I824" s="9"/>
      <c r="J824" s="10"/>
      <c r="K824" s="9"/>
      <c r="L824" s="9"/>
      <c r="M824" s="12"/>
      <c r="N824" s="9"/>
    </row>
    <row r="825">
      <c r="A825" s="9"/>
      <c r="B825" s="10"/>
      <c r="C825" s="11"/>
      <c r="D825" s="9"/>
      <c r="E825" s="11"/>
      <c r="F825" s="9"/>
      <c r="G825" s="9"/>
      <c r="H825" s="9"/>
      <c r="I825" s="9"/>
      <c r="J825" s="10"/>
      <c r="K825" s="9"/>
      <c r="L825" s="9"/>
      <c r="M825" s="12"/>
      <c r="N825" s="9"/>
    </row>
    <row r="826">
      <c r="A826" s="9"/>
      <c r="B826" s="10"/>
      <c r="C826" s="11"/>
      <c r="D826" s="9"/>
      <c r="E826" s="11"/>
      <c r="F826" s="9"/>
      <c r="G826" s="9"/>
      <c r="H826" s="9"/>
      <c r="I826" s="9"/>
      <c r="J826" s="10"/>
      <c r="K826" s="9"/>
      <c r="L826" s="9"/>
      <c r="M826" s="12"/>
      <c r="N826" s="9"/>
    </row>
    <row r="827">
      <c r="A827" s="9"/>
      <c r="B827" s="10"/>
      <c r="C827" s="11"/>
      <c r="D827" s="9"/>
      <c r="E827" s="11"/>
      <c r="F827" s="9"/>
      <c r="G827" s="9"/>
      <c r="H827" s="9"/>
      <c r="I827" s="9"/>
      <c r="J827" s="10"/>
      <c r="K827" s="9"/>
      <c r="L827" s="9"/>
      <c r="M827" s="12"/>
      <c r="N827" s="9"/>
    </row>
    <row r="828">
      <c r="A828" s="9"/>
      <c r="B828" s="10"/>
      <c r="C828" s="11"/>
      <c r="D828" s="9"/>
      <c r="E828" s="11"/>
      <c r="F828" s="9"/>
      <c r="G828" s="9"/>
      <c r="H828" s="9"/>
      <c r="I828" s="9"/>
      <c r="J828" s="10"/>
      <c r="K828" s="9"/>
      <c r="L828" s="9"/>
      <c r="M828" s="12"/>
      <c r="N828" s="9"/>
    </row>
    <row r="829">
      <c r="A829" s="9"/>
      <c r="B829" s="10"/>
      <c r="C829" s="11"/>
      <c r="D829" s="9"/>
      <c r="E829" s="11"/>
      <c r="F829" s="9"/>
      <c r="G829" s="9"/>
      <c r="H829" s="9"/>
      <c r="I829" s="9"/>
      <c r="J829" s="10"/>
      <c r="K829" s="9"/>
      <c r="L829" s="9"/>
      <c r="M829" s="12"/>
      <c r="N829" s="9"/>
    </row>
    <row r="830">
      <c r="A830" s="9"/>
      <c r="B830" s="10"/>
      <c r="C830" s="11"/>
      <c r="D830" s="9"/>
      <c r="E830" s="11"/>
      <c r="F830" s="9"/>
      <c r="G830" s="9"/>
      <c r="H830" s="9"/>
      <c r="I830" s="9"/>
      <c r="J830" s="10"/>
      <c r="K830" s="9"/>
      <c r="L830" s="9"/>
      <c r="M830" s="12"/>
      <c r="N830" s="9"/>
    </row>
    <row r="831">
      <c r="A831" s="9"/>
      <c r="B831" s="10"/>
      <c r="C831" s="11"/>
      <c r="D831" s="9"/>
      <c r="E831" s="11"/>
      <c r="F831" s="9"/>
      <c r="G831" s="9"/>
      <c r="H831" s="9"/>
      <c r="I831" s="9"/>
      <c r="J831" s="10"/>
      <c r="K831" s="9"/>
      <c r="L831" s="9"/>
      <c r="M831" s="12"/>
      <c r="N831" s="9"/>
    </row>
    <row r="832">
      <c r="A832" s="9"/>
      <c r="B832" s="10"/>
      <c r="C832" s="11"/>
      <c r="D832" s="9"/>
      <c r="E832" s="11"/>
      <c r="F832" s="9"/>
      <c r="G832" s="9"/>
      <c r="H832" s="9"/>
      <c r="I832" s="9"/>
      <c r="J832" s="10"/>
      <c r="K832" s="9"/>
      <c r="L832" s="9"/>
      <c r="M832" s="12"/>
      <c r="N832" s="9"/>
    </row>
    <row r="833">
      <c r="A833" s="9"/>
      <c r="B833" s="10"/>
      <c r="C833" s="11"/>
      <c r="D833" s="9"/>
      <c r="E833" s="11"/>
      <c r="F833" s="9"/>
      <c r="G833" s="9"/>
      <c r="H833" s="9"/>
      <c r="I833" s="9"/>
      <c r="J833" s="10"/>
      <c r="K833" s="9"/>
      <c r="L833" s="9"/>
      <c r="M833" s="12"/>
      <c r="N833" s="9"/>
    </row>
    <row r="834">
      <c r="A834" s="9"/>
      <c r="B834" s="10"/>
      <c r="C834" s="11"/>
      <c r="D834" s="9"/>
      <c r="E834" s="11"/>
      <c r="F834" s="9"/>
      <c r="G834" s="9"/>
      <c r="H834" s="9"/>
      <c r="I834" s="9"/>
      <c r="J834" s="10"/>
      <c r="K834" s="9"/>
      <c r="L834" s="9"/>
      <c r="M834" s="12"/>
      <c r="N834" s="9"/>
    </row>
    <row r="835">
      <c r="A835" s="9"/>
      <c r="B835" s="10"/>
      <c r="C835" s="11"/>
      <c r="D835" s="9"/>
      <c r="E835" s="11"/>
      <c r="F835" s="9"/>
      <c r="G835" s="9"/>
      <c r="H835" s="9"/>
      <c r="I835" s="9"/>
      <c r="J835" s="10"/>
      <c r="K835" s="9"/>
      <c r="L835" s="9"/>
      <c r="M835" s="12"/>
      <c r="N835" s="9"/>
    </row>
    <row r="836">
      <c r="A836" s="9"/>
      <c r="B836" s="10"/>
      <c r="C836" s="11"/>
      <c r="D836" s="9"/>
      <c r="E836" s="11"/>
      <c r="F836" s="9"/>
      <c r="G836" s="9"/>
      <c r="H836" s="9"/>
      <c r="I836" s="9"/>
      <c r="J836" s="10"/>
      <c r="K836" s="9"/>
      <c r="L836" s="9"/>
      <c r="M836" s="12"/>
      <c r="N836" s="9"/>
    </row>
    <row r="837">
      <c r="A837" s="9"/>
      <c r="B837" s="10"/>
      <c r="C837" s="11"/>
      <c r="D837" s="9"/>
      <c r="E837" s="11"/>
      <c r="F837" s="9"/>
      <c r="G837" s="9"/>
      <c r="H837" s="9"/>
      <c r="I837" s="9"/>
      <c r="J837" s="10"/>
      <c r="K837" s="9"/>
      <c r="L837" s="9"/>
      <c r="M837" s="12"/>
      <c r="N837" s="9"/>
    </row>
    <row r="838">
      <c r="A838" s="9"/>
      <c r="B838" s="10"/>
      <c r="C838" s="11"/>
      <c r="D838" s="9"/>
      <c r="E838" s="11"/>
      <c r="F838" s="9"/>
      <c r="G838" s="9"/>
      <c r="H838" s="9"/>
      <c r="I838" s="9"/>
      <c r="J838" s="10"/>
      <c r="K838" s="9"/>
      <c r="L838" s="9"/>
      <c r="M838" s="12"/>
      <c r="N838" s="9"/>
    </row>
    <row r="839">
      <c r="A839" s="9"/>
      <c r="B839" s="10"/>
      <c r="C839" s="11"/>
      <c r="D839" s="9"/>
      <c r="E839" s="11"/>
      <c r="F839" s="9"/>
      <c r="G839" s="9"/>
      <c r="H839" s="9"/>
      <c r="I839" s="9"/>
      <c r="J839" s="10"/>
      <c r="K839" s="9"/>
      <c r="L839" s="9"/>
      <c r="M839" s="12"/>
      <c r="N839" s="9"/>
    </row>
    <row r="840">
      <c r="A840" s="9"/>
      <c r="B840" s="10"/>
      <c r="C840" s="11"/>
      <c r="D840" s="9"/>
      <c r="E840" s="11"/>
      <c r="F840" s="9"/>
      <c r="G840" s="9"/>
      <c r="H840" s="9"/>
      <c r="I840" s="9"/>
      <c r="J840" s="10"/>
      <c r="K840" s="9"/>
      <c r="L840" s="9"/>
      <c r="M840" s="12"/>
      <c r="N840" s="9"/>
    </row>
    <row r="841">
      <c r="A841" s="9"/>
      <c r="B841" s="10"/>
      <c r="C841" s="11"/>
      <c r="D841" s="9"/>
      <c r="E841" s="11"/>
      <c r="F841" s="9"/>
      <c r="G841" s="9"/>
      <c r="H841" s="9"/>
      <c r="I841" s="9"/>
      <c r="J841" s="10"/>
      <c r="K841" s="9"/>
      <c r="L841" s="9"/>
      <c r="M841" s="12"/>
      <c r="N841" s="9"/>
    </row>
    <row r="842">
      <c r="A842" s="9"/>
      <c r="B842" s="10"/>
      <c r="C842" s="11"/>
      <c r="D842" s="9"/>
      <c r="E842" s="11"/>
      <c r="F842" s="9"/>
      <c r="G842" s="9"/>
      <c r="H842" s="9"/>
      <c r="I842" s="9"/>
      <c r="J842" s="10"/>
      <c r="K842" s="9"/>
      <c r="L842" s="9"/>
      <c r="M842" s="12"/>
      <c r="N842" s="9"/>
    </row>
    <row r="843">
      <c r="A843" s="9"/>
      <c r="B843" s="10"/>
      <c r="C843" s="11"/>
      <c r="D843" s="9"/>
      <c r="E843" s="11"/>
      <c r="F843" s="9"/>
      <c r="G843" s="9"/>
      <c r="H843" s="9"/>
      <c r="I843" s="9"/>
      <c r="J843" s="10"/>
      <c r="K843" s="9"/>
      <c r="L843" s="9"/>
      <c r="M843" s="12"/>
      <c r="N843" s="9"/>
    </row>
    <row r="844">
      <c r="A844" s="9"/>
      <c r="B844" s="10"/>
      <c r="C844" s="11"/>
      <c r="D844" s="9"/>
      <c r="E844" s="11"/>
      <c r="F844" s="9"/>
      <c r="G844" s="9"/>
      <c r="H844" s="9"/>
      <c r="I844" s="9"/>
      <c r="J844" s="10"/>
      <c r="K844" s="9"/>
      <c r="L844" s="9"/>
      <c r="M844" s="12"/>
      <c r="N844" s="9"/>
    </row>
    <row r="845">
      <c r="A845" s="9"/>
      <c r="B845" s="10"/>
      <c r="C845" s="11"/>
      <c r="D845" s="9"/>
      <c r="E845" s="11"/>
      <c r="F845" s="9"/>
      <c r="G845" s="9"/>
      <c r="H845" s="9"/>
      <c r="I845" s="9"/>
      <c r="J845" s="10"/>
      <c r="K845" s="9"/>
      <c r="L845" s="9"/>
      <c r="M845" s="12"/>
      <c r="N845" s="9"/>
    </row>
    <row r="846">
      <c r="A846" s="9"/>
      <c r="B846" s="10"/>
      <c r="C846" s="11"/>
      <c r="D846" s="9"/>
      <c r="E846" s="11"/>
      <c r="F846" s="9"/>
      <c r="G846" s="9"/>
      <c r="H846" s="9"/>
      <c r="I846" s="9"/>
      <c r="J846" s="10"/>
      <c r="K846" s="9"/>
      <c r="L846" s="9"/>
      <c r="M846" s="12"/>
      <c r="N846" s="9"/>
    </row>
    <row r="847">
      <c r="A847" s="9"/>
      <c r="B847" s="10"/>
      <c r="C847" s="11"/>
      <c r="D847" s="9"/>
      <c r="E847" s="11"/>
      <c r="F847" s="9"/>
      <c r="G847" s="9"/>
      <c r="H847" s="9"/>
      <c r="I847" s="9"/>
      <c r="J847" s="10"/>
      <c r="K847" s="9"/>
      <c r="L847" s="9"/>
      <c r="M847" s="12"/>
      <c r="N847" s="9"/>
    </row>
    <row r="848">
      <c r="A848" s="9"/>
      <c r="B848" s="10"/>
      <c r="C848" s="11"/>
      <c r="D848" s="9"/>
      <c r="E848" s="11"/>
      <c r="F848" s="9"/>
      <c r="G848" s="9"/>
      <c r="H848" s="9"/>
      <c r="I848" s="9"/>
      <c r="J848" s="10"/>
      <c r="K848" s="9"/>
      <c r="L848" s="9"/>
      <c r="M848" s="12"/>
      <c r="N848" s="9"/>
    </row>
    <row r="849">
      <c r="A849" s="9"/>
      <c r="B849" s="10"/>
      <c r="C849" s="11"/>
      <c r="D849" s="9"/>
      <c r="E849" s="11"/>
      <c r="F849" s="9"/>
      <c r="G849" s="9"/>
      <c r="H849" s="9"/>
      <c r="I849" s="9"/>
      <c r="J849" s="10"/>
      <c r="K849" s="9"/>
      <c r="L849" s="9"/>
      <c r="M849" s="12"/>
      <c r="N849" s="9"/>
    </row>
    <row r="850">
      <c r="A850" s="9"/>
      <c r="B850" s="10"/>
      <c r="C850" s="11"/>
      <c r="D850" s="9"/>
      <c r="E850" s="11"/>
      <c r="F850" s="9"/>
      <c r="G850" s="9"/>
      <c r="H850" s="9"/>
      <c r="I850" s="9"/>
      <c r="J850" s="10"/>
      <c r="K850" s="9"/>
      <c r="L850" s="9"/>
      <c r="M850" s="12"/>
      <c r="N850" s="9"/>
    </row>
    <row r="851">
      <c r="A851" s="9"/>
      <c r="B851" s="10"/>
      <c r="C851" s="11"/>
      <c r="D851" s="9"/>
      <c r="E851" s="11"/>
      <c r="F851" s="9"/>
      <c r="G851" s="9"/>
      <c r="H851" s="9"/>
      <c r="I851" s="9"/>
      <c r="J851" s="10"/>
      <c r="K851" s="9"/>
      <c r="L851" s="9"/>
      <c r="M851" s="12"/>
      <c r="N851" s="9"/>
    </row>
    <row r="852">
      <c r="A852" s="9"/>
      <c r="B852" s="10"/>
      <c r="C852" s="11"/>
      <c r="D852" s="9"/>
      <c r="E852" s="11"/>
      <c r="F852" s="9"/>
      <c r="G852" s="9"/>
      <c r="H852" s="9"/>
      <c r="I852" s="9"/>
      <c r="J852" s="10"/>
      <c r="K852" s="9"/>
      <c r="L852" s="9"/>
      <c r="M852" s="12"/>
      <c r="N852" s="9"/>
    </row>
    <row r="853">
      <c r="A853" s="9"/>
      <c r="B853" s="10"/>
      <c r="C853" s="11"/>
      <c r="D853" s="9"/>
      <c r="E853" s="11"/>
      <c r="F853" s="9"/>
      <c r="G853" s="9"/>
      <c r="H853" s="9"/>
      <c r="I853" s="9"/>
      <c r="J853" s="10"/>
      <c r="K853" s="9"/>
      <c r="L853" s="9"/>
      <c r="M853" s="12"/>
      <c r="N853" s="9"/>
    </row>
    <row r="854">
      <c r="A854" s="9"/>
      <c r="B854" s="10"/>
      <c r="C854" s="11"/>
      <c r="D854" s="9"/>
      <c r="E854" s="11"/>
      <c r="F854" s="9"/>
      <c r="G854" s="9"/>
      <c r="H854" s="9"/>
      <c r="I854" s="9"/>
      <c r="J854" s="10"/>
      <c r="K854" s="9"/>
      <c r="L854" s="9"/>
      <c r="M854" s="12"/>
      <c r="N854" s="9"/>
    </row>
    <row r="855">
      <c r="A855" s="9"/>
      <c r="B855" s="10"/>
      <c r="C855" s="11"/>
      <c r="D855" s="9"/>
      <c r="E855" s="11"/>
      <c r="F855" s="9"/>
      <c r="G855" s="9"/>
      <c r="H855" s="9"/>
      <c r="I855" s="9"/>
      <c r="J855" s="10"/>
      <c r="K855" s="9"/>
      <c r="L855" s="9"/>
      <c r="M855" s="12"/>
      <c r="N855" s="9"/>
    </row>
    <row r="856">
      <c r="A856" s="9"/>
      <c r="B856" s="10"/>
      <c r="C856" s="11"/>
      <c r="D856" s="9"/>
      <c r="E856" s="11"/>
      <c r="F856" s="9"/>
      <c r="G856" s="9"/>
      <c r="H856" s="9"/>
      <c r="I856" s="9"/>
      <c r="J856" s="10"/>
      <c r="K856" s="9"/>
      <c r="L856" s="9"/>
      <c r="M856" s="12"/>
      <c r="N856" s="9"/>
    </row>
    <row r="857">
      <c r="A857" s="9"/>
      <c r="B857" s="10"/>
      <c r="C857" s="11"/>
      <c r="D857" s="9"/>
      <c r="E857" s="11"/>
      <c r="F857" s="9"/>
      <c r="G857" s="9"/>
      <c r="H857" s="9"/>
      <c r="I857" s="9"/>
      <c r="J857" s="10"/>
      <c r="K857" s="9"/>
      <c r="L857" s="9"/>
      <c r="M857" s="12"/>
      <c r="N857" s="9"/>
    </row>
    <row r="858">
      <c r="A858" s="9"/>
      <c r="B858" s="10"/>
      <c r="C858" s="11"/>
      <c r="D858" s="9"/>
      <c r="E858" s="11"/>
      <c r="F858" s="9"/>
      <c r="G858" s="9"/>
      <c r="H858" s="9"/>
      <c r="I858" s="9"/>
      <c r="J858" s="10"/>
      <c r="K858" s="9"/>
      <c r="L858" s="9"/>
      <c r="M858" s="12"/>
      <c r="N858" s="9"/>
    </row>
    <row r="859">
      <c r="A859" s="9"/>
      <c r="B859" s="10"/>
      <c r="C859" s="11"/>
      <c r="D859" s="9"/>
      <c r="E859" s="11"/>
      <c r="F859" s="9"/>
      <c r="G859" s="9"/>
      <c r="H859" s="9"/>
      <c r="I859" s="9"/>
      <c r="J859" s="10"/>
      <c r="K859" s="9"/>
      <c r="L859" s="9"/>
      <c r="M859" s="12"/>
      <c r="N859" s="9"/>
    </row>
    <row r="860">
      <c r="A860" s="9"/>
      <c r="B860" s="10"/>
      <c r="C860" s="11"/>
      <c r="D860" s="9"/>
      <c r="E860" s="11"/>
      <c r="F860" s="9"/>
      <c r="G860" s="9"/>
      <c r="H860" s="9"/>
      <c r="I860" s="9"/>
      <c r="J860" s="10"/>
      <c r="K860" s="9"/>
      <c r="L860" s="9"/>
      <c r="M860" s="12"/>
      <c r="N860" s="9"/>
    </row>
    <row r="861">
      <c r="A861" s="9"/>
      <c r="B861" s="10"/>
      <c r="C861" s="11"/>
      <c r="D861" s="9"/>
      <c r="E861" s="11"/>
      <c r="F861" s="9"/>
      <c r="G861" s="9"/>
      <c r="H861" s="9"/>
      <c r="I861" s="9"/>
      <c r="J861" s="10"/>
      <c r="K861" s="9"/>
      <c r="L861" s="9"/>
      <c r="M861" s="12"/>
      <c r="N861" s="9"/>
    </row>
    <row r="862">
      <c r="A862" s="9"/>
      <c r="B862" s="10"/>
      <c r="C862" s="11"/>
      <c r="D862" s="9"/>
      <c r="E862" s="11"/>
      <c r="F862" s="9"/>
      <c r="G862" s="9"/>
      <c r="H862" s="9"/>
      <c r="I862" s="9"/>
      <c r="J862" s="10"/>
      <c r="K862" s="9"/>
      <c r="L862" s="9"/>
      <c r="M862" s="12"/>
      <c r="N862" s="9"/>
    </row>
    <row r="863">
      <c r="A863" s="9"/>
      <c r="B863" s="10"/>
      <c r="C863" s="11"/>
      <c r="D863" s="9"/>
      <c r="E863" s="11"/>
      <c r="F863" s="9"/>
      <c r="G863" s="9"/>
      <c r="H863" s="9"/>
      <c r="I863" s="9"/>
      <c r="J863" s="10"/>
      <c r="K863" s="9"/>
      <c r="L863" s="9"/>
      <c r="M863" s="12"/>
      <c r="N863" s="9"/>
    </row>
    <row r="864">
      <c r="A864" s="9"/>
      <c r="B864" s="10"/>
      <c r="C864" s="11"/>
      <c r="D864" s="9"/>
      <c r="E864" s="11"/>
      <c r="F864" s="9"/>
      <c r="G864" s="9"/>
      <c r="H864" s="9"/>
      <c r="I864" s="9"/>
      <c r="J864" s="10"/>
      <c r="K864" s="9"/>
      <c r="L864" s="9"/>
      <c r="M864" s="12"/>
      <c r="N864" s="9"/>
    </row>
    <row r="865">
      <c r="A865" s="9"/>
      <c r="B865" s="10"/>
      <c r="C865" s="11"/>
      <c r="D865" s="9"/>
      <c r="E865" s="11"/>
      <c r="F865" s="9"/>
      <c r="G865" s="9"/>
      <c r="H865" s="9"/>
      <c r="I865" s="9"/>
      <c r="J865" s="10"/>
      <c r="K865" s="9"/>
      <c r="L865" s="9"/>
      <c r="M865" s="12"/>
      <c r="N865" s="9"/>
    </row>
    <row r="866">
      <c r="A866" s="9"/>
      <c r="B866" s="10"/>
      <c r="C866" s="11"/>
      <c r="D866" s="9"/>
      <c r="E866" s="11"/>
      <c r="F866" s="9"/>
      <c r="G866" s="9"/>
      <c r="H866" s="9"/>
      <c r="I866" s="9"/>
      <c r="J866" s="10"/>
      <c r="K866" s="9"/>
      <c r="L866" s="9"/>
      <c r="M866" s="12"/>
      <c r="N866" s="9"/>
    </row>
    <row r="867">
      <c r="A867" s="9"/>
      <c r="B867" s="10"/>
      <c r="C867" s="11"/>
      <c r="D867" s="9"/>
      <c r="E867" s="11"/>
      <c r="F867" s="9"/>
      <c r="G867" s="9"/>
      <c r="H867" s="9"/>
      <c r="I867" s="9"/>
      <c r="J867" s="10"/>
      <c r="K867" s="9"/>
      <c r="L867" s="9"/>
      <c r="M867" s="12"/>
      <c r="N867" s="9"/>
    </row>
    <row r="868">
      <c r="A868" s="9"/>
      <c r="B868" s="10"/>
      <c r="C868" s="11"/>
      <c r="D868" s="9"/>
      <c r="E868" s="11"/>
      <c r="F868" s="9"/>
      <c r="G868" s="9"/>
      <c r="H868" s="9"/>
      <c r="I868" s="9"/>
      <c r="J868" s="10"/>
      <c r="K868" s="9"/>
      <c r="L868" s="9"/>
      <c r="M868" s="12"/>
      <c r="N868" s="9"/>
    </row>
    <row r="869">
      <c r="A869" s="9"/>
      <c r="B869" s="10"/>
      <c r="C869" s="11"/>
      <c r="D869" s="9"/>
      <c r="E869" s="11"/>
      <c r="F869" s="9"/>
      <c r="G869" s="9"/>
      <c r="H869" s="9"/>
      <c r="I869" s="9"/>
      <c r="J869" s="10"/>
      <c r="K869" s="9"/>
      <c r="L869" s="9"/>
      <c r="M869" s="12"/>
      <c r="N869" s="9"/>
    </row>
    <row r="870">
      <c r="A870" s="9"/>
      <c r="B870" s="10"/>
      <c r="C870" s="11"/>
      <c r="D870" s="9"/>
      <c r="E870" s="11"/>
      <c r="F870" s="9"/>
      <c r="G870" s="9"/>
      <c r="H870" s="9"/>
      <c r="I870" s="9"/>
      <c r="J870" s="10"/>
      <c r="K870" s="9"/>
      <c r="L870" s="9"/>
      <c r="M870" s="12"/>
      <c r="N870" s="9"/>
    </row>
    <row r="871">
      <c r="A871" s="9"/>
      <c r="B871" s="10"/>
      <c r="C871" s="11"/>
      <c r="D871" s="9"/>
      <c r="E871" s="11"/>
      <c r="F871" s="9"/>
      <c r="G871" s="9"/>
      <c r="H871" s="9"/>
      <c r="I871" s="9"/>
      <c r="J871" s="10"/>
      <c r="K871" s="9"/>
      <c r="L871" s="9"/>
      <c r="M871" s="12"/>
      <c r="N871" s="9"/>
    </row>
    <row r="872">
      <c r="A872" s="9"/>
      <c r="B872" s="10"/>
      <c r="C872" s="11"/>
      <c r="D872" s="9"/>
      <c r="E872" s="11"/>
      <c r="F872" s="9"/>
      <c r="G872" s="9"/>
      <c r="H872" s="9"/>
      <c r="I872" s="9"/>
      <c r="J872" s="10"/>
      <c r="K872" s="9"/>
      <c r="L872" s="9"/>
      <c r="M872" s="12"/>
      <c r="N872" s="9"/>
    </row>
    <row r="873">
      <c r="A873" s="9"/>
      <c r="B873" s="10"/>
      <c r="C873" s="11"/>
      <c r="D873" s="9"/>
      <c r="E873" s="11"/>
      <c r="F873" s="9"/>
      <c r="G873" s="9"/>
      <c r="H873" s="9"/>
      <c r="I873" s="9"/>
      <c r="J873" s="10"/>
      <c r="K873" s="9"/>
      <c r="L873" s="9"/>
      <c r="M873" s="12"/>
      <c r="N873" s="9"/>
    </row>
    <row r="874">
      <c r="A874" s="9"/>
      <c r="B874" s="10"/>
      <c r="C874" s="11"/>
      <c r="D874" s="9"/>
      <c r="E874" s="11"/>
      <c r="F874" s="9"/>
      <c r="G874" s="9"/>
      <c r="H874" s="9"/>
      <c r="I874" s="9"/>
      <c r="J874" s="10"/>
      <c r="K874" s="9"/>
      <c r="L874" s="9"/>
      <c r="M874" s="12"/>
      <c r="N874" s="9"/>
    </row>
    <row r="875">
      <c r="A875" s="9"/>
      <c r="B875" s="10"/>
      <c r="C875" s="11"/>
      <c r="D875" s="9"/>
      <c r="E875" s="11"/>
      <c r="F875" s="9"/>
      <c r="G875" s="9"/>
      <c r="H875" s="9"/>
      <c r="I875" s="9"/>
      <c r="J875" s="10"/>
      <c r="K875" s="9"/>
      <c r="L875" s="9"/>
      <c r="M875" s="12"/>
      <c r="N875" s="9"/>
    </row>
    <row r="876">
      <c r="A876" s="9"/>
      <c r="B876" s="10"/>
      <c r="C876" s="11"/>
      <c r="D876" s="9"/>
      <c r="E876" s="11"/>
      <c r="F876" s="9"/>
      <c r="G876" s="9"/>
      <c r="H876" s="9"/>
      <c r="I876" s="9"/>
      <c r="J876" s="10"/>
      <c r="K876" s="9"/>
      <c r="L876" s="9"/>
      <c r="M876" s="12"/>
      <c r="N876" s="9"/>
    </row>
    <row r="877">
      <c r="A877" s="9"/>
      <c r="B877" s="10"/>
      <c r="C877" s="11"/>
      <c r="D877" s="9"/>
      <c r="E877" s="11"/>
      <c r="F877" s="9"/>
      <c r="G877" s="9"/>
      <c r="H877" s="9"/>
      <c r="I877" s="9"/>
      <c r="J877" s="10"/>
      <c r="K877" s="9"/>
      <c r="L877" s="9"/>
      <c r="M877" s="12"/>
      <c r="N877" s="9"/>
    </row>
    <row r="878">
      <c r="A878" s="9"/>
      <c r="B878" s="10"/>
      <c r="C878" s="11"/>
      <c r="D878" s="9"/>
      <c r="E878" s="11"/>
      <c r="F878" s="9"/>
      <c r="G878" s="9"/>
      <c r="H878" s="9"/>
      <c r="I878" s="9"/>
      <c r="J878" s="10"/>
      <c r="K878" s="9"/>
      <c r="L878" s="9"/>
      <c r="M878" s="12"/>
      <c r="N878" s="9"/>
    </row>
    <row r="879">
      <c r="A879" s="9"/>
      <c r="B879" s="10"/>
      <c r="C879" s="11"/>
      <c r="D879" s="9"/>
      <c r="E879" s="11"/>
      <c r="F879" s="9"/>
      <c r="G879" s="9"/>
      <c r="H879" s="9"/>
      <c r="I879" s="9"/>
      <c r="J879" s="10"/>
      <c r="K879" s="9"/>
      <c r="L879" s="9"/>
      <c r="M879" s="12"/>
      <c r="N879" s="9"/>
    </row>
    <row r="880">
      <c r="A880" s="9"/>
      <c r="B880" s="10"/>
      <c r="C880" s="11"/>
      <c r="D880" s="9"/>
      <c r="E880" s="11"/>
      <c r="F880" s="9"/>
      <c r="G880" s="9"/>
      <c r="H880" s="9"/>
      <c r="I880" s="9"/>
      <c r="J880" s="10"/>
      <c r="K880" s="9"/>
      <c r="L880" s="9"/>
      <c r="M880" s="12"/>
      <c r="N880" s="9"/>
    </row>
    <row r="881">
      <c r="A881" s="9"/>
      <c r="B881" s="10"/>
      <c r="C881" s="11"/>
      <c r="D881" s="9"/>
      <c r="E881" s="11"/>
      <c r="F881" s="9"/>
      <c r="G881" s="9"/>
      <c r="H881" s="9"/>
      <c r="I881" s="9"/>
      <c r="J881" s="10"/>
      <c r="K881" s="9"/>
      <c r="L881" s="9"/>
      <c r="M881" s="12"/>
      <c r="N881" s="9"/>
    </row>
    <row r="882">
      <c r="A882" s="9"/>
      <c r="B882" s="10"/>
      <c r="C882" s="11"/>
      <c r="D882" s="9"/>
      <c r="E882" s="11"/>
      <c r="F882" s="9"/>
      <c r="G882" s="9"/>
      <c r="H882" s="9"/>
      <c r="I882" s="9"/>
      <c r="J882" s="10"/>
      <c r="K882" s="9"/>
      <c r="L882" s="9"/>
      <c r="M882" s="12"/>
      <c r="N882" s="9"/>
    </row>
    <row r="883">
      <c r="A883" s="9"/>
      <c r="B883" s="10"/>
      <c r="C883" s="11"/>
      <c r="D883" s="9"/>
      <c r="E883" s="11"/>
      <c r="F883" s="9"/>
      <c r="G883" s="9"/>
      <c r="H883" s="9"/>
      <c r="I883" s="9"/>
      <c r="J883" s="10"/>
      <c r="K883" s="9"/>
      <c r="L883" s="9"/>
      <c r="M883" s="12"/>
      <c r="N883" s="9"/>
    </row>
    <row r="884">
      <c r="A884" s="9"/>
      <c r="B884" s="10"/>
      <c r="C884" s="11"/>
      <c r="D884" s="9"/>
      <c r="E884" s="11"/>
      <c r="F884" s="9"/>
      <c r="G884" s="9"/>
      <c r="H884" s="9"/>
      <c r="I884" s="9"/>
      <c r="J884" s="10"/>
      <c r="K884" s="9"/>
      <c r="L884" s="9"/>
      <c r="M884" s="12"/>
      <c r="N884" s="9"/>
    </row>
    <row r="885">
      <c r="A885" s="9"/>
      <c r="B885" s="10"/>
      <c r="C885" s="11"/>
      <c r="D885" s="9"/>
      <c r="E885" s="11"/>
      <c r="F885" s="9"/>
      <c r="G885" s="9"/>
      <c r="H885" s="9"/>
      <c r="I885" s="9"/>
      <c r="J885" s="10"/>
      <c r="K885" s="9"/>
      <c r="L885" s="9"/>
      <c r="M885" s="12"/>
      <c r="N885" s="9"/>
    </row>
    <row r="886">
      <c r="A886" s="9"/>
      <c r="B886" s="10"/>
      <c r="C886" s="11"/>
      <c r="D886" s="9"/>
      <c r="E886" s="11"/>
      <c r="F886" s="9"/>
      <c r="G886" s="9"/>
      <c r="H886" s="9"/>
      <c r="I886" s="9"/>
      <c r="J886" s="10"/>
      <c r="K886" s="9"/>
      <c r="L886" s="9"/>
      <c r="M886" s="12"/>
      <c r="N886" s="9"/>
    </row>
    <row r="887">
      <c r="A887" s="9"/>
      <c r="B887" s="10"/>
      <c r="C887" s="11"/>
      <c r="D887" s="9"/>
      <c r="E887" s="11"/>
      <c r="F887" s="9"/>
      <c r="G887" s="9"/>
      <c r="H887" s="9"/>
      <c r="I887" s="9"/>
      <c r="J887" s="10"/>
      <c r="K887" s="9"/>
      <c r="L887" s="9"/>
      <c r="M887" s="12"/>
      <c r="N887" s="9"/>
    </row>
    <row r="888">
      <c r="A888" s="9"/>
      <c r="B888" s="10"/>
      <c r="C888" s="11"/>
      <c r="D888" s="9"/>
      <c r="E888" s="11"/>
      <c r="F888" s="9"/>
      <c r="G888" s="9"/>
      <c r="H888" s="9"/>
      <c r="I888" s="9"/>
      <c r="J888" s="10"/>
      <c r="K888" s="9"/>
      <c r="L888" s="9"/>
      <c r="M888" s="12"/>
      <c r="N888" s="9"/>
    </row>
    <row r="889">
      <c r="A889" s="9"/>
      <c r="B889" s="10"/>
      <c r="C889" s="11"/>
      <c r="D889" s="9"/>
      <c r="E889" s="11"/>
      <c r="F889" s="9"/>
      <c r="G889" s="9"/>
      <c r="H889" s="9"/>
      <c r="I889" s="9"/>
      <c r="J889" s="10"/>
      <c r="K889" s="9"/>
      <c r="L889" s="9"/>
      <c r="M889" s="12"/>
      <c r="N889" s="9"/>
    </row>
    <row r="890">
      <c r="A890" s="9"/>
      <c r="B890" s="10"/>
      <c r="C890" s="11"/>
      <c r="D890" s="9"/>
      <c r="E890" s="11"/>
      <c r="F890" s="9"/>
      <c r="G890" s="9"/>
      <c r="H890" s="9"/>
      <c r="I890" s="9"/>
      <c r="J890" s="10"/>
      <c r="K890" s="9"/>
      <c r="L890" s="9"/>
      <c r="M890" s="12"/>
      <c r="N890" s="9"/>
    </row>
    <row r="891">
      <c r="A891" s="9"/>
      <c r="B891" s="10"/>
      <c r="C891" s="11"/>
      <c r="D891" s="9"/>
      <c r="E891" s="11"/>
      <c r="F891" s="9"/>
      <c r="G891" s="9"/>
      <c r="H891" s="9"/>
      <c r="I891" s="9"/>
      <c r="J891" s="10"/>
      <c r="K891" s="9"/>
      <c r="L891" s="9"/>
      <c r="M891" s="12"/>
      <c r="N891" s="9"/>
    </row>
    <row r="892">
      <c r="A892" s="9"/>
      <c r="B892" s="10"/>
      <c r="C892" s="11"/>
      <c r="D892" s="9"/>
      <c r="E892" s="11"/>
      <c r="F892" s="9"/>
      <c r="G892" s="9"/>
      <c r="H892" s="9"/>
      <c r="I892" s="9"/>
      <c r="J892" s="10"/>
      <c r="K892" s="9"/>
      <c r="L892" s="9"/>
      <c r="M892" s="12"/>
      <c r="N892" s="9"/>
    </row>
    <row r="893">
      <c r="A893" s="9"/>
      <c r="B893" s="10"/>
      <c r="C893" s="11"/>
      <c r="D893" s="9"/>
      <c r="E893" s="11"/>
      <c r="F893" s="9"/>
      <c r="G893" s="9"/>
      <c r="H893" s="9"/>
      <c r="I893" s="9"/>
      <c r="J893" s="10"/>
      <c r="K893" s="9"/>
      <c r="L893" s="9"/>
      <c r="M893" s="12"/>
      <c r="N893" s="9"/>
    </row>
    <row r="894">
      <c r="A894" s="9"/>
      <c r="B894" s="10"/>
      <c r="C894" s="11"/>
      <c r="D894" s="9"/>
      <c r="E894" s="11"/>
      <c r="F894" s="9"/>
      <c r="G894" s="9"/>
      <c r="H894" s="9"/>
      <c r="I894" s="9"/>
      <c r="J894" s="10"/>
      <c r="K894" s="9"/>
      <c r="L894" s="9"/>
      <c r="M894" s="12"/>
      <c r="N894" s="9"/>
    </row>
    <row r="895">
      <c r="A895" s="9"/>
      <c r="B895" s="10"/>
      <c r="C895" s="11"/>
      <c r="D895" s="9"/>
      <c r="E895" s="11"/>
      <c r="F895" s="9"/>
      <c r="G895" s="9"/>
      <c r="H895" s="9"/>
      <c r="I895" s="9"/>
      <c r="J895" s="10"/>
      <c r="K895" s="9"/>
      <c r="L895" s="9"/>
      <c r="M895" s="12"/>
      <c r="N895" s="9"/>
    </row>
    <row r="896">
      <c r="A896" s="9"/>
      <c r="B896" s="10"/>
      <c r="C896" s="11"/>
      <c r="D896" s="9"/>
      <c r="E896" s="11"/>
      <c r="F896" s="9"/>
      <c r="G896" s="9"/>
      <c r="H896" s="9"/>
      <c r="I896" s="9"/>
      <c r="J896" s="10"/>
      <c r="K896" s="9"/>
      <c r="L896" s="9"/>
      <c r="M896" s="12"/>
      <c r="N896" s="9"/>
    </row>
    <row r="897">
      <c r="A897" s="9"/>
      <c r="B897" s="10"/>
      <c r="C897" s="11"/>
      <c r="D897" s="9"/>
      <c r="E897" s="11"/>
      <c r="F897" s="9"/>
      <c r="G897" s="9"/>
      <c r="H897" s="9"/>
      <c r="I897" s="9"/>
      <c r="J897" s="10"/>
      <c r="K897" s="9"/>
      <c r="L897" s="9"/>
      <c r="M897" s="12"/>
      <c r="N897" s="9"/>
    </row>
    <row r="898">
      <c r="A898" s="9"/>
      <c r="B898" s="10"/>
      <c r="C898" s="11"/>
      <c r="D898" s="9"/>
      <c r="E898" s="11"/>
      <c r="F898" s="9"/>
      <c r="G898" s="9"/>
      <c r="H898" s="9"/>
      <c r="I898" s="9"/>
      <c r="J898" s="10"/>
      <c r="K898" s="9"/>
      <c r="L898" s="9"/>
      <c r="M898" s="12"/>
      <c r="N898" s="9"/>
    </row>
    <row r="899">
      <c r="A899" s="9"/>
      <c r="B899" s="10"/>
      <c r="C899" s="11"/>
      <c r="D899" s="9"/>
      <c r="E899" s="11"/>
      <c r="F899" s="9"/>
      <c r="G899" s="9"/>
      <c r="H899" s="9"/>
      <c r="I899" s="9"/>
      <c r="J899" s="10"/>
      <c r="K899" s="9"/>
      <c r="L899" s="9"/>
      <c r="M899" s="12"/>
      <c r="N899" s="9"/>
    </row>
    <row r="900">
      <c r="A900" s="9"/>
      <c r="B900" s="10"/>
      <c r="C900" s="11"/>
      <c r="D900" s="9"/>
      <c r="E900" s="11"/>
      <c r="F900" s="9"/>
      <c r="G900" s="9"/>
      <c r="H900" s="9"/>
      <c r="I900" s="9"/>
      <c r="J900" s="10"/>
      <c r="K900" s="9"/>
      <c r="L900" s="9"/>
      <c r="M900" s="12"/>
      <c r="N900" s="9"/>
    </row>
    <row r="901">
      <c r="A901" s="9"/>
      <c r="B901" s="10"/>
      <c r="C901" s="11"/>
      <c r="D901" s="9"/>
      <c r="E901" s="11"/>
      <c r="F901" s="9"/>
      <c r="G901" s="9"/>
      <c r="H901" s="9"/>
      <c r="I901" s="9"/>
      <c r="J901" s="10"/>
      <c r="K901" s="9"/>
      <c r="L901" s="9"/>
      <c r="M901" s="12"/>
      <c r="N901" s="9"/>
    </row>
    <row r="902">
      <c r="A902" s="9"/>
      <c r="B902" s="10"/>
      <c r="C902" s="11"/>
      <c r="D902" s="9"/>
      <c r="E902" s="11"/>
      <c r="F902" s="9"/>
      <c r="G902" s="9"/>
      <c r="H902" s="9"/>
      <c r="I902" s="9"/>
      <c r="J902" s="10"/>
      <c r="K902" s="9"/>
      <c r="L902" s="9"/>
      <c r="M902" s="12"/>
      <c r="N902" s="9"/>
    </row>
    <row r="903">
      <c r="A903" s="9"/>
      <c r="B903" s="10"/>
      <c r="C903" s="11"/>
      <c r="D903" s="9"/>
      <c r="E903" s="11"/>
      <c r="F903" s="9"/>
      <c r="G903" s="9"/>
      <c r="H903" s="9"/>
      <c r="I903" s="9"/>
      <c r="J903" s="10"/>
      <c r="K903" s="9"/>
      <c r="L903" s="9"/>
      <c r="M903" s="12"/>
      <c r="N903" s="9"/>
    </row>
    <row r="904">
      <c r="A904" s="9"/>
      <c r="B904" s="10"/>
      <c r="C904" s="11"/>
      <c r="D904" s="9"/>
      <c r="E904" s="11"/>
      <c r="F904" s="9"/>
      <c r="G904" s="9"/>
      <c r="H904" s="9"/>
      <c r="I904" s="9"/>
      <c r="J904" s="10"/>
      <c r="K904" s="9"/>
      <c r="L904" s="9"/>
      <c r="M904" s="12"/>
      <c r="N904" s="9"/>
    </row>
    <row r="905">
      <c r="A905" s="9"/>
      <c r="B905" s="10"/>
      <c r="C905" s="11"/>
      <c r="D905" s="9"/>
      <c r="E905" s="11"/>
      <c r="F905" s="9"/>
      <c r="G905" s="9"/>
      <c r="H905" s="9"/>
      <c r="I905" s="9"/>
      <c r="J905" s="10"/>
      <c r="K905" s="9"/>
      <c r="L905" s="9"/>
      <c r="M905" s="12"/>
      <c r="N905" s="9"/>
    </row>
    <row r="906">
      <c r="A906" s="9"/>
      <c r="B906" s="10"/>
      <c r="C906" s="11"/>
      <c r="D906" s="9"/>
      <c r="E906" s="11"/>
      <c r="F906" s="9"/>
      <c r="G906" s="9"/>
      <c r="H906" s="9"/>
      <c r="I906" s="9"/>
      <c r="J906" s="10"/>
      <c r="K906" s="9"/>
      <c r="L906" s="9"/>
      <c r="M906" s="12"/>
      <c r="N906" s="9"/>
    </row>
    <row r="907">
      <c r="A907" s="9"/>
      <c r="B907" s="10"/>
      <c r="C907" s="11"/>
      <c r="D907" s="9"/>
      <c r="E907" s="11"/>
      <c r="F907" s="9"/>
      <c r="G907" s="9"/>
      <c r="H907" s="9"/>
      <c r="I907" s="9"/>
      <c r="J907" s="10"/>
      <c r="K907" s="9"/>
      <c r="L907" s="9"/>
      <c r="M907" s="12"/>
      <c r="N907" s="9"/>
    </row>
    <row r="908">
      <c r="A908" s="9"/>
      <c r="B908" s="10"/>
      <c r="C908" s="11"/>
      <c r="D908" s="9"/>
      <c r="E908" s="11"/>
      <c r="F908" s="9"/>
      <c r="G908" s="9"/>
      <c r="H908" s="9"/>
      <c r="I908" s="9"/>
      <c r="J908" s="10"/>
      <c r="K908" s="9"/>
      <c r="L908" s="9"/>
      <c r="M908" s="12"/>
      <c r="N908" s="9"/>
    </row>
    <row r="909">
      <c r="A909" s="9"/>
      <c r="B909" s="10"/>
      <c r="C909" s="11"/>
      <c r="D909" s="9"/>
      <c r="E909" s="11"/>
      <c r="F909" s="9"/>
      <c r="G909" s="9"/>
      <c r="H909" s="9"/>
      <c r="I909" s="9"/>
      <c r="J909" s="10"/>
      <c r="K909" s="9"/>
      <c r="L909" s="9"/>
      <c r="M909" s="12"/>
      <c r="N909" s="9"/>
    </row>
    <row r="910">
      <c r="A910" s="9"/>
      <c r="B910" s="10"/>
      <c r="C910" s="11"/>
      <c r="D910" s="9"/>
      <c r="E910" s="11"/>
      <c r="F910" s="9"/>
      <c r="G910" s="9"/>
      <c r="H910" s="9"/>
      <c r="I910" s="9"/>
      <c r="J910" s="10"/>
      <c r="K910" s="9"/>
      <c r="L910" s="9"/>
      <c r="M910" s="12"/>
      <c r="N910" s="9"/>
    </row>
    <row r="911">
      <c r="A911" s="9"/>
      <c r="B911" s="10"/>
      <c r="C911" s="11"/>
      <c r="D911" s="9"/>
      <c r="E911" s="11"/>
      <c r="F911" s="9"/>
      <c r="G911" s="9"/>
      <c r="H911" s="9"/>
      <c r="I911" s="9"/>
      <c r="J911" s="10"/>
      <c r="K911" s="9"/>
      <c r="L911" s="9"/>
      <c r="M911" s="12"/>
      <c r="N911" s="9"/>
    </row>
    <row r="912">
      <c r="A912" s="9"/>
      <c r="B912" s="10"/>
      <c r="C912" s="11"/>
      <c r="D912" s="9"/>
      <c r="E912" s="11"/>
      <c r="F912" s="9"/>
      <c r="G912" s="9"/>
      <c r="H912" s="9"/>
      <c r="I912" s="9"/>
      <c r="J912" s="10"/>
      <c r="K912" s="9"/>
      <c r="L912" s="9"/>
      <c r="M912" s="12"/>
      <c r="N912" s="9"/>
    </row>
    <row r="913">
      <c r="A913" s="9"/>
      <c r="B913" s="10"/>
      <c r="C913" s="11"/>
      <c r="D913" s="9"/>
      <c r="E913" s="11"/>
      <c r="F913" s="9"/>
      <c r="G913" s="9"/>
      <c r="H913" s="9"/>
      <c r="I913" s="9"/>
      <c r="J913" s="10"/>
      <c r="K913" s="9"/>
      <c r="L913" s="9"/>
      <c r="M913" s="12"/>
      <c r="N913" s="9"/>
    </row>
    <row r="914">
      <c r="A914" s="9"/>
      <c r="B914" s="10"/>
      <c r="C914" s="11"/>
      <c r="D914" s="9"/>
      <c r="E914" s="11"/>
      <c r="F914" s="9"/>
      <c r="G914" s="9"/>
      <c r="H914" s="9"/>
      <c r="I914" s="9"/>
      <c r="J914" s="10"/>
      <c r="K914" s="9"/>
      <c r="L914" s="9"/>
      <c r="M914" s="12"/>
      <c r="N914" s="9"/>
    </row>
    <row r="915">
      <c r="A915" s="9"/>
      <c r="B915" s="10"/>
      <c r="C915" s="11"/>
      <c r="D915" s="9"/>
      <c r="E915" s="11"/>
      <c r="F915" s="9"/>
      <c r="G915" s="9"/>
      <c r="H915" s="9"/>
      <c r="I915" s="9"/>
      <c r="J915" s="10"/>
      <c r="K915" s="9"/>
      <c r="L915" s="9"/>
      <c r="M915" s="12"/>
      <c r="N915" s="9"/>
    </row>
    <row r="916">
      <c r="A916" s="9"/>
      <c r="B916" s="10"/>
      <c r="C916" s="11"/>
      <c r="D916" s="9"/>
      <c r="E916" s="11"/>
      <c r="F916" s="9"/>
      <c r="G916" s="9"/>
      <c r="H916" s="9"/>
      <c r="I916" s="9"/>
      <c r="J916" s="10"/>
      <c r="K916" s="9"/>
      <c r="L916" s="9"/>
      <c r="M916" s="12"/>
      <c r="N916" s="9"/>
    </row>
    <row r="917">
      <c r="A917" s="9"/>
      <c r="B917" s="10"/>
      <c r="C917" s="11"/>
      <c r="D917" s="9"/>
      <c r="E917" s="11"/>
      <c r="F917" s="9"/>
      <c r="G917" s="9"/>
      <c r="H917" s="9"/>
      <c r="I917" s="9"/>
      <c r="J917" s="10"/>
      <c r="K917" s="9"/>
      <c r="L917" s="9"/>
      <c r="M917" s="12"/>
      <c r="N917" s="9"/>
    </row>
    <row r="918">
      <c r="A918" s="9"/>
      <c r="B918" s="10"/>
      <c r="C918" s="11"/>
      <c r="D918" s="9"/>
      <c r="E918" s="11"/>
      <c r="F918" s="9"/>
      <c r="G918" s="9"/>
      <c r="H918" s="9"/>
      <c r="I918" s="9"/>
      <c r="J918" s="10"/>
      <c r="K918" s="9"/>
      <c r="L918" s="9"/>
      <c r="M918" s="12"/>
      <c r="N918" s="9"/>
    </row>
    <row r="919">
      <c r="A919" s="9"/>
      <c r="B919" s="10"/>
      <c r="C919" s="11"/>
      <c r="D919" s="9"/>
      <c r="E919" s="11"/>
      <c r="F919" s="9"/>
      <c r="G919" s="9"/>
      <c r="H919" s="9"/>
      <c r="I919" s="9"/>
      <c r="J919" s="10"/>
      <c r="K919" s="9"/>
      <c r="L919" s="9"/>
      <c r="M919" s="12"/>
      <c r="N919" s="9"/>
    </row>
    <row r="920">
      <c r="A920" s="9"/>
      <c r="B920" s="10"/>
      <c r="C920" s="11"/>
      <c r="D920" s="9"/>
      <c r="E920" s="11"/>
      <c r="F920" s="9"/>
      <c r="G920" s="9"/>
      <c r="H920" s="9"/>
      <c r="I920" s="9"/>
      <c r="J920" s="10"/>
      <c r="K920" s="9"/>
      <c r="L920" s="9"/>
      <c r="M920" s="12"/>
      <c r="N920" s="9"/>
    </row>
    <row r="921">
      <c r="A921" s="9"/>
      <c r="B921" s="10"/>
      <c r="C921" s="11"/>
      <c r="D921" s="9"/>
      <c r="E921" s="11"/>
      <c r="F921" s="9"/>
      <c r="G921" s="9"/>
      <c r="H921" s="9"/>
      <c r="I921" s="9"/>
      <c r="J921" s="10"/>
      <c r="K921" s="9"/>
      <c r="L921" s="9"/>
      <c r="M921" s="12"/>
      <c r="N921" s="9"/>
    </row>
    <row r="922">
      <c r="A922" s="9"/>
      <c r="B922" s="10"/>
      <c r="C922" s="11"/>
      <c r="D922" s="9"/>
      <c r="E922" s="11"/>
      <c r="F922" s="9"/>
      <c r="G922" s="9"/>
      <c r="H922" s="9"/>
      <c r="I922" s="9"/>
      <c r="J922" s="10"/>
      <c r="K922" s="9"/>
      <c r="L922" s="9"/>
      <c r="M922" s="12"/>
      <c r="N922" s="9"/>
    </row>
    <row r="923">
      <c r="A923" s="9"/>
      <c r="B923" s="10"/>
      <c r="C923" s="11"/>
      <c r="D923" s="9"/>
      <c r="E923" s="11"/>
      <c r="F923" s="9"/>
      <c r="G923" s="9"/>
      <c r="H923" s="9"/>
      <c r="I923" s="9"/>
      <c r="J923" s="10"/>
      <c r="K923" s="9"/>
      <c r="L923" s="9"/>
      <c r="M923" s="12"/>
      <c r="N923" s="9"/>
    </row>
    <row r="924">
      <c r="A924" s="9"/>
      <c r="B924" s="10"/>
      <c r="C924" s="11"/>
      <c r="D924" s="9"/>
      <c r="E924" s="11"/>
      <c r="F924" s="9"/>
      <c r="G924" s="9"/>
      <c r="H924" s="9"/>
      <c r="I924" s="9"/>
      <c r="J924" s="10"/>
      <c r="K924" s="9"/>
      <c r="L924" s="9"/>
      <c r="M924" s="12"/>
      <c r="N924" s="9"/>
    </row>
    <row r="925">
      <c r="A925" s="9"/>
      <c r="B925" s="10"/>
      <c r="C925" s="11"/>
      <c r="D925" s="9"/>
      <c r="E925" s="11"/>
      <c r="F925" s="9"/>
      <c r="G925" s="9"/>
      <c r="H925" s="9"/>
      <c r="I925" s="9"/>
      <c r="J925" s="10"/>
      <c r="K925" s="9"/>
      <c r="L925" s="9"/>
      <c r="M925" s="12"/>
      <c r="N925" s="9"/>
    </row>
    <row r="926">
      <c r="A926" s="9"/>
      <c r="B926" s="10"/>
      <c r="C926" s="11"/>
      <c r="D926" s="9"/>
      <c r="E926" s="11"/>
      <c r="F926" s="9"/>
      <c r="G926" s="9"/>
      <c r="H926" s="9"/>
      <c r="I926" s="9"/>
      <c r="J926" s="10"/>
      <c r="K926" s="9"/>
      <c r="L926" s="9"/>
      <c r="M926" s="12"/>
      <c r="N926" s="9"/>
    </row>
    <row r="927">
      <c r="A927" s="9"/>
      <c r="B927" s="10"/>
      <c r="C927" s="11"/>
      <c r="D927" s="9"/>
      <c r="E927" s="11"/>
      <c r="F927" s="9"/>
      <c r="G927" s="9"/>
      <c r="H927" s="9"/>
      <c r="I927" s="9"/>
      <c r="J927" s="10"/>
      <c r="K927" s="9"/>
      <c r="L927" s="9"/>
      <c r="M927" s="12"/>
      <c r="N927" s="9"/>
    </row>
    <row r="928">
      <c r="A928" s="9"/>
      <c r="B928" s="10"/>
      <c r="C928" s="11"/>
      <c r="D928" s="9"/>
      <c r="E928" s="11"/>
      <c r="F928" s="9"/>
      <c r="G928" s="9"/>
      <c r="H928" s="9"/>
      <c r="I928" s="9"/>
      <c r="J928" s="10"/>
      <c r="K928" s="9"/>
      <c r="L928" s="9"/>
      <c r="M928" s="12"/>
      <c r="N928" s="9"/>
    </row>
    <row r="929">
      <c r="A929" s="9"/>
      <c r="B929" s="10"/>
      <c r="C929" s="11"/>
      <c r="D929" s="9"/>
      <c r="E929" s="11"/>
      <c r="F929" s="9"/>
      <c r="G929" s="9"/>
      <c r="H929" s="9"/>
      <c r="I929" s="9"/>
      <c r="J929" s="10"/>
      <c r="K929" s="9"/>
      <c r="L929" s="9"/>
      <c r="M929" s="12"/>
      <c r="N929" s="9"/>
    </row>
    <row r="930">
      <c r="A930" s="9"/>
      <c r="B930" s="10"/>
      <c r="C930" s="11"/>
      <c r="D930" s="9"/>
      <c r="E930" s="11"/>
      <c r="F930" s="9"/>
      <c r="G930" s="9"/>
      <c r="H930" s="9"/>
      <c r="I930" s="9"/>
      <c r="J930" s="10"/>
      <c r="K930" s="9"/>
      <c r="L930" s="9"/>
      <c r="M930" s="12"/>
      <c r="N930" s="9"/>
    </row>
    <row r="931">
      <c r="A931" s="9"/>
      <c r="B931" s="10"/>
      <c r="C931" s="11"/>
      <c r="D931" s="9"/>
      <c r="E931" s="11"/>
      <c r="F931" s="9"/>
      <c r="G931" s="9"/>
      <c r="H931" s="9"/>
      <c r="I931" s="9"/>
      <c r="J931" s="10"/>
      <c r="K931" s="9"/>
      <c r="L931" s="9"/>
      <c r="M931" s="12"/>
      <c r="N931" s="9"/>
    </row>
    <row r="932">
      <c r="A932" s="9"/>
      <c r="B932" s="10"/>
      <c r="C932" s="11"/>
      <c r="D932" s="9"/>
      <c r="E932" s="11"/>
      <c r="F932" s="9"/>
      <c r="G932" s="9"/>
      <c r="H932" s="9"/>
      <c r="I932" s="9"/>
      <c r="J932" s="10"/>
      <c r="K932" s="9"/>
      <c r="L932" s="9"/>
      <c r="M932" s="12"/>
      <c r="N932" s="9"/>
    </row>
    <row r="933">
      <c r="A933" s="9"/>
      <c r="B933" s="10"/>
      <c r="C933" s="11"/>
      <c r="D933" s="9"/>
      <c r="E933" s="11"/>
      <c r="F933" s="9"/>
      <c r="G933" s="9"/>
      <c r="H933" s="9"/>
      <c r="I933" s="9"/>
      <c r="J933" s="10"/>
      <c r="K933" s="9"/>
      <c r="L933" s="9"/>
      <c r="M933" s="12"/>
      <c r="N933" s="9"/>
    </row>
    <row r="934">
      <c r="A934" s="9"/>
      <c r="B934" s="10"/>
      <c r="C934" s="11"/>
      <c r="D934" s="9"/>
      <c r="E934" s="11"/>
      <c r="F934" s="9"/>
      <c r="G934" s="9"/>
      <c r="H934" s="9"/>
      <c r="I934" s="9"/>
      <c r="J934" s="10"/>
      <c r="K934" s="9"/>
      <c r="L934" s="9"/>
      <c r="M934" s="12"/>
      <c r="N934" s="9"/>
    </row>
    <row r="935">
      <c r="A935" s="9"/>
      <c r="B935" s="10"/>
      <c r="C935" s="11"/>
      <c r="D935" s="9"/>
      <c r="E935" s="11"/>
      <c r="F935" s="9"/>
      <c r="G935" s="9"/>
      <c r="H935" s="9"/>
      <c r="I935" s="9"/>
      <c r="J935" s="10"/>
      <c r="K935" s="9"/>
      <c r="L935" s="9"/>
      <c r="M935" s="12"/>
      <c r="N935" s="9"/>
    </row>
    <row r="936">
      <c r="A936" s="9"/>
      <c r="B936" s="10"/>
      <c r="C936" s="11"/>
      <c r="D936" s="9"/>
      <c r="E936" s="11"/>
      <c r="F936" s="9"/>
      <c r="G936" s="9"/>
      <c r="H936" s="9"/>
      <c r="I936" s="9"/>
      <c r="J936" s="10"/>
      <c r="K936" s="9"/>
      <c r="L936" s="9"/>
      <c r="M936" s="12"/>
      <c r="N936" s="9"/>
    </row>
    <row r="937">
      <c r="A937" s="9"/>
      <c r="B937" s="10"/>
      <c r="C937" s="11"/>
      <c r="D937" s="9"/>
      <c r="E937" s="11"/>
      <c r="F937" s="9"/>
      <c r="G937" s="9"/>
      <c r="H937" s="9"/>
      <c r="I937" s="9"/>
      <c r="J937" s="10"/>
      <c r="K937" s="9"/>
      <c r="L937" s="9"/>
      <c r="M937" s="12"/>
      <c r="N937" s="9"/>
    </row>
    <row r="938">
      <c r="A938" s="9"/>
      <c r="B938" s="10"/>
      <c r="C938" s="11"/>
      <c r="D938" s="9"/>
      <c r="E938" s="11"/>
      <c r="F938" s="9"/>
      <c r="G938" s="9"/>
      <c r="H938" s="9"/>
      <c r="I938" s="9"/>
      <c r="J938" s="10"/>
      <c r="K938" s="9"/>
      <c r="L938" s="9"/>
      <c r="M938" s="12"/>
      <c r="N938" s="9"/>
    </row>
    <row r="939">
      <c r="A939" s="9"/>
      <c r="B939" s="10"/>
      <c r="C939" s="11"/>
      <c r="D939" s="9"/>
      <c r="E939" s="11"/>
      <c r="F939" s="9"/>
      <c r="G939" s="9"/>
      <c r="H939" s="9"/>
      <c r="I939" s="9"/>
      <c r="J939" s="10"/>
      <c r="K939" s="9"/>
      <c r="L939" s="9"/>
      <c r="M939" s="12"/>
      <c r="N939" s="9"/>
    </row>
    <row r="940">
      <c r="A940" s="9"/>
      <c r="B940" s="10"/>
      <c r="C940" s="11"/>
      <c r="D940" s="9"/>
      <c r="E940" s="11"/>
      <c r="F940" s="9"/>
      <c r="G940" s="9"/>
      <c r="H940" s="9"/>
      <c r="I940" s="9"/>
      <c r="J940" s="10"/>
      <c r="K940" s="9"/>
      <c r="L940" s="9"/>
      <c r="M940" s="12"/>
      <c r="N940" s="9"/>
    </row>
    <row r="941">
      <c r="A941" s="9"/>
      <c r="B941" s="10"/>
      <c r="C941" s="11"/>
      <c r="D941" s="9"/>
      <c r="E941" s="11"/>
      <c r="F941" s="9"/>
      <c r="G941" s="9"/>
      <c r="H941" s="9"/>
      <c r="I941" s="9"/>
      <c r="J941" s="10"/>
      <c r="K941" s="9"/>
      <c r="L941" s="9"/>
      <c r="M941" s="12"/>
      <c r="N941" s="9"/>
    </row>
    <row r="942">
      <c r="A942" s="9"/>
      <c r="B942" s="10"/>
      <c r="C942" s="11"/>
      <c r="D942" s="9"/>
      <c r="E942" s="11"/>
      <c r="F942" s="9"/>
      <c r="G942" s="9"/>
      <c r="H942" s="9"/>
      <c r="I942" s="9"/>
      <c r="J942" s="10"/>
      <c r="K942" s="9"/>
      <c r="L942" s="9"/>
      <c r="M942" s="12"/>
      <c r="N942" s="9"/>
    </row>
    <row r="943">
      <c r="A943" s="9"/>
      <c r="B943" s="10"/>
      <c r="C943" s="11"/>
      <c r="D943" s="9"/>
      <c r="E943" s="11"/>
      <c r="F943" s="9"/>
      <c r="G943" s="9"/>
      <c r="H943" s="9"/>
      <c r="I943" s="9"/>
      <c r="J943" s="10"/>
      <c r="K943" s="9"/>
      <c r="L943" s="9"/>
      <c r="M943" s="12"/>
      <c r="N943" s="9"/>
    </row>
    <row r="944">
      <c r="A944" s="9"/>
      <c r="B944" s="10"/>
      <c r="C944" s="11"/>
      <c r="D944" s="9"/>
      <c r="E944" s="11"/>
      <c r="F944" s="9"/>
      <c r="G944" s="9"/>
      <c r="H944" s="9"/>
      <c r="I944" s="9"/>
      <c r="J944" s="10"/>
      <c r="K944" s="9"/>
      <c r="L944" s="9"/>
      <c r="M944" s="12"/>
      <c r="N944" s="9"/>
    </row>
    <row r="945">
      <c r="A945" s="9"/>
      <c r="B945" s="10"/>
      <c r="C945" s="11"/>
      <c r="D945" s="9"/>
      <c r="E945" s="11"/>
      <c r="F945" s="9"/>
      <c r="G945" s="9"/>
      <c r="H945" s="9"/>
      <c r="I945" s="9"/>
      <c r="J945" s="10"/>
      <c r="K945" s="9"/>
      <c r="L945" s="9"/>
      <c r="M945" s="12"/>
      <c r="N945" s="9"/>
    </row>
    <row r="946">
      <c r="A946" s="9"/>
      <c r="B946" s="10"/>
      <c r="C946" s="11"/>
      <c r="D946" s="9"/>
      <c r="E946" s="11"/>
      <c r="F946" s="9"/>
      <c r="G946" s="9"/>
      <c r="H946" s="9"/>
      <c r="I946" s="9"/>
      <c r="J946" s="10"/>
      <c r="K946" s="9"/>
      <c r="L946" s="9"/>
      <c r="M946" s="12"/>
      <c r="N946" s="9"/>
    </row>
    <row r="947">
      <c r="A947" s="9"/>
      <c r="B947" s="10"/>
      <c r="C947" s="11"/>
      <c r="D947" s="9"/>
      <c r="E947" s="11"/>
      <c r="F947" s="9"/>
      <c r="G947" s="9"/>
      <c r="H947" s="9"/>
      <c r="I947" s="9"/>
      <c r="J947" s="10"/>
      <c r="K947" s="9"/>
      <c r="L947" s="9"/>
      <c r="M947" s="12"/>
      <c r="N947" s="9"/>
    </row>
    <row r="948">
      <c r="A948" s="9"/>
      <c r="B948" s="10"/>
      <c r="C948" s="11"/>
      <c r="D948" s="9"/>
      <c r="E948" s="11"/>
      <c r="F948" s="9"/>
      <c r="G948" s="9"/>
      <c r="H948" s="9"/>
      <c r="I948" s="9"/>
      <c r="J948" s="10"/>
      <c r="K948" s="9"/>
      <c r="L948" s="9"/>
      <c r="M948" s="12"/>
      <c r="N948" s="9"/>
    </row>
    <row r="949">
      <c r="A949" s="9"/>
      <c r="B949" s="10"/>
      <c r="C949" s="11"/>
      <c r="D949" s="9"/>
      <c r="E949" s="11"/>
      <c r="F949" s="9"/>
      <c r="G949" s="9"/>
      <c r="H949" s="9"/>
      <c r="I949" s="9"/>
      <c r="J949" s="10"/>
      <c r="K949" s="9"/>
      <c r="L949" s="9"/>
      <c r="M949" s="12"/>
      <c r="N949" s="9"/>
    </row>
    <row r="950">
      <c r="A950" s="9"/>
      <c r="B950" s="10"/>
      <c r="C950" s="11"/>
      <c r="D950" s="9"/>
      <c r="E950" s="11"/>
      <c r="F950" s="9"/>
      <c r="G950" s="9"/>
      <c r="H950" s="9"/>
      <c r="I950" s="9"/>
      <c r="J950" s="10"/>
      <c r="K950" s="9"/>
      <c r="L950" s="9"/>
      <c r="M950" s="12"/>
      <c r="N950" s="9"/>
    </row>
    <row r="951">
      <c r="A951" s="9"/>
      <c r="B951" s="10"/>
      <c r="C951" s="11"/>
      <c r="D951" s="9"/>
      <c r="E951" s="11"/>
      <c r="F951" s="9"/>
      <c r="G951" s="9"/>
      <c r="H951" s="9"/>
      <c r="I951" s="9"/>
      <c r="J951" s="10"/>
      <c r="K951" s="9"/>
      <c r="L951" s="9"/>
      <c r="M951" s="12"/>
      <c r="N951" s="9"/>
    </row>
    <row r="952">
      <c r="A952" s="9"/>
      <c r="B952" s="10"/>
      <c r="C952" s="11"/>
      <c r="D952" s="9"/>
      <c r="E952" s="11"/>
      <c r="F952" s="9"/>
      <c r="G952" s="9"/>
      <c r="H952" s="9"/>
      <c r="I952" s="9"/>
      <c r="J952" s="10"/>
      <c r="K952" s="9"/>
      <c r="L952" s="9"/>
      <c r="M952" s="12"/>
      <c r="N952" s="9"/>
    </row>
    <row r="953">
      <c r="A953" s="9"/>
      <c r="B953" s="10"/>
      <c r="C953" s="11"/>
      <c r="D953" s="9"/>
      <c r="E953" s="11"/>
      <c r="F953" s="9"/>
      <c r="G953" s="9"/>
      <c r="H953" s="9"/>
      <c r="I953" s="9"/>
      <c r="J953" s="10"/>
      <c r="K953" s="9"/>
      <c r="L953" s="9"/>
      <c r="M953" s="12"/>
      <c r="N953" s="9"/>
    </row>
    <row r="954">
      <c r="A954" s="9"/>
      <c r="B954" s="10"/>
      <c r="C954" s="11"/>
      <c r="D954" s="9"/>
      <c r="E954" s="11"/>
      <c r="F954" s="9"/>
      <c r="G954" s="9"/>
      <c r="H954" s="9"/>
      <c r="I954" s="9"/>
      <c r="J954" s="10"/>
      <c r="K954" s="9"/>
      <c r="L954" s="9"/>
      <c r="M954" s="12"/>
      <c r="N954" s="9"/>
    </row>
    <row r="955">
      <c r="A955" s="9"/>
      <c r="B955" s="10"/>
      <c r="C955" s="11"/>
      <c r="D955" s="9"/>
      <c r="E955" s="11"/>
      <c r="F955" s="9"/>
      <c r="G955" s="9"/>
      <c r="H955" s="9"/>
      <c r="I955" s="9"/>
      <c r="J955" s="10"/>
      <c r="K955" s="9"/>
      <c r="L955" s="9"/>
      <c r="M955" s="12"/>
      <c r="N955" s="9"/>
    </row>
    <row r="956">
      <c r="A956" s="9"/>
      <c r="B956" s="10"/>
      <c r="C956" s="11"/>
      <c r="D956" s="9"/>
      <c r="E956" s="11"/>
      <c r="F956" s="9"/>
      <c r="G956" s="9"/>
      <c r="H956" s="9"/>
      <c r="I956" s="9"/>
      <c r="J956" s="10"/>
      <c r="K956" s="9"/>
      <c r="L956" s="9"/>
      <c r="M956" s="12"/>
      <c r="N956" s="9"/>
    </row>
    <row r="957">
      <c r="A957" s="9"/>
      <c r="B957" s="10"/>
      <c r="C957" s="11"/>
      <c r="D957" s="9"/>
      <c r="E957" s="11"/>
      <c r="F957" s="9"/>
      <c r="G957" s="9"/>
      <c r="H957" s="9"/>
      <c r="I957" s="9"/>
      <c r="J957" s="10"/>
      <c r="K957" s="9"/>
      <c r="L957" s="9"/>
      <c r="M957" s="12"/>
      <c r="N957" s="9"/>
    </row>
    <row r="958">
      <c r="A958" s="9"/>
      <c r="B958" s="10"/>
      <c r="C958" s="11"/>
      <c r="D958" s="9"/>
      <c r="E958" s="11"/>
      <c r="F958" s="9"/>
      <c r="G958" s="9"/>
      <c r="H958" s="9"/>
      <c r="I958" s="9"/>
      <c r="J958" s="10"/>
      <c r="K958" s="9"/>
      <c r="L958" s="9"/>
      <c r="M958" s="12"/>
      <c r="N958" s="9"/>
    </row>
    <row r="959">
      <c r="A959" s="9"/>
      <c r="B959" s="10"/>
      <c r="C959" s="11"/>
      <c r="D959" s="9"/>
      <c r="E959" s="11"/>
      <c r="F959" s="9"/>
      <c r="G959" s="9"/>
      <c r="H959" s="9"/>
      <c r="I959" s="9"/>
      <c r="J959" s="10"/>
      <c r="K959" s="9"/>
      <c r="L959" s="9"/>
      <c r="M959" s="12"/>
      <c r="N959" s="9"/>
    </row>
    <row r="960">
      <c r="A960" s="9"/>
      <c r="B960" s="10"/>
      <c r="C960" s="11"/>
      <c r="D960" s="9"/>
      <c r="E960" s="11"/>
      <c r="F960" s="9"/>
      <c r="G960" s="9"/>
      <c r="H960" s="9"/>
      <c r="I960" s="9"/>
      <c r="J960" s="10"/>
      <c r="K960" s="9"/>
      <c r="L960" s="9"/>
      <c r="M960" s="12"/>
      <c r="N960" s="9"/>
    </row>
    <row r="961">
      <c r="A961" s="9"/>
      <c r="B961" s="10"/>
      <c r="C961" s="11"/>
      <c r="D961" s="9"/>
      <c r="E961" s="11"/>
      <c r="F961" s="9"/>
      <c r="G961" s="9"/>
      <c r="H961" s="9"/>
      <c r="I961" s="9"/>
      <c r="J961" s="10"/>
      <c r="K961" s="9"/>
      <c r="L961" s="9"/>
      <c r="M961" s="12"/>
      <c r="N961" s="9"/>
    </row>
    <row r="962">
      <c r="A962" s="9"/>
      <c r="B962" s="10"/>
      <c r="C962" s="11"/>
      <c r="D962" s="9"/>
      <c r="E962" s="11"/>
      <c r="F962" s="9"/>
      <c r="G962" s="9"/>
      <c r="H962" s="9"/>
      <c r="I962" s="9"/>
      <c r="J962" s="10"/>
      <c r="K962" s="9"/>
      <c r="L962" s="9"/>
      <c r="M962" s="12"/>
      <c r="N962" s="9"/>
    </row>
    <row r="963">
      <c r="A963" s="9"/>
      <c r="B963" s="10"/>
      <c r="C963" s="11"/>
      <c r="D963" s="9"/>
      <c r="E963" s="11"/>
      <c r="F963" s="9"/>
      <c r="G963" s="9"/>
      <c r="H963" s="9"/>
      <c r="I963" s="9"/>
      <c r="J963" s="10"/>
      <c r="K963" s="9"/>
      <c r="L963" s="9"/>
      <c r="M963" s="12"/>
      <c r="N963" s="9"/>
    </row>
    <row r="964">
      <c r="A964" s="9"/>
      <c r="B964" s="10"/>
      <c r="C964" s="11"/>
      <c r="D964" s="9"/>
      <c r="E964" s="11"/>
      <c r="F964" s="9"/>
      <c r="G964" s="9"/>
      <c r="H964" s="9"/>
      <c r="I964" s="9"/>
      <c r="J964" s="10"/>
      <c r="K964" s="9"/>
      <c r="L964" s="9"/>
      <c r="M964" s="12"/>
      <c r="N964" s="9"/>
    </row>
    <row r="965">
      <c r="A965" s="9"/>
      <c r="B965" s="10"/>
      <c r="C965" s="11"/>
      <c r="D965" s="9"/>
      <c r="E965" s="11"/>
      <c r="F965" s="9"/>
      <c r="G965" s="9"/>
      <c r="H965" s="9"/>
      <c r="I965" s="9"/>
      <c r="J965" s="10"/>
      <c r="K965" s="9"/>
      <c r="L965" s="9"/>
      <c r="M965" s="12"/>
      <c r="N965" s="9"/>
    </row>
    <row r="966">
      <c r="A966" s="9"/>
      <c r="B966" s="10"/>
      <c r="C966" s="11"/>
      <c r="D966" s="9"/>
      <c r="E966" s="11"/>
      <c r="F966" s="9"/>
      <c r="G966" s="9"/>
      <c r="H966" s="9"/>
      <c r="I966" s="9"/>
      <c r="J966" s="10"/>
      <c r="K966" s="9"/>
      <c r="L966" s="9"/>
      <c r="M966" s="12"/>
      <c r="N966" s="9"/>
    </row>
    <row r="967">
      <c r="A967" s="9"/>
      <c r="B967" s="10"/>
      <c r="C967" s="11"/>
      <c r="D967" s="9"/>
      <c r="E967" s="11"/>
      <c r="F967" s="9"/>
      <c r="G967" s="9"/>
      <c r="H967" s="9"/>
      <c r="I967" s="9"/>
      <c r="J967" s="10"/>
      <c r="K967" s="9"/>
      <c r="L967" s="9"/>
      <c r="M967" s="12"/>
      <c r="N967" s="9"/>
    </row>
    <row r="968">
      <c r="A968" s="9"/>
      <c r="B968" s="10"/>
      <c r="C968" s="11"/>
      <c r="D968" s="9"/>
      <c r="E968" s="11"/>
      <c r="F968" s="9"/>
      <c r="G968" s="9"/>
      <c r="H968" s="9"/>
      <c r="I968" s="9"/>
      <c r="J968" s="10"/>
      <c r="K968" s="9"/>
      <c r="L968" s="9"/>
      <c r="M968" s="12"/>
      <c r="N968" s="9"/>
    </row>
    <row r="969">
      <c r="A969" s="9"/>
      <c r="B969" s="10"/>
      <c r="C969" s="11"/>
      <c r="D969" s="9"/>
      <c r="E969" s="11"/>
      <c r="F969" s="9"/>
      <c r="G969" s="9"/>
      <c r="H969" s="9"/>
      <c r="I969" s="9"/>
      <c r="J969" s="10"/>
      <c r="K969" s="9"/>
      <c r="L969" s="9"/>
      <c r="M969" s="12"/>
      <c r="N969" s="9"/>
    </row>
    <row r="970">
      <c r="A970" s="9"/>
      <c r="B970" s="10"/>
      <c r="C970" s="11"/>
      <c r="D970" s="9"/>
      <c r="E970" s="11"/>
      <c r="F970" s="9"/>
      <c r="G970" s="9"/>
      <c r="H970" s="9"/>
      <c r="I970" s="9"/>
      <c r="J970" s="10"/>
      <c r="K970" s="9"/>
      <c r="L970" s="9"/>
      <c r="M970" s="12"/>
      <c r="N970" s="9"/>
    </row>
    <row r="971">
      <c r="A971" s="9"/>
      <c r="B971" s="10"/>
      <c r="C971" s="11"/>
      <c r="D971" s="9"/>
      <c r="E971" s="11"/>
      <c r="F971" s="9"/>
      <c r="G971" s="9"/>
      <c r="H971" s="9"/>
      <c r="I971" s="9"/>
      <c r="J971" s="10"/>
      <c r="K971" s="9"/>
      <c r="L971" s="9"/>
      <c r="M971" s="12"/>
      <c r="N971" s="9"/>
    </row>
    <row r="972">
      <c r="A972" s="9"/>
      <c r="B972" s="10"/>
      <c r="C972" s="11"/>
      <c r="D972" s="9"/>
      <c r="E972" s="11"/>
      <c r="F972" s="9"/>
      <c r="G972" s="9"/>
      <c r="H972" s="9"/>
      <c r="I972" s="9"/>
      <c r="J972" s="10"/>
      <c r="K972" s="9"/>
      <c r="L972" s="9"/>
      <c r="M972" s="12"/>
      <c r="N972" s="9"/>
    </row>
    <row r="973">
      <c r="A973" s="9"/>
      <c r="B973" s="10"/>
      <c r="C973" s="11"/>
      <c r="D973" s="9"/>
      <c r="E973" s="11"/>
      <c r="F973" s="9"/>
      <c r="G973" s="9"/>
      <c r="H973" s="9"/>
      <c r="I973" s="9"/>
      <c r="J973" s="10"/>
      <c r="K973" s="9"/>
      <c r="L973" s="9"/>
      <c r="M973" s="12"/>
      <c r="N973" s="9"/>
    </row>
    <row r="974">
      <c r="A974" s="9"/>
      <c r="B974" s="10"/>
      <c r="C974" s="11"/>
      <c r="D974" s="9"/>
      <c r="E974" s="11"/>
      <c r="F974" s="9"/>
      <c r="G974" s="9"/>
      <c r="H974" s="9"/>
      <c r="I974" s="9"/>
      <c r="J974" s="10"/>
      <c r="K974" s="9"/>
      <c r="L974" s="9"/>
      <c r="M974" s="12"/>
      <c r="N974" s="9"/>
    </row>
    <row r="975">
      <c r="A975" s="9"/>
      <c r="B975" s="10"/>
      <c r="C975" s="11"/>
      <c r="D975" s="9"/>
      <c r="E975" s="11"/>
      <c r="F975" s="9"/>
      <c r="G975" s="9"/>
      <c r="H975" s="9"/>
      <c r="I975" s="9"/>
      <c r="J975" s="10"/>
      <c r="K975" s="9"/>
      <c r="L975" s="9"/>
      <c r="M975" s="12"/>
      <c r="N975" s="9"/>
    </row>
    <row r="976">
      <c r="A976" s="9"/>
      <c r="B976" s="10"/>
      <c r="C976" s="11"/>
      <c r="D976" s="9"/>
      <c r="E976" s="11"/>
      <c r="F976" s="9"/>
      <c r="G976" s="9"/>
      <c r="H976" s="9"/>
      <c r="I976" s="9"/>
      <c r="J976" s="10"/>
      <c r="K976" s="9"/>
      <c r="L976" s="9"/>
      <c r="M976" s="12"/>
      <c r="N976" s="9"/>
    </row>
    <row r="977">
      <c r="A977" s="9"/>
      <c r="B977" s="10"/>
      <c r="C977" s="11"/>
      <c r="D977" s="9"/>
      <c r="E977" s="11"/>
      <c r="F977" s="9"/>
      <c r="G977" s="9"/>
      <c r="H977" s="9"/>
      <c r="I977" s="9"/>
      <c r="J977" s="10"/>
      <c r="K977" s="9"/>
      <c r="L977" s="9"/>
      <c r="M977" s="12"/>
      <c r="N977" s="9"/>
    </row>
    <row r="978">
      <c r="A978" s="9"/>
      <c r="B978" s="10"/>
      <c r="C978" s="11"/>
      <c r="D978" s="9"/>
      <c r="E978" s="11"/>
      <c r="F978" s="9"/>
      <c r="G978" s="9"/>
      <c r="H978" s="9"/>
      <c r="I978" s="9"/>
      <c r="J978" s="10"/>
      <c r="K978" s="9"/>
      <c r="L978" s="9"/>
      <c r="M978" s="12"/>
      <c r="N978" s="9"/>
    </row>
    <row r="979">
      <c r="A979" s="9"/>
      <c r="B979" s="10"/>
      <c r="C979" s="11"/>
      <c r="D979" s="9"/>
      <c r="E979" s="11"/>
      <c r="F979" s="9"/>
      <c r="G979" s="9"/>
      <c r="H979" s="9"/>
      <c r="I979" s="9"/>
      <c r="J979" s="10"/>
      <c r="K979" s="9"/>
      <c r="L979" s="9"/>
      <c r="M979" s="12"/>
      <c r="N979" s="9"/>
    </row>
    <row r="980">
      <c r="A980" s="9"/>
      <c r="B980" s="10"/>
      <c r="C980" s="11"/>
      <c r="D980" s="9"/>
      <c r="E980" s="11"/>
      <c r="F980" s="9"/>
      <c r="G980" s="9"/>
      <c r="H980" s="9"/>
      <c r="I980" s="9"/>
      <c r="J980" s="10"/>
      <c r="K980" s="9"/>
      <c r="L980" s="9"/>
      <c r="M980" s="12"/>
      <c r="N980" s="9"/>
    </row>
    <row r="981">
      <c r="A981" s="9"/>
      <c r="B981" s="10"/>
      <c r="C981" s="11"/>
      <c r="D981" s="9"/>
      <c r="E981" s="11"/>
      <c r="F981" s="9"/>
      <c r="G981" s="9"/>
      <c r="H981" s="9"/>
      <c r="I981" s="9"/>
      <c r="J981" s="10"/>
      <c r="K981" s="9"/>
      <c r="L981" s="9"/>
      <c r="M981" s="12"/>
      <c r="N981" s="9"/>
    </row>
    <row r="982">
      <c r="A982" s="9"/>
      <c r="B982" s="10"/>
      <c r="C982" s="11"/>
      <c r="D982" s="9"/>
      <c r="E982" s="11"/>
      <c r="F982" s="9"/>
      <c r="G982" s="9"/>
      <c r="H982" s="9"/>
      <c r="I982" s="9"/>
      <c r="J982" s="10"/>
      <c r="K982" s="9"/>
      <c r="L982" s="9"/>
      <c r="M982" s="12"/>
      <c r="N982" s="9"/>
    </row>
    <row r="983">
      <c r="A983" s="9"/>
      <c r="B983" s="10"/>
      <c r="C983" s="11"/>
      <c r="D983" s="9"/>
      <c r="E983" s="11"/>
      <c r="F983" s="9"/>
      <c r="G983" s="9"/>
      <c r="H983" s="9"/>
      <c r="I983" s="9"/>
      <c r="J983" s="10"/>
      <c r="K983" s="9"/>
      <c r="L983" s="9"/>
      <c r="M983" s="12"/>
      <c r="N983" s="9"/>
    </row>
    <row r="984">
      <c r="A984" s="9"/>
      <c r="B984" s="10"/>
      <c r="C984" s="11"/>
      <c r="D984" s="9"/>
      <c r="E984" s="11"/>
      <c r="F984" s="9"/>
      <c r="G984" s="9"/>
      <c r="H984" s="9"/>
      <c r="I984" s="9"/>
      <c r="J984" s="10"/>
      <c r="K984" s="9"/>
      <c r="L984" s="9"/>
      <c r="M984" s="12"/>
      <c r="N984" s="9"/>
    </row>
    <row r="985">
      <c r="A985" s="9"/>
      <c r="B985" s="10"/>
      <c r="C985" s="11"/>
      <c r="D985" s="9"/>
      <c r="E985" s="11"/>
      <c r="F985" s="9"/>
      <c r="G985" s="9"/>
      <c r="H985" s="9"/>
      <c r="I985" s="9"/>
      <c r="J985" s="10"/>
      <c r="K985" s="9"/>
      <c r="L985" s="9"/>
      <c r="M985" s="12"/>
      <c r="N985" s="9"/>
    </row>
    <row r="986">
      <c r="A986" s="9"/>
      <c r="B986" s="10"/>
      <c r="C986" s="11"/>
      <c r="D986" s="9"/>
      <c r="E986" s="11"/>
      <c r="F986" s="9"/>
      <c r="G986" s="9"/>
      <c r="H986" s="9"/>
      <c r="I986" s="9"/>
      <c r="J986" s="10"/>
      <c r="K986" s="9"/>
      <c r="L986" s="9"/>
      <c r="M986" s="12"/>
      <c r="N986" s="9"/>
    </row>
    <row r="987">
      <c r="A987" s="9"/>
      <c r="B987" s="10"/>
      <c r="C987" s="11"/>
      <c r="D987" s="9"/>
      <c r="E987" s="11"/>
      <c r="F987" s="9"/>
      <c r="G987" s="9"/>
      <c r="H987" s="9"/>
      <c r="I987" s="9"/>
      <c r="J987" s="10"/>
      <c r="K987" s="9"/>
      <c r="L987" s="9"/>
      <c r="M987" s="12"/>
      <c r="N987" s="9"/>
    </row>
    <row r="988">
      <c r="A988" s="9"/>
      <c r="B988" s="10"/>
      <c r="C988" s="11"/>
      <c r="D988" s="9"/>
      <c r="E988" s="11"/>
      <c r="F988" s="9"/>
      <c r="G988" s="9"/>
      <c r="H988" s="9"/>
      <c r="I988" s="9"/>
      <c r="J988" s="10"/>
      <c r="K988" s="9"/>
      <c r="L988" s="9"/>
      <c r="M988" s="12"/>
      <c r="N988" s="9"/>
    </row>
    <row r="989">
      <c r="A989" s="9"/>
      <c r="B989" s="10"/>
      <c r="C989" s="11"/>
      <c r="D989" s="9"/>
      <c r="E989" s="11"/>
      <c r="F989" s="9"/>
      <c r="G989" s="9"/>
      <c r="H989" s="9"/>
      <c r="I989" s="9"/>
      <c r="J989" s="10"/>
      <c r="K989" s="9"/>
      <c r="L989" s="9"/>
      <c r="M989" s="12"/>
      <c r="N989" s="9"/>
    </row>
    <row r="990">
      <c r="A990" s="9"/>
      <c r="B990" s="10"/>
      <c r="C990" s="11"/>
      <c r="D990" s="9"/>
      <c r="E990" s="11"/>
      <c r="F990" s="9"/>
      <c r="G990" s="9"/>
      <c r="H990" s="9"/>
      <c r="I990" s="9"/>
      <c r="J990" s="10"/>
      <c r="K990" s="9"/>
      <c r="L990" s="9"/>
      <c r="M990" s="12"/>
      <c r="N990" s="9"/>
    </row>
    <row r="991">
      <c r="A991" s="9"/>
      <c r="B991" s="10"/>
      <c r="C991" s="11"/>
      <c r="D991" s="9"/>
      <c r="E991" s="11"/>
      <c r="F991" s="9"/>
      <c r="G991" s="9"/>
      <c r="H991" s="9"/>
      <c r="I991" s="9"/>
      <c r="J991" s="10"/>
      <c r="K991" s="9"/>
      <c r="L991" s="9"/>
      <c r="M991" s="12"/>
      <c r="N991" s="9"/>
    </row>
    <row r="992">
      <c r="A992" s="9"/>
      <c r="B992" s="10"/>
      <c r="C992" s="11"/>
      <c r="D992" s="9"/>
      <c r="E992" s="11"/>
      <c r="F992" s="9"/>
      <c r="G992" s="9"/>
      <c r="H992" s="9"/>
      <c r="I992" s="9"/>
      <c r="J992" s="10"/>
      <c r="K992" s="9"/>
      <c r="L992" s="9"/>
      <c r="M992" s="12"/>
      <c r="N992" s="9"/>
    </row>
    <row r="993">
      <c r="A993" s="9"/>
      <c r="B993" s="10"/>
      <c r="C993" s="11"/>
      <c r="D993" s="9"/>
      <c r="E993" s="11"/>
      <c r="F993" s="9"/>
      <c r="G993" s="9"/>
      <c r="H993" s="9"/>
      <c r="I993" s="9"/>
      <c r="J993" s="10"/>
      <c r="K993" s="9"/>
      <c r="L993" s="9"/>
      <c r="M993" s="12"/>
      <c r="N993" s="9"/>
    </row>
    <row r="994">
      <c r="A994" s="9"/>
      <c r="B994" s="10"/>
      <c r="C994" s="11"/>
      <c r="D994" s="9"/>
      <c r="E994" s="11"/>
      <c r="F994" s="9"/>
      <c r="G994" s="9"/>
      <c r="H994" s="9"/>
      <c r="I994" s="9"/>
      <c r="J994" s="10"/>
      <c r="K994" s="9"/>
      <c r="L994" s="9"/>
      <c r="M994" s="12"/>
      <c r="N994" s="9"/>
    </row>
    <row r="995">
      <c r="A995" s="9"/>
      <c r="B995" s="10"/>
      <c r="C995" s="11"/>
      <c r="D995" s="9"/>
      <c r="E995" s="11"/>
      <c r="F995" s="9"/>
      <c r="G995" s="9"/>
      <c r="H995" s="9"/>
      <c r="I995" s="9"/>
      <c r="J995" s="10"/>
      <c r="K995" s="9"/>
      <c r="L995" s="9"/>
      <c r="M995" s="12"/>
      <c r="N995" s="9"/>
    </row>
    <row r="996">
      <c r="A996" s="9"/>
      <c r="B996" s="10"/>
      <c r="C996" s="11"/>
      <c r="D996" s="9"/>
      <c r="E996" s="11"/>
      <c r="F996" s="9"/>
      <c r="G996" s="9"/>
      <c r="H996" s="9"/>
      <c r="I996" s="9"/>
      <c r="J996" s="10"/>
      <c r="K996" s="9"/>
      <c r="L996" s="9"/>
      <c r="M996" s="12"/>
      <c r="N996" s="9"/>
    </row>
    <row r="997">
      <c r="A997" s="9"/>
      <c r="B997" s="10"/>
      <c r="C997" s="11"/>
      <c r="D997" s="9"/>
      <c r="E997" s="11"/>
      <c r="F997" s="9"/>
      <c r="G997" s="9"/>
      <c r="H997" s="9"/>
      <c r="I997" s="9"/>
      <c r="J997" s="10"/>
      <c r="K997" s="9"/>
      <c r="L997" s="9"/>
      <c r="M997" s="12"/>
      <c r="N997" s="9"/>
    </row>
    <row r="998">
      <c r="A998" s="9"/>
      <c r="B998" s="10"/>
      <c r="C998" s="11"/>
      <c r="D998" s="9"/>
      <c r="E998" s="11"/>
      <c r="F998" s="9"/>
      <c r="G998" s="9"/>
      <c r="H998" s="9"/>
      <c r="I998" s="9"/>
      <c r="J998" s="10"/>
      <c r="K998" s="9"/>
      <c r="L998" s="9"/>
      <c r="M998" s="12"/>
      <c r="N998" s="9"/>
    </row>
    <row r="999">
      <c r="A999" s="9"/>
      <c r="B999" s="10"/>
      <c r="C999" s="11"/>
      <c r="D999" s="9"/>
      <c r="E999" s="11"/>
      <c r="F999" s="9"/>
      <c r="G999" s="9"/>
      <c r="H999" s="9"/>
      <c r="I999" s="9"/>
      <c r="J999" s="10"/>
      <c r="K999" s="9"/>
      <c r="L999" s="9"/>
      <c r="M999" s="12"/>
      <c r="N999" s="9"/>
    </row>
    <row r="1000">
      <c r="A1000" s="9"/>
      <c r="B1000" s="10"/>
      <c r="C1000" s="11"/>
      <c r="D1000" s="9"/>
      <c r="E1000" s="11"/>
      <c r="F1000" s="9"/>
      <c r="G1000" s="9"/>
      <c r="H1000" s="9"/>
      <c r="I1000" s="9"/>
      <c r="J1000" s="10"/>
      <c r="K1000" s="9"/>
      <c r="L1000" s="9"/>
      <c r="M1000" s="12"/>
      <c r="N1000" s="9"/>
    </row>
    <row r="1001">
      <c r="A1001" s="9"/>
      <c r="B1001" s="10"/>
      <c r="C1001" s="11"/>
      <c r="D1001" s="9"/>
      <c r="E1001" s="11"/>
      <c r="F1001" s="9"/>
      <c r="G1001" s="9"/>
      <c r="H1001" s="9"/>
      <c r="I1001" s="9"/>
      <c r="J1001" s="10"/>
      <c r="K1001" s="9"/>
      <c r="L1001" s="9"/>
      <c r="M1001" s="12"/>
      <c r="N1001" s="9"/>
    </row>
    <row r="1002">
      <c r="A1002" s="9"/>
      <c r="B1002" s="10"/>
      <c r="C1002" s="11"/>
      <c r="D1002" s="9"/>
      <c r="E1002" s="11"/>
      <c r="F1002" s="9"/>
      <c r="G1002" s="9"/>
      <c r="H1002" s="9"/>
      <c r="I1002" s="9"/>
      <c r="J1002" s="10"/>
      <c r="K1002" s="9"/>
      <c r="L1002" s="9"/>
      <c r="M1002" s="12"/>
      <c r="N1002" s="9"/>
    </row>
    <row r="1003">
      <c r="A1003" s="9"/>
      <c r="B1003" s="10"/>
      <c r="C1003" s="11"/>
      <c r="D1003" s="9"/>
      <c r="E1003" s="11"/>
      <c r="F1003" s="9"/>
      <c r="G1003" s="9"/>
      <c r="H1003" s="9"/>
      <c r="I1003" s="9"/>
      <c r="J1003" s="10"/>
      <c r="K1003" s="9"/>
      <c r="L1003" s="9"/>
      <c r="M1003" s="12"/>
      <c r="N1003" s="9"/>
    </row>
    <row r="1004">
      <c r="A1004" s="9"/>
      <c r="B1004" s="10"/>
      <c r="C1004" s="11"/>
      <c r="D1004" s="9"/>
      <c r="E1004" s="11"/>
      <c r="F1004" s="9"/>
      <c r="G1004" s="9"/>
      <c r="H1004" s="9"/>
      <c r="I1004" s="9"/>
      <c r="J1004" s="10"/>
      <c r="K1004" s="9"/>
      <c r="L1004" s="9"/>
      <c r="M1004" s="12"/>
      <c r="N1004" s="9"/>
    </row>
    <row r="1005">
      <c r="A1005" s="9"/>
      <c r="B1005" s="10"/>
      <c r="C1005" s="11"/>
      <c r="D1005" s="9"/>
      <c r="E1005" s="11"/>
      <c r="F1005" s="9"/>
      <c r="G1005" s="9"/>
      <c r="H1005" s="9"/>
      <c r="I1005" s="9"/>
      <c r="J1005" s="10"/>
      <c r="K1005" s="9"/>
      <c r="L1005" s="9"/>
      <c r="M1005" s="12"/>
      <c r="N1005" s="9"/>
    </row>
    <row r="1006">
      <c r="A1006" s="9"/>
      <c r="B1006" s="10"/>
      <c r="C1006" s="11"/>
      <c r="D1006" s="9"/>
      <c r="E1006" s="11"/>
      <c r="F1006" s="9"/>
      <c r="G1006" s="9"/>
      <c r="H1006" s="9"/>
      <c r="I1006" s="9"/>
      <c r="J1006" s="10"/>
      <c r="K1006" s="9"/>
      <c r="L1006" s="9"/>
      <c r="M1006" s="12"/>
      <c r="N1006" s="9"/>
    </row>
    <row r="1007">
      <c r="A1007" s="9"/>
      <c r="B1007" s="10"/>
      <c r="C1007" s="11"/>
      <c r="D1007" s="9"/>
      <c r="E1007" s="11"/>
      <c r="F1007" s="9"/>
      <c r="G1007" s="9"/>
      <c r="H1007" s="9"/>
      <c r="I1007" s="9"/>
      <c r="J1007" s="10"/>
      <c r="K1007" s="9"/>
      <c r="L1007" s="9"/>
      <c r="M1007" s="12"/>
      <c r="N1007" s="9"/>
    </row>
    <row r="1008">
      <c r="A1008" s="9"/>
      <c r="B1008" s="10"/>
      <c r="C1008" s="11"/>
      <c r="D1008" s="9"/>
      <c r="E1008" s="11"/>
      <c r="F1008" s="9"/>
      <c r="G1008" s="9"/>
      <c r="H1008" s="9"/>
      <c r="I1008" s="9"/>
      <c r="J1008" s="10"/>
      <c r="K1008" s="9"/>
      <c r="L1008" s="9"/>
      <c r="M1008" s="12"/>
      <c r="N1008" s="9"/>
    </row>
    <row r="1009">
      <c r="A1009" s="9"/>
      <c r="B1009" s="10"/>
      <c r="C1009" s="11"/>
      <c r="D1009" s="9"/>
      <c r="E1009" s="11"/>
      <c r="F1009" s="9"/>
      <c r="G1009" s="9"/>
      <c r="H1009" s="9"/>
      <c r="I1009" s="9"/>
      <c r="J1009" s="10"/>
      <c r="K1009" s="9"/>
      <c r="L1009" s="9"/>
      <c r="M1009" s="12"/>
      <c r="N1009" s="9"/>
    </row>
    <row r="1010">
      <c r="A1010" s="9"/>
      <c r="B1010" s="10"/>
      <c r="C1010" s="11"/>
      <c r="D1010" s="9"/>
      <c r="E1010" s="11"/>
      <c r="F1010" s="9"/>
      <c r="G1010" s="9"/>
      <c r="H1010" s="9"/>
      <c r="I1010" s="9"/>
      <c r="J1010" s="10"/>
      <c r="K1010" s="9"/>
      <c r="L1010" s="9"/>
      <c r="M1010" s="12"/>
      <c r="N1010" s="9"/>
    </row>
    <row r="1011">
      <c r="A1011" s="9"/>
      <c r="B1011" s="10"/>
      <c r="C1011" s="11"/>
      <c r="D1011" s="9"/>
      <c r="E1011" s="11"/>
      <c r="F1011" s="9"/>
      <c r="G1011" s="9"/>
      <c r="H1011" s="9"/>
      <c r="I1011" s="9"/>
      <c r="J1011" s="10"/>
      <c r="K1011" s="9"/>
      <c r="L1011" s="9"/>
      <c r="M1011" s="12"/>
      <c r="N1011" s="9"/>
    </row>
    <row r="1012">
      <c r="A1012" s="9"/>
      <c r="B1012" s="10"/>
      <c r="C1012" s="11"/>
      <c r="D1012" s="9"/>
      <c r="E1012" s="11"/>
      <c r="F1012" s="9"/>
      <c r="G1012" s="9"/>
      <c r="H1012" s="9"/>
      <c r="I1012" s="9"/>
      <c r="J1012" s="10"/>
      <c r="K1012" s="9"/>
      <c r="L1012" s="9"/>
      <c r="M1012" s="12"/>
      <c r="N1012" s="9"/>
    </row>
    <row r="1013">
      <c r="A1013" s="9"/>
      <c r="B1013" s="10"/>
      <c r="C1013" s="11"/>
      <c r="D1013" s="9"/>
      <c r="E1013" s="11"/>
      <c r="F1013" s="9"/>
      <c r="G1013" s="9"/>
      <c r="H1013" s="9"/>
      <c r="I1013" s="9"/>
      <c r="J1013" s="10"/>
      <c r="K1013" s="9"/>
      <c r="L1013" s="9"/>
      <c r="M1013" s="12"/>
      <c r="N1013" s="9"/>
    </row>
    <row r="1014">
      <c r="A1014" s="9"/>
      <c r="B1014" s="10"/>
      <c r="C1014" s="11"/>
      <c r="D1014" s="9"/>
      <c r="E1014" s="11"/>
      <c r="F1014" s="9"/>
      <c r="G1014" s="9"/>
      <c r="H1014" s="9"/>
      <c r="I1014" s="9"/>
      <c r="J1014" s="10"/>
      <c r="K1014" s="9"/>
      <c r="L1014" s="9"/>
      <c r="M1014" s="12"/>
      <c r="N1014" s="9"/>
    </row>
    <row r="1015">
      <c r="A1015" s="9"/>
      <c r="B1015" s="10"/>
      <c r="C1015" s="11"/>
      <c r="D1015" s="9"/>
      <c r="E1015" s="11"/>
      <c r="F1015" s="9"/>
      <c r="G1015" s="9"/>
      <c r="H1015" s="9"/>
      <c r="I1015" s="9"/>
      <c r="J1015" s="10"/>
      <c r="K1015" s="9"/>
      <c r="L1015" s="9"/>
      <c r="M1015" s="12"/>
      <c r="N1015" s="9"/>
    </row>
    <row r="1016">
      <c r="A1016" s="9"/>
      <c r="B1016" s="10"/>
      <c r="C1016" s="11"/>
      <c r="D1016" s="9"/>
      <c r="E1016" s="11"/>
      <c r="F1016" s="9"/>
      <c r="G1016" s="9"/>
      <c r="H1016" s="9"/>
      <c r="I1016" s="9"/>
      <c r="J1016" s="10"/>
      <c r="K1016" s="9"/>
      <c r="L1016" s="9"/>
      <c r="M1016" s="12"/>
      <c r="N1016" s="9"/>
    </row>
    <row r="1017">
      <c r="A1017" s="9"/>
      <c r="B1017" s="10"/>
      <c r="C1017" s="11"/>
      <c r="D1017" s="9"/>
      <c r="E1017" s="11"/>
      <c r="F1017" s="9"/>
      <c r="G1017" s="9"/>
      <c r="H1017" s="9"/>
      <c r="I1017" s="9"/>
      <c r="J1017" s="10"/>
      <c r="K1017" s="9"/>
      <c r="L1017" s="9"/>
      <c r="M1017" s="12"/>
      <c r="N1017" s="9"/>
    </row>
    <row r="1018">
      <c r="A1018" s="9"/>
      <c r="B1018" s="10"/>
      <c r="C1018" s="11"/>
      <c r="D1018" s="9"/>
      <c r="E1018" s="11"/>
      <c r="F1018" s="9"/>
      <c r="G1018" s="9"/>
      <c r="H1018" s="9"/>
      <c r="I1018" s="9"/>
      <c r="J1018" s="10"/>
      <c r="K1018" s="9"/>
      <c r="L1018" s="9"/>
      <c r="M1018" s="12"/>
      <c r="N1018" s="9"/>
    </row>
    <row r="1019">
      <c r="A1019" s="9"/>
      <c r="B1019" s="10"/>
      <c r="C1019" s="11"/>
      <c r="D1019" s="9"/>
      <c r="E1019" s="11"/>
      <c r="F1019" s="9"/>
      <c r="G1019" s="9"/>
      <c r="H1019" s="9"/>
      <c r="I1019" s="9"/>
      <c r="J1019" s="10"/>
      <c r="K1019" s="9"/>
      <c r="L1019" s="9"/>
      <c r="M1019" s="12"/>
      <c r="N1019" s="9"/>
    </row>
    <row r="1020">
      <c r="A1020" s="9"/>
      <c r="B1020" s="10"/>
      <c r="C1020" s="11"/>
      <c r="D1020" s="9"/>
      <c r="E1020" s="11"/>
      <c r="F1020" s="9"/>
      <c r="G1020" s="9"/>
      <c r="H1020" s="9"/>
      <c r="I1020" s="9"/>
      <c r="J1020" s="10"/>
      <c r="K1020" s="9"/>
      <c r="L1020" s="9"/>
      <c r="M1020" s="12"/>
      <c r="N1020" s="9"/>
    </row>
    <row r="1021">
      <c r="A1021" s="9"/>
      <c r="B1021" s="10"/>
      <c r="C1021" s="11"/>
      <c r="D1021" s="9"/>
      <c r="E1021" s="11"/>
      <c r="F1021" s="9"/>
      <c r="G1021" s="9"/>
      <c r="H1021" s="9"/>
      <c r="I1021" s="9"/>
      <c r="J1021" s="10"/>
      <c r="K1021" s="9"/>
      <c r="L1021" s="9"/>
      <c r="M1021" s="12"/>
      <c r="N1021" s="9"/>
    </row>
    <row r="1022">
      <c r="A1022" s="9"/>
      <c r="B1022" s="10"/>
      <c r="C1022" s="11"/>
      <c r="D1022" s="9"/>
      <c r="E1022" s="11"/>
      <c r="F1022" s="9"/>
      <c r="G1022" s="9"/>
      <c r="H1022" s="9"/>
      <c r="I1022" s="9"/>
      <c r="J1022" s="10"/>
      <c r="K1022" s="9"/>
      <c r="L1022" s="9"/>
      <c r="M1022" s="12"/>
      <c r="N1022" s="9"/>
    </row>
    <row r="1023">
      <c r="A1023" s="9"/>
      <c r="B1023" s="10"/>
      <c r="C1023" s="11"/>
      <c r="D1023" s="9"/>
      <c r="E1023" s="11"/>
      <c r="F1023" s="9"/>
      <c r="G1023" s="9"/>
      <c r="H1023" s="9"/>
      <c r="I1023" s="9"/>
      <c r="J1023" s="10"/>
      <c r="K1023" s="9"/>
      <c r="L1023" s="9"/>
      <c r="M1023" s="12"/>
      <c r="N1023" s="9"/>
    </row>
    <row r="1024">
      <c r="A1024" s="9"/>
      <c r="B1024" s="10"/>
      <c r="C1024" s="11"/>
      <c r="D1024" s="9"/>
      <c r="E1024" s="11"/>
      <c r="F1024" s="9"/>
      <c r="G1024" s="9"/>
      <c r="H1024" s="9"/>
      <c r="I1024" s="9"/>
      <c r="J1024" s="10"/>
      <c r="K1024" s="9"/>
      <c r="L1024" s="9"/>
      <c r="M1024" s="12"/>
      <c r="N1024" s="9"/>
    </row>
    <row r="1025">
      <c r="A1025" s="9"/>
      <c r="B1025" s="10"/>
      <c r="C1025" s="11"/>
      <c r="D1025" s="9"/>
      <c r="E1025" s="11"/>
      <c r="F1025" s="9"/>
      <c r="G1025" s="9"/>
      <c r="H1025" s="9"/>
      <c r="I1025" s="9"/>
      <c r="J1025" s="10"/>
      <c r="K1025" s="9"/>
      <c r="L1025" s="9"/>
      <c r="M1025" s="12"/>
      <c r="N1025" s="9"/>
    </row>
    <row r="1026">
      <c r="A1026" s="9"/>
      <c r="B1026" s="10"/>
      <c r="C1026" s="11"/>
      <c r="D1026" s="9"/>
      <c r="E1026" s="11"/>
      <c r="F1026" s="9"/>
      <c r="G1026" s="9"/>
      <c r="H1026" s="9"/>
      <c r="I1026" s="9"/>
      <c r="J1026" s="10"/>
      <c r="K1026" s="9"/>
      <c r="L1026" s="9"/>
      <c r="M1026" s="12"/>
      <c r="N1026" s="9"/>
    </row>
    <row r="1027">
      <c r="A1027" s="9"/>
      <c r="B1027" s="10"/>
      <c r="C1027" s="11"/>
      <c r="D1027" s="9"/>
      <c r="E1027" s="11"/>
      <c r="F1027" s="9"/>
      <c r="G1027" s="9"/>
      <c r="H1027" s="9"/>
      <c r="I1027" s="9"/>
      <c r="J1027" s="10"/>
      <c r="K1027" s="9"/>
      <c r="L1027" s="9"/>
      <c r="M1027" s="12"/>
      <c r="N1027" s="9"/>
    </row>
    <row r="1028">
      <c r="A1028" s="9"/>
      <c r="B1028" s="10"/>
      <c r="C1028" s="11"/>
      <c r="D1028" s="9"/>
      <c r="E1028" s="11"/>
      <c r="F1028" s="9"/>
      <c r="G1028" s="9"/>
      <c r="H1028" s="9"/>
      <c r="I1028" s="9"/>
      <c r="J1028" s="10"/>
      <c r="K1028" s="9"/>
      <c r="L1028" s="9"/>
      <c r="M1028" s="12"/>
      <c r="N1028" s="9"/>
    </row>
    <row r="1029">
      <c r="A1029" s="9"/>
      <c r="B1029" s="10"/>
      <c r="C1029" s="11"/>
      <c r="D1029" s="9"/>
      <c r="E1029" s="11"/>
      <c r="F1029" s="9"/>
      <c r="G1029" s="9"/>
      <c r="H1029" s="9"/>
      <c r="I1029" s="9"/>
      <c r="J1029" s="10"/>
      <c r="K1029" s="9"/>
      <c r="L1029" s="9"/>
      <c r="M1029" s="12"/>
      <c r="N1029" s="9"/>
    </row>
    <row r="1030">
      <c r="A1030" s="9"/>
      <c r="B1030" s="10"/>
      <c r="C1030" s="11"/>
      <c r="D1030" s="9"/>
      <c r="E1030" s="11"/>
      <c r="F1030" s="9"/>
      <c r="G1030" s="9"/>
      <c r="H1030" s="9"/>
      <c r="I1030" s="9"/>
      <c r="J1030" s="10"/>
      <c r="K1030" s="9"/>
      <c r="L1030" s="9"/>
      <c r="M1030" s="12"/>
      <c r="N1030" s="9"/>
    </row>
    <row r="1031">
      <c r="A1031" s="9"/>
      <c r="B1031" s="10"/>
      <c r="C1031" s="11"/>
      <c r="D1031" s="9"/>
      <c r="E1031" s="11"/>
      <c r="F1031" s="9"/>
      <c r="G1031" s="9"/>
      <c r="H1031" s="9"/>
      <c r="I1031" s="9"/>
      <c r="J1031" s="10"/>
      <c r="K1031" s="9"/>
      <c r="L1031" s="9"/>
      <c r="M1031" s="12"/>
      <c r="N1031" s="9"/>
    </row>
    <row r="1032">
      <c r="A1032" s="9"/>
      <c r="B1032" s="10"/>
      <c r="C1032" s="11"/>
      <c r="D1032" s="9"/>
      <c r="E1032" s="11"/>
      <c r="F1032" s="9"/>
      <c r="G1032" s="9"/>
      <c r="H1032" s="9"/>
      <c r="I1032" s="9"/>
      <c r="J1032" s="10"/>
      <c r="K1032" s="9"/>
      <c r="L1032" s="9"/>
      <c r="M1032" s="12"/>
      <c r="N1032" s="9"/>
    </row>
    <row r="1033">
      <c r="A1033" s="9"/>
      <c r="B1033" s="10"/>
      <c r="C1033" s="11"/>
      <c r="D1033" s="9"/>
      <c r="E1033" s="11"/>
      <c r="F1033" s="9"/>
      <c r="G1033" s="9"/>
      <c r="H1033" s="9"/>
      <c r="I1033" s="9"/>
      <c r="J1033" s="10"/>
      <c r="K1033" s="9"/>
      <c r="L1033" s="9"/>
      <c r="M1033" s="12"/>
      <c r="N1033" s="9"/>
    </row>
    <row r="1034">
      <c r="A1034" s="9"/>
      <c r="B1034" s="10"/>
      <c r="C1034" s="11"/>
      <c r="D1034" s="9"/>
      <c r="E1034" s="11"/>
      <c r="F1034" s="9"/>
      <c r="G1034" s="9"/>
      <c r="H1034" s="9"/>
      <c r="I1034" s="9"/>
      <c r="J1034" s="10"/>
      <c r="K1034" s="9"/>
      <c r="L1034" s="9"/>
      <c r="M1034" s="12"/>
      <c r="N1034" s="9"/>
    </row>
    <row r="1035">
      <c r="A1035" s="9"/>
      <c r="B1035" s="10"/>
      <c r="C1035" s="11"/>
      <c r="D1035" s="9"/>
      <c r="E1035" s="11"/>
      <c r="F1035" s="9"/>
      <c r="G1035" s="9"/>
      <c r="H1035" s="9"/>
      <c r="I1035" s="9"/>
      <c r="J1035" s="10"/>
      <c r="K1035" s="9"/>
      <c r="L1035" s="9"/>
      <c r="M1035" s="12"/>
      <c r="N1035" s="9"/>
    </row>
    <row r="1036">
      <c r="A1036" s="9"/>
      <c r="B1036" s="10"/>
      <c r="C1036" s="11"/>
      <c r="D1036" s="9"/>
      <c r="E1036" s="11"/>
      <c r="F1036" s="9"/>
      <c r="G1036" s="9"/>
      <c r="H1036" s="9"/>
      <c r="I1036" s="9"/>
      <c r="J1036" s="10"/>
      <c r="K1036" s="9"/>
      <c r="L1036" s="9"/>
      <c r="M1036" s="12"/>
      <c r="N1036" s="9"/>
    </row>
    <row r="1037">
      <c r="A1037" s="9"/>
      <c r="B1037" s="10"/>
      <c r="C1037" s="11"/>
      <c r="D1037" s="9"/>
      <c r="E1037" s="11"/>
      <c r="F1037" s="9"/>
      <c r="G1037" s="9"/>
      <c r="H1037" s="9"/>
      <c r="I1037" s="9"/>
      <c r="J1037" s="10"/>
      <c r="K1037" s="9"/>
      <c r="L1037" s="9"/>
      <c r="M1037" s="12"/>
      <c r="N1037" s="9"/>
    </row>
    <row r="1038">
      <c r="A1038" s="9"/>
      <c r="B1038" s="10"/>
      <c r="C1038" s="11"/>
      <c r="D1038" s="9"/>
      <c r="E1038" s="11"/>
      <c r="F1038" s="9"/>
      <c r="G1038" s="9"/>
      <c r="H1038" s="9"/>
      <c r="I1038" s="9"/>
      <c r="J1038" s="10"/>
      <c r="K1038" s="9"/>
      <c r="L1038" s="9"/>
      <c r="M1038" s="12"/>
      <c r="N1038" s="9"/>
    </row>
    <row r="1039">
      <c r="A1039" s="9"/>
      <c r="B1039" s="10"/>
      <c r="C1039" s="11"/>
      <c r="D1039" s="9"/>
      <c r="E1039" s="11"/>
      <c r="F1039" s="9"/>
      <c r="G1039" s="9"/>
      <c r="H1039" s="9"/>
      <c r="I1039" s="9"/>
      <c r="J1039" s="10"/>
      <c r="K1039" s="9"/>
      <c r="L1039" s="9"/>
      <c r="M1039" s="12"/>
      <c r="N1039" s="9"/>
    </row>
    <row r="1040">
      <c r="A1040" s="9"/>
      <c r="B1040" s="10"/>
      <c r="C1040" s="11"/>
      <c r="D1040" s="9"/>
      <c r="E1040" s="11"/>
      <c r="F1040" s="9"/>
      <c r="G1040" s="9"/>
      <c r="H1040" s="9"/>
      <c r="I1040" s="9"/>
      <c r="J1040" s="10"/>
      <c r="K1040" s="9"/>
      <c r="L1040" s="9"/>
      <c r="M1040" s="12"/>
      <c r="N1040" s="9"/>
    </row>
    <row r="1041">
      <c r="A1041" s="9"/>
      <c r="B1041" s="10"/>
      <c r="C1041" s="11"/>
      <c r="D1041" s="9"/>
      <c r="E1041" s="11"/>
      <c r="F1041" s="9"/>
      <c r="G1041" s="9"/>
      <c r="H1041" s="9"/>
      <c r="I1041" s="9"/>
      <c r="J1041" s="10"/>
      <c r="K1041" s="9"/>
      <c r="L1041" s="9"/>
      <c r="M1041" s="12"/>
      <c r="N1041" s="9"/>
    </row>
    <row r="1042">
      <c r="A1042" s="9"/>
      <c r="B1042" s="10"/>
      <c r="C1042" s="11"/>
      <c r="D1042" s="9"/>
      <c r="E1042" s="11"/>
      <c r="F1042" s="9"/>
      <c r="G1042" s="9"/>
      <c r="H1042" s="9"/>
      <c r="I1042" s="9"/>
      <c r="J1042" s="10"/>
      <c r="K1042" s="9"/>
      <c r="L1042" s="9"/>
      <c r="M1042" s="12"/>
      <c r="N1042" s="9"/>
    </row>
    <row r="1043">
      <c r="A1043" s="9"/>
      <c r="B1043" s="10"/>
      <c r="C1043" s="11"/>
      <c r="D1043" s="9"/>
      <c r="E1043" s="11"/>
      <c r="F1043" s="9"/>
      <c r="G1043" s="9"/>
      <c r="H1043" s="9"/>
      <c r="I1043" s="9"/>
      <c r="J1043" s="10"/>
      <c r="K1043" s="9"/>
      <c r="L1043" s="9"/>
      <c r="M1043" s="12"/>
      <c r="N1043" s="9"/>
    </row>
    <row r="1044">
      <c r="A1044" s="9"/>
      <c r="B1044" s="10"/>
      <c r="C1044" s="11"/>
      <c r="D1044" s="9"/>
      <c r="E1044" s="11"/>
      <c r="F1044" s="9"/>
      <c r="G1044" s="9"/>
      <c r="H1044" s="9"/>
      <c r="I1044" s="9"/>
      <c r="J1044" s="10"/>
      <c r="K1044" s="9"/>
      <c r="L1044" s="9"/>
      <c r="M1044" s="12"/>
      <c r="N1044" s="9"/>
    </row>
    <row r="1045">
      <c r="A1045" s="9"/>
      <c r="B1045" s="10"/>
      <c r="C1045" s="11"/>
      <c r="D1045" s="9"/>
      <c r="E1045" s="11"/>
      <c r="F1045" s="9"/>
      <c r="G1045" s="9"/>
      <c r="H1045" s="9"/>
      <c r="I1045" s="9"/>
      <c r="J1045" s="10"/>
      <c r="K1045" s="9"/>
      <c r="L1045" s="9"/>
      <c r="M1045" s="12"/>
      <c r="N1045" s="9"/>
    </row>
    <row r="1046">
      <c r="A1046" s="9"/>
      <c r="B1046" s="10"/>
      <c r="C1046" s="11"/>
      <c r="D1046" s="9"/>
      <c r="E1046" s="11"/>
      <c r="F1046" s="9"/>
      <c r="G1046" s="9"/>
      <c r="H1046" s="9"/>
      <c r="I1046" s="9"/>
      <c r="J1046" s="10"/>
      <c r="K1046" s="9"/>
      <c r="L1046" s="9"/>
      <c r="M1046" s="12"/>
      <c r="N1046" s="9"/>
    </row>
    <row r="1047">
      <c r="A1047" s="9"/>
      <c r="B1047" s="10"/>
      <c r="C1047" s="11"/>
      <c r="D1047" s="9"/>
      <c r="E1047" s="11"/>
      <c r="F1047" s="9"/>
      <c r="G1047" s="9"/>
      <c r="H1047" s="9"/>
      <c r="I1047" s="9"/>
      <c r="J1047" s="10"/>
      <c r="K1047" s="9"/>
      <c r="L1047" s="9"/>
      <c r="M1047" s="12"/>
      <c r="N1047" s="9"/>
    </row>
    <row r="1048">
      <c r="A1048" s="9"/>
      <c r="B1048" s="10"/>
      <c r="C1048" s="11"/>
      <c r="D1048" s="9"/>
      <c r="E1048" s="11"/>
      <c r="F1048" s="9"/>
      <c r="G1048" s="9"/>
      <c r="H1048" s="9"/>
      <c r="I1048" s="9"/>
      <c r="J1048" s="10"/>
      <c r="K1048" s="9"/>
      <c r="L1048" s="9"/>
      <c r="M1048" s="12"/>
      <c r="N1048" s="9"/>
    </row>
    <row r="1049">
      <c r="A1049" s="9"/>
      <c r="B1049" s="10"/>
      <c r="C1049" s="11"/>
      <c r="D1049" s="9"/>
      <c r="E1049" s="11"/>
      <c r="F1049" s="9"/>
      <c r="G1049" s="9"/>
      <c r="H1049" s="9"/>
      <c r="I1049" s="9"/>
      <c r="J1049" s="10"/>
      <c r="K1049" s="9"/>
      <c r="L1049" s="9"/>
      <c r="M1049" s="12"/>
      <c r="N1049" s="9"/>
    </row>
    <row r="1050">
      <c r="A1050" s="9"/>
      <c r="B1050" s="10"/>
      <c r="C1050" s="11"/>
      <c r="D1050" s="9"/>
      <c r="E1050" s="11"/>
      <c r="F1050" s="9"/>
      <c r="G1050" s="9"/>
      <c r="H1050" s="9"/>
      <c r="I1050" s="9"/>
      <c r="J1050" s="10"/>
      <c r="K1050" s="9"/>
      <c r="L1050" s="9"/>
      <c r="M1050" s="12"/>
      <c r="N1050" s="9"/>
    </row>
    <row r="1051">
      <c r="A1051" s="9"/>
      <c r="B1051" s="10"/>
      <c r="C1051" s="11"/>
      <c r="D1051" s="9"/>
      <c r="E1051" s="11"/>
      <c r="F1051" s="9"/>
      <c r="G1051" s="9"/>
      <c r="H1051" s="9"/>
      <c r="I1051" s="9"/>
      <c r="J1051" s="10"/>
      <c r="K1051" s="9"/>
      <c r="L1051" s="9"/>
      <c r="M1051" s="12"/>
      <c r="N1051" s="9"/>
    </row>
    <row r="1052">
      <c r="A1052" s="9"/>
      <c r="B1052" s="10"/>
      <c r="C1052" s="11"/>
      <c r="D1052" s="9"/>
      <c r="E1052" s="11"/>
      <c r="F1052" s="9"/>
      <c r="G1052" s="9"/>
      <c r="H1052" s="9"/>
      <c r="I1052" s="9"/>
      <c r="J1052" s="10"/>
      <c r="K1052" s="9"/>
      <c r="L1052" s="9"/>
      <c r="M1052" s="12"/>
      <c r="N1052" s="9"/>
    </row>
    <row r="1053">
      <c r="A1053" s="9"/>
      <c r="B1053" s="10"/>
      <c r="C1053" s="11"/>
      <c r="D1053" s="9"/>
      <c r="E1053" s="11"/>
      <c r="F1053" s="9"/>
      <c r="G1053" s="9"/>
      <c r="H1053" s="9"/>
      <c r="I1053" s="9"/>
      <c r="J1053" s="10"/>
      <c r="K1053" s="9"/>
      <c r="L1053" s="9"/>
      <c r="M1053" s="12"/>
      <c r="N1053" s="9"/>
    </row>
    <row r="1054">
      <c r="A1054" s="9"/>
      <c r="B1054" s="10"/>
      <c r="C1054" s="11"/>
      <c r="D1054" s="9"/>
      <c r="E1054" s="11"/>
      <c r="F1054" s="9"/>
      <c r="G1054" s="9"/>
      <c r="H1054" s="9"/>
      <c r="I1054" s="9"/>
      <c r="J1054" s="10"/>
      <c r="K1054" s="9"/>
      <c r="L1054" s="9"/>
      <c r="M1054" s="12"/>
      <c r="N1054" s="9"/>
    </row>
    <row r="1055">
      <c r="A1055" s="9"/>
      <c r="B1055" s="10"/>
      <c r="C1055" s="11"/>
      <c r="D1055" s="9"/>
      <c r="E1055" s="11"/>
      <c r="F1055" s="9"/>
      <c r="G1055" s="9"/>
      <c r="H1055" s="9"/>
      <c r="I1055" s="9"/>
      <c r="J1055" s="10"/>
      <c r="K1055" s="9"/>
      <c r="L1055" s="9"/>
      <c r="M1055" s="12"/>
      <c r="N1055" s="9"/>
    </row>
    <row r="1056">
      <c r="A1056" s="9"/>
      <c r="B1056" s="10"/>
      <c r="C1056" s="11"/>
      <c r="D1056" s="9"/>
      <c r="E1056" s="11"/>
      <c r="F1056" s="9"/>
      <c r="G1056" s="9"/>
      <c r="H1056" s="9"/>
      <c r="I1056" s="9"/>
      <c r="J1056" s="10"/>
      <c r="K1056" s="9"/>
      <c r="L1056" s="9"/>
      <c r="M1056" s="12"/>
      <c r="N1056" s="9"/>
    </row>
    <row r="1057">
      <c r="A1057" s="9"/>
      <c r="B1057" s="10"/>
      <c r="C1057" s="11"/>
      <c r="D1057" s="9"/>
      <c r="E1057" s="11"/>
      <c r="F1057" s="9"/>
      <c r="G1057" s="9"/>
      <c r="H1057" s="9"/>
      <c r="I1057" s="9"/>
      <c r="J1057" s="10"/>
      <c r="K1057" s="9"/>
      <c r="L1057" s="9"/>
      <c r="M1057" s="12"/>
      <c r="N1057" s="9"/>
    </row>
    <row r="1058">
      <c r="A1058" s="9"/>
      <c r="B1058" s="10"/>
      <c r="C1058" s="11"/>
      <c r="D1058" s="9"/>
      <c r="E1058" s="11"/>
      <c r="F1058" s="9"/>
      <c r="G1058" s="9"/>
      <c r="H1058" s="9"/>
      <c r="I1058" s="9"/>
      <c r="J1058" s="10"/>
      <c r="K1058" s="9"/>
      <c r="L1058" s="9"/>
      <c r="M1058" s="12"/>
      <c r="N1058" s="9"/>
    </row>
    <row r="1059">
      <c r="A1059" s="9"/>
      <c r="B1059" s="10"/>
      <c r="C1059" s="11"/>
      <c r="D1059" s="9"/>
      <c r="E1059" s="11"/>
      <c r="F1059" s="9"/>
      <c r="G1059" s="9"/>
      <c r="H1059" s="9"/>
      <c r="I1059" s="9"/>
      <c r="J1059" s="10"/>
      <c r="K1059" s="9"/>
      <c r="L1059" s="9"/>
      <c r="M1059" s="12"/>
      <c r="N1059" s="9"/>
    </row>
    <row r="1060">
      <c r="A1060" s="9"/>
      <c r="B1060" s="10"/>
      <c r="C1060" s="11"/>
      <c r="D1060" s="9"/>
      <c r="E1060" s="11"/>
      <c r="F1060" s="9"/>
      <c r="G1060" s="9"/>
      <c r="H1060" s="9"/>
      <c r="I1060" s="9"/>
      <c r="J1060" s="10"/>
      <c r="K1060" s="9"/>
      <c r="L1060" s="9"/>
      <c r="M1060" s="12"/>
      <c r="N1060" s="9"/>
    </row>
    <row r="1061">
      <c r="A1061" s="9"/>
      <c r="B1061" s="10"/>
      <c r="C1061" s="11"/>
      <c r="D1061" s="9"/>
      <c r="E1061" s="11"/>
      <c r="F1061" s="9"/>
      <c r="G1061" s="9"/>
      <c r="H1061" s="9"/>
      <c r="I1061" s="9"/>
      <c r="J1061" s="10"/>
      <c r="K1061" s="9"/>
      <c r="L1061" s="9"/>
      <c r="M1061" s="12"/>
      <c r="N1061" s="9"/>
    </row>
    <row r="1062">
      <c r="A1062" s="9"/>
      <c r="B1062" s="10"/>
      <c r="C1062" s="11"/>
      <c r="D1062" s="9"/>
      <c r="E1062" s="11"/>
      <c r="F1062" s="9"/>
      <c r="G1062" s="9"/>
      <c r="H1062" s="9"/>
      <c r="I1062" s="9"/>
      <c r="J1062" s="10"/>
      <c r="K1062" s="9"/>
      <c r="L1062" s="9"/>
      <c r="M1062" s="12"/>
      <c r="N1062" s="9"/>
    </row>
    <row r="1063">
      <c r="A1063" s="9"/>
      <c r="B1063" s="10"/>
      <c r="C1063" s="11"/>
      <c r="D1063" s="9"/>
      <c r="E1063" s="11"/>
      <c r="F1063" s="9"/>
      <c r="G1063" s="9"/>
      <c r="H1063" s="9"/>
      <c r="I1063" s="9"/>
      <c r="J1063" s="10"/>
      <c r="K1063" s="9"/>
      <c r="L1063" s="9"/>
      <c r="M1063" s="12"/>
      <c r="N1063" s="9"/>
    </row>
    <row r="1064">
      <c r="A1064" s="9"/>
      <c r="B1064" s="10"/>
      <c r="C1064" s="11"/>
      <c r="D1064" s="9"/>
      <c r="E1064" s="11"/>
      <c r="F1064" s="9"/>
      <c r="G1064" s="9"/>
      <c r="H1064" s="9"/>
      <c r="I1064" s="9"/>
      <c r="J1064" s="10"/>
      <c r="K1064" s="9"/>
      <c r="L1064" s="9"/>
      <c r="M1064" s="12"/>
      <c r="N1064" s="9"/>
    </row>
    <row r="1065">
      <c r="A1065" s="9"/>
      <c r="B1065" s="10"/>
      <c r="C1065" s="11"/>
      <c r="D1065" s="9"/>
      <c r="E1065" s="11"/>
      <c r="F1065" s="9"/>
      <c r="G1065" s="9"/>
      <c r="H1065" s="9"/>
      <c r="I1065" s="9"/>
      <c r="J1065" s="10"/>
      <c r="K1065" s="9"/>
      <c r="L1065" s="9"/>
      <c r="M1065" s="12"/>
      <c r="N1065" s="9"/>
    </row>
    <row r="1066">
      <c r="A1066" s="9"/>
      <c r="B1066" s="10"/>
      <c r="C1066" s="11"/>
      <c r="D1066" s="9"/>
      <c r="E1066" s="11"/>
      <c r="F1066" s="9"/>
      <c r="G1066" s="9"/>
      <c r="H1066" s="9"/>
      <c r="I1066" s="9"/>
      <c r="J1066" s="10"/>
      <c r="K1066" s="9"/>
      <c r="L1066" s="9"/>
      <c r="M1066" s="12"/>
      <c r="N1066" s="9"/>
    </row>
    <row r="1067">
      <c r="A1067" s="9"/>
      <c r="B1067" s="10"/>
      <c r="C1067" s="11"/>
      <c r="D1067" s="9"/>
      <c r="E1067" s="11"/>
      <c r="F1067" s="9"/>
      <c r="G1067" s="9"/>
      <c r="H1067" s="9"/>
      <c r="I1067" s="9"/>
      <c r="J1067" s="10"/>
      <c r="K1067" s="9"/>
      <c r="L1067" s="9"/>
      <c r="M1067" s="12"/>
      <c r="N1067" s="9"/>
    </row>
    <row r="1068">
      <c r="A1068" s="9"/>
      <c r="B1068" s="10"/>
      <c r="C1068" s="11"/>
      <c r="D1068" s="9"/>
      <c r="E1068" s="11"/>
      <c r="F1068" s="9"/>
      <c r="G1068" s="9"/>
      <c r="H1068" s="9"/>
      <c r="I1068" s="9"/>
      <c r="J1068" s="10"/>
      <c r="K1068" s="9"/>
      <c r="L1068" s="9"/>
      <c r="M1068" s="12"/>
      <c r="N1068" s="9"/>
    </row>
    <row r="1069">
      <c r="A1069" s="9"/>
      <c r="B1069" s="10"/>
      <c r="C1069" s="11"/>
      <c r="D1069" s="9"/>
      <c r="E1069" s="11"/>
      <c r="F1069" s="9"/>
      <c r="G1069" s="9"/>
      <c r="H1069" s="9"/>
      <c r="I1069" s="9"/>
      <c r="J1069" s="10"/>
      <c r="K1069" s="9"/>
      <c r="L1069" s="9"/>
      <c r="M1069" s="12"/>
      <c r="N1069" s="9"/>
    </row>
    <row r="1070">
      <c r="A1070" s="9"/>
      <c r="B1070" s="10"/>
      <c r="C1070" s="11"/>
      <c r="D1070" s="9"/>
      <c r="E1070" s="11"/>
      <c r="F1070" s="9"/>
      <c r="G1070" s="9"/>
      <c r="H1070" s="9"/>
      <c r="I1070" s="9"/>
      <c r="J1070" s="10"/>
      <c r="K1070" s="9"/>
      <c r="L1070" s="9"/>
      <c r="M1070" s="12"/>
      <c r="N1070" s="9"/>
    </row>
    <row r="1071">
      <c r="A1071" s="9"/>
      <c r="B1071" s="10"/>
      <c r="C1071" s="11"/>
      <c r="D1071" s="9"/>
      <c r="E1071" s="11"/>
      <c r="F1071" s="9"/>
      <c r="G1071" s="9"/>
      <c r="H1071" s="9"/>
      <c r="I1071" s="9"/>
      <c r="J1071" s="10"/>
      <c r="K1071" s="9"/>
      <c r="L1071" s="9"/>
      <c r="M1071" s="12"/>
      <c r="N1071" s="9"/>
    </row>
    <row r="1072">
      <c r="A1072" s="9"/>
      <c r="B1072" s="10"/>
      <c r="C1072" s="11"/>
      <c r="D1072" s="9"/>
      <c r="E1072" s="11"/>
      <c r="F1072" s="9"/>
      <c r="G1072" s="9"/>
      <c r="H1072" s="9"/>
      <c r="I1072" s="9"/>
      <c r="J1072" s="10"/>
      <c r="K1072" s="9"/>
      <c r="L1072" s="9"/>
      <c r="M1072" s="12"/>
      <c r="N1072" s="9"/>
    </row>
    <row r="1073">
      <c r="A1073" s="9"/>
      <c r="B1073" s="10"/>
      <c r="C1073" s="11"/>
      <c r="D1073" s="9"/>
      <c r="E1073" s="11"/>
      <c r="F1073" s="9"/>
      <c r="G1073" s="9"/>
      <c r="H1073" s="9"/>
      <c r="I1073" s="9"/>
      <c r="J1073" s="10"/>
      <c r="K1073" s="9"/>
      <c r="L1073" s="9"/>
      <c r="M1073" s="12"/>
      <c r="N1073" s="9"/>
    </row>
    <row r="1074">
      <c r="A1074" s="9"/>
      <c r="B1074" s="10"/>
      <c r="C1074" s="11"/>
      <c r="D1074" s="9"/>
      <c r="E1074" s="11"/>
      <c r="F1074" s="9"/>
      <c r="G1074" s="9"/>
      <c r="H1074" s="9"/>
      <c r="I1074" s="9"/>
      <c r="J1074" s="10"/>
      <c r="K1074" s="9"/>
      <c r="L1074" s="9"/>
      <c r="M1074" s="12"/>
      <c r="N1074" s="9"/>
    </row>
    <row r="1075">
      <c r="A1075" s="9"/>
      <c r="B1075" s="10"/>
      <c r="C1075" s="11"/>
      <c r="D1075" s="9"/>
      <c r="E1075" s="11"/>
      <c r="F1075" s="9"/>
      <c r="G1075" s="9"/>
      <c r="H1075" s="9"/>
      <c r="I1075" s="9"/>
      <c r="J1075" s="10"/>
      <c r="K1075" s="9"/>
      <c r="L1075" s="9"/>
      <c r="M1075" s="12"/>
      <c r="N1075" s="9"/>
    </row>
    <row r="1076">
      <c r="A1076" s="9"/>
      <c r="B1076" s="10"/>
      <c r="C1076" s="11"/>
      <c r="D1076" s="9"/>
      <c r="E1076" s="11"/>
      <c r="F1076" s="9"/>
      <c r="G1076" s="9"/>
      <c r="H1076" s="9"/>
      <c r="I1076" s="9"/>
      <c r="J1076" s="10"/>
      <c r="K1076" s="9"/>
      <c r="L1076" s="9"/>
      <c r="M1076" s="12"/>
      <c r="N1076" s="9"/>
    </row>
    <row r="1077">
      <c r="A1077" s="9"/>
      <c r="B1077" s="10"/>
      <c r="C1077" s="11"/>
      <c r="D1077" s="9"/>
      <c r="E1077" s="11"/>
      <c r="F1077" s="9"/>
      <c r="G1077" s="9"/>
      <c r="H1077" s="9"/>
      <c r="I1077" s="9"/>
      <c r="J1077" s="10"/>
      <c r="K1077" s="9"/>
      <c r="L1077" s="9"/>
      <c r="M1077" s="12"/>
      <c r="N1077" s="9"/>
    </row>
    <row r="1078">
      <c r="A1078" s="9"/>
      <c r="B1078" s="10"/>
      <c r="C1078" s="11"/>
      <c r="D1078" s="9"/>
      <c r="E1078" s="11"/>
      <c r="F1078" s="9"/>
      <c r="G1078" s="9"/>
      <c r="H1078" s="9"/>
      <c r="I1078" s="9"/>
      <c r="J1078" s="10"/>
      <c r="K1078" s="9"/>
      <c r="L1078" s="9"/>
      <c r="M1078" s="12"/>
      <c r="N1078" s="9"/>
    </row>
    <row r="1079">
      <c r="A1079" s="9"/>
      <c r="B1079" s="10"/>
      <c r="C1079" s="11"/>
      <c r="D1079" s="9"/>
      <c r="E1079" s="11"/>
      <c r="F1079" s="9"/>
      <c r="G1079" s="9"/>
      <c r="H1079" s="9"/>
      <c r="I1079" s="9"/>
      <c r="J1079" s="10"/>
      <c r="K1079" s="9"/>
      <c r="L1079" s="9"/>
      <c r="M1079" s="12"/>
      <c r="N1079" s="9"/>
    </row>
    <row r="1080">
      <c r="A1080" s="9"/>
      <c r="B1080" s="10"/>
      <c r="C1080" s="11"/>
      <c r="D1080" s="9"/>
      <c r="E1080" s="11"/>
      <c r="F1080" s="9"/>
      <c r="G1080" s="9"/>
      <c r="H1080" s="9"/>
      <c r="I1080" s="9"/>
      <c r="J1080" s="10"/>
      <c r="K1080" s="9"/>
      <c r="L1080" s="9"/>
      <c r="M1080" s="12"/>
      <c r="N1080" s="9"/>
    </row>
    <row r="1081">
      <c r="A1081" s="9"/>
      <c r="B1081" s="10"/>
      <c r="C1081" s="11"/>
      <c r="D1081" s="9"/>
      <c r="E1081" s="11"/>
      <c r="F1081" s="9"/>
      <c r="G1081" s="9"/>
      <c r="H1081" s="9"/>
      <c r="I1081" s="9"/>
      <c r="J1081" s="10"/>
      <c r="K1081" s="9"/>
      <c r="L1081" s="9"/>
      <c r="M1081" s="12"/>
      <c r="N1081" s="9"/>
    </row>
    <row r="1082">
      <c r="A1082" s="9"/>
      <c r="B1082" s="10"/>
      <c r="C1082" s="11"/>
      <c r="D1082" s="9"/>
      <c r="E1082" s="11"/>
      <c r="F1082" s="9"/>
      <c r="G1082" s="9"/>
      <c r="H1082" s="9"/>
      <c r="I1082" s="9"/>
      <c r="J1082" s="10"/>
      <c r="K1082" s="9"/>
      <c r="L1082" s="9"/>
      <c r="M1082" s="12"/>
      <c r="N1082" s="9"/>
    </row>
    <row r="1083">
      <c r="A1083" s="9"/>
      <c r="B1083" s="10"/>
      <c r="C1083" s="11"/>
      <c r="D1083" s="9"/>
      <c r="E1083" s="11"/>
      <c r="F1083" s="9"/>
      <c r="G1083" s="9"/>
      <c r="H1083" s="9"/>
      <c r="I1083" s="9"/>
      <c r="J1083" s="10"/>
      <c r="K1083" s="9"/>
      <c r="L1083" s="9"/>
      <c r="M1083" s="12"/>
      <c r="N1083" s="9"/>
    </row>
    <row r="1084">
      <c r="A1084" s="9"/>
      <c r="B1084" s="10"/>
      <c r="C1084" s="11"/>
      <c r="D1084" s="9"/>
      <c r="E1084" s="11"/>
      <c r="F1084" s="9"/>
      <c r="G1084" s="9"/>
      <c r="H1084" s="9"/>
      <c r="I1084" s="9"/>
      <c r="J1084" s="10"/>
      <c r="K1084" s="9"/>
      <c r="L1084" s="9"/>
      <c r="M1084" s="12"/>
      <c r="N1084" s="9"/>
    </row>
    <row r="1085">
      <c r="A1085" s="9"/>
      <c r="B1085" s="10"/>
      <c r="C1085" s="11"/>
      <c r="D1085" s="9"/>
      <c r="E1085" s="11"/>
      <c r="F1085" s="9"/>
      <c r="G1085" s="9"/>
      <c r="H1085" s="9"/>
      <c r="I1085" s="9"/>
      <c r="J1085" s="10"/>
      <c r="K1085" s="9"/>
      <c r="L1085" s="9"/>
      <c r="M1085" s="12"/>
      <c r="N1085" s="9"/>
    </row>
    <row r="1086">
      <c r="A1086" s="9"/>
      <c r="B1086" s="10"/>
      <c r="C1086" s="11"/>
      <c r="D1086" s="9"/>
      <c r="E1086" s="11"/>
      <c r="F1086" s="9"/>
      <c r="G1086" s="9"/>
      <c r="H1086" s="9"/>
      <c r="I1086" s="9"/>
      <c r="J1086" s="10"/>
      <c r="K1086" s="9"/>
      <c r="L1086" s="9"/>
      <c r="M1086" s="12"/>
      <c r="N1086" s="9"/>
    </row>
    <row r="1087">
      <c r="A1087" s="9"/>
      <c r="B1087" s="10"/>
      <c r="C1087" s="11"/>
      <c r="D1087" s="9"/>
      <c r="E1087" s="11"/>
      <c r="F1087" s="9"/>
      <c r="G1087" s="9"/>
      <c r="H1087" s="9"/>
      <c r="I1087" s="9"/>
      <c r="J1087" s="10"/>
      <c r="K1087" s="9"/>
      <c r="L1087" s="9"/>
      <c r="M1087" s="12"/>
      <c r="N1087" s="9"/>
    </row>
    <row r="1088">
      <c r="A1088" s="9"/>
      <c r="B1088" s="10"/>
      <c r="C1088" s="11"/>
      <c r="D1088" s="9"/>
      <c r="E1088" s="11"/>
      <c r="F1088" s="9"/>
      <c r="G1088" s="9"/>
      <c r="H1088" s="9"/>
      <c r="I1088" s="9"/>
      <c r="J1088" s="10"/>
      <c r="K1088" s="9"/>
      <c r="L1088" s="9"/>
      <c r="M1088" s="12"/>
      <c r="N1088" s="9"/>
    </row>
    <row r="1089">
      <c r="A1089" s="9"/>
      <c r="B1089" s="10"/>
      <c r="C1089" s="11"/>
      <c r="D1089" s="9"/>
      <c r="E1089" s="11"/>
      <c r="F1089" s="9"/>
      <c r="G1089" s="9"/>
      <c r="H1089" s="9"/>
      <c r="I1089" s="9"/>
      <c r="J1089" s="10"/>
      <c r="K1089" s="9"/>
      <c r="L1089" s="9"/>
      <c r="M1089" s="12"/>
      <c r="N1089" s="9"/>
    </row>
    <row r="1090">
      <c r="A1090" s="9"/>
      <c r="B1090" s="10"/>
      <c r="C1090" s="11"/>
      <c r="D1090" s="9"/>
      <c r="E1090" s="11"/>
      <c r="F1090" s="9"/>
      <c r="G1090" s="9"/>
      <c r="H1090" s="9"/>
      <c r="I1090" s="9"/>
      <c r="J1090" s="10"/>
      <c r="K1090" s="9"/>
      <c r="L1090" s="9"/>
      <c r="M1090" s="12"/>
      <c r="N1090" s="9"/>
    </row>
    <row r="1091">
      <c r="A1091" s="9"/>
      <c r="B1091" s="10"/>
      <c r="C1091" s="11"/>
      <c r="D1091" s="9"/>
      <c r="E1091" s="11"/>
      <c r="F1091" s="9"/>
      <c r="G1091" s="9"/>
      <c r="H1091" s="9"/>
      <c r="I1091" s="9"/>
      <c r="J1091" s="10"/>
      <c r="K1091" s="9"/>
      <c r="L1091" s="9"/>
      <c r="M1091" s="12"/>
      <c r="N1091" s="9"/>
    </row>
    <row r="1092">
      <c r="A1092" s="9"/>
      <c r="B1092" s="10"/>
      <c r="C1092" s="11"/>
      <c r="D1092" s="9"/>
      <c r="E1092" s="11"/>
      <c r="F1092" s="9"/>
      <c r="G1092" s="9"/>
      <c r="H1092" s="9"/>
      <c r="I1092" s="9"/>
      <c r="J1092" s="10"/>
      <c r="K1092" s="9"/>
      <c r="L1092" s="9"/>
      <c r="M1092" s="12"/>
      <c r="N1092" s="9"/>
    </row>
    <row r="1093">
      <c r="A1093" s="9"/>
      <c r="B1093" s="10"/>
      <c r="C1093" s="11"/>
      <c r="D1093" s="9"/>
      <c r="E1093" s="11"/>
      <c r="F1093" s="9"/>
      <c r="G1093" s="9"/>
      <c r="H1093" s="9"/>
      <c r="I1093" s="9"/>
      <c r="J1093" s="10"/>
      <c r="K1093" s="9"/>
      <c r="L1093" s="9"/>
      <c r="M1093" s="12"/>
      <c r="N1093" s="9"/>
    </row>
    <row r="1094">
      <c r="A1094" s="9"/>
      <c r="B1094" s="10"/>
      <c r="C1094" s="11"/>
      <c r="D1094" s="9"/>
      <c r="E1094" s="11"/>
      <c r="F1094" s="9"/>
      <c r="G1094" s="9"/>
      <c r="H1094" s="9"/>
      <c r="I1094" s="9"/>
      <c r="J1094" s="10"/>
      <c r="K1094" s="9"/>
      <c r="L1094" s="9"/>
      <c r="M1094" s="12"/>
      <c r="N1094" s="9"/>
    </row>
    <row r="1095">
      <c r="A1095" s="9"/>
      <c r="B1095" s="10"/>
      <c r="C1095" s="11"/>
      <c r="D1095" s="9"/>
      <c r="E1095" s="11"/>
      <c r="F1095" s="9"/>
      <c r="G1095" s="9"/>
      <c r="H1095" s="9"/>
      <c r="I1095" s="9"/>
      <c r="J1095" s="10"/>
      <c r="K1095" s="9"/>
      <c r="L1095" s="9"/>
      <c r="M1095" s="12"/>
      <c r="N1095" s="9"/>
    </row>
    <row r="1096">
      <c r="A1096" s="9"/>
      <c r="B1096" s="10"/>
      <c r="C1096" s="11"/>
      <c r="D1096" s="9"/>
      <c r="E1096" s="11"/>
      <c r="F1096" s="9"/>
      <c r="G1096" s="9"/>
      <c r="H1096" s="9"/>
      <c r="I1096" s="9"/>
      <c r="J1096" s="10"/>
      <c r="K1096" s="9"/>
      <c r="L1096" s="9"/>
      <c r="M1096" s="12"/>
      <c r="N1096" s="9"/>
    </row>
    <row r="1097">
      <c r="A1097" s="9"/>
      <c r="B1097" s="10"/>
      <c r="C1097" s="11"/>
      <c r="D1097" s="9"/>
      <c r="E1097" s="11"/>
      <c r="F1097" s="9"/>
      <c r="G1097" s="9"/>
      <c r="H1097" s="9"/>
      <c r="I1097" s="9"/>
      <c r="J1097" s="10"/>
      <c r="K1097" s="9"/>
      <c r="L1097" s="9"/>
      <c r="M1097" s="12"/>
      <c r="N1097" s="9"/>
    </row>
    <row r="1098">
      <c r="A1098" s="9"/>
      <c r="B1098" s="10"/>
      <c r="C1098" s="11"/>
      <c r="D1098" s="9"/>
      <c r="E1098" s="11"/>
      <c r="F1098" s="9"/>
      <c r="G1098" s="9"/>
      <c r="H1098" s="9"/>
      <c r="I1098" s="9"/>
      <c r="J1098" s="10"/>
      <c r="K1098" s="9"/>
      <c r="L1098" s="9"/>
      <c r="M1098" s="12"/>
      <c r="N1098" s="9"/>
    </row>
    <row r="1099">
      <c r="A1099" s="9"/>
      <c r="B1099" s="10"/>
      <c r="C1099" s="11"/>
      <c r="D1099" s="9"/>
      <c r="E1099" s="11"/>
      <c r="F1099" s="9"/>
      <c r="G1099" s="9"/>
      <c r="H1099" s="9"/>
      <c r="I1099" s="9"/>
      <c r="J1099" s="10"/>
      <c r="K1099" s="9"/>
      <c r="L1099" s="9"/>
      <c r="M1099" s="12"/>
      <c r="N1099" s="9"/>
    </row>
    <row r="1100">
      <c r="A1100" s="9"/>
      <c r="B1100" s="10"/>
      <c r="C1100" s="11"/>
      <c r="D1100" s="9"/>
      <c r="E1100" s="11"/>
      <c r="F1100" s="9"/>
      <c r="G1100" s="9"/>
      <c r="H1100" s="9"/>
      <c r="I1100" s="9"/>
      <c r="J1100" s="10"/>
      <c r="K1100" s="9"/>
      <c r="L1100" s="9"/>
      <c r="M1100" s="12"/>
      <c r="N1100" s="9"/>
    </row>
    <row r="1101">
      <c r="A1101" s="9"/>
      <c r="B1101" s="10"/>
      <c r="C1101" s="11"/>
      <c r="D1101" s="9"/>
      <c r="E1101" s="11"/>
      <c r="F1101" s="9"/>
      <c r="G1101" s="9"/>
      <c r="H1101" s="9"/>
      <c r="I1101" s="9"/>
      <c r="J1101" s="10"/>
      <c r="K1101" s="9"/>
      <c r="L1101" s="9"/>
      <c r="M1101" s="12"/>
      <c r="N1101" s="9"/>
    </row>
    <row r="1102">
      <c r="A1102" s="9"/>
      <c r="B1102" s="10"/>
      <c r="C1102" s="11"/>
      <c r="D1102" s="9"/>
      <c r="E1102" s="11"/>
      <c r="F1102" s="9"/>
      <c r="G1102" s="9"/>
      <c r="H1102" s="9"/>
      <c r="I1102" s="9"/>
      <c r="J1102" s="10"/>
      <c r="K1102" s="9"/>
      <c r="L1102" s="9"/>
      <c r="M1102" s="12"/>
      <c r="N1102" s="9"/>
    </row>
    <row r="1103">
      <c r="A1103" s="9"/>
      <c r="B1103" s="10"/>
      <c r="C1103" s="11"/>
      <c r="D1103" s="9"/>
      <c r="E1103" s="11"/>
      <c r="F1103" s="9"/>
      <c r="G1103" s="9"/>
      <c r="H1103" s="9"/>
      <c r="I1103" s="9"/>
      <c r="J1103" s="10"/>
      <c r="K1103" s="9"/>
      <c r="L1103" s="9"/>
      <c r="M1103" s="12"/>
      <c r="N1103" s="9"/>
    </row>
    <row r="1104">
      <c r="A1104" s="9"/>
      <c r="B1104" s="10"/>
      <c r="C1104" s="11"/>
      <c r="D1104" s="9"/>
      <c r="E1104" s="11"/>
      <c r="F1104" s="9"/>
      <c r="G1104" s="9"/>
      <c r="H1104" s="9"/>
      <c r="I1104" s="9"/>
      <c r="J1104" s="10"/>
      <c r="K1104" s="9"/>
      <c r="L1104" s="9"/>
      <c r="M1104" s="12"/>
      <c r="N1104" s="9"/>
    </row>
    <row r="1105">
      <c r="A1105" s="9"/>
      <c r="B1105" s="10"/>
      <c r="C1105" s="11"/>
      <c r="D1105" s="9"/>
      <c r="E1105" s="11"/>
      <c r="F1105" s="9"/>
      <c r="G1105" s="9"/>
      <c r="H1105" s="9"/>
      <c r="I1105" s="9"/>
      <c r="J1105" s="10"/>
      <c r="K1105" s="9"/>
      <c r="L1105" s="9"/>
      <c r="M1105" s="12"/>
      <c r="N1105" s="9"/>
    </row>
    <row r="1106">
      <c r="A1106" s="9"/>
      <c r="B1106" s="10"/>
      <c r="C1106" s="11"/>
      <c r="D1106" s="9"/>
      <c r="E1106" s="11"/>
      <c r="F1106" s="9"/>
      <c r="G1106" s="9"/>
      <c r="H1106" s="9"/>
      <c r="I1106" s="9"/>
      <c r="J1106" s="10"/>
      <c r="K1106" s="9"/>
      <c r="L1106" s="9"/>
      <c r="M1106" s="12"/>
      <c r="N1106" s="9"/>
    </row>
    <row r="1107">
      <c r="A1107" s="9"/>
      <c r="B1107" s="10"/>
      <c r="C1107" s="11"/>
      <c r="D1107" s="9"/>
      <c r="E1107" s="11"/>
      <c r="F1107" s="9"/>
      <c r="G1107" s="9"/>
      <c r="H1107" s="9"/>
      <c r="I1107" s="9"/>
      <c r="J1107" s="10"/>
      <c r="K1107" s="9"/>
      <c r="L1107" s="9"/>
      <c r="M1107" s="12"/>
      <c r="N1107" s="9"/>
    </row>
    <row r="1108">
      <c r="A1108" s="9"/>
      <c r="B1108" s="10"/>
      <c r="C1108" s="11"/>
      <c r="D1108" s="9"/>
      <c r="E1108" s="11"/>
      <c r="F1108" s="9"/>
      <c r="G1108" s="9"/>
      <c r="H1108" s="9"/>
      <c r="I1108" s="9"/>
      <c r="J1108" s="10"/>
      <c r="K1108" s="9"/>
      <c r="L1108" s="9"/>
      <c r="M1108" s="12"/>
      <c r="N1108" s="9"/>
    </row>
    <row r="1109">
      <c r="A1109" s="9"/>
      <c r="B1109" s="10"/>
      <c r="C1109" s="11"/>
      <c r="D1109" s="9"/>
      <c r="E1109" s="11"/>
      <c r="F1109" s="9"/>
      <c r="G1109" s="9"/>
      <c r="H1109" s="9"/>
      <c r="I1109" s="9"/>
      <c r="J1109" s="10"/>
      <c r="K1109" s="9"/>
      <c r="L1109" s="9"/>
      <c r="M1109" s="12"/>
      <c r="N1109" s="9"/>
    </row>
    <row r="1110">
      <c r="A1110" s="9"/>
      <c r="B1110" s="10"/>
      <c r="C1110" s="11"/>
      <c r="D1110" s="9"/>
      <c r="E1110" s="11"/>
      <c r="F1110" s="9"/>
      <c r="G1110" s="9"/>
      <c r="H1110" s="9"/>
      <c r="I1110" s="9"/>
      <c r="J1110" s="10"/>
      <c r="K1110" s="9"/>
      <c r="L1110" s="9"/>
      <c r="M1110" s="12"/>
      <c r="N1110" s="9"/>
    </row>
    <row r="1111">
      <c r="A1111" s="9"/>
      <c r="B1111" s="10"/>
      <c r="C1111" s="11"/>
      <c r="D1111" s="9"/>
      <c r="E1111" s="11"/>
      <c r="F1111" s="9"/>
      <c r="G1111" s="9"/>
      <c r="H1111" s="9"/>
      <c r="I1111" s="9"/>
      <c r="J1111" s="10"/>
      <c r="K1111" s="9"/>
      <c r="L1111" s="9"/>
      <c r="M1111" s="12"/>
      <c r="N1111" s="9"/>
    </row>
    <row r="1112">
      <c r="A1112" s="9"/>
      <c r="B1112" s="10"/>
      <c r="C1112" s="11"/>
      <c r="D1112" s="9"/>
      <c r="E1112" s="11"/>
      <c r="F1112" s="9"/>
      <c r="G1112" s="9"/>
      <c r="H1112" s="9"/>
      <c r="I1112" s="9"/>
      <c r="J1112" s="10"/>
      <c r="K1112" s="9"/>
      <c r="L1112" s="9"/>
      <c r="M1112" s="12"/>
      <c r="N1112" s="9"/>
    </row>
    <row r="1113">
      <c r="A1113" s="9"/>
      <c r="B1113" s="10"/>
      <c r="C1113" s="11"/>
      <c r="D1113" s="9"/>
      <c r="E1113" s="11"/>
      <c r="F1113" s="9"/>
      <c r="G1113" s="9"/>
      <c r="H1113" s="9"/>
      <c r="I1113" s="9"/>
      <c r="J1113" s="10"/>
      <c r="K1113" s="9"/>
      <c r="L1113" s="9"/>
      <c r="M1113" s="12"/>
      <c r="N1113" s="9"/>
    </row>
    <row r="1114">
      <c r="A1114" s="9"/>
      <c r="B1114" s="10"/>
      <c r="C1114" s="11"/>
      <c r="D1114" s="9"/>
      <c r="E1114" s="11"/>
      <c r="F1114" s="9"/>
      <c r="G1114" s="9"/>
      <c r="H1114" s="9"/>
      <c r="I1114" s="9"/>
      <c r="J1114" s="10"/>
      <c r="K1114" s="9"/>
      <c r="L1114" s="9"/>
      <c r="M1114" s="12"/>
      <c r="N1114" s="9"/>
    </row>
    <row r="1115">
      <c r="A1115" s="9"/>
      <c r="B1115" s="10"/>
      <c r="C1115" s="11"/>
      <c r="D1115" s="9"/>
      <c r="E1115" s="11"/>
      <c r="F1115" s="9"/>
      <c r="G1115" s="9"/>
      <c r="H1115" s="9"/>
      <c r="I1115" s="9"/>
      <c r="J1115" s="10"/>
      <c r="K1115" s="9"/>
      <c r="L1115" s="9"/>
      <c r="M1115" s="12"/>
      <c r="N1115" s="9"/>
    </row>
    <row r="1116">
      <c r="A1116" s="9"/>
      <c r="B1116" s="10"/>
      <c r="C1116" s="11"/>
      <c r="D1116" s="9"/>
      <c r="E1116" s="11"/>
      <c r="F1116" s="9"/>
      <c r="G1116" s="9"/>
      <c r="H1116" s="9"/>
      <c r="I1116" s="9"/>
      <c r="J1116" s="10"/>
      <c r="K1116" s="9"/>
      <c r="L1116" s="9"/>
      <c r="M1116" s="12"/>
      <c r="N1116" s="9"/>
    </row>
    <row r="1117">
      <c r="A1117" s="9"/>
      <c r="B1117" s="10"/>
      <c r="C1117" s="11"/>
      <c r="D1117" s="9"/>
      <c r="E1117" s="11"/>
      <c r="F1117" s="9"/>
      <c r="G1117" s="9"/>
      <c r="H1117" s="9"/>
      <c r="I1117" s="9"/>
      <c r="J1117" s="10"/>
      <c r="K1117" s="9"/>
      <c r="L1117" s="9"/>
      <c r="M1117" s="12"/>
      <c r="N1117" s="9"/>
    </row>
    <row r="1118">
      <c r="A1118" s="9"/>
      <c r="B1118" s="10"/>
      <c r="C1118" s="11"/>
      <c r="D1118" s="9"/>
      <c r="E1118" s="11"/>
      <c r="F1118" s="9"/>
      <c r="G1118" s="9"/>
      <c r="H1118" s="9"/>
      <c r="I1118" s="9"/>
      <c r="J1118" s="10"/>
      <c r="K1118" s="9"/>
      <c r="L1118" s="9"/>
      <c r="M1118" s="12"/>
      <c r="N1118" s="9"/>
    </row>
    <row r="1119">
      <c r="A1119" s="9"/>
      <c r="B1119" s="10"/>
      <c r="C1119" s="11"/>
      <c r="D1119" s="9"/>
      <c r="E1119" s="11"/>
      <c r="F1119" s="9"/>
      <c r="G1119" s="9"/>
      <c r="H1119" s="9"/>
      <c r="I1119" s="9"/>
      <c r="J1119" s="10"/>
      <c r="K1119" s="9"/>
      <c r="L1119" s="9"/>
      <c r="M1119" s="12"/>
      <c r="N1119" s="9"/>
    </row>
    <row r="1120">
      <c r="A1120" s="9"/>
      <c r="B1120" s="10"/>
      <c r="C1120" s="11"/>
      <c r="D1120" s="9"/>
      <c r="E1120" s="11"/>
      <c r="F1120" s="9"/>
      <c r="G1120" s="9"/>
      <c r="H1120" s="9"/>
      <c r="I1120" s="9"/>
      <c r="J1120" s="10"/>
      <c r="K1120" s="9"/>
      <c r="L1120" s="9"/>
      <c r="M1120" s="12"/>
      <c r="N1120" s="9"/>
    </row>
    <row r="1121">
      <c r="A1121" s="9"/>
      <c r="B1121" s="10"/>
      <c r="C1121" s="11"/>
      <c r="D1121" s="9"/>
      <c r="E1121" s="11"/>
      <c r="F1121" s="9"/>
      <c r="G1121" s="9"/>
      <c r="H1121" s="9"/>
      <c r="I1121" s="9"/>
      <c r="J1121" s="10"/>
      <c r="K1121" s="9"/>
      <c r="L1121" s="9"/>
      <c r="M1121" s="12"/>
      <c r="N1121" s="9"/>
    </row>
    <row r="1122">
      <c r="A1122" s="9"/>
      <c r="B1122" s="10"/>
      <c r="C1122" s="11"/>
      <c r="D1122" s="9"/>
      <c r="E1122" s="11"/>
      <c r="F1122" s="9"/>
      <c r="G1122" s="9"/>
      <c r="H1122" s="9"/>
      <c r="I1122" s="9"/>
      <c r="J1122" s="10"/>
      <c r="K1122" s="9"/>
      <c r="L1122" s="9"/>
      <c r="M1122" s="12"/>
      <c r="N1122" s="9"/>
    </row>
    <row r="1123">
      <c r="A1123" s="9"/>
      <c r="B1123" s="10"/>
      <c r="C1123" s="11"/>
      <c r="D1123" s="9"/>
      <c r="E1123" s="11"/>
      <c r="F1123" s="9"/>
      <c r="G1123" s="9"/>
      <c r="H1123" s="9"/>
      <c r="I1123" s="9"/>
      <c r="J1123" s="10"/>
      <c r="K1123" s="9"/>
      <c r="L1123" s="9"/>
      <c r="M1123" s="12"/>
      <c r="N1123" s="9"/>
    </row>
    <row r="1124">
      <c r="A1124" s="9"/>
      <c r="B1124" s="10"/>
      <c r="C1124" s="11"/>
      <c r="D1124" s="9"/>
      <c r="E1124" s="11"/>
      <c r="F1124" s="9"/>
      <c r="G1124" s="9"/>
      <c r="H1124" s="9"/>
      <c r="I1124" s="9"/>
      <c r="J1124" s="10"/>
      <c r="K1124" s="9"/>
      <c r="L1124" s="9"/>
      <c r="M1124" s="12"/>
      <c r="N1124" s="9"/>
    </row>
    <row r="1125">
      <c r="A1125" s="9"/>
      <c r="B1125" s="10"/>
      <c r="C1125" s="11"/>
      <c r="D1125" s="9"/>
      <c r="E1125" s="11"/>
      <c r="F1125" s="9"/>
      <c r="G1125" s="9"/>
      <c r="H1125" s="9"/>
      <c r="I1125" s="9"/>
      <c r="J1125" s="10"/>
      <c r="K1125" s="9"/>
      <c r="L1125" s="9"/>
      <c r="M1125" s="12"/>
      <c r="N1125" s="9"/>
    </row>
    <row r="1126">
      <c r="A1126" s="9"/>
      <c r="B1126" s="10"/>
      <c r="C1126" s="11"/>
      <c r="D1126" s="9"/>
      <c r="E1126" s="11"/>
      <c r="F1126" s="9"/>
      <c r="G1126" s="9"/>
      <c r="H1126" s="9"/>
      <c r="I1126" s="9"/>
      <c r="J1126" s="10"/>
      <c r="K1126" s="9"/>
      <c r="L1126" s="9"/>
      <c r="M1126" s="12"/>
      <c r="N1126" s="9"/>
    </row>
    <row r="1127">
      <c r="A1127" s="9"/>
      <c r="B1127" s="10"/>
      <c r="C1127" s="11"/>
      <c r="D1127" s="9"/>
      <c r="E1127" s="11"/>
      <c r="F1127" s="9"/>
      <c r="G1127" s="9"/>
      <c r="H1127" s="9"/>
      <c r="I1127" s="9"/>
      <c r="J1127" s="10"/>
      <c r="K1127" s="9"/>
      <c r="L1127" s="9"/>
      <c r="M1127" s="12"/>
      <c r="N1127" s="9"/>
    </row>
    <row r="1128">
      <c r="A1128" s="9"/>
      <c r="B1128" s="10"/>
      <c r="C1128" s="11"/>
      <c r="D1128" s="9"/>
      <c r="E1128" s="11"/>
      <c r="F1128" s="9"/>
      <c r="G1128" s="9"/>
      <c r="H1128" s="9"/>
      <c r="I1128" s="9"/>
      <c r="J1128" s="10"/>
      <c r="K1128" s="9"/>
      <c r="L1128" s="9"/>
      <c r="M1128" s="12"/>
      <c r="N1128" s="9"/>
    </row>
    <row r="1129">
      <c r="A1129" s="9"/>
      <c r="B1129" s="10"/>
      <c r="C1129" s="11"/>
      <c r="D1129" s="9"/>
      <c r="E1129" s="11"/>
      <c r="F1129" s="9"/>
      <c r="G1129" s="9"/>
      <c r="H1129" s="9"/>
      <c r="I1129" s="9"/>
      <c r="J1129" s="10"/>
      <c r="K1129" s="9"/>
      <c r="L1129" s="9"/>
      <c r="M1129" s="12"/>
      <c r="N1129" s="9"/>
    </row>
    <row r="1130">
      <c r="A1130" s="9"/>
      <c r="B1130" s="10"/>
      <c r="C1130" s="11"/>
      <c r="D1130" s="9"/>
      <c r="E1130" s="11"/>
      <c r="F1130" s="9"/>
      <c r="G1130" s="9"/>
      <c r="H1130" s="9"/>
      <c r="I1130" s="9"/>
      <c r="J1130" s="10"/>
      <c r="K1130" s="9"/>
      <c r="L1130" s="9"/>
      <c r="M1130" s="12"/>
      <c r="N1130" s="9"/>
    </row>
    <row r="1131">
      <c r="A1131" s="9"/>
      <c r="B1131" s="10"/>
      <c r="C1131" s="11"/>
      <c r="D1131" s="9"/>
      <c r="E1131" s="11"/>
      <c r="F1131" s="9"/>
      <c r="G1131" s="9"/>
      <c r="H1131" s="9"/>
      <c r="I1131" s="9"/>
      <c r="J1131" s="10"/>
      <c r="K1131" s="9"/>
      <c r="L1131" s="9"/>
      <c r="M1131" s="12"/>
      <c r="N1131" s="9"/>
    </row>
    <row r="1132">
      <c r="A1132" s="9"/>
      <c r="B1132" s="10"/>
      <c r="C1132" s="11"/>
      <c r="D1132" s="9"/>
      <c r="E1132" s="11"/>
      <c r="F1132" s="9"/>
      <c r="G1132" s="9"/>
      <c r="H1132" s="9"/>
      <c r="I1132" s="9"/>
      <c r="J1132" s="10"/>
      <c r="K1132" s="9"/>
      <c r="L1132" s="9"/>
      <c r="M1132" s="12"/>
      <c r="N1132" s="9"/>
    </row>
    <row r="1133">
      <c r="A1133" s="9"/>
      <c r="B1133" s="10"/>
      <c r="C1133" s="11"/>
      <c r="D1133" s="9"/>
      <c r="E1133" s="11"/>
      <c r="F1133" s="9"/>
      <c r="G1133" s="9"/>
      <c r="H1133" s="9"/>
      <c r="I1133" s="9"/>
      <c r="J1133" s="10"/>
      <c r="K1133" s="9"/>
      <c r="L1133" s="9"/>
      <c r="M1133" s="12"/>
      <c r="N1133" s="9"/>
    </row>
    <row r="1134">
      <c r="A1134" s="9"/>
      <c r="B1134" s="10"/>
      <c r="C1134" s="11"/>
      <c r="D1134" s="9"/>
      <c r="E1134" s="11"/>
      <c r="F1134" s="9"/>
      <c r="G1134" s="9"/>
      <c r="H1134" s="9"/>
      <c r="I1134" s="9"/>
      <c r="J1134" s="10"/>
      <c r="K1134" s="9"/>
      <c r="L1134" s="9"/>
      <c r="M1134" s="12"/>
      <c r="N1134" s="9"/>
    </row>
    <row r="1135">
      <c r="A1135" s="9"/>
      <c r="B1135" s="10"/>
      <c r="C1135" s="11"/>
      <c r="D1135" s="9"/>
      <c r="E1135" s="11"/>
      <c r="F1135" s="9"/>
      <c r="G1135" s="9"/>
      <c r="H1135" s="9"/>
      <c r="I1135" s="9"/>
      <c r="J1135" s="10"/>
      <c r="K1135" s="9"/>
      <c r="L1135" s="9"/>
      <c r="M1135" s="12"/>
      <c r="N1135" s="9"/>
    </row>
    <row r="1136">
      <c r="A1136" s="9"/>
      <c r="B1136" s="10"/>
      <c r="C1136" s="11"/>
      <c r="D1136" s="9"/>
      <c r="E1136" s="11"/>
      <c r="F1136" s="9"/>
      <c r="G1136" s="9"/>
      <c r="H1136" s="9"/>
      <c r="I1136" s="9"/>
      <c r="J1136" s="10"/>
      <c r="K1136" s="9"/>
      <c r="L1136" s="9"/>
      <c r="M1136" s="12"/>
      <c r="N1136" s="9"/>
    </row>
    <row r="1137">
      <c r="A1137" s="9"/>
      <c r="B1137" s="10"/>
      <c r="C1137" s="11"/>
      <c r="D1137" s="9"/>
      <c r="E1137" s="11"/>
      <c r="F1137" s="9"/>
      <c r="G1137" s="9"/>
      <c r="H1137" s="9"/>
      <c r="I1137" s="9"/>
      <c r="J1137" s="10"/>
      <c r="K1137" s="9"/>
      <c r="L1137" s="9"/>
      <c r="M1137" s="12"/>
      <c r="N1137" s="9"/>
    </row>
    <row r="1138">
      <c r="A1138" s="9"/>
      <c r="B1138" s="10"/>
      <c r="C1138" s="11"/>
      <c r="D1138" s="9"/>
      <c r="E1138" s="11"/>
      <c r="F1138" s="9"/>
      <c r="G1138" s="9"/>
      <c r="H1138" s="9"/>
      <c r="I1138" s="9"/>
      <c r="J1138" s="10"/>
      <c r="K1138" s="9"/>
      <c r="L1138" s="9"/>
      <c r="M1138" s="12"/>
      <c r="N1138" s="9"/>
    </row>
    <row r="1139">
      <c r="A1139" s="9"/>
      <c r="B1139" s="10"/>
      <c r="C1139" s="11"/>
      <c r="D1139" s="9"/>
      <c r="E1139" s="11"/>
      <c r="F1139" s="9"/>
      <c r="G1139" s="9"/>
      <c r="H1139" s="9"/>
      <c r="I1139" s="9"/>
      <c r="J1139" s="10"/>
      <c r="K1139" s="9"/>
      <c r="L1139" s="9"/>
      <c r="M1139" s="12"/>
      <c r="N1139" s="9"/>
    </row>
    <row r="1140">
      <c r="A1140" s="9"/>
      <c r="B1140" s="10"/>
      <c r="C1140" s="11"/>
      <c r="D1140" s="9"/>
      <c r="E1140" s="11"/>
      <c r="F1140" s="9"/>
      <c r="G1140" s="9"/>
      <c r="H1140" s="9"/>
      <c r="I1140" s="9"/>
      <c r="J1140" s="10"/>
      <c r="K1140" s="9"/>
      <c r="L1140" s="9"/>
      <c r="M1140" s="12"/>
      <c r="N1140" s="9"/>
    </row>
    <row r="1141">
      <c r="A1141" s="9"/>
      <c r="B1141" s="10"/>
      <c r="C1141" s="11"/>
      <c r="D1141" s="9"/>
      <c r="E1141" s="11"/>
      <c r="F1141" s="9"/>
      <c r="G1141" s="9"/>
      <c r="H1141" s="9"/>
      <c r="I1141" s="9"/>
      <c r="J1141" s="10"/>
      <c r="K1141" s="9"/>
      <c r="L1141" s="9"/>
      <c r="M1141" s="12"/>
      <c r="N1141" s="9"/>
    </row>
    <row r="1142">
      <c r="A1142" s="9"/>
      <c r="B1142" s="10"/>
      <c r="C1142" s="11"/>
      <c r="D1142" s="9"/>
      <c r="E1142" s="11"/>
      <c r="F1142" s="9"/>
      <c r="G1142" s="9"/>
      <c r="H1142" s="9"/>
      <c r="I1142" s="9"/>
      <c r="J1142" s="10"/>
      <c r="K1142" s="9"/>
      <c r="L1142" s="9"/>
      <c r="M1142" s="12"/>
      <c r="N1142" s="9"/>
    </row>
    <row r="1143">
      <c r="A1143" s="9"/>
      <c r="B1143" s="10"/>
      <c r="C1143" s="11"/>
      <c r="D1143" s="9"/>
      <c r="E1143" s="11"/>
      <c r="F1143" s="9"/>
      <c r="G1143" s="9"/>
      <c r="H1143" s="9"/>
      <c r="I1143" s="9"/>
      <c r="J1143" s="10"/>
      <c r="K1143" s="9"/>
      <c r="L1143" s="9"/>
      <c r="M1143" s="12"/>
      <c r="N1143" s="9"/>
    </row>
    <row r="1144">
      <c r="A1144" s="9"/>
      <c r="B1144" s="10"/>
      <c r="C1144" s="11"/>
      <c r="D1144" s="9"/>
      <c r="E1144" s="11"/>
      <c r="F1144" s="9"/>
      <c r="G1144" s="9"/>
      <c r="H1144" s="9"/>
      <c r="I1144" s="9"/>
      <c r="J1144" s="10"/>
      <c r="K1144" s="9"/>
      <c r="L1144" s="9"/>
      <c r="M1144" s="12"/>
      <c r="N1144" s="9"/>
    </row>
    <row r="1145">
      <c r="A1145" s="9"/>
      <c r="B1145" s="10"/>
      <c r="C1145" s="11"/>
      <c r="D1145" s="9"/>
      <c r="E1145" s="11"/>
      <c r="F1145" s="9"/>
      <c r="G1145" s="9"/>
      <c r="H1145" s="9"/>
      <c r="I1145" s="9"/>
      <c r="J1145" s="10"/>
      <c r="K1145" s="9"/>
      <c r="L1145" s="9"/>
      <c r="M1145" s="12"/>
      <c r="N1145" s="9"/>
    </row>
    <row r="1146">
      <c r="A1146" s="9"/>
      <c r="B1146" s="10"/>
      <c r="C1146" s="11"/>
      <c r="D1146" s="9"/>
      <c r="E1146" s="11"/>
      <c r="F1146" s="9"/>
      <c r="G1146" s="9"/>
      <c r="H1146" s="9"/>
      <c r="I1146" s="9"/>
      <c r="J1146" s="10"/>
      <c r="K1146" s="9"/>
      <c r="L1146" s="9"/>
      <c r="M1146" s="12"/>
      <c r="N1146" s="9"/>
    </row>
    <row r="1147">
      <c r="A1147" s="9"/>
      <c r="B1147" s="10"/>
      <c r="C1147" s="11"/>
      <c r="D1147" s="9"/>
      <c r="E1147" s="11"/>
      <c r="F1147" s="9"/>
      <c r="G1147" s="9"/>
      <c r="H1147" s="9"/>
      <c r="I1147" s="9"/>
      <c r="J1147" s="10"/>
      <c r="K1147" s="9"/>
      <c r="L1147" s="9"/>
      <c r="M1147" s="12"/>
      <c r="N1147" s="9"/>
    </row>
    <row r="1148">
      <c r="A1148" s="9"/>
      <c r="B1148" s="10"/>
      <c r="C1148" s="11"/>
      <c r="D1148" s="9"/>
      <c r="E1148" s="11"/>
      <c r="F1148" s="9"/>
      <c r="G1148" s="9"/>
      <c r="H1148" s="9"/>
      <c r="I1148" s="9"/>
      <c r="J1148" s="10"/>
      <c r="K1148" s="9"/>
      <c r="L1148" s="9"/>
      <c r="M1148" s="12"/>
      <c r="N1148" s="9"/>
    </row>
    <row r="1149">
      <c r="A1149" s="9"/>
      <c r="B1149" s="10"/>
      <c r="C1149" s="11"/>
      <c r="D1149" s="9"/>
      <c r="E1149" s="11"/>
      <c r="F1149" s="9"/>
      <c r="G1149" s="9"/>
      <c r="H1149" s="9"/>
      <c r="I1149" s="9"/>
      <c r="J1149" s="10"/>
      <c r="K1149" s="9"/>
      <c r="L1149" s="9"/>
      <c r="M1149" s="12"/>
      <c r="N1149" s="9"/>
    </row>
    <row r="1150">
      <c r="A1150" s="9"/>
      <c r="B1150" s="10"/>
      <c r="C1150" s="11"/>
      <c r="D1150" s="9"/>
      <c r="E1150" s="11"/>
      <c r="F1150" s="9"/>
      <c r="G1150" s="9"/>
      <c r="H1150" s="9"/>
      <c r="I1150" s="9"/>
      <c r="J1150" s="10"/>
      <c r="K1150" s="9"/>
      <c r="L1150" s="9"/>
      <c r="M1150" s="12"/>
      <c r="N1150" s="9"/>
    </row>
    <row r="1151">
      <c r="A1151" s="9"/>
      <c r="B1151" s="10"/>
      <c r="C1151" s="11"/>
      <c r="D1151" s="9"/>
      <c r="E1151" s="11"/>
      <c r="F1151" s="9"/>
      <c r="G1151" s="9"/>
      <c r="H1151" s="9"/>
      <c r="I1151" s="9"/>
      <c r="J1151" s="10"/>
      <c r="K1151" s="9"/>
      <c r="L1151" s="9"/>
      <c r="M1151" s="12"/>
      <c r="N1151" s="9"/>
    </row>
    <row r="1152">
      <c r="A1152" s="9"/>
      <c r="B1152" s="10"/>
      <c r="C1152" s="11"/>
      <c r="D1152" s="9"/>
      <c r="E1152" s="11"/>
      <c r="F1152" s="9"/>
      <c r="G1152" s="9"/>
      <c r="H1152" s="9"/>
      <c r="I1152" s="9"/>
      <c r="J1152" s="10"/>
      <c r="K1152" s="9"/>
      <c r="L1152" s="9"/>
      <c r="M1152" s="12"/>
      <c r="N1152" s="9"/>
    </row>
    <row r="1153">
      <c r="A1153" s="9"/>
      <c r="B1153" s="10"/>
      <c r="C1153" s="11"/>
      <c r="D1153" s="9"/>
      <c r="E1153" s="11"/>
      <c r="F1153" s="9"/>
      <c r="G1153" s="9"/>
      <c r="H1153" s="9"/>
      <c r="I1153" s="9"/>
      <c r="J1153" s="10"/>
      <c r="K1153" s="9"/>
      <c r="L1153" s="9"/>
      <c r="M1153" s="12"/>
      <c r="N1153" s="9"/>
    </row>
    <row r="1154">
      <c r="A1154" s="9"/>
      <c r="B1154" s="10"/>
      <c r="C1154" s="11"/>
      <c r="D1154" s="9"/>
      <c r="E1154" s="11"/>
      <c r="F1154" s="9"/>
      <c r="G1154" s="9"/>
      <c r="H1154" s="9"/>
      <c r="I1154" s="9"/>
      <c r="J1154" s="10"/>
      <c r="K1154" s="9"/>
      <c r="L1154" s="9"/>
      <c r="M1154" s="12"/>
      <c r="N1154" s="9"/>
    </row>
    <row r="1155">
      <c r="A1155" s="9"/>
      <c r="B1155" s="10"/>
      <c r="C1155" s="11"/>
      <c r="D1155" s="9"/>
      <c r="E1155" s="11"/>
      <c r="F1155" s="9"/>
      <c r="G1155" s="9"/>
      <c r="H1155" s="9"/>
      <c r="I1155" s="9"/>
      <c r="J1155" s="10"/>
      <c r="K1155" s="9"/>
      <c r="L1155" s="9"/>
      <c r="M1155" s="12"/>
      <c r="N1155" s="9"/>
    </row>
    <row r="1156">
      <c r="A1156" s="9"/>
      <c r="B1156" s="10"/>
      <c r="C1156" s="11"/>
      <c r="D1156" s="9"/>
      <c r="E1156" s="11"/>
      <c r="F1156" s="9"/>
      <c r="G1156" s="9"/>
      <c r="H1156" s="9"/>
      <c r="I1156" s="9"/>
      <c r="J1156" s="10"/>
      <c r="K1156" s="9"/>
      <c r="L1156" s="9"/>
      <c r="M1156" s="12"/>
      <c r="N1156" s="9"/>
    </row>
    <row r="1157">
      <c r="A1157" s="9"/>
      <c r="B1157" s="10"/>
      <c r="C1157" s="11"/>
      <c r="D1157" s="9"/>
      <c r="E1157" s="11"/>
      <c r="F1157" s="9"/>
      <c r="G1157" s="9"/>
      <c r="H1157" s="9"/>
      <c r="I1157" s="9"/>
      <c r="J1157" s="10"/>
      <c r="K1157" s="9"/>
      <c r="L1157" s="9"/>
      <c r="M1157" s="12"/>
      <c r="N1157" s="9"/>
    </row>
    <row r="1158">
      <c r="A1158" s="9"/>
      <c r="B1158" s="10"/>
      <c r="C1158" s="11"/>
      <c r="D1158" s="9"/>
      <c r="E1158" s="11"/>
      <c r="F1158" s="9"/>
      <c r="G1158" s="9"/>
      <c r="H1158" s="9"/>
      <c r="I1158" s="9"/>
      <c r="J1158" s="10"/>
      <c r="K1158" s="9"/>
      <c r="L1158" s="9"/>
      <c r="M1158" s="12"/>
      <c r="N1158" s="9"/>
    </row>
    <row r="1159">
      <c r="A1159" s="9"/>
      <c r="B1159" s="10"/>
      <c r="C1159" s="11"/>
      <c r="D1159" s="9"/>
      <c r="E1159" s="11"/>
      <c r="F1159" s="9"/>
      <c r="G1159" s="9"/>
      <c r="H1159" s="9"/>
      <c r="I1159" s="9"/>
      <c r="J1159" s="10"/>
      <c r="K1159" s="9"/>
      <c r="L1159" s="9"/>
      <c r="M1159" s="12"/>
      <c r="N1159" s="9"/>
    </row>
    <row r="1160">
      <c r="A1160" s="9"/>
      <c r="B1160" s="10"/>
      <c r="C1160" s="11"/>
      <c r="D1160" s="9"/>
      <c r="E1160" s="11"/>
      <c r="F1160" s="9"/>
      <c r="G1160" s="9"/>
      <c r="H1160" s="9"/>
      <c r="I1160" s="9"/>
      <c r="J1160" s="10"/>
      <c r="K1160" s="9"/>
      <c r="L1160" s="9"/>
      <c r="M1160" s="12"/>
      <c r="N1160" s="9"/>
    </row>
    <row r="1161">
      <c r="A1161" s="9"/>
      <c r="B1161" s="10"/>
      <c r="C1161" s="11"/>
      <c r="D1161" s="9"/>
      <c r="E1161" s="11"/>
      <c r="F1161" s="9"/>
      <c r="G1161" s="9"/>
      <c r="H1161" s="9"/>
      <c r="I1161" s="9"/>
      <c r="J1161" s="10"/>
      <c r="K1161" s="9"/>
      <c r="L1161" s="9"/>
      <c r="M1161" s="12"/>
      <c r="N1161" s="9"/>
    </row>
    <row r="1162">
      <c r="A1162" s="9"/>
      <c r="B1162" s="10"/>
      <c r="C1162" s="11"/>
      <c r="D1162" s="9"/>
      <c r="E1162" s="11"/>
      <c r="F1162" s="9"/>
      <c r="G1162" s="9"/>
      <c r="H1162" s="9"/>
      <c r="I1162" s="9"/>
      <c r="J1162" s="10"/>
      <c r="K1162" s="9"/>
      <c r="L1162" s="9"/>
      <c r="M1162" s="12"/>
      <c r="N1162" s="9"/>
    </row>
    <row r="1163">
      <c r="A1163" s="9"/>
      <c r="B1163" s="10"/>
      <c r="C1163" s="11"/>
      <c r="D1163" s="9"/>
      <c r="E1163" s="11"/>
      <c r="F1163" s="9"/>
      <c r="G1163" s="9"/>
      <c r="H1163" s="9"/>
      <c r="I1163" s="9"/>
      <c r="J1163" s="10"/>
      <c r="K1163" s="9"/>
      <c r="L1163" s="9"/>
      <c r="M1163" s="12"/>
      <c r="N1163" s="9"/>
    </row>
    <row r="1164">
      <c r="A1164" s="9"/>
      <c r="B1164" s="10"/>
      <c r="C1164" s="11"/>
      <c r="D1164" s="9"/>
      <c r="E1164" s="11"/>
      <c r="F1164" s="9"/>
      <c r="G1164" s="9"/>
      <c r="H1164" s="9"/>
      <c r="I1164" s="9"/>
      <c r="J1164" s="10"/>
      <c r="K1164" s="9"/>
      <c r="L1164" s="9"/>
      <c r="M1164" s="12"/>
      <c r="N1164" s="9"/>
    </row>
    <row r="1165">
      <c r="A1165" s="9"/>
      <c r="B1165" s="10"/>
      <c r="C1165" s="11"/>
      <c r="D1165" s="9"/>
      <c r="E1165" s="11"/>
      <c r="F1165" s="9"/>
      <c r="G1165" s="9"/>
      <c r="H1165" s="9"/>
      <c r="I1165" s="9"/>
      <c r="J1165" s="10"/>
      <c r="K1165" s="9"/>
      <c r="L1165" s="9"/>
      <c r="M1165" s="12"/>
      <c r="N1165" s="9"/>
    </row>
    <row r="1166">
      <c r="A1166" s="9"/>
      <c r="B1166" s="10"/>
      <c r="C1166" s="11"/>
      <c r="D1166" s="9"/>
      <c r="E1166" s="11"/>
      <c r="F1166" s="9"/>
      <c r="G1166" s="9"/>
      <c r="H1166" s="9"/>
      <c r="I1166" s="9"/>
      <c r="J1166" s="10"/>
      <c r="K1166" s="9"/>
      <c r="L1166" s="9"/>
      <c r="M1166" s="12"/>
      <c r="N1166" s="9"/>
    </row>
    <row r="1167">
      <c r="A1167" s="9"/>
      <c r="B1167" s="10"/>
      <c r="C1167" s="11"/>
      <c r="D1167" s="9"/>
      <c r="E1167" s="11"/>
      <c r="F1167" s="9"/>
      <c r="G1167" s="9"/>
      <c r="H1167" s="9"/>
      <c r="I1167" s="9"/>
      <c r="J1167" s="10"/>
      <c r="K1167" s="9"/>
      <c r="L1167" s="9"/>
      <c r="M1167" s="12"/>
      <c r="N1167" s="9"/>
    </row>
    <row r="1168">
      <c r="A1168" s="9"/>
      <c r="B1168" s="10"/>
      <c r="C1168" s="11"/>
      <c r="D1168" s="9"/>
      <c r="E1168" s="11"/>
      <c r="F1168" s="9"/>
      <c r="G1168" s="9"/>
      <c r="H1168" s="9"/>
      <c r="I1168" s="9"/>
      <c r="J1168" s="10"/>
      <c r="K1168" s="9"/>
      <c r="L1168" s="9"/>
      <c r="M1168" s="12"/>
      <c r="N1168" s="9"/>
    </row>
    <row r="1169">
      <c r="A1169" s="9"/>
      <c r="B1169" s="10"/>
      <c r="C1169" s="11"/>
      <c r="D1169" s="9"/>
      <c r="E1169" s="11"/>
      <c r="F1169" s="9"/>
      <c r="G1169" s="9"/>
      <c r="H1169" s="9"/>
      <c r="I1169" s="9"/>
      <c r="J1169" s="10"/>
      <c r="K1169" s="9"/>
      <c r="L1169" s="9"/>
      <c r="M1169" s="12"/>
      <c r="N1169" s="9"/>
    </row>
    <row r="1170">
      <c r="A1170" s="9"/>
      <c r="B1170" s="10"/>
      <c r="C1170" s="11"/>
      <c r="D1170" s="9"/>
      <c r="E1170" s="11"/>
      <c r="F1170" s="9"/>
      <c r="G1170" s="9"/>
      <c r="H1170" s="9"/>
      <c r="I1170" s="9"/>
      <c r="J1170" s="10"/>
      <c r="K1170" s="9"/>
      <c r="L1170" s="9"/>
      <c r="M1170" s="12"/>
      <c r="N1170" s="9"/>
    </row>
    <row r="1171">
      <c r="A1171" s="9"/>
      <c r="B1171" s="10"/>
      <c r="C1171" s="11"/>
      <c r="D1171" s="9"/>
      <c r="E1171" s="11"/>
      <c r="F1171" s="9"/>
      <c r="G1171" s="9"/>
      <c r="H1171" s="9"/>
      <c r="I1171" s="9"/>
      <c r="J1171" s="10"/>
      <c r="K1171" s="9"/>
      <c r="L1171" s="9"/>
      <c r="M1171" s="12"/>
      <c r="N1171" s="9"/>
    </row>
    <row r="1172">
      <c r="A1172" s="9"/>
      <c r="B1172" s="10"/>
      <c r="C1172" s="11"/>
      <c r="D1172" s="9"/>
      <c r="E1172" s="11"/>
      <c r="F1172" s="9"/>
      <c r="G1172" s="9"/>
      <c r="H1172" s="9"/>
      <c r="I1172" s="9"/>
      <c r="J1172" s="10"/>
      <c r="K1172" s="9"/>
      <c r="L1172" s="9"/>
      <c r="M1172" s="12"/>
      <c r="N1172" s="9"/>
    </row>
    <row r="1173">
      <c r="A1173" s="9"/>
      <c r="B1173" s="10"/>
      <c r="C1173" s="11"/>
      <c r="D1173" s="9"/>
      <c r="E1173" s="11"/>
      <c r="F1173" s="9"/>
      <c r="G1173" s="9"/>
      <c r="H1173" s="9"/>
      <c r="I1173" s="9"/>
      <c r="J1173" s="10"/>
      <c r="K1173" s="9"/>
      <c r="L1173" s="9"/>
      <c r="M1173" s="12"/>
      <c r="N1173" s="9"/>
    </row>
    <row r="1174">
      <c r="A1174" s="9"/>
      <c r="B1174" s="10"/>
      <c r="C1174" s="11"/>
      <c r="D1174" s="9"/>
      <c r="E1174" s="11"/>
      <c r="F1174" s="9"/>
      <c r="G1174" s="9"/>
      <c r="H1174" s="9"/>
      <c r="I1174" s="9"/>
      <c r="J1174" s="10"/>
      <c r="K1174" s="9"/>
      <c r="L1174" s="9"/>
      <c r="M1174" s="12"/>
      <c r="N1174" s="9"/>
    </row>
    <row r="1175">
      <c r="A1175" s="9"/>
      <c r="B1175" s="10"/>
      <c r="C1175" s="11"/>
      <c r="D1175" s="9"/>
      <c r="E1175" s="11"/>
      <c r="F1175" s="9"/>
      <c r="G1175" s="9"/>
      <c r="H1175" s="9"/>
      <c r="I1175" s="9"/>
      <c r="J1175" s="10"/>
      <c r="K1175" s="9"/>
      <c r="L1175" s="9"/>
      <c r="M1175" s="12"/>
      <c r="N1175" s="9"/>
    </row>
    <row r="1176">
      <c r="A1176" s="9"/>
      <c r="B1176" s="10"/>
      <c r="C1176" s="11"/>
      <c r="D1176" s="9"/>
      <c r="E1176" s="11"/>
      <c r="F1176" s="9"/>
      <c r="G1176" s="9"/>
      <c r="H1176" s="9"/>
      <c r="I1176" s="9"/>
      <c r="J1176" s="10"/>
      <c r="K1176" s="9"/>
      <c r="L1176" s="9"/>
      <c r="M1176" s="12"/>
      <c r="N1176" s="9"/>
    </row>
    <row r="1177">
      <c r="A1177" s="9"/>
      <c r="B1177" s="10"/>
      <c r="C1177" s="11"/>
      <c r="D1177" s="9"/>
      <c r="E1177" s="11"/>
      <c r="F1177" s="9"/>
      <c r="G1177" s="9"/>
      <c r="H1177" s="9"/>
      <c r="I1177" s="9"/>
      <c r="J1177" s="10"/>
      <c r="K1177" s="9"/>
      <c r="L1177" s="9"/>
      <c r="M1177" s="12"/>
      <c r="N1177" s="9"/>
    </row>
    <row r="1178">
      <c r="A1178" s="9"/>
      <c r="B1178" s="10"/>
      <c r="C1178" s="11"/>
      <c r="D1178" s="9"/>
      <c r="E1178" s="11"/>
      <c r="F1178" s="9"/>
      <c r="G1178" s="9"/>
      <c r="H1178" s="9"/>
      <c r="I1178" s="9"/>
      <c r="J1178" s="10"/>
      <c r="K1178" s="9"/>
      <c r="L1178" s="9"/>
      <c r="M1178" s="12"/>
      <c r="N1178" s="9"/>
    </row>
    <row r="1179">
      <c r="A1179" s="9"/>
      <c r="B1179" s="10"/>
      <c r="C1179" s="11"/>
      <c r="D1179" s="9"/>
      <c r="E1179" s="11"/>
      <c r="F1179" s="9"/>
      <c r="G1179" s="9"/>
      <c r="H1179" s="9"/>
      <c r="I1179" s="9"/>
      <c r="J1179" s="10"/>
      <c r="K1179" s="9"/>
      <c r="L1179" s="9"/>
      <c r="M1179" s="12"/>
      <c r="N1179" s="9"/>
    </row>
    <row r="1180">
      <c r="A1180" s="9"/>
      <c r="B1180" s="10"/>
      <c r="C1180" s="11"/>
      <c r="D1180" s="9"/>
      <c r="E1180" s="11"/>
      <c r="F1180" s="9"/>
      <c r="G1180" s="9"/>
      <c r="H1180" s="9"/>
      <c r="I1180" s="9"/>
      <c r="J1180" s="10"/>
      <c r="K1180" s="9"/>
      <c r="L1180" s="9"/>
      <c r="M1180" s="12"/>
      <c r="N1180" s="9"/>
    </row>
    <row r="1181">
      <c r="A1181" s="9"/>
      <c r="B1181" s="10"/>
      <c r="C1181" s="11"/>
      <c r="D1181" s="9"/>
      <c r="E1181" s="11"/>
      <c r="F1181" s="9"/>
      <c r="G1181" s="9"/>
      <c r="H1181" s="9"/>
      <c r="I1181" s="9"/>
      <c r="J1181" s="10"/>
      <c r="K1181" s="9"/>
      <c r="L1181" s="9"/>
      <c r="M1181" s="12"/>
      <c r="N1181" s="9"/>
    </row>
    <row r="1182">
      <c r="A1182" s="9"/>
      <c r="B1182" s="10"/>
      <c r="C1182" s="11"/>
      <c r="D1182" s="9"/>
      <c r="E1182" s="11"/>
      <c r="F1182" s="9"/>
      <c r="G1182" s="9"/>
      <c r="H1182" s="9"/>
      <c r="I1182" s="9"/>
      <c r="J1182" s="10"/>
      <c r="K1182" s="9"/>
      <c r="L1182" s="9"/>
      <c r="M1182" s="12"/>
      <c r="N1182" s="9"/>
    </row>
    <row r="1183">
      <c r="A1183" s="9"/>
      <c r="B1183" s="10"/>
      <c r="C1183" s="11"/>
      <c r="D1183" s="9"/>
      <c r="E1183" s="11"/>
      <c r="F1183" s="9"/>
      <c r="G1183" s="9"/>
      <c r="H1183" s="9"/>
      <c r="I1183" s="9"/>
      <c r="J1183" s="10"/>
      <c r="K1183" s="9"/>
      <c r="L1183" s="9"/>
      <c r="M1183" s="12"/>
      <c r="N1183" s="9"/>
    </row>
    <row r="1184">
      <c r="A1184" s="9"/>
      <c r="B1184" s="10"/>
      <c r="C1184" s="11"/>
      <c r="D1184" s="9"/>
      <c r="E1184" s="11"/>
      <c r="F1184" s="9"/>
      <c r="G1184" s="9"/>
      <c r="H1184" s="9"/>
      <c r="I1184" s="9"/>
      <c r="J1184" s="10"/>
      <c r="K1184" s="9"/>
      <c r="L1184" s="9"/>
      <c r="M1184" s="12"/>
      <c r="N1184" s="9"/>
    </row>
    <row r="1185">
      <c r="A1185" s="9"/>
      <c r="B1185" s="10"/>
      <c r="C1185" s="11"/>
      <c r="D1185" s="9"/>
      <c r="E1185" s="11"/>
      <c r="F1185" s="9"/>
      <c r="G1185" s="9"/>
      <c r="H1185" s="9"/>
      <c r="I1185" s="9"/>
      <c r="J1185" s="10"/>
      <c r="K1185" s="9"/>
      <c r="L1185" s="9"/>
      <c r="M1185" s="12"/>
      <c r="N1185" s="9"/>
    </row>
    <row r="1186">
      <c r="A1186" s="9"/>
      <c r="B1186" s="10"/>
      <c r="C1186" s="11"/>
      <c r="D1186" s="9"/>
      <c r="E1186" s="11"/>
      <c r="F1186" s="9"/>
      <c r="G1186" s="9"/>
      <c r="H1186" s="9"/>
      <c r="I1186" s="9"/>
      <c r="J1186" s="10"/>
      <c r="K1186" s="9"/>
      <c r="L1186" s="9"/>
      <c r="M1186" s="12"/>
      <c r="N1186" s="9"/>
    </row>
    <row r="1187">
      <c r="A1187" s="9"/>
      <c r="B1187" s="10"/>
      <c r="C1187" s="11"/>
      <c r="D1187" s="9"/>
      <c r="E1187" s="11"/>
      <c r="F1187" s="9"/>
      <c r="G1187" s="9"/>
      <c r="H1187" s="9"/>
      <c r="I1187" s="9"/>
      <c r="J1187" s="10"/>
      <c r="K1187" s="9"/>
      <c r="L1187" s="9"/>
      <c r="M1187" s="12"/>
      <c r="N1187" s="9"/>
    </row>
    <row r="1188">
      <c r="A1188" s="9"/>
      <c r="B1188" s="10"/>
      <c r="C1188" s="11"/>
      <c r="D1188" s="9"/>
      <c r="E1188" s="11"/>
      <c r="F1188" s="9"/>
      <c r="G1188" s="9"/>
      <c r="H1188" s="9"/>
      <c r="I1188" s="9"/>
      <c r="J1188" s="10"/>
      <c r="K1188" s="9"/>
      <c r="L1188" s="9"/>
      <c r="M1188" s="12"/>
      <c r="N1188" s="9"/>
    </row>
    <row r="1189">
      <c r="A1189" s="9"/>
      <c r="B1189" s="10"/>
      <c r="C1189" s="11"/>
      <c r="D1189" s="9"/>
      <c r="E1189" s="11"/>
      <c r="F1189" s="9"/>
      <c r="G1189" s="9"/>
      <c r="H1189" s="9"/>
      <c r="I1189" s="9"/>
      <c r="J1189" s="10"/>
      <c r="K1189" s="9"/>
      <c r="L1189" s="9"/>
      <c r="M1189" s="12"/>
      <c r="N1189" s="9"/>
    </row>
    <row r="1190">
      <c r="A1190" s="9"/>
      <c r="B1190" s="10"/>
      <c r="C1190" s="11"/>
      <c r="D1190" s="9"/>
      <c r="E1190" s="11"/>
      <c r="F1190" s="9"/>
      <c r="G1190" s="9"/>
      <c r="H1190" s="9"/>
      <c r="I1190" s="9"/>
      <c r="J1190" s="10"/>
      <c r="K1190" s="9"/>
      <c r="L1190" s="9"/>
      <c r="M1190" s="12"/>
      <c r="N1190" s="9"/>
    </row>
    <row r="1191">
      <c r="A1191" s="9"/>
      <c r="B1191" s="10"/>
      <c r="C1191" s="11"/>
      <c r="D1191" s="9"/>
      <c r="E1191" s="11"/>
      <c r="F1191" s="9"/>
      <c r="G1191" s="9"/>
      <c r="H1191" s="9"/>
      <c r="I1191" s="9"/>
      <c r="J1191" s="10"/>
      <c r="K1191" s="9"/>
      <c r="L1191" s="9"/>
      <c r="M1191" s="12"/>
      <c r="N1191" s="9"/>
    </row>
    <row r="1192">
      <c r="A1192" s="9"/>
      <c r="B1192" s="10"/>
      <c r="C1192" s="11"/>
      <c r="D1192" s="9"/>
      <c r="E1192" s="11"/>
      <c r="F1192" s="9"/>
      <c r="G1192" s="9"/>
      <c r="H1192" s="9"/>
      <c r="I1192" s="9"/>
      <c r="J1192" s="10"/>
      <c r="K1192" s="9"/>
      <c r="L1192" s="9"/>
      <c r="M1192" s="12"/>
      <c r="N1192" s="9"/>
    </row>
    <row r="1193">
      <c r="A1193" s="9"/>
      <c r="B1193" s="10"/>
      <c r="C1193" s="11"/>
      <c r="D1193" s="9"/>
      <c r="E1193" s="11"/>
      <c r="F1193" s="9"/>
      <c r="G1193" s="9"/>
      <c r="H1193" s="9"/>
      <c r="I1193" s="9"/>
      <c r="J1193" s="10"/>
      <c r="K1193" s="9"/>
      <c r="L1193" s="9"/>
      <c r="M1193" s="12"/>
      <c r="N1193" s="9"/>
    </row>
    <row r="1194">
      <c r="A1194" s="9"/>
      <c r="B1194" s="10"/>
      <c r="C1194" s="11"/>
      <c r="D1194" s="9"/>
      <c r="E1194" s="11"/>
      <c r="F1194" s="9"/>
      <c r="G1194" s="9"/>
      <c r="H1194" s="9"/>
      <c r="I1194" s="9"/>
      <c r="J1194" s="10"/>
      <c r="K1194" s="9"/>
      <c r="L1194" s="9"/>
      <c r="M1194" s="12"/>
      <c r="N1194" s="9"/>
    </row>
    <row r="1195">
      <c r="A1195" s="9"/>
      <c r="B1195" s="10"/>
      <c r="C1195" s="11"/>
      <c r="D1195" s="9"/>
      <c r="E1195" s="11"/>
      <c r="F1195" s="9"/>
      <c r="G1195" s="9"/>
      <c r="H1195" s="9"/>
      <c r="I1195" s="9"/>
      <c r="J1195" s="10"/>
      <c r="K1195" s="9"/>
      <c r="L1195" s="9"/>
      <c r="M1195" s="12"/>
      <c r="N1195" s="9"/>
    </row>
    <row r="1196">
      <c r="A1196" s="9"/>
      <c r="B1196" s="10"/>
      <c r="C1196" s="11"/>
      <c r="D1196" s="9"/>
      <c r="E1196" s="11"/>
      <c r="F1196" s="9"/>
      <c r="G1196" s="9"/>
      <c r="H1196" s="9"/>
      <c r="I1196" s="9"/>
      <c r="J1196" s="10"/>
      <c r="K1196" s="9"/>
      <c r="L1196" s="9"/>
      <c r="M1196" s="12"/>
      <c r="N1196" s="9"/>
    </row>
    <row r="1197">
      <c r="A1197" s="9"/>
      <c r="B1197" s="10"/>
      <c r="C1197" s="11"/>
      <c r="D1197" s="9"/>
      <c r="E1197" s="11"/>
      <c r="F1197" s="9"/>
      <c r="G1197" s="9"/>
      <c r="H1197" s="9"/>
      <c r="I1197" s="9"/>
      <c r="J1197" s="10"/>
      <c r="K1197" s="9"/>
      <c r="L1197" s="9"/>
      <c r="M1197" s="12"/>
      <c r="N1197" s="9"/>
    </row>
    <row r="1198">
      <c r="A1198" s="9"/>
      <c r="B1198" s="10"/>
      <c r="C1198" s="11"/>
      <c r="D1198" s="9"/>
      <c r="E1198" s="11"/>
      <c r="F1198" s="9"/>
      <c r="G1198" s="9"/>
      <c r="H1198" s="9"/>
      <c r="I1198" s="9"/>
      <c r="J1198" s="10"/>
      <c r="K1198" s="9"/>
      <c r="L1198" s="9"/>
      <c r="M1198" s="12"/>
      <c r="N1198" s="9"/>
    </row>
    <row r="1199">
      <c r="A1199" s="9"/>
      <c r="B1199" s="10"/>
      <c r="C1199" s="11"/>
      <c r="D1199" s="9"/>
      <c r="E1199" s="11"/>
      <c r="F1199" s="9"/>
      <c r="G1199" s="9"/>
      <c r="H1199" s="9"/>
      <c r="I1199" s="9"/>
      <c r="J1199" s="10"/>
      <c r="K1199" s="9"/>
      <c r="L1199" s="9"/>
      <c r="M1199" s="12"/>
      <c r="N1199" s="9"/>
    </row>
    <row r="1200">
      <c r="A1200" s="9"/>
      <c r="B1200" s="10"/>
      <c r="C1200" s="11"/>
      <c r="D1200" s="9"/>
      <c r="E1200" s="11"/>
      <c r="F1200" s="9"/>
      <c r="G1200" s="9"/>
      <c r="H1200" s="9"/>
      <c r="I1200" s="9"/>
      <c r="J1200" s="10"/>
      <c r="K1200" s="9"/>
      <c r="L1200" s="9"/>
      <c r="M1200" s="12"/>
      <c r="N1200" s="9"/>
    </row>
    <row r="1201">
      <c r="A1201" s="9"/>
      <c r="B1201" s="10"/>
      <c r="C1201" s="11"/>
      <c r="D1201" s="9"/>
      <c r="E1201" s="11"/>
      <c r="F1201" s="9"/>
      <c r="G1201" s="9"/>
      <c r="H1201" s="9"/>
      <c r="I1201" s="9"/>
      <c r="J1201" s="10"/>
      <c r="K1201" s="9"/>
      <c r="L1201" s="9"/>
      <c r="M1201" s="12"/>
      <c r="N1201" s="9"/>
    </row>
    <row r="1202">
      <c r="A1202" s="9"/>
      <c r="B1202" s="10"/>
      <c r="C1202" s="11"/>
      <c r="D1202" s="9"/>
      <c r="E1202" s="11"/>
      <c r="F1202" s="9"/>
      <c r="G1202" s="9"/>
      <c r="H1202" s="9"/>
      <c r="I1202" s="9"/>
      <c r="J1202" s="10"/>
      <c r="K1202" s="9"/>
      <c r="L1202" s="9"/>
      <c r="M1202" s="12"/>
      <c r="N1202" s="9"/>
    </row>
    <row r="1203">
      <c r="A1203" s="9"/>
      <c r="B1203" s="10"/>
      <c r="C1203" s="11"/>
      <c r="D1203" s="9"/>
      <c r="E1203" s="11"/>
      <c r="F1203" s="9"/>
      <c r="G1203" s="9"/>
      <c r="H1203" s="9"/>
      <c r="I1203" s="9"/>
      <c r="J1203" s="10"/>
      <c r="K1203" s="9"/>
      <c r="L1203" s="9"/>
      <c r="M1203" s="12"/>
      <c r="N1203" s="9"/>
    </row>
    <row r="1204">
      <c r="A1204" s="9"/>
      <c r="B1204" s="10"/>
      <c r="C1204" s="11"/>
      <c r="D1204" s="9"/>
      <c r="E1204" s="11"/>
      <c r="F1204" s="9"/>
      <c r="G1204" s="9"/>
      <c r="H1204" s="9"/>
      <c r="I1204" s="9"/>
      <c r="J1204" s="10"/>
      <c r="K1204" s="9"/>
      <c r="L1204" s="9"/>
      <c r="M1204" s="12"/>
      <c r="N1204" s="9"/>
    </row>
    <row r="1205">
      <c r="A1205" s="9"/>
      <c r="B1205" s="10"/>
      <c r="C1205" s="11"/>
      <c r="D1205" s="9"/>
      <c r="E1205" s="11"/>
      <c r="F1205" s="9"/>
      <c r="G1205" s="9"/>
      <c r="H1205" s="9"/>
      <c r="I1205" s="9"/>
      <c r="J1205" s="10"/>
      <c r="K1205" s="9"/>
      <c r="L1205" s="9"/>
      <c r="M1205" s="12"/>
      <c r="N1205" s="9"/>
    </row>
    <row r="1206">
      <c r="A1206" s="9"/>
      <c r="B1206" s="10"/>
      <c r="C1206" s="11"/>
      <c r="D1206" s="9"/>
      <c r="E1206" s="11"/>
      <c r="F1206" s="9"/>
      <c r="G1206" s="9"/>
      <c r="H1206" s="9"/>
      <c r="I1206" s="9"/>
      <c r="J1206" s="10"/>
      <c r="K1206" s="9"/>
      <c r="L1206" s="9"/>
      <c r="M1206" s="12"/>
      <c r="N1206" s="9"/>
    </row>
    <row r="1207">
      <c r="A1207" s="9"/>
      <c r="B1207" s="10"/>
      <c r="C1207" s="11"/>
      <c r="D1207" s="9"/>
      <c r="E1207" s="11"/>
      <c r="F1207" s="9"/>
      <c r="G1207" s="9"/>
      <c r="H1207" s="9"/>
      <c r="I1207" s="9"/>
      <c r="J1207" s="10"/>
      <c r="K1207" s="9"/>
      <c r="L1207" s="9"/>
      <c r="M1207" s="12"/>
      <c r="N1207" s="9"/>
    </row>
    <row r="1208">
      <c r="A1208" s="9"/>
      <c r="B1208" s="10"/>
      <c r="C1208" s="11"/>
      <c r="D1208" s="9"/>
      <c r="E1208" s="11"/>
      <c r="F1208" s="9"/>
      <c r="G1208" s="9"/>
      <c r="H1208" s="9"/>
      <c r="I1208" s="9"/>
      <c r="J1208" s="10"/>
      <c r="K1208" s="9"/>
      <c r="L1208" s="9"/>
      <c r="M1208" s="12"/>
      <c r="N1208" s="9"/>
    </row>
    <row r="1209">
      <c r="A1209" s="9"/>
      <c r="B1209" s="10"/>
      <c r="C1209" s="11"/>
      <c r="D1209" s="9"/>
      <c r="E1209" s="11"/>
      <c r="F1209" s="9"/>
      <c r="G1209" s="9"/>
      <c r="H1209" s="9"/>
      <c r="I1209" s="9"/>
      <c r="J1209" s="10"/>
      <c r="K1209" s="9"/>
      <c r="L1209" s="9"/>
      <c r="M1209" s="12"/>
      <c r="N1209" s="9"/>
    </row>
    <row r="1210">
      <c r="A1210" s="9"/>
      <c r="B1210" s="10"/>
      <c r="C1210" s="11"/>
      <c r="D1210" s="9"/>
      <c r="E1210" s="11"/>
      <c r="F1210" s="9"/>
      <c r="G1210" s="9"/>
      <c r="H1210" s="9"/>
      <c r="I1210" s="9"/>
      <c r="J1210" s="10"/>
      <c r="K1210" s="9"/>
      <c r="L1210" s="9"/>
      <c r="M1210" s="12"/>
      <c r="N1210" s="9"/>
    </row>
    <row r="1211">
      <c r="A1211" s="9"/>
      <c r="B1211" s="10"/>
      <c r="C1211" s="11"/>
      <c r="D1211" s="9"/>
      <c r="E1211" s="11"/>
      <c r="F1211" s="9"/>
      <c r="G1211" s="9"/>
      <c r="H1211" s="9"/>
      <c r="I1211" s="9"/>
      <c r="J1211" s="10"/>
      <c r="K1211" s="9"/>
      <c r="L1211" s="9"/>
      <c r="M1211" s="12"/>
      <c r="N1211" s="9"/>
    </row>
    <row r="1212">
      <c r="A1212" s="9"/>
      <c r="B1212" s="10"/>
      <c r="C1212" s="11"/>
      <c r="D1212" s="9"/>
      <c r="E1212" s="11"/>
      <c r="F1212" s="9"/>
      <c r="G1212" s="9"/>
      <c r="H1212" s="9"/>
      <c r="I1212" s="9"/>
      <c r="J1212" s="10"/>
      <c r="K1212" s="9"/>
      <c r="L1212" s="9"/>
      <c r="M1212" s="12"/>
      <c r="N1212" s="9"/>
    </row>
    <row r="1213">
      <c r="A1213" s="9"/>
      <c r="B1213" s="10"/>
      <c r="C1213" s="11"/>
      <c r="D1213" s="9"/>
      <c r="E1213" s="11"/>
      <c r="F1213" s="9"/>
      <c r="G1213" s="9"/>
      <c r="H1213" s="9"/>
      <c r="I1213" s="9"/>
      <c r="J1213" s="10"/>
      <c r="K1213" s="9"/>
      <c r="L1213" s="9"/>
      <c r="M1213" s="12"/>
      <c r="N1213" s="9"/>
    </row>
    <row r="1214">
      <c r="A1214" s="9"/>
      <c r="B1214" s="10"/>
      <c r="C1214" s="11"/>
      <c r="D1214" s="9"/>
      <c r="E1214" s="11"/>
      <c r="F1214" s="9"/>
      <c r="G1214" s="9"/>
      <c r="H1214" s="9"/>
      <c r="I1214" s="9"/>
      <c r="J1214" s="10"/>
      <c r="K1214" s="9"/>
      <c r="L1214" s="9"/>
      <c r="M1214" s="12"/>
      <c r="N1214" s="9"/>
    </row>
    <row r="1215">
      <c r="A1215" s="9"/>
      <c r="B1215" s="10"/>
      <c r="C1215" s="11"/>
      <c r="D1215" s="9"/>
      <c r="E1215" s="11"/>
      <c r="F1215" s="9"/>
      <c r="G1215" s="9"/>
      <c r="H1215" s="9"/>
      <c r="I1215" s="9"/>
      <c r="J1215" s="10"/>
      <c r="K1215" s="9"/>
      <c r="L1215" s="9"/>
      <c r="M1215" s="12"/>
      <c r="N1215" s="9"/>
    </row>
    <row r="1216">
      <c r="A1216" s="9"/>
      <c r="B1216" s="10"/>
      <c r="C1216" s="11"/>
      <c r="D1216" s="9"/>
      <c r="E1216" s="11"/>
      <c r="F1216" s="9"/>
      <c r="G1216" s="9"/>
      <c r="H1216" s="9"/>
      <c r="I1216" s="9"/>
      <c r="J1216" s="10"/>
      <c r="K1216" s="9"/>
      <c r="L1216" s="9"/>
      <c r="M1216" s="12"/>
      <c r="N1216" s="9"/>
    </row>
    <row r="1217">
      <c r="A1217" s="9"/>
      <c r="B1217" s="10"/>
      <c r="C1217" s="11"/>
      <c r="D1217" s="9"/>
      <c r="E1217" s="11"/>
      <c r="F1217" s="9"/>
      <c r="G1217" s="9"/>
      <c r="H1217" s="9"/>
      <c r="I1217" s="9"/>
      <c r="J1217" s="10"/>
      <c r="K1217" s="9"/>
      <c r="L1217" s="9"/>
      <c r="M1217" s="12"/>
      <c r="N1217" s="9"/>
    </row>
    <row r="1218">
      <c r="A1218" s="9"/>
      <c r="B1218" s="10"/>
      <c r="C1218" s="11"/>
      <c r="D1218" s="9"/>
      <c r="E1218" s="11"/>
      <c r="F1218" s="9"/>
      <c r="G1218" s="9"/>
      <c r="H1218" s="9"/>
      <c r="I1218" s="9"/>
      <c r="J1218" s="10"/>
      <c r="K1218" s="9"/>
      <c r="L1218" s="9"/>
      <c r="M1218" s="12"/>
      <c r="N1218" s="9"/>
    </row>
    <row r="1219">
      <c r="A1219" s="9"/>
      <c r="B1219" s="10"/>
      <c r="C1219" s="11"/>
      <c r="D1219" s="9"/>
      <c r="E1219" s="11"/>
      <c r="F1219" s="9"/>
      <c r="G1219" s="9"/>
      <c r="H1219" s="9"/>
      <c r="I1219" s="9"/>
      <c r="J1219" s="10"/>
      <c r="K1219" s="9"/>
      <c r="L1219" s="9"/>
      <c r="M1219" s="12"/>
      <c r="N1219" s="9"/>
    </row>
    <row r="1220">
      <c r="A1220" s="9"/>
      <c r="B1220" s="10"/>
      <c r="C1220" s="11"/>
      <c r="D1220" s="9"/>
      <c r="E1220" s="11"/>
      <c r="F1220" s="9"/>
      <c r="G1220" s="9"/>
      <c r="H1220" s="9"/>
      <c r="I1220" s="9"/>
      <c r="J1220" s="10"/>
      <c r="K1220" s="9"/>
      <c r="L1220" s="9"/>
      <c r="M1220" s="12"/>
      <c r="N1220" s="9"/>
    </row>
    <row r="1221">
      <c r="A1221" s="9"/>
      <c r="B1221" s="10"/>
      <c r="C1221" s="11"/>
      <c r="D1221" s="9"/>
      <c r="E1221" s="11"/>
      <c r="F1221" s="9"/>
      <c r="G1221" s="9"/>
      <c r="H1221" s="9"/>
      <c r="I1221" s="9"/>
      <c r="J1221" s="10"/>
      <c r="K1221" s="9"/>
      <c r="L1221" s="9"/>
      <c r="M1221" s="12"/>
      <c r="N1221" s="9"/>
    </row>
    <row r="1222">
      <c r="A1222" s="9"/>
      <c r="B1222" s="10"/>
      <c r="C1222" s="11"/>
      <c r="D1222" s="9"/>
      <c r="E1222" s="11"/>
      <c r="F1222" s="9"/>
      <c r="G1222" s="9"/>
      <c r="H1222" s="9"/>
      <c r="I1222" s="9"/>
      <c r="J1222" s="10"/>
      <c r="K1222" s="9"/>
      <c r="L1222" s="9"/>
      <c r="M1222" s="12"/>
      <c r="N1222" s="9"/>
    </row>
    <row r="1223">
      <c r="A1223" s="9"/>
      <c r="B1223" s="10"/>
      <c r="C1223" s="11"/>
      <c r="D1223" s="9"/>
      <c r="E1223" s="11"/>
      <c r="F1223" s="9"/>
      <c r="G1223" s="9"/>
      <c r="H1223" s="9"/>
      <c r="I1223" s="9"/>
      <c r="J1223" s="10"/>
      <c r="K1223" s="9"/>
      <c r="L1223" s="9"/>
      <c r="M1223" s="12"/>
      <c r="N1223" s="9"/>
    </row>
    <row r="1224">
      <c r="A1224" s="9"/>
      <c r="B1224" s="10"/>
      <c r="C1224" s="11"/>
      <c r="D1224" s="9"/>
      <c r="E1224" s="11"/>
      <c r="F1224" s="9"/>
      <c r="G1224" s="9"/>
      <c r="H1224" s="9"/>
      <c r="I1224" s="9"/>
      <c r="J1224" s="10"/>
      <c r="K1224" s="9"/>
      <c r="L1224" s="9"/>
      <c r="M1224" s="12"/>
      <c r="N1224" s="9"/>
    </row>
    <row r="1225">
      <c r="A1225" s="9"/>
      <c r="B1225" s="10"/>
      <c r="C1225" s="11"/>
      <c r="D1225" s="9"/>
      <c r="E1225" s="11"/>
      <c r="F1225" s="9"/>
      <c r="G1225" s="9"/>
      <c r="H1225" s="9"/>
      <c r="I1225" s="9"/>
      <c r="J1225" s="10"/>
      <c r="K1225" s="9"/>
      <c r="L1225" s="9"/>
      <c r="M1225" s="12"/>
      <c r="N1225" s="9"/>
    </row>
    <row r="1226">
      <c r="A1226" s="9"/>
      <c r="B1226" s="10"/>
      <c r="C1226" s="11"/>
      <c r="D1226" s="9"/>
      <c r="E1226" s="11"/>
      <c r="F1226" s="9"/>
      <c r="G1226" s="9"/>
      <c r="H1226" s="9"/>
      <c r="I1226" s="9"/>
      <c r="J1226" s="10"/>
      <c r="K1226" s="9"/>
      <c r="L1226" s="9"/>
      <c r="M1226" s="12"/>
      <c r="N1226" s="9"/>
    </row>
    <row r="1227">
      <c r="A1227" s="9"/>
      <c r="B1227" s="10"/>
      <c r="C1227" s="11"/>
      <c r="D1227" s="9"/>
      <c r="E1227" s="11"/>
      <c r="F1227" s="9"/>
      <c r="G1227" s="9"/>
      <c r="H1227" s="9"/>
      <c r="I1227" s="9"/>
      <c r="J1227" s="10"/>
      <c r="K1227" s="9"/>
      <c r="L1227" s="9"/>
      <c r="M1227" s="12"/>
      <c r="N1227" s="9"/>
    </row>
    <row r="1228">
      <c r="A1228" s="9"/>
      <c r="B1228" s="10"/>
      <c r="C1228" s="11"/>
      <c r="D1228" s="9"/>
      <c r="E1228" s="11"/>
      <c r="F1228" s="9"/>
      <c r="G1228" s="9"/>
      <c r="H1228" s="9"/>
      <c r="I1228" s="9"/>
      <c r="J1228" s="10"/>
      <c r="K1228" s="9"/>
      <c r="L1228" s="9"/>
      <c r="M1228" s="12"/>
      <c r="N1228" s="9"/>
    </row>
    <row r="1229">
      <c r="A1229" s="9"/>
      <c r="B1229" s="10"/>
      <c r="C1229" s="11"/>
      <c r="D1229" s="9"/>
      <c r="E1229" s="11"/>
      <c r="F1229" s="9"/>
      <c r="G1229" s="9"/>
      <c r="H1229" s="9"/>
      <c r="I1229" s="9"/>
      <c r="J1229" s="10"/>
      <c r="K1229" s="9"/>
      <c r="L1229" s="9"/>
      <c r="M1229" s="12"/>
      <c r="N1229" s="9"/>
    </row>
    <row r="1230">
      <c r="A1230" s="9"/>
      <c r="B1230" s="10"/>
      <c r="C1230" s="11"/>
      <c r="D1230" s="9"/>
      <c r="E1230" s="11"/>
      <c r="F1230" s="9"/>
      <c r="G1230" s="9"/>
      <c r="H1230" s="9"/>
      <c r="I1230" s="9"/>
      <c r="J1230" s="10"/>
      <c r="K1230" s="9"/>
      <c r="L1230" s="9"/>
      <c r="M1230" s="12"/>
      <c r="N1230" s="9"/>
    </row>
    <row r="1231">
      <c r="A1231" s="9"/>
      <c r="B1231" s="10"/>
      <c r="C1231" s="11"/>
      <c r="D1231" s="9"/>
      <c r="E1231" s="11"/>
      <c r="F1231" s="9"/>
      <c r="G1231" s="9"/>
      <c r="H1231" s="9"/>
      <c r="I1231" s="9"/>
      <c r="J1231" s="10"/>
      <c r="K1231" s="9"/>
      <c r="L1231" s="9"/>
      <c r="M1231" s="12"/>
      <c r="N1231" s="9"/>
    </row>
    <row r="1232">
      <c r="A1232" s="9"/>
      <c r="B1232" s="10"/>
      <c r="C1232" s="11"/>
      <c r="D1232" s="9"/>
      <c r="E1232" s="11"/>
      <c r="F1232" s="9"/>
      <c r="G1232" s="9"/>
      <c r="H1232" s="9"/>
      <c r="I1232" s="9"/>
      <c r="J1232" s="10"/>
      <c r="K1232" s="9"/>
      <c r="L1232" s="9"/>
      <c r="M1232" s="12"/>
      <c r="N1232" s="9"/>
    </row>
    <row r="1233">
      <c r="A1233" s="9"/>
      <c r="B1233" s="10"/>
      <c r="C1233" s="11"/>
      <c r="D1233" s="9"/>
      <c r="E1233" s="11"/>
      <c r="F1233" s="9"/>
      <c r="G1233" s="9"/>
      <c r="H1233" s="9"/>
      <c r="I1233" s="9"/>
      <c r="J1233" s="10"/>
      <c r="K1233" s="9"/>
      <c r="L1233" s="9"/>
      <c r="M1233" s="12"/>
      <c r="N1233" s="9"/>
    </row>
    <row r="1234">
      <c r="A1234" s="9"/>
      <c r="B1234" s="10"/>
      <c r="C1234" s="11"/>
      <c r="D1234" s="9"/>
      <c r="E1234" s="11"/>
      <c r="F1234" s="9"/>
      <c r="G1234" s="9"/>
      <c r="H1234" s="9"/>
      <c r="I1234" s="9"/>
      <c r="J1234" s="10"/>
      <c r="K1234" s="9"/>
      <c r="L1234" s="9"/>
      <c r="M1234" s="12"/>
      <c r="N1234" s="9"/>
    </row>
    <row r="1235">
      <c r="A1235" s="9"/>
      <c r="B1235" s="10"/>
      <c r="C1235" s="11"/>
      <c r="D1235" s="9"/>
      <c r="E1235" s="11"/>
      <c r="F1235" s="9"/>
      <c r="G1235" s="9"/>
      <c r="H1235" s="9"/>
      <c r="I1235" s="9"/>
      <c r="J1235" s="10"/>
      <c r="K1235" s="9"/>
      <c r="L1235" s="9"/>
      <c r="M1235" s="12"/>
      <c r="N1235" s="9"/>
    </row>
    <row r="1236">
      <c r="A1236" s="9"/>
      <c r="B1236" s="10"/>
      <c r="C1236" s="11"/>
      <c r="D1236" s="9"/>
      <c r="E1236" s="11"/>
      <c r="F1236" s="9"/>
      <c r="G1236" s="9"/>
      <c r="H1236" s="9"/>
      <c r="I1236" s="9"/>
      <c r="J1236" s="10"/>
      <c r="K1236" s="9"/>
      <c r="L1236" s="9"/>
      <c r="M1236" s="12"/>
      <c r="N1236" s="9"/>
    </row>
    <row r="1237">
      <c r="A1237" s="9"/>
      <c r="B1237" s="10"/>
      <c r="C1237" s="11"/>
      <c r="D1237" s="9"/>
      <c r="E1237" s="11"/>
      <c r="F1237" s="9"/>
      <c r="G1237" s="9"/>
      <c r="H1237" s="9"/>
      <c r="I1237" s="9"/>
      <c r="J1237" s="10"/>
      <c r="K1237" s="9"/>
      <c r="L1237" s="9"/>
      <c r="M1237" s="12"/>
      <c r="N1237" s="9"/>
    </row>
    <row r="1238">
      <c r="A1238" s="9"/>
      <c r="B1238" s="10"/>
      <c r="C1238" s="11"/>
      <c r="D1238" s="9"/>
      <c r="E1238" s="11"/>
      <c r="F1238" s="9"/>
      <c r="G1238" s="9"/>
      <c r="H1238" s="9"/>
      <c r="I1238" s="9"/>
      <c r="J1238" s="10"/>
      <c r="K1238" s="9"/>
      <c r="L1238" s="9"/>
      <c r="M1238" s="12"/>
      <c r="N1238" s="9"/>
    </row>
    <row r="1239">
      <c r="A1239" s="9"/>
      <c r="B1239" s="10"/>
      <c r="C1239" s="11"/>
      <c r="D1239" s="9"/>
      <c r="E1239" s="11"/>
      <c r="F1239" s="9"/>
      <c r="G1239" s="9"/>
      <c r="H1239" s="9"/>
      <c r="I1239" s="9"/>
      <c r="J1239" s="10"/>
      <c r="K1239" s="9"/>
      <c r="L1239" s="9"/>
      <c r="M1239" s="12"/>
      <c r="N1239" s="9"/>
    </row>
    <row r="1240">
      <c r="A1240" s="9"/>
      <c r="B1240" s="10"/>
      <c r="C1240" s="11"/>
      <c r="D1240" s="9"/>
      <c r="E1240" s="11"/>
      <c r="F1240" s="9"/>
      <c r="G1240" s="9"/>
      <c r="H1240" s="9"/>
      <c r="I1240" s="9"/>
      <c r="J1240" s="10"/>
      <c r="K1240" s="9"/>
      <c r="L1240" s="9"/>
      <c r="M1240" s="12"/>
      <c r="N1240" s="9"/>
    </row>
    <row r="1241">
      <c r="A1241" s="9"/>
      <c r="B1241" s="10"/>
      <c r="C1241" s="11"/>
      <c r="D1241" s="9"/>
      <c r="E1241" s="11"/>
      <c r="F1241" s="9"/>
      <c r="G1241" s="9"/>
      <c r="H1241" s="9"/>
      <c r="I1241" s="9"/>
      <c r="J1241" s="10"/>
      <c r="K1241" s="9"/>
      <c r="L1241" s="9"/>
      <c r="M1241" s="12"/>
      <c r="N1241" s="9"/>
    </row>
    <row r="1242">
      <c r="A1242" s="9"/>
      <c r="B1242" s="10"/>
      <c r="C1242" s="11"/>
      <c r="D1242" s="9"/>
      <c r="E1242" s="11"/>
      <c r="F1242" s="9"/>
      <c r="G1242" s="9"/>
      <c r="H1242" s="9"/>
      <c r="I1242" s="9"/>
      <c r="J1242" s="10"/>
      <c r="K1242" s="9"/>
      <c r="L1242" s="9"/>
      <c r="M1242" s="12"/>
      <c r="N1242" s="9"/>
    </row>
    <row r="1243">
      <c r="A1243" s="9"/>
      <c r="B1243" s="10"/>
      <c r="C1243" s="11"/>
      <c r="D1243" s="9"/>
      <c r="E1243" s="11"/>
      <c r="F1243" s="9"/>
      <c r="G1243" s="9"/>
      <c r="H1243" s="9"/>
      <c r="I1243" s="9"/>
      <c r="J1243" s="10"/>
      <c r="K1243" s="9"/>
      <c r="L1243" s="9"/>
      <c r="M1243" s="12"/>
      <c r="N1243" s="9"/>
    </row>
    <row r="1244">
      <c r="A1244" s="9"/>
      <c r="B1244" s="10"/>
      <c r="C1244" s="11"/>
      <c r="D1244" s="9"/>
      <c r="E1244" s="11"/>
      <c r="F1244" s="9"/>
      <c r="G1244" s="9"/>
      <c r="H1244" s="9"/>
      <c r="I1244" s="9"/>
      <c r="J1244" s="10"/>
      <c r="K1244" s="9"/>
      <c r="L1244" s="9"/>
      <c r="M1244" s="12"/>
      <c r="N1244" s="9"/>
    </row>
    <row r="1245">
      <c r="A1245" s="9"/>
      <c r="B1245" s="10"/>
      <c r="C1245" s="11"/>
      <c r="D1245" s="9"/>
      <c r="E1245" s="11"/>
      <c r="F1245" s="9"/>
      <c r="G1245" s="9"/>
      <c r="H1245" s="9"/>
      <c r="I1245" s="9"/>
      <c r="J1245" s="10"/>
      <c r="K1245" s="9"/>
      <c r="L1245" s="9"/>
      <c r="M1245" s="12"/>
      <c r="N1245" s="9"/>
    </row>
    <row r="1246">
      <c r="A1246" s="9"/>
      <c r="B1246" s="10"/>
      <c r="C1246" s="11"/>
      <c r="D1246" s="9"/>
      <c r="E1246" s="11"/>
      <c r="F1246" s="9"/>
      <c r="G1246" s="9"/>
      <c r="H1246" s="9"/>
      <c r="I1246" s="9"/>
      <c r="J1246" s="10"/>
      <c r="K1246" s="9"/>
      <c r="L1246" s="9"/>
      <c r="M1246" s="12"/>
      <c r="N1246" s="9"/>
    </row>
    <row r="1247">
      <c r="A1247" s="9"/>
      <c r="B1247" s="10"/>
      <c r="C1247" s="11"/>
      <c r="D1247" s="9"/>
      <c r="E1247" s="11"/>
      <c r="F1247" s="9"/>
      <c r="G1247" s="9"/>
      <c r="H1247" s="9"/>
      <c r="I1247" s="9"/>
      <c r="J1247" s="10"/>
      <c r="K1247" s="9"/>
      <c r="L1247" s="9"/>
      <c r="M1247" s="12"/>
      <c r="N1247" s="9"/>
    </row>
    <row r="1248">
      <c r="A1248" s="9"/>
      <c r="B1248" s="10"/>
      <c r="C1248" s="11"/>
      <c r="D1248" s="9"/>
      <c r="E1248" s="11"/>
      <c r="F1248" s="9"/>
      <c r="G1248" s="9"/>
      <c r="H1248" s="9"/>
      <c r="I1248" s="9"/>
      <c r="J1248" s="10"/>
      <c r="K1248" s="9"/>
      <c r="L1248" s="9"/>
      <c r="M1248" s="12"/>
      <c r="N1248" s="9"/>
    </row>
    <row r="1249">
      <c r="A1249" s="9"/>
      <c r="B1249" s="10"/>
      <c r="C1249" s="11"/>
      <c r="D1249" s="9"/>
      <c r="E1249" s="11"/>
      <c r="F1249" s="9"/>
      <c r="G1249" s="9"/>
      <c r="H1249" s="9"/>
      <c r="I1249" s="9"/>
      <c r="J1249" s="10"/>
      <c r="K1249" s="9"/>
      <c r="L1249" s="9"/>
      <c r="M1249" s="12"/>
      <c r="N1249" s="9"/>
    </row>
    <row r="1250">
      <c r="A1250" s="9"/>
      <c r="B1250" s="10"/>
      <c r="C1250" s="11"/>
      <c r="D1250" s="9"/>
      <c r="E1250" s="11"/>
      <c r="F1250" s="9"/>
      <c r="G1250" s="9"/>
      <c r="H1250" s="9"/>
      <c r="I1250" s="9"/>
      <c r="J1250" s="10"/>
      <c r="K1250" s="9"/>
      <c r="L1250" s="9"/>
      <c r="M1250" s="12"/>
      <c r="N1250" s="9"/>
    </row>
    <row r="1251">
      <c r="A1251" s="9"/>
      <c r="B1251" s="10"/>
      <c r="C1251" s="11"/>
      <c r="D1251" s="9"/>
      <c r="E1251" s="11"/>
      <c r="F1251" s="9"/>
      <c r="G1251" s="9"/>
      <c r="H1251" s="9"/>
      <c r="I1251" s="9"/>
      <c r="J1251" s="10"/>
      <c r="K1251" s="9"/>
      <c r="L1251" s="9"/>
      <c r="M1251" s="12"/>
      <c r="N1251" s="9"/>
    </row>
    <row r="1252">
      <c r="A1252" s="9"/>
      <c r="B1252" s="10"/>
      <c r="C1252" s="11"/>
      <c r="D1252" s="9"/>
      <c r="E1252" s="11"/>
      <c r="F1252" s="9"/>
      <c r="G1252" s="9"/>
      <c r="H1252" s="9"/>
      <c r="I1252" s="9"/>
      <c r="J1252" s="10"/>
      <c r="K1252" s="9"/>
      <c r="L1252" s="9"/>
      <c r="M1252" s="12"/>
      <c r="N1252" s="9"/>
    </row>
    <row r="1253">
      <c r="A1253" s="9"/>
      <c r="B1253" s="10"/>
      <c r="C1253" s="11"/>
      <c r="D1253" s="9"/>
      <c r="E1253" s="11"/>
      <c r="F1253" s="9"/>
      <c r="G1253" s="9"/>
      <c r="H1253" s="9"/>
      <c r="I1253" s="9"/>
      <c r="J1253" s="10"/>
      <c r="K1253" s="9"/>
      <c r="L1253" s="9"/>
      <c r="M1253" s="12"/>
      <c r="N1253" s="9"/>
    </row>
    <row r="1254">
      <c r="A1254" s="9"/>
      <c r="B1254" s="10"/>
      <c r="C1254" s="11"/>
      <c r="D1254" s="9"/>
      <c r="E1254" s="11"/>
      <c r="F1254" s="9"/>
      <c r="G1254" s="9"/>
      <c r="H1254" s="9"/>
      <c r="I1254" s="9"/>
      <c r="J1254" s="10"/>
      <c r="K1254" s="9"/>
      <c r="L1254" s="9"/>
      <c r="M1254" s="12"/>
      <c r="N1254" s="9"/>
    </row>
    <row r="1255">
      <c r="A1255" s="9"/>
      <c r="B1255" s="10"/>
      <c r="C1255" s="11"/>
      <c r="D1255" s="9"/>
      <c r="E1255" s="11"/>
      <c r="F1255" s="9"/>
      <c r="G1255" s="9"/>
      <c r="H1255" s="9"/>
      <c r="I1255" s="9"/>
      <c r="J1255" s="10"/>
      <c r="K1255" s="9"/>
      <c r="L1255" s="9"/>
      <c r="M1255" s="12"/>
      <c r="N1255" s="9"/>
    </row>
    <row r="1256">
      <c r="A1256" s="9"/>
      <c r="B1256" s="10"/>
      <c r="C1256" s="11"/>
      <c r="D1256" s="9"/>
      <c r="E1256" s="11"/>
      <c r="F1256" s="9"/>
      <c r="G1256" s="9"/>
      <c r="H1256" s="9"/>
      <c r="I1256" s="9"/>
      <c r="J1256" s="10"/>
      <c r="K1256" s="9"/>
      <c r="L1256" s="9"/>
      <c r="M1256" s="12"/>
      <c r="N1256" s="9"/>
    </row>
    <row r="1257">
      <c r="A1257" s="9"/>
      <c r="B1257" s="10"/>
      <c r="C1257" s="11"/>
      <c r="D1257" s="9"/>
      <c r="E1257" s="11"/>
      <c r="F1257" s="9"/>
      <c r="G1257" s="9"/>
      <c r="H1257" s="9"/>
      <c r="I1257" s="9"/>
      <c r="J1257" s="10"/>
      <c r="K1257" s="9"/>
      <c r="L1257" s="9"/>
      <c r="M1257" s="12"/>
      <c r="N1257" s="9"/>
    </row>
    <row r="1258">
      <c r="A1258" s="9"/>
      <c r="B1258" s="10"/>
      <c r="C1258" s="11"/>
      <c r="D1258" s="9"/>
      <c r="E1258" s="11"/>
      <c r="F1258" s="9"/>
      <c r="G1258" s="9"/>
      <c r="H1258" s="9"/>
      <c r="I1258" s="9"/>
      <c r="J1258" s="10"/>
      <c r="K1258" s="9"/>
      <c r="L1258" s="9"/>
      <c r="M1258" s="12"/>
      <c r="N1258" s="9"/>
    </row>
    <row r="1259">
      <c r="A1259" s="9"/>
      <c r="B1259" s="10"/>
      <c r="C1259" s="11"/>
      <c r="D1259" s="9"/>
      <c r="E1259" s="11"/>
      <c r="F1259" s="9"/>
      <c r="G1259" s="9"/>
      <c r="H1259" s="9"/>
      <c r="I1259" s="9"/>
      <c r="J1259" s="10"/>
      <c r="K1259" s="9"/>
      <c r="L1259" s="9"/>
      <c r="M1259" s="12"/>
      <c r="N1259" s="9"/>
    </row>
    <row r="1260">
      <c r="A1260" s="9"/>
      <c r="B1260" s="10"/>
      <c r="C1260" s="11"/>
      <c r="D1260" s="9"/>
      <c r="E1260" s="11"/>
      <c r="F1260" s="9"/>
      <c r="G1260" s="9"/>
      <c r="H1260" s="9"/>
      <c r="I1260" s="9"/>
      <c r="J1260" s="10"/>
      <c r="K1260" s="9"/>
      <c r="L1260" s="9"/>
      <c r="M1260" s="12"/>
      <c r="N1260" s="9"/>
    </row>
    <row r="1261">
      <c r="A1261" s="9"/>
      <c r="B1261" s="10"/>
      <c r="C1261" s="11"/>
      <c r="D1261" s="9"/>
      <c r="E1261" s="11"/>
      <c r="F1261" s="9"/>
      <c r="G1261" s="9"/>
      <c r="H1261" s="9"/>
      <c r="I1261" s="9"/>
      <c r="J1261" s="10"/>
      <c r="K1261" s="9"/>
      <c r="L1261" s="9"/>
      <c r="M1261" s="12"/>
      <c r="N1261" s="9"/>
    </row>
    <row r="1262">
      <c r="A1262" s="9"/>
      <c r="B1262" s="10"/>
      <c r="C1262" s="11"/>
      <c r="D1262" s="9"/>
      <c r="E1262" s="11"/>
      <c r="F1262" s="9"/>
      <c r="G1262" s="9"/>
      <c r="H1262" s="9"/>
      <c r="I1262" s="9"/>
      <c r="J1262" s="10"/>
      <c r="K1262" s="9"/>
      <c r="L1262" s="9"/>
      <c r="M1262" s="12"/>
      <c r="N1262" s="9"/>
    </row>
    <row r="1263">
      <c r="A1263" s="9"/>
      <c r="B1263" s="10"/>
      <c r="C1263" s="11"/>
      <c r="D1263" s="9"/>
      <c r="E1263" s="11"/>
      <c r="F1263" s="9"/>
      <c r="G1263" s="9"/>
      <c r="H1263" s="9"/>
      <c r="I1263" s="9"/>
      <c r="J1263" s="10"/>
      <c r="K1263" s="9"/>
      <c r="L1263" s="9"/>
      <c r="M1263" s="12"/>
      <c r="N1263" s="9"/>
    </row>
    <row r="1264">
      <c r="A1264" s="9"/>
      <c r="B1264" s="10"/>
      <c r="C1264" s="11"/>
      <c r="D1264" s="9"/>
      <c r="E1264" s="11"/>
      <c r="F1264" s="9"/>
      <c r="G1264" s="9"/>
      <c r="H1264" s="9"/>
      <c r="I1264" s="9"/>
      <c r="J1264" s="10"/>
      <c r="K1264" s="9"/>
      <c r="L1264" s="9"/>
      <c r="M1264" s="12"/>
      <c r="N1264" s="9"/>
    </row>
    <row r="1265">
      <c r="A1265" s="9"/>
      <c r="B1265" s="10"/>
      <c r="C1265" s="11"/>
      <c r="D1265" s="9"/>
      <c r="E1265" s="11"/>
      <c r="F1265" s="9"/>
      <c r="G1265" s="9"/>
      <c r="H1265" s="9"/>
      <c r="I1265" s="9"/>
      <c r="J1265" s="10"/>
      <c r="K1265" s="9"/>
      <c r="L1265" s="9"/>
      <c r="M1265" s="12"/>
      <c r="N1265" s="9"/>
    </row>
    <row r="1266">
      <c r="A1266" s="9"/>
      <c r="B1266" s="10"/>
      <c r="C1266" s="11"/>
      <c r="D1266" s="9"/>
      <c r="E1266" s="11"/>
      <c r="F1266" s="9"/>
      <c r="G1266" s="9"/>
      <c r="H1266" s="9"/>
      <c r="I1266" s="9"/>
      <c r="J1266" s="10"/>
      <c r="K1266" s="9"/>
      <c r="L1266" s="9"/>
      <c r="M1266" s="12"/>
      <c r="N1266" s="9"/>
    </row>
    <row r="1267">
      <c r="A1267" s="9"/>
      <c r="B1267" s="10"/>
      <c r="C1267" s="11"/>
      <c r="D1267" s="9"/>
      <c r="E1267" s="11"/>
      <c r="F1267" s="9"/>
      <c r="G1267" s="9"/>
      <c r="H1267" s="9"/>
      <c r="I1267" s="9"/>
      <c r="J1267" s="10"/>
      <c r="K1267" s="9"/>
      <c r="L1267" s="9"/>
      <c r="M1267" s="12"/>
      <c r="N1267" s="9"/>
    </row>
    <row r="1268">
      <c r="A1268" s="9"/>
      <c r="B1268" s="10"/>
      <c r="C1268" s="11"/>
      <c r="D1268" s="9"/>
      <c r="E1268" s="11"/>
      <c r="F1268" s="9"/>
      <c r="G1268" s="9"/>
      <c r="H1268" s="9"/>
      <c r="I1268" s="9"/>
      <c r="J1268" s="10"/>
      <c r="K1268" s="9"/>
      <c r="L1268" s="9"/>
      <c r="M1268" s="12"/>
      <c r="N1268" s="9"/>
    </row>
    <row r="1269">
      <c r="A1269" s="9"/>
      <c r="B1269" s="10"/>
      <c r="C1269" s="11"/>
      <c r="D1269" s="9"/>
      <c r="E1269" s="11"/>
      <c r="F1269" s="9"/>
      <c r="G1269" s="9"/>
      <c r="H1269" s="9"/>
      <c r="I1269" s="9"/>
      <c r="J1269" s="10"/>
      <c r="K1269" s="9"/>
      <c r="L1269" s="9"/>
      <c r="M1269" s="12"/>
      <c r="N1269" s="9"/>
    </row>
    <row r="1270">
      <c r="A1270" s="9"/>
      <c r="B1270" s="10"/>
      <c r="C1270" s="11"/>
      <c r="D1270" s="9"/>
      <c r="E1270" s="11"/>
      <c r="F1270" s="9"/>
      <c r="G1270" s="9"/>
      <c r="H1270" s="9"/>
      <c r="I1270" s="9"/>
      <c r="J1270" s="10"/>
      <c r="K1270" s="9"/>
      <c r="L1270" s="9"/>
      <c r="M1270" s="12"/>
      <c r="N1270" s="9"/>
    </row>
    <row r="1271">
      <c r="A1271" s="9"/>
      <c r="B1271" s="10"/>
      <c r="C1271" s="11"/>
      <c r="D1271" s="9"/>
      <c r="E1271" s="11"/>
      <c r="F1271" s="9"/>
      <c r="G1271" s="9"/>
      <c r="H1271" s="9"/>
      <c r="I1271" s="9"/>
      <c r="J1271" s="10"/>
      <c r="K1271" s="9"/>
      <c r="L1271" s="9"/>
      <c r="M1271" s="12"/>
      <c r="N1271" s="9"/>
    </row>
    <row r="1272">
      <c r="A1272" s="9"/>
      <c r="B1272" s="10"/>
      <c r="C1272" s="11"/>
      <c r="D1272" s="9"/>
      <c r="E1272" s="11"/>
      <c r="F1272" s="9"/>
      <c r="G1272" s="9"/>
      <c r="H1272" s="9"/>
      <c r="I1272" s="9"/>
      <c r="J1272" s="10"/>
      <c r="K1272" s="9"/>
      <c r="L1272" s="9"/>
      <c r="M1272" s="12"/>
      <c r="N1272" s="9"/>
    </row>
    <row r="1273">
      <c r="A1273" s="9"/>
      <c r="B1273" s="10"/>
      <c r="C1273" s="11"/>
      <c r="D1273" s="9"/>
      <c r="E1273" s="11"/>
      <c r="F1273" s="9"/>
      <c r="G1273" s="9"/>
      <c r="H1273" s="9"/>
      <c r="I1273" s="9"/>
      <c r="J1273" s="10"/>
      <c r="K1273" s="9"/>
      <c r="L1273" s="9"/>
      <c r="M1273" s="12"/>
      <c r="N1273" s="9"/>
    </row>
    <row r="1274">
      <c r="A1274" s="9"/>
      <c r="B1274" s="10"/>
      <c r="C1274" s="11"/>
      <c r="D1274" s="9"/>
      <c r="E1274" s="11"/>
      <c r="F1274" s="9"/>
      <c r="G1274" s="9"/>
      <c r="H1274" s="9"/>
      <c r="I1274" s="9"/>
      <c r="J1274" s="10"/>
      <c r="K1274" s="9"/>
      <c r="L1274" s="9"/>
      <c r="M1274" s="12"/>
      <c r="N1274" s="9"/>
    </row>
    <row r="1275">
      <c r="A1275" s="9"/>
      <c r="B1275" s="10"/>
      <c r="C1275" s="11"/>
      <c r="D1275" s="9"/>
      <c r="E1275" s="11"/>
      <c r="F1275" s="9"/>
      <c r="G1275" s="9"/>
      <c r="H1275" s="9"/>
      <c r="I1275" s="9"/>
      <c r="J1275" s="10"/>
      <c r="K1275" s="9"/>
      <c r="L1275" s="9"/>
      <c r="M1275" s="12"/>
      <c r="N1275" s="9"/>
    </row>
    <row r="1276">
      <c r="A1276" s="9"/>
      <c r="B1276" s="10"/>
      <c r="C1276" s="11"/>
      <c r="D1276" s="9"/>
      <c r="E1276" s="11"/>
      <c r="F1276" s="9"/>
      <c r="G1276" s="9"/>
      <c r="H1276" s="9"/>
      <c r="I1276" s="9"/>
      <c r="J1276" s="10"/>
      <c r="K1276" s="9"/>
      <c r="L1276" s="9"/>
      <c r="M1276" s="12"/>
      <c r="N1276" s="9"/>
    </row>
    <row r="1277">
      <c r="A1277" s="9"/>
      <c r="B1277" s="10"/>
      <c r="C1277" s="11"/>
      <c r="D1277" s="9"/>
      <c r="E1277" s="11"/>
      <c r="F1277" s="9"/>
      <c r="G1277" s="9"/>
      <c r="H1277" s="9"/>
      <c r="I1277" s="9"/>
      <c r="J1277" s="10"/>
      <c r="K1277" s="9"/>
      <c r="L1277" s="9"/>
      <c r="M1277" s="12"/>
      <c r="N1277" s="9"/>
    </row>
    <row r="1278">
      <c r="A1278" s="9"/>
      <c r="B1278" s="10"/>
      <c r="C1278" s="11"/>
      <c r="D1278" s="9"/>
      <c r="E1278" s="11"/>
      <c r="F1278" s="9"/>
      <c r="G1278" s="9"/>
      <c r="H1278" s="9"/>
      <c r="I1278" s="9"/>
      <c r="J1278" s="10"/>
      <c r="K1278" s="9"/>
      <c r="L1278" s="9"/>
      <c r="M1278" s="12"/>
      <c r="N1278" s="9"/>
    </row>
    <row r="1279">
      <c r="A1279" s="9"/>
      <c r="B1279" s="10"/>
      <c r="C1279" s="11"/>
      <c r="D1279" s="9"/>
      <c r="E1279" s="11"/>
      <c r="F1279" s="9"/>
      <c r="G1279" s="9"/>
      <c r="H1279" s="9"/>
      <c r="I1279" s="9"/>
      <c r="J1279" s="10"/>
      <c r="K1279" s="9"/>
      <c r="L1279" s="9"/>
      <c r="M1279" s="12"/>
      <c r="N1279" s="9"/>
    </row>
    <row r="1280">
      <c r="A1280" s="9"/>
      <c r="B1280" s="10"/>
      <c r="C1280" s="11"/>
      <c r="D1280" s="9"/>
      <c r="E1280" s="11"/>
      <c r="F1280" s="9"/>
      <c r="G1280" s="9"/>
      <c r="H1280" s="9"/>
      <c r="I1280" s="9"/>
      <c r="J1280" s="10"/>
      <c r="K1280" s="9"/>
      <c r="L1280" s="9"/>
      <c r="M1280" s="12"/>
      <c r="N1280" s="9"/>
    </row>
    <row r="1281">
      <c r="A1281" s="9"/>
      <c r="B1281" s="10"/>
      <c r="C1281" s="11"/>
      <c r="D1281" s="9"/>
      <c r="E1281" s="11"/>
      <c r="F1281" s="9"/>
      <c r="G1281" s="9"/>
      <c r="H1281" s="9"/>
      <c r="I1281" s="9"/>
      <c r="J1281" s="10"/>
      <c r="K1281" s="9"/>
      <c r="L1281" s="9"/>
      <c r="M1281" s="12"/>
      <c r="N1281" s="9"/>
    </row>
    <row r="1282">
      <c r="A1282" s="9"/>
      <c r="B1282" s="10"/>
      <c r="C1282" s="11"/>
      <c r="D1282" s="9"/>
      <c r="E1282" s="11"/>
      <c r="F1282" s="9"/>
      <c r="G1282" s="9"/>
      <c r="H1282" s="9"/>
      <c r="I1282" s="9"/>
      <c r="J1282" s="10"/>
      <c r="K1282" s="9"/>
      <c r="L1282" s="9"/>
      <c r="M1282" s="12"/>
      <c r="N1282" s="9"/>
    </row>
    <row r="1283">
      <c r="A1283" s="9"/>
      <c r="B1283" s="10"/>
      <c r="C1283" s="11"/>
      <c r="D1283" s="9"/>
      <c r="E1283" s="11"/>
      <c r="F1283" s="9"/>
      <c r="G1283" s="9"/>
      <c r="H1283" s="9"/>
      <c r="I1283" s="9"/>
      <c r="J1283" s="10"/>
      <c r="K1283" s="9"/>
      <c r="L1283" s="9"/>
      <c r="M1283" s="12"/>
      <c r="N1283" s="9"/>
    </row>
    <row r="1284">
      <c r="A1284" s="9"/>
      <c r="B1284" s="10"/>
      <c r="C1284" s="11"/>
      <c r="D1284" s="9"/>
      <c r="E1284" s="11"/>
      <c r="F1284" s="9"/>
      <c r="G1284" s="9"/>
      <c r="H1284" s="9"/>
      <c r="I1284" s="9"/>
      <c r="J1284" s="10"/>
      <c r="K1284" s="9"/>
      <c r="L1284" s="9"/>
      <c r="M1284" s="12"/>
      <c r="N1284" s="9"/>
    </row>
    <row r="1285">
      <c r="A1285" s="9"/>
      <c r="B1285" s="10"/>
      <c r="C1285" s="11"/>
      <c r="D1285" s="9"/>
      <c r="E1285" s="11"/>
      <c r="F1285" s="9"/>
      <c r="G1285" s="9"/>
      <c r="H1285" s="9"/>
      <c r="I1285" s="9"/>
      <c r="J1285" s="10"/>
      <c r="K1285" s="9"/>
      <c r="L1285" s="9"/>
      <c r="M1285" s="12"/>
      <c r="N1285" s="9"/>
    </row>
    <row r="1286">
      <c r="A1286" s="9"/>
      <c r="B1286" s="10"/>
      <c r="C1286" s="11"/>
      <c r="D1286" s="9"/>
      <c r="E1286" s="11"/>
      <c r="F1286" s="9"/>
      <c r="G1286" s="9"/>
      <c r="H1286" s="9"/>
      <c r="I1286" s="9"/>
      <c r="J1286" s="10"/>
      <c r="K1286" s="9"/>
      <c r="L1286" s="9"/>
      <c r="M1286" s="12"/>
      <c r="N1286" s="9"/>
    </row>
    <row r="1287">
      <c r="A1287" s="9"/>
      <c r="B1287" s="10"/>
      <c r="C1287" s="11"/>
      <c r="D1287" s="9"/>
      <c r="E1287" s="11"/>
      <c r="F1287" s="9"/>
      <c r="G1287" s="9"/>
      <c r="H1287" s="9"/>
      <c r="I1287" s="9"/>
      <c r="J1287" s="10"/>
      <c r="K1287" s="9"/>
      <c r="L1287" s="9"/>
      <c r="M1287" s="12"/>
      <c r="N1287" s="9"/>
    </row>
    <row r="1288">
      <c r="A1288" s="9"/>
      <c r="B1288" s="10"/>
      <c r="C1288" s="11"/>
      <c r="D1288" s="9"/>
      <c r="E1288" s="11"/>
      <c r="F1288" s="9"/>
      <c r="G1288" s="9"/>
      <c r="H1288" s="9"/>
      <c r="I1288" s="9"/>
      <c r="J1288" s="10"/>
      <c r="K1288" s="9"/>
      <c r="L1288" s="9"/>
      <c r="M1288" s="12"/>
      <c r="N1288" s="9"/>
    </row>
    <row r="1289">
      <c r="A1289" s="9"/>
      <c r="B1289" s="10"/>
      <c r="C1289" s="11"/>
      <c r="D1289" s="9"/>
      <c r="E1289" s="11"/>
      <c r="F1289" s="9"/>
      <c r="G1289" s="9"/>
      <c r="H1289" s="9"/>
      <c r="I1289" s="9"/>
      <c r="J1289" s="10"/>
      <c r="K1289" s="9"/>
      <c r="L1289" s="9"/>
      <c r="M1289" s="12"/>
      <c r="N1289" s="9"/>
    </row>
    <row r="1290">
      <c r="A1290" s="9"/>
      <c r="B1290" s="10"/>
      <c r="C1290" s="11"/>
      <c r="D1290" s="9"/>
      <c r="E1290" s="11"/>
      <c r="F1290" s="9"/>
      <c r="G1290" s="9"/>
      <c r="H1290" s="9"/>
      <c r="I1290" s="9"/>
      <c r="J1290" s="10"/>
      <c r="K1290" s="9"/>
      <c r="L1290" s="9"/>
      <c r="M1290" s="12"/>
      <c r="N1290" s="9"/>
    </row>
    <row r="1291">
      <c r="A1291" s="9"/>
      <c r="B1291" s="10"/>
      <c r="C1291" s="11"/>
      <c r="D1291" s="9"/>
      <c r="E1291" s="11"/>
      <c r="F1291" s="9"/>
      <c r="G1291" s="9"/>
      <c r="H1291" s="9"/>
      <c r="I1291" s="9"/>
      <c r="J1291" s="10"/>
      <c r="K1291" s="9"/>
      <c r="L1291" s="9"/>
      <c r="M1291" s="12"/>
      <c r="N1291" s="9"/>
    </row>
    <row r="1292">
      <c r="A1292" s="9"/>
      <c r="B1292" s="10"/>
      <c r="C1292" s="11"/>
      <c r="D1292" s="9"/>
      <c r="E1292" s="11"/>
      <c r="F1292" s="9"/>
      <c r="G1292" s="9"/>
      <c r="H1292" s="9"/>
      <c r="I1292" s="9"/>
      <c r="J1292" s="10"/>
      <c r="K1292" s="9"/>
      <c r="L1292" s="9"/>
      <c r="M1292" s="12"/>
      <c r="N1292" s="9"/>
    </row>
    <row r="1293">
      <c r="A1293" s="9"/>
      <c r="B1293" s="10"/>
      <c r="C1293" s="11"/>
      <c r="D1293" s="9"/>
      <c r="E1293" s="11"/>
      <c r="F1293" s="9"/>
      <c r="G1293" s="9"/>
      <c r="H1293" s="9"/>
      <c r="I1293" s="9"/>
      <c r="J1293" s="10"/>
      <c r="K1293" s="9"/>
      <c r="L1293" s="9"/>
      <c r="M1293" s="12"/>
      <c r="N1293" s="9"/>
    </row>
    <row r="1294">
      <c r="A1294" s="9"/>
      <c r="B1294" s="10"/>
      <c r="C1294" s="11"/>
      <c r="D1294" s="9"/>
      <c r="E1294" s="11"/>
      <c r="F1294" s="9"/>
      <c r="G1294" s="9"/>
      <c r="H1294" s="9"/>
      <c r="I1294" s="9"/>
      <c r="J1294" s="10"/>
      <c r="K1294" s="9"/>
      <c r="L1294" s="9"/>
      <c r="M1294" s="12"/>
      <c r="N1294" s="9"/>
    </row>
    <row r="1295">
      <c r="A1295" s="9"/>
      <c r="B1295" s="10"/>
      <c r="C1295" s="11"/>
      <c r="D1295" s="9"/>
      <c r="E1295" s="11"/>
      <c r="F1295" s="9"/>
      <c r="G1295" s="9"/>
      <c r="H1295" s="9"/>
      <c r="I1295" s="9"/>
      <c r="J1295" s="10"/>
      <c r="K1295" s="9"/>
      <c r="L1295" s="9"/>
      <c r="M1295" s="12"/>
      <c r="N1295" s="9"/>
    </row>
    <row r="1296">
      <c r="A1296" s="9"/>
      <c r="B1296" s="10"/>
      <c r="C1296" s="11"/>
      <c r="D1296" s="9"/>
      <c r="E1296" s="11"/>
      <c r="F1296" s="9"/>
      <c r="G1296" s="9"/>
      <c r="H1296" s="9"/>
      <c r="I1296" s="9"/>
      <c r="J1296" s="10"/>
      <c r="K1296" s="9"/>
      <c r="L1296" s="9"/>
      <c r="M1296" s="12"/>
      <c r="N1296" s="9"/>
    </row>
    <row r="1297">
      <c r="A1297" s="9"/>
      <c r="B1297" s="10"/>
      <c r="C1297" s="11"/>
      <c r="D1297" s="9"/>
      <c r="E1297" s="11"/>
      <c r="F1297" s="9"/>
      <c r="G1297" s="9"/>
      <c r="H1297" s="9"/>
      <c r="I1297" s="9"/>
      <c r="J1297" s="10"/>
      <c r="K1297" s="9"/>
      <c r="L1297" s="9"/>
      <c r="M1297" s="12"/>
      <c r="N1297" s="9"/>
    </row>
    <row r="1298">
      <c r="A1298" s="9"/>
      <c r="B1298" s="10"/>
      <c r="C1298" s="11"/>
      <c r="D1298" s="9"/>
      <c r="E1298" s="11"/>
      <c r="F1298" s="9"/>
      <c r="G1298" s="9"/>
      <c r="H1298" s="9"/>
      <c r="I1298" s="9"/>
      <c r="J1298" s="10"/>
      <c r="K1298" s="9"/>
      <c r="L1298" s="9"/>
      <c r="M1298" s="12"/>
      <c r="N1298" s="9"/>
    </row>
    <row r="1299">
      <c r="A1299" s="9"/>
      <c r="B1299" s="10"/>
      <c r="C1299" s="11"/>
      <c r="D1299" s="9"/>
      <c r="E1299" s="11"/>
      <c r="F1299" s="9"/>
      <c r="G1299" s="9"/>
      <c r="H1299" s="9"/>
      <c r="I1299" s="9"/>
      <c r="J1299" s="10"/>
      <c r="K1299" s="9"/>
      <c r="L1299" s="9"/>
      <c r="M1299" s="12"/>
      <c r="N1299" s="9"/>
    </row>
    <row r="1300">
      <c r="A1300" s="9"/>
      <c r="B1300" s="10"/>
      <c r="C1300" s="11"/>
      <c r="D1300" s="9"/>
      <c r="E1300" s="11"/>
      <c r="F1300" s="9"/>
      <c r="G1300" s="9"/>
      <c r="H1300" s="9"/>
      <c r="I1300" s="9"/>
      <c r="J1300" s="10"/>
      <c r="K1300" s="9"/>
      <c r="L1300" s="9"/>
      <c r="M1300" s="12"/>
      <c r="N1300" s="9"/>
    </row>
    <row r="1301">
      <c r="A1301" s="9"/>
      <c r="B1301" s="10"/>
      <c r="C1301" s="11"/>
      <c r="D1301" s="9"/>
      <c r="E1301" s="11"/>
      <c r="F1301" s="9"/>
      <c r="G1301" s="9"/>
      <c r="H1301" s="9"/>
      <c r="I1301" s="9"/>
      <c r="J1301" s="10"/>
      <c r="K1301" s="9"/>
      <c r="L1301" s="9"/>
      <c r="M1301" s="12"/>
      <c r="N1301" s="9"/>
    </row>
    <row r="1302">
      <c r="A1302" s="9"/>
      <c r="B1302" s="10"/>
      <c r="C1302" s="11"/>
      <c r="D1302" s="9"/>
      <c r="E1302" s="11"/>
      <c r="F1302" s="9"/>
      <c r="G1302" s="9"/>
      <c r="H1302" s="9"/>
      <c r="I1302" s="9"/>
      <c r="J1302" s="10"/>
      <c r="K1302" s="9"/>
      <c r="L1302" s="9"/>
      <c r="M1302" s="12"/>
      <c r="N1302" s="9"/>
    </row>
    <row r="1303">
      <c r="A1303" s="9"/>
      <c r="B1303" s="10"/>
      <c r="C1303" s="11"/>
      <c r="D1303" s="9"/>
      <c r="E1303" s="11"/>
      <c r="F1303" s="9"/>
      <c r="G1303" s="9"/>
      <c r="H1303" s="9"/>
      <c r="I1303" s="9"/>
      <c r="J1303" s="10"/>
      <c r="K1303" s="9"/>
      <c r="L1303" s="9"/>
      <c r="M1303" s="12"/>
      <c r="N1303" s="9"/>
    </row>
    <row r="1304">
      <c r="A1304" s="9"/>
      <c r="B1304" s="10"/>
      <c r="C1304" s="11"/>
      <c r="D1304" s="9"/>
      <c r="E1304" s="11"/>
      <c r="F1304" s="9"/>
      <c r="G1304" s="9"/>
      <c r="H1304" s="9"/>
      <c r="I1304" s="9"/>
      <c r="J1304" s="10"/>
      <c r="K1304" s="9"/>
      <c r="L1304" s="9"/>
      <c r="M1304" s="12"/>
      <c r="N1304" s="9"/>
    </row>
    <row r="1305">
      <c r="A1305" s="9"/>
      <c r="B1305" s="10"/>
      <c r="C1305" s="11"/>
      <c r="D1305" s="9"/>
      <c r="E1305" s="11"/>
      <c r="F1305" s="9"/>
      <c r="G1305" s="9"/>
      <c r="H1305" s="9"/>
      <c r="I1305" s="9"/>
      <c r="J1305" s="10"/>
      <c r="K1305" s="9"/>
      <c r="L1305" s="9"/>
      <c r="M1305" s="12"/>
      <c r="N1305" s="9"/>
    </row>
    <row r="1306">
      <c r="A1306" s="9"/>
      <c r="B1306" s="10"/>
      <c r="C1306" s="11"/>
      <c r="D1306" s="9"/>
      <c r="E1306" s="11"/>
      <c r="F1306" s="9"/>
      <c r="G1306" s="9"/>
      <c r="H1306" s="9"/>
      <c r="I1306" s="9"/>
      <c r="J1306" s="10"/>
      <c r="K1306" s="9"/>
      <c r="L1306" s="9"/>
      <c r="M1306" s="12"/>
      <c r="N1306" s="9"/>
    </row>
    <row r="1307">
      <c r="A1307" s="9"/>
      <c r="B1307" s="10"/>
      <c r="C1307" s="11"/>
      <c r="D1307" s="9"/>
      <c r="E1307" s="11"/>
      <c r="F1307" s="9"/>
      <c r="G1307" s="9"/>
      <c r="H1307" s="9"/>
      <c r="I1307" s="9"/>
      <c r="J1307" s="10"/>
      <c r="K1307" s="9"/>
      <c r="L1307" s="9"/>
      <c r="M1307" s="12"/>
      <c r="N1307" s="9"/>
    </row>
    <row r="1308">
      <c r="A1308" s="9"/>
      <c r="B1308" s="10"/>
      <c r="C1308" s="11"/>
      <c r="D1308" s="9"/>
      <c r="E1308" s="11"/>
      <c r="F1308" s="9"/>
      <c r="G1308" s="9"/>
      <c r="H1308" s="9"/>
      <c r="I1308" s="9"/>
      <c r="J1308" s="10"/>
      <c r="K1308" s="9"/>
      <c r="L1308" s="9"/>
      <c r="M1308" s="12"/>
      <c r="N1308" s="9"/>
    </row>
    <row r="1309">
      <c r="A1309" s="9"/>
      <c r="B1309" s="10"/>
      <c r="C1309" s="11"/>
      <c r="D1309" s="9"/>
      <c r="E1309" s="11"/>
      <c r="F1309" s="9"/>
      <c r="G1309" s="9"/>
      <c r="H1309" s="9"/>
      <c r="I1309" s="9"/>
      <c r="J1309" s="10"/>
      <c r="K1309" s="9"/>
      <c r="L1309" s="9"/>
      <c r="M1309" s="12"/>
      <c r="N1309" s="9"/>
    </row>
    <row r="1310">
      <c r="A1310" s="9"/>
      <c r="B1310" s="10"/>
      <c r="C1310" s="11"/>
      <c r="D1310" s="9"/>
      <c r="E1310" s="11"/>
      <c r="F1310" s="9"/>
      <c r="G1310" s="9"/>
      <c r="H1310" s="9"/>
      <c r="I1310" s="9"/>
      <c r="J1310" s="10"/>
      <c r="K1310" s="9"/>
      <c r="L1310" s="9"/>
      <c r="M1310" s="12"/>
      <c r="N1310" s="9"/>
    </row>
    <row r="1311">
      <c r="A1311" s="9"/>
      <c r="B1311" s="10"/>
      <c r="C1311" s="11"/>
      <c r="D1311" s="9"/>
      <c r="E1311" s="11"/>
      <c r="F1311" s="9"/>
      <c r="G1311" s="9"/>
      <c r="H1311" s="9"/>
      <c r="I1311" s="9"/>
      <c r="J1311" s="10"/>
      <c r="K1311" s="9"/>
      <c r="L1311" s="9"/>
      <c r="M1311" s="12"/>
      <c r="N1311" s="9"/>
    </row>
    <row r="1312">
      <c r="A1312" s="9"/>
      <c r="B1312" s="10"/>
      <c r="C1312" s="11"/>
      <c r="D1312" s="9"/>
      <c r="E1312" s="11"/>
      <c r="F1312" s="9"/>
      <c r="G1312" s="9"/>
      <c r="H1312" s="9"/>
      <c r="I1312" s="9"/>
      <c r="J1312" s="10"/>
      <c r="K1312" s="9"/>
      <c r="L1312" s="9"/>
      <c r="M1312" s="12"/>
      <c r="N1312" s="9"/>
    </row>
    <row r="1313">
      <c r="A1313" s="9"/>
      <c r="B1313" s="10"/>
      <c r="C1313" s="11"/>
      <c r="D1313" s="9"/>
      <c r="E1313" s="11"/>
      <c r="F1313" s="9"/>
      <c r="G1313" s="9"/>
      <c r="H1313" s="9"/>
      <c r="I1313" s="9"/>
      <c r="J1313" s="10"/>
      <c r="K1313" s="9"/>
      <c r="L1313" s="9"/>
      <c r="M1313" s="12"/>
      <c r="N1313" s="9"/>
    </row>
    <row r="1314">
      <c r="A1314" s="9"/>
      <c r="B1314" s="10"/>
      <c r="C1314" s="11"/>
      <c r="D1314" s="9"/>
      <c r="E1314" s="11"/>
      <c r="F1314" s="9"/>
      <c r="G1314" s="9"/>
      <c r="H1314" s="9"/>
      <c r="I1314" s="9"/>
      <c r="J1314" s="10"/>
      <c r="K1314" s="9"/>
      <c r="L1314" s="9"/>
      <c r="M1314" s="12"/>
      <c r="N1314" s="9"/>
    </row>
    <row r="1315">
      <c r="A1315" s="9"/>
      <c r="B1315" s="10"/>
      <c r="C1315" s="11"/>
      <c r="D1315" s="9"/>
      <c r="E1315" s="11"/>
      <c r="F1315" s="9"/>
      <c r="G1315" s="9"/>
      <c r="H1315" s="9"/>
      <c r="I1315" s="9"/>
      <c r="J1315" s="10"/>
      <c r="K1315" s="9"/>
      <c r="L1315" s="9"/>
      <c r="M1315" s="12"/>
      <c r="N1315" s="9"/>
    </row>
    <row r="1316">
      <c r="A1316" s="9"/>
      <c r="B1316" s="10"/>
      <c r="C1316" s="11"/>
      <c r="D1316" s="9"/>
      <c r="E1316" s="11"/>
      <c r="F1316" s="9"/>
      <c r="G1316" s="9"/>
      <c r="H1316" s="9"/>
      <c r="I1316" s="9"/>
      <c r="J1316" s="10"/>
      <c r="K1316" s="9"/>
      <c r="L1316" s="9"/>
      <c r="M1316" s="12"/>
      <c r="N1316" s="9"/>
    </row>
    <row r="1317">
      <c r="A1317" s="9"/>
      <c r="B1317" s="10"/>
      <c r="C1317" s="11"/>
      <c r="D1317" s="9"/>
      <c r="E1317" s="11"/>
      <c r="F1317" s="9"/>
      <c r="G1317" s="9"/>
      <c r="H1317" s="9"/>
      <c r="I1317" s="9"/>
      <c r="J1317" s="10"/>
      <c r="K1317" s="9"/>
      <c r="L1317" s="9"/>
      <c r="M1317" s="12"/>
      <c r="N1317" s="9"/>
    </row>
    <row r="1318">
      <c r="A1318" s="9"/>
      <c r="B1318" s="10"/>
      <c r="C1318" s="11"/>
      <c r="D1318" s="9"/>
      <c r="E1318" s="11"/>
      <c r="F1318" s="9"/>
      <c r="G1318" s="9"/>
      <c r="H1318" s="9"/>
      <c r="I1318" s="9"/>
      <c r="J1318" s="10"/>
      <c r="K1318" s="9"/>
      <c r="L1318" s="9"/>
      <c r="M1318" s="12"/>
      <c r="N1318" s="9"/>
    </row>
    <row r="1319">
      <c r="A1319" s="9"/>
      <c r="B1319" s="10"/>
      <c r="C1319" s="11"/>
      <c r="D1319" s="9"/>
      <c r="E1319" s="11"/>
      <c r="F1319" s="9"/>
      <c r="G1319" s="9"/>
      <c r="H1319" s="9"/>
      <c r="I1319" s="9"/>
      <c r="J1319" s="10"/>
      <c r="K1319" s="9"/>
      <c r="L1319" s="9"/>
      <c r="M1319" s="12"/>
      <c r="N1319" s="9"/>
    </row>
    <row r="1320">
      <c r="A1320" s="9"/>
      <c r="B1320" s="10"/>
      <c r="C1320" s="11"/>
      <c r="D1320" s="9"/>
      <c r="E1320" s="11"/>
      <c r="F1320" s="9"/>
      <c r="G1320" s="9"/>
      <c r="H1320" s="9"/>
      <c r="I1320" s="9"/>
      <c r="J1320" s="10"/>
      <c r="K1320" s="9"/>
      <c r="L1320" s="9"/>
      <c r="M1320" s="12"/>
      <c r="N1320" s="9"/>
    </row>
    <row r="1321">
      <c r="A1321" s="9"/>
      <c r="B1321" s="10"/>
      <c r="C1321" s="11"/>
      <c r="D1321" s="9"/>
      <c r="E1321" s="11"/>
      <c r="F1321" s="9"/>
      <c r="G1321" s="9"/>
      <c r="H1321" s="9"/>
      <c r="I1321" s="9"/>
      <c r="J1321" s="10"/>
      <c r="K1321" s="9"/>
      <c r="L1321" s="9"/>
      <c r="M1321" s="12"/>
      <c r="N1321" s="9"/>
    </row>
    <row r="1322">
      <c r="A1322" s="9"/>
      <c r="B1322" s="10"/>
      <c r="C1322" s="11"/>
      <c r="D1322" s="9"/>
      <c r="E1322" s="11"/>
      <c r="F1322" s="9"/>
      <c r="G1322" s="9"/>
      <c r="H1322" s="9"/>
      <c r="I1322" s="9"/>
      <c r="J1322" s="10"/>
      <c r="K1322" s="9"/>
      <c r="L1322" s="9"/>
      <c r="M1322" s="12"/>
      <c r="N1322" s="9"/>
    </row>
    <row r="1323">
      <c r="A1323" s="9"/>
      <c r="B1323" s="10"/>
      <c r="C1323" s="11"/>
      <c r="D1323" s="9"/>
      <c r="E1323" s="11"/>
      <c r="F1323" s="9"/>
      <c r="G1323" s="9"/>
      <c r="H1323" s="9"/>
      <c r="I1323" s="9"/>
      <c r="J1323" s="10"/>
      <c r="K1323" s="9"/>
      <c r="L1323" s="9"/>
      <c r="M1323" s="12"/>
      <c r="N1323" s="9"/>
    </row>
    <row r="1324">
      <c r="A1324" s="9"/>
      <c r="B1324" s="10"/>
      <c r="C1324" s="11"/>
      <c r="D1324" s="9"/>
      <c r="E1324" s="11"/>
      <c r="F1324" s="9"/>
      <c r="G1324" s="9"/>
      <c r="H1324" s="9"/>
      <c r="I1324" s="9"/>
      <c r="J1324" s="10"/>
      <c r="K1324" s="9"/>
      <c r="L1324" s="9"/>
      <c r="M1324" s="12"/>
      <c r="N1324" s="9"/>
    </row>
    <row r="1325">
      <c r="A1325" s="9"/>
      <c r="B1325" s="10"/>
      <c r="C1325" s="11"/>
      <c r="D1325" s="9"/>
      <c r="E1325" s="11"/>
      <c r="F1325" s="9"/>
      <c r="G1325" s="9"/>
      <c r="H1325" s="9"/>
      <c r="I1325" s="9"/>
      <c r="J1325" s="10"/>
      <c r="K1325" s="9"/>
      <c r="L1325" s="9"/>
      <c r="M1325" s="12"/>
      <c r="N1325" s="9"/>
    </row>
    <row r="1326">
      <c r="A1326" s="9"/>
      <c r="B1326" s="10"/>
      <c r="C1326" s="11"/>
      <c r="D1326" s="9"/>
      <c r="E1326" s="11"/>
      <c r="F1326" s="9"/>
      <c r="G1326" s="9"/>
      <c r="H1326" s="9"/>
      <c r="I1326" s="9"/>
      <c r="J1326" s="10"/>
      <c r="K1326" s="9"/>
      <c r="L1326" s="9"/>
      <c r="M1326" s="12"/>
      <c r="N1326" s="9"/>
    </row>
    <row r="1327">
      <c r="A1327" s="9"/>
      <c r="B1327" s="10"/>
      <c r="C1327" s="11"/>
      <c r="D1327" s="9"/>
      <c r="E1327" s="11"/>
      <c r="F1327" s="9"/>
      <c r="G1327" s="9"/>
      <c r="H1327" s="9"/>
      <c r="I1327" s="9"/>
      <c r="J1327" s="10"/>
      <c r="K1327" s="9"/>
      <c r="L1327" s="9"/>
      <c r="M1327" s="12"/>
      <c r="N1327" s="9"/>
    </row>
    <row r="1328">
      <c r="A1328" s="9"/>
      <c r="B1328" s="10"/>
      <c r="C1328" s="11"/>
      <c r="D1328" s="9"/>
      <c r="E1328" s="11"/>
      <c r="F1328" s="9"/>
      <c r="G1328" s="9"/>
      <c r="H1328" s="9"/>
      <c r="I1328" s="9"/>
      <c r="J1328" s="10"/>
      <c r="K1328" s="9"/>
      <c r="L1328" s="9"/>
      <c r="M1328" s="12"/>
      <c r="N1328" s="9"/>
    </row>
    <row r="1329">
      <c r="A1329" s="9"/>
      <c r="B1329" s="10"/>
      <c r="C1329" s="11"/>
      <c r="D1329" s="9"/>
      <c r="E1329" s="11"/>
      <c r="F1329" s="9"/>
      <c r="G1329" s="9"/>
      <c r="H1329" s="9"/>
      <c r="I1329" s="9"/>
      <c r="J1329" s="10"/>
      <c r="K1329" s="9"/>
      <c r="L1329" s="9"/>
      <c r="M1329" s="12"/>
      <c r="N1329" s="9"/>
    </row>
    <row r="1330">
      <c r="A1330" s="9"/>
      <c r="B1330" s="10"/>
      <c r="C1330" s="11"/>
      <c r="D1330" s="9"/>
      <c r="E1330" s="11"/>
      <c r="F1330" s="9"/>
      <c r="G1330" s="9"/>
      <c r="H1330" s="9"/>
      <c r="I1330" s="9"/>
      <c r="J1330" s="10"/>
      <c r="K1330" s="9"/>
      <c r="L1330" s="9"/>
      <c r="M1330" s="12"/>
      <c r="N1330" s="9"/>
    </row>
    <row r="1331">
      <c r="A1331" s="9"/>
      <c r="B1331" s="10"/>
      <c r="C1331" s="11"/>
      <c r="D1331" s="9"/>
      <c r="E1331" s="11"/>
      <c r="F1331" s="9"/>
      <c r="G1331" s="9"/>
      <c r="H1331" s="9"/>
      <c r="I1331" s="9"/>
      <c r="J1331" s="10"/>
      <c r="K1331" s="9"/>
      <c r="L1331" s="9"/>
      <c r="M1331" s="12"/>
      <c r="N1331" s="9"/>
    </row>
    <row r="1332">
      <c r="A1332" s="9"/>
      <c r="B1332" s="10"/>
      <c r="C1332" s="11"/>
      <c r="D1332" s="9"/>
      <c r="E1332" s="11"/>
      <c r="F1332" s="9"/>
      <c r="G1332" s="9"/>
      <c r="H1332" s="9"/>
      <c r="I1332" s="9"/>
      <c r="J1332" s="10"/>
      <c r="K1332" s="9"/>
      <c r="L1332" s="9"/>
      <c r="M1332" s="12"/>
      <c r="N1332" s="9"/>
    </row>
    <row r="1333">
      <c r="A1333" s="9"/>
      <c r="B1333" s="10"/>
      <c r="C1333" s="11"/>
      <c r="D1333" s="9"/>
      <c r="E1333" s="11"/>
      <c r="F1333" s="9"/>
      <c r="G1333" s="9"/>
      <c r="H1333" s="9"/>
      <c r="I1333" s="9"/>
      <c r="J1333" s="10"/>
      <c r="K1333" s="9"/>
      <c r="L1333" s="9"/>
      <c r="M1333" s="12"/>
      <c r="N1333" s="9"/>
    </row>
    <row r="1334">
      <c r="A1334" s="9"/>
      <c r="B1334" s="10"/>
      <c r="C1334" s="11"/>
      <c r="D1334" s="9"/>
      <c r="E1334" s="11"/>
      <c r="F1334" s="9"/>
      <c r="G1334" s="9"/>
      <c r="H1334" s="9"/>
      <c r="I1334" s="9"/>
      <c r="J1334" s="10"/>
      <c r="K1334" s="9"/>
      <c r="L1334" s="9"/>
      <c r="M1334" s="12"/>
      <c r="N1334" s="9"/>
    </row>
    <row r="1335">
      <c r="A1335" s="9"/>
      <c r="B1335" s="10"/>
      <c r="C1335" s="11"/>
      <c r="D1335" s="9"/>
      <c r="E1335" s="11"/>
      <c r="F1335" s="9"/>
      <c r="G1335" s="9"/>
      <c r="H1335" s="9"/>
      <c r="I1335" s="9"/>
      <c r="J1335" s="10"/>
      <c r="K1335" s="9"/>
      <c r="L1335" s="9"/>
      <c r="M1335" s="12"/>
      <c r="N1335" s="9"/>
    </row>
    <row r="1336">
      <c r="A1336" s="9"/>
      <c r="B1336" s="10"/>
      <c r="C1336" s="11"/>
      <c r="D1336" s="9"/>
      <c r="E1336" s="11"/>
      <c r="F1336" s="9"/>
      <c r="G1336" s="9"/>
      <c r="H1336" s="9"/>
      <c r="I1336" s="9"/>
      <c r="J1336" s="10"/>
      <c r="K1336" s="9"/>
      <c r="L1336" s="9"/>
      <c r="M1336" s="12"/>
      <c r="N1336" s="9"/>
    </row>
    <row r="1337">
      <c r="A1337" s="9"/>
      <c r="B1337" s="10"/>
      <c r="C1337" s="11"/>
      <c r="D1337" s="9"/>
      <c r="E1337" s="11"/>
      <c r="F1337" s="9"/>
      <c r="G1337" s="9"/>
      <c r="H1337" s="9"/>
      <c r="I1337" s="9"/>
      <c r="J1337" s="10"/>
      <c r="K1337" s="9"/>
      <c r="L1337" s="9"/>
      <c r="M1337" s="12"/>
      <c r="N1337" s="9"/>
    </row>
    <row r="1338">
      <c r="A1338" s="9"/>
      <c r="B1338" s="10"/>
      <c r="C1338" s="11"/>
      <c r="D1338" s="9"/>
      <c r="E1338" s="11"/>
      <c r="F1338" s="9"/>
      <c r="G1338" s="9"/>
      <c r="H1338" s="9"/>
      <c r="I1338" s="9"/>
      <c r="J1338" s="10"/>
      <c r="K1338" s="9"/>
      <c r="L1338" s="9"/>
      <c r="M1338" s="12"/>
      <c r="N1338" s="9"/>
    </row>
    <row r="1339">
      <c r="A1339" s="9"/>
      <c r="B1339" s="10"/>
      <c r="C1339" s="11"/>
      <c r="D1339" s="9"/>
      <c r="E1339" s="11"/>
      <c r="F1339" s="9"/>
      <c r="G1339" s="9"/>
      <c r="H1339" s="9"/>
      <c r="I1339" s="9"/>
      <c r="J1339" s="10"/>
      <c r="K1339" s="9"/>
      <c r="L1339" s="9"/>
      <c r="M1339" s="12"/>
      <c r="N1339" s="9"/>
    </row>
    <row r="1340">
      <c r="A1340" s="9"/>
      <c r="B1340" s="10"/>
      <c r="C1340" s="11"/>
      <c r="D1340" s="9"/>
      <c r="E1340" s="11"/>
      <c r="F1340" s="9"/>
      <c r="G1340" s="9"/>
      <c r="H1340" s="9"/>
      <c r="I1340" s="9"/>
      <c r="J1340" s="10"/>
      <c r="K1340" s="9"/>
      <c r="L1340" s="9"/>
      <c r="M1340" s="12"/>
      <c r="N1340" s="9"/>
    </row>
    <row r="1341">
      <c r="A1341" s="9"/>
      <c r="B1341" s="10"/>
      <c r="C1341" s="11"/>
      <c r="D1341" s="9"/>
      <c r="E1341" s="11"/>
      <c r="F1341" s="9"/>
      <c r="G1341" s="9"/>
      <c r="H1341" s="9"/>
      <c r="I1341" s="9"/>
      <c r="J1341" s="10"/>
      <c r="K1341" s="9"/>
      <c r="L1341" s="9"/>
      <c r="M1341" s="12"/>
      <c r="N1341" s="9"/>
    </row>
    <row r="1342">
      <c r="A1342" s="9"/>
      <c r="B1342" s="10"/>
      <c r="C1342" s="11"/>
      <c r="D1342" s="9"/>
      <c r="E1342" s="11"/>
      <c r="F1342" s="9"/>
      <c r="G1342" s="9"/>
      <c r="H1342" s="9"/>
      <c r="I1342" s="9"/>
      <c r="J1342" s="10"/>
      <c r="K1342" s="9"/>
      <c r="L1342" s="9"/>
      <c r="M1342" s="12"/>
      <c r="N1342" s="9"/>
    </row>
    <row r="1343">
      <c r="A1343" s="9"/>
      <c r="B1343" s="10"/>
      <c r="C1343" s="11"/>
      <c r="D1343" s="9"/>
      <c r="E1343" s="11"/>
      <c r="F1343" s="9"/>
      <c r="G1343" s="9"/>
      <c r="H1343" s="9"/>
      <c r="I1343" s="9"/>
      <c r="J1343" s="10"/>
      <c r="K1343" s="9"/>
      <c r="L1343" s="9"/>
      <c r="M1343" s="12"/>
      <c r="N1343" s="9"/>
    </row>
    <row r="1344">
      <c r="A1344" s="9"/>
      <c r="B1344" s="10"/>
      <c r="C1344" s="11"/>
      <c r="D1344" s="9"/>
      <c r="E1344" s="11"/>
      <c r="F1344" s="9"/>
      <c r="G1344" s="9"/>
      <c r="H1344" s="9"/>
      <c r="I1344" s="9"/>
      <c r="J1344" s="10"/>
      <c r="K1344" s="9"/>
      <c r="L1344" s="9"/>
      <c r="M1344" s="12"/>
      <c r="N1344" s="9"/>
    </row>
    <row r="1345">
      <c r="A1345" s="9"/>
      <c r="B1345" s="10"/>
      <c r="C1345" s="11"/>
      <c r="D1345" s="9"/>
      <c r="E1345" s="11"/>
      <c r="F1345" s="9"/>
      <c r="G1345" s="9"/>
      <c r="H1345" s="9"/>
      <c r="I1345" s="9"/>
      <c r="J1345" s="10"/>
      <c r="K1345" s="9"/>
      <c r="L1345" s="9"/>
      <c r="M1345" s="12"/>
      <c r="N1345" s="9"/>
    </row>
    <row r="1346">
      <c r="A1346" s="9"/>
      <c r="B1346" s="10"/>
      <c r="C1346" s="11"/>
      <c r="D1346" s="9"/>
      <c r="E1346" s="11"/>
      <c r="F1346" s="9"/>
      <c r="G1346" s="9"/>
      <c r="H1346" s="9"/>
      <c r="I1346" s="9"/>
      <c r="J1346" s="10"/>
      <c r="K1346" s="9"/>
      <c r="L1346" s="9"/>
      <c r="M1346" s="12"/>
      <c r="N1346" s="9"/>
    </row>
    <row r="1347">
      <c r="A1347" s="9"/>
      <c r="B1347" s="10"/>
      <c r="C1347" s="11"/>
      <c r="D1347" s="9"/>
      <c r="E1347" s="11"/>
      <c r="F1347" s="9"/>
      <c r="G1347" s="9"/>
      <c r="H1347" s="9"/>
      <c r="I1347" s="9"/>
      <c r="J1347" s="10"/>
      <c r="K1347" s="9"/>
      <c r="L1347" s="9"/>
      <c r="M1347" s="12"/>
      <c r="N1347" s="9"/>
    </row>
    <row r="1348">
      <c r="A1348" s="9"/>
      <c r="B1348" s="10"/>
      <c r="C1348" s="11"/>
      <c r="D1348" s="9"/>
      <c r="E1348" s="11"/>
      <c r="F1348" s="9"/>
      <c r="G1348" s="9"/>
      <c r="H1348" s="9"/>
      <c r="I1348" s="9"/>
      <c r="J1348" s="10"/>
      <c r="K1348" s="9"/>
      <c r="L1348" s="9"/>
      <c r="M1348" s="12"/>
      <c r="N1348" s="9"/>
    </row>
    <row r="1349">
      <c r="A1349" s="9"/>
      <c r="B1349" s="10"/>
      <c r="C1349" s="11"/>
      <c r="D1349" s="9"/>
      <c r="E1349" s="11"/>
      <c r="F1349" s="9"/>
      <c r="G1349" s="9"/>
      <c r="H1349" s="9"/>
      <c r="I1349" s="9"/>
      <c r="J1349" s="10"/>
      <c r="K1349" s="9"/>
      <c r="L1349" s="9"/>
      <c r="M1349" s="12"/>
      <c r="N1349" s="9"/>
    </row>
    <row r="1350">
      <c r="A1350" s="9"/>
      <c r="B1350" s="10"/>
      <c r="C1350" s="11"/>
      <c r="D1350" s="9"/>
      <c r="E1350" s="11"/>
      <c r="F1350" s="9"/>
      <c r="G1350" s="9"/>
      <c r="H1350" s="9"/>
      <c r="I1350" s="9"/>
      <c r="J1350" s="10"/>
      <c r="K1350" s="9"/>
      <c r="L1350" s="9"/>
      <c r="M1350" s="12"/>
      <c r="N1350" s="9"/>
    </row>
    <row r="1351">
      <c r="A1351" s="9"/>
      <c r="B1351" s="10"/>
      <c r="C1351" s="11"/>
      <c r="D1351" s="9"/>
      <c r="E1351" s="11"/>
      <c r="F1351" s="9"/>
      <c r="G1351" s="9"/>
      <c r="H1351" s="9"/>
      <c r="I1351" s="9"/>
      <c r="J1351" s="10"/>
      <c r="K1351" s="9"/>
      <c r="L1351" s="9"/>
      <c r="M1351" s="12"/>
      <c r="N1351" s="9"/>
    </row>
    <row r="1352">
      <c r="A1352" s="9"/>
      <c r="B1352" s="10"/>
      <c r="C1352" s="11"/>
      <c r="D1352" s="9"/>
      <c r="E1352" s="11"/>
      <c r="F1352" s="9"/>
      <c r="G1352" s="9"/>
      <c r="H1352" s="9"/>
      <c r="I1352" s="9"/>
      <c r="J1352" s="10"/>
      <c r="K1352" s="9"/>
      <c r="L1352" s="9"/>
      <c r="M1352" s="12"/>
      <c r="N1352" s="9"/>
    </row>
    <row r="1353">
      <c r="A1353" s="9"/>
      <c r="B1353" s="10"/>
      <c r="C1353" s="11"/>
      <c r="D1353" s="9"/>
      <c r="E1353" s="11"/>
      <c r="F1353" s="9"/>
      <c r="G1353" s="9"/>
      <c r="H1353" s="9"/>
      <c r="I1353" s="9"/>
      <c r="J1353" s="10"/>
      <c r="K1353" s="9"/>
      <c r="L1353" s="9"/>
      <c r="M1353" s="12"/>
      <c r="N1353" s="9"/>
    </row>
    <row r="1354">
      <c r="A1354" s="9"/>
      <c r="B1354" s="10"/>
      <c r="C1354" s="11"/>
      <c r="D1354" s="9"/>
      <c r="E1354" s="11"/>
      <c r="F1354" s="9"/>
      <c r="G1354" s="9"/>
      <c r="H1354" s="9"/>
      <c r="I1354" s="9"/>
      <c r="J1354" s="10"/>
      <c r="K1354" s="9"/>
      <c r="L1354" s="9"/>
      <c r="M1354" s="12"/>
      <c r="N1354" s="9"/>
    </row>
    <row r="1355">
      <c r="A1355" s="9"/>
      <c r="B1355" s="10"/>
      <c r="C1355" s="11"/>
      <c r="D1355" s="9"/>
      <c r="E1355" s="11"/>
      <c r="F1355" s="9"/>
      <c r="G1355" s="9"/>
      <c r="H1355" s="9"/>
      <c r="I1355" s="9"/>
      <c r="J1355" s="10"/>
      <c r="K1355" s="9"/>
      <c r="L1355" s="9"/>
      <c r="M1355" s="12"/>
      <c r="N1355" s="9"/>
    </row>
    <row r="1356">
      <c r="A1356" s="9"/>
      <c r="B1356" s="10"/>
      <c r="C1356" s="11"/>
      <c r="D1356" s="9"/>
      <c r="E1356" s="11"/>
      <c r="F1356" s="9"/>
      <c r="G1356" s="9"/>
      <c r="H1356" s="9"/>
      <c r="I1356" s="9"/>
      <c r="J1356" s="10"/>
      <c r="K1356" s="9"/>
      <c r="L1356" s="9"/>
      <c r="M1356" s="12"/>
      <c r="N1356" s="9"/>
    </row>
    <row r="1357">
      <c r="A1357" s="9"/>
      <c r="B1357" s="10"/>
      <c r="C1357" s="11"/>
      <c r="D1357" s="9"/>
      <c r="E1357" s="11"/>
      <c r="F1357" s="9"/>
      <c r="G1357" s="9"/>
      <c r="H1357" s="9"/>
      <c r="I1357" s="9"/>
      <c r="J1357" s="10"/>
      <c r="K1357" s="9"/>
      <c r="L1357" s="9"/>
      <c r="M1357" s="12"/>
      <c r="N1357" s="9"/>
    </row>
    <row r="1358">
      <c r="A1358" s="9"/>
      <c r="B1358" s="10"/>
      <c r="C1358" s="11"/>
      <c r="D1358" s="9"/>
      <c r="E1358" s="11"/>
      <c r="F1358" s="9"/>
      <c r="G1358" s="9"/>
      <c r="H1358" s="9"/>
      <c r="I1358" s="9"/>
      <c r="J1358" s="10"/>
      <c r="K1358" s="9"/>
      <c r="L1358" s="9"/>
      <c r="M1358" s="12"/>
      <c r="N1358" s="9"/>
    </row>
    <row r="1359">
      <c r="A1359" s="9"/>
      <c r="B1359" s="10"/>
      <c r="C1359" s="11"/>
      <c r="D1359" s="9"/>
      <c r="E1359" s="11"/>
      <c r="F1359" s="9"/>
      <c r="G1359" s="9"/>
      <c r="H1359" s="9"/>
      <c r="I1359" s="9"/>
      <c r="J1359" s="10"/>
      <c r="K1359" s="9"/>
      <c r="L1359" s="9"/>
      <c r="M1359" s="12"/>
      <c r="N1359" s="9"/>
    </row>
    <row r="1360">
      <c r="A1360" s="9"/>
      <c r="B1360" s="10"/>
      <c r="C1360" s="11"/>
      <c r="D1360" s="9"/>
      <c r="E1360" s="11"/>
      <c r="F1360" s="9"/>
      <c r="G1360" s="9"/>
      <c r="H1360" s="9"/>
      <c r="I1360" s="9"/>
      <c r="J1360" s="10"/>
      <c r="K1360" s="9"/>
      <c r="L1360" s="9"/>
      <c r="M1360" s="12"/>
      <c r="N1360" s="9"/>
    </row>
    <row r="1361">
      <c r="A1361" s="9"/>
      <c r="B1361" s="10"/>
      <c r="C1361" s="11"/>
      <c r="D1361" s="9"/>
      <c r="E1361" s="11"/>
      <c r="F1361" s="9"/>
      <c r="G1361" s="9"/>
      <c r="H1361" s="9"/>
      <c r="I1361" s="9"/>
      <c r="J1361" s="10"/>
      <c r="K1361" s="9"/>
      <c r="L1361" s="9"/>
      <c r="M1361" s="12"/>
      <c r="N1361" s="9"/>
    </row>
    <row r="1362">
      <c r="A1362" s="9"/>
      <c r="B1362" s="10"/>
      <c r="C1362" s="11"/>
      <c r="D1362" s="9"/>
      <c r="E1362" s="11"/>
      <c r="F1362" s="9"/>
      <c r="G1362" s="9"/>
      <c r="H1362" s="9"/>
      <c r="I1362" s="9"/>
      <c r="J1362" s="10"/>
      <c r="K1362" s="9"/>
      <c r="L1362" s="9"/>
      <c r="M1362" s="12"/>
      <c r="N1362" s="9"/>
    </row>
    <row r="1363">
      <c r="A1363" s="9"/>
      <c r="B1363" s="10"/>
      <c r="C1363" s="11"/>
      <c r="D1363" s="9"/>
      <c r="E1363" s="11"/>
      <c r="F1363" s="9"/>
      <c r="G1363" s="9"/>
      <c r="H1363" s="9"/>
      <c r="I1363" s="9"/>
      <c r="J1363" s="10"/>
      <c r="K1363" s="9"/>
      <c r="L1363" s="9"/>
      <c r="M1363" s="12"/>
      <c r="N1363" s="9"/>
    </row>
    <row r="1364">
      <c r="A1364" s="9"/>
      <c r="B1364" s="10"/>
      <c r="C1364" s="11"/>
      <c r="D1364" s="9"/>
      <c r="E1364" s="11"/>
      <c r="F1364" s="9"/>
      <c r="G1364" s="9"/>
      <c r="H1364" s="9"/>
      <c r="I1364" s="9"/>
      <c r="J1364" s="10"/>
      <c r="K1364" s="9"/>
      <c r="L1364" s="9"/>
      <c r="M1364" s="12"/>
      <c r="N1364" s="9"/>
    </row>
    <row r="1365">
      <c r="A1365" s="9"/>
      <c r="B1365" s="10"/>
      <c r="C1365" s="11"/>
      <c r="D1365" s="9"/>
      <c r="E1365" s="11"/>
      <c r="F1365" s="9"/>
      <c r="G1365" s="9"/>
      <c r="H1365" s="9"/>
      <c r="I1365" s="9"/>
      <c r="J1365" s="10"/>
      <c r="K1365" s="9"/>
      <c r="L1365" s="9"/>
      <c r="M1365" s="12"/>
      <c r="N1365" s="9"/>
    </row>
    <row r="1366">
      <c r="A1366" s="9"/>
      <c r="B1366" s="10"/>
      <c r="C1366" s="11"/>
      <c r="D1366" s="9"/>
      <c r="E1366" s="11"/>
      <c r="F1366" s="9"/>
      <c r="G1366" s="9"/>
      <c r="H1366" s="9"/>
      <c r="I1366" s="9"/>
      <c r="J1366" s="10"/>
      <c r="K1366" s="9"/>
      <c r="L1366" s="9"/>
      <c r="M1366" s="12"/>
      <c r="N1366" s="9"/>
    </row>
    <row r="1367">
      <c r="A1367" s="9"/>
      <c r="B1367" s="10"/>
      <c r="C1367" s="11"/>
      <c r="D1367" s="9"/>
      <c r="E1367" s="11"/>
      <c r="F1367" s="9"/>
      <c r="G1367" s="9"/>
      <c r="H1367" s="9"/>
      <c r="I1367" s="9"/>
      <c r="J1367" s="10"/>
      <c r="K1367" s="9"/>
      <c r="L1367" s="9"/>
      <c r="M1367" s="12"/>
      <c r="N1367" s="9"/>
    </row>
    <row r="1368">
      <c r="A1368" s="9"/>
      <c r="B1368" s="10"/>
      <c r="C1368" s="11"/>
      <c r="D1368" s="9"/>
      <c r="E1368" s="11"/>
      <c r="F1368" s="9"/>
      <c r="G1368" s="9"/>
      <c r="H1368" s="9"/>
      <c r="I1368" s="9"/>
      <c r="J1368" s="10"/>
      <c r="K1368" s="9"/>
      <c r="L1368" s="9"/>
      <c r="M1368" s="12"/>
      <c r="N1368" s="9"/>
    </row>
    <row r="1369">
      <c r="A1369" s="9"/>
      <c r="B1369" s="10"/>
      <c r="C1369" s="11"/>
      <c r="D1369" s="9"/>
      <c r="E1369" s="11"/>
      <c r="F1369" s="9"/>
      <c r="G1369" s="9"/>
      <c r="H1369" s="9"/>
      <c r="I1369" s="9"/>
      <c r="J1369" s="10"/>
      <c r="K1369" s="9"/>
      <c r="L1369" s="9"/>
      <c r="M1369" s="12"/>
      <c r="N1369" s="9"/>
    </row>
    <row r="1370">
      <c r="A1370" s="9"/>
      <c r="B1370" s="10"/>
      <c r="C1370" s="11"/>
      <c r="D1370" s="9"/>
      <c r="E1370" s="11"/>
      <c r="F1370" s="9"/>
      <c r="G1370" s="9"/>
      <c r="H1370" s="9"/>
      <c r="I1370" s="9"/>
      <c r="J1370" s="10"/>
      <c r="K1370" s="9"/>
      <c r="L1370" s="9"/>
      <c r="M1370" s="12"/>
      <c r="N1370" s="9"/>
    </row>
    <row r="1371">
      <c r="A1371" s="9"/>
      <c r="B1371" s="10"/>
      <c r="C1371" s="11"/>
      <c r="D1371" s="9"/>
      <c r="E1371" s="11"/>
      <c r="F1371" s="9"/>
      <c r="G1371" s="9"/>
      <c r="H1371" s="9"/>
      <c r="I1371" s="9"/>
      <c r="J1371" s="10"/>
      <c r="K1371" s="9"/>
      <c r="L1371" s="9"/>
      <c r="M1371" s="12"/>
      <c r="N1371" s="9"/>
    </row>
    <row r="1372">
      <c r="A1372" s="9"/>
      <c r="B1372" s="10"/>
      <c r="C1372" s="11"/>
      <c r="D1372" s="9"/>
      <c r="E1372" s="11"/>
      <c r="F1372" s="9"/>
      <c r="G1372" s="9"/>
      <c r="H1372" s="9"/>
      <c r="I1372" s="9"/>
      <c r="J1372" s="10"/>
      <c r="K1372" s="9"/>
      <c r="L1372" s="9"/>
      <c r="M1372" s="12"/>
      <c r="N1372" s="9"/>
    </row>
    <row r="1373">
      <c r="A1373" s="9"/>
      <c r="B1373" s="10"/>
      <c r="C1373" s="11"/>
      <c r="D1373" s="9"/>
      <c r="E1373" s="11"/>
      <c r="F1373" s="9"/>
      <c r="G1373" s="9"/>
      <c r="H1373" s="9"/>
      <c r="I1373" s="9"/>
      <c r="J1373" s="10"/>
      <c r="K1373" s="9"/>
      <c r="L1373" s="9"/>
      <c r="M1373" s="12"/>
      <c r="N1373" s="9"/>
    </row>
    <row r="1374">
      <c r="A1374" s="9"/>
      <c r="B1374" s="10"/>
      <c r="C1374" s="11"/>
      <c r="D1374" s="9"/>
      <c r="E1374" s="11"/>
      <c r="F1374" s="9"/>
      <c r="G1374" s="9"/>
      <c r="H1374" s="9"/>
      <c r="I1374" s="9"/>
      <c r="J1374" s="10"/>
      <c r="K1374" s="9"/>
      <c r="L1374" s="9"/>
      <c r="M1374" s="12"/>
      <c r="N1374" s="9"/>
    </row>
    <row r="1375">
      <c r="A1375" s="9"/>
      <c r="B1375" s="10"/>
      <c r="C1375" s="11"/>
      <c r="D1375" s="9"/>
      <c r="E1375" s="11"/>
      <c r="F1375" s="9"/>
      <c r="G1375" s="9"/>
      <c r="H1375" s="9"/>
      <c r="I1375" s="9"/>
      <c r="J1375" s="10"/>
      <c r="K1375" s="9"/>
      <c r="L1375" s="9"/>
      <c r="M1375" s="12"/>
      <c r="N1375" s="9"/>
    </row>
    <row r="1376">
      <c r="A1376" s="9"/>
      <c r="B1376" s="10"/>
      <c r="C1376" s="11"/>
      <c r="D1376" s="9"/>
      <c r="E1376" s="11"/>
      <c r="F1376" s="9"/>
      <c r="G1376" s="9"/>
      <c r="H1376" s="9"/>
      <c r="I1376" s="9"/>
      <c r="J1376" s="10"/>
      <c r="K1376" s="9"/>
      <c r="L1376" s="9"/>
      <c r="M1376" s="12"/>
      <c r="N1376" s="9"/>
    </row>
    <row r="1377">
      <c r="A1377" s="9"/>
      <c r="B1377" s="10"/>
      <c r="C1377" s="11"/>
      <c r="D1377" s="9"/>
      <c r="E1377" s="11"/>
      <c r="F1377" s="9"/>
      <c r="G1377" s="9"/>
      <c r="H1377" s="9"/>
      <c r="I1377" s="9"/>
      <c r="J1377" s="10"/>
      <c r="K1377" s="9"/>
      <c r="L1377" s="9"/>
      <c r="M1377" s="12"/>
      <c r="N1377" s="9"/>
    </row>
    <row r="1378">
      <c r="A1378" s="9"/>
      <c r="B1378" s="10"/>
      <c r="C1378" s="11"/>
      <c r="D1378" s="9"/>
      <c r="E1378" s="11"/>
      <c r="F1378" s="9"/>
      <c r="G1378" s="9"/>
      <c r="H1378" s="9"/>
      <c r="I1378" s="9"/>
      <c r="J1378" s="10"/>
      <c r="K1378" s="9"/>
      <c r="L1378" s="9"/>
      <c r="M1378" s="12"/>
      <c r="N1378" s="9"/>
    </row>
    <row r="1379">
      <c r="A1379" s="9"/>
      <c r="B1379" s="10"/>
      <c r="C1379" s="11"/>
      <c r="D1379" s="9"/>
      <c r="E1379" s="11"/>
      <c r="F1379" s="9"/>
      <c r="G1379" s="9"/>
      <c r="H1379" s="9"/>
      <c r="I1379" s="9"/>
      <c r="J1379" s="10"/>
      <c r="K1379" s="9"/>
      <c r="L1379" s="9"/>
      <c r="M1379" s="12"/>
      <c r="N1379" s="9"/>
    </row>
    <row r="1380">
      <c r="A1380" s="9"/>
      <c r="B1380" s="10"/>
      <c r="C1380" s="11"/>
      <c r="D1380" s="9"/>
      <c r="E1380" s="11"/>
      <c r="F1380" s="9"/>
      <c r="G1380" s="9"/>
      <c r="H1380" s="9"/>
      <c r="I1380" s="9"/>
      <c r="J1380" s="10"/>
      <c r="K1380" s="9"/>
      <c r="L1380" s="9"/>
      <c r="M1380" s="12"/>
      <c r="N1380" s="9"/>
    </row>
    <row r="1381">
      <c r="A1381" s="9"/>
      <c r="B1381" s="10"/>
      <c r="C1381" s="11"/>
      <c r="D1381" s="9"/>
      <c r="E1381" s="11"/>
      <c r="F1381" s="9"/>
      <c r="G1381" s="9"/>
      <c r="H1381" s="9"/>
      <c r="I1381" s="9"/>
      <c r="J1381" s="10"/>
      <c r="K1381" s="9"/>
      <c r="L1381" s="9"/>
      <c r="M1381" s="12"/>
      <c r="N1381" s="9"/>
    </row>
    <row r="1382">
      <c r="A1382" s="9"/>
      <c r="B1382" s="10"/>
      <c r="C1382" s="11"/>
      <c r="D1382" s="9"/>
      <c r="E1382" s="11"/>
      <c r="F1382" s="9"/>
      <c r="G1382" s="9"/>
      <c r="H1382" s="9"/>
      <c r="I1382" s="9"/>
      <c r="J1382" s="10"/>
      <c r="K1382" s="9"/>
      <c r="L1382" s="9"/>
      <c r="M1382" s="12"/>
      <c r="N1382" s="9"/>
    </row>
    <row r="1383">
      <c r="A1383" s="9"/>
      <c r="B1383" s="10"/>
      <c r="C1383" s="11"/>
      <c r="D1383" s="9"/>
      <c r="E1383" s="11"/>
      <c r="F1383" s="9"/>
      <c r="G1383" s="9"/>
      <c r="H1383" s="9"/>
      <c r="I1383" s="9"/>
      <c r="J1383" s="10"/>
      <c r="K1383" s="9"/>
      <c r="L1383" s="9"/>
      <c r="M1383" s="12"/>
      <c r="N1383" s="9"/>
    </row>
    <row r="1384">
      <c r="A1384" s="9"/>
      <c r="B1384" s="10"/>
      <c r="C1384" s="11"/>
      <c r="D1384" s="9"/>
      <c r="E1384" s="11"/>
      <c r="F1384" s="9"/>
      <c r="G1384" s="9"/>
      <c r="H1384" s="9"/>
      <c r="I1384" s="9"/>
      <c r="J1384" s="10"/>
      <c r="K1384" s="9"/>
      <c r="L1384" s="9"/>
      <c r="M1384" s="12"/>
      <c r="N1384" s="9"/>
    </row>
    <row r="1385">
      <c r="A1385" s="9"/>
      <c r="B1385" s="10"/>
      <c r="C1385" s="11"/>
      <c r="D1385" s="9"/>
      <c r="E1385" s="11"/>
      <c r="F1385" s="9"/>
      <c r="G1385" s="9"/>
      <c r="H1385" s="9"/>
      <c r="I1385" s="9"/>
      <c r="J1385" s="10"/>
      <c r="K1385" s="9"/>
      <c r="L1385" s="9"/>
      <c r="M1385" s="12"/>
      <c r="N1385" s="9"/>
    </row>
    <row r="1386">
      <c r="A1386" s="9"/>
      <c r="B1386" s="10"/>
      <c r="C1386" s="11"/>
      <c r="D1386" s="9"/>
      <c r="E1386" s="11"/>
      <c r="F1386" s="9"/>
      <c r="G1386" s="9"/>
      <c r="H1386" s="9"/>
      <c r="I1386" s="9"/>
      <c r="J1386" s="10"/>
      <c r="K1386" s="9"/>
      <c r="L1386" s="9"/>
      <c r="M1386" s="12"/>
      <c r="N1386" s="9"/>
    </row>
    <row r="1387">
      <c r="A1387" s="9"/>
      <c r="B1387" s="10"/>
      <c r="C1387" s="11"/>
      <c r="D1387" s="9"/>
      <c r="E1387" s="11"/>
      <c r="F1387" s="9"/>
      <c r="G1387" s="9"/>
      <c r="H1387" s="9"/>
      <c r="I1387" s="9"/>
      <c r="J1387" s="10"/>
      <c r="K1387" s="9"/>
      <c r="L1387" s="9"/>
      <c r="M1387" s="12"/>
      <c r="N1387" s="9"/>
    </row>
    <row r="1388">
      <c r="A1388" s="9"/>
      <c r="B1388" s="10"/>
      <c r="C1388" s="11"/>
      <c r="D1388" s="9"/>
      <c r="E1388" s="11"/>
      <c r="F1388" s="9"/>
      <c r="G1388" s="9"/>
      <c r="H1388" s="9"/>
      <c r="I1388" s="9"/>
      <c r="J1388" s="10"/>
      <c r="K1388" s="9"/>
      <c r="L1388" s="9"/>
      <c r="M1388" s="12"/>
      <c r="N1388" s="9"/>
    </row>
    <row r="1389">
      <c r="A1389" s="9"/>
      <c r="B1389" s="10"/>
      <c r="C1389" s="11"/>
      <c r="D1389" s="9"/>
      <c r="E1389" s="11"/>
      <c r="F1389" s="9"/>
      <c r="G1389" s="9"/>
      <c r="H1389" s="9"/>
      <c r="I1389" s="9"/>
      <c r="J1389" s="10"/>
      <c r="K1389" s="9"/>
      <c r="L1389" s="9"/>
      <c r="M1389" s="12"/>
      <c r="N1389" s="9"/>
    </row>
    <row r="1390">
      <c r="A1390" s="9"/>
      <c r="B1390" s="10"/>
      <c r="C1390" s="11"/>
      <c r="D1390" s="9"/>
      <c r="E1390" s="11"/>
      <c r="F1390" s="9"/>
      <c r="G1390" s="9"/>
      <c r="H1390" s="9"/>
      <c r="I1390" s="9"/>
      <c r="J1390" s="10"/>
      <c r="K1390" s="9"/>
      <c r="L1390" s="9"/>
      <c r="M1390" s="12"/>
      <c r="N1390" s="9"/>
    </row>
    <row r="1391">
      <c r="A1391" s="9"/>
      <c r="B1391" s="10"/>
      <c r="C1391" s="11"/>
      <c r="D1391" s="9"/>
      <c r="E1391" s="11"/>
      <c r="F1391" s="9"/>
      <c r="G1391" s="9"/>
      <c r="H1391" s="9"/>
      <c r="I1391" s="9"/>
      <c r="J1391" s="10"/>
      <c r="K1391" s="9"/>
      <c r="L1391" s="9"/>
      <c r="M1391" s="12"/>
      <c r="N1391" s="9"/>
    </row>
    <row r="1392">
      <c r="A1392" s="9"/>
      <c r="B1392" s="10"/>
      <c r="C1392" s="11"/>
      <c r="D1392" s="9"/>
      <c r="E1392" s="11"/>
      <c r="F1392" s="9"/>
      <c r="G1392" s="9"/>
      <c r="H1392" s="9"/>
      <c r="I1392" s="9"/>
      <c r="J1392" s="10"/>
      <c r="K1392" s="9"/>
      <c r="L1392" s="9"/>
      <c r="M1392" s="12"/>
      <c r="N1392" s="9"/>
    </row>
    <row r="1393">
      <c r="A1393" s="9"/>
      <c r="B1393" s="10"/>
      <c r="C1393" s="11"/>
      <c r="D1393" s="9"/>
      <c r="E1393" s="11"/>
      <c r="F1393" s="9"/>
      <c r="G1393" s="9"/>
      <c r="H1393" s="9"/>
      <c r="I1393" s="9"/>
      <c r="J1393" s="10"/>
      <c r="K1393" s="9"/>
      <c r="L1393" s="9"/>
      <c r="M1393" s="12"/>
      <c r="N1393" s="9"/>
    </row>
    <row r="1394">
      <c r="A1394" s="9"/>
      <c r="B1394" s="10"/>
      <c r="C1394" s="11"/>
      <c r="D1394" s="9"/>
      <c r="E1394" s="11"/>
      <c r="F1394" s="9"/>
      <c r="G1394" s="9"/>
      <c r="H1394" s="9"/>
      <c r="I1394" s="9"/>
      <c r="J1394" s="10"/>
      <c r="K1394" s="9"/>
      <c r="L1394" s="9"/>
      <c r="M1394" s="12"/>
      <c r="N1394" s="9"/>
    </row>
    <row r="1395">
      <c r="A1395" s="9"/>
      <c r="B1395" s="10"/>
      <c r="C1395" s="11"/>
      <c r="D1395" s="9"/>
      <c r="E1395" s="11"/>
      <c r="F1395" s="9"/>
      <c r="G1395" s="9"/>
      <c r="H1395" s="9"/>
      <c r="I1395" s="9"/>
      <c r="J1395" s="10"/>
      <c r="K1395" s="9"/>
      <c r="L1395" s="9"/>
      <c r="M1395" s="12"/>
      <c r="N1395" s="9"/>
    </row>
    <row r="1396">
      <c r="A1396" s="9"/>
      <c r="B1396" s="10"/>
      <c r="C1396" s="11"/>
      <c r="D1396" s="9"/>
      <c r="E1396" s="11"/>
      <c r="F1396" s="9"/>
      <c r="G1396" s="9"/>
      <c r="H1396" s="9"/>
      <c r="I1396" s="9"/>
      <c r="J1396" s="10"/>
      <c r="K1396" s="9"/>
      <c r="L1396" s="9"/>
      <c r="M1396" s="12"/>
      <c r="N1396" s="9"/>
    </row>
    <row r="1397">
      <c r="A1397" s="9"/>
      <c r="B1397" s="10"/>
      <c r="C1397" s="11"/>
      <c r="D1397" s="9"/>
      <c r="E1397" s="11"/>
      <c r="F1397" s="9"/>
      <c r="G1397" s="9"/>
      <c r="H1397" s="9"/>
      <c r="I1397" s="9"/>
      <c r="J1397" s="10"/>
      <c r="K1397" s="9"/>
      <c r="L1397" s="9"/>
      <c r="M1397" s="12"/>
      <c r="N1397" s="9"/>
    </row>
    <row r="1398">
      <c r="A1398" s="9"/>
      <c r="B1398" s="10"/>
      <c r="C1398" s="11"/>
      <c r="D1398" s="9"/>
      <c r="E1398" s="11"/>
      <c r="F1398" s="9"/>
      <c r="G1398" s="9"/>
      <c r="H1398" s="9"/>
      <c r="I1398" s="9"/>
      <c r="J1398" s="10"/>
      <c r="K1398" s="9"/>
      <c r="L1398" s="9"/>
      <c r="M1398" s="12"/>
      <c r="N1398" s="9"/>
    </row>
    <row r="1399">
      <c r="A1399" s="9"/>
      <c r="B1399" s="10"/>
      <c r="C1399" s="11"/>
      <c r="D1399" s="9"/>
      <c r="E1399" s="11"/>
      <c r="F1399" s="9"/>
      <c r="G1399" s="9"/>
      <c r="H1399" s="9"/>
      <c r="I1399" s="9"/>
      <c r="J1399" s="10"/>
      <c r="K1399" s="9"/>
      <c r="L1399" s="9"/>
      <c r="M1399" s="12"/>
      <c r="N1399" s="9"/>
    </row>
    <row r="1400">
      <c r="A1400" s="9"/>
      <c r="B1400" s="10"/>
      <c r="C1400" s="11"/>
      <c r="D1400" s="9"/>
      <c r="E1400" s="11"/>
      <c r="F1400" s="9"/>
      <c r="G1400" s="9"/>
      <c r="H1400" s="9"/>
      <c r="I1400" s="9"/>
      <c r="J1400" s="10"/>
      <c r="K1400" s="9"/>
      <c r="L1400" s="9"/>
      <c r="M1400" s="12"/>
      <c r="N1400" s="9"/>
    </row>
    <row r="1401">
      <c r="A1401" s="9"/>
      <c r="B1401" s="10"/>
      <c r="C1401" s="11"/>
      <c r="D1401" s="9"/>
      <c r="E1401" s="11"/>
      <c r="F1401" s="9"/>
      <c r="G1401" s="9"/>
      <c r="H1401" s="9"/>
      <c r="I1401" s="9"/>
      <c r="J1401" s="10"/>
      <c r="K1401" s="9"/>
      <c r="L1401" s="9"/>
      <c r="M1401" s="12"/>
      <c r="N1401" s="9"/>
    </row>
    <row r="1402">
      <c r="A1402" s="9"/>
      <c r="B1402" s="10"/>
      <c r="C1402" s="11"/>
      <c r="D1402" s="9"/>
      <c r="E1402" s="11"/>
      <c r="F1402" s="9"/>
      <c r="G1402" s="9"/>
      <c r="H1402" s="9"/>
      <c r="I1402" s="9"/>
      <c r="J1402" s="10"/>
      <c r="K1402" s="9"/>
      <c r="L1402" s="9"/>
      <c r="M1402" s="12"/>
      <c r="N1402" s="9"/>
    </row>
    <row r="1403">
      <c r="A1403" s="9"/>
      <c r="B1403" s="10"/>
      <c r="C1403" s="11"/>
      <c r="D1403" s="9"/>
      <c r="E1403" s="11"/>
      <c r="F1403" s="9"/>
      <c r="G1403" s="9"/>
      <c r="H1403" s="9"/>
      <c r="I1403" s="9"/>
      <c r="J1403" s="10"/>
      <c r="K1403" s="9"/>
      <c r="L1403" s="9"/>
      <c r="M1403" s="12"/>
      <c r="N1403" s="9"/>
    </row>
    <row r="1404">
      <c r="A1404" s="9"/>
      <c r="B1404" s="10"/>
      <c r="C1404" s="11"/>
      <c r="D1404" s="9"/>
      <c r="E1404" s="11"/>
      <c r="F1404" s="9"/>
      <c r="G1404" s="9"/>
      <c r="H1404" s="9"/>
      <c r="I1404" s="9"/>
      <c r="J1404" s="10"/>
      <c r="K1404" s="9"/>
      <c r="L1404" s="9"/>
      <c r="M1404" s="12"/>
      <c r="N1404" s="9"/>
    </row>
    <row r="1405">
      <c r="A1405" s="9"/>
      <c r="B1405" s="10"/>
      <c r="C1405" s="11"/>
      <c r="D1405" s="9"/>
      <c r="E1405" s="11"/>
      <c r="F1405" s="9"/>
      <c r="G1405" s="9"/>
      <c r="H1405" s="9"/>
      <c r="I1405" s="9"/>
      <c r="J1405" s="10"/>
      <c r="K1405" s="9"/>
      <c r="L1405" s="9"/>
      <c r="M1405" s="12"/>
      <c r="N1405" s="9"/>
    </row>
    <row r="1406">
      <c r="A1406" s="9"/>
      <c r="B1406" s="10"/>
      <c r="C1406" s="11"/>
      <c r="D1406" s="9"/>
      <c r="E1406" s="11"/>
      <c r="F1406" s="9"/>
      <c r="G1406" s="9"/>
      <c r="H1406" s="9"/>
      <c r="I1406" s="9"/>
      <c r="J1406" s="10"/>
      <c r="K1406" s="9"/>
      <c r="L1406" s="9"/>
      <c r="M1406" s="12"/>
      <c r="N1406" s="9"/>
    </row>
    <row r="1407">
      <c r="A1407" s="9"/>
      <c r="B1407" s="10"/>
      <c r="C1407" s="11"/>
      <c r="D1407" s="9"/>
      <c r="E1407" s="11"/>
      <c r="F1407" s="9"/>
      <c r="G1407" s="9"/>
      <c r="H1407" s="9"/>
      <c r="I1407" s="9"/>
      <c r="J1407" s="10"/>
      <c r="K1407" s="9"/>
      <c r="L1407" s="9"/>
      <c r="M1407" s="12"/>
      <c r="N1407" s="9"/>
    </row>
    <row r="1408">
      <c r="A1408" s="9"/>
      <c r="B1408" s="10"/>
      <c r="C1408" s="11"/>
      <c r="D1408" s="9"/>
      <c r="E1408" s="11"/>
      <c r="F1408" s="9"/>
      <c r="G1408" s="9"/>
      <c r="H1408" s="9"/>
      <c r="I1408" s="9"/>
      <c r="J1408" s="10"/>
      <c r="K1408" s="9"/>
      <c r="L1408" s="9"/>
      <c r="M1408" s="12"/>
      <c r="N1408" s="9"/>
    </row>
    <row r="1409">
      <c r="A1409" s="9"/>
      <c r="B1409" s="10"/>
      <c r="C1409" s="11"/>
      <c r="D1409" s="9"/>
      <c r="E1409" s="11"/>
      <c r="F1409" s="9"/>
      <c r="G1409" s="9"/>
      <c r="H1409" s="9"/>
      <c r="I1409" s="9"/>
      <c r="J1409" s="10"/>
      <c r="K1409" s="9"/>
      <c r="L1409" s="9"/>
      <c r="M1409" s="12"/>
      <c r="N1409" s="9"/>
    </row>
    <row r="1410">
      <c r="A1410" s="9"/>
      <c r="B1410" s="10"/>
      <c r="C1410" s="11"/>
      <c r="D1410" s="9"/>
      <c r="E1410" s="11"/>
      <c r="F1410" s="9"/>
      <c r="G1410" s="9"/>
      <c r="H1410" s="9"/>
      <c r="I1410" s="9"/>
      <c r="J1410" s="10"/>
      <c r="K1410" s="9"/>
      <c r="L1410" s="9"/>
      <c r="M1410" s="12"/>
      <c r="N1410" s="9"/>
    </row>
    <row r="1411">
      <c r="A1411" s="9"/>
      <c r="B1411" s="10"/>
      <c r="C1411" s="11"/>
      <c r="D1411" s="9"/>
      <c r="E1411" s="11"/>
      <c r="F1411" s="9"/>
      <c r="G1411" s="9"/>
      <c r="H1411" s="9"/>
      <c r="I1411" s="9"/>
      <c r="J1411" s="10"/>
      <c r="K1411" s="9"/>
      <c r="L1411" s="9"/>
      <c r="M1411" s="12"/>
      <c r="N1411" s="9"/>
    </row>
    <row r="1412">
      <c r="A1412" s="9"/>
      <c r="B1412" s="10"/>
      <c r="C1412" s="11"/>
      <c r="D1412" s="9"/>
      <c r="E1412" s="11"/>
      <c r="F1412" s="9"/>
      <c r="G1412" s="9"/>
      <c r="H1412" s="9"/>
      <c r="I1412" s="9"/>
      <c r="J1412" s="10"/>
      <c r="K1412" s="9"/>
      <c r="L1412" s="9"/>
      <c r="M1412" s="12"/>
      <c r="N1412" s="9"/>
    </row>
    <row r="1413">
      <c r="A1413" s="9"/>
      <c r="B1413" s="10"/>
      <c r="C1413" s="11"/>
      <c r="D1413" s="9"/>
      <c r="E1413" s="11"/>
      <c r="F1413" s="9"/>
      <c r="G1413" s="9"/>
      <c r="H1413" s="9"/>
      <c r="I1413" s="9"/>
      <c r="J1413" s="10"/>
      <c r="K1413" s="9"/>
      <c r="L1413" s="9"/>
      <c r="M1413" s="12"/>
      <c r="N1413" s="9"/>
    </row>
    <row r="1414">
      <c r="A1414" s="9"/>
      <c r="B1414" s="10"/>
      <c r="C1414" s="11"/>
      <c r="D1414" s="9"/>
      <c r="E1414" s="11"/>
      <c r="F1414" s="9"/>
      <c r="G1414" s="9"/>
      <c r="H1414" s="9"/>
      <c r="I1414" s="9"/>
      <c r="J1414" s="10"/>
      <c r="K1414" s="9"/>
      <c r="L1414" s="9"/>
      <c r="M1414" s="12"/>
      <c r="N1414" s="9"/>
    </row>
    <row r="1415">
      <c r="A1415" s="9"/>
      <c r="B1415" s="10"/>
      <c r="C1415" s="11"/>
      <c r="D1415" s="9"/>
      <c r="E1415" s="11"/>
      <c r="F1415" s="9"/>
      <c r="G1415" s="9"/>
      <c r="H1415" s="9"/>
      <c r="I1415" s="9"/>
      <c r="J1415" s="10"/>
      <c r="K1415" s="9"/>
      <c r="L1415" s="9"/>
      <c r="M1415" s="12"/>
      <c r="N1415" s="9"/>
    </row>
    <row r="1416">
      <c r="A1416" s="9"/>
      <c r="B1416" s="10"/>
      <c r="C1416" s="11"/>
      <c r="D1416" s="9"/>
      <c r="E1416" s="11"/>
      <c r="F1416" s="9"/>
      <c r="G1416" s="9"/>
      <c r="H1416" s="9"/>
      <c r="I1416" s="9"/>
      <c r="J1416" s="10"/>
      <c r="K1416" s="9"/>
      <c r="L1416" s="9"/>
      <c r="M1416" s="12"/>
      <c r="N1416" s="9"/>
    </row>
    <row r="1417">
      <c r="A1417" s="9"/>
      <c r="B1417" s="10"/>
      <c r="C1417" s="11"/>
      <c r="D1417" s="9"/>
      <c r="E1417" s="11"/>
      <c r="F1417" s="9"/>
      <c r="G1417" s="9"/>
      <c r="H1417" s="9"/>
      <c r="I1417" s="9"/>
      <c r="J1417" s="10"/>
      <c r="K1417" s="9"/>
      <c r="L1417" s="9"/>
      <c r="M1417" s="12"/>
      <c r="N1417" s="9"/>
    </row>
    <row r="1418">
      <c r="A1418" s="9"/>
      <c r="B1418" s="10"/>
      <c r="C1418" s="11"/>
      <c r="D1418" s="9"/>
      <c r="E1418" s="11"/>
      <c r="F1418" s="9"/>
      <c r="G1418" s="9"/>
      <c r="H1418" s="9"/>
      <c r="I1418" s="9"/>
      <c r="J1418" s="10"/>
      <c r="K1418" s="9"/>
      <c r="L1418" s="9"/>
      <c r="M1418" s="12"/>
      <c r="N1418" s="9"/>
    </row>
    <row r="1419">
      <c r="A1419" s="9"/>
      <c r="B1419" s="10"/>
      <c r="C1419" s="11"/>
      <c r="D1419" s="9"/>
      <c r="E1419" s="11"/>
      <c r="F1419" s="9"/>
      <c r="G1419" s="9"/>
      <c r="H1419" s="9"/>
      <c r="I1419" s="9"/>
      <c r="J1419" s="10"/>
      <c r="K1419" s="9"/>
      <c r="L1419" s="9"/>
      <c r="M1419" s="12"/>
      <c r="N1419" s="9"/>
    </row>
    <row r="1420">
      <c r="A1420" s="9"/>
      <c r="B1420" s="10"/>
      <c r="C1420" s="11"/>
      <c r="D1420" s="9"/>
      <c r="E1420" s="11"/>
      <c r="F1420" s="9"/>
      <c r="G1420" s="9"/>
      <c r="H1420" s="9"/>
      <c r="I1420" s="9"/>
      <c r="J1420" s="10"/>
      <c r="K1420" s="9"/>
      <c r="L1420" s="9"/>
      <c r="M1420" s="12"/>
      <c r="N1420" s="9"/>
    </row>
    <row r="1421">
      <c r="A1421" s="9"/>
      <c r="B1421" s="10"/>
      <c r="C1421" s="11"/>
      <c r="D1421" s="9"/>
      <c r="E1421" s="11"/>
      <c r="F1421" s="9"/>
      <c r="G1421" s="9"/>
      <c r="H1421" s="9"/>
      <c r="I1421" s="9"/>
      <c r="J1421" s="10"/>
      <c r="K1421" s="9"/>
      <c r="L1421" s="9"/>
      <c r="M1421" s="12"/>
      <c r="N1421" s="9"/>
    </row>
    <row r="1422">
      <c r="A1422" s="9"/>
      <c r="B1422" s="10"/>
      <c r="C1422" s="11"/>
      <c r="D1422" s="9"/>
      <c r="E1422" s="11"/>
      <c r="F1422" s="9"/>
      <c r="G1422" s="9"/>
      <c r="H1422" s="9"/>
      <c r="I1422" s="9"/>
      <c r="J1422" s="10"/>
      <c r="K1422" s="9"/>
      <c r="L1422" s="9"/>
      <c r="M1422" s="12"/>
      <c r="N1422" s="9"/>
    </row>
    <row r="1423">
      <c r="A1423" s="9"/>
      <c r="B1423" s="10"/>
      <c r="C1423" s="11"/>
      <c r="D1423" s="9"/>
      <c r="E1423" s="11"/>
      <c r="F1423" s="9"/>
      <c r="G1423" s="9"/>
      <c r="H1423" s="9"/>
      <c r="I1423" s="9"/>
      <c r="J1423" s="10"/>
      <c r="K1423" s="9"/>
      <c r="L1423" s="9"/>
      <c r="M1423" s="12"/>
      <c r="N1423" s="9"/>
    </row>
    <row r="1424">
      <c r="A1424" s="9"/>
      <c r="B1424" s="10"/>
      <c r="C1424" s="11"/>
      <c r="D1424" s="9"/>
      <c r="E1424" s="11"/>
      <c r="F1424" s="9"/>
      <c r="G1424" s="9"/>
      <c r="H1424" s="9"/>
      <c r="I1424" s="9"/>
      <c r="J1424" s="10"/>
      <c r="K1424" s="9"/>
      <c r="L1424" s="9"/>
      <c r="M1424" s="12"/>
      <c r="N1424" s="9"/>
    </row>
    <row r="1425">
      <c r="A1425" s="9"/>
      <c r="B1425" s="10"/>
      <c r="C1425" s="11"/>
      <c r="D1425" s="9"/>
      <c r="E1425" s="11"/>
      <c r="F1425" s="9"/>
      <c r="G1425" s="9"/>
      <c r="H1425" s="9"/>
      <c r="I1425" s="9"/>
      <c r="J1425" s="10"/>
      <c r="K1425" s="9"/>
      <c r="L1425" s="9"/>
      <c r="M1425" s="12"/>
      <c r="N1425" s="9"/>
    </row>
    <row r="1426">
      <c r="A1426" s="9"/>
      <c r="B1426" s="10"/>
      <c r="C1426" s="11"/>
      <c r="D1426" s="9"/>
      <c r="E1426" s="11"/>
      <c r="F1426" s="9"/>
      <c r="G1426" s="9"/>
      <c r="H1426" s="9"/>
      <c r="I1426" s="9"/>
      <c r="J1426" s="10"/>
      <c r="K1426" s="9"/>
      <c r="L1426" s="9"/>
      <c r="M1426" s="12"/>
      <c r="N1426" s="9"/>
    </row>
    <row r="1427">
      <c r="A1427" s="9"/>
      <c r="B1427" s="10"/>
      <c r="C1427" s="11"/>
      <c r="D1427" s="9"/>
      <c r="E1427" s="11"/>
      <c r="F1427" s="9"/>
      <c r="G1427" s="9"/>
      <c r="H1427" s="9"/>
      <c r="I1427" s="9"/>
      <c r="J1427" s="10"/>
      <c r="K1427" s="9"/>
      <c r="L1427" s="9"/>
      <c r="M1427" s="12"/>
      <c r="N1427" s="9"/>
    </row>
    <row r="1428">
      <c r="A1428" s="9"/>
      <c r="B1428" s="10"/>
      <c r="C1428" s="11"/>
      <c r="D1428" s="9"/>
      <c r="E1428" s="11"/>
      <c r="F1428" s="9"/>
      <c r="G1428" s="9"/>
      <c r="H1428" s="9"/>
      <c r="I1428" s="9"/>
      <c r="J1428" s="10"/>
      <c r="K1428" s="9"/>
      <c r="L1428" s="9"/>
      <c r="M1428" s="12"/>
      <c r="N1428" s="9"/>
    </row>
    <row r="1429">
      <c r="A1429" s="9"/>
      <c r="B1429" s="10"/>
      <c r="C1429" s="11"/>
      <c r="D1429" s="9"/>
      <c r="E1429" s="11"/>
      <c r="F1429" s="9"/>
      <c r="G1429" s="9"/>
      <c r="H1429" s="9"/>
      <c r="I1429" s="9"/>
      <c r="J1429" s="10"/>
      <c r="K1429" s="9"/>
      <c r="L1429" s="9"/>
      <c r="M1429" s="12"/>
      <c r="N1429" s="9"/>
    </row>
    <row r="1430">
      <c r="A1430" s="9"/>
      <c r="B1430" s="10"/>
      <c r="C1430" s="11"/>
      <c r="D1430" s="9"/>
      <c r="E1430" s="11"/>
      <c r="F1430" s="9"/>
      <c r="G1430" s="9"/>
      <c r="H1430" s="9"/>
      <c r="I1430" s="9"/>
      <c r="J1430" s="10"/>
      <c r="K1430" s="9"/>
      <c r="L1430" s="9"/>
      <c r="M1430" s="12"/>
      <c r="N1430" s="9"/>
    </row>
    <row r="1431">
      <c r="A1431" s="9"/>
      <c r="B1431" s="10"/>
      <c r="C1431" s="11"/>
      <c r="D1431" s="9"/>
      <c r="E1431" s="11"/>
      <c r="F1431" s="9"/>
      <c r="G1431" s="9"/>
      <c r="H1431" s="9"/>
      <c r="I1431" s="9"/>
      <c r="J1431" s="10"/>
      <c r="K1431" s="9"/>
      <c r="L1431" s="9"/>
      <c r="M1431" s="12"/>
      <c r="N1431" s="9"/>
    </row>
    <row r="1432">
      <c r="A1432" s="9"/>
      <c r="B1432" s="10"/>
      <c r="C1432" s="11"/>
      <c r="D1432" s="9"/>
      <c r="E1432" s="11"/>
      <c r="F1432" s="9"/>
      <c r="G1432" s="9"/>
      <c r="H1432" s="9"/>
      <c r="I1432" s="9"/>
      <c r="J1432" s="10"/>
      <c r="K1432" s="9"/>
      <c r="L1432" s="9"/>
      <c r="M1432" s="12"/>
      <c r="N1432" s="9"/>
    </row>
    <row r="1433">
      <c r="A1433" s="9"/>
      <c r="B1433" s="10"/>
      <c r="C1433" s="11"/>
      <c r="D1433" s="9"/>
      <c r="E1433" s="11"/>
      <c r="F1433" s="9"/>
      <c r="G1433" s="9"/>
      <c r="H1433" s="9"/>
      <c r="I1433" s="9"/>
      <c r="J1433" s="10"/>
      <c r="K1433" s="9"/>
      <c r="L1433" s="9"/>
      <c r="M1433" s="12"/>
      <c r="N1433" s="9"/>
    </row>
    <row r="1434">
      <c r="A1434" s="9"/>
      <c r="B1434" s="10"/>
      <c r="C1434" s="11"/>
      <c r="D1434" s="9"/>
      <c r="E1434" s="11"/>
      <c r="F1434" s="9"/>
      <c r="G1434" s="9"/>
      <c r="H1434" s="9"/>
      <c r="I1434" s="9"/>
      <c r="J1434" s="10"/>
      <c r="K1434" s="9"/>
      <c r="L1434" s="9"/>
      <c r="M1434" s="12"/>
      <c r="N1434" s="9"/>
    </row>
    <row r="1435">
      <c r="A1435" s="9"/>
      <c r="B1435" s="10"/>
      <c r="C1435" s="11"/>
      <c r="D1435" s="9"/>
      <c r="E1435" s="11"/>
      <c r="F1435" s="9"/>
      <c r="G1435" s="9"/>
      <c r="H1435" s="9"/>
      <c r="I1435" s="9"/>
      <c r="J1435" s="10"/>
      <c r="K1435" s="9"/>
      <c r="L1435" s="9"/>
      <c r="M1435" s="12"/>
      <c r="N1435" s="9"/>
    </row>
    <row r="1436">
      <c r="A1436" s="9"/>
      <c r="B1436" s="10"/>
      <c r="C1436" s="11"/>
      <c r="D1436" s="9"/>
      <c r="E1436" s="11"/>
      <c r="F1436" s="9"/>
      <c r="G1436" s="9"/>
      <c r="H1436" s="9"/>
      <c r="I1436" s="9"/>
      <c r="J1436" s="10"/>
      <c r="K1436" s="9"/>
      <c r="L1436" s="9"/>
      <c r="M1436" s="12"/>
      <c r="N1436" s="9"/>
    </row>
    <row r="1437">
      <c r="A1437" s="9"/>
      <c r="B1437" s="10"/>
      <c r="C1437" s="11"/>
      <c r="D1437" s="9"/>
      <c r="E1437" s="11"/>
      <c r="F1437" s="9"/>
      <c r="G1437" s="9"/>
      <c r="H1437" s="9"/>
      <c r="I1437" s="9"/>
      <c r="J1437" s="10"/>
      <c r="K1437" s="9"/>
      <c r="L1437" s="9"/>
      <c r="M1437" s="12"/>
      <c r="N1437" s="9"/>
    </row>
    <row r="1438">
      <c r="A1438" s="9"/>
      <c r="B1438" s="10"/>
      <c r="C1438" s="11"/>
      <c r="D1438" s="9"/>
      <c r="E1438" s="11"/>
      <c r="F1438" s="9"/>
      <c r="G1438" s="9"/>
      <c r="H1438" s="9"/>
      <c r="I1438" s="9"/>
      <c r="J1438" s="10"/>
      <c r="K1438" s="9"/>
      <c r="L1438" s="9"/>
      <c r="M1438" s="12"/>
      <c r="N1438" s="9"/>
    </row>
    <row r="1439">
      <c r="A1439" s="9"/>
      <c r="B1439" s="10"/>
      <c r="C1439" s="11"/>
      <c r="D1439" s="9"/>
      <c r="E1439" s="11"/>
      <c r="F1439" s="9"/>
      <c r="G1439" s="9"/>
      <c r="H1439" s="9"/>
      <c r="I1439" s="9"/>
      <c r="J1439" s="10"/>
      <c r="K1439" s="9"/>
      <c r="L1439" s="9"/>
      <c r="M1439" s="12"/>
      <c r="N1439" s="9"/>
    </row>
    <row r="1440">
      <c r="A1440" s="9"/>
      <c r="B1440" s="10"/>
      <c r="C1440" s="11"/>
      <c r="D1440" s="9"/>
      <c r="E1440" s="11"/>
      <c r="F1440" s="9"/>
      <c r="G1440" s="9"/>
      <c r="H1440" s="9"/>
      <c r="I1440" s="9"/>
      <c r="J1440" s="10"/>
      <c r="K1440" s="9"/>
      <c r="L1440" s="9"/>
      <c r="M1440" s="12"/>
      <c r="N1440" s="9"/>
    </row>
    <row r="1441">
      <c r="A1441" s="9"/>
      <c r="B1441" s="10"/>
      <c r="C1441" s="11"/>
      <c r="D1441" s="9"/>
      <c r="E1441" s="11"/>
      <c r="F1441" s="9"/>
      <c r="G1441" s="9"/>
      <c r="H1441" s="9"/>
      <c r="I1441" s="9"/>
      <c r="J1441" s="10"/>
      <c r="K1441" s="9"/>
      <c r="L1441" s="9"/>
      <c r="M1441" s="12"/>
      <c r="N1441" s="9"/>
    </row>
    <row r="1442">
      <c r="A1442" s="9"/>
      <c r="B1442" s="10"/>
      <c r="C1442" s="11"/>
      <c r="D1442" s="9"/>
      <c r="E1442" s="11"/>
      <c r="F1442" s="9"/>
      <c r="G1442" s="9"/>
      <c r="H1442" s="9"/>
      <c r="I1442" s="9"/>
      <c r="J1442" s="10"/>
      <c r="K1442" s="9"/>
      <c r="L1442" s="9"/>
      <c r="M1442" s="12"/>
      <c r="N1442" s="9"/>
    </row>
    <row r="1443">
      <c r="A1443" s="9"/>
      <c r="B1443" s="10"/>
      <c r="C1443" s="11"/>
      <c r="D1443" s="9"/>
      <c r="E1443" s="11"/>
      <c r="F1443" s="9"/>
      <c r="G1443" s="9"/>
      <c r="H1443" s="9"/>
      <c r="I1443" s="9"/>
      <c r="J1443" s="10"/>
      <c r="K1443" s="9"/>
      <c r="L1443" s="9"/>
      <c r="M1443" s="12"/>
      <c r="N1443" s="9"/>
    </row>
    <row r="1444">
      <c r="A1444" s="9"/>
      <c r="B1444" s="10"/>
      <c r="C1444" s="11"/>
      <c r="D1444" s="9"/>
      <c r="E1444" s="11"/>
      <c r="F1444" s="9"/>
      <c r="G1444" s="9"/>
      <c r="H1444" s="9"/>
      <c r="I1444" s="9"/>
      <c r="J1444" s="10"/>
      <c r="K1444" s="9"/>
      <c r="L1444" s="9"/>
      <c r="M1444" s="12"/>
      <c r="N1444" s="9"/>
    </row>
    <row r="1445">
      <c r="A1445" s="9"/>
      <c r="B1445" s="10"/>
      <c r="C1445" s="11"/>
      <c r="D1445" s="9"/>
      <c r="E1445" s="11"/>
      <c r="F1445" s="9"/>
      <c r="G1445" s="9"/>
      <c r="H1445" s="9"/>
      <c r="I1445" s="9"/>
      <c r="J1445" s="10"/>
      <c r="K1445" s="9"/>
      <c r="L1445" s="9"/>
      <c r="M1445" s="12"/>
      <c r="N1445" s="9"/>
    </row>
    <row r="1446">
      <c r="A1446" s="9"/>
      <c r="B1446" s="10"/>
      <c r="C1446" s="11"/>
      <c r="D1446" s="9"/>
      <c r="E1446" s="11"/>
      <c r="F1446" s="9"/>
      <c r="G1446" s="9"/>
      <c r="H1446" s="9"/>
      <c r="I1446" s="9"/>
      <c r="J1446" s="10"/>
      <c r="K1446" s="9"/>
      <c r="L1446" s="9"/>
      <c r="M1446" s="12"/>
      <c r="N1446" s="9"/>
    </row>
    <row r="1447">
      <c r="A1447" s="9"/>
      <c r="B1447" s="10"/>
      <c r="C1447" s="11"/>
      <c r="D1447" s="9"/>
      <c r="E1447" s="11"/>
      <c r="F1447" s="9"/>
      <c r="G1447" s="9"/>
      <c r="H1447" s="9"/>
      <c r="I1447" s="9"/>
      <c r="J1447" s="10"/>
      <c r="K1447" s="9"/>
      <c r="L1447" s="9"/>
      <c r="M1447" s="12"/>
      <c r="N1447" s="9"/>
    </row>
    <row r="1448">
      <c r="A1448" s="9"/>
      <c r="B1448" s="10"/>
      <c r="C1448" s="11"/>
      <c r="D1448" s="9"/>
      <c r="E1448" s="11"/>
      <c r="F1448" s="9"/>
      <c r="G1448" s="9"/>
      <c r="H1448" s="9"/>
      <c r="I1448" s="9"/>
      <c r="J1448" s="10"/>
      <c r="K1448" s="9"/>
      <c r="L1448" s="9"/>
      <c r="M1448" s="12"/>
      <c r="N1448" s="9"/>
    </row>
    <row r="1449">
      <c r="A1449" s="9"/>
      <c r="B1449" s="10"/>
      <c r="C1449" s="11"/>
      <c r="D1449" s="9"/>
      <c r="E1449" s="11"/>
      <c r="F1449" s="9"/>
      <c r="G1449" s="9"/>
      <c r="H1449" s="9"/>
      <c r="I1449" s="9"/>
      <c r="J1449" s="10"/>
      <c r="K1449" s="9"/>
      <c r="L1449" s="9"/>
      <c r="M1449" s="12"/>
      <c r="N1449" s="9"/>
    </row>
    <row r="1450">
      <c r="A1450" s="9"/>
      <c r="B1450" s="10"/>
      <c r="C1450" s="11"/>
      <c r="D1450" s="9"/>
      <c r="E1450" s="11"/>
      <c r="F1450" s="9"/>
      <c r="G1450" s="9"/>
      <c r="H1450" s="9"/>
      <c r="I1450" s="9"/>
      <c r="J1450" s="10"/>
      <c r="K1450" s="9"/>
      <c r="L1450" s="9"/>
      <c r="M1450" s="12"/>
      <c r="N1450" s="9"/>
    </row>
    <row r="1451">
      <c r="A1451" s="9"/>
      <c r="B1451" s="10"/>
      <c r="C1451" s="11"/>
      <c r="D1451" s="9"/>
      <c r="E1451" s="11"/>
      <c r="F1451" s="9"/>
      <c r="G1451" s="9"/>
      <c r="H1451" s="9"/>
      <c r="I1451" s="9"/>
      <c r="J1451" s="10"/>
      <c r="K1451" s="9"/>
      <c r="L1451" s="9"/>
      <c r="M1451" s="12"/>
      <c r="N1451" s="9"/>
    </row>
    <row r="1452">
      <c r="A1452" s="9"/>
      <c r="B1452" s="10"/>
      <c r="C1452" s="11"/>
      <c r="D1452" s="9"/>
      <c r="E1452" s="11"/>
      <c r="F1452" s="9"/>
      <c r="G1452" s="9"/>
      <c r="H1452" s="9"/>
      <c r="I1452" s="9"/>
      <c r="J1452" s="10"/>
      <c r="K1452" s="9"/>
      <c r="L1452" s="9"/>
      <c r="M1452" s="12"/>
      <c r="N1452" s="9"/>
    </row>
    <row r="1453">
      <c r="A1453" s="9"/>
      <c r="B1453" s="10"/>
      <c r="C1453" s="11"/>
      <c r="D1453" s="9"/>
      <c r="E1453" s="11"/>
      <c r="F1453" s="9"/>
      <c r="G1453" s="9"/>
      <c r="H1453" s="9"/>
      <c r="I1453" s="9"/>
      <c r="J1453" s="10"/>
      <c r="K1453" s="9"/>
      <c r="L1453" s="9"/>
      <c r="M1453" s="12"/>
      <c r="N1453" s="9"/>
    </row>
    <row r="1454">
      <c r="A1454" s="9"/>
      <c r="B1454" s="10"/>
      <c r="C1454" s="11"/>
      <c r="D1454" s="9"/>
      <c r="E1454" s="11"/>
      <c r="F1454" s="9"/>
      <c r="G1454" s="9"/>
      <c r="H1454" s="9"/>
      <c r="I1454" s="9"/>
      <c r="J1454" s="10"/>
      <c r="K1454" s="9"/>
      <c r="L1454" s="9"/>
      <c r="M1454" s="12"/>
      <c r="N1454" s="9"/>
    </row>
    <row r="1455">
      <c r="A1455" s="9"/>
      <c r="B1455" s="10"/>
      <c r="C1455" s="11"/>
      <c r="D1455" s="9"/>
      <c r="E1455" s="11"/>
      <c r="F1455" s="9"/>
      <c r="G1455" s="9"/>
      <c r="H1455" s="9"/>
      <c r="I1455" s="9"/>
      <c r="J1455" s="10"/>
      <c r="K1455" s="9"/>
      <c r="L1455" s="9"/>
      <c r="M1455" s="12"/>
      <c r="N1455" s="9"/>
    </row>
    <row r="1456">
      <c r="A1456" s="9"/>
      <c r="B1456" s="10"/>
      <c r="C1456" s="11"/>
      <c r="D1456" s="9"/>
      <c r="E1456" s="11"/>
      <c r="F1456" s="9"/>
      <c r="G1456" s="9"/>
      <c r="H1456" s="9"/>
      <c r="I1456" s="9"/>
      <c r="J1456" s="10"/>
      <c r="K1456" s="9"/>
      <c r="L1456" s="9"/>
      <c r="M1456" s="12"/>
      <c r="N1456" s="9"/>
    </row>
    <row r="1457">
      <c r="A1457" s="9"/>
      <c r="B1457" s="10"/>
      <c r="C1457" s="11"/>
      <c r="D1457" s="9"/>
      <c r="E1457" s="11"/>
      <c r="F1457" s="9"/>
      <c r="G1457" s="9"/>
      <c r="H1457" s="9"/>
      <c r="I1457" s="9"/>
      <c r="J1457" s="10"/>
      <c r="K1457" s="9"/>
      <c r="L1457" s="9"/>
      <c r="M1457" s="12"/>
      <c r="N1457" s="9"/>
    </row>
    <row r="1458">
      <c r="A1458" s="9"/>
      <c r="B1458" s="10"/>
      <c r="C1458" s="11"/>
      <c r="D1458" s="9"/>
      <c r="E1458" s="11"/>
      <c r="F1458" s="9"/>
      <c r="G1458" s="9"/>
      <c r="H1458" s="9"/>
      <c r="I1458" s="9"/>
      <c r="J1458" s="10"/>
      <c r="K1458" s="9"/>
      <c r="L1458" s="9"/>
      <c r="M1458" s="12"/>
      <c r="N1458" s="9"/>
    </row>
    <row r="1459">
      <c r="A1459" s="9"/>
      <c r="B1459" s="10"/>
      <c r="C1459" s="11"/>
      <c r="D1459" s="9"/>
      <c r="E1459" s="11"/>
      <c r="F1459" s="9"/>
      <c r="G1459" s="9"/>
      <c r="H1459" s="9"/>
      <c r="I1459" s="9"/>
      <c r="J1459" s="10"/>
      <c r="K1459" s="9"/>
      <c r="L1459" s="9"/>
      <c r="M1459" s="12"/>
      <c r="N1459" s="9"/>
    </row>
    <row r="1460">
      <c r="A1460" s="9"/>
      <c r="B1460" s="10"/>
      <c r="C1460" s="11"/>
      <c r="D1460" s="9"/>
      <c r="E1460" s="11"/>
      <c r="F1460" s="9"/>
      <c r="G1460" s="9"/>
      <c r="H1460" s="9"/>
      <c r="I1460" s="9"/>
      <c r="J1460" s="10"/>
      <c r="K1460" s="9"/>
      <c r="L1460" s="9"/>
      <c r="M1460" s="12"/>
      <c r="N1460" s="9"/>
    </row>
    <row r="1461">
      <c r="A1461" s="9"/>
      <c r="B1461" s="10"/>
      <c r="C1461" s="11"/>
      <c r="D1461" s="9"/>
      <c r="E1461" s="11"/>
      <c r="F1461" s="9"/>
      <c r="G1461" s="9"/>
      <c r="H1461" s="9"/>
      <c r="I1461" s="9"/>
      <c r="J1461" s="10"/>
      <c r="K1461" s="9"/>
      <c r="L1461" s="9"/>
      <c r="M1461" s="12"/>
      <c r="N1461" s="9"/>
    </row>
    <row r="1462">
      <c r="A1462" s="9"/>
      <c r="B1462" s="10"/>
      <c r="C1462" s="11"/>
      <c r="D1462" s="9"/>
      <c r="E1462" s="11"/>
      <c r="F1462" s="9"/>
      <c r="G1462" s="9"/>
      <c r="H1462" s="9"/>
      <c r="I1462" s="9"/>
      <c r="J1462" s="10"/>
      <c r="K1462" s="9"/>
      <c r="L1462" s="9"/>
      <c r="M1462" s="12"/>
      <c r="N1462" s="9"/>
    </row>
    <row r="1463">
      <c r="A1463" s="9"/>
      <c r="B1463" s="10"/>
      <c r="C1463" s="11"/>
      <c r="D1463" s="9"/>
      <c r="E1463" s="11"/>
      <c r="F1463" s="9"/>
      <c r="G1463" s="9"/>
      <c r="H1463" s="9"/>
      <c r="I1463" s="9"/>
      <c r="J1463" s="10"/>
      <c r="K1463" s="9"/>
      <c r="L1463" s="9"/>
      <c r="M1463" s="12"/>
      <c r="N1463" s="9"/>
    </row>
    <row r="1464">
      <c r="A1464" s="9"/>
      <c r="B1464" s="10"/>
      <c r="C1464" s="11"/>
      <c r="D1464" s="9"/>
      <c r="E1464" s="11"/>
      <c r="F1464" s="9"/>
      <c r="G1464" s="9"/>
      <c r="H1464" s="9"/>
      <c r="I1464" s="9"/>
      <c r="J1464" s="10"/>
      <c r="K1464" s="9"/>
      <c r="L1464" s="9"/>
      <c r="M1464" s="12"/>
      <c r="N146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399</v>
      </c>
      <c r="B1" s="8" t="s">
        <v>1566</v>
      </c>
      <c r="C1" s="8" t="s">
        <v>1567</v>
      </c>
      <c r="D1" s="8" t="s">
        <v>1568</v>
      </c>
      <c r="E1" s="8" t="s">
        <v>1569</v>
      </c>
      <c r="F1" s="8" t="s">
        <v>1570</v>
      </c>
      <c r="G1" s="8" t="s">
        <v>1571</v>
      </c>
      <c r="H1" s="8" t="s">
        <v>1572</v>
      </c>
      <c r="I1" s="8" t="s">
        <v>1573</v>
      </c>
      <c r="J1" s="8" t="s">
        <v>1574</v>
      </c>
      <c r="K1" s="8" t="s">
        <v>1575</v>
      </c>
      <c r="L1" s="8" t="s">
        <v>1576</v>
      </c>
      <c r="M1" s="8" t="s">
        <v>1577</v>
      </c>
      <c r="N1" s="8" t="s">
        <v>1578</v>
      </c>
    </row>
    <row r="2">
      <c r="A2" s="9" t="s">
        <v>400</v>
      </c>
      <c r="B2" s="10">
        <v>44561.0</v>
      </c>
      <c r="C2" s="11">
        <v>1.0</v>
      </c>
      <c r="D2" s="9" t="s">
        <v>104</v>
      </c>
      <c r="E2" s="11">
        <v>2437.0</v>
      </c>
      <c r="F2" s="9" t="s">
        <v>1655</v>
      </c>
      <c r="G2" s="9" t="s">
        <v>1582</v>
      </c>
      <c r="H2" s="9" t="s">
        <v>1583</v>
      </c>
      <c r="I2" s="9" t="s">
        <v>1584</v>
      </c>
      <c r="J2" s="10">
        <v>44561.0</v>
      </c>
      <c r="K2" s="9" t="s">
        <v>1658</v>
      </c>
      <c r="L2" s="9" t="s">
        <v>1659</v>
      </c>
      <c r="M2" s="12">
        <v>4.7058135E10</v>
      </c>
      <c r="N2" s="9" t="s">
        <v>1586</v>
      </c>
    </row>
    <row r="3">
      <c r="A3" s="9" t="s">
        <v>401</v>
      </c>
      <c r="B3" s="10">
        <v>44561.0</v>
      </c>
      <c r="C3" s="11">
        <v>1.0</v>
      </c>
      <c r="D3" s="9" t="s">
        <v>402</v>
      </c>
      <c r="E3" s="11">
        <v>14451.0</v>
      </c>
      <c r="F3" s="9" t="s">
        <v>1655</v>
      </c>
      <c r="G3" s="9" t="s">
        <v>1582</v>
      </c>
      <c r="H3" s="9" t="s">
        <v>1583</v>
      </c>
      <c r="I3" s="9" t="s">
        <v>1584</v>
      </c>
      <c r="J3" s="10">
        <v>44561.0</v>
      </c>
      <c r="K3" s="9" t="s">
        <v>1658</v>
      </c>
      <c r="L3" s="9" t="s">
        <v>1659</v>
      </c>
      <c r="M3" s="12">
        <v>1.2053E7</v>
      </c>
      <c r="N3" s="9" t="s">
        <v>1586</v>
      </c>
    </row>
    <row r="4">
      <c r="A4" s="9" t="s">
        <v>403</v>
      </c>
      <c r="B4" s="10">
        <v>44561.0</v>
      </c>
      <c r="C4" s="11">
        <v>1.0</v>
      </c>
      <c r="D4" s="9" t="s">
        <v>404</v>
      </c>
      <c r="E4" s="11">
        <v>26190.0</v>
      </c>
      <c r="F4" s="9" t="s">
        <v>1655</v>
      </c>
      <c r="G4" s="9" t="s">
        <v>1582</v>
      </c>
      <c r="H4" s="9" t="s">
        <v>1583</v>
      </c>
      <c r="I4" s="9" t="s">
        <v>1584</v>
      </c>
      <c r="J4" s="10">
        <v>44561.0</v>
      </c>
      <c r="K4" s="9" t="s">
        <v>1658</v>
      </c>
      <c r="L4" s="9" t="s">
        <v>1659</v>
      </c>
      <c r="M4" s="12">
        <v>1.214321E9</v>
      </c>
      <c r="N4" s="9" t="s">
        <v>1586</v>
      </c>
    </row>
    <row r="5">
      <c r="A5" s="9" t="s">
        <v>405</v>
      </c>
      <c r="B5" s="10">
        <v>44561.0</v>
      </c>
      <c r="C5" s="11">
        <v>1.0</v>
      </c>
      <c r="D5" s="9" t="s">
        <v>406</v>
      </c>
      <c r="E5" s="11">
        <v>14613.0</v>
      </c>
      <c r="F5" s="9" t="s">
        <v>1655</v>
      </c>
      <c r="G5" s="9" t="s">
        <v>1582</v>
      </c>
      <c r="H5" s="9" t="s">
        <v>1583</v>
      </c>
      <c r="I5" s="9" t="s">
        <v>1584</v>
      </c>
      <c r="J5" s="10">
        <v>44561.0</v>
      </c>
      <c r="K5" s="9" t="s">
        <v>1658</v>
      </c>
      <c r="L5" s="9" t="s">
        <v>1659</v>
      </c>
      <c r="M5" s="12">
        <v>8.7876E7</v>
      </c>
      <c r="N5" s="9" t="s">
        <v>1586</v>
      </c>
    </row>
    <row r="6">
      <c r="A6" s="9" t="s">
        <v>407</v>
      </c>
      <c r="B6" s="10">
        <v>44561.0</v>
      </c>
      <c r="C6" s="11">
        <v>2.0</v>
      </c>
      <c r="D6" s="9" t="s">
        <v>408</v>
      </c>
      <c r="E6" s="11">
        <v>26174.0</v>
      </c>
      <c r="F6" s="9" t="s">
        <v>1655</v>
      </c>
      <c r="G6" s="9" t="s">
        <v>1582</v>
      </c>
      <c r="H6" s="9" t="s">
        <v>1583</v>
      </c>
      <c r="I6" s="9" t="s">
        <v>1584</v>
      </c>
      <c r="J6" s="10">
        <v>44561.0</v>
      </c>
      <c r="K6" s="9" t="s">
        <v>1658</v>
      </c>
      <c r="L6" s="9" t="s">
        <v>1659</v>
      </c>
      <c r="M6" s="12">
        <v>4.918329E9</v>
      </c>
      <c r="N6" s="9" t="s">
        <v>1586</v>
      </c>
    </row>
    <row r="7">
      <c r="A7" s="9" t="s">
        <v>409</v>
      </c>
      <c r="B7" s="10">
        <v>44561.0</v>
      </c>
      <c r="C7" s="11">
        <v>1.0</v>
      </c>
      <c r="D7" s="9" t="s">
        <v>410</v>
      </c>
      <c r="E7" s="11">
        <v>26069.0</v>
      </c>
      <c r="F7" s="9" t="s">
        <v>1655</v>
      </c>
      <c r="G7" s="9" t="s">
        <v>1582</v>
      </c>
      <c r="H7" s="9" t="s">
        <v>1583</v>
      </c>
      <c r="I7" s="9" t="s">
        <v>1584</v>
      </c>
      <c r="J7" s="10">
        <v>44561.0</v>
      </c>
      <c r="K7" s="9" t="s">
        <v>1658</v>
      </c>
      <c r="L7" s="9" t="s">
        <v>1659</v>
      </c>
      <c r="M7" s="12">
        <v>1.810901E9</v>
      </c>
      <c r="N7" s="9" t="s">
        <v>1586</v>
      </c>
    </row>
    <row r="8">
      <c r="A8" s="9" t="s">
        <v>411</v>
      </c>
      <c r="B8" s="10">
        <v>44561.0</v>
      </c>
      <c r="C8" s="11">
        <v>1.0</v>
      </c>
      <c r="D8" s="9" t="s">
        <v>141</v>
      </c>
      <c r="E8" s="11">
        <v>14818.0</v>
      </c>
      <c r="F8" s="9" t="s">
        <v>1655</v>
      </c>
      <c r="G8" s="9" t="s">
        <v>1582</v>
      </c>
      <c r="H8" s="9" t="s">
        <v>1589</v>
      </c>
      <c r="I8" s="9" t="s">
        <v>1584</v>
      </c>
      <c r="J8" s="10">
        <v>44561.0</v>
      </c>
      <c r="K8" s="9" t="s">
        <v>1658</v>
      </c>
      <c r="L8" s="9" t="s">
        <v>1659</v>
      </c>
      <c r="M8" s="12">
        <v>0.0</v>
      </c>
      <c r="N8" s="9" t="s">
        <v>1586</v>
      </c>
    </row>
    <row r="9">
      <c r="A9" s="9" t="s">
        <v>412</v>
      </c>
      <c r="B9" s="10">
        <v>44561.0</v>
      </c>
      <c r="C9" s="11">
        <v>1.0</v>
      </c>
      <c r="D9" s="9" t="s">
        <v>362</v>
      </c>
      <c r="E9" s="11">
        <v>11258.0</v>
      </c>
      <c r="F9" s="9" t="s">
        <v>1655</v>
      </c>
      <c r="G9" s="9" t="s">
        <v>1582</v>
      </c>
      <c r="H9" s="9" t="s">
        <v>1583</v>
      </c>
      <c r="I9" s="9" t="s">
        <v>1584</v>
      </c>
      <c r="J9" s="10">
        <v>44561.0</v>
      </c>
      <c r="K9" s="9" t="s">
        <v>1658</v>
      </c>
      <c r="L9" s="9" t="s">
        <v>1659</v>
      </c>
      <c r="M9" s="12">
        <v>2.344586E9</v>
      </c>
      <c r="N9" s="9" t="s">
        <v>1586</v>
      </c>
    </row>
    <row r="10">
      <c r="A10" s="9" t="s">
        <v>413</v>
      </c>
      <c r="B10" s="10">
        <v>44561.0</v>
      </c>
      <c r="C10" s="11">
        <v>1.0</v>
      </c>
      <c r="D10" s="9" t="s">
        <v>414</v>
      </c>
      <c r="E10" s="11">
        <v>15423.0</v>
      </c>
      <c r="F10" s="9" t="s">
        <v>1655</v>
      </c>
      <c r="G10" s="9" t="s">
        <v>1582</v>
      </c>
      <c r="H10" s="9" t="s">
        <v>1583</v>
      </c>
      <c r="I10" s="9" t="s">
        <v>1584</v>
      </c>
      <c r="J10" s="10">
        <v>44561.0</v>
      </c>
      <c r="K10" s="9" t="s">
        <v>1658</v>
      </c>
      <c r="L10" s="9" t="s">
        <v>1659</v>
      </c>
      <c r="M10" s="12">
        <v>8196000.0</v>
      </c>
      <c r="N10" s="9" t="s">
        <v>1586</v>
      </c>
    </row>
    <row r="11">
      <c r="A11" s="9" t="s">
        <v>415</v>
      </c>
      <c r="B11" s="10">
        <v>44561.0</v>
      </c>
      <c r="C11" s="11">
        <v>1.0</v>
      </c>
      <c r="D11" s="9" t="s">
        <v>416</v>
      </c>
      <c r="E11" s="11">
        <v>16772.0</v>
      </c>
      <c r="F11" s="9" t="s">
        <v>1655</v>
      </c>
      <c r="G11" s="9" t="s">
        <v>1582</v>
      </c>
      <c r="H11" s="9" t="s">
        <v>1583</v>
      </c>
      <c r="I11" s="9" t="s">
        <v>1584</v>
      </c>
      <c r="J11" s="10">
        <v>44561.0</v>
      </c>
      <c r="K11" s="9" t="s">
        <v>1658</v>
      </c>
      <c r="L11" s="9" t="s">
        <v>1659</v>
      </c>
      <c r="M11" s="12">
        <v>4.79105E9</v>
      </c>
      <c r="N11" s="9" t="s">
        <v>1586</v>
      </c>
    </row>
    <row r="12">
      <c r="A12" s="9" t="s">
        <v>417</v>
      </c>
      <c r="B12" s="10">
        <v>44561.0</v>
      </c>
      <c r="C12" s="11">
        <v>1.0</v>
      </c>
      <c r="D12" s="9" t="s">
        <v>418</v>
      </c>
      <c r="E12" s="11">
        <v>24880.0</v>
      </c>
      <c r="F12" s="9" t="s">
        <v>1655</v>
      </c>
      <c r="G12" s="9" t="s">
        <v>1582</v>
      </c>
      <c r="H12" s="9" t="s">
        <v>1583</v>
      </c>
      <c r="I12" s="9" t="s">
        <v>1584</v>
      </c>
      <c r="J12" s="10">
        <v>44561.0</v>
      </c>
      <c r="K12" s="9" t="s">
        <v>1658</v>
      </c>
      <c r="L12" s="9" t="s">
        <v>1659</v>
      </c>
      <c r="M12" s="12">
        <v>1.004428E9</v>
      </c>
      <c r="N12" s="9" t="s">
        <v>1586</v>
      </c>
    </row>
    <row r="13">
      <c r="A13" s="9" t="s">
        <v>421</v>
      </c>
      <c r="B13" s="10">
        <v>44561.0</v>
      </c>
      <c r="C13" s="11">
        <v>1.0</v>
      </c>
      <c r="D13" s="9" t="s">
        <v>345</v>
      </c>
      <c r="E13" s="11">
        <v>14966.0</v>
      </c>
      <c r="F13" s="9" t="s">
        <v>1655</v>
      </c>
      <c r="G13" s="9" t="s">
        <v>1582</v>
      </c>
      <c r="H13" s="9" t="s">
        <v>1583</v>
      </c>
      <c r="I13" s="9" t="s">
        <v>1584</v>
      </c>
      <c r="J13" s="10">
        <v>44561.0</v>
      </c>
      <c r="K13" s="9" t="s">
        <v>1658</v>
      </c>
      <c r="L13" s="9" t="s">
        <v>1659</v>
      </c>
      <c r="M13" s="12">
        <v>9561000.0</v>
      </c>
      <c r="N13" s="9" t="s">
        <v>1586</v>
      </c>
    </row>
    <row r="14">
      <c r="A14" s="9" t="s">
        <v>422</v>
      </c>
      <c r="B14" s="10">
        <v>44561.0</v>
      </c>
      <c r="C14" s="11">
        <v>1.0</v>
      </c>
      <c r="D14" s="9" t="s">
        <v>423</v>
      </c>
      <c r="E14" s="11">
        <v>22594.0</v>
      </c>
      <c r="F14" s="9" t="s">
        <v>1655</v>
      </c>
      <c r="G14" s="9" t="s">
        <v>1582</v>
      </c>
      <c r="H14" s="9" t="s">
        <v>1583</v>
      </c>
      <c r="I14" s="9" t="s">
        <v>1584</v>
      </c>
      <c r="J14" s="10">
        <v>44561.0</v>
      </c>
      <c r="K14" s="9" t="s">
        <v>1658</v>
      </c>
      <c r="L14" s="9" t="s">
        <v>1659</v>
      </c>
      <c r="M14" s="12">
        <v>4.90278E8</v>
      </c>
      <c r="N14" s="9" t="s">
        <v>1586</v>
      </c>
    </row>
    <row r="15">
      <c r="A15" s="9" t="s">
        <v>424</v>
      </c>
      <c r="B15" s="10">
        <v>44561.0</v>
      </c>
      <c r="C15" s="11">
        <v>1.0</v>
      </c>
      <c r="D15" s="9" t="s">
        <v>232</v>
      </c>
      <c r="E15" s="11">
        <v>18589.0</v>
      </c>
      <c r="F15" s="9" t="s">
        <v>1655</v>
      </c>
      <c r="G15" s="9" t="s">
        <v>1582</v>
      </c>
      <c r="H15" s="9" t="s">
        <v>1583</v>
      </c>
      <c r="I15" s="9" t="s">
        <v>1584</v>
      </c>
      <c r="J15" s="10">
        <v>44561.0</v>
      </c>
      <c r="K15" s="9" t="s">
        <v>1658</v>
      </c>
      <c r="L15" s="9" t="s">
        <v>1659</v>
      </c>
      <c r="M15" s="12">
        <v>1.98668E8</v>
      </c>
      <c r="N15" s="9" t="s">
        <v>1586</v>
      </c>
    </row>
    <row r="16">
      <c r="A16" s="9" t="s">
        <v>425</v>
      </c>
      <c r="B16" s="10">
        <v>44561.0</v>
      </c>
      <c r="C16" s="11">
        <v>1.0</v>
      </c>
      <c r="D16" s="9" t="s">
        <v>426</v>
      </c>
      <c r="E16" s="11">
        <v>15091.0</v>
      </c>
      <c r="F16" s="9" t="s">
        <v>1655</v>
      </c>
      <c r="G16" s="9" t="s">
        <v>1582</v>
      </c>
      <c r="H16" s="9" t="s">
        <v>1583</v>
      </c>
      <c r="I16" s="9" t="s">
        <v>1584</v>
      </c>
      <c r="J16" s="10">
        <v>44561.0</v>
      </c>
      <c r="K16" s="9" t="s">
        <v>1658</v>
      </c>
      <c r="L16" s="9" t="s">
        <v>1659</v>
      </c>
      <c r="M16" s="12">
        <v>0.0</v>
      </c>
      <c r="N16" s="9" t="s">
        <v>1586</v>
      </c>
    </row>
    <row r="17">
      <c r="A17" s="9" t="s">
        <v>427</v>
      </c>
      <c r="B17" s="10">
        <v>44561.0</v>
      </c>
      <c r="C17" s="11">
        <v>1.0</v>
      </c>
      <c r="D17" s="9" t="s">
        <v>64</v>
      </c>
      <c r="E17" s="11">
        <v>20990.0</v>
      </c>
      <c r="F17" s="9" t="s">
        <v>1655</v>
      </c>
      <c r="G17" s="9" t="s">
        <v>1582</v>
      </c>
      <c r="H17" s="9" t="s">
        <v>1583</v>
      </c>
      <c r="I17" s="9" t="s">
        <v>1584</v>
      </c>
      <c r="J17" s="10">
        <v>44561.0</v>
      </c>
      <c r="K17" s="9" t="s">
        <v>1658</v>
      </c>
      <c r="L17" s="9" t="s">
        <v>1659</v>
      </c>
      <c r="M17" s="12">
        <v>1.2804407E10</v>
      </c>
      <c r="N17" s="9" t="s">
        <v>1586</v>
      </c>
    </row>
    <row r="18">
      <c r="A18" s="9" t="s">
        <v>428</v>
      </c>
      <c r="B18" s="10">
        <v>44561.0</v>
      </c>
      <c r="C18" s="11">
        <v>4.0</v>
      </c>
      <c r="D18" s="9" t="s">
        <v>195</v>
      </c>
      <c r="E18" s="11">
        <v>15253.0</v>
      </c>
      <c r="F18" s="9" t="s">
        <v>1655</v>
      </c>
      <c r="G18" s="9" t="s">
        <v>1582</v>
      </c>
      <c r="H18" s="9" t="s">
        <v>1583</v>
      </c>
      <c r="I18" s="9" t="s">
        <v>1584</v>
      </c>
      <c r="J18" s="10">
        <v>44561.0</v>
      </c>
      <c r="K18" s="9" t="s">
        <v>1658</v>
      </c>
      <c r="L18" s="9" t="s">
        <v>1659</v>
      </c>
      <c r="M18" s="12">
        <v>6.286824E9</v>
      </c>
      <c r="N18" s="9" t="s">
        <v>1586</v>
      </c>
    </row>
    <row r="19">
      <c r="A19" s="9" t="s">
        <v>429</v>
      </c>
      <c r="B19" s="10">
        <v>44561.0</v>
      </c>
      <c r="C19" s="11">
        <v>1.0</v>
      </c>
      <c r="D19" s="9" t="s">
        <v>430</v>
      </c>
      <c r="E19" s="11">
        <v>15199.0</v>
      </c>
      <c r="F19" s="9" t="s">
        <v>1655</v>
      </c>
      <c r="G19" s="9" t="s">
        <v>1582</v>
      </c>
      <c r="H19" s="9" t="s">
        <v>1583</v>
      </c>
      <c r="I19" s="9" t="s">
        <v>1584</v>
      </c>
      <c r="J19" s="10">
        <v>44561.0</v>
      </c>
      <c r="K19" s="9" t="s">
        <v>1658</v>
      </c>
      <c r="L19" s="9" t="s">
        <v>1659</v>
      </c>
      <c r="M19" s="12">
        <v>43000.0</v>
      </c>
      <c r="N19" s="9" t="s">
        <v>1586</v>
      </c>
    </row>
    <row r="20">
      <c r="A20" s="9" t="s">
        <v>431</v>
      </c>
      <c r="B20" s="10">
        <v>44561.0</v>
      </c>
      <c r="C20" s="11">
        <v>1.0</v>
      </c>
      <c r="D20" s="9" t="s">
        <v>207</v>
      </c>
      <c r="E20" s="11">
        <v>15369.0</v>
      </c>
      <c r="F20" s="9" t="s">
        <v>1655</v>
      </c>
      <c r="G20" s="9" t="s">
        <v>1582</v>
      </c>
      <c r="H20" s="9" t="s">
        <v>1583</v>
      </c>
      <c r="I20" s="9" t="s">
        <v>1584</v>
      </c>
      <c r="J20" s="10">
        <v>44561.0</v>
      </c>
      <c r="K20" s="9" t="s">
        <v>1658</v>
      </c>
      <c r="L20" s="9" t="s">
        <v>1659</v>
      </c>
      <c r="M20" s="12">
        <v>2.778916E9</v>
      </c>
      <c r="N20" s="9" t="s">
        <v>1586</v>
      </c>
    </row>
    <row r="21">
      <c r="A21" s="9" t="s">
        <v>432</v>
      </c>
      <c r="B21" s="10">
        <v>44561.0</v>
      </c>
      <c r="C21" s="11">
        <v>1.0</v>
      </c>
      <c r="D21" s="9" t="s">
        <v>147</v>
      </c>
      <c r="E21" s="11">
        <v>19208.0</v>
      </c>
      <c r="F21" s="9" t="s">
        <v>1655</v>
      </c>
      <c r="G21" s="9" t="s">
        <v>1582</v>
      </c>
      <c r="H21" s="9" t="s">
        <v>1583</v>
      </c>
      <c r="I21" s="9" t="s">
        <v>1584</v>
      </c>
      <c r="J21" s="10">
        <v>44561.0</v>
      </c>
      <c r="K21" s="9" t="s">
        <v>1658</v>
      </c>
      <c r="L21" s="9" t="s">
        <v>1659</v>
      </c>
      <c r="M21" s="12">
        <v>7628000.0</v>
      </c>
      <c r="N21" s="9" t="s">
        <v>1586</v>
      </c>
    </row>
    <row r="22">
      <c r="A22" s="9" t="s">
        <v>433</v>
      </c>
      <c r="B22" s="10">
        <v>44561.0</v>
      </c>
      <c r="C22" s="11">
        <v>1.0</v>
      </c>
      <c r="D22" s="9" t="s">
        <v>434</v>
      </c>
      <c r="E22" s="11">
        <v>24937.0</v>
      </c>
      <c r="F22" s="9" t="s">
        <v>1655</v>
      </c>
      <c r="G22" s="9" t="s">
        <v>1582</v>
      </c>
      <c r="H22" s="9" t="s">
        <v>1583</v>
      </c>
      <c r="I22" s="9" t="s">
        <v>1584</v>
      </c>
      <c r="J22" s="10">
        <v>44561.0</v>
      </c>
      <c r="K22" s="9" t="s">
        <v>1658</v>
      </c>
      <c r="L22" s="9" t="s">
        <v>1659</v>
      </c>
      <c r="M22" s="12">
        <v>1.02576E8</v>
      </c>
      <c r="N22" s="9" t="s">
        <v>1586</v>
      </c>
    </row>
    <row r="23">
      <c r="A23" s="9" t="s">
        <v>435</v>
      </c>
      <c r="B23" s="10">
        <v>44561.0</v>
      </c>
      <c r="C23" s="11">
        <v>1.0</v>
      </c>
      <c r="D23" s="9" t="s">
        <v>436</v>
      </c>
      <c r="E23" s="11">
        <v>15717.0</v>
      </c>
      <c r="F23" s="9" t="s">
        <v>1655</v>
      </c>
      <c r="G23" s="9" t="s">
        <v>1582</v>
      </c>
      <c r="H23" s="9" t="s">
        <v>1583</v>
      </c>
      <c r="I23" s="9" t="s">
        <v>1584</v>
      </c>
      <c r="J23" s="10">
        <v>44561.0</v>
      </c>
      <c r="K23" s="9" t="s">
        <v>1658</v>
      </c>
      <c r="L23" s="9" t="s">
        <v>1659</v>
      </c>
      <c r="M23" s="12">
        <v>352000.0</v>
      </c>
      <c r="N23" s="9" t="s">
        <v>1586</v>
      </c>
    </row>
    <row r="24">
      <c r="A24" s="9" t="s">
        <v>437</v>
      </c>
      <c r="B24" s="10">
        <v>44561.0</v>
      </c>
      <c r="C24" s="11">
        <v>2.0</v>
      </c>
      <c r="D24" s="9" t="s">
        <v>438</v>
      </c>
      <c r="E24" s="11">
        <v>21733.0</v>
      </c>
      <c r="F24" s="9" t="s">
        <v>1655</v>
      </c>
      <c r="G24" s="9" t="s">
        <v>1582</v>
      </c>
      <c r="H24" s="9" t="s">
        <v>1583</v>
      </c>
      <c r="I24" s="9" t="s">
        <v>1584</v>
      </c>
      <c r="J24" s="10">
        <v>44561.0</v>
      </c>
      <c r="K24" s="9" t="s">
        <v>1658</v>
      </c>
      <c r="L24" s="9" t="s">
        <v>1659</v>
      </c>
      <c r="M24" s="12">
        <v>7.072584E9</v>
      </c>
      <c r="N24" s="9" t="s">
        <v>1586</v>
      </c>
    </row>
    <row r="25">
      <c r="A25" s="9" t="s">
        <v>439</v>
      </c>
      <c r="B25" s="10">
        <v>44561.0</v>
      </c>
      <c r="C25" s="11">
        <v>1.0</v>
      </c>
      <c r="D25" s="9" t="s">
        <v>292</v>
      </c>
      <c r="E25" s="11">
        <v>15539.0</v>
      </c>
      <c r="F25" s="9" t="s">
        <v>1655</v>
      </c>
      <c r="G25" s="9" t="s">
        <v>1582</v>
      </c>
      <c r="H25" s="9" t="s">
        <v>1583</v>
      </c>
      <c r="I25" s="9" t="s">
        <v>1584</v>
      </c>
      <c r="J25" s="10">
        <v>44561.0</v>
      </c>
      <c r="K25" s="9" t="s">
        <v>1658</v>
      </c>
      <c r="L25" s="9" t="s">
        <v>1659</v>
      </c>
      <c r="M25" s="12">
        <v>3.231E9</v>
      </c>
      <c r="N25" s="9" t="s">
        <v>1586</v>
      </c>
    </row>
    <row r="26">
      <c r="A26" s="9" t="s">
        <v>440</v>
      </c>
      <c r="B26" s="10">
        <v>44561.0</v>
      </c>
      <c r="C26" s="11">
        <v>5.0</v>
      </c>
      <c r="D26" s="9" t="s">
        <v>441</v>
      </c>
      <c r="E26" s="11">
        <v>15784.0</v>
      </c>
      <c r="F26" s="9" t="s">
        <v>1655</v>
      </c>
      <c r="G26" s="9" t="s">
        <v>1582</v>
      </c>
      <c r="H26" s="9" t="s">
        <v>1583</v>
      </c>
      <c r="I26" s="9" t="s">
        <v>1584</v>
      </c>
      <c r="J26" s="10">
        <v>44561.0</v>
      </c>
      <c r="K26" s="9" t="s">
        <v>1658</v>
      </c>
      <c r="L26" s="9" t="s">
        <v>1659</v>
      </c>
      <c r="M26" s="12">
        <v>9805000.0</v>
      </c>
      <c r="N26" s="9" t="s">
        <v>1586</v>
      </c>
    </row>
    <row r="27">
      <c r="A27" s="9" t="s">
        <v>442</v>
      </c>
      <c r="B27" s="10">
        <v>44561.0</v>
      </c>
      <c r="C27" s="11">
        <v>1.0</v>
      </c>
      <c r="D27" s="9" t="s">
        <v>443</v>
      </c>
      <c r="E27" s="11">
        <v>24660.0</v>
      </c>
      <c r="F27" s="9" t="s">
        <v>1655</v>
      </c>
      <c r="G27" s="9" t="s">
        <v>1582</v>
      </c>
      <c r="H27" s="9" t="s">
        <v>1583</v>
      </c>
      <c r="I27" s="9" t="s">
        <v>1584</v>
      </c>
      <c r="J27" s="10">
        <v>44561.0</v>
      </c>
      <c r="K27" s="9" t="s">
        <v>1658</v>
      </c>
      <c r="L27" s="9" t="s">
        <v>1659</v>
      </c>
      <c r="M27" s="12">
        <v>3.12398E8</v>
      </c>
      <c r="N27" s="9" t="s">
        <v>1586</v>
      </c>
    </row>
    <row r="28">
      <c r="A28" s="9" t="s">
        <v>444</v>
      </c>
      <c r="B28" s="10">
        <v>44561.0</v>
      </c>
      <c r="C28" s="11">
        <v>1.0</v>
      </c>
      <c r="D28" s="9" t="s">
        <v>445</v>
      </c>
      <c r="E28" s="11">
        <v>15709.0</v>
      </c>
      <c r="F28" s="9" t="s">
        <v>1655</v>
      </c>
      <c r="G28" s="9" t="s">
        <v>1582</v>
      </c>
      <c r="H28" s="9" t="s">
        <v>1583</v>
      </c>
      <c r="I28" s="9" t="s">
        <v>1584</v>
      </c>
      <c r="J28" s="10">
        <v>44561.0</v>
      </c>
      <c r="K28" s="9" t="s">
        <v>1658</v>
      </c>
      <c r="L28" s="9" t="s">
        <v>1659</v>
      </c>
      <c r="M28" s="12">
        <v>2.67429E9</v>
      </c>
      <c r="N28" s="9" t="s">
        <v>1586</v>
      </c>
    </row>
    <row r="29">
      <c r="A29" s="9" t="s">
        <v>446</v>
      </c>
      <c r="B29" s="10">
        <v>44561.0</v>
      </c>
      <c r="C29" s="11">
        <v>1.0</v>
      </c>
      <c r="D29" s="9" t="s">
        <v>394</v>
      </c>
      <c r="E29" s="11">
        <v>15741.0</v>
      </c>
      <c r="F29" s="9" t="s">
        <v>1655</v>
      </c>
      <c r="G29" s="9" t="s">
        <v>1582</v>
      </c>
      <c r="H29" s="9" t="s">
        <v>1583</v>
      </c>
      <c r="I29" s="9" t="s">
        <v>1584</v>
      </c>
      <c r="J29" s="10">
        <v>44561.0</v>
      </c>
      <c r="K29" s="9" t="s">
        <v>1658</v>
      </c>
      <c r="L29" s="9" t="s">
        <v>1659</v>
      </c>
      <c r="M29" s="12">
        <v>1.178502E9</v>
      </c>
      <c r="N29" s="9" t="s">
        <v>1586</v>
      </c>
    </row>
    <row r="30">
      <c r="A30" s="9" t="s">
        <v>447</v>
      </c>
      <c r="B30" s="10">
        <v>44561.0</v>
      </c>
      <c r="C30" s="11">
        <v>1.0</v>
      </c>
      <c r="D30" s="9" t="s">
        <v>284</v>
      </c>
      <c r="E30" s="11">
        <v>17949.0</v>
      </c>
      <c r="F30" s="9" t="s">
        <v>1655</v>
      </c>
      <c r="G30" s="9" t="s">
        <v>1582</v>
      </c>
      <c r="H30" s="9" t="s">
        <v>1583</v>
      </c>
      <c r="I30" s="9" t="s">
        <v>1584</v>
      </c>
      <c r="J30" s="10">
        <v>44561.0</v>
      </c>
      <c r="K30" s="9" t="s">
        <v>1658</v>
      </c>
      <c r="L30" s="9" t="s">
        <v>1659</v>
      </c>
      <c r="M30" s="12">
        <v>6.189171E9</v>
      </c>
      <c r="N30" s="9" t="s">
        <v>1586</v>
      </c>
    </row>
    <row r="31">
      <c r="A31" s="9" t="s">
        <v>448</v>
      </c>
      <c r="B31" s="10">
        <v>44561.0</v>
      </c>
      <c r="C31" s="11">
        <v>1.0</v>
      </c>
      <c r="D31" s="9" t="s">
        <v>449</v>
      </c>
      <c r="E31" s="11">
        <v>25666.0</v>
      </c>
      <c r="F31" s="9" t="s">
        <v>1655</v>
      </c>
      <c r="G31" s="9" t="s">
        <v>1582</v>
      </c>
      <c r="H31" s="9" t="s">
        <v>1583</v>
      </c>
      <c r="I31" s="9" t="s">
        <v>1584</v>
      </c>
      <c r="J31" s="10">
        <v>44561.0</v>
      </c>
      <c r="K31" s="9" t="s">
        <v>1658</v>
      </c>
      <c r="L31" s="9" t="s">
        <v>1659</v>
      </c>
      <c r="M31" s="12">
        <v>4.393E7</v>
      </c>
      <c r="N31" s="9" t="s">
        <v>1586</v>
      </c>
    </row>
    <row r="32">
      <c r="A32" s="9" t="s">
        <v>450</v>
      </c>
      <c r="B32" s="10">
        <v>44561.0</v>
      </c>
      <c r="C32" s="11">
        <v>1.0</v>
      </c>
      <c r="D32" s="9" t="s">
        <v>451</v>
      </c>
      <c r="E32" s="11">
        <v>25577.0</v>
      </c>
      <c r="F32" s="9" t="s">
        <v>1655</v>
      </c>
      <c r="G32" s="9" t="s">
        <v>1582</v>
      </c>
      <c r="H32" s="9" t="s">
        <v>1589</v>
      </c>
      <c r="I32" s="9" t="s">
        <v>1584</v>
      </c>
      <c r="J32" s="10">
        <v>44561.0</v>
      </c>
      <c r="K32" s="9" t="s">
        <v>1658</v>
      </c>
      <c r="L32" s="9" t="s">
        <v>1659</v>
      </c>
      <c r="M32" s="12">
        <v>6.621429E9</v>
      </c>
      <c r="N32" s="9" t="s">
        <v>1586</v>
      </c>
    </row>
    <row r="33">
      <c r="A33" s="9" t="s">
        <v>452</v>
      </c>
      <c r="B33" s="10">
        <v>44561.0</v>
      </c>
      <c r="C33" s="11">
        <v>1.0</v>
      </c>
      <c r="D33" s="9" t="s">
        <v>214</v>
      </c>
      <c r="E33" s="11">
        <v>16101.0</v>
      </c>
      <c r="F33" s="9" t="s">
        <v>1655</v>
      </c>
      <c r="G33" s="9" t="s">
        <v>1582</v>
      </c>
      <c r="H33" s="9" t="s">
        <v>1583</v>
      </c>
      <c r="I33" s="9" t="s">
        <v>1584</v>
      </c>
      <c r="J33" s="10">
        <v>44561.0</v>
      </c>
      <c r="K33" s="9" t="s">
        <v>1658</v>
      </c>
      <c r="L33" s="9" t="s">
        <v>1659</v>
      </c>
      <c r="M33" s="12">
        <v>5.97863E8</v>
      </c>
      <c r="N33" s="9" t="s">
        <v>1586</v>
      </c>
    </row>
    <row r="34">
      <c r="A34" s="9" t="s">
        <v>453</v>
      </c>
      <c r="B34" s="10">
        <v>44561.0</v>
      </c>
      <c r="C34" s="11">
        <v>1.0</v>
      </c>
      <c r="D34" s="9" t="s">
        <v>454</v>
      </c>
      <c r="E34" s="11">
        <v>25160.0</v>
      </c>
      <c r="F34" s="9" t="s">
        <v>1655</v>
      </c>
      <c r="G34" s="9" t="s">
        <v>1582</v>
      </c>
      <c r="H34" s="9" t="s">
        <v>1583</v>
      </c>
      <c r="I34" s="9" t="s">
        <v>1584</v>
      </c>
      <c r="J34" s="10">
        <v>44561.0</v>
      </c>
      <c r="K34" s="9" t="s">
        <v>1658</v>
      </c>
      <c r="L34" s="9" t="s">
        <v>1659</v>
      </c>
      <c r="M34" s="12">
        <v>5.77503E8</v>
      </c>
      <c r="N34" s="9" t="s">
        <v>1586</v>
      </c>
    </row>
    <row r="35">
      <c r="A35" s="9" t="s">
        <v>455</v>
      </c>
      <c r="B35" s="10">
        <v>44561.0</v>
      </c>
      <c r="C35" s="11">
        <v>3.0</v>
      </c>
      <c r="D35" s="9" t="s">
        <v>336</v>
      </c>
      <c r="E35" s="11">
        <v>19186.0</v>
      </c>
      <c r="F35" s="9" t="s">
        <v>1655</v>
      </c>
      <c r="G35" s="9" t="s">
        <v>1582</v>
      </c>
      <c r="H35" s="9" t="s">
        <v>1583</v>
      </c>
      <c r="I35" s="9" t="s">
        <v>1584</v>
      </c>
      <c r="J35" s="10">
        <v>44561.0</v>
      </c>
      <c r="K35" s="9" t="s">
        <v>1658</v>
      </c>
      <c r="L35" s="9" t="s">
        <v>1659</v>
      </c>
      <c r="M35" s="12">
        <v>2.410958E9</v>
      </c>
      <c r="N35" s="9" t="s">
        <v>1586</v>
      </c>
    </row>
    <row r="36">
      <c r="A36" s="9" t="s">
        <v>456</v>
      </c>
      <c r="B36" s="10">
        <v>44561.0</v>
      </c>
      <c r="C36" s="11">
        <v>1.0</v>
      </c>
      <c r="D36" s="9" t="s">
        <v>90</v>
      </c>
      <c r="E36" s="11">
        <v>16292.0</v>
      </c>
      <c r="F36" s="9" t="s">
        <v>1655</v>
      </c>
      <c r="G36" s="9" t="s">
        <v>1582</v>
      </c>
      <c r="H36" s="9" t="s">
        <v>1583</v>
      </c>
      <c r="I36" s="9" t="s">
        <v>1584</v>
      </c>
      <c r="J36" s="10">
        <v>44561.0</v>
      </c>
      <c r="K36" s="9" t="s">
        <v>1658</v>
      </c>
      <c r="L36" s="9" t="s">
        <v>1659</v>
      </c>
      <c r="M36" s="12">
        <v>2.2481562E10</v>
      </c>
      <c r="N36" s="9" t="s">
        <v>1586</v>
      </c>
    </row>
    <row r="37">
      <c r="A37" s="9" t="s">
        <v>457</v>
      </c>
      <c r="B37" s="10">
        <v>44561.0</v>
      </c>
      <c r="C37" s="11">
        <v>2.0</v>
      </c>
      <c r="D37" s="9" t="s">
        <v>458</v>
      </c>
      <c r="E37" s="11">
        <v>16284.0</v>
      </c>
      <c r="F37" s="9" t="s">
        <v>1655</v>
      </c>
      <c r="G37" s="9" t="s">
        <v>1582</v>
      </c>
      <c r="H37" s="9" t="s">
        <v>1583</v>
      </c>
      <c r="I37" s="9" t="s">
        <v>1584</v>
      </c>
      <c r="J37" s="10">
        <v>44561.0</v>
      </c>
      <c r="K37" s="9" t="s">
        <v>1658</v>
      </c>
      <c r="L37" s="9" t="s">
        <v>1659</v>
      </c>
      <c r="M37" s="12">
        <v>0.0</v>
      </c>
      <c r="N37" s="9" t="s">
        <v>1586</v>
      </c>
    </row>
    <row r="38">
      <c r="A38" s="9" t="s">
        <v>459</v>
      </c>
      <c r="B38" s="10">
        <v>44561.0</v>
      </c>
      <c r="C38" s="11">
        <v>2.0</v>
      </c>
      <c r="D38" s="9" t="s">
        <v>460</v>
      </c>
      <c r="E38" s="11">
        <v>20044.0</v>
      </c>
      <c r="F38" s="9" t="s">
        <v>1655</v>
      </c>
      <c r="G38" s="9" t="s">
        <v>1582</v>
      </c>
      <c r="H38" s="9" t="s">
        <v>1583</v>
      </c>
      <c r="I38" s="9" t="s">
        <v>1584</v>
      </c>
      <c r="J38" s="10">
        <v>44561.0</v>
      </c>
      <c r="K38" s="9" t="s">
        <v>1658</v>
      </c>
      <c r="L38" s="9" t="s">
        <v>1659</v>
      </c>
      <c r="M38" s="12">
        <v>8.4303E7</v>
      </c>
      <c r="N38" s="9" t="s">
        <v>1586</v>
      </c>
    </row>
    <row r="39">
      <c r="A39" s="9" t="s">
        <v>461</v>
      </c>
      <c r="B39" s="10">
        <v>44561.0</v>
      </c>
      <c r="C39" s="11">
        <v>1.0</v>
      </c>
      <c r="D39" s="9" t="s">
        <v>462</v>
      </c>
      <c r="E39" s="11">
        <v>23000.0</v>
      </c>
      <c r="F39" s="9" t="s">
        <v>1655</v>
      </c>
      <c r="G39" s="9" t="s">
        <v>1582</v>
      </c>
      <c r="H39" s="9" t="s">
        <v>1583</v>
      </c>
      <c r="I39" s="9" t="s">
        <v>1584</v>
      </c>
      <c r="J39" s="10">
        <v>44561.0</v>
      </c>
      <c r="K39" s="9" t="s">
        <v>1658</v>
      </c>
      <c r="L39" s="9" t="s">
        <v>1659</v>
      </c>
      <c r="M39" s="12">
        <v>1.917536E9</v>
      </c>
      <c r="N39" s="9" t="s">
        <v>1586</v>
      </c>
    </row>
    <row r="40">
      <c r="A40" s="9" t="s">
        <v>463</v>
      </c>
      <c r="B40" s="10">
        <v>44561.0</v>
      </c>
      <c r="C40" s="11">
        <v>1.0</v>
      </c>
      <c r="D40" s="9" t="s">
        <v>464</v>
      </c>
      <c r="E40" s="11">
        <v>18708.0</v>
      </c>
      <c r="F40" s="9" t="s">
        <v>1655</v>
      </c>
      <c r="G40" s="9" t="s">
        <v>1582</v>
      </c>
      <c r="H40" s="9" t="s">
        <v>1583</v>
      </c>
      <c r="I40" s="9" t="s">
        <v>1584</v>
      </c>
      <c r="J40" s="10">
        <v>44561.0</v>
      </c>
      <c r="K40" s="9" t="s">
        <v>1658</v>
      </c>
      <c r="L40" s="9" t="s">
        <v>1659</v>
      </c>
      <c r="M40" s="12">
        <v>6.3971E7</v>
      </c>
      <c r="N40" s="9" t="s">
        <v>1586</v>
      </c>
    </row>
    <row r="41">
      <c r="A41" s="9" t="s">
        <v>465</v>
      </c>
      <c r="B41" s="10">
        <v>44561.0</v>
      </c>
      <c r="C41" s="11">
        <v>1.0</v>
      </c>
      <c r="D41" s="9" t="s">
        <v>353</v>
      </c>
      <c r="E41" s="11">
        <v>16438.0</v>
      </c>
      <c r="F41" s="9" t="s">
        <v>1655</v>
      </c>
      <c r="G41" s="9" t="s">
        <v>1582</v>
      </c>
      <c r="H41" s="9" t="s">
        <v>1583</v>
      </c>
      <c r="I41" s="9" t="s">
        <v>1584</v>
      </c>
      <c r="J41" s="10">
        <v>44561.0</v>
      </c>
      <c r="K41" s="9" t="s">
        <v>1658</v>
      </c>
      <c r="L41" s="9" t="s">
        <v>1659</v>
      </c>
      <c r="M41" s="12">
        <v>0.0</v>
      </c>
      <c r="N41" s="9" t="s">
        <v>1586</v>
      </c>
    </row>
    <row r="42">
      <c r="A42" s="9" t="s">
        <v>466</v>
      </c>
      <c r="B42" s="10">
        <v>44561.0</v>
      </c>
      <c r="C42" s="11">
        <v>1.0</v>
      </c>
      <c r="D42" s="9" t="s">
        <v>467</v>
      </c>
      <c r="E42" s="11">
        <v>26891.0</v>
      </c>
      <c r="F42" s="9" t="s">
        <v>1655</v>
      </c>
      <c r="G42" s="9" t="s">
        <v>1582</v>
      </c>
      <c r="H42" s="9" t="s">
        <v>1583</v>
      </c>
      <c r="I42" s="9" t="s">
        <v>1584</v>
      </c>
      <c r="J42" s="10">
        <v>44561.0</v>
      </c>
      <c r="K42" s="9" t="s">
        <v>1658</v>
      </c>
      <c r="L42" s="9" t="s">
        <v>1659</v>
      </c>
      <c r="M42" s="12">
        <v>7.35576E8</v>
      </c>
      <c r="N42" s="9" t="s">
        <v>1586</v>
      </c>
    </row>
    <row r="43">
      <c r="A43" s="9" t="s">
        <v>468</v>
      </c>
      <c r="B43" s="10">
        <v>44561.0</v>
      </c>
      <c r="C43" s="11">
        <v>1.0</v>
      </c>
      <c r="D43" s="9" t="s">
        <v>469</v>
      </c>
      <c r="E43" s="11">
        <v>16497.0</v>
      </c>
      <c r="F43" s="9" t="s">
        <v>1655</v>
      </c>
      <c r="G43" s="9" t="s">
        <v>1582</v>
      </c>
      <c r="H43" s="9" t="s">
        <v>1583</v>
      </c>
      <c r="I43" s="9" t="s">
        <v>1584</v>
      </c>
      <c r="J43" s="10">
        <v>44561.0</v>
      </c>
      <c r="K43" s="9" t="s">
        <v>1658</v>
      </c>
      <c r="L43" s="9" t="s">
        <v>1659</v>
      </c>
      <c r="M43" s="12">
        <v>1.30554E8</v>
      </c>
      <c r="N43" s="9" t="s">
        <v>1586</v>
      </c>
    </row>
    <row r="44">
      <c r="A44" s="9" t="s">
        <v>470</v>
      </c>
      <c r="B44" s="10">
        <v>44561.0</v>
      </c>
      <c r="C44" s="11">
        <v>2.0</v>
      </c>
      <c r="D44" s="9" t="s">
        <v>395</v>
      </c>
      <c r="E44" s="11">
        <v>16551.0</v>
      </c>
      <c r="F44" s="9" t="s">
        <v>1655</v>
      </c>
      <c r="G44" s="9" t="s">
        <v>1582</v>
      </c>
      <c r="H44" s="9" t="s">
        <v>1583</v>
      </c>
      <c r="I44" s="9" t="s">
        <v>1584</v>
      </c>
      <c r="J44" s="10">
        <v>44561.0</v>
      </c>
      <c r="K44" s="9" t="s">
        <v>1658</v>
      </c>
      <c r="L44" s="9" t="s">
        <v>1659</v>
      </c>
      <c r="M44" s="12">
        <v>7730000.0</v>
      </c>
      <c r="N44" s="9" t="s">
        <v>1586</v>
      </c>
    </row>
    <row r="45">
      <c r="A45" s="9" t="s">
        <v>471</v>
      </c>
      <c r="B45" s="10">
        <v>44561.0</v>
      </c>
      <c r="C45" s="11">
        <v>1.0</v>
      </c>
      <c r="D45" s="9" t="s">
        <v>327</v>
      </c>
      <c r="E45" s="11">
        <v>16527.0</v>
      </c>
      <c r="F45" s="9" t="s">
        <v>1655</v>
      </c>
      <c r="G45" s="9" t="s">
        <v>1582</v>
      </c>
      <c r="H45" s="9" t="s">
        <v>1583</v>
      </c>
      <c r="I45" s="9" t="s">
        <v>1584</v>
      </c>
      <c r="J45" s="10">
        <v>44561.0</v>
      </c>
      <c r="K45" s="9" t="s">
        <v>1658</v>
      </c>
      <c r="L45" s="9" t="s">
        <v>1659</v>
      </c>
      <c r="M45" s="12">
        <v>9.17549E9</v>
      </c>
      <c r="N45" s="9" t="s">
        <v>1586</v>
      </c>
    </row>
    <row r="46">
      <c r="A46" s="9" t="s">
        <v>472</v>
      </c>
      <c r="B46" s="10">
        <v>44561.0</v>
      </c>
      <c r="C46" s="11">
        <v>1.0</v>
      </c>
      <c r="D46" s="9" t="s">
        <v>473</v>
      </c>
      <c r="E46" s="11">
        <v>27022.0</v>
      </c>
      <c r="F46" s="9" t="s">
        <v>1655</v>
      </c>
      <c r="G46" s="9" t="s">
        <v>1582</v>
      </c>
      <c r="H46" s="9" t="s">
        <v>1583</v>
      </c>
      <c r="I46" s="9" t="s">
        <v>1584</v>
      </c>
      <c r="J46" s="10">
        <v>44561.0</v>
      </c>
      <c r="K46" s="9" t="s">
        <v>1658</v>
      </c>
      <c r="L46" s="9" t="s">
        <v>1659</v>
      </c>
      <c r="M46" s="12">
        <v>3.051397E9</v>
      </c>
      <c r="N46" s="9" t="s">
        <v>1586</v>
      </c>
    </row>
    <row r="47">
      <c r="A47" s="9" t="s">
        <v>474</v>
      </c>
      <c r="B47" s="10">
        <v>44561.0</v>
      </c>
      <c r="C47" s="11">
        <v>1.0</v>
      </c>
      <c r="D47" s="9" t="s">
        <v>352</v>
      </c>
      <c r="E47" s="11">
        <v>16586.0</v>
      </c>
      <c r="F47" s="9" t="s">
        <v>1655</v>
      </c>
      <c r="G47" s="9" t="s">
        <v>1582</v>
      </c>
      <c r="H47" s="9" t="s">
        <v>1589</v>
      </c>
      <c r="I47" s="9" t="s">
        <v>1584</v>
      </c>
      <c r="J47" s="10">
        <v>44561.0</v>
      </c>
      <c r="K47" s="9" t="s">
        <v>1658</v>
      </c>
      <c r="L47" s="9" t="s">
        <v>1659</v>
      </c>
      <c r="M47" s="12">
        <v>0.0</v>
      </c>
      <c r="N47" s="9" t="s">
        <v>1586</v>
      </c>
    </row>
    <row r="48">
      <c r="A48" s="9" t="s">
        <v>475</v>
      </c>
      <c r="B48" s="10">
        <v>44561.0</v>
      </c>
      <c r="C48" s="11">
        <v>1.0</v>
      </c>
      <c r="D48" s="9" t="s">
        <v>476</v>
      </c>
      <c r="E48" s="11">
        <v>18287.0</v>
      </c>
      <c r="F48" s="9" t="s">
        <v>1655</v>
      </c>
      <c r="G48" s="9" t="s">
        <v>1582</v>
      </c>
      <c r="H48" s="9" t="s">
        <v>1583</v>
      </c>
      <c r="I48" s="9" t="s">
        <v>1584</v>
      </c>
      <c r="J48" s="10">
        <v>44561.0</v>
      </c>
      <c r="K48" s="9" t="s">
        <v>1658</v>
      </c>
      <c r="L48" s="9" t="s">
        <v>1659</v>
      </c>
      <c r="M48" s="12">
        <v>1.0357E7</v>
      </c>
      <c r="N48" s="9" t="s">
        <v>1586</v>
      </c>
    </row>
    <row r="49">
      <c r="A49" s="9" t="s">
        <v>477</v>
      </c>
      <c r="B49" s="10">
        <v>44561.0</v>
      </c>
      <c r="C49" s="11">
        <v>1.0</v>
      </c>
      <c r="D49" s="9" t="s">
        <v>478</v>
      </c>
      <c r="E49" s="11">
        <v>16659.0</v>
      </c>
      <c r="F49" s="9" t="s">
        <v>1655</v>
      </c>
      <c r="G49" s="9" t="s">
        <v>1582</v>
      </c>
      <c r="H49" s="9" t="s">
        <v>1583</v>
      </c>
      <c r="I49" s="9" t="s">
        <v>1584</v>
      </c>
      <c r="J49" s="10">
        <v>44561.0</v>
      </c>
      <c r="K49" s="9" t="s">
        <v>1658</v>
      </c>
      <c r="L49" s="9" t="s">
        <v>1659</v>
      </c>
      <c r="M49" s="12">
        <v>3.1638E8</v>
      </c>
      <c r="N49" s="9" t="s">
        <v>1586</v>
      </c>
    </row>
    <row r="50">
      <c r="A50" s="9" t="s">
        <v>479</v>
      </c>
      <c r="B50" s="10">
        <v>44561.0</v>
      </c>
      <c r="C50" s="11">
        <v>1.0</v>
      </c>
      <c r="D50" s="9" t="s">
        <v>381</v>
      </c>
      <c r="E50" s="11">
        <v>16624.0</v>
      </c>
      <c r="F50" s="9" t="s">
        <v>1655</v>
      </c>
      <c r="G50" s="9" t="s">
        <v>1582</v>
      </c>
      <c r="H50" s="9" t="s">
        <v>1583</v>
      </c>
      <c r="I50" s="9" t="s">
        <v>1584</v>
      </c>
      <c r="J50" s="10">
        <v>44561.0</v>
      </c>
      <c r="K50" s="9" t="s">
        <v>1658</v>
      </c>
      <c r="L50" s="9" t="s">
        <v>1659</v>
      </c>
      <c r="M50" s="12">
        <v>0.0</v>
      </c>
      <c r="N50" s="9" t="s">
        <v>1586</v>
      </c>
    </row>
    <row r="51">
      <c r="A51" s="9" t="s">
        <v>480</v>
      </c>
      <c r="B51" s="10">
        <v>44561.0</v>
      </c>
      <c r="C51" s="11">
        <v>1.0</v>
      </c>
      <c r="D51" s="9" t="s">
        <v>168</v>
      </c>
      <c r="E51" s="11">
        <v>16632.0</v>
      </c>
      <c r="F51" s="9" t="s">
        <v>1655</v>
      </c>
      <c r="G51" s="9" t="s">
        <v>1582</v>
      </c>
      <c r="H51" s="9" t="s">
        <v>1583</v>
      </c>
      <c r="I51" s="9" t="s">
        <v>1584</v>
      </c>
      <c r="J51" s="10">
        <v>44561.0</v>
      </c>
      <c r="K51" s="9" t="s">
        <v>1658</v>
      </c>
      <c r="L51" s="9" t="s">
        <v>1659</v>
      </c>
      <c r="M51" s="12">
        <v>6.382E7</v>
      </c>
      <c r="N51" s="9" t="s">
        <v>1586</v>
      </c>
    </row>
    <row r="52">
      <c r="A52" s="9" t="s">
        <v>481</v>
      </c>
      <c r="B52" s="10">
        <v>44561.0</v>
      </c>
      <c r="C52" s="11">
        <v>1.0</v>
      </c>
      <c r="D52" s="9" t="s">
        <v>99</v>
      </c>
      <c r="E52" s="11">
        <v>16675.0</v>
      </c>
      <c r="F52" s="9" t="s">
        <v>1655</v>
      </c>
      <c r="G52" s="9" t="s">
        <v>1582</v>
      </c>
      <c r="H52" s="9" t="s">
        <v>1589</v>
      </c>
      <c r="I52" s="9" t="s">
        <v>1584</v>
      </c>
      <c r="J52" s="10">
        <v>44561.0</v>
      </c>
      <c r="K52" s="9" t="s">
        <v>1658</v>
      </c>
      <c r="L52" s="9" t="s">
        <v>1659</v>
      </c>
      <c r="M52" s="12">
        <v>2.7740838E10</v>
      </c>
      <c r="N52" s="9" t="s">
        <v>1586</v>
      </c>
    </row>
    <row r="53">
      <c r="A53" s="9" t="s">
        <v>482</v>
      </c>
      <c r="B53" s="10">
        <v>44561.0</v>
      </c>
      <c r="C53" s="11">
        <v>1.0</v>
      </c>
      <c r="D53" s="9" t="s">
        <v>396</v>
      </c>
      <c r="E53" s="11">
        <v>16705.0</v>
      </c>
      <c r="F53" s="9" t="s">
        <v>1655</v>
      </c>
      <c r="G53" s="9" t="s">
        <v>1582</v>
      </c>
      <c r="H53" s="9" t="s">
        <v>1589</v>
      </c>
      <c r="I53" s="9" t="s">
        <v>1584</v>
      </c>
      <c r="J53" s="10">
        <v>44561.0</v>
      </c>
      <c r="K53" s="9" t="s">
        <v>1658</v>
      </c>
      <c r="L53" s="9" t="s">
        <v>1659</v>
      </c>
      <c r="M53" s="12">
        <v>0.0</v>
      </c>
      <c r="N53" s="9" t="s">
        <v>1586</v>
      </c>
    </row>
    <row r="54">
      <c r="A54" s="9" t="s">
        <v>483</v>
      </c>
      <c r="B54" s="10">
        <v>44561.0</v>
      </c>
      <c r="C54" s="11">
        <v>1.0</v>
      </c>
      <c r="D54" s="9" t="s">
        <v>484</v>
      </c>
      <c r="E54" s="11">
        <v>26050.0</v>
      </c>
      <c r="F54" s="9" t="s">
        <v>1655</v>
      </c>
      <c r="G54" s="9" t="s">
        <v>1582</v>
      </c>
      <c r="H54" s="9" t="s">
        <v>1583</v>
      </c>
      <c r="I54" s="9" t="s">
        <v>1584</v>
      </c>
      <c r="J54" s="10">
        <v>44561.0</v>
      </c>
      <c r="K54" s="9" t="s">
        <v>1658</v>
      </c>
      <c r="L54" s="9" t="s">
        <v>1659</v>
      </c>
      <c r="M54" s="12">
        <v>3.62435E8</v>
      </c>
      <c r="N54" s="9" t="s">
        <v>1586</v>
      </c>
    </row>
    <row r="55">
      <c r="A55" s="9" t="s">
        <v>485</v>
      </c>
      <c r="B55" s="10">
        <v>44561.0</v>
      </c>
      <c r="C55" s="11">
        <v>1.0</v>
      </c>
      <c r="D55" s="9" t="s">
        <v>486</v>
      </c>
      <c r="E55" s="11">
        <v>17868.0</v>
      </c>
      <c r="F55" s="9" t="s">
        <v>1655</v>
      </c>
      <c r="G55" s="9" t="s">
        <v>1582</v>
      </c>
      <c r="H55" s="9" t="s">
        <v>1583</v>
      </c>
      <c r="I55" s="9" t="s">
        <v>1584</v>
      </c>
      <c r="J55" s="10">
        <v>44561.0</v>
      </c>
      <c r="K55" s="9" t="s">
        <v>1658</v>
      </c>
      <c r="L55" s="9" t="s">
        <v>1659</v>
      </c>
      <c r="M55" s="12">
        <v>8.178E7</v>
      </c>
      <c r="N55" s="9" t="s">
        <v>1586</v>
      </c>
    </row>
    <row r="56">
      <c r="A56" s="9" t="s">
        <v>487</v>
      </c>
      <c r="B56" s="10">
        <v>44561.0</v>
      </c>
      <c r="C56" s="11">
        <v>2.0</v>
      </c>
      <c r="D56" s="9" t="s">
        <v>373</v>
      </c>
      <c r="E56" s="11">
        <v>20443.0</v>
      </c>
      <c r="F56" s="9" t="s">
        <v>1655</v>
      </c>
      <c r="G56" s="9" t="s">
        <v>1582</v>
      </c>
      <c r="H56" s="9" t="s">
        <v>1583</v>
      </c>
      <c r="I56" s="9" t="s">
        <v>1584</v>
      </c>
      <c r="J56" s="10">
        <v>44561.0</v>
      </c>
      <c r="K56" s="9" t="s">
        <v>1658</v>
      </c>
      <c r="L56" s="9" t="s">
        <v>1659</v>
      </c>
      <c r="M56" s="12">
        <v>7.592777E9</v>
      </c>
      <c r="N56" s="9" t="s">
        <v>1586</v>
      </c>
    </row>
    <row r="57">
      <c r="A57" s="9" t="s">
        <v>488</v>
      </c>
      <c r="B57" s="10">
        <v>44561.0</v>
      </c>
      <c r="C57" s="11">
        <v>1.0</v>
      </c>
      <c r="D57" s="9" t="s">
        <v>489</v>
      </c>
      <c r="E57" s="11">
        <v>24813.0</v>
      </c>
      <c r="F57" s="9" t="s">
        <v>1655</v>
      </c>
      <c r="G57" s="9" t="s">
        <v>1582</v>
      </c>
      <c r="H57" s="9" t="s">
        <v>1583</v>
      </c>
      <c r="I57" s="9" t="s">
        <v>1584</v>
      </c>
      <c r="J57" s="10">
        <v>44561.0</v>
      </c>
      <c r="K57" s="9" t="s">
        <v>1658</v>
      </c>
      <c r="L57" s="9" t="s">
        <v>1659</v>
      </c>
      <c r="M57" s="12">
        <v>3.091368E9</v>
      </c>
      <c r="N57" s="9" t="s">
        <v>1586</v>
      </c>
    </row>
    <row r="58">
      <c r="A58" s="9" t="s">
        <v>490</v>
      </c>
      <c r="B58" s="10">
        <v>44561.0</v>
      </c>
      <c r="C58" s="11">
        <v>1.0</v>
      </c>
      <c r="D58" s="9" t="s">
        <v>315</v>
      </c>
      <c r="E58" s="11">
        <v>19232.0</v>
      </c>
      <c r="F58" s="9" t="s">
        <v>1655</v>
      </c>
      <c r="G58" s="9" t="s">
        <v>1582</v>
      </c>
      <c r="H58" s="9" t="s">
        <v>1583</v>
      </c>
      <c r="I58" s="9" t="s">
        <v>1584</v>
      </c>
      <c r="J58" s="10">
        <v>44561.0</v>
      </c>
      <c r="K58" s="9" t="s">
        <v>1658</v>
      </c>
      <c r="L58" s="9" t="s">
        <v>1659</v>
      </c>
      <c r="M58" s="12">
        <v>1.6018E7</v>
      </c>
      <c r="N58" s="9" t="s">
        <v>1586</v>
      </c>
    </row>
    <row r="59">
      <c r="A59" s="9" t="s">
        <v>491</v>
      </c>
      <c r="B59" s="10">
        <v>44561.0</v>
      </c>
      <c r="C59" s="11">
        <v>1.0</v>
      </c>
      <c r="D59" s="9" t="s">
        <v>180</v>
      </c>
      <c r="E59" s="11">
        <v>16985.0</v>
      </c>
      <c r="F59" s="9" t="s">
        <v>1655</v>
      </c>
      <c r="G59" s="9" t="s">
        <v>1582</v>
      </c>
      <c r="H59" s="9" t="s">
        <v>1583</v>
      </c>
      <c r="I59" s="9" t="s">
        <v>1584</v>
      </c>
      <c r="J59" s="10">
        <v>44561.0</v>
      </c>
      <c r="K59" s="9" t="s">
        <v>1658</v>
      </c>
      <c r="L59" s="9" t="s">
        <v>1659</v>
      </c>
      <c r="M59" s="12">
        <v>4.075201E9</v>
      </c>
      <c r="N59" s="9" t="s">
        <v>1586</v>
      </c>
    </row>
    <row r="60">
      <c r="A60" s="9" t="s">
        <v>492</v>
      </c>
      <c r="B60" s="10">
        <v>44561.0</v>
      </c>
      <c r="C60" s="11">
        <v>1.0</v>
      </c>
      <c r="D60" s="9" t="s">
        <v>186</v>
      </c>
      <c r="E60" s="11">
        <v>16993.0</v>
      </c>
      <c r="F60" s="9" t="s">
        <v>1655</v>
      </c>
      <c r="G60" s="9" t="s">
        <v>1582</v>
      </c>
      <c r="H60" s="9" t="s">
        <v>1583</v>
      </c>
      <c r="I60" s="9" t="s">
        <v>1584</v>
      </c>
      <c r="J60" s="10">
        <v>44561.0</v>
      </c>
      <c r="K60" s="9" t="s">
        <v>1658</v>
      </c>
      <c r="L60" s="9" t="s">
        <v>1659</v>
      </c>
      <c r="M60" s="12">
        <v>7.65685E8</v>
      </c>
      <c r="N60" s="9" t="s">
        <v>1586</v>
      </c>
    </row>
    <row r="61">
      <c r="A61" s="9" t="s">
        <v>493</v>
      </c>
      <c r="B61" s="10">
        <v>44561.0</v>
      </c>
      <c r="C61" s="11">
        <v>1.0</v>
      </c>
      <c r="D61" s="9" t="s">
        <v>184</v>
      </c>
      <c r="E61" s="11">
        <v>17485.0</v>
      </c>
      <c r="F61" s="9" t="s">
        <v>1655</v>
      </c>
      <c r="G61" s="9" t="s">
        <v>1582</v>
      </c>
      <c r="H61" s="9" t="s">
        <v>1583</v>
      </c>
      <c r="I61" s="9" t="s">
        <v>1584</v>
      </c>
      <c r="J61" s="10">
        <v>44561.0</v>
      </c>
      <c r="K61" s="9" t="s">
        <v>1658</v>
      </c>
      <c r="L61" s="9" t="s">
        <v>1659</v>
      </c>
      <c r="M61" s="12">
        <v>4.99E9</v>
      </c>
      <c r="N61" s="9" t="s">
        <v>1586</v>
      </c>
    </row>
    <row r="62">
      <c r="A62" s="9" t="s">
        <v>494</v>
      </c>
      <c r="B62" s="10">
        <v>44561.0</v>
      </c>
      <c r="C62" s="11">
        <v>1.0</v>
      </c>
      <c r="D62" s="9" t="s">
        <v>259</v>
      </c>
      <c r="E62" s="11">
        <v>17434.0</v>
      </c>
      <c r="F62" s="9" t="s">
        <v>1655</v>
      </c>
      <c r="G62" s="9" t="s">
        <v>1582</v>
      </c>
      <c r="H62" s="9" t="s">
        <v>1589</v>
      </c>
      <c r="I62" s="9" t="s">
        <v>1584</v>
      </c>
      <c r="J62" s="10">
        <v>44561.0</v>
      </c>
      <c r="K62" s="9" t="s">
        <v>1658</v>
      </c>
      <c r="L62" s="9" t="s">
        <v>1659</v>
      </c>
      <c r="M62" s="12">
        <v>0.0</v>
      </c>
      <c r="N62" s="9" t="s">
        <v>1586</v>
      </c>
    </row>
    <row r="63">
      <c r="A63" s="9" t="s">
        <v>495</v>
      </c>
      <c r="B63" s="10">
        <v>44561.0</v>
      </c>
      <c r="C63" s="11">
        <v>1.0</v>
      </c>
      <c r="D63" s="9" t="s">
        <v>359</v>
      </c>
      <c r="E63" s="11">
        <v>20800.0</v>
      </c>
      <c r="F63" s="9" t="s">
        <v>1655</v>
      </c>
      <c r="G63" s="9" t="s">
        <v>1582</v>
      </c>
      <c r="H63" s="9" t="s">
        <v>1583</v>
      </c>
      <c r="I63" s="9" t="s">
        <v>1584</v>
      </c>
      <c r="J63" s="10">
        <v>44561.0</v>
      </c>
      <c r="K63" s="9" t="s">
        <v>1658</v>
      </c>
      <c r="L63" s="9" t="s">
        <v>1659</v>
      </c>
      <c r="M63" s="12">
        <v>1.33877E8</v>
      </c>
      <c r="N63" s="9" t="s">
        <v>1586</v>
      </c>
    </row>
    <row r="64">
      <c r="A64" s="9" t="s">
        <v>496</v>
      </c>
      <c r="B64" s="10">
        <v>44561.0</v>
      </c>
      <c r="C64" s="11">
        <v>2.0</v>
      </c>
      <c r="D64" s="9" t="s">
        <v>497</v>
      </c>
      <c r="E64" s="11">
        <v>24910.0</v>
      </c>
      <c r="F64" s="9" t="s">
        <v>1655</v>
      </c>
      <c r="G64" s="9" t="s">
        <v>1582</v>
      </c>
      <c r="H64" s="9" t="s">
        <v>1583</v>
      </c>
      <c r="I64" s="9" t="s">
        <v>1584</v>
      </c>
      <c r="J64" s="10">
        <v>44561.0</v>
      </c>
      <c r="K64" s="9" t="s">
        <v>1658</v>
      </c>
      <c r="L64" s="9" t="s">
        <v>1659</v>
      </c>
      <c r="M64" s="12">
        <v>6.04473E8</v>
      </c>
      <c r="N64" s="9" t="s">
        <v>1586</v>
      </c>
    </row>
    <row r="65">
      <c r="A65" s="9" t="s">
        <v>498</v>
      </c>
      <c r="B65" s="10">
        <v>44561.0</v>
      </c>
      <c r="C65" s="11">
        <v>1.0</v>
      </c>
      <c r="D65" s="9" t="s">
        <v>499</v>
      </c>
      <c r="E65" s="11">
        <v>24872.0</v>
      </c>
      <c r="F65" s="9" t="s">
        <v>1655</v>
      </c>
      <c r="G65" s="9" t="s">
        <v>1582</v>
      </c>
      <c r="H65" s="9" t="s">
        <v>1583</v>
      </c>
      <c r="I65" s="9" t="s">
        <v>1584</v>
      </c>
      <c r="J65" s="10">
        <v>44561.0</v>
      </c>
      <c r="K65" s="9" t="s">
        <v>1658</v>
      </c>
      <c r="L65" s="9" t="s">
        <v>1659</v>
      </c>
      <c r="M65" s="12">
        <v>1.13091E8</v>
      </c>
      <c r="N65" s="9" t="s">
        <v>1586</v>
      </c>
    </row>
    <row r="66">
      <c r="A66" s="9" t="s">
        <v>500</v>
      </c>
      <c r="B66" s="10">
        <v>44561.0</v>
      </c>
      <c r="C66" s="11">
        <v>1.0</v>
      </c>
      <c r="D66" s="9" t="s">
        <v>501</v>
      </c>
      <c r="E66" s="11">
        <v>18414.0</v>
      </c>
      <c r="F66" s="9" t="s">
        <v>1655</v>
      </c>
      <c r="G66" s="9" t="s">
        <v>1582</v>
      </c>
      <c r="H66" s="9" t="s">
        <v>1583</v>
      </c>
      <c r="I66" s="9" t="s">
        <v>1584</v>
      </c>
      <c r="J66" s="10">
        <v>44561.0</v>
      </c>
      <c r="K66" s="9" t="s">
        <v>1658</v>
      </c>
      <c r="L66" s="9" t="s">
        <v>1659</v>
      </c>
      <c r="M66" s="12">
        <v>2.7268E7</v>
      </c>
      <c r="N66" s="9" t="s">
        <v>1586</v>
      </c>
    </row>
    <row r="67">
      <c r="A67" s="9" t="s">
        <v>502</v>
      </c>
      <c r="B67" s="10">
        <v>44561.0</v>
      </c>
      <c r="C67" s="11">
        <v>1.0</v>
      </c>
      <c r="D67" s="9" t="s">
        <v>503</v>
      </c>
      <c r="E67" s="11">
        <v>23469.0</v>
      </c>
      <c r="F67" s="9" t="s">
        <v>1655</v>
      </c>
      <c r="G67" s="9" t="s">
        <v>1582</v>
      </c>
      <c r="H67" s="9" t="s">
        <v>1583</v>
      </c>
      <c r="I67" s="9" t="s">
        <v>1584</v>
      </c>
      <c r="J67" s="10">
        <v>44561.0</v>
      </c>
      <c r="K67" s="9" t="s">
        <v>1658</v>
      </c>
      <c r="L67" s="9" t="s">
        <v>1659</v>
      </c>
      <c r="M67" s="12">
        <v>4.94383E8</v>
      </c>
      <c r="N67" s="9" t="s">
        <v>1586</v>
      </c>
    </row>
    <row r="68">
      <c r="A68" s="9" t="s">
        <v>504</v>
      </c>
      <c r="B68" s="10">
        <v>44561.0</v>
      </c>
      <c r="C68" s="11">
        <v>1.0</v>
      </c>
      <c r="D68" s="9" t="s">
        <v>335</v>
      </c>
      <c r="E68" s="11">
        <v>17450.0</v>
      </c>
      <c r="F68" s="9" t="s">
        <v>1655</v>
      </c>
      <c r="G68" s="9" t="s">
        <v>1582</v>
      </c>
      <c r="H68" s="9" t="s">
        <v>1583</v>
      </c>
      <c r="I68" s="9" t="s">
        <v>1584</v>
      </c>
      <c r="J68" s="10">
        <v>44561.0</v>
      </c>
      <c r="K68" s="9" t="s">
        <v>1658</v>
      </c>
      <c r="L68" s="9" t="s">
        <v>1659</v>
      </c>
      <c r="M68" s="12">
        <v>7.17317E9</v>
      </c>
      <c r="N68" s="9" t="s">
        <v>1586</v>
      </c>
    </row>
    <row r="69">
      <c r="A69" s="9" t="s">
        <v>505</v>
      </c>
      <c r="B69" s="10">
        <v>44561.0</v>
      </c>
      <c r="C69" s="11">
        <v>1.0</v>
      </c>
      <c r="D69" s="9" t="s">
        <v>238</v>
      </c>
      <c r="E69" s="11">
        <v>19364.0</v>
      </c>
      <c r="F69" s="9" t="s">
        <v>1655</v>
      </c>
      <c r="G69" s="9" t="s">
        <v>1582</v>
      </c>
      <c r="H69" s="9" t="s">
        <v>1583</v>
      </c>
      <c r="I69" s="9" t="s">
        <v>1584</v>
      </c>
      <c r="J69" s="10">
        <v>44561.0</v>
      </c>
      <c r="K69" s="9" t="s">
        <v>1658</v>
      </c>
      <c r="L69" s="9" t="s">
        <v>1659</v>
      </c>
      <c r="M69" s="12">
        <v>2.57185E8</v>
      </c>
      <c r="N69" s="9" t="s">
        <v>1586</v>
      </c>
    </row>
    <row r="70">
      <c r="A70" s="9" t="s">
        <v>506</v>
      </c>
      <c r="B70" s="10">
        <v>44561.0</v>
      </c>
      <c r="C70" s="11">
        <v>1.0</v>
      </c>
      <c r="D70" s="9" t="s">
        <v>149</v>
      </c>
      <c r="E70" s="11">
        <v>21024.0</v>
      </c>
      <c r="F70" s="9" t="s">
        <v>1655</v>
      </c>
      <c r="G70" s="9" t="s">
        <v>1582</v>
      </c>
      <c r="H70" s="9" t="s">
        <v>1583</v>
      </c>
      <c r="I70" s="9" t="s">
        <v>1584</v>
      </c>
      <c r="J70" s="10">
        <v>44561.0</v>
      </c>
      <c r="K70" s="9" t="s">
        <v>1658</v>
      </c>
      <c r="L70" s="9" t="s">
        <v>1659</v>
      </c>
      <c r="M70" s="12">
        <v>1.8316E7</v>
      </c>
      <c r="N70" s="9" t="s">
        <v>1586</v>
      </c>
    </row>
    <row r="71">
      <c r="A71" s="9" t="s">
        <v>507</v>
      </c>
      <c r="B71" s="10">
        <v>44561.0</v>
      </c>
      <c r="C71" s="11">
        <v>2.0</v>
      </c>
      <c r="D71" s="9" t="s">
        <v>508</v>
      </c>
      <c r="E71" s="11">
        <v>24929.0</v>
      </c>
      <c r="F71" s="9" t="s">
        <v>1655</v>
      </c>
      <c r="G71" s="9" t="s">
        <v>1582</v>
      </c>
      <c r="H71" s="9" t="s">
        <v>1583</v>
      </c>
      <c r="I71" s="9" t="s">
        <v>1584</v>
      </c>
      <c r="J71" s="10">
        <v>44561.0</v>
      </c>
      <c r="K71" s="9" t="s">
        <v>1658</v>
      </c>
      <c r="L71" s="9" t="s">
        <v>1659</v>
      </c>
      <c r="M71" s="12">
        <v>1.4100598E10</v>
      </c>
      <c r="N71" s="9" t="s">
        <v>1586</v>
      </c>
    </row>
    <row r="72">
      <c r="A72" s="9" t="s">
        <v>509</v>
      </c>
      <c r="B72" s="10">
        <v>44561.0</v>
      </c>
      <c r="C72" s="11">
        <v>1.0</v>
      </c>
      <c r="D72" s="9" t="s">
        <v>161</v>
      </c>
      <c r="E72" s="11">
        <v>18660.0</v>
      </c>
      <c r="F72" s="9" t="s">
        <v>1655</v>
      </c>
      <c r="G72" s="9" t="s">
        <v>1582</v>
      </c>
      <c r="H72" s="9" t="s">
        <v>1583</v>
      </c>
      <c r="I72" s="9" t="s">
        <v>1584</v>
      </c>
      <c r="J72" s="10">
        <v>44561.0</v>
      </c>
      <c r="K72" s="9" t="s">
        <v>1658</v>
      </c>
      <c r="L72" s="9" t="s">
        <v>1659</v>
      </c>
      <c r="M72" s="12">
        <v>1.7365E7</v>
      </c>
      <c r="N72" s="9" t="s">
        <v>1586</v>
      </c>
    </row>
    <row r="73">
      <c r="A73" s="9" t="s">
        <v>510</v>
      </c>
      <c r="B73" s="10">
        <v>44561.0</v>
      </c>
      <c r="C73" s="11">
        <v>1.0</v>
      </c>
      <c r="D73" s="9" t="s">
        <v>152</v>
      </c>
      <c r="E73" s="11">
        <v>20192.0</v>
      </c>
      <c r="F73" s="9" t="s">
        <v>1655</v>
      </c>
      <c r="G73" s="9" t="s">
        <v>1582</v>
      </c>
      <c r="H73" s="9" t="s">
        <v>1583</v>
      </c>
      <c r="I73" s="9" t="s">
        <v>1584</v>
      </c>
      <c r="J73" s="10">
        <v>44561.0</v>
      </c>
      <c r="K73" s="9" t="s">
        <v>1658</v>
      </c>
      <c r="L73" s="9" t="s">
        <v>1659</v>
      </c>
      <c r="M73" s="12">
        <v>1.974867E9</v>
      </c>
      <c r="N73" s="9" t="s">
        <v>1586</v>
      </c>
    </row>
    <row r="74">
      <c r="A74" s="9" t="s">
        <v>511</v>
      </c>
      <c r="B74" s="10">
        <v>44561.0</v>
      </c>
      <c r="C74" s="11">
        <v>1.0</v>
      </c>
      <c r="D74" s="9" t="s">
        <v>197</v>
      </c>
      <c r="E74" s="11">
        <v>17329.0</v>
      </c>
      <c r="F74" s="9" t="s">
        <v>1655</v>
      </c>
      <c r="G74" s="9" t="s">
        <v>1582</v>
      </c>
      <c r="H74" s="9" t="s">
        <v>1583</v>
      </c>
      <c r="I74" s="9" t="s">
        <v>1584</v>
      </c>
      <c r="J74" s="10">
        <v>44561.0</v>
      </c>
      <c r="K74" s="9" t="s">
        <v>1658</v>
      </c>
      <c r="L74" s="9" t="s">
        <v>1659</v>
      </c>
      <c r="M74" s="12">
        <v>1.1943639E10</v>
      </c>
      <c r="N74" s="9" t="s">
        <v>1586</v>
      </c>
    </row>
    <row r="75">
      <c r="A75" s="9" t="s">
        <v>512</v>
      </c>
      <c r="B75" s="10">
        <v>44561.0</v>
      </c>
      <c r="C75" s="11">
        <v>1.0</v>
      </c>
      <c r="D75" s="9" t="s">
        <v>334</v>
      </c>
      <c r="E75" s="11">
        <v>17930.0</v>
      </c>
      <c r="F75" s="9" t="s">
        <v>1655</v>
      </c>
      <c r="G75" s="9" t="s">
        <v>1582</v>
      </c>
      <c r="H75" s="9" t="s">
        <v>1583</v>
      </c>
      <c r="I75" s="9" t="s">
        <v>1584</v>
      </c>
      <c r="J75" s="10">
        <v>44561.0</v>
      </c>
      <c r="K75" s="9" t="s">
        <v>1658</v>
      </c>
      <c r="L75" s="9" t="s">
        <v>1659</v>
      </c>
      <c r="M75" s="12">
        <v>7.864319E9</v>
      </c>
      <c r="N75" s="9" t="s">
        <v>1586</v>
      </c>
    </row>
    <row r="76">
      <c r="A76" s="9" t="s">
        <v>513</v>
      </c>
      <c r="B76" s="10">
        <v>44561.0</v>
      </c>
      <c r="C76" s="11">
        <v>1.0</v>
      </c>
      <c r="D76" s="9" t="s">
        <v>514</v>
      </c>
      <c r="E76" s="11">
        <v>23060.0</v>
      </c>
      <c r="F76" s="9" t="s">
        <v>1655</v>
      </c>
      <c r="G76" s="9" t="s">
        <v>1582</v>
      </c>
      <c r="H76" s="9" t="s">
        <v>1583</v>
      </c>
      <c r="I76" s="9" t="s">
        <v>1584</v>
      </c>
      <c r="J76" s="10">
        <v>44561.0</v>
      </c>
      <c r="K76" s="9" t="s">
        <v>1658</v>
      </c>
      <c r="L76" s="9" t="s">
        <v>1659</v>
      </c>
      <c r="M76" s="12">
        <v>1.40208E8</v>
      </c>
      <c r="N76" s="9" t="s">
        <v>1586</v>
      </c>
    </row>
    <row r="77">
      <c r="A77" s="9" t="s">
        <v>515</v>
      </c>
      <c r="B77" s="10">
        <v>44561.0</v>
      </c>
      <c r="C77" s="11">
        <v>1.0</v>
      </c>
      <c r="D77" s="9" t="s">
        <v>146</v>
      </c>
      <c r="E77" s="11">
        <v>20397.0</v>
      </c>
      <c r="F77" s="9" t="s">
        <v>1655</v>
      </c>
      <c r="G77" s="9" t="s">
        <v>1582</v>
      </c>
      <c r="H77" s="9" t="s">
        <v>1583</v>
      </c>
      <c r="I77" s="9" t="s">
        <v>1584</v>
      </c>
      <c r="J77" s="10">
        <v>44561.0</v>
      </c>
      <c r="K77" s="9" t="s">
        <v>1658</v>
      </c>
      <c r="L77" s="9" t="s">
        <v>1659</v>
      </c>
      <c r="M77" s="12">
        <v>8.9361E8</v>
      </c>
      <c r="N77" s="9" t="s">
        <v>1586</v>
      </c>
    </row>
    <row r="78">
      <c r="A78" s="9" t="s">
        <v>516</v>
      </c>
      <c r="B78" s="10">
        <v>44561.0</v>
      </c>
      <c r="C78" s="11">
        <v>1.0</v>
      </c>
      <c r="D78" s="9" t="s">
        <v>363</v>
      </c>
      <c r="E78" s="11">
        <v>17671.0</v>
      </c>
      <c r="F78" s="9" t="s">
        <v>1655</v>
      </c>
      <c r="G78" s="9" t="s">
        <v>1582</v>
      </c>
      <c r="H78" s="9" t="s">
        <v>1583</v>
      </c>
      <c r="I78" s="9" t="s">
        <v>1584</v>
      </c>
      <c r="J78" s="10">
        <v>44561.0</v>
      </c>
      <c r="K78" s="9" t="s">
        <v>1658</v>
      </c>
      <c r="L78" s="9" t="s">
        <v>1659</v>
      </c>
      <c r="M78" s="12">
        <v>2.3017908E10</v>
      </c>
      <c r="N78" s="9" t="s">
        <v>1586</v>
      </c>
    </row>
    <row r="79">
      <c r="A79" s="9" t="s">
        <v>517</v>
      </c>
      <c r="B79" s="10">
        <v>44561.0</v>
      </c>
      <c r="C79" s="11">
        <v>1.0</v>
      </c>
      <c r="D79" s="9" t="s">
        <v>518</v>
      </c>
      <c r="E79" s="11">
        <v>26468.0</v>
      </c>
      <c r="F79" s="9" t="s">
        <v>1655</v>
      </c>
      <c r="G79" s="9" t="s">
        <v>1582</v>
      </c>
      <c r="H79" s="9" t="s">
        <v>1583</v>
      </c>
      <c r="I79" s="9" t="s">
        <v>1584</v>
      </c>
      <c r="J79" s="10">
        <v>44561.0</v>
      </c>
      <c r="K79" s="9" t="s">
        <v>1658</v>
      </c>
      <c r="L79" s="9" t="s">
        <v>1659</v>
      </c>
      <c r="M79" s="12">
        <v>9.1683E7</v>
      </c>
      <c r="N79" s="9" t="s">
        <v>1586</v>
      </c>
    </row>
    <row r="80">
      <c r="A80" s="9" t="s">
        <v>519</v>
      </c>
      <c r="B80" s="10">
        <v>44561.0</v>
      </c>
      <c r="C80" s="11">
        <v>1.0</v>
      </c>
      <c r="D80" s="9" t="s">
        <v>520</v>
      </c>
      <c r="E80" s="11">
        <v>17493.0</v>
      </c>
      <c r="F80" s="9" t="s">
        <v>1655</v>
      </c>
      <c r="G80" s="9" t="s">
        <v>1582</v>
      </c>
      <c r="H80" s="9" t="s">
        <v>1589</v>
      </c>
      <c r="I80" s="9" t="s">
        <v>1584</v>
      </c>
      <c r="J80" s="10">
        <v>44561.0</v>
      </c>
      <c r="K80" s="9" t="s">
        <v>1658</v>
      </c>
      <c r="L80" s="9" t="s">
        <v>1659</v>
      </c>
      <c r="M80" s="12">
        <v>0.0</v>
      </c>
      <c r="N80" s="9" t="s">
        <v>1586</v>
      </c>
    </row>
    <row r="81">
      <c r="A81" s="9" t="s">
        <v>521</v>
      </c>
      <c r="B81" s="10">
        <v>44286.0</v>
      </c>
      <c r="C81" s="11">
        <v>1.0</v>
      </c>
      <c r="D81" s="9" t="s">
        <v>522</v>
      </c>
      <c r="E81" s="11">
        <v>25496.0</v>
      </c>
      <c r="F81" s="9" t="s">
        <v>1655</v>
      </c>
      <c r="G81" s="9" t="s">
        <v>1582</v>
      </c>
      <c r="H81" s="9" t="s">
        <v>1583</v>
      </c>
      <c r="I81" s="9" t="s">
        <v>1584</v>
      </c>
      <c r="J81" s="10">
        <v>44286.0</v>
      </c>
      <c r="K81" s="9" t="s">
        <v>1658</v>
      </c>
      <c r="L81" s="9" t="s">
        <v>1659</v>
      </c>
      <c r="M81" s="12">
        <v>1.697649E9</v>
      </c>
      <c r="N81" s="9" t="s">
        <v>1586</v>
      </c>
    </row>
    <row r="82">
      <c r="A82" s="9" t="s">
        <v>523</v>
      </c>
      <c r="B82" s="10">
        <v>44561.0</v>
      </c>
      <c r="C82" s="11">
        <v>1.0</v>
      </c>
      <c r="D82" s="9" t="s">
        <v>524</v>
      </c>
      <c r="E82" s="11">
        <v>18430.0</v>
      </c>
      <c r="F82" s="9" t="s">
        <v>1655</v>
      </c>
      <c r="G82" s="9" t="s">
        <v>1582</v>
      </c>
      <c r="H82" s="9" t="s">
        <v>1583</v>
      </c>
      <c r="I82" s="9" t="s">
        <v>1584</v>
      </c>
      <c r="J82" s="10">
        <v>44561.0</v>
      </c>
      <c r="K82" s="9" t="s">
        <v>1658</v>
      </c>
      <c r="L82" s="9" t="s">
        <v>1659</v>
      </c>
      <c r="M82" s="12">
        <v>9.4715E7</v>
      </c>
      <c r="N82" s="9" t="s">
        <v>1586</v>
      </c>
    </row>
    <row r="83">
      <c r="A83" s="9" t="s">
        <v>525</v>
      </c>
      <c r="B83" s="10">
        <v>44561.0</v>
      </c>
      <c r="C83" s="11">
        <v>1.0</v>
      </c>
      <c r="D83" s="9" t="s">
        <v>526</v>
      </c>
      <c r="E83" s="11">
        <v>18538.0</v>
      </c>
      <c r="F83" s="9" t="s">
        <v>1655</v>
      </c>
      <c r="G83" s="9" t="s">
        <v>1582</v>
      </c>
      <c r="H83" s="9" t="s">
        <v>1583</v>
      </c>
      <c r="I83" s="9" t="s">
        <v>1584</v>
      </c>
      <c r="J83" s="10">
        <v>44561.0</v>
      </c>
      <c r="K83" s="9" t="s">
        <v>1658</v>
      </c>
      <c r="L83" s="9" t="s">
        <v>1659</v>
      </c>
      <c r="M83" s="12">
        <v>5176000.0</v>
      </c>
      <c r="N83" s="9" t="s">
        <v>1586</v>
      </c>
    </row>
    <row r="84">
      <c r="A84" s="9" t="s">
        <v>529</v>
      </c>
      <c r="B84" s="10">
        <v>44561.0</v>
      </c>
      <c r="C84" s="11">
        <v>1.0</v>
      </c>
      <c r="D84" s="9" t="s">
        <v>337</v>
      </c>
      <c r="E84" s="11">
        <v>19593.0</v>
      </c>
      <c r="F84" s="9" t="s">
        <v>1655</v>
      </c>
      <c r="G84" s="9" t="s">
        <v>1582</v>
      </c>
      <c r="H84" s="9" t="s">
        <v>1583</v>
      </c>
      <c r="I84" s="9" t="s">
        <v>1584</v>
      </c>
      <c r="J84" s="10">
        <v>44561.0</v>
      </c>
      <c r="K84" s="9" t="s">
        <v>1658</v>
      </c>
      <c r="L84" s="9" t="s">
        <v>1659</v>
      </c>
      <c r="M84" s="12">
        <v>3.7543E7</v>
      </c>
      <c r="N84" s="9" t="s">
        <v>1586</v>
      </c>
    </row>
    <row r="85">
      <c r="A85" s="9" t="s">
        <v>530</v>
      </c>
      <c r="B85" s="10">
        <v>44561.0</v>
      </c>
      <c r="C85" s="11">
        <v>1.0</v>
      </c>
      <c r="D85" s="9" t="s">
        <v>531</v>
      </c>
      <c r="E85" s="11">
        <v>18236.0</v>
      </c>
      <c r="F85" s="9" t="s">
        <v>1655</v>
      </c>
      <c r="G85" s="9" t="s">
        <v>1582</v>
      </c>
      <c r="H85" s="9" t="s">
        <v>1583</v>
      </c>
      <c r="I85" s="9" t="s">
        <v>1584</v>
      </c>
      <c r="J85" s="10">
        <v>44561.0</v>
      </c>
      <c r="K85" s="9" t="s">
        <v>1658</v>
      </c>
      <c r="L85" s="9" t="s">
        <v>1659</v>
      </c>
      <c r="M85" s="12">
        <v>0.0</v>
      </c>
      <c r="N85" s="9" t="s">
        <v>1586</v>
      </c>
    </row>
    <row r="86">
      <c r="A86" s="9" t="s">
        <v>532</v>
      </c>
      <c r="B86" s="10">
        <v>44561.0</v>
      </c>
      <c r="C86" s="11">
        <v>1.0</v>
      </c>
      <c r="D86" s="9" t="s">
        <v>339</v>
      </c>
      <c r="E86" s="11">
        <v>17892.0</v>
      </c>
      <c r="F86" s="9" t="s">
        <v>1655</v>
      </c>
      <c r="G86" s="9" t="s">
        <v>1582</v>
      </c>
      <c r="H86" s="9" t="s">
        <v>1583</v>
      </c>
      <c r="I86" s="9" t="s">
        <v>1584</v>
      </c>
      <c r="J86" s="10">
        <v>44561.0</v>
      </c>
      <c r="K86" s="9" t="s">
        <v>1658</v>
      </c>
      <c r="L86" s="9" t="s">
        <v>1659</v>
      </c>
      <c r="M86" s="12">
        <v>1.695413E9</v>
      </c>
      <c r="N86" s="9" t="s">
        <v>1586</v>
      </c>
    </row>
    <row r="87">
      <c r="A87" s="9" t="s">
        <v>533</v>
      </c>
      <c r="B87" s="10">
        <v>44561.0</v>
      </c>
      <c r="C87" s="11">
        <v>2.0</v>
      </c>
      <c r="D87" s="9" t="s">
        <v>82</v>
      </c>
      <c r="E87" s="11">
        <v>17884.0</v>
      </c>
      <c r="F87" s="9" t="s">
        <v>1655</v>
      </c>
      <c r="G87" s="9" t="s">
        <v>1582</v>
      </c>
      <c r="H87" s="9" t="s">
        <v>1583</v>
      </c>
      <c r="I87" s="9" t="s">
        <v>1584</v>
      </c>
      <c r="J87" s="10">
        <v>44561.0</v>
      </c>
      <c r="K87" s="9" t="s">
        <v>1658</v>
      </c>
      <c r="L87" s="9" t="s">
        <v>1659</v>
      </c>
      <c r="M87" s="12">
        <v>0.0</v>
      </c>
      <c r="N87" s="9" t="s">
        <v>1586</v>
      </c>
    </row>
    <row r="88">
      <c r="A88" s="9" t="s">
        <v>534</v>
      </c>
      <c r="B88" s="10">
        <v>44561.0</v>
      </c>
      <c r="C88" s="11">
        <v>2.0</v>
      </c>
      <c r="D88" s="9" t="s">
        <v>535</v>
      </c>
      <c r="E88" s="11">
        <v>18406.0</v>
      </c>
      <c r="F88" s="9" t="s">
        <v>1655</v>
      </c>
      <c r="G88" s="9" t="s">
        <v>1582</v>
      </c>
      <c r="H88" s="9" t="s">
        <v>1583</v>
      </c>
      <c r="I88" s="9" t="s">
        <v>1584</v>
      </c>
      <c r="J88" s="10">
        <v>44561.0</v>
      </c>
      <c r="K88" s="9" t="s">
        <v>1658</v>
      </c>
      <c r="L88" s="9" t="s">
        <v>1659</v>
      </c>
      <c r="M88" s="12">
        <v>856000.0</v>
      </c>
      <c r="N88" s="9" t="s">
        <v>1586</v>
      </c>
    </row>
    <row r="89">
      <c r="A89" s="9" t="s">
        <v>536</v>
      </c>
      <c r="B89" s="10">
        <v>44561.0</v>
      </c>
      <c r="C89" s="11">
        <v>1.0</v>
      </c>
      <c r="D89" s="9" t="s">
        <v>537</v>
      </c>
      <c r="E89" s="11">
        <v>18066.0</v>
      </c>
      <c r="F89" s="9" t="s">
        <v>1655</v>
      </c>
      <c r="G89" s="9" t="s">
        <v>1582</v>
      </c>
      <c r="H89" s="9" t="s">
        <v>1583</v>
      </c>
      <c r="I89" s="9" t="s">
        <v>1584</v>
      </c>
      <c r="J89" s="10">
        <v>44561.0</v>
      </c>
      <c r="K89" s="9" t="s">
        <v>1658</v>
      </c>
      <c r="L89" s="9" t="s">
        <v>1659</v>
      </c>
      <c r="M89" s="12">
        <v>44000.0</v>
      </c>
      <c r="N89" s="9" t="s">
        <v>1586</v>
      </c>
    </row>
    <row r="90">
      <c r="A90" s="9" t="s">
        <v>538</v>
      </c>
      <c r="B90" s="10">
        <v>44561.0</v>
      </c>
      <c r="C90" s="11">
        <v>1.0</v>
      </c>
      <c r="D90" s="9" t="s">
        <v>215</v>
      </c>
      <c r="E90" s="11">
        <v>17965.0</v>
      </c>
      <c r="F90" s="9" t="s">
        <v>1655</v>
      </c>
      <c r="G90" s="9" t="s">
        <v>1582</v>
      </c>
      <c r="H90" s="9" t="s">
        <v>1583</v>
      </c>
      <c r="I90" s="9" t="s">
        <v>1584</v>
      </c>
      <c r="J90" s="10">
        <v>44561.0</v>
      </c>
      <c r="K90" s="9" t="s">
        <v>1658</v>
      </c>
      <c r="L90" s="9" t="s">
        <v>1659</v>
      </c>
      <c r="M90" s="12">
        <v>123000.0</v>
      </c>
      <c r="N90" s="9" t="s">
        <v>1586</v>
      </c>
    </row>
    <row r="91">
      <c r="A91" s="9" t="s">
        <v>539</v>
      </c>
      <c r="B91" s="10">
        <v>44561.0</v>
      </c>
      <c r="C91" s="11">
        <v>1.0</v>
      </c>
      <c r="D91" s="9" t="s">
        <v>143</v>
      </c>
      <c r="E91" s="11">
        <v>17973.0</v>
      </c>
      <c r="F91" s="9" t="s">
        <v>1655</v>
      </c>
      <c r="G91" s="9" t="s">
        <v>1582</v>
      </c>
      <c r="H91" s="9" t="s">
        <v>1583</v>
      </c>
      <c r="I91" s="9" t="s">
        <v>1584</v>
      </c>
      <c r="J91" s="10">
        <v>44561.0</v>
      </c>
      <c r="K91" s="9" t="s">
        <v>1658</v>
      </c>
      <c r="L91" s="9" t="s">
        <v>1659</v>
      </c>
      <c r="M91" s="12">
        <v>4.176426E9</v>
      </c>
      <c r="N91" s="9" t="s">
        <v>1586</v>
      </c>
    </row>
    <row r="92">
      <c r="A92" s="9" t="s">
        <v>540</v>
      </c>
      <c r="B92" s="10">
        <v>44561.0</v>
      </c>
      <c r="C92" s="11">
        <v>1.0</v>
      </c>
      <c r="D92" s="9" t="s">
        <v>97</v>
      </c>
      <c r="E92" s="11">
        <v>18821.0</v>
      </c>
      <c r="F92" s="9" t="s">
        <v>1655</v>
      </c>
      <c r="G92" s="9" t="s">
        <v>1582</v>
      </c>
      <c r="H92" s="9" t="s">
        <v>1583</v>
      </c>
      <c r="I92" s="9" t="s">
        <v>1584</v>
      </c>
      <c r="J92" s="10">
        <v>44561.0</v>
      </c>
      <c r="K92" s="9" t="s">
        <v>1658</v>
      </c>
      <c r="L92" s="9" t="s">
        <v>1659</v>
      </c>
      <c r="M92" s="12">
        <v>6.546954E9</v>
      </c>
      <c r="N92" s="9" t="s">
        <v>1586</v>
      </c>
    </row>
    <row r="93">
      <c r="A93" s="9" t="s">
        <v>541</v>
      </c>
      <c r="B93" s="10">
        <v>44561.0</v>
      </c>
      <c r="C93" s="11">
        <v>1.0</v>
      </c>
      <c r="D93" s="9" t="s">
        <v>542</v>
      </c>
      <c r="E93" s="11">
        <v>22454.0</v>
      </c>
      <c r="F93" s="9" t="s">
        <v>1655</v>
      </c>
      <c r="G93" s="9" t="s">
        <v>1582</v>
      </c>
      <c r="H93" s="9" t="s">
        <v>1583</v>
      </c>
      <c r="I93" s="9" t="s">
        <v>1584</v>
      </c>
      <c r="J93" s="10">
        <v>44561.0</v>
      </c>
      <c r="K93" s="9" t="s">
        <v>1658</v>
      </c>
      <c r="L93" s="9" t="s">
        <v>1659</v>
      </c>
      <c r="M93" s="12">
        <v>1.59681E8</v>
      </c>
      <c r="N93" s="9" t="s">
        <v>1586</v>
      </c>
    </row>
    <row r="94">
      <c r="A94" s="9" t="s">
        <v>543</v>
      </c>
      <c r="B94" s="10">
        <v>44561.0</v>
      </c>
      <c r="C94" s="11">
        <v>1.0</v>
      </c>
      <c r="D94" s="9" t="s">
        <v>242</v>
      </c>
      <c r="E94" s="11">
        <v>20575.0</v>
      </c>
      <c r="F94" s="9" t="s">
        <v>1655</v>
      </c>
      <c r="G94" s="9" t="s">
        <v>1582</v>
      </c>
      <c r="H94" s="9" t="s">
        <v>1583</v>
      </c>
      <c r="I94" s="9" t="s">
        <v>1584</v>
      </c>
      <c r="J94" s="10">
        <v>44561.0</v>
      </c>
      <c r="K94" s="9" t="s">
        <v>1658</v>
      </c>
      <c r="L94" s="9" t="s">
        <v>1659</v>
      </c>
      <c r="M94" s="12">
        <v>4.3308079E10</v>
      </c>
      <c r="N94" s="9" t="s">
        <v>1586</v>
      </c>
    </row>
    <row r="95">
      <c r="A95" s="9" t="s">
        <v>544</v>
      </c>
      <c r="B95" s="10">
        <v>44561.0</v>
      </c>
      <c r="C95" s="11">
        <v>2.0</v>
      </c>
      <c r="D95" s="9" t="s">
        <v>68</v>
      </c>
      <c r="E95" s="11">
        <v>19771.0</v>
      </c>
      <c r="F95" s="9" t="s">
        <v>1655</v>
      </c>
      <c r="G95" s="9" t="s">
        <v>1582</v>
      </c>
      <c r="H95" s="9" t="s">
        <v>1583</v>
      </c>
      <c r="I95" s="9" t="s">
        <v>1584</v>
      </c>
      <c r="J95" s="10">
        <v>44561.0</v>
      </c>
      <c r="K95" s="9" t="s">
        <v>1658</v>
      </c>
      <c r="L95" s="9" t="s">
        <v>1659</v>
      </c>
      <c r="M95" s="12">
        <v>3.115915E9</v>
      </c>
      <c r="N95" s="9" t="s">
        <v>1586</v>
      </c>
    </row>
    <row r="96">
      <c r="A96" s="9" t="s">
        <v>545</v>
      </c>
      <c r="B96" s="10">
        <v>44561.0</v>
      </c>
      <c r="C96" s="11">
        <v>1.0</v>
      </c>
      <c r="D96" s="9" t="s">
        <v>226</v>
      </c>
      <c r="E96" s="11">
        <v>21431.0</v>
      </c>
      <c r="F96" s="9" t="s">
        <v>1655</v>
      </c>
      <c r="G96" s="9" t="s">
        <v>1582</v>
      </c>
      <c r="H96" s="9" t="s">
        <v>1583</v>
      </c>
      <c r="I96" s="9" t="s">
        <v>1584</v>
      </c>
      <c r="J96" s="10">
        <v>44561.0</v>
      </c>
      <c r="K96" s="9" t="s">
        <v>1658</v>
      </c>
      <c r="L96" s="9" t="s">
        <v>1659</v>
      </c>
      <c r="M96" s="12">
        <v>7.07162E9</v>
      </c>
      <c r="N96" s="9" t="s">
        <v>1586</v>
      </c>
    </row>
    <row r="97">
      <c r="A97" s="9" t="s">
        <v>546</v>
      </c>
      <c r="B97" s="10">
        <v>44561.0</v>
      </c>
      <c r="C97" s="11">
        <v>1.0</v>
      </c>
      <c r="D97" s="9" t="s">
        <v>547</v>
      </c>
      <c r="E97" s="11">
        <v>20478.0</v>
      </c>
      <c r="F97" s="9" t="s">
        <v>1655</v>
      </c>
      <c r="G97" s="9" t="s">
        <v>1582</v>
      </c>
      <c r="H97" s="9" t="s">
        <v>1583</v>
      </c>
      <c r="I97" s="9" t="s">
        <v>1584</v>
      </c>
      <c r="J97" s="10">
        <v>44561.0</v>
      </c>
      <c r="K97" s="9" t="s">
        <v>1658</v>
      </c>
      <c r="L97" s="9" t="s">
        <v>1659</v>
      </c>
      <c r="M97" s="12">
        <v>6.173173E9</v>
      </c>
      <c r="N97" s="9" t="s">
        <v>1586</v>
      </c>
    </row>
    <row r="98">
      <c r="A98" s="9" t="s">
        <v>548</v>
      </c>
      <c r="B98" s="10">
        <v>44561.0</v>
      </c>
      <c r="C98" s="11">
        <v>1.0</v>
      </c>
      <c r="D98" s="9" t="s">
        <v>317</v>
      </c>
      <c r="E98" s="11">
        <v>18333.0</v>
      </c>
      <c r="F98" s="9" t="s">
        <v>1655</v>
      </c>
      <c r="G98" s="9" t="s">
        <v>1582</v>
      </c>
      <c r="H98" s="9" t="s">
        <v>1589</v>
      </c>
      <c r="I98" s="9" t="s">
        <v>1584</v>
      </c>
      <c r="J98" s="10">
        <v>44561.0</v>
      </c>
      <c r="K98" s="9" t="s">
        <v>1658</v>
      </c>
      <c r="L98" s="9" t="s">
        <v>1659</v>
      </c>
      <c r="M98" s="12">
        <v>0.0</v>
      </c>
      <c r="N98" s="9" t="s">
        <v>1586</v>
      </c>
    </row>
    <row r="99">
      <c r="A99" s="9" t="s">
        <v>549</v>
      </c>
      <c r="B99" s="10">
        <v>44561.0</v>
      </c>
      <c r="C99" s="11">
        <v>1.0</v>
      </c>
      <c r="D99" s="9" t="s">
        <v>329</v>
      </c>
      <c r="E99" s="11">
        <v>18368.0</v>
      </c>
      <c r="F99" s="9" t="s">
        <v>1655</v>
      </c>
      <c r="G99" s="9" t="s">
        <v>1582</v>
      </c>
      <c r="H99" s="9" t="s">
        <v>1583</v>
      </c>
      <c r="I99" s="9" t="s">
        <v>1584</v>
      </c>
      <c r="J99" s="10">
        <v>44561.0</v>
      </c>
      <c r="K99" s="9" t="s">
        <v>1658</v>
      </c>
      <c r="L99" s="9" t="s">
        <v>1659</v>
      </c>
      <c r="M99" s="12">
        <v>1.056925E9</v>
      </c>
      <c r="N99" s="9" t="s">
        <v>1586</v>
      </c>
    </row>
    <row r="100">
      <c r="A100" s="9" t="s">
        <v>550</v>
      </c>
      <c r="B100" s="10">
        <v>44561.0</v>
      </c>
      <c r="C100" s="11">
        <v>1.0</v>
      </c>
      <c r="D100" s="9" t="s">
        <v>166</v>
      </c>
      <c r="E100" s="11">
        <v>18376.0</v>
      </c>
      <c r="F100" s="9" t="s">
        <v>1655</v>
      </c>
      <c r="G100" s="9" t="s">
        <v>1582</v>
      </c>
      <c r="H100" s="9" t="s">
        <v>1583</v>
      </c>
      <c r="I100" s="9" t="s">
        <v>1584</v>
      </c>
      <c r="J100" s="10">
        <v>44561.0</v>
      </c>
      <c r="K100" s="9" t="s">
        <v>1658</v>
      </c>
      <c r="L100" s="9" t="s">
        <v>1659</v>
      </c>
      <c r="M100" s="12">
        <v>1.2448274E10</v>
      </c>
      <c r="N100" s="9" t="s">
        <v>1586</v>
      </c>
    </row>
    <row r="101">
      <c r="A101" s="9" t="s">
        <v>551</v>
      </c>
      <c r="B101" s="10">
        <v>44561.0</v>
      </c>
      <c r="C101" s="11">
        <v>1.0</v>
      </c>
      <c r="D101" s="9" t="s">
        <v>370</v>
      </c>
      <c r="E101" s="11">
        <v>19330.0</v>
      </c>
      <c r="F101" s="9" t="s">
        <v>1655</v>
      </c>
      <c r="G101" s="9" t="s">
        <v>1582</v>
      </c>
      <c r="H101" s="9" t="s">
        <v>1583</v>
      </c>
      <c r="I101" s="9" t="s">
        <v>1584</v>
      </c>
      <c r="J101" s="10">
        <v>44561.0</v>
      </c>
      <c r="K101" s="9" t="s">
        <v>1658</v>
      </c>
      <c r="L101" s="9" t="s">
        <v>1659</v>
      </c>
      <c r="M101" s="12">
        <v>5.5222E7</v>
      </c>
      <c r="N101" s="9" t="s">
        <v>1586</v>
      </c>
    </row>
    <row r="102">
      <c r="A102" s="9" t="s">
        <v>552</v>
      </c>
      <c r="B102" s="10">
        <v>44561.0</v>
      </c>
      <c r="C102" s="11">
        <v>1.0</v>
      </c>
      <c r="D102" s="9" t="s">
        <v>553</v>
      </c>
      <c r="E102" s="11">
        <v>23167.0</v>
      </c>
      <c r="F102" s="9" t="s">
        <v>1655</v>
      </c>
      <c r="G102" s="9" t="s">
        <v>1582</v>
      </c>
      <c r="H102" s="9" t="s">
        <v>1583</v>
      </c>
      <c r="I102" s="9" t="s">
        <v>1584</v>
      </c>
      <c r="J102" s="10">
        <v>44561.0</v>
      </c>
      <c r="K102" s="9" t="s">
        <v>1658</v>
      </c>
      <c r="L102" s="9" t="s">
        <v>1659</v>
      </c>
      <c r="M102" s="12">
        <v>1.404676E9</v>
      </c>
      <c r="N102" s="9" t="s">
        <v>1586</v>
      </c>
    </row>
    <row r="103">
      <c r="A103" s="9" t="s">
        <v>554</v>
      </c>
      <c r="B103" s="10">
        <v>44561.0</v>
      </c>
      <c r="C103" s="11">
        <v>1.0</v>
      </c>
      <c r="D103" s="9" t="s">
        <v>155</v>
      </c>
      <c r="E103" s="11">
        <v>21849.0</v>
      </c>
      <c r="F103" s="9" t="s">
        <v>1655</v>
      </c>
      <c r="G103" s="9" t="s">
        <v>1582</v>
      </c>
      <c r="H103" s="9" t="s">
        <v>1583</v>
      </c>
      <c r="I103" s="9" t="s">
        <v>1584</v>
      </c>
      <c r="J103" s="10">
        <v>44561.0</v>
      </c>
      <c r="K103" s="9" t="s">
        <v>1658</v>
      </c>
      <c r="L103" s="9" t="s">
        <v>1659</v>
      </c>
      <c r="M103" s="12">
        <v>1.333244E9</v>
      </c>
      <c r="N103" s="9" t="s">
        <v>1586</v>
      </c>
    </row>
    <row r="104">
      <c r="A104" s="9" t="s">
        <v>555</v>
      </c>
      <c r="B104" s="10">
        <v>44561.0</v>
      </c>
      <c r="C104" s="11">
        <v>2.0</v>
      </c>
      <c r="D104" s="9" t="s">
        <v>198</v>
      </c>
      <c r="E104" s="11">
        <v>20010.0</v>
      </c>
      <c r="F104" s="9" t="s">
        <v>1655</v>
      </c>
      <c r="G104" s="9" t="s">
        <v>1582</v>
      </c>
      <c r="H104" s="9" t="s">
        <v>1583</v>
      </c>
      <c r="I104" s="9" t="s">
        <v>1584</v>
      </c>
      <c r="J104" s="10">
        <v>44561.0</v>
      </c>
      <c r="K104" s="9" t="s">
        <v>1658</v>
      </c>
      <c r="L104" s="9" t="s">
        <v>1659</v>
      </c>
      <c r="M104" s="12">
        <v>2.632061E9</v>
      </c>
      <c r="N104" s="9" t="s">
        <v>1586</v>
      </c>
    </row>
    <row r="105">
      <c r="A105" s="9" t="s">
        <v>556</v>
      </c>
      <c r="B105" s="10">
        <v>44561.0</v>
      </c>
      <c r="C105" s="11">
        <v>1.0</v>
      </c>
      <c r="D105" s="9" t="s">
        <v>174</v>
      </c>
      <c r="E105" s="11">
        <v>18597.0</v>
      </c>
      <c r="F105" s="9" t="s">
        <v>1655</v>
      </c>
      <c r="G105" s="9" t="s">
        <v>1582</v>
      </c>
      <c r="H105" s="9" t="s">
        <v>1583</v>
      </c>
      <c r="I105" s="9" t="s">
        <v>1584</v>
      </c>
      <c r="J105" s="10">
        <v>44561.0</v>
      </c>
      <c r="K105" s="9" t="s">
        <v>1658</v>
      </c>
      <c r="L105" s="9" t="s">
        <v>1659</v>
      </c>
      <c r="M105" s="12">
        <v>6315000.0</v>
      </c>
      <c r="N105" s="9" t="s">
        <v>1586</v>
      </c>
    </row>
    <row r="106">
      <c r="A106" s="9" t="s">
        <v>557</v>
      </c>
      <c r="B106" s="10">
        <v>44561.0</v>
      </c>
      <c r="C106" s="11">
        <v>3.0</v>
      </c>
      <c r="D106" s="9" t="s">
        <v>558</v>
      </c>
      <c r="E106" s="11">
        <v>25780.0</v>
      </c>
      <c r="F106" s="9" t="s">
        <v>1655</v>
      </c>
      <c r="G106" s="9" t="s">
        <v>1582</v>
      </c>
      <c r="H106" s="9" t="s">
        <v>1583</v>
      </c>
      <c r="I106" s="9" t="s">
        <v>1584</v>
      </c>
      <c r="J106" s="10">
        <v>44561.0</v>
      </c>
      <c r="K106" s="9" t="s">
        <v>1658</v>
      </c>
      <c r="L106" s="9" t="s">
        <v>1659</v>
      </c>
      <c r="M106" s="12">
        <v>4.1592E7</v>
      </c>
      <c r="N106" s="9" t="s">
        <v>1586</v>
      </c>
    </row>
    <row r="107">
      <c r="A107" s="9" t="s">
        <v>559</v>
      </c>
      <c r="B107" s="10">
        <v>44561.0</v>
      </c>
      <c r="C107" s="11">
        <v>1.0</v>
      </c>
      <c r="D107" s="9" t="s">
        <v>252</v>
      </c>
      <c r="E107" s="11">
        <v>19879.0</v>
      </c>
      <c r="F107" s="9" t="s">
        <v>1655</v>
      </c>
      <c r="G107" s="9" t="s">
        <v>1582</v>
      </c>
      <c r="H107" s="9" t="s">
        <v>1583</v>
      </c>
      <c r="I107" s="9" t="s">
        <v>1584</v>
      </c>
      <c r="J107" s="10">
        <v>44561.0</v>
      </c>
      <c r="K107" s="9" t="s">
        <v>1658</v>
      </c>
      <c r="L107" s="9" t="s">
        <v>1659</v>
      </c>
      <c r="M107" s="12">
        <v>881000.0</v>
      </c>
      <c r="N107" s="9" t="s">
        <v>1586</v>
      </c>
    </row>
    <row r="108">
      <c r="A108" s="9" t="s">
        <v>560</v>
      </c>
      <c r="B108" s="10">
        <v>44561.0</v>
      </c>
      <c r="C108" s="11">
        <v>2.0</v>
      </c>
      <c r="D108" s="9" t="s">
        <v>193</v>
      </c>
      <c r="E108" s="11">
        <v>14605.0</v>
      </c>
      <c r="F108" s="9" t="s">
        <v>1655</v>
      </c>
      <c r="G108" s="9" t="s">
        <v>1582</v>
      </c>
      <c r="H108" s="9" t="s">
        <v>1583</v>
      </c>
      <c r="I108" s="9" t="s">
        <v>1584</v>
      </c>
      <c r="J108" s="10">
        <v>44561.0</v>
      </c>
      <c r="K108" s="9" t="s">
        <v>1658</v>
      </c>
      <c r="L108" s="9" t="s">
        <v>1659</v>
      </c>
      <c r="M108" s="12">
        <v>5.822365E9</v>
      </c>
      <c r="N108" s="9" t="s">
        <v>1586</v>
      </c>
    </row>
    <row r="109">
      <c r="A109" s="9" t="s">
        <v>561</v>
      </c>
      <c r="B109" s="10">
        <v>44561.0</v>
      </c>
      <c r="C109" s="11">
        <v>1.0</v>
      </c>
      <c r="D109" s="9" t="s">
        <v>562</v>
      </c>
      <c r="E109" s="11">
        <v>26476.0</v>
      </c>
      <c r="F109" s="9" t="s">
        <v>1655</v>
      </c>
      <c r="G109" s="9" t="s">
        <v>1582</v>
      </c>
      <c r="H109" s="9" t="s">
        <v>1583</v>
      </c>
      <c r="I109" s="9" t="s">
        <v>1584</v>
      </c>
      <c r="J109" s="10">
        <v>44561.0</v>
      </c>
      <c r="K109" s="9" t="s">
        <v>1658</v>
      </c>
      <c r="L109" s="9" t="s">
        <v>1659</v>
      </c>
      <c r="M109" s="12">
        <v>1.1138E8</v>
      </c>
      <c r="N109" s="9" t="s">
        <v>1586</v>
      </c>
    </row>
    <row r="110">
      <c r="A110" s="9" t="s">
        <v>563</v>
      </c>
      <c r="B110" s="10">
        <v>44561.0</v>
      </c>
      <c r="C110" s="11">
        <v>1.0</v>
      </c>
      <c r="D110" s="9" t="s">
        <v>564</v>
      </c>
      <c r="E110" s="11">
        <v>20001.0</v>
      </c>
      <c r="F110" s="9" t="s">
        <v>1655</v>
      </c>
      <c r="G110" s="9" t="s">
        <v>1582</v>
      </c>
      <c r="H110" s="9" t="s">
        <v>1583</v>
      </c>
      <c r="I110" s="9" t="s">
        <v>1584</v>
      </c>
      <c r="J110" s="10">
        <v>44561.0</v>
      </c>
      <c r="K110" s="9" t="s">
        <v>1658</v>
      </c>
      <c r="L110" s="9" t="s">
        <v>1659</v>
      </c>
      <c r="M110" s="12">
        <v>0.0</v>
      </c>
      <c r="N110" s="9" t="s">
        <v>1586</v>
      </c>
    </row>
    <row r="111">
      <c r="A111" s="9" t="s">
        <v>565</v>
      </c>
      <c r="B111" s="10">
        <v>44561.0</v>
      </c>
      <c r="C111" s="11">
        <v>1.0</v>
      </c>
      <c r="D111" s="9" t="s">
        <v>234</v>
      </c>
      <c r="E111" s="11">
        <v>18775.0</v>
      </c>
      <c r="F111" s="9" t="s">
        <v>1655</v>
      </c>
      <c r="G111" s="9" t="s">
        <v>1582</v>
      </c>
      <c r="H111" s="9" t="s">
        <v>1583</v>
      </c>
      <c r="I111" s="9" t="s">
        <v>1584</v>
      </c>
      <c r="J111" s="10">
        <v>44561.0</v>
      </c>
      <c r="K111" s="9" t="s">
        <v>1658</v>
      </c>
      <c r="L111" s="9" t="s">
        <v>1659</v>
      </c>
      <c r="M111" s="12">
        <v>2.350517E9</v>
      </c>
      <c r="N111" s="9" t="s">
        <v>1586</v>
      </c>
    </row>
    <row r="112">
      <c r="A112" s="9" t="s">
        <v>566</v>
      </c>
      <c r="B112" s="10">
        <v>44561.0</v>
      </c>
      <c r="C112" s="11">
        <v>1.0</v>
      </c>
      <c r="D112" s="9" t="s">
        <v>567</v>
      </c>
      <c r="E112" s="11">
        <v>18759.0</v>
      </c>
      <c r="F112" s="9" t="s">
        <v>1655</v>
      </c>
      <c r="G112" s="9" t="s">
        <v>1582</v>
      </c>
      <c r="H112" s="9" t="s">
        <v>1583</v>
      </c>
      <c r="I112" s="9" t="s">
        <v>1584</v>
      </c>
      <c r="J112" s="10">
        <v>44561.0</v>
      </c>
      <c r="K112" s="9" t="s">
        <v>1658</v>
      </c>
      <c r="L112" s="9" t="s">
        <v>1659</v>
      </c>
      <c r="M112" s="12">
        <v>2517000.0</v>
      </c>
      <c r="N112" s="9" t="s">
        <v>1586</v>
      </c>
    </row>
    <row r="113">
      <c r="A113" s="9" t="s">
        <v>568</v>
      </c>
      <c r="B113" s="10">
        <v>44561.0</v>
      </c>
      <c r="C113" s="11">
        <v>1.0</v>
      </c>
      <c r="D113" s="9" t="s">
        <v>365</v>
      </c>
      <c r="E113" s="11">
        <v>19852.0</v>
      </c>
      <c r="F113" s="9" t="s">
        <v>1655</v>
      </c>
      <c r="G113" s="9" t="s">
        <v>1582</v>
      </c>
      <c r="H113" s="9" t="s">
        <v>1583</v>
      </c>
      <c r="I113" s="9" t="s">
        <v>1584</v>
      </c>
      <c r="J113" s="10">
        <v>44561.0</v>
      </c>
      <c r="K113" s="9" t="s">
        <v>1658</v>
      </c>
      <c r="L113" s="9" t="s">
        <v>1659</v>
      </c>
      <c r="M113" s="12">
        <v>6.20817E8</v>
      </c>
      <c r="N113" s="9" t="s">
        <v>1586</v>
      </c>
    </row>
    <row r="114">
      <c r="A114" s="9" t="s">
        <v>569</v>
      </c>
      <c r="B114" s="10">
        <v>44561.0</v>
      </c>
      <c r="C114" s="11">
        <v>1.0</v>
      </c>
      <c r="D114" s="9" t="s">
        <v>570</v>
      </c>
      <c r="E114" s="11">
        <v>26093.0</v>
      </c>
      <c r="F114" s="9" t="s">
        <v>1655</v>
      </c>
      <c r="G114" s="9" t="s">
        <v>1582</v>
      </c>
      <c r="H114" s="9" t="s">
        <v>1583</v>
      </c>
      <c r="I114" s="9" t="s">
        <v>1584</v>
      </c>
      <c r="J114" s="10">
        <v>44561.0</v>
      </c>
      <c r="K114" s="9" t="s">
        <v>1658</v>
      </c>
      <c r="L114" s="9" t="s">
        <v>1659</v>
      </c>
      <c r="M114" s="12">
        <v>6.7228E7</v>
      </c>
      <c r="N114" s="9" t="s">
        <v>1586</v>
      </c>
    </row>
    <row r="115">
      <c r="A115" s="9" t="s">
        <v>571</v>
      </c>
      <c r="B115" s="10">
        <v>44561.0</v>
      </c>
      <c r="C115" s="11">
        <v>1.0</v>
      </c>
      <c r="D115" s="9" t="s">
        <v>572</v>
      </c>
      <c r="E115" s="11">
        <v>24490.0</v>
      </c>
      <c r="F115" s="9" t="s">
        <v>1655</v>
      </c>
      <c r="G115" s="9" t="s">
        <v>1582</v>
      </c>
      <c r="H115" s="9" t="s">
        <v>1583</v>
      </c>
      <c r="I115" s="9" t="s">
        <v>1584</v>
      </c>
      <c r="J115" s="10">
        <v>44561.0</v>
      </c>
      <c r="K115" s="9" t="s">
        <v>1658</v>
      </c>
      <c r="L115" s="9" t="s">
        <v>1659</v>
      </c>
      <c r="M115" s="12">
        <v>5.71515E8</v>
      </c>
      <c r="N115" s="9" t="s">
        <v>1586</v>
      </c>
    </row>
    <row r="116">
      <c r="A116" s="9" t="s">
        <v>573</v>
      </c>
      <c r="B116" s="10">
        <v>44561.0</v>
      </c>
      <c r="C116" s="11">
        <v>1.0</v>
      </c>
      <c r="D116" s="9" t="s">
        <v>574</v>
      </c>
      <c r="E116" s="11">
        <v>26883.0</v>
      </c>
      <c r="F116" s="9" t="s">
        <v>1655</v>
      </c>
      <c r="G116" s="9" t="s">
        <v>1582</v>
      </c>
      <c r="H116" s="9" t="s">
        <v>1583</v>
      </c>
      <c r="I116" s="9" t="s">
        <v>1584</v>
      </c>
      <c r="J116" s="10">
        <v>44561.0</v>
      </c>
      <c r="K116" s="9" t="s">
        <v>1658</v>
      </c>
      <c r="L116" s="9" t="s">
        <v>1659</v>
      </c>
      <c r="M116" s="12">
        <v>3.31038E8</v>
      </c>
      <c r="N116" s="9" t="s">
        <v>1586</v>
      </c>
    </row>
    <row r="117">
      <c r="A117" s="9" t="s">
        <v>575</v>
      </c>
      <c r="B117" s="10">
        <v>44561.0</v>
      </c>
      <c r="C117" s="11">
        <v>1.0</v>
      </c>
      <c r="D117" s="9" t="s">
        <v>87</v>
      </c>
      <c r="E117" s="11">
        <v>18724.0</v>
      </c>
      <c r="F117" s="9" t="s">
        <v>1655</v>
      </c>
      <c r="G117" s="9" t="s">
        <v>1582</v>
      </c>
      <c r="H117" s="9" t="s">
        <v>1583</v>
      </c>
      <c r="I117" s="9" t="s">
        <v>1584</v>
      </c>
      <c r="J117" s="10">
        <v>44561.0</v>
      </c>
      <c r="K117" s="9" t="s">
        <v>1658</v>
      </c>
      <c r="L117" s="9" t="s">
        <v>1659</v>
      </c>
      <c r="M117" s="12">
        <v>972000.0</v>
      </c>
      <c r="N117" s="9" t="s">
        <v>1586</v>
      </c>
    </row>
    <row r="118">
      <c r="A118" s="9" t="s">
        <v>576</v>
      </c>
      <c r="B118" s="10">
        <v>44561.0</v>
      </c>
      <c r="C118" s="11">
        <v>1.0</v>
      </c>
      <c r="D118" s="9" t="s">
        <v>267</v>
      </c>
      <c r="E118" s="11">
        <v>20788.0</v>
      </c>
      <c r="F118" s="9" t="s">
        <v>1655</v>
      </c>
      <c r="G118" s="9" t="s">
        <v>1582</v>
      </c>
      <c r="H118" s="9" t="s">
        <v>1583</v>
      </c>
      <c r="I118" s="9" t="s">
        <v>1584</v>
      </c>
      <c r="J118" s="10">
        <v>44561.0</v>
      </c>
      <c r="K118" s="9" t="s">
        <v>1658</v>
      </c>
      <c r="L118" s="9" t="s">
        <v>1659</v>
      </c>
      <c r="M118" s="12">
        <v>3.4762242E10</v>
      </c>
      <c r="N118" s="9" t="s">
        <v>1586</v>
      </c>
    </row>
    <row r="119">
      <c r="A119" s="9" t="s">
        <v>577</v>
      </c>
      <c r="B119" s="10">
        <v>44561.0</v>
      </c>
      <c r="C119" s="11">
        <v>1.0</v>
      </c>
      <c r="D119" s="9" t="s">
        <v>163</v>
      </c>
      <c r="E119" s="11">
        <v>18953.0</v>
      </c>
      <c r="F119" s="9" t="s">
        <v>1655</v>
      </c>
      <c r="G119" s="9" t="s">
        <v>1582</v>
      </c>
      <c r="H119" s="9" t="s">
        <v>1583</v>
      </c>
      <c r="I119" s="9" t="s">
        <v>1584</v>
      </c>
      <c r="J119" s="10">
        <v>44561.0</v>
      </c>
      <c r="K119" s="9" t="s">
        <v>1658</v>
      </c>
      <c r="L119" s="9" t="s">
        <v>1659</v>
      </c>
      <c r="M119" s="12">
        <v>7.18168E8</v>
      </c>
      <c r="N119" s="9" t="s">
        <v>1586</v>
      </c>
    </row>
    <row r="120">
      <c r="A120" s="9" t="s">
        <v>578</v>
      </c>
      <c r="B120" s="10">
        <v>44561.0</v>
      </c>
      <c r="C120" s="11">
        <v>1.0</v>
      </c>
      <c r="D120" s="9" t="s">
        <v>178</v>
      </c>
      <c r="E120" s="11">
        <v>19763.0</v>
      </c>
      <c r="F120" s="9" t="s">
        <v>1655</v>
      </c>
      <c r="G120" s="9" t="s">
        <v>1582</v>
      </c>
      <c r="H120" s="9" t="s">
        <v>1583</v>
      </c>
      <c r="I120" s="9" t="s">
        <v>1584</v>
      </c>
      <c r="J120" s="10">
        <v>44561.0</v>
      </c>
      <c r="K120" s="9" t="s">
        <v>1658</v>
      </c>
      <c r="L120" s="9" t="s">
        <v>1659</v>
      </c>
      <c r="M120" s="12">
        <v>2.76429E8</v>
      </c>
      <c r="N120" s="9" t="s">
        <v>1586</v>
      </c>
    </row>
    <row r="121">
      <c r="A121" s="9" t="s">
        <v>579</v>
      </c>
      <c r="B121" s="10">
        <v>44561.0</v>
      </c>
      <c r="C121" s="11">
        <v>1.0</v>
      </c>
      <c r="D121" s="9" t="s">
        <v>91</v>
      </c>
      <c r="E121" s="11">
        <v>19119.0</v>
      </c>
      <c r="F121" s="9" t="s">
        <v>1655</v>
      </c>
      <c r="G121" s="9" t="s">
        <v>1582</v>
      </c>
      <c r="H121" s="9" t="s">
        <v>1583</v>
      </c>
      <c r="I121" s="9" t="s">
        <v>1584</v>
      </c>
      <c r="J121" s="10">
        <v>44561.0</v>
      </c>
      <c r="K121" s="9" t="s">
        <v>1658</v>
      </c>
      <c r="L121" s="9" t="s">
        <v>1659</v>
      </c>
      <c r="M121" s="12">
        <v>0.0</v>
      </c>
      <c r="N121" s="9" t="s">
        <v>1586</v>
      </c>
    </row>
    <row r="122">
      <c r="A122" s="9" t="s">
        <v>580</v>
      </c>
      <c r="B122" s="10">
        <v>44561.0</v>
      </c>
      <c r="C122" s="11">
        <v>1.0</v>
      </c>
      <c r="D122" s="9" t="s">
        <v>92</v>
      </c>
      <c r="E122" s="11">
        <v>19135.0</v>
      </c>
      <c r="F122" s="9" t="s">
        <v>1655</v>
      </c>
      <c r="G122" s="9" t="s">
        <v>1582</v>
      </c>
      <c r="H122" s="9" t="s">
        <v>1583</v>
      </c>
      <c r="I122" s="9" t="s">
        <v>1584</v>
      </c>
      <c r="J122" s="10">
        <v>44561.0</v>
      </c>
      <c r="K122" s="9" t="s">
        <v>1658</v>
      </c>
      <c r="L122" s="9" t="s">
        <v>1659</v>
      </c>
      <c r="M122" s="12">
        <v>0.0</v>
      </c>
      <c r="N122" s="9" t="s">
        <v>1586</v>
      </c>
    </row>
    <row r="123">
      <c r="A123" s="9" t="s">
        <v>581</v>
      </c>
      <c r="B123" s="10">
        <v>44561.0</v>
      </c>
      <c r="C123" s="11">
        <v>1.0</v>
      </c>
      <c r="D123" s="9" t="s">
        <v>582</v>
      </c>
      <c r="E123" s="11">
        <v>19100.0</v>
      </c>
      <c r="F123" s="9" t="s">
        <v>1655</v>
      </c>
      <c r="G123" s="9" t="s">
        <v>1582</v>
      </c>
      <c r="H123" s="9" t="s">
        <v>1583</v>
      </c>
      <c r="I123" s="9" t="s">
        <v>1584</v>
      </c>
      <c r="J123" s="10">
        <v>44561.0</v>
      </c>
      <c r="K123" s="9" t="s">
        <v>1658</v>
      </c>
      <c r="L123" s="9" t="s">
        <v>1659</v>
      </c>
      <c r="M123" s="12">
        <v>4.13584E8</v>
      </c>
      <c r="N123" s="9" t="s">
        <v>1586</v>
      </c>
    </row>
    <row r="124">
      <c r="A124" s="9" t="s">
        <v>583</v>
      </c>
      <c r="B124" s="10">
        <v>44561.0</v>
      </c>
      <c r="C124" s="11">
        <v>1.0</v>
      </c>
      <c r="D124" s="9" t="s">
        <v>584</v>
      </c>
      <c r="E124" s="11">
        <v>19097.0</v>
      </c>
      <c r="F124" s="9" t="s">
        <v>1655</v>
      </c>
      <c r="G124" s="9" t="s">
        <v>1582</v>
      </c>
      <c r="H124" s="9" t="s">
        <v>1583</v>
      </c>
      <c r="I124" s="9" t="s">
        <v>1584</v>
      </c>
      <c r="J124" s="10">
        <v>44561.0</v>
      </c>
      <c r="K124" s="9" t="s">
        <v>1658</v>
      </c>
      <c r="L124" s="9" t="s">
        <v>1659</v>
      </c>
      <c r="M124" s="12">
        <v>0.0</v>
      </c>
      <c r="N124" s="9" t="s">
        <v>1586</v>
      </c>
    </row>
    <row r="125">
      <c r="A125" s="9" t="s">
        <v>585</v>
      </c>
      <c r="B125" s="10">
        <v>44561.0</v>
      </c>
      <c r="C125" s="11">
        <v>1.0</v>
      </c>
      <c r="D125" s="9" t="s">
        <v>586</v>
      </c>
      <c r="E125" s="11">
        <v>22799.0</v>
      </c>
      <c r="F125" s="9" t="s">
        <v>1655</v>
      </c>
      <c r="G125" s="9" t="s">
        <v>1582</v>
      </c>
      <c r="H125" s="9" t="s">
        <v>1583</v>
      </c>
      <c r="I125" s="9" t="s">
        <v>1584</v>
      </c>
      <c r="J125" s="10">
        <v>44561.0</v>
      </c>
      <c r="K125" s="9" t="s">
        <v>1658</v>
      </c>
      <c r="L125" s="9" t="s">
        <v>1659</v>
      </c>
      <c r="M125" s="12">
        <v>2.76087E8</v>
      </c>
      <c r="N125" s="9" t="s">
        <v>1586</v>
      </c>
    </row>
    <row r="126">
      <c r="A126" s="9" t="s">
        <v>587</v>
      </c>
      <c r="B126" s="10">
        <v>44561.0</v>
      </c>
      <c r="C126" s="11">
        <v>1.0</v>
      </c>
      <c r="D126" s="9" t="s">
        <v>588</v>
      </c>
      <c r="E126" s="11">
        <v>25925.0</v>
      </c>
      <c r="F126" s="9" t="s">
        <v>1655</v>
      </c>
      <c r="G126" s="9" t="s">
        <v>1582</v>
      </c>
      <c r="H126" s="9" t="s">
        <v>1583</v>
      </c>
      <c r="I126" s="9" t="s">
        <v>1584</v>
      </c>
      <c r="J126" s="10">
        <v>44561.0</v>
      </c>
      <c r="K126" s="9" t="s">
        <v>1658</v>
      </c>
      <c r="L126" s="9" t="s">
        <v>1659</v>
      </c>
      <c r="M126" s="12">
        <v>5.4835E7</v>
      </c>
      <c r="N126" s="9" t="s">
        <v>1586</v>
      </c>
    </row>
    <row r="127">
      <c r="A127" s="9" t="s">
        <v>589</v>
      </c>
      <c r="B127" s="10">
        <v>44561.0</v>
      </c>
      <c r="C127" s="11">
        <v>1.0</v>
      </c>
      <c r="D127" s="9" t="s">
        <v>590</v>
      </c>
      <c r="E127" s="11">
        <v>23442.0</v>
      </c>
      <c r="F127" s="9" t="s">
        <v>1655</v>
      </c>
      <c r="G127" s="9" t="s">
        <v>1582</v>
      </c>
      <c r="H127" s="9" t="s">
        <v>1583</v>
      </c>
      <c r="I127" s="9" t="s">
        <v>1584</v>
      </c>
      <c r="J127" s="10">
        <v>44561.0</v>
      </c>
      <c r="K127" s="9" t="s">
        <v>1658</v>
      </c>
      <c r="L127" s="9" t="s">
        <v>1659</v>
      </c>
      <c r="M127" s="12">
        <v>1.136231E9</v>
      </c>
      <c r="N127" s="9" t="s">
        <v>1586</v>
      </c>
    </row>
    <row r="128">
      <c r="A128" s="9" t="s">
        <v>591</v>
      </c>
      <c r="B128" s="10">
        <v>44561.0</v>
      </c>
      <c r="C128" s="11">
        <v>3.0</v>
      </c>
      <c r="D128" s="9" t="s">
        <v>177</v>
      </c>
      <c r="E128" s="11">
        <v>19453.0</v>
      </c>
      <c r="F128" s="9" t="s">
        <v>1655</v>
      </c>
      <c r="G128" s="9" t="s">
        <v>1582</v>
      </c>
      <c r="H128" s="9" t="s">
        <v>1583</v>
      </c>
      <c r="I128" s="9" t="s">
        <v>1584</v>
      </c>
      <c r="J128" s="10">
        <v>44561.0</v>
      </c>
      <c r="K128" s="9" t="s">
        <v>1658</v>
      </c>
      <c r="L128" s="9" t="s">
        <v>1659</v>
      </c>
      <c r="M128" s="12">
        <v>6.4177E7</v>
      </c>
      <c r="N128" s="9" t="s">
        <v>1586</v>
      </c>
    </row>
    <row r="129">
      <c r="A129" s="9" t="s">
        <v>592</v>
      </c>
      <c r="B129" s="10">
        <v>44561.0</v>
      </c>
      <c r="C129" s="11">
        <v>1.0</v>
      </c>
      <c r="D129" s="9" t="s">
        <v>133</v>
      </c>
      <c r="E129" s="11">
        <v>19275.0</v>
      </c>
      <c r="F129" s="9" t="s">
        <v>1655</v>
      </c>
      <c r="G129" s="9" t="s">
        <v>1582</v>
      </c>
      <c r="H129" s="9" t="s">
        <v>1583</v>
      </c>
      <c r="I129" s="9" t="s">
        <v>1584</v>
      </c>
      <c r="J129" s="10">
        <v>44561.0</v>
      </c>
      <c r="K129" s="9" t="s">
        <v>1658</v>
      </c>
      <c r="L129" s="9" t="s">
        <v>1659</v>
      </c>
      <c r="M129" s="12">
        <v>5.129999E9</v>
      </c>
      <c r="N129" s="9" t="s">
        <v>1586</v>
      </c>
    </row>
    <row r="130">
      <c r="A130" s="9" t="s">
        <v>593</v>
      </c>
      <c r="B130" s="10">
        <v>44561.0</v>
      </c>
      <c r="C130" s="11">
        <v>1.0</v>
      </c>
      <c r="D130" s="9" t="s">
        <v>594</v>
      </c>
      <c r="E130" s="11">
        <v>19429.0</v>
      </c>
      <c r="F130" s="9" t="s">
        <v>1655</v>
      </c>
      <c r="G130" s="9" t="s">
        <v>1582</v>
      </c>
      <c r="H130" s="9" t="s">
        <v>1589</v>
      </c>
      <c r="I130" s="9" t="s">
        <v>1584</v>
      </c>
      <c r="J130" s="10">
        <v>44561.0</v>
      </c>
      <c r="K130" s="9" t="s">
        <v>1658</v>
      </c>
      <c r="L130" s="9" t="s">
        <v>1659</v>
      </c>
      <c r="M130" s="12">
        <v>0.0</v>
      </c>
      <c r="N130" s="9" t="s">
        <v>1586</v>
      </c>
    </row>
    <row r="131">
      <c r="A131" s="9" t="s">
        <v>595</v>
      </c>
      <c r="B131" s="10">
        <v>44561.0</v>
      </c>
      <c r="C131" s="11">
        <v>1.0</v>
      </c>
      <c r="D131" s="9" t="s">
        <v>596</v>
      </c>
      <c r="E131" s="11">
        <v>24015.0</v>
      </c>
      <c r="F131" s="9" t="s">
        <v>1655</v>
      </c>
      <c r="G131" s="9" t="s">
        <v>1582</v>
      </c>
      <c r="H131" s="9" t="s">
        <v>1583</v>
      </c>
      <c r="I131" s="9" t="s">
        <v>1584</v>
      </c>
      <c r="J131" s="10">
        <v>44561.0</v>
      </c>
      <c r="K131" s="9" t="s">
        <v>1658</v>
      </c>
      <c r="L131" s="9" t="s">
        <v>1659</v>
      </c>
      <c r="M131" s="12">
        <v>3.81123E9</v>
      </c>
      <c r="N131" s="9" t="s">
        <v>1586</v>
      </c>
    </row>
    <row r="132">
      <c r="A132" s="9" t="s">
        <v>597</v>
      </c>
      <c r="B132" s="10">
        <v>44561.0</v>
      </c>
      <c r="C132" s="11">
        <v>1.0</v>
      </c>
      <c r="D132" s="9" t="s">
        <v>598</v>
      </c>
      <c r="E132" s="11">
        <v>26808.0</v>
      </c>
      <c r="F132" s="9" t="s">
        <v>1655</v>
      </c>
      <c r="G132" s="9" t="s">
        <v>1582</v>
      </c>
      <c r="H132" s="9" t="s">
        <v>1583</v>
      </c>
      <c r="I132" s="9" t="s">
        <v>1584</v>
      </c>
      <c r="J132" s="10">
        <v>44561.0</v>
      </c>
      <c r="K132" s="9" t="s">
        <v>1658</v>
      </c>
      <c r="L132" s="9" t="s">
        <v>1659</v>
      </c>
      <c r="M132" s="12">
        <v>8.418869E9</v>
      </c>
      <c r="N132" s="9" t="s">
        <v>1586</v>
      </c>
    </row>
    <row r="133">
      <c r="A133" s="9" t="s">
        <v>599</v>
      </c>
      <c r="B133" s="10">
        <v>44561.0</v>
      </c>
      <c r="C133" s="11">
        <v>1.0</v>
      </c>
      <c r="D133" s="9" t="s">
        <v>600</v>
      </c>
      <c r="E133" s="11">
        <v>24740.0</v>
      </c>
      <c r="F133" s="9" t="s">
        <v>1655</v>
      </c>
      <c r="G133" s="9" t="s">
        <v>1582</v>
      </c>
      <c r="H133" s="9" t="s">
        <v>1583</v>
      </c>
      <c r="I133" s="9" t="s">
        <v>1584</v>
      </c>
      <c r="J133" s="10">
        <v>44561.0</v>
      </c>
      <c r="K133" s="9" t="s">
        <v>1658</v>
      </c>
      <c r="L133" s="9" t="s">
        <v>1659</v>
      </c>
      <c r="M133" s="12">
        <v>6.658874E9</v>
      </c>
      <c r="N133" s="9" t="s">
        <v>1586</v>
      </c>
    </row>
    <row r="134">
      <c r="A134" s="9" t="s">
        <v>601</v>
      </c>
      <c r="B134" s="10">
        <v>44561.0</v>
      </c>
      <c r="C134" s="11">
        <v>1.0</v>
      </c>
      <c r="D134" s="9" t="s">
        <v>196</v>
      </c>
      <c r="E134" s="11">
        <v>21237.0</v>
      </c>
      <c r="F134" s="9" t="s">
        <v>1655</v>
      </c>
      <c r="G134" s="9" t="s">
        <v>1582</v>
      </c>
      <c r="H134" s="9" t="s">
        <v>1583</v>
      </c>
      <c r="I134" s="9" t="s">
        <v>1584</v>
      </c>
      <c r="J134" s="10">
        <v>44561.0</v>
      </c>
      <c r="K134" s="9" t="s">
        <v>1658</v>
      </c>
      <c r="L134" s="9" t="s">
        <v>1659</v>
      </c>
      <c r="M134" s="12">
        <v>4.775508E9</v>
      </c>
      <c r="N134" s="9" t="s">
        <v>1586</v>
      </c>
    </row>
    <row r="135">
      <c r="A135" s="9" t="s">
        <v>602</v>
      </c>
      <c r="B135" s="10">
        <v>44561.0</v>
      </c>
      <c r="C135" s="11">
        <v>1.0</v>
      </c>
      <c r="D135" s="9" t="s">
        <v>603</v>
      </c>
      <c r="E135" s="11">
        <v>21555.0</v>
      </c>
      <c r="F135" s="9" t="s">
        <v>1655</v>
      </c>
      <c r="G135" s="9" t="s">
        <v>1582</v>
      </c>
      <c r="H135" s="9" t="s">
        <v>1583</v>
      </c>
      <c r="I135" s="9" t="s">
        <v>1584</v>
      </c>
      <c r="J135" s="10">
        <v>44561.0</v>
      </c>
      <c r="K135" s="9" t="s">
        <v>1658</v>
      </c>
      <c r="L135" s="9" t="s">
        <v>1659</v>
      </c>
      <c r="M135" s="12">
        <v>3.698483E9</v>
      </c>
      <c r="N135" s="9" t="s">
        <v>1586</v>
      </c>
    </row>
    <row r="136">
      <c r="A136" s="9" t="s">
        <v>604</v>
      </c>
      <c r="B136" s="10">
        <v>44561.0</v>
      </c>
      <c r="C136" s="11">
        <v>1.0</v>
      </c>
      <c r="D136" s="9" t="s">
        <v>605</v>
      </c>
      <c r="E136" s="11">
        <v>24945.0</v>
      </c>
      <c r="F136" s="9" t="s">
        <v>1655</v>
      </c>
      <c r="G136" s="9" t="s">
        <v>1582</v>
      </c>
      <c r="H136" s="9" t="s">
        <v>1583</v>
      </c>
      <c r="I136" s="9" t="s">
        <v>1584</v>
      </c>
      <c r="J136" s="10">
        <v>44561.0</v>
      </c>
      <c r="K136" s="9" t="s">
        <v>1658</v>
      </c>
      <c r="L136" s="9" t="s">
        <v>1659</v>
      </c>
      <c r="M136" s="12">
        <v>1.699589E9</v>
      </c>
      <c r="N136" s="9" t="s">
        <v>1586</v>
      </c>
    </row>
    <row r="137">
      <c r="A137" s="9" t="s">
        <v>606</v>
      </c>
      <c r="B137" s="10">
        <v>44561.0</v>
      </c>
      <c r="C137" s="11">
        <v>1.0</v>
      </c>
      <c r="D137" s="9" t="s">
        <v>84</v>
      </c>
      <c r="E137" s="11">
        <v>19305.0</v>
      </c>
      <c r="F137" s="9" t="s">
        <v>1655</v>
      </c>
      <c r="G137" s="9" t="s">
        <v>1582</v>
      </c>
      <c r="H137" s="9" t="s">
        <v>1583</v>
      </c>
      <c r="I137" s="9" t="s">
        <v>1584</v>
      </c>
      <c r="J137" s="10">
        <v>44561.0</v>
      </c>
      <c r="K137" s="9" t="s">
        <v>1658</v>
      </c>
      <c r="L137" s="9" t="s">
        <v>1659</v>
      </c>
      <c r="M137" s="12">
        <v>1.72105E8</v>
      </c>
      <c r="N137" s="9" t="s">
        <v>1586</v>
      </c>
    </row>
    <row r="138">
      <c r="A138" s="9" t="s">
        <v>607</v>
      </c>
      <c r="B138" s="10">
        <v>44561.0</v>
      </c>
      <c r="C138" s="11">
        <v>1.0</v>
      </c>
      <c r="D138" s="9" t="s">
        <v>272</v>
      </c>
      <c r="E138" s="11">
        <v>20613.0</v>
      </c>
      <c r="F138" s="9" t="s">
        <v>1655</v>
      </c>
      <c r="G138" s="9" t="s">
        <v>1582</v>
      </c>
      <c r="H138" s="9" t="s">
        <v>1583</v>
      </c>
      <c r="I138" s="9" t="s">
        <v>1584</v>
      </c>
      <c r="J138" s="10">
        <v>44561.0</v>
      </c>
      <c r="K138" s="9" t="s">
        <v>1658</v>
      </c>
      <c r="L138" s="9" t="s">
        <v>1659</v>
      </c>
      <c r="M138" s="12">
        <v>3.01483E8</v>
      </c>
      <c r="N138" s="9" t="s">
        <v>1586</v>
      </c>
    </row>
    <row r="139">
      <c r="A139" s="9" t="s">
        <v>608</v>
      </c>
      <c r="B139" s="10">
        <v>44561.0</v>
      </c>
      <c r="C139" s="11">
        <v>2.0</v>
      </c>
      <c r="D139" s="9" t="s">
        <v>200</v>
      </c>
      <c r="E139" s="11">
        <v>18309.0</v>
      </c>
      <c r="F139" s="9" t="s">
        <v>1655</v>
      </c>
      <c r="G139" s="9" t="s">
        <v>1582</v>
      </c>
      <c r="H139" s="9" t="s">
        <v>1583</v>
      </c>
      <c r="I139" s="9" t="s">
        <v>1584</v>
      </c>
      <c r="J139" s="10">
        <v>44561.0</v>
      </c>
      <c r="K139" s="9" t="s">
        <v>1658</v>
      </c>
      <c r="L139" s="9" t="s">
        <v>1659</v>
      </c>
      <c r="M139" s="12">
        <v>5.483062E9</v>
      </c>
      <c r="N139" s="9" t="s">
        <v>1586</v>
      </c>
    </row>
    <row r="140">
      <c r="A140" s="9" t="s">
        <v>609</v>
      </c>
      <c r="B140" s="10">
        <v>44561.0</v>
      </c>
      <c r="C140" s="11">
        <v>1.0</v>
      </c>
      <c r="D140" s="9" t="s">
        <v>312</v>
      </c>
      <c r="E140" s="11">
        <v>9717.0</v>
      </c>
      <c r="F140" s="9" t="s">
        <v>1655</v>
      </c>
      <c r="G140" s="9" t="s">
        <v>1582</v>
      </c>
      <c r="H140" s="9" t="s">
        <v>1583</v>
      </c>
      <c r="I140" s="9" t="s">
        <v>1584</v>
      </c>
      <c r="J140" s="10">
        <v>44561.0</v>
      </c>
      <c r="K140" s="9" t="s">
        <v>1658</v>
      </c>
      <c r="L140" s="9" t="s">
        <v>1659</v>
      </c>
      <c r="M140" s="12">
        <v>835000.0</v>
      </c>
      <c r="N140" s="9" t="s">
        <v>1586</v>
      </c>
    </row>
    <row r="141">
      <c r="A141" s="9" t="s">
        <v>610</v>
      </c>
      <c r="B141" s="10">
        <v>44561.0</v>
      </c>
      <c r="C141" s="11">
        <v>1.0</v>
      </c>
      <c r="D141" s="9" t="s">
        <v>611</v>
      </c>
      <c r="E141" s="11">
        <v>26166.0</v>
      </c>
      <c r="F141" s="9" t="s">
        <v>1655</v>
      </c>
      <c r="G141" s="9" t="s">
        <v>1582</v>
      </c>
      <c r="H141" s="9" t="s">
        <v>1583</v>
      </c>
      <c r="I141" s="9" t="s">
        <v>1584</v>
      </c>
      <c r="J141" s="10">
        <v>44561.0</v>
      </c>
      <c r="K141" s="9" t="s">
        <v>1658</v>
      </c>
      <c r="L141" s="9" t="s">
        <v>1659</v>
      </c>
      <c r="M141" s="12">
        <v>7.54813E8</v>
      </c>
      <c r="N141" s="9" t="s">
        <v>1586</v>
      </c>
    </row>
    <row r="142">
      <c r="A142" s="9" t="s">
        <v>612</v>
      </c>
      <c r="B142" s="10">
        <v>44561.0</v>
      </c>
      <c r="C142" s="11">
        <v>1.0</v>
      </c>
      <c r="D142" s="9" t="s">
        <v>613</v>
      </c>
      <c r="E142" s="11">
        <v>23221.0</v>
      </c>
      <c r="F142" s="9" t="s">
        <v>1655</v>
      </c>
      <c r="G142" s="9" t="s">
        <v>1582</v>
      </c>
      <c r="H142" s="9" t="s">
        <v>1583</v>
      </c>
      <c r="I142" s="9" t="s">
        <v>1584</v>
      </c>
      <c r="J142" s="10">
        <v>44561.0</v>
      </c>
      <c r="K142" s="9" t="s">
        <v>1658</v>
      </c>
      <c r="L142" s="9" t="s">
        <v>1659</v>
      </c>
      <c r="M142" s="12">
        <v>4.37473E8</v>
      </c>
      <c r="N142" s="9" t="s">
        <v>1586</v>
      </c>
    </row>
    <row r="143">
      <c r="A143" s="9" t="s">
        <v>614</v>
      </c>
      <c r="B143" s="10">
        <v>44561.0</v>
      </c>
      <c r="C143" s="11">
        <v>1.0</v>
      </c>
      <c r="D143" s="9" t="s">
        <v>615</v>
      </c>
      <c r="E143" s="11">
        <v>24708.0</v>
      </c>
      <c r="F143" s="9" t="s">
        <v>1655</v>
      </c>
      <c r="G143" s="9" t="s">
        <v>1582</v>
      </c>
      <c r="H143" s="9" t="s">
        <v>1589</v>
      </c>
      <c r="I143" s="9" t="s">
        <v>1584</v>
      </c>
      <c r="J143" s="10">
        <v>44561.0</v>
      </c>
      <c r="K143" s="9" t="s">
        <v>1658</v>
      </c>
      <c r="L143" s="9" t="s">
        <v>1659</v>
      </c>
      <c r="M143" s="12">
        <v>7.386908E9</v>
      </c>
      <c r="N143" s="9" t="s">
        <v>1586</v>
      </c>
    </row>
    <row r="144">
      <c r="A144" s="9" t="s">
        <v>616</v>
      </c>
      <c r="B144" s="10">
        <v>44561.0</v>
      </c>
      <c r="C144" s="11">
        <v>1.0</v>
      </c>
      <c r="D144" s="9" t="s">
        <v>617</v>
      </c>
      <c r="E144" s="11">
        <v>24392.0</v>
      </c>
      <c r="F144" s="9" t="s">
        <v>1655</v>
      </c>
      <c r="G144" s="9" t="s">
        <v>1582</v>
      </c>
      <c r="H144" s="9" t="s">
        <v>1583</v>
      </c>
      <c r="I144" s="9" t="s">
        <v>1584</v>
      </c>
      <c r="J144" s="10">
        <v>44561.0</v>
      </c>
      <c r="K144" s="9" t="s">
        <v>1658</v>
      </c>
      <c r="L144" s="9" t="s">
        <v>1659</v>
      </c>
      <c r="M144" s="12">
        <v>3.930002E9</v>
      </c>
      <c r="N144" s="9" t="s">
        <v>1586</v>
      </c>
    </row>
    <row r="145">
      <c r="A145" s="9" t="s">
        <v>618</v>
      </c>
      <c r="B145" s="10">
        <v>44561.0</v>
      </c>
      <c r="C145" s="11">
        <v>1.0</v>
      </c>
      <c r="D145" s="9" t="s">
        <v>619</v>
      </c>
      <c r="E145" s="11">
        <v>26301.0</v>
      </c>
      <c r="F145" s="9" t="s">
        <v>1655</v>
      </c>
      <c r="G145" s="9" t="s">
        <v>1582</v>
      </c>
      <c r="H145" s="9" t="s">
        <v>1583</v>
      </c>
      <c r="I145" s="9" t="s">
        <v>1584</v>
      </c>
      <c r="J145" s="10">
        <v>44561.0</v>
      </c>
      <c r="K145" s="9" t="s">
        <v>1658</v>
      </c>
      <c r="L145" s="9" t="s">
        <v>1659</v>
      </c>
      <c r="M145" s="12">
        <v>1.611061E9</v>
      </c>
      <c r="N145" s="9" t="s">
        <v>1586</v>
      </c>
    </row>
    <row r="146">
      <c r="A146" s="9" t="s">
        <v>620</v>
      </c>
      <c r="B146" s="10">
        <v>44561.0</v>
      </c>
      <c r="C146" s="11">
        <v>1.0</v>
      </c>
      <c r="D146" s="9" t="s">
        <v>621</v>
      </c>
      <c r="E146" s="11">
        <v>22683.0</v>
      </c>
      <c r="F146" s="9" t="s">
        <v>1655</v>
      </c>
      <c r="G146" s="9" t="s">
        <v>1582</v>
      </c>
      <c r="H146" s="9" t="s">
        <v>1583</v>
      </c>
      <c r="I146" s="9" t="s">
        <v>1584</v>
      </c>
      <c r="J146" s="10">
        <v>44561.0</v>
      </c>
      <c r="K146" s="9" t="s">
        <v>1658</v>
      </c>
      <c r="L146" s="9" t="s">
        <v>1659</v>
      </c>
      <c r="M146" s="12">
        <v>2.64244E8</v>
      </c>
      <c r="N146" s="9" t="s">
        <v>1586</v>
      </c>
    </row>
    <row r="147">
      <c r="A147" s="9" t="s">
        <v>622</v>
      </c>
      <c r="B147" s="10">
        <v>44561.0</v>
      </c>
      <c r="C147" s="11">
        <v>1.0</v>
      </c>
      <c r="D147" s="9" t="s">
        <v>623</v>
      </c>
      <c r="E147" s="11">
        <v>26387.0</v>
      </c>
      <c r="F147" s="9" t="s">
        <v>1655</v>
      </c>
      <c r="G147" s="9" t="s">
        <v>1582</v>
      </c>
      <c r="H147" s="9" t="s">
        <v>1583</v>
      </c>
      <c r="I147" s="9" t="s">
        <v>1584</v>
      </c>
      <c r="J147" s="10">
        <v>44561.0</v>
      </c>
      <c r="K147" s="9" t="s">
        <v>1658</v>
      </c>
      <c r="L147" s="9" t="s">
        <v>1659</v>
      </c>
      <c r="M147" s="12">
        <v>2.9524E7</v>
      </c>
      <c r="N147" s="9" t="s">
        <v>1586</v>
      </c>
    </row>
    <row r="148">
      <c r="A148" s="9" t="s">
        <v>624</v>
      </c>
      <c r="B148" s="10">
        <v>44561.0</v>
      </c>
      <c r="C148" s="11">
        <v>1.0</v>
      </c>
      <c r="D148" s="9" t="s">
        <v>625</v>
      </c>
      <c r="E148" s="11">
        <v>22357.0</v>
      </c>
      <c r="F148" s="9" t="s">
        <v>1655</v>
      </c>
      <c r="G148" s="9" t="s">
        <v>1582</v>
      </c>
      <c r="H148" s="9" t="s">
        <v>1583</v>
      </c>
      <c r="I148" s="9" t="s">
        <v>1584</v>
      </c>
      <c r="J148" s="10">
        <v>44561.0</v>
      </c>
      <c r="K148" s="9" t="s">
        <v>1658</v>
      </c>
      <c r="L148" s="9" t="s">
        <v>1659</v>
      </c>
      <c r="M148" s="12">
        <v>1.285693E9</v>
      </c>
      <c r="N148" s="9" t="s">
        <v>1586</v>
      </c>
    </row>
    <row r="149">
      <c r="A149" s="9" t="s">
        <v>626</v>
      </c>
      <c r="B149" s="10">
        <v>44561.0</v>
      </c>
      <c r="C149" s="11">
        <v>1.0</v>
      </c>
      <c r="D149" s="9" t="s">
        <v>627</v>
      </c>
      <c r="E149" s="11">
        <v>19470.0</v>
      </c>
      <c r="F149" s="9" t="s">
        <v>1655</v>
      </c>
      <c r="G149" s="9" t="s">
        <v>1582</v>
      </c>
      <c r="H149" s="9" t="s">
        <v>1589</v>
      </c>
      <c r="I149" s="9" t="s">
        <v>1584</v>
      </c>
      <c r="J149" s="10">
        <v>44561.0</v>
      </c>
      <c r="K149" s="9" t="s">
        <v>1658</v>
      </c>
      <c r="L149" s="9" t="s">
        <v>1659</v>
      </c>
      <c r="M149" s="12">
        <v>2.6838663E10</v>
      </c>
      <c r="N149" s="9" t="s">
        <v>1586</v>
      </c>
    </row>
    <row r="150">
      <c r="A150" s="9" t="s">
        <v>628</v>
      </c>
      <c r="B150" s="10">
        <v>44561.0</v>
      </c>
      <c r="C150" s="11">
        <v>1.0</v>
      </c>
      <c r="D150" s="9" t="s">
        <v>629</v>
      </c>
      <c r="E150" s="11">
        <v>25895.0</v>
      </c>
      <c r="F150" s="9" t="s">
        <v>1655</v>
      </c>
      <c r="G150" s="9" t="s">
        <v>1582</v>
      </c>
      <c r="H150" s="9" t="s">
        <v>1583</v>
      </c>
      <c r="I150" s="9" t="s">
        <v>1584</v>
      </c>
      <c r="J150" s="10">
        <v>44561.0</v>
      </c>
      <c r="K150" s="9" t="s">
        <v>1658</v>
      </c>
      <c r="L150" s="9" t="s">
        <v>1659</v>
      </c>
      <c r="M150" s="12">
        <v>2.71062E8</v>
      </c>
      <c r="N150" s="9" t="s">
        <v>1586</v>
      </c>
    </row>
    <row r="151">
      <c r="A151" s="9" t="s">
        <v>630</v>
      </c>
      <c r="B151" s="10">
        <v>44561.0</v>
      </c>
      <c r="C151" s="11">
        <v>1.0</v>
      </c>
      <c r="D151" s="9" t="s">
        <v>631</v>
      </c>
      <c r="E151" s="11">
        <v>24767.0</v>
      </c>
      <c r="F151" s="9" t="s">
        <v>1655</v>
      </c>
      <c r="G151" s="9" t="s">
        <v>1582</v>
      </c>
      <c r="H151" s="9" t="s">
        <v>1583</v>
      </c>
      <c r="I151" s="9" t="s">
        <v>1584</v>
      </c>
      <c r="J151" s="10">
        <v>44561.0</v>
      </c>
      <c r="K151" s="9" t="s">
        <v>1658</v>
      </c>
      <c r="L151" s="9" t="s">
        <v>1659</v>
      </c>
      <c r="M151" s="12">
        <v>1.78442E8</v>
      </c>
      <c r="N151" s="9" t="s">
        <v>1586</v>
      </c>
    </row>
    <row r="152">
      <c r="A152" s="9" t="s">
        <v>632</v>
      </c>
      <c r="B152" s="10">
        <v>44561.0</v>
      </c>
      <c r="C152" s="11">
        <v>1.0</v>
      </c>
      <c r="D152" s="9" t="s">
        <v>633</v>
      </c>
      <c r="E152" s="11">
        <v>24821.0</v>
      </c>
      <c r="F152" s="9" t="s">
        <v>1655</v>
      </c>
      <c r="G152" s="9" t="s">
        <v>1582</v>
      </c>
      <c r="H152" s="9" t="s">
        <v>1583</v>
      </c>
      <c r="I152" s="9" t="s">
        <v>1584</v>
      </c>
      <c r="J152" s="10">
        <v>44561.0</v>
      </c>
      <c r="K152" s="9" t="s">
        <v>1658</v>
      </c>
      <c r="L152" s="9" t="s">
        <v>1659</v>
      </c>
      <c r="M152" s="12">
        <v>2.4291448E10</v>
      </c>
      <c r="N152" s="9" t="s">
        <v>1586</v>
      </c>
    </row>
    <row r="153">
      <c r="A153" s="9" t="s">
        <v>634</v>
      </c>
      <c r="B153" s="10">
        <v>44561.0</v>
      </c>
      <c r="C153" s="11">
        <v>1.0</v>
      </c>
      <c r="D153" s="9" t="s">
        <v>635</v>
      </c>
      <c r="E153" s="11">
        <v>25372.0</v>
      </c>
      <c r="F153" s="9" t="s">
        <v>1655</v>
      </c>
      <c r="G153" s="9" t="s">
        <v>1582</v>
      </c>
      <c r="H153" s="9" t="s">
        <v>1583</v>
      </c>
      <c r="I153" s="9" t="s">
        <v>1584</v>
      </c>
      <c r="J153" s="10">
        <v>44561.0</v>
      </c>
      <c r="K153" s="9" t="s">
        <v>1658</v>
      </c>
      <c r="L153" s="9" t="s">
        <v>1659</v>
      </c>
      <c r="M153" s="12">
        <v>1.1444E10</v>
      </c>
      <c r="N153" s="9" t="s">
        <v>1586</v>
      </c>
    </row>
    <row r="154">
      <c r="A154" s="9" t="s">
        <v>636</v>
      </c>
      <c r="B154" s="10">
        <v>44561.0</v>
      </c>
      <c r="C154" s="11">
        <v>1.0</v>
      </c>
      <c r="D154" s="9" t="s">
        <v>217</v>
      </c>
      <c r="E154" s="11">
        <v>19569.0</v>
      </c>
      <c r="F154" s="9" t="s">
        <v>1655</v>
      </c>
      <c r="G154" s="9" t="s">
        <v>1582</v>
      </c>
      <c r="H154" s="9" t="s">
        <v>1583</v>
      </c>
      <c r="I154" s="9" t="s">
        <v>1584</v>
      </c>
      <c r="J154" s="10">
        <v>44561.0</v>
      </c>
      <c r="K154" s="9" t="s">
        <v>1658</v>
      </c>
      <c r="L154" s="9" t="s">
        <v>1659</v>
      </c>
      <c r="M154" s="12">
        <v>2.8652773E10</v>
      </c>
      <c r="N154" s="9" t="s">
        <v>1586</v>
      </c>
    </row>
    <row r="155">
      <c r="A155" s="9" t="s">
        <v>637</v>
      </c>
      <c r="B155" s="10">
        <v>44561.0</v>
      </c>
      <c r="C155" s="11">
        <v>3.0</v>
      </c>
      <c r="D155" s="9" t="s">
        <v>199</v>
      </c>
      <c r="E155" s="11">
        <v>16608.0</v>
      </c>
      <c r="F155" s="9" t="s">
        <v>1655</v>
      </c>
      <c r="G155" s="9" t="s">
        <v>1582</v>
      </c>
      <c r="H155" s="9" t="s">
        <v>1583</v>
      </c>
      <c r="I155" s="9" t="s">
        <v>1584</v>
      </c>
      <c r="J155" s="10">
        <v>44561.0</v>
      </c>
      <c r="K155" s="9" t="s">
        <v>1658</v>
      </c>
      <c r="L155" s="9" t="s">
        <v>1659</v>
      </c>
      <c r="M155" s="12">
        <v>2.6756E9</v>
      </c>
      <c r="N155" s="9" t="s">
        <v>1586</v>
      </c>
    </row>
    <row r="156">
      <c r="A156" s="9" t="s">
        <v>638</v>
      </c>
      <c r="B156" s="10">
        <v>44561.0</v>
      </c>
      <c r="C156" s="11">
        <v>1.0</v>
      </c>
      <c r="D156" s="9" t="s">
        <v>639</v>
      </c>
      <c r="E156" s="11">
        <v>25410.0</v>
      </c>
      <c r="F156" s="9" t="s">
        <v>1655</v>
      </c>
      <c r="G156" s="9" t="s">
        <v>1582</v>
      </c>
      <c r="H156" s="9" t="s">
        <v>1583</v>
      </c>
      <c r="I156" s="9" t="s">
        <v>1584</v>
      </c>
      <c r="J156" s="10">
        <v>44561.0</v>
      </c>
      <c r="K156" s="9" t="s">
        <v>1658</v>
      </c>
      <c r="L156" s="9" t="s">
        <v>1659</v>
      </c>
      <c r="M156" s="12">
        <v>2.085351E9</v>
      </c>
      <c r="N156" s="9" t="s">
        <v>1586</v>
      </c>
    </row>
    <row r="157">
      <c r="A157" s="9" t="s">
        <v>640</v>
      </c>
      <c r="B157" s="10">
        <v>44561.0</v>
      </c>
      <c r="C157" s="11">
        <v>1.0</v>
      </c>
      <c r="D157" s="9" t="s">
        <v>641</v>
      </c>
      <c r="E157" s="11">
        <v>22608.0</v>
      </c>
      <c r="F157" s="9" t="s">
        <v>1655</v>
      </c>
      <c r="G157" s="9" t="s">
        <v>1582</v>
      </c>
      <c r="H157" s="9" t="s">
        <v>1583</v>
      </c>
      <c r="I157" s="9" t="s">
        <v>1584</v>
      </c>
      <c r="J157" s="10">
        <v>44561.0</v>
      </c>
      <c r="K157" s="9" t="s">
        <v>1658</v>
      </c>
      <c r="L157" s="9" t="s">
        <v>1659</v>
      </c>
      <c r="M157" s="12">
        <v>2.291625E9</v>
      </c>
      <c r="N157" s="9" t="s">
        <v>1586</v>
      </c>
    </row>
    <row r="158">
      <c r="A158" s="9" t="s">
        <v>642</v>
      </c>
      <c r="B158" s="10">
        <v>44561.0</v>
      </c>
      <c r="C158" s="11">
        <v>2.0</v>
      </c>
      <c r="D158" s="9" t="s">
        <v>643</v>
      </c>
      <c r="E158" s="11">
        <v>19909.0</v>
      </c>
      <c r="F158" s="9" t="s">
        <v>1655</v>
      </c>
      <c r="G158" s="9" t="s">
        <v>1582</v>
      </c>
      <c r="H158" s="9" t="s">
        <v>1583</v>
      </c>
      <c r="I158" s="9" t="s">
        <v>1584</v>
      </c>
      <c r="J158" s="10">
        <v>44561.0</v>
      </c>
      <c r="K158" s="9" t="s">
        <v>1658</v>
      </c>
      <c r="L158" s="9" t="s">
        <v>1659</v>
      </c>
      <c r="M158" s="12">
        <v>3.983763E9</v>
      </c>
      <c r="N158" s="9" t="s">
        <v>1586</v>
      </c>
    </row>
    <row r="159">
      <c r="A159" s="9" t="s">
        <v>644</v>
      </c>
      <c r="B159" s="10">
        <v>44561.0</v>
      </c>
      <c r="C159" s="11">
        <v>2.0</v>
      </c>
      <c r="D159" s="9" t="s">
        <v>645</v>
      </c>
      <c r="E159" s="11">
        <v>19925.0</v>
      </c>
      <c r="F159" s="9" t="s">
        <v>1655</v>
      </c>
      <c r="G159" s="9" t="s">
        <v>1582</v>
      </c>
      <c r="H159" s="9" t="s">
        <v>1583</v>
      </c>
      <c r="I159" s="9" t="s">
        <v>1584</v>
      </c>
      <c r="J159" s="10">
        <v>44561.0</v>
      </c>
      <c r="K159" s="9" t="s">
        <v>1658</v>
      </c>
      <c r="L159" s="9" t="s">
        <v>1659</v>
      </c>
      <c r="M159" s="12">
        <v>3.498239E9</v>
      </c>
      <c r="N159" s="9" t="s">
        <v>1586</v>
      </c>
    </row>
    <row r="160">
      <c r="A160" s="9" t="s">
        <v>646</v>
      </c>
      <c r="B160" s="10">
        <v>44561.0</v>
      </c>
      <c r="C160" s="11">
        <v>1.0</v>
      </c>
      <c r="D160" s="9" t="s">
        <v>102</v>
      </c>
      <c r="E160" s="11">
        <v>20320.0</v>
      </c>
      <c r="F160" s="9" t="s">
        <v>1655</v>
      </c>
      <c r="G160" s="9" t="s">
        <v>1582</v>
      </c>
      <c r="H160" s="9" t="s">
        <v>1583</v>
      </c>
      <c r="I160" s="9" t="s">
        <v>1584</v>
      </c>
      <c r="J160" s="10">
        <v>44561.0</v>
      </c>
      <c r="K160" s="9" t="s">
        <v>1658</v>
      </c>
      <c r="L160" s="9" t="s">
        <v>1659</v>
      </c>
      <c r="M160" s="12">
        <v>8.208618E9</v>
      </c>
      <c r="N160" s="9" t="s">
        <v>1586</v>
      </c>
    </row>
    <row r="161">
      <c r="A161" s="9" t="s">
        <v>647</v>
      </c>
      <c r="B161" s="10">
        <v>44561.0</v>
      </c>
      <c r="C161" s="11">
        <v>1.0</v>
      </c>
      <c r="D161" s="9" t="s">
        <v>101</v>
      </c>
      <c r="E161" s="11">
        <v>20303.0</v>
      </c>
      <c r="F161" s="9" t="s">
        <v>1655</v>
      </c>
      <c r="G161" s="9" t="s">
        <v>1582</v>
      </c>
      <c r="H161" s="9" t="s">
        <v>1583</v>
      </c>
      <c r="I161" s="9" t="s">
        <v>1584</v>
      </c>
      <c r="J161" s="10">
        <v>44561.0</v>
      </c>
      <c r="K161" s="9" t="s">
        <v>1658</v>
      </c>
      <c r="L161" s="9" t="s">
        <v>1659</v>
      </c>
      <c r="M161" s="12">
        <v>1.0995069E10</v>
      </c>
      <c r="N161" s="9" t="s">
        <v>1586</v>
      </c>
    </row>
    <row r="162">
      <c r="A162" s="9" t="s">
        <v>648</v>
      </c>
      <c r="B162" s="10">
        <v>44286.0</v>
      </c>
      <c r="C162" s="11">
        <v>1.0</v>
      </c>
      <c r="D162" s="9" t="s">
        <v>649</v>
      </c>
      <c r="E162" s="11">
        <v>23981.0</v>
      </c>
      <c r="F162" s="9" t="s">
        <v>1655</v>
      </c>
      <c r="G162" s="9" t="s">
        <v>1582</v>
      </c>
      <c r="H162" s="9" t="s">
        <v>1583</v>
      </c>
      <c r="I162" s="9" t="s">
        <v>1584</v>
      </c>
      <c r="J162" s="10">
        <v>44286.0</v>
      </c>
      <c r="K162" s="9" t="s">
        <v>1658</v>
      </c>
      <c r="L162" s="9" t="s">
        <v>1659</v>
      </c>
      <c r="M162" s="12">
        <v>4.6674E7</v>
      </c>
      <c r="N162" s="9" t="s">
        <v>1586</v>
      </c>
    </row>
    <row r="163">
      <c r="A163" s="9" t="s">
        <v>650</v>
      </c>
      <c r="B163" s="10">
        <v>44561.0</v>
      </c>
      <c r="C163" s="11">
        <v>1.0</v>
      </c>
      <c r="D163" s="9" t="s">
        <v>93</v>
      </c>
      <c r="E163" s="11">
        <v>18546.0</v>
      </c>
      <c r="F163" s="9" t="s">
        <v>1655</v>
      </c>
      <c r="G163" s="9" t="s">
        <v>1582</v>
      </c>
      <c r="H163" s="9" t="s">
        <v>1583</v>
      </c>
      <c r="I163" s="9" t="s">
        <v>1584</v>
      </c>
      <c r="J163" s="10">
        <v>44561.0</v>
      </c>
      <c r="K163" s="9" t="s">
        <v>1658</v>
      </c>
      <c r="L163" s="9" t="s">
        <v>1659</v>
      </c>
      <c r="M163" s="12">
        <v>1.633721E9</v>
      </c>
      <c r="N163" s="9" t="s">
        <v>1586</v>
      </c>
    </row>
    <row r="164">
      <c r="A164" s="9" t="s">
        <v>651</v>
      </c>
      <c r="B164" s="10">
        <v>44561.0</v>
      </c>
      <c r="C164" s="11">
        <v>1.0</v>
      </c>
      <c r="D164" s="9" t="s">
        <v>652</v>
      </c>
      <c r="E164" s="11">
        <v>23531.0</v>
      </c>
      <c r="F164" s="9" t="s">
        <v>1655</v>
      </c>
      <c r="G164" s="9" t="s">
        <v>1582</v>
      </c>
      <c r="H164" s="9" t="s">
        <v>1583</v>
      </c>
      <c r="I164" s="9" t="s">
        <v>1584</v>
      </c>
      <c r="J164" s="10">
        <v>44561.0</v>
      </c>
      <c r="K164" s="9" t="s">
        <v>1658</v>
      </c>
      <c r="L164" s="9" t="s">
        <v>1659</v>
      </c>
      <c r="M164" s="12">
        <v>2.050388E9</v>
      </c>
      <c r="N164" s="9" t="s">
        <v>1586</v>
      </c>
    </row>
    <row r="165">
      <c r="A165" s="9" t="s">
        <v>653</v>
      </c>
      <c r="B165" s="10">
        <v>44561.0</v>
      </c>
      <c r="C165" s="11">
        <v>1.0</v>
      </c>
      <c r="D165" s="9" t="s">
        <v>117</v>
      </c>
      <c r="E165" s="11">
        <v>14869.0</v>
      </c>
      <c r="F165" s="9" t="s">
        <v>1655</v>
      </c>
      <c r="G165" s="9" t="s">
        <v>1582</v>
      </c>
      <c r="H165" s="9" t="s">
        <v>1583</v>
      </c>
      <c r="I165" s="9" t="s">
        <v>1584</v>
      </c>
      <c r="J165" s="10">
        <v>44561.0</v>
      </c>
      <c r="K165" s="9" t="s">
        <v>1658</v>
      </c>
      <c r="L165" s="9" t="s">
        <v>1659</v>
      </c>
      <c r="M165" s="12">
        <v>4.291558E9</v>
      </c>
      <c r="N165" s="9" t="s">
        <v>1586</v>
      </c>
    </row>
    <row r="166">
      <c r="A166" s="9" t="s">
        <v>654</v>
      </c>
      <c r="B166" s="10">
        <v>44561.0</v>
      </c>
      <c r="C166" s="11">
        <v>1.0</v>
      </c>
      <c r="D166" s="9" t="s">
        <v>655</v>
      </c>
      <c r="E166" s="11">
        <v>19720.0</v>
      </c>
      <c r="F166" s="9" t="s">
        <v>1655</v>
      </c>
      <c r="G166" s="9" t="s">
        <v>1582</v>
      </c>
      <c r="H166" s="9" t="s">
        <v>1589</v>
      </c>
      <c r="I166" s="9" t="s">
        <v>1584</v>
      </c>
      <c r="J166" s="10">
        <v>44561.0</v>
      </c>
      <c r="K166" s="9" t="s">
        <v>1658</v>
      </c>
      <c r="L166" s="9" t="s">
        <v>1659</v>
      </c>
      <c r="M166" s="12">
        <v>0.0</v>
      </c>
      <c r="N166" s="9" t="s">
        <v>1586</v>
      </c>
    </row>
    <row r="167">
      <c r="A167" s="9" t="s">
        <v>656</v>
      </c>
      <c r="B167" s="10">
        <v>44561.0</v>
      </c>
      <c r="C167" s="11">
        <v>1.0</v>
      </c>
      <c r="D167" s="9" t="s">
        <v>261</v>
      </c>
      <c r="E167" s="11">
        <v>20338.0</v>
      </c>
      <c r="F167" s="9" t="s">
        <v>1655</v>
      </c>
      <c r="G167" s="9" t="s">
        <v>1582</v>
      </c>
      <c r="H167" s="9" t="s">
        <v>1583</v>
      </c>
      <c r="I167" s="9" t="s">
        <v>1584</v>
      </c>
      <c r="J167" s="10">
        <v>44561.0</v>
      </c>
      <c r="K167" s="9" t="s">
        <v>1658</v>
      </c>
      <c r="L167" s="9" t="s">
        <v>1659</v>
      </c>
      <c r="M167" s="12">
        <v>2.284338E9</v>
      </c>
      <c r="N167" s="9" t="s">
        <v>1586</v>
      </c>
    </row>
    <row r="168">
      <c r="A168" s="9" t="s">
        <v>657</v>
      </c>
      <c r="B168" s="10">
        <v>44561.0</v>
      </c>
      <c r="C168" s="11">
        <v>1.0</v>
      </c>
      <c r="D168" s="9" t="s">
        <v>96</v>
      </c>
      <c r="E168" s="11">
        <v>14168.0</v>
      </c>
      <c r="F168" s="9" t="s">
        <v>1655</v>
      </c>
      <c r="G168" s="9" t="s">
        <v>1582</v>
      </c>
      <c r="H168" s="9" t="s">
        <v>1583</v>
      </c>
      <c r="I168" s="9" t="s">
        <v>1584</v>
      </c>
      <c r="J168" s="10">
        <v>44561.0</v>
      </c>
      <c r="K168" s="9" t="s">
        <v>1658</v>
      </c>
      <c r="L168" s="9" t="s">
        <v>1659</v>
      </c>
      <c r="M168" s="12">
        <v>1.29465E8</v>
      </c>
      <c r="N168" s="9" t="s">
        <v>1586</v>
      </c>
    </row>
    <row r="169">
      <c r="A169" s="9" t="s">
        <v>658</v>
      </c>
      <c r="B169" s="10">
        <v>44561.0</v>
      </c>
      <c r="C169" s="11">
        <v>1.0</v>
      </c>
      <c r="D169" s="9" t="s">
        <v>308</v>
      </c>
      <c r="E169" s="11">
        <v>9520.0</v>
      </c>
      <c r="F169" s="9" t="s">
        <v>1655</v>
      </c>
      <c r="G169" s="9" t="s">
        <v>1582</v>
      </c>
      <c r="H169" s="9" t="s">
        <v>1583</v>
      </c>
      <c r="I169" s="9" t="s">
        <v>1584</v>
      </c>
      <c r="J169" s="10">
        <v>44561.0</v>
      </c>
      <c r="K169" s="9" t="s">
        <v>1658</v>
      </c>
      <c r="L169" s="9" t="s">
        <v>1659</v>
      </c>
      <c r="M169" s="12">
        <v>2390000.0</v>
      </c>
      <c r="N169" s="9" t="s">
        <v>1586</v>
      </c>
    </row>
    <row r="170">
      <c r="A170" s="9" t="s">
        <v>659</v>
      </c>
      <c r="B170" s="10">
        <v>44561.0</v>
      </c>
      <c r="C170" s="11">
        <v>1.0</v>
      </c>
      <c r="D170" s="9" t="s">
        <v>660</v>
      </c>
      <c r="E170" s="11">
        <v>24864.0</v>
      </c>
      <c r="F170" s="9" t="s">
        <v>1655</v>
      </c>
      <c r="G170" s="9" t="s">
        <v>1582</v>
      </c>
      <c r="H170" s="9" t="s">
        <v>1583</v>
      </c>
      <c r="I170" s="9" t="s">
        <v>1584</v>
      </c>
      <c r="J170" s="10">
        <v>44561.0</v>
      </c>
      <c r="K170" s="9" t="s">
        <v>1658</v>
      </c>
      <c r="L170" s="9" t="s">
        <v>1659</v>
      </c>
      <c r="M170" s="12">
        <v>1.375634E9</v>
      </c>
      <c r="N170" s="9" t="s">
        <v>1586</v>
      </c>
    </row>
    <row r="171">
      <c r="A171" s="9" t="s">
        <v>661</v>
      </c>
      <c r="B171" s="10">
        <v>44561.0</v>
      </c>
      <c r="C171" s="11">
        <v>1.0</v>
      </c>
      <c r="D171" s="9" t="s">
        <v>268</v>
      </c>
      <c r="E171" s="11">
        <v>16268.0</v>
      </c>
      <c r="F171" s="9" t="s">
        <v>1655</v>
      </c>
      <c r="G171" s="9" t="s">
        <v>1582</v>
      </c>
      <c r="H171" s="9" t="s">
        <v>1583</v>
      </c>
      <c r="I171" s="9" t="s">
        <v>1584</v>
      </c>
      <c r="J171" s="10">
        <v>44561.0</v>
      </c>
      <c r="K171" s="9" t="s">
        <v>1658</v>
      </c>
      <c r="L171" s="9" t="s">
        <v>1659</v>
      </c>
      <c r="M171" s="12">
        <v>4.3984E7</v>
      </c>
      <c r="N171" s="9" t="s">
        <v>1586</v>
      </c>
    </row>
    <row r="172">
      <c r="A172" s="9" t="s">
        <v>662</v>
      </c>
      <c r="B172" s="10">
        <v>44561.0</v>
      </c>
      <c r="C172" s="11">
        <v>1.0</v>
      </c>
      <c r="D172" s="9" t="s">
        <v>663</v>
      </c>
      <c r="E172" s="11">
        <v>22810.0</v>
      </c>
      <c r="F172" s="9" t="s">
        <v>1655</v>
      </c>
      <c r="G172" s="9" t="s">
        <v>1582</v>
      </c>
      <c r="H172" s="9" t="s">
        <v>1583</v>
      </c>
      <c r="I172" s="9" t="s">
        <v>1584</v>
      </c>
      <c r="J172" s="10">
        <v>44561.0</v>
      </c>
      <c r="K172" s="9" t="s">
        <v>1658</v>
      </c>
      <c r="L172" s="9" t="s">
        <v>1659</v>
      </c>
      <c r="M172" s="12">
        <v>7.184144E9</v>
      </c>
      <c r="N172" s="9" t="s">
        <v>1586</v>
      </c>
    </row>
    <row r="173">
      <c r="A173" s="9" t="s">
        <v>664</v>
      </c>
      <c r="B173" s="10">
        <v>44561.0</v>
      </c>
      <c r="C173" s="11">
        <v>3.0</v>
      </c>
      <c r="D173" s="9" t="s">
        <v>665</v>
      </c>
      <c r="E173" s="11">
        <v>25003.0</v>
      </c>
      <c r="F173" s="9" t="s">
        <v>1655</v>
      </c>
      <c r="G173" s="9" t="s">
        <v>1582</v>
      </c>
      <c r="H173" s="9" t="s">
        <v>1583</v>
      </c>
      <c r="I173" s="9" t="s">
        <v>1584</v>
      </c>
      <c r="J173" s="10">
        <v>44561.0</v>
      </c>
      <c r="K173" s="9" t="s">
        <v>1658</v>
      </c>
      <c r="L173" s="9" t="s">
        <v>1659</v>
      </c>
      <c r="M173" s="12">
        <v>4.669513E9</v>
      </c>
      <c r="N173" s="9" t="s">
        <v>1586</v>
      </c>
    </row>
    <row r="174">
      <c r="A174" s="9" t="s">
        <v>666</v>
      </c>
      <c r="B174" s="10">
        <v>44561.0</v>
      </c>
      <c r="C174" s="11">
        <v>2.0</v>
      </c>
      <c r="D174" s="9" t="s">
        <v>667</v>
      </c>
      <c r="E174" s="11">
        <v>23965.0</v>
      </c>
      <c r="F174" s="9" t="s">
        <v>1655</v>
      </c>
      <c r="G174" s="9" t="s">
        <v>1582</v>
      </c>
      <c r="H174" s="9" t="s">
        <v>1583</v>
      </c>
      <c r="I174" s="9" t="s">
        <v>1584</v>
      </c>
      <c r="J174" s="10">
        <v>44561.0</v>
      </c>
      <c r="K174" s="9" t="s">
        <v>1658</v>
      </c>
      <c r="L174" s="9" t="s">
        <v>1659</v>
      </c>
      <c r="M174" s="12">
        <v>6541000.0</v>
      </c>
      <c r="N174" s="9" t="s">
        <v>1586</v>
      </c>
    </row>
    <row r="175">
      <c r="A175" s="9" t="s">
        <v>668</v>
      </c>
      <c r="B175" s="10">
        <v>44561.0</v>
      </c>
      <c r="C175" s="11">
        <v>1.0</v>
      </c>
      <c r="D175" s="9" t="s">
        <v>669</v>
      </c>
      <c r="E175" s="11">
        <v>23264.0</v>
      </c>
      <c r="F175" s="9" t="s">
        <v>1655</v>
      </c>
      <c r="G175" s="9" t="s">
        <v>1582</v>
      </c>
      <c r="H175" s="9" t="s">
        <v>1583</v>
      </c>
      <c r="I175" s="9" t="s">
        <v>1584</v>
      </c>
      <c r="J175" s="10">
        <v>44561.0</v>
      </c>
      <c r="K175" s="9" t="s">
        <v>1658</v>
      </c>
      <c r="L175" s="9" t="s">
        <v>1659</v>
      </c>
      <c r="M175" s="12">
        <v>2.7177139E10</v>
      </c>
      <c r="N175" s="9" t="s">
        <v>1586</v>
      </c>
    </row>
    <row r="176">
      <c r="A176" s="9" t="s">
        <v>670</v>
      </c>
      <c r="B176" s="10">
        <v>44561.0</v>
      </c>
      <c r="C176" s="11">
        <v>1.0</v>
      </c>
      <c r="D176" s="9" t="s">
        <v>671</v>
      </c>
      <c r="E176" s="11">
        <v>20222.0</v>
      </c>
      <c r="F176" s="9" t="s">
        <v>1655</v>
      </c>
      <c r="G176" s="9" t="s">
        <v>1582</v>
      </c>
      <c r="H176" s="9" t="s">
        <v>1583</v>
      </c>
      <c r="I176" s="9" t="s">
        <v>1584</v>
      </c>
      <c r="J176" s="10">
        <v>44561.0</v>
      </c>
      <c r="K176" s="9" t="s">
        <v>1658</v>
      </c>
      <c r="L176" s="9" t="s">
        <v>1659</v>
      </c>
      <c r="M176" s="12">
        <v>0.0</v>
      </c>
      <c r="N176" s="9" t="s">
        <v>1586</v>
      </c>
    </row>
    <row r="177">
      <c r="A177" s="9" t="s">
        <v>672</v>
      </c>
      <c r="B177" s="10">
        <v>44561.0</v>
      </c>
      <c r="C177" s="11">
        <v>2.0</v>
      </c>
      <c r="D177" s="9" t="s">
        <v>673</v>
      </c>
      <c r="E177" s="11">
        <v>24260.0</v>
      </c>
      <c r="F177" s="9" t="s">
        <v>1655</v>
      </c>
      <c r="G177" s="9" t="s">
        <v>1582</v>
      </c>
      <c r="H177" s="9" t="s">
        <v>1583</v>
      </c>
      <c r="I177" s="9" t="s">
        <v>1584</v>
      </c>
      <c r="J177" s="10">
        <v>44561.0</v>
      </c>
      <c r="K177" s="9" t="s">
        <v>1658</v>
      </c>
      <c r="L177" s="9" t="s">
        <v>1659</v>
      </c>
      <c r="M177" s="12">
        <v>2.949609E9</v>
      </c>
      <c r="N177" s="9" t="s">
        <v>1586</v>
      </c>
    </row>
    <row r="178">
      <c r="A178" s="9" t="s">
        <v>674</v>
      </c>
      <c r="B178" s="10">
        <v>44377.0</v>
      </c>
      <c r="C178" s="11">
        <v>1.0</v>
      </c>
      <c r="D178" s="9" t="s">
        <v>675</v>
      </c>
      <c r="E178" s="11">
        <v>20036.0</v>
      </c>
      <c r="F178" s="9" t="s">
        <v>1655</v>
      </c>
      <c r="G178" s="9" t="s">
        <v>1582</v>
      </c>
      <c r="H178" s="9" t="s">
        <v>1583</v>
      </c>
      <c r="I178" s="9" t="s">
        <v>1584</v>
      </c>
      <c r="J178" s="10">
        <v>44377.0</v>
      </c>
      <c r="K178" s="9" t="s">
        <v>1658</v>
      </c>
      <c r="L178" s="9" t="s">
        <v>1659</v>
      </c>
      <c r="M178" s="12">
        <v>4.64247E8</v>
      </c>
      <c r="N178" s="9" t="s">
        <v>1586</v>
      </c>
    </row>
    <row r="179">
      <c r="A179" s="9" t="s">
        <v>676</v>
      </c>
      <c r="B179" s="10">
        <v>44561.0</v>
      </c>
      <c r="C179" s="11">
        <v>1.0</v>
      </c>
      <c r="D179" s="9" t="s">
        <v>677</v>
      </c>
      <c r="E179" s="11">
        <v>26425.0</v>
      </c>
      <c r="F179" s="9" t="s">
        <v>1655</v>
      </c>
      <c r="G179" s="9" t="s">
        <v>1582</v>
      </c>
      <c r="H179" s="9" t="s">
        <v>1583</v>
      </c>
      <c r="I179" s="9" t="s">
        <v>1584</v>
      </c>
      <c r="J179" s="10">
        <v>44561.0</v>
      </c>
      <c r="K179" s="9" t="s">
        <v>1658</v>
      </c>
      <c r="L179" s="9" t="s">
        <v>1659</v>
      </c>
      <c r="M179" s="12">
        <v>8.77436E8</v>
      </c>
      <c r="N179" s="9" t="s">
        <v>1586</v>
      </c>
    </row>
    <row r="180">
      <c r="A180" s="9" t="s">
        <v>678</v>
      </c>
      <c r="B180" s="10">
        <v>44561.0</v>
      </c>
      <c r="C180" s="11">
        <v>1.0</v>
      </c>
      <c r="D180" s="9" t="s">
        <v>679</v>
      </c>
      <c r="E180" s="11">
        <v>20052.0</v>
      </c>
      <c r="F180" s="9" t="s">
        <v>1655</v>
      </c>
      <c r="G180" s="9" t="s">
        <v>1582</v>
      </c>
      <c r="H180" s="9" t="s">
        <v>1583</v>
      </c>
      <c r="I180" s="9" t="s">
        <v>1584</v>
      </c>
      <c r="J180" s="10">
        <v>44561.0</v>
      </c>
      <c r="K180" s="9" t="s">
        <v>1658</v>
      </c>
      <c r="L180" s="9" t="s">
        <v>1659</v>
      </c>
      <c r="M180" s="12">
        <v>370000.0</v>
      </c>
      <c r="N180" s="9" t="s">
        <v>1586</v>
      </c>
    </row>
    <row r="181">
      <c r="A181" s="9" t="s">
        <v>680</v>
      </c>
      <c r="B181" s="10">
        <v>44561.0</v>
      </c>
      <c r="C181" s="11">
        <v>1.0</v>
      </c>
      <c r="D181" s="9" t="s">
        <v>188</v>
      </c>
      <c r="E181" s="11">
        <v>20087.0</v>
      </c>
      <c r="F181" s="9" t="s">
        <v>1655</v>
      </c>
      <c r="G181" s="9" t="s">
        <v>1582</v>
      </c>
      <c r="H181" s="9" t="s">
        <v>1583</v>
      </c>
      <c r="I181" s="9" t="s">
        <v>1584</v>
      </c>
      <c r="J181" s="10">
        <v>44561.0</v>
      </c>
      <c r="K181" s="9" t="s">
        <v>1658</v>
      </c>
      <c r="L181" s="9" t="s">
        <v>1659</v>
      </c>
      <c r="M181" s="12">
        <v>1.1419765E10</v>
      </c>
      <c r="N181" s="9" t="s">
        <v>1586</v>
      </c>
    </row>
    <row r="182">
      <c r="A182" s="9" t="s">
        <v>681</v>
      </c>
      <c r="B182" s="10">
        <v>44561.0</v>
      </c>
      <c r="C182" s="11">
        <v>2.0</v>
      </c>
      <c r="D182" s="9" t="s">
        <v>682</v>
      </c>
      <c r="E182" s="11">
        <v>26557.0</v>
      </c>
      <c r="F182" s="9" t="s">
        <v>1655</v>
      </c>
      <c r="G182" s="9" t="s">
        <v>1582</v>
      </c>
      <c r="H182" s="9" t="s">
        <v>1583</v>
      </c>
      <c r="I182" s="9" t="s">
        <v>1584</v>
      </c>
      <c r="J182" s="10">
        <v>44561.0</v>
      </c>
      <c r="K182" s="9" t="s">
        <v>1658</v>
      </c>
      <c r="L182" s="9" t="s">
        <v>1659</v>
      </c>
      <c r="M182" s="12">
        <v>4.7446E7</v>
      </c>
      <c r="N182" s="9" t="s">
        <v>1586</v>
      </c>
    </row>
    <row r="183">
      <c r="A183" s="9" t="s">
        <v>683</v>
      </c>
      <c r="B183" s="10">
        <v>44561.0</v>
      </c>
      <c r="C183" s="11">
        <v>1.0</v>
      </c>
      <c r="D183" s="9" t="s">
        <v>351</v>
      </c>
      <c r="E183" s="11">
        <v>20966.0</v>
      </c>
      <c r="F183" s="9" t="s">
        <v>1655</v>
      </c>
      <c r="G183" s="9" t="s">
        <v>1582</v>
      </c>
      <c r="H183" s="9" t="s">
        <v>1583</v>
      </c>
      <c r="I183" s="9" t="s">
        <v>1584</v>
      </c>
      <c r="J183" s="10">
        <v>44561.0</v>
      </c>
      <c r="K183" s="9" t="s">
        <v>1658</v>
      </c>
      <c r="L183" s="9" t="s">
        <v>1659</v>
      </c>
      <c r="M183" s="12">
        <v>3.3569E7</v>
      </c>
      <c r="N183" s="9" t="s">
        <v>1586</v>
      </c>
    </row>
    <row r="184">
      <c r="A184" s="9" t="s">
        <v>684</v>
      </c>
      <c r="B184" s="10">
        <v>44561.0</v>
      </c>
      <c r="C184" s="11">
        <v>1.0</v>
      </c>
      <c r="D184" s="9" t="s">
        <v>685</v>
      </c>
      <c r="E184" s="11">
        <v>26158.0</v>
      </c>
      <c r="F184" s="9" t="s">
        <v>1655</v>
      </c>
      <c r="G184" s="9" t="s">
        <v>1582</v>
      </c>
      <c r="H184" s="9" t="s">
        <v>1583</v>
      </c>
      <c r="I184" s="9" t="s">
        <v>1584</v>
      </c>
      <c r="J184" s="10">
        <v>44561.0</v>
      </c>
      <c r="K184" s="9" t="s">
        <v>1658</v>
      </c>
      <c r="L184" s="9" t="s">
        <v>1659</v>
      </c>
      <c r="M184" s="12">
        <v>6.22917E8</v>
      </c>
      <c r="N184" s="9" t="s">
        <v>1586</v>
      </c>
    </row>
    <row r="185">
      <c r="A185" s="9" t="s">
        <v>686</v>
      </c>
      <c r="B185" s="10">
        <v>44561.0</v>
      </c>
      <c r="C185" s="11">
        <v>1.0</v>
      </c>
      <c r="D185" s="9" t="s">
        <v>687</v>
      </c>
      <c r="E185" s="11">
        <v>20982.0</v>
      </c>
      <c r="F185" s="9" t="s">
        <v>1655</v>
      </c>
      <c r="G185" s="9" t="s">
        <v>1582</v>
      </c>
      <c r="H185" s="9" t="s">
        <v>1583</v>
      </c>
      <c r="I185" s="9" t="s">
        <v>1584</v>
      </c>
      <c r="J185" s="10">
        <v>44561.0</v>
      </c>
      <c r="K185" s="9" t="s">
        <v>1658</v>
      </c>
      <c r="L185" s="9" t="s">
        <v>1659</v>
      </c>
      <c r="M185" s="12">
        <v>2.930412E9</v>
      </c>
      <c r="N185" s="9" t="s">
        <v>1586</v>
      </c>
    </row>
    <row r="186">
      <c r="A186" s="9" t="s">
        <v>688</v>
      </c>
      <c r="B186" s="10">
        <v>44561.0</v>
      </c>
      <c r="C186" s="11">
        <v>1.0</v>
      </c>
      <c r="D186" s="9" t="s">
        <v>164</v>
      </c>
      <c r="E186" s="11">
        <v>20630.0</v>
      </c>
      <c r="F186" s="9" t="s">
        <v>1655</v>
      </c>
      <c r="G186" s="9" t="s">
        <v>1582</v>
      </c>
      <c r="H186" s="9" t="s">
        <v>1583</v>
      </c>
      <c r="I186" s="9" t="s">
        <v>1584</v>
      </c>
      <c r="J186" s="10">
        <v>44561.0</v>
      </c>
      <c r="K186" s="9" t="s">
        <v>1658</v>
      </c>
      <c r="L186" s="9" t="s">
        <v>1659</v>
      </c>
      <c r="M186" s="12">
        <v>4054000.0</v>
      </c>
      <c r="N186" s="9" t="s">
        <v>1586</v>
      </c>
    </row>
    <row r="187">
      <c r="A187" s="9" t="s">
        <v>689</v>
      </c>
      <c r="B187" s="10">
        <v>44561.0</v>
      </c>
      <c r="C187" s="11">
        <v>1.0</v>
      </c>
      <c r="D187" s="9" t="s">
        <v>690</v>
      </c>
      <c r="E187" s="11">
        <v>24473.0</v>
      </c>
      <c r="F187" s="9" t="s">
        <v>1655</v>
      </c>
      <c r="G187" s="9" t="s">
        <v>1582</v>
      </c>
      <c r="H187" s="9" t="s">
        <v>1583</v>
      </c>
      <c r="I187" s="9" t="s">
        <v>1584</v>
      </c>
      <c r="J187" s="10">
        <v>44561.0</v>
      </c>
      <c r="K187" s="9" t="s">
        <v>1658</v>
      </c>
      <c r="L187" s="9" t="s">
        <v>1659</v>
      </c>
      <c r="M187" s="12">
        <v>1.535634E9</v>
      </c>
      <c r="N187" s="9" t="s">
        <v>1586</v>
      </c>
    </row>
    <row r="188">
      <c r="A188" s="9" t="s">
        <v>691</v>
      </c>
      <c r="B188" s="10">
        <v>44561.0</v>
      </c>
      <c r="C188" s="11">
        <v>2.0</v>
      </c>
      <c r="D188" s="9" t="s">
        <v>372</v>
      </c>
      <c r="E188" s="11">
        <v>20257.0</v>
      </c>
      <c r="F188" s="9" t="s">
        <v>1655</v>
      </c>
      <c r="G188" s="9" t="s">
        <v>1582</v>
      </c>
      <c r="H188" s="9" t="s">
        <v>1583</v>
      </c>
      <c r="I188" s="9" t="s">
        <v>1584</v>
      </c>
      <c r="J188" s="10">
        <v>44561.0</v>
      </c>
      <c r="K188" s="9" t="s">
        <v>1658</v>
      </c>
      <c r="L188" s="9" t="s">
        <v>1659</v>
      </c>
      <c r="M188" s="12">
        <v>5.995138E9</v>
      </c>
      <c r="N188" s="9" t="s">
        <v>1586</v>
      </c>
    </row>
    <row r="189">
      <c r="A189" s="9" t="s">
        <v>692</v>
      </c>
      <c r="B189" s="10">
        <v>44561.0</v>
      </c>
      <c r="C189" s="11">
        <v>1.0</v>
      </c>
      <c r="D189" s="9" t="s">
        <v>693</v>
      </c>
      <c r="E189" s="11">
        <v>24902.0</v>
      </c>
      <c r="F189" s="9" t="s">
        <v>1655</v>
      </c>
      <c r="G189" s="9" t="s">
        <v>1582</v>
      </c>
      <c r="H189" s="9" t="s">
        <v>1583</v>
      </c>
      <c r="I189" s="9" t="s">
        <v>1584</v>
      </c>
      <c r="J189" s="10">
        <v>44561.0</v>
      </c>
      <c r="K189" s="9" t="s">
        <v>1658</v>
      </c>
      <c r="L189" s="9" t="s">
        <v>1659</v>
      </c>
      <c r="M189" s="12">
        <v>1.4345E7</v>
      </c>
      <c r="N189" s="9" t="s">
        <v>1586</v>
      </c>
    </row>
    <row r="190">
      <c r="A190" s="9" t="s">
        <v>694</v>
      </c>
      <c r="B190" s="10">
        <v>44561.0</v>
      </c>
      <c r="C190" s="11">
        <v>1.0</v>
      </c>
      <c r="D190" s="9" t="s">
        <v>98</v>
      </c>
      <c r="E190" s="11">
        <v>20184.0</v>
      </c>
      <c r="F190" s="9" t="s">
        <v>1655</v>
      </c>
      <c r="G190" s="9" t="s">
        <v>1582</v>
      </c>
      <c r="H190" s="9" t="s">
        <v>1583</v>
      </c>
      <c r="I190" s="9" t="s">
        <v>1584</v>
      </c>
      <c r="J190" s="10">
        <v>44561.0</v>
      </c>
      <c r="K190" s="9" t="s">
        <v>1658</v>
      </c>
      <c r="L190" s="9" t="s">
        <v>1659</v>
      </c>
      <c r="M190" s="12">
        <v>4.916E7</v>
      </c>
      <c r="N190" s="9" t="s">
        <v>1586</v>
      </c>
    </row>
    <row r="191">
      <c r="A191" s="9" t="s">
        <v>695</v>
      </c>
      <c r="B191" s="10">
        <v>44561.0</v>
      </c>
      <c r="C191" s="11">
        <v>1.0</v>
      </c>
      <c r="D191" s="9" t="s">
        <v>696</v>
      </c>
      <c r="E191" s="11">
        <v>25828.0</v>
      </c>
      <c r="F191" s="9" t="s">
        <v>1655</v>
      </c>
      <c r="G191" s="9" t="s">
        <v>1582</v>
      </c>
      <c r="H191" s="9" t="s">
        <v>1583</v>
      </c>
      <c r="I191" s="9" t="s">
        <v>1584</v>
      </c>
      <c r="J191" s="10">
        <v>44561.0</v>
      </c>
      <c r="K191" s="9" t="s">
        <v>1658</v>
      </c>
      <c r="L191" s="9" t="s">
        <v>1659</v>
      </c>
      <c r="M191" s="12">
        <v>5.931204E9</v>
      </c>
      <c r="N191" s="9" t="s">
        <v>1586</v>
      </c>
    </row>
    <row r="192">
      <c r="A192" s="9" t="s">
        <v>697</v>
      </c>
      <c r="B192" s="10">
        <v>44561.0</v>
      </c>
      <c r="C192" s="11">
        <v>1.0</v>
      </c>
      <c r="D192" s="9" t="s">
        <v>358</v>
      </c>
      <c r="E192" s="11">
        <v>20435.0</v>
      </c>
      <c r="F192" s="9" t="s">
        <v>1655</v>
      </c>
      <c r="G192" s="9" t="s">
        <v>1582</v>
      </c>
      <c r="H192" s="9" t="s">
        <v>1583</v>
      </c>
      <c r="I192" s="9" t="s">
        <v>1584</v>
      </c>
      <c r="J192" s="10">
        <v>44561.0</v>
      </c>
      <c r="K192" s="9" t="s">
        <v>1658</v>
      </c>
      <c r="L192" s="9" t="s">
        <v>1659</v>
      </c>
      <c r="M192" s="12">
        <v>5.58239E8</v>
      </c>
      <c r="N192" s="9" t="s">
        <v>1586</v>
      </c>
    </row>
    <row r="193">
      <c r="A193" s="9" t="s">
        <v>698</v>
      </c>
      <c r="B193" s="10">
        <v>44286.0</v>
      </c>
      <c r="C193" s="11">
        <v>1.0</v>
      </c>
      <c r="D193" s="9" t="s">
        <v>699</v>
      </c>
      <c r="E193" s="11">
        <v>23230.0</v>
      </c>
      <c r="F193" s="9" t="s">
        <v>1655</v>
      </c>
      <c r="G193" s="9" t="s">
        <v>1582</v>
      </c>
      <c r="H193" s="9" t="s">
        <v>1583</v>
      </c>
      <c r="I193" s="9" t="s">
        <v>1584</v>
      </c>
      <c r="J193" s="10">
        <v>44286.0</v>
      </c>
      <c r="K193" s="9" t="s">
        <v>1658</v>
      </c>
      <c r="L193" s="9" t="s">
        <v>1659</v>
      </c>
      <c r="M193" s="12">
        <v>1.8077176E10</v>
      </c>
      <c r="N193" s="9" t="s">
        <v>1586</v>
      </c>
    </row>
    <row r="194">
      <c r="A194" s="9" t="s">
        <v>700</v>
      </c>
      <c r="B194" s="10">
        <v>44561.0</v>
      </c>
      <c r="C194" s="11">
        <v>1.0</v>
      </c>
      <c r="D194" s="9" t="s">
        <v>701</v>
      </c>
      <c r="E194" s="11">
        <v>20370.0</v>
      </c>
      <c r="F194" s="9" t="s">
        <v>1655</v>
      </c>
      <c r="G194" s="9" t="s">
        <v>1582</v>
      </c>
      <c r="H194" s="9" t="s">
        <v>1583</v>
      </c>
      <c r="I194" s="9" t="s">
        <v>1584</v>
      </c>
      <c r="J194" s="10">
        <v>44561.0</v>
      </c>
      <c r="K194" s="9" t="s">
        <v>1658</v>
      </c>
      <c r="L194" s="9" t="s">
        <v>1659</v>
      </c>
      <c r="M194" s="12">
        <v>5.2933E7</v>
      </c>
      <c r="N194" s="9" t="s">
        <v>1586</v>
      </c>
    </row>
    <row r="195">
      <c r="A195" s="9" t="s">
        <v>702</v>
      </c>
      <c r="B195" s="10">
        <v>44561.0</v>
      </c>
      <c r="C195" s="11">
        <v>1.0</v>
      </c>
      <c r="D195" s="9" t="s">
        <v>703</v>
      </c>
      <c r="E195" s="11">
        <v>23175.0</v>
      </c>
      <c r="F195" s="9" t="s">
        <v>1655</v>
      </c>
      <c r="G195" s="9" t="s">
        <v>1582</v>
      </c>
      <c r="H195" s="9" t="s">
        <v>1583</v>
      </c>
      <c r="I195" s="9" t="s">
        <v>1584</v>
      </c>
      <c r="J195" s="10">
        <v>44561.0</v>
      </c>
      <c r="K195" s="9" t="s">
        <v>1658</v>
      </c>
      <c r="L195" s="9" t="s">
        <v>1659</v>
      </c>
      <c r="M195" s="12">
        <v>1.003622E9</v>
      </c>
      <c r="N195" s="9" t="s">
        <v>1586</v>
      </c>
    </row>
    <row r="196">
      <c r="A196" s="9" t="s">
        <v>704</v>
      </c>
      <c r="B196" s="10">
        <v>44561.0</v>
      </c>
      <c r="C196" s="11">
        <v>1.0</v>
      </c>
      <c r="D196" s="9" t="s">
        <v>705</v>
      </c>
      <c r="E196" s="11">
        <v>26026.0</v>
      </c>
      <c r="F196" s="9" t="s">
        <v>1655</v>
      </c>
      <c r="G196" s="9" t="s">
        <v>1582</v>
      </c>
      <c r="H196" s="9" t="s">
        <v>1583</v>
      </c>
      <c r="I196" s="9" t="s">
        <v>1584</v>
      </c>
      <c r="J196" s="10">
        <v>44561.0</v>
      </c>
      <c r="K196" s="9" t="s">
        <v>1658</v>
      </c>
      <c r="L196" s="9" t="s">
        <v>1659</v>
      </c>
      <c r="M196" s="12">
        <v>6.98479E8</v>
      </c>
      <c r="N196" s="9" t="s">
        <v>1586</v>
      </c>
    </row>
    <row r="197">
      <c r="A197" s="9" t="s">
        <v>706</v>
      </c>
      <c r="B197" s="10">
        <v>44561.0</v>
      </c>
      <c r="C197" s="11">
        <v>1.0</v>
      </c>
      <c r="D197" s="9" t="s">
        <v>707</v>
      </c>
      <c r="E197" s="11">
        <v>26590.0</v>
      </c>
      <c r="F197" s="9" t="s">
        <v>1655</v>
      </c>
      <c r="G197" s="9" t="s">
        <v>1582</v>
      </c>
      <c r="H197" s="9" t="s">
        <v>1583</v>
      </c>
      <c r="I197" s="9" t="s">
        <v>1584</v>
      </c>
      <c r="J197" s="10">
        <v>44561.0</v>
      </c>
      <c r="K197" s="9" t="s">
        <v>1658</v>
      </c>
      <c r="L197" s="9" t="s">
        <v>1659</v>
      </c>
      <c r="M197" s="12">
        <v>4.37815E8</v>
      </c>
      <c r="N197" s="9" t="s">
        <v>1586</v>
      </c>
    </row>
    <row r="198">
      <c r="A198" s="9" t="s">
        <v>708</v>
      </c>
      <c r="B198" s="10">
        <v>44561.0</v>
      </c>
      <c r="C198" s="11">
        <v>1.0</v>
      </c>
      <c r="D198" s="9" t="s">
        <v>243</v>
      </c>
      <c r="E198" s="11">
        <v>20605.0</v>
      </c>
      <c r="F198" s="9" t="s">
        <v>1655</v>
      </c>
      <c r="G198" s="9" t="s">
        <v>1582</v>
      </c>
      <c r="H198" s="9" t="s">
        <v>1583</v>
      </c>
      <c r="I198" s="9" t="s">
        <v>1584</v>
      </c>
      <c r="J198" s="10">
        <v>44561.0</v>
      </c>
      <c r="K198" s="9" t="s">
        <v>1658</v>
      </c>
      <c r="L198" s="9" t="s">
        <v>1659</v>
      </c>
      <c r="M198" s="12">
        <v>6.74474E8</v>
      </c>
      <c r="N198" s="9" t="s">
        <v>1586</v>
      </c>
    </row>
    <row r="199">
      <c r="A199" s="9" t="s">
        <v>709</v>
      </c>
      <c r="B199" s="10">
        <v>44561.0</v>
      </c>
      <c r="C199" s="11">
        <v>1.0</v>
      </c>
      <c r="D199" s="9" t="s">
        <v>205</v>
      </c>
      <c r="E199" s="11">
        <v>20770.0</v>
      </c>
      <c r="F199" s="9" t="s">
        <v>1655</v>
      </c>
      <c r="G199" s="9" t="s">
        <v>1582</v>
      </c>
      <c r="H199" s="9" t="s">
        <v>1583</v>
      </c>
      <c r="I199" s="9" t="s">
        <v>1584</v>
      </c>
      <c r="J199" s="10">
        <v>44561.0</v>
      </c>
      <c r="K199" s="9" t="s">
        <v>1658</v>
      </c>
      <c r="L199" s="9" t="s">
        <v>1659</v>
      </c>
      <c r="M199" s="12">
        <v>2.4483E7</v>
      </c>
      <c r="N199" s="9" t="s">
        <v>1586</v>
      </c>
    </row>
    <row r="200">
      <c r="A200" s="9" t="s">
        <v>710</v>
      </c>
      <c r="B200" s="10">
        <v>44286.0</v>
      </c>
      <c r="C200" s="11">
        <v>1.0</v>
      </c>
      <c r="D200" s="9" t="s">
        <v>711</v>
      </c>
      <c r="E200" s="11">
        <v>26522.0</v>
      </c>
      <c r="F200" s="9" t="s">
        <v>1655</v>
      </c>
      <c r="G200" s="9" t="s">
        <v>1582</v>
      </c>
      <c r="H200" s="9" t="s">
        <v>1583</v>
      </c>
      <c r="I200" s="9" t="s">
        <v>1584</v>
      </c>
      <c r="J200" s="10">
        <v>44286.0</v>
      </c>
      <c r="K200" s="9" t="s">
        <v>1658</v>
      </c>
      <c r="L200" s="9" t="s">
        <v>1659</v>
      </c>
      <c r="M200" s="12">
        <v>1.056297E9</v>
      </c>
      <c r="N200" s="9" t="s">
        <v>1586</v>
      </c>
    </row>
    <row r="201">
      <c r="A201" s="9" t="s">
        <v>712</v>
      </c>
      <c r="B201" s="10">
        <v>44561.0</v>
      </c>
      <c r="C201" s="11">
        <v>1.0</v>
      </c>
      <c r="D201" s="9" t="s">
        <v>118</v>
      </c>
      <c r="E201" s="11">
        <v>18139.0</v>
      </c>
      <c r="F201" s="9" t="s">
        <v>1655</v>
      </c>
      <c r="G201" s="9" t="s">
        <v>1582</v>
      </c>
      <c r="H201" s="9" t="s">
        <v>1583</v>
      </c>
      <c r="I201" s="9" t="s">
        <v>1584</v>
      </c>
      <c r="J201" s="10">
        <v>44561.0</v>
      </c>
      <c r="K201" s="9" t="s">
        <v>1658</v>
      </c>
      <c r="L201" s="9" t="s">
        <v>1659</v>
      </c>
      <c r="M201" s="12">
        <v>2.095E9</v>
      </c>
      <c r="N201" s="9" t="s">
        <v>1586</v>
      </c>
    </row>
    <row r="202">
      <c r="A202" s="9" t="s">
        <v>713</v>
      </c>
      <c r="B202" s="10">
        <v>44561.0</v>
      </c>
      <c r="C202" s="11">
        <v>1.0</v>
      </c>
      <c r="D202" s="9" t="s">
        <v>285</v>
      </c>
      <c r="E202" s="11">
        <v>20915.0</v>
      </c>
      <c r="F202" s="9" t="s">
        <v>1655</v>
      </c>
      <c r="G202" s="9" t="s">
        <v>1582</v>
      </c>
      <c r="H202" s="9" t="s">
        <v>1583</v>
      </c>
      <c r="I202" s="9" t="s">
        <v>1584</v>
      </c>
      <c r="J202" s="10">
        <v>44561.0</v>
      </c>
      <c r="K202" s="9" t="s">
        <v>1658</v>
      </c>
      <c r="L202" s="9" t="s">
        <v>1659</v>
      </c>
      <c r="M202" s="12">
        <v>6.262718E9</v>
      </c>
      <c r="N202" s="9" t="s">
        <v>1586</v>
      </c>
    </row>
    <row r="203">
      <c r="A203" s="9" t="s">
        <v>714</v>
      </c>
      <c r="B203" s="10">
        <v>44561.0</v>
      </c>
      <c r="C203" s="11">
        <v>1.0</v>
      </c>
      <c r="D203" s="9" t="s">
        <v>63</v>
      </c>
      <c r="E203" s="11">
        <v>21490.0</v>
      </c>
      <c r="F203" s="9" t="s">
        <v>1655</v>
      </c>
      <c r="G203" s="9" t="s">
        <v>1582</v>
      </c>
      <c r="H203" s="9" t="s">
        <v>1583</v>
      </c>
      <c r="I203" s="9" t="s">
        <v>1584</v>
      </c>
      <c r="J203" s="10">
        <v>44561.0</v>
      </c>
      <c r="K203" s="9" t="s">
        <v>1658</v>
      </c>
      <c r="L203" s="9" t="s">
        <v>1659</v>
      </c>
      <c r="M203" s="12">
        <v>6.50286E8</v>
      </c>
      <c r="N203" s="9" t="s">
        <v>1586</v>
      </c>
    </row>
    <row r="204">
      <c r="A204" s="9" t="s">
        <v>715</v>
      </c>
      <c r="B204" s="10">
        <v>44561.0</v>
      </c>
      <c r="C204" s="11">
        <v>1.0</v>
      </c>
      <c r="D204" s="9" t="s">
        <v>716</v>
      </c>
      <c r="E204" s="11">
        <v>26603.0</v>
      </c>
      <c r="F204" s="9" t="s">
        <v>1655</v>
      </c>
      <c r="G204" s="9" t="s">
        <v>1582</v>
      </c>
      <c r="H204" s="9" t="s">
        <v>1583</v>
      </c>
      <c r="I204" s="9" t="s">
        <v>1584</v>
      </c>
      <c r="J204" s="10">
        <v>44561.0</v>
      </c>
      <c r="K204" s="9" t="s">
        <v>1658</v>
      </c>
      <c r="L204" s="9" t="s">
        <v>1659</v>
      </c>
      <c r="M204" s="12">
        <v>4.14109E8</v>
      </c>
      <c r="N204" s="9" t="s">
        <v>1586</v>
      </c>
    </row>
    <row r="205">
      <c r="A205" s="9" t="s">
        <v>717</v>
      </c>
      <c r="B205" s="10">
        <v>44561.0</v>
      </c>
      <c r="C205" s="11">
        <v>1.0</v>
      </c>
      <c r="D205" s="9" t="s">
        <v>221</v>
      </c>
      <c r="E205" s="11">
        <v>4669.0</v>
      </c>
      <c r="F205" s="9" t="s">
        <v>1655</v>
      </c>
      <c r="G205" s="9" t="s">
        <v>1582</v>
      </c>
      <c r="H205" s="9" t="s">
        <v>1583</v>
      </c>
      <c r="I205" s="9" t="s">
        <v>1584</v>
      </c>
      <c r="J205" s="10">
        <v>44561.0</v>
      </c>
      <c r="K205" s="9" t="s">
        <v>1658</v>
      </c>
      <c r="L205" s="9" t="s">
        <v>1659</v>
      </c>
      <c r="M205" s="12">
        <v>1.435581E9</v>
      </c>
      <c r="N205" s="9" t="s">
        <v>1586</v>
      </c>
    </row>
    <row r="206">
      <c r="A206" s="9" t="s">
        <v>718</v>
      </c>
      <c r="B206" s="10">
        <v>44561.0</v>
      </c>
      <c r="C206" s="11">
        <v>2.0</v>
      </c>
      <c r="D206" s="9" t="s">
        <v>357</v>
      </c>
      <c r="E206" s="11">
        <v>11215.0</v>
      </c>
      <c r="F206" s="9" t="s">
        <v>1655</v>
      </c>
      <c r="G206" s="9" t="s">
        <v>1582</v>
      </c>
      <c r="H206" s="9" t="s">
        <v>1583</v>
      </c>
      <c r="I206" s="9" t="s">
        <v>1584</v>
      </c>
      <c r="J206" s="10">
        <v>44561.0</v>
      </c>
      <c r="K206" s="9" t="s">
        <v>1658</v>
      </c>
      <c r="L206" s="9" t="s">
        <v>1659</v>
      </c>
      <c r="M206" s="12">
        <v>1.08733E8</v>
      </c>
      <c r="N206" s="9" t="s">
        <v>1586</v>
      </c>
    </row>
    <row r="207">
      <c r="A207" s="9" t="s">
        <v>719</v>
      </c>
      <c r="B207" s="10">
        <v>44561.0</v>
      </c>
      <c r="C207" s="11">
        <v>1.0</v>
      </c>
      <c r="D207" s="9" t="s">
        <v>162</v>
      </c>
      <c r="E207" s="11">
        <v>20540.0</v>
      </c>
      <c r="F207" s="9" t="s">
        <v>1655</v>
      </c>
      <c r="G207" s="9" t="s">
        <v>1582</v>
      </c>
      <c r="H207" s="9" t="s">
        <v>1583</v>
      </c>
      <c r="I207" s="9" t="s">
        <v>1584</v>
      </c>
      <c r="J207" s="10">
        <v>44561.0</v>
      </c>
      <c r="K207" s="9" t="s">
        <v>1658</v>
      </c>
      <c r="L207" s="9" t="s">
        <v>1659</v>
      </c>
      <c r="M207" s="12">
        <v>3.169052E9</v>
      </c>
      <c r="N207" s="9" t="s">
        <v>1586</v>
      </c>
    </row>
    <row r="208">
      <c r="A208" s="9" t="s">
        <v>720</v>
      </c>
      <c r="B208" s="10">
        <v>44561.0</v>
      </c>
      <c r="C208" s="11">
        <v>2.0</v>
      </c>
      <c r="D208" s="9" t="s">
        <v>120</v>
      </c>
      <c r="E208" s="11">
        <v>20648.0</v>
      </c>
      <c r="F208" s="9" t="s">
        <v>1655</v>
      </c>
      <c r="G208" s="9" t="s">
        <v>1582</v>
      </c>
      <c r="H208" s="9" t="s">
        <v>1583</v>
      </c>
      <c r="I208" s="9" t="s">
        <v>1584</v>
      </c>
      <c r="J208" s="10">
        <v>44561.0</v>
      </c>
      <c r="K208" s="9" t="s">
        <v>1658</v>
      </c>
      <c r="L208" s="9" t="s">
        <v>1659</v>
      </c>
      <c r="M208" s="12">
        <v>7.169069E9</v>
      </c>
      <c r="N208" s="9" t="s">
        <v>1586</v>
      </c>
    </row>
    <row r="209">
      <c r="A209" s="9" t="s">
        <v>721</v>
      </c>
      <c r="B209" s="10">
        <v>44286.0</v>
      </c>
      <c r="C209" s="11">
        <v>1.0</v>
      </c>
      <c r="D209" s="9" t="s">
        <v>130</v>
      </c>
      <c r="E209" s="11">
        <v>21709.0</v>
      </c>
      <c r="F209" s="9" t="s">
        <v>1655</v>
      </c>
      <c r="G209" s="9" t="s">
        <v>1582</v>
      </c>
      <c r="H209" s="9" t="s">
        <v>1583</v>
      </c>
      <c r="I209" s="9" t="s">
        <v>1584</v>
      </c>
      <c r="J209" s="10">
        <v>44286.0</v>
      </c>
      <c r="K209" s="9" t="s">
        <v>1658</v>
      </c>
      <c r="L209" s="9" t="s">
        <v>1659</v>
      </c>
      <c r="M209" s="12">
        <v>1961000.0</v>
      </c>
      <c r="N209" s="9" t="s">
        <v>1586</v>
      </c>
    </row>
    <row r="210">
      <c r="A210" s="9" t="s">
        <v>722</v>
      </c>
      <c r="B210" s="10">
        <v>44561.0</v>
      </c>
      <c r="C210" s="11">
        <v>1.0</v>
      </c>
      <c r="D210" s="9" t="s">
        <v>324</v>
      </c>
      <c r="E210" s="11">
        <v>21636.0</v>
      </c>
      <c r="F210" s="9" t="s">
        <v>1655</v>
      </c>
      <c r="G210" s="9" t="s">
        <v>1582</v>
      </c>
      <c r="H210" s="9" t="s">
        <v>1583</v>
      </c>
      <c r="I210" s="9" t="s">
        <v>1584</v>
      </c>
      <c r="J210" s="10">
        <v>44561.0</v>
      </c>
      <c r="K210" s="9" t="s">
        <v>1658</v>
      </c>
      <c r="L210" s="9" t="s">
        <v>1659</v>
      </c>
      <c r="M210" s="12">
        <v>1.364513E9</v>
      </c>
      <c r="N210" s="9" t="s">
        <v>1586</v>
      </c>
    </row>
    <row r="211">
      <c r="A211" s="9" t="s">
        <v>723</v>
      </c>
      <c r="B211" s="10">
        <v>44561.0</v>
      </c>
      <c r="C211" s="11">
        <v>2.0</v>
      </c>
      <c r="D211" s="9" t="s">
        <v>111</v>
      </c>
      <c r="E211" s="11">
        <v>21393.0</v>
      </c>
      <c r="F211" s="9" t="s">
        <v>1655</v>
      </c>
      <c r="G211" s="9" t="s">
        <v>1582</v>
      </c>
      <c r="H211" s="9" t="s">
        <v>1583</v>
      </c>
      <c r="I211" s="9" t="s">
        <v>1584</v>
      </c>
      <c r="J211" s="10">
        <v>44561.0</v>
      </c>
      <c r="K211" s="9" t="s">
        <v>1658</v>
      </c>
      <c r="L211" s="9" t="s">
        <v>1659</v>
      </c>
      <c r="M211" s="12">
        <v>2.7349E7</v>
      </c>
      <c r="N211" s="9" t="s">
        <v>1586</v>
      </c>
    </row>
    <row r="212">
      <c r="A212" s="9" t="s">
        <v>724</v>
      </c>
      <c r="B212" s="10">
        <v>44561.0</v>
      </c>
      <c r="C212" s="11">
        <v>1.0</v>
      </c>
      <c r="D212" s="9" t="s">
        <v>725</v>
      </c>
      <c r="E212" s="11">
        <v>24546.0</v>
      </c>
      <c r="F212" s="9" t="s">
        <v>1655</v>
      </c>
      <c r="G212" s="9" t="s">
        <v>1582</v>
      </c>
      <c r="H212" s="9" t="s">
        <v>1583</v>
      </c>
      <c r="I212" s="9" t="s">
        <v>1584</v>
      </c>
      <c r="J212" s="10">
        <v>44561.0</v>
      </c>
      <c r="K212" s="9" t="s">
        <v>1658</v>
      </c>
      <c r="L212" s="9" t="s">
        <v>1659</v>
      </c>
      <c r="M212" s="12">
        <v>3.8616E7</v>
      </c>
      <c r="N212" s="9" t="s">
        <v>1586</v>
      </c>
    </row>
    <row r="213">
      <c r="A213" s="9" t="s">
        <v>726</v>
      </c>
      <c r="B213" s="10">
        <v>44561.0</v>
      </c>
      <c r="C213" s="11">
        <v>2.0</v>
      </c>
      <c r="D213" s="9" t="s">
        <v>727</v>
      </c>
      <c r="E213" s="11">
        <v>21180.0</v>
      </c>
      <c r="F213" s="9" t="s">
        <v>1655</v>
      </c>
      <c r="G213" s="9" t="s">
        <v>1582</v>
      </c>
      <c r="H213" s="9" t="s">
        <v>1583</v>
      </c>
      <c r="I213" s="9" t="s">
        <v>1584</v>
      </c>
      <c r="J213" s="10">
        <v>44561.0</v>
      </c>
      <c r="K213" s="9" t="s">
        <v>1658</v>
      </c>
      <c r="L213" s="9" t="s">
        <v>1659</v>
      </c>
      <c r="M213" s="12">
        <v>1.77815E8</v>
      </c>
      <c r="N213" s="9" t="s">
        <v>1586</v>
      </c>
    </row>
    <row r="214">
      <c r="A214" s="9" t="s">
        <v>728</v>
      </c>
      <c r="B214" s="10">
        <v>44561.0</v>
      </c>
      <c r="C214" s="11">
        <v>1.0</v>
      </c>
      <c r="D214" s="9" t="s">
        <v>729</v>
      </c>
      <c r="E214" s="11">
        <v>21008.0</v>
      </c>
      <c r="F214" s="9" t="s">
        <v>1655</v>
      </c>
      <c r="G214" s="9" t="s">
        <v>1582</v>
      </c>
      <c r="H214" s="9" t="s">
        <v>1583</v>
      </c>
      <c r="I214" s="9" t="s">
        <v>1584</v>
      </c>
      <c r="J214" s="10">
        <v>44561.0</v>
      </c>
      <c r="K214" s="9" t="s">
        <v>1658</v>
      </c>
      <c r="L214" s="9" t="s">
        <v>1659</v>
      </c>
      <c r="M214" s="12">
        <v>7.32702E8</v>
      </c>
      <c r="N214" s="9" t="s">
        <v>1586</v>
      </c>
    </row>
    <row r="215">
      <c r="A215" s="9" t="s">
        <v>730</v>
      </c>
      <c r="B215" s="10">
        <v>44561.0</v>
      </c>
      <c r="C215" s="11">
        <v>1.0</v>
      </c>
      <c r="D215" s="9" t="s">
        <v>731</v>
      </c>
      <c r="E215" s="11">
        <v>20818.0</v>
      </c>
      <c r="F215" s="9" t="s">
        <v>1655</v>
      </c>
      <c r="G215" s="9" t="s">
        <v>1582</v>
      </c>
      <c r="H215" s="9" t="s">
        <v>1583</v>
      </c>
      <c r="I215" s="9" t="s">
        <v>1584</v>
      </c>
      <c r="J215" s="10">
        <v>44561.0</v>
      </c>
      <c r="K215" s="9" t="s">
        <v>1658</v>
      </c>
      <c r="L215" s="9" t="s">
        <v>1659</v>
      </c>
      <c r="M215" s="12">
        <v>2.6758E7</v>
      </c>
      <c r="N215" s="9" t="s">
        <v>1586</v>
      </c>
    </row>
    <row r="216">
      <c r="A216" s="9" t="s">
        <v>732</v>
      </c>
      <c r="B216" s="10">
        <v>44561.0</v>
      </c>
      <c r="C216" s="11">
        <v>1.0</v>
      </c>
      <c r="D216" s="9" t="s">
        <v>733</v>
      </c>
      <c r="E216" s="11">
        <v>25224.0</v>
      </c>
      <c r="F216" s="9" t="s">
        <v>1655</v>
      </c>
      <c r="G216" s="9" t="s">
        <v>1582</v>
      </c>
      <c r="H216" s="9" t="s">
        <v>1583</v>
      </c>
      <c r="I216" s="9" t="s">
        <v>1584</v>
      </c>
      <c r="J216" s="10">
        <v>44561.0</v>
      </c>
      <c r="K216" s="9" t="s">
        <v>1658</v>
      </c>
      <c r="L216" s="9" t="s">
        <v>1659</v>
      </c>
      <c r="M216" s="12">
        <v>5.63663E8</v>
      </c>
      <c r="N216" s="9" t="s">
        <v>1586</v>
      </c>
    </row>
    <row r="217">
      <c r="A217" s="9" t="s">
        <v>734</v>
      </c>
      <c r="B217" s="10">
        <v>44561.0</v>
      </c>
      <c r="C217" s="11">
        <v>2.0</v>
      </c>
      <c r="D217" s="9" t="s">
        <v>735</v>
      </c>
      <c r="E217" s="11">
        <v>23930.0</v>
      </c>
      <c r="F217" s="9" t="s">
        <v>1655</v>
      </c>
      <c r="G217" s="9" t="s">
        <v>1582</v>
      </c>
      <c r="H217" s="9" t="s">
        <v>1583</v>
      </c>
      <c r="I217" s="9" t="s">
        <v>1584</v>
      </c>
      <c r="J217" s="10">
        <v>44561.0</v>
      </c>
      <c r="K217" s="9" t="s">
        <v>1658</v>
      </c>
      <c r="L217" s="9" t="s">
        <v>1659</v>
      </c>
      <c r="M217" s="12">
        <v>2.7416E7</v>
      </c>
      <c r="N217" s="9" t="s">
        <v>1586</v>
      </c>
    </row>
    <row r="218">
      <c r="A218" s="9" t="s">
        <v>736</v>
      </c>
      <c r="B218" s="10">
        <v>44561.0</v>
      </c>
      <c r="C218" s="11">
        <v>1.0</v>
      </c>
      <c r="D218" s="9" t="s">
        <v>737</v>
      </c>
      <c r="E218" s="11">
        <v>23612.0</v>
      </c>
      <c r="F218" s="9" t="s">
        <v>1655</v>
      </c>
      <c r="G218" s="9" t="s">
        <v>1582</v>
      </c>
      <c r="H218" s="9" t="s">
        <v>1583</v>
      </c>
      <c r="I218" s="9" t="s">
        <v>1584</v>
      </c>
      <c r="J218" s="10">
        <v>44561.0</v>
      </c>
      <c r="K218" s="9" t="s">
        <v>1658</v>
      </c>
      <c r="L218" s="9" t="s">
        <v>1659</v>
      </c>
      <c r="M218" s="12">
        <v>8.0164E7</v>
      </c>
      <c r="N218" s="9" t="s">
        <v>1586</v>
      </c>
    </row>
    <row r="219">
      <c r="A219" s="9" t="s">
        <v>738</v>
      </c>
      <c r="B219" s="10">
        <v>44561.0</v>
      </c>
      <c r="C219" s="11">
        <v>2.0</v>
      </c>
      <c r="D219" s="9" t="s">
        <v>739</v>
      </c>
      <c r="E219" s="11">
        <v>25100.0</v>
      </c>
      <c r="F219" s="9" t="s">
        <v>1655</v>
      </c>
      <c r="G219" s="9" t="s">
        <v>1582</v>
      </c>
      <c r="H219" s="9" t="s">
        <v>1583</v>
      </c>
      <c r="I219" s="9" t="s">
        <v>1584</v>
      </c>
      <c r="J219" s="10">
        <v>44561.0</v>
      </c>
      <c r="K219" s="9" t="s">
        <v>1658</v>
      </c>
      <c r="L219" s="9" t="s">
        <v>1659</v>
      </c>
      <c r="M219" s="12">
        <v>4.57922E8</v>
      </c>
      <c r="N219" s="9" t="s">
        <v>1586</v>
      </c>
    </row>
    <row r="220">
      <c r="A220" s="9" t="s">
        <v>740</v>
      </c>
      <c r="B220" s="10">
        <v>44561.0</v>
      </c>
      <c r="C220" s="11">
        <v>2.0</v>
      </c>
      <c r="D220" s="9" t="s">
        <v>741</v>
      </c>
      <c r="E220" s="11">
        <v>21040.0</v>
      </c>
      <c r="F220" s="9" t="s">
        <v>1655</v>
      </c>
      <c r="G220" s="9" t="s">
        <v>1582</v>
      </c>
      <c r="H220" s="9" t="s">
        <v>1583</v>
      </c>
      <c r="I220" s="9" t="s">
        <v>1584</v>
      </c>
      <c r="J220" s="10">
        <v>44561.0</v>
      </c>
      <c r="K220" s="9" t="s">
        <v>1658</v>
      </c>
      <c r="L220" s="9" t="s">
        <v>1659</v>
      </c>
      <c r="M220" s="12">
        <v>1.312162E9</v>
      </c>
      <c r="N220" s="9" t="s">
        <v>1586</v>
      </c>
    </row>
    <row r="221">
      <c r="A221" s="9" t="s">
        <v>742</v>
      </c>
      <c r="B221" s="10">
        <v>44561.0</v>
      </c>
      <c r="C221" s="11">
        <v>1.0</v>
      </c>
      <c r="D221" s="9" t="s">
        <v>397</v>
      </c>
      <c r="E221" s="11">
        <v>21016.0</v>
      </c>
      <c r="F221" s="9" t="s">
        <v>1655</v>
      </c>
      <c r="G221" s="9" t="s">
        <v>1582</v>
      </c>
      <c r="H221" s="9" t="s">
        <v>1583</v>
      </c>
      <c r="I221" s="9" t="s">
        <v>1584</v>
      </c>
      <c r="J221" s="10">
        <v>44561.0</v>
      </c>
      <c r="K221" s="9" t="s">
        <v>1658</v>
      </c>
      <c r="L221" s="9" t="s">
        <v>1659</v>
      </c>
      <c r="M221" s="12">
        <v>3.111199E9</v>
      </c>
      <c r="N221" s="9" t="s">
        <v>1586</v>
      </c>
    </row>
    <row r="222">
      <c r="A222" s="9" t="s">
        <v>743</v>
      </c>
      <c r="B222" s="10">
        <v>44561.0</v>
      </c>
      <c r="C222" s="11">
        <v>1.0</v>
      </c>
      <c r="D222" s="9" t="s">
        <v>375</v>
      </c>
      <c r="E222" s="11">
        <v>21130.0</v>
      </c>
      <c r="F222" s="9" t="s">
        <v>1655</v>
      </c>
      <c r="G222" s="9" t="s">
        <v>1582</v>
      </c>
      <c r="H222" s="9" t="s">
        <v>1583</v>
      </c>
      <c r="I222" s="9" t="s">
        <v>1584</v>
      </c>
      <c r="J222" s="10">
        <v>44561.0</v>
      </c>
      <c r="K222" s="9" t="s">
        <v>1658</v>
      </c>
      <c r="L222" s="9" t="s">
        <v>1659</v>
      </c>
      <c r="M222" s="12">
        <v>3.25146E8</v>
      </c>
      <c r="N222" s="9" t="s">
        <v>1586</v>
      </c>
    </row>
    <row r="223">
      <c r="A223" s="9" t="s">
        <v>744</v>
      </c>
      <c r="B223" s="10">
        <v>44561.0</v>
      </c>
      <c r="C223" s="11">
        <v>1.0</v>
      </c>
      <c r="D223" s="9" t="s">
        <v>745</v>
      </c>
      <c r="E223" s="11">
        <v>24104.0</v>
      </c>
      <c r="F223" s="9" t="s">
        <v>1655</v>
      </c>
      <c r="G223" s="9" t="s">
        <v>1582</v>
      </c>
      <c r="H223" s="9" t="s">
        <v>1583</v>
      </c>
      <c r="I223" s="9" t="s">
        <v>1584</v>
      </c>
      <c r="J223" s="10">
        <v>44561.0</v>
      </c>
      <c r="K223" s="9" t="s">
        <v>1658</v>
      </c>
      <c r="L223" s="9" t="s">
        <v>1659</v>
      </c>
      <c r="M223" s="12">
        <v>5.54207E8</v>
      </c>
      <c r="N223" s="9" t="s">
        <v>1586</v>
      </c>
    </row>
    <row r="224">
      <c r="A224" s="9" t="s">
        <v>746</v>
      </c>
      <c r="B224" s="10">
        <v>44561.0</v>
      </c>
      <c r="C224" s="11">
        <v>1.0</v>
      </c>
      <c r="D224" s="9" t="s">
        <v>747</v>
      </c>
      <c r="E224" s="11">
        <v>23396.0</v>
      </c>
      <c r="F224" s="9" t="s">
        <v>1655</v>
      </c>
      <c r="G224" s="9" t="s">
        <v>1582</v>
      </c>
      <c r="H224" s="9" t="s">
        <v>1583</v>
      </c>
      <c r="I224" s="9" t="s">
        <v>1584</v>
      </c>
      <c r="J224" s="10">
        <v>44561.0</v>
      </c>
      <c r="K224" s="9" t="s">
        <v>1658</v>
      </c>
      <c r="L224" s="9" t="s">
        <v>1659</v>
      </c>
      <c r="M224" s="12">
        <v>3.533758E9</v>
      </c>
      <c r="N224" s="9" t="s">
        <v>1586</v>
      </c>
    </row>
    <row r="225">
      <c r="A225" s="9" t="s">
        <v>748</v>
      </c>
      <c r="B225" s="10">
        <v>44561.0</v>
      </c>
      <c r="C225" s="11">
        <v>1.0</v>
      </c>
      <c r="D225" s="9" t="s">
        <v>176</v>
      </c>
      <c r="E225" s="11">
        <v>21903.0</v>
      </c>
      <c r="F225" s="9" t="s">
        <v>1655</v>
      </c>
      <c r="G225" s="9" t="s">
        <v>1582</v>
      </c>
      <c r="H225" s="9" t="s">
        <v>1583</v>
      </c>
      <c r="I225" s="9" t="s">
        <v>1584</v>
      </c>
      <c r="J225" s="10">
        <v>44561.0</v>
      </c>
      <c r="K225" s="9" t="s">
        <v>1658</v>
      </c>
      <c r="L225" s="9" t="s">
        <v>1659</v>
      </c>
      <c r="M225" s="12">
        <v>2.794472E9</v>
      </c>
      <c r="N225" s="9" t="s">
        <v>1586</v>
      </c>
    </row>
    <row r="226">
      <c r="A226" s="9" t="s">
        <v>749</v>
      </c>
      <c r="B226" s="10">
        <v>44561.0</v>
      </c>
      <c r="C226" s="11">
        <v>1.0</v>
      </c>
      <c r="D226" s="9" t="s">
        <v>750</v>
      </c>
      <c r="E226" s="11">
        <v>25585.0</v>
      </c>
      <c r="F226" s="9" t="s">
        <v>1655</v>
      </c>
      <c r="G226" s="9" t="s">
        <v>1582</v>
      </c>
      <c r="H226" s="9" t="s">
        <v>1583</v>
      </c>
      <c r="I226" s="9" t="s">
        <v>1584</v>
      </c>
      <c r="J226" s="10">
        <v>44561.0</v>
      </c>
      <c r="K226" s="9" t="s">
        <v>1658</v>
      </c>
      <c r="L226" s="9" t="s">
        <v>1659</v>
      </c>
      <c r="M226" s="12">
        <v>6.460264E9</v>
      </c>
      <c r="N226" s="9" t="s">
        <v>1586</v>
      </c>
    </row>
    <row r="227">
      <c r="A227" s="9" t="s">
        <v>751</v>
      </c>
      <c r="B227" s="10">
        <v>44561.0</v>
      </c>
      <c r="C227" s="11">
        <v>2.0</v>
      </c>
      <c r="D227" s="9" t="s">
        <v>752</v>
      </c>
      <c r="E227" s="11">
        <v>23493.0</v>
      </c>
      <c r="F227" s="9" t="s">
        <v>1655</v>
      </c>
      <c r="G227" s="9" t="s">
        <v>1582</v>
      </c>
      <c r="H227" s="9" t="s">
        <v>1583</v>
      </c>
      <c r="I227" s="9" t="s">
        <v>1584</v>
      </c>
      <c r="J227" s="10">
        <v>44561.0</v>
      </c>
      <c r="K227" s="9" t="s">
        <v>1658</v>
      </c>
      <c r="L227" s="9" t="s">
        <v>1659</v>
      </c>
      <c r="M227" s="12">
        <v>2.0799777E10</v>
      </c>
      <c r="N227" s="9" t="s">
        <v>1586</v>
      </c>
    </row>
    <row r="228">
      <c r="A228" s="9" t="s">
        <v>753</v>
      </c>
      <c r="B228" s="10">
        <v>44561.0</v>
      </c>
      <c r="C228" s="11">
        <v>1.0</v>
      </c>
      <c r="D228" s="9" t="s">
        <v>286</v>
      </c>
      <c r="E228" s="11">
        <v>21520.0</v>
      </c>
      <c r="F228" s="9" t="s">
        <v>1655</v>
      </c>
      <c r="G228" s="9" t="s">
        <v>1582</v>
      </c>
      <c r="H228" s="9" t="s">
        <v>1583</v>
      </c>
      <c r="I228" s="9" t="s">
        <v>1584</v>
      </c>
      <c r="J228" s="10">
        <v>44561.0</v>
      </c>
      <c r="K228" s="9" t="s">
        <v>1658</v>
      </c>
      <c r="L228" s="9" t="s">
        <v>1659</v>
      </c>
      <c r="M228" s="12">
        <v>7.95954E8</v>
      </c>
      <c r="N228" s="9" t="s">
        <v>1586</v>
      </c>
    </row>
    <row r="229">
      <c r="A229" s="9" t="s">
        <v>754</v>
      </c>
      <c r="B229" s="10">
        <v>44561.0</v>
      </c>
      <c r="C229" s="11">
        <v>1.0</v>
      </c>
      <c r="D229" s="9" t="s">
        <v>755</v>
      </c>
      <c r="E229" s="11">
        <v>21075.0</v>
      </c>
      <c r="F229" s="9" t="s">
        <v>1655</v>
      </c>
      <c r="G229" s="9" t="s">
        <v>1582</v>
      </c>
      <c r="H229" s="9" t="s">
        <v>1589</v>
      </c>
      <c r="I229" s="9" t="s">
        <v>1584</v>
      </c>
      <c r="J229" s="10">
        <v>44561.0</v>
      </c>
      <c r="K229" s="9" t="s">
        <v>1658</v>
      </c>
      <c r="L229" s="9" t="s">
        <v>1659</v>
      </c>
      <c r="M229" s="12">
        <v>5.15266862E11</v>
      </c>
      <c r="N229" s="9" t="s">
        <v>1586</v>
      </c>
    </row>
    <row r="230">
      <c r="A230" s="9" t="s">
        <v>756</v>
      </c>
      <c r="B230" s="10">
        <v>44561.0</v>
      </c>
      <c r="C230" s="11">
        <v>1.0</v>
      </c>
      <c r="D230" s="9" t="s">
        <v>757</v>
      </c>
      <c r="E230" s="11">
        <v>23272.0</v>
      </c>
      <c r="F230" s="9" t="s">
        <v>1655</v>
      </c>
      <c r="G230" s="9" t="s">
        <v>1582</v>
      </c>
      <c r="H230" s="9" t="s">
        <v>1583</v>
      </c>
      <c r="I230" s="9" t="s">
        <v>1584</v>
      </c>
      <c r="J230" s="10">
        <v>44561.0</v>
      </c>
      <c r="K230" s="9" t="s">
        <v>1658</v>
      </c>
      <c r="L230" s="9" t="s">
        <v>1659</v>
      </c>
      <c r="M230" s="12">
        <v>1.171691E9</v>
      </c>
      <c r="N230" s="9" t="s">
        <v>1586</v>
      </c>
    </row>
    <row r="231">
      <c r="A231" s="9" t="s">
        <v>758</v>
      </c>
      <c r="B231" s="10">
        <v>44561.0</v>
      </c>
      <c r="C231" s="11">
        <v>1.0</v>
      </c>
      <c r="D231" s="9" t="s">
        <v>759</v>
      </c>
      <c r="E231" s="11">
        <v>25500.0</v>
      </c>
      <c r="F231" s="9" t="s">
        <v>1655</v>
      </c>
      <c r="G231" s="9" t="s">
        <v>1582</v>
      </c>
      <c r="H231" s="9" t="s">
        <v>1583</v>
      </c>
      <c r="I231" s="9" t="s">
        <v>1584</v>
      </c>
      <c r="J231" s="10">
        <v>44561.0</v>
      </c>
      <c r="K231" s="9" t="s">
        <v>1658</v>
      </c>
      <c r="L231" s="9" t="s">
        <v>1659</v>
      </c>
      <c r="M231" s="12">
        <v>1.671E7</v>
      </c>
      <c r="N231" s="9" t="s">
        <v>1586</v>
      </c>
    </row>
    <row r="232">
      <c r="A232" s="9" t="s">
        <v>760</v>
      </c>
      <c r="B232" s="10">
        <v>44561.0</v>
      </c>
      <c r="C232" s="11">
        <v>1.0</v>
      </c>
      <c r="D232" s="9" t="s">
        <v>761</v>
      </c>
      <c r="E232" s="11">
        <v>25348.0</v>
      </c>
      <c r="F232" s="9" t="s">
        <v>1655</v>
      </c>
      <c r="G232" s="9" t="s">
        <v>1582</v>
      </c>
      <c r="H232" s="9" t="s">
        <v>1583</v>
      </c>
      <c r="I232" s="9" t="s">
        <v>1584</v>
      </c>
      <c r="J232" s="10">
        <v>44561.0</v>
      </c>
      <c r="K232" s="9" t="s">
        <v>1658</v>
      </c>
      <c r="L232" s="9" t="s">
        <v>1659</v>
      </c>
      <c r="M232" s="12">
        <v>8.63876E8</v>
      </c>
      <c r="N232" s="9" t="s">
        <v>1586</v>
      </c>
    </row>
    <row r="233">
      <c r="A233" s="9" t="s">
        <v>762</v>
      </c>
      <c r="B233" s="10">
        <v>44561.0</v>
      </c>
      <c r="C233" s="11">
        <v>1.0</v>
      </c>
      <c r="D233" s="9" t="s">
        <v>763</v>
      </c>
      <c r="E233" s="11">
        <v>22560.0</v>
      </c>
      <c r="F233" s="9" t="s">
        <v>1655</v>
      </c>
      <c r="G233" s="9" t="s">
        <v>1582</v>
      </c>
      <c r="H233" s="9" t="s">
        <v>1583</v>
      </c>
      <c r="I233" s="9" t="s">
        <v>1584</v>
      </c>
      <c r="J233" s="10">
        <v>44561.0</v>
      </c>
      <c r="K233" s="9" t="s">
        <v>1658</v>
      </c>
      <c r="L233" s="9" t="s">
        <v>1659</v>
      </c>
      <c r="M233" s="12">
        <v>5.43267E8</v>
      </c>
      <c r="N233" s="9" t="s">
        <v>1586</v>
      </c>
    </row>
    <row r="234">
      <c r="A234" s="9" t="s">
        <v>764</v>
      </c>
      <c r="B234" s="10">
        <v>44561.0</v>
      </c>
      <c r="C234" s="11">
        <v>1.0</v>
      </c>
      <c r="D234" s="9" t="s">
        <v>371</v>
      </c>
      <c r="E234" s="11">
        <v>22225.0</v>
      </c>
      <c r="F234" s="9" t="s">
        <v>1655</v>
      </c>
      <c r="G234" s="9" t="s">
        <v>1582</v>
      </c>
      <c r="H234" s="9" t="s">
        <v>1583</v>
      </c>
      <c r="I234" s="9" t="s">
        <v>1584</v>
      </c>
      <c r="J234" s="10">
        <v>44561.0</v>
      </c>
      <c r="K234" s="9" t="s">
        <v>1658</v>
      </c>
      <c r="L234" s="9" t="s">
        <v>1659</v>
      </c>
      <c r="M234" s="12">
        <v>1.34627E8</v>
      </c>
      <c r="N234" s="9" t="s">
        <v>1586</v>
      </c>
    </row>
    <row r="235">
      <c r="A235" s="9" t="s">
        <v>765</v>
      </c>
      <c r="B235" s="10">
        <v>44561.0</v>
      </c>
      <c r="C235" s="11">
        <v>1.0</v>
      </c>
      <c r="D235" s="9" t="s">
        <v>194</v>
      </c>
      <c r="E235" s="11">
        <v>21938.0</v>
      </c>
      <c r="F235" s="9" t="s">
        <v>1655</v>
      </c>
      <c r="G235" s="9" t="s">
        <v>1582</v>
      </c>
      <c r="H235" s="9" t="s">
        <v>1583</v>
      </c>
      <c r="I235" s="9" t="s">
        <v>1584</v>
      </c>
      <c r="J235" s="10">
        <v>44561.0</v>
      </c>
      <c r="K235" s="9" t="s">
        <v>1658</v>
      </c>
      <c r="L235" s="9" t="s">
        <v>1659</v>
      </c>
      <c r="M235" s="12">
        <v>1.667357E9</v>
      </c>
      <c r="N235" s="9" t="s">
        <v>1586</v>
      </c>
    </row>
    <row r="236">
      <c r="A236" s="9" t="s">
        <v>766</v>
      </c>
      <c r="B236" s="10">
        <v>44561.0</v>
      </c>
      <c r="C236" s="11">
        <v>1.0</v>
      </c>
      <c r="D236" s="9" t="s">
        <v>301</v>
      </c>
      <c r="E236" s="11">
        <v>21342.0</v>
      </c>
      <c r="F236" s="9" t="s">
        <v>1655</v>
      </c>
      <c r="G236" s="9" t="s">
        <v>1582</v>
      </c>
      <c r="H236" s="9" t="s">
        <v>1583</v>
      </c>
      <c r="I236" s="9" t="s">
        <v>1584</v>
      </c>
      <c r="J236" s="10">
        <v>44561.0</v>
      </c>
      <c r="K236" s="9" t="s">
        <v>1658</v>
      </c>
      <c r="L236" s="9" t="s">
        <v>1659</v>
      </c>
      <c r="M236" s="12">
        <v>5.116882E9</v>
      </c>
      <c r="N236" s="9" t="s">
        <v>1586</v>
      </c>
    </row>
    <row r="237">
      <c r="A237" s="9" t="s">
        <v>767</v>
      </c>
      <c r="B237" s="10">
        <v>44561.0</v>
      </c>
      <c r="C237" s="11">
        <v>2.0</v>
      </c>
      <c r="D237" s="9" t="s">
        <v>768</v>
      </c>
      <c r="E237" s="11">
        <v>25534.0</v>
      </c>
      <c r="F237" s="9" t="s">
        <v>1655</v>
      </c>
      <c r="G237" s="9" t="s">
        <v>1582</v>
      </c>
      <c r="H237" s="9" t="s">
        <v>1583</v>
      </c>
      <c r="I237" s="9" t="s">
        <v>1584</v>
      </c>
      <c r="J237" s="10">
        <v>44561.0</v>
      </c>
      <c r="K237" s="9" t="s">
        <v>1658</v>
      </c>
      <c r="L237" s="9" t="s">
        <v>1659</v>
      </c>
      <c r="M237" s="12">
        <v>8.71376E8</v>
      </c>
      <c r="N237" s="9" t="s">
        <v>1586</v>
      </c>
    </row>
    <row r="238">
      <c r="A238" s="9" t="s">
        <v>769</v>
      </c>
      <c r="B238" s="10">
        <v>44561.0</v>
      </c>
      <c r="C238" s="11">
        <v>1.0</v>
      </c>
      <c r="D238" s="9" t="s">
        <v>156</v>
      </c>
      <c r="E238" s="11">
        <v>4685.0</v>
      </c>
      <c r="F238" s="9" t="s">
        <v>1655</v>
      </c>
      <c r="G238" s="9" t="s">
        <v>1582</v>
      </c>
      <c r="H238" s="9" t="s">
        <v>1589</v>
      </c>
      <c r="I238" s="9" t="s">
        <v>1584</v>
      </c>
      <c r="J238" s="10">
        <v>44561.0</v>
      </c>
      <c r="K238" s="9" t="s">
        <v>1658</v>
      </c>
      <c r="L238" s="9" t="s">
        <v>1659</v>
      </c>
      <c r="M238" s="12">
        <v>4.7145E7</v>
      </c>
      <c r="N238" s="9" t="s">
        <v>1586</v>
      </c>
    </row>
    <row r="239">
      <c r="A239" s="9" t="s">
        <v>770</v>
      </c>
      <c r="B239" s="10">
        <v>44561.0</v>
      </c>
      <c r="C239" s="11">
        <v>1.0</v>
      </c>
      <c r="D239" s="9" t="s">
        <v>771</v>
      </c>
      <c r="E239" s="11">
        <v>25798.0</v>
      </c>
      <c r="F239" s="9" t="s">
        <v>1655</v>
      </c>
      <c r="G239" s="9" t="s">
        <v>1582</v>
      </c>
      <c r="H239" s="9" t="s">
        <v>1583</v>
      </c>
      <c r="I239" s="9" t="s">
        <v>1584</v>
      </c>
      <c r="J239" s="10">
        <v>44561.0</v>
      </c>
      <c r="K239" s="9" t="s">
        <v>1658</v>
      </c>
      <c r="L239" s="9" t="s">
        <v>1659</v>
      </c>
      <c r="M239" s="12">
        <v>2.08567E8</v>
      </c>
      <c r="N239" s="9" t="s">
        <v>1586</v>
      </c>
    </row>
    <row r="240">
      <c r="A240" s="9" t="s">
        <v>772</v>
      </c>
      <c r="B240" s="10">
        <v>44561.0</v>
      </c>
      <c r="C240" s="11">
        <v>1.0</v>
      </c>
      <c r="D240" s="9" t="s">
        <v>773</v>
      </c>
      <c r="E240" s="11">
        <v>23426.0</v>
      </c>
      <c r="F240" s="9" t="s">
        <v>1655</v>
      </c>
      <c r="G240" s="9" t="s">
        <v>1582</v>
      </c>
      <c r="H240" s="9" t="s">
        <v>1583</v>
      </c>
      <c r="I240" s="9" t="s">
        <v>1584</v>
      </c>
      <c r="J240" s="10">
        <v>44561.0</v>
      </c>
      <c r="K240" s="9" t="s">
        <v>1658</v>
      </c>
      <c r="L240" s="9" t="s">
        <v>1659</v>
      </c>
      <c r="M240" s="12">
        <v>2.381806E9</v>
      </c>
      <c r="N240" s="9" t="s">
        <v>1586</v>
      </c>
    </row>
    <row r="241">
      <c r="A241" s="9" t="s">
        <v>774</v>
      </c>
      <c r="B241" s="10">
        <v>44561.0</v>
      </c>
      <c r="C241" s="11">
        <v>1.0</v>
      </c>
      <c r="D241" s="9" t="s">
        <v>775</v>
      </c>
      <c r="E241" s="11">
        <v>25712.0</v>
      </c>
      <c r="F241" s="9" t="s">
        <v>1655</v>
      </c>
      <c r="G241" s="9" t="s">
        <v>1582</v>
      </c>
      <c r="H241" s="9" t="s">
        <v>1583</v>
      </c>
      <c r="I241" s="9" t="s">
        <v>1584</v>
      </c>
      <c r="J241" s="10">
        <v>44561.0</v>
      </c>
      <c r="K241" s="9" t="s">
        <v>1658</v>
      </c>
      <c r="L241" s="9" t="s">
        <v>1659</v>
      </c>
      <c r="M241" s="12">
        <v>1415000.0</v>
      </c>
      <c r="N241" s="9" t="s">
        <v>1586</v>
      </c>
    </row>
    <row r="242">
      <c r="A242" s="9" t="s">
        <v>776</v>
      </c>
      <c r="B242" s="10">
        <v>44561.0</v>
      </c>
      <c r="C242" s="11">
        <v>1.0</v>
      </c>
      <c r="D242" s="9" t="s">
        <v>208</v>
      </c>
      <c r="E242" s="11">
        <v>21814.0</v>
      </c>
      <c r="F242" s="9" t="s">
        <v>1655</v>
      </c>
      <c r="G242" s="9" t="s">
        <v>1582</v>
      </c>
      <c r="H242" s="9" t="s">
        <v>1583</v>
      </c>
      <c r="I242" s="9" t="s">
        <v>1584</v>
      </c>
      <c r="J242" s="10">
        <v>44561.0</v>
      </c>
      <c r="K242" s="9" t="s">
        <v>1658</v>
      </c>
      <c r="L242" s="9" t="s">
        <v>1659</v>
      </c>
      <c r="M242" s="12">
        <v>9.10754E8</v>
      </c>
      <c r="N242" s="9" t="s">
        <v>1586</v>
      </c>
    </row>
    <row r="243">
      <c r="A243" s="9" t="s">
        <v>777</v>
      </c>
      <c r="B243" s="10">
        <v>44561.0</v>
      </c>
      <c r="C243" s="11">
        <v>1.0</v>
      </c>
      <c r="D243" s="9" t="s">
        <v>778</v>
      </c>
      <c r="E243" s="11">
        <v>25976.0</v>
      </c>
      <c r="F243" s="9" t="s">
        <v>1655</v>
      </c>
      <c r="G243" s="9" t="s">
        <v>1582</v>
      </c>
      <c r="H243" s="9" t="s">
        <v>1583</v>
      </c>
      <c r="I243" s="9" t="s">
        <v>1584</v>
      </c>
      <c r="J243" s="10">
        <v>44561.0</v>
      </c>
      <c r="K243" s="9" t="s">
        <v>1658</v>
      </c>
      <c r="L243" s="9" t="s">
        <v>1659</v>
      </c>
      <c r="M243" s="12">
        <v>5.2732E7</v>
      </c>
      <c r="N243" s="9" t="s">
        <v>1586</v>
      </c>
    </row>
    <row r="244">
      <c r="A244" s="9" t="s">
        <v>779</v>
      </c>
      <c r="B244" s="10">
        <v>44561.0</v>
      </c>
      <c r="C244" s="11">
        <v>1.0</v>
      </c>
      <c r="D244" s="9" t="s">
        <v>780</v>
      </c>
      <c r="E244" s="11">
        <v>23248.0</v>
      </c>
      <c r="F244" s="9" t="s">
        <v>1655</v>
      </c>
      <c r="G244" s="9" t="s">
        <v>1582</v>
      </c>
      <c r="H244" s="9" t="s">
        <v>1583</v>
      </c>
      <c r="I244" s="9" t="s">
        <v>1584</v>
      </c>
      <c r="J244" s="10">
        <v>44561.0</v>
      </c>
      <c r="K244" s="9" t="s">
        <v>1658</v>
      </c>
      <c r="L244" s="9" t="s">
        <v>1659</v>
      </c>
      <c r="M244" s="12">
        <v>3.108858E9</v>
      </c>
      <c r="N244" s="9" t="s">
        <v>1586</v>
      </c>
    </row>
    <row r="245">
      <c r="A245" s="9" t="s">
        <v>781</v>
      </c>
      <c r="B245" s="10">
        <v>44561.0</v>
      </c>
      <c r="C245" s="11">
        <v>1.0</v>
      </c>
      <c r="D245" s="9" t="s">
        <v>782</v>
      </c>
      <c r="E245" s="11">
        <v>22519.0</v>
      </c>
      <c r="F245" s="9" t="s">
        <v>1655</v>
      </c>
      <c r="G245" s="9" t="s">
        <v>1582</v>
      </c>
      <c r="H245" s="9" t="s">
        <v>1583</v>
      </c>
      <c r="I245" s="9" t="s">
        <v>1584</v>
      </c>
      <c r="J245" s="10">
        <v>44561.0</v>
      </c>
      <c r="K245" s="9" t="s">
        <v>1658</v>
      </c>
      <c r="L245" s="9" t="s">
        <v>1659</v>
      </c>
      <c r="M245" s="12">
        <v>0.0</v>
      </c>
      <c r="N245" s="9" t="s">
        <v>1586</v>
      </c>
    </row>
    <row r="246">
      <c r="A246" s="9" t="s">
        <v>783</v>
      </c>
      <c r="B246" s="10">
        <v>44561.0</v>
      </c>
      <c r="C246" s="11">
        <v>1.0</v>
      </c>
      <c r="D246" s="9" t="s">
        <v>784</v>
      </c>
      <c r="E246" s="11">
        <v>21628.0</v>
      </c>
      <c r="F246" s="9" t="s">
        <v>1655</v>
      </c>
      <c r="G246" s="9" t="s">
        <v>1582</v>
      </c>
      <c r="H246" s="9" t="s">
        <v>1589</v>
      </c>
      <c r="I246" s="9" t="s">
        <v>1584</v>
      </c>
      <c r="J246" s="10">
        <v>44561.0</v>
      </c>
      <c r="K246" s="9" t="s">
        <v>1658</v>
      </c>
      <c r="L246" s="9" t="s">
        <v>1659</v>
      </c>
      <c r="M246" s="12">
        <v>0.0</v>
      </c>
      <c r="N246" s="9" t="s">
        <v>1586</v>
      </c>
    </row>
    <row r="247">
      <c r="A247" s="9" t="s">
        <v>785</v>
      </c>
      <c r="B247" s="10">
        <v>44561.0</v>
      </c>
      <c r="C247" s="11">
        <v>1.0</v>
      </c>
      <c r="D247" s="9" t="s">
        <v>786</v>
      </c>
      <c r="E247" s="11">
        <v>24112.0</v>
      </c>
      <c r="F247" s="9" t="s">
        <v>1655</v>
      </c>
      <c r="G247" s="9" t="s">
        <v>1582</v>
      </c>
      <c r="H247" s="9" t="s">
        <v>1583</v>
      </c>
      <c r="I247" s="9" t="s">
        <v>1584</v>
      </c>
      <c r="J247" s="10">
        <v>44561.0</v>
      </c>
      <c r="K247" s="9" t="s">
        <v>1658</v>
      </c>
      <c r="L247" s="9" t="s">
        <v>1659</v>
      </c>
      <c r="M247" s="12">
        <v>1.9361402E10</v>
      </c>
      <c r="N247" s="9" t="s">
        <v>1586</v>
      </c>
    </row>
    <row r="248">
      <c r="A248" s="9" t="s">
        <v>787</v>
      </c>
      <c r="B248" s="10">
        <v>44561.0</v>
      </c>
      <c r="C248" s="11">
        <v>1.0</v>
      </c>
      <c r="D248" s="9" t="s">
        <v>72</v>
      </c>
      <c r="E248" s="11">
        <v>21997.0</v>
      </c>
      <c r="F248" s="9" t="s">
        <v>1655</v>
      </c>
      <c r="G248" s="9" t="s">
        <v>1582</v>
      </c>
      <c r="H248" s="9" t="s">
        <v>1583</v>
      </c>
      <c r="I248" s="9" t="s">
        <v>1584</v>
      </c>
      <c r="J248" s="10">
        <v>44561.0</v>
      </c>
      <c r="K248" s="9" t="s">
        <v>1658</v>
      </c>
      <c r="L248" s="9" t="s">
        <v>1659</v>
      </c>
      <c r="M248" s="12">
        <v>3.654376E9</v>
      </c>
      <c r="N248" s="9" t="s">
        <v>1586</v>
      </c>
    </row>
    <row r="249">
      <c r="A249" s="9" t="s">
        <v>788</v>
      </c>
      <c r="B249" s="10">
        <v>44561.0</v>
      </c>
      <c r="C249" s="11">
        <v>1.0</v>
      </c>
      <c r="D249" s="9" t="s">
        <v>71</v>
      </c>
      <c r="E249" s="11">
        <v>22004.0</v>
      </c>
      <c r="F249" s="9" t="s">
        <v>1655</v>
      </c>
      <c r="G249" s="9" t="s">
        <v>1582</v>
      </c>
      <c r="H249" s="9" t="s">
        <v>1583</v>
      </c>
      <c r="I249" s="9" t="s">
        <v>1584</v>
      </c>
      <c r="J249" s="10">
        <v>44561.0</v>
      </c>
      <c r="K249" s="9" t="s">
        <v>1658</v>
      </c>
      <c r="L249" s="9" t="s">
        <v>1659</v>
      </c>
      <c r="M249" s="12">
        <v>1.314649E9</v>
      </c>
      <c r="N249" s="9" t="s">
        <v>1586</v>
      </c>
    </row>
    <row r="250">
      <c r="A250" s="9" t="s">
        <v>789</v>
      </c>
      <c r="B250" s="10">
        <v>44561.0</v>
      </c>
      <c r="C250" s="11">
        <v>1.0</v>
      </c>
      <c r="D250" s="9" t="s">
        <v>73</v>
      </c>
      <c r="E250" s="11">
        <v>21970.0</v>
      </c>
      <c r="F250" s="9" t="s">
        <v>1655</v>
      </c>
      <c r="G250" s="9" t="s">
        <v>1582</v>
      </c>
      <c r="H250" s="9" t="s">
        <v>1583</v>
      </c>
      <c r="I250" s="9" t="s">
        <v>1584</v>
      </c>
      <c r="J250" s="10">
        <v>44561.0</v>
      </c>
      <c r="K250" s="9" t="s">
        <v>1658</v>
      </c>
      <c r="L250" s="9" t="s">
        <v>1659</v>
      </c>
      <c r="M250" s="12">
        <v>5.0685E8</v>
      </c>
      <c r="N250" s="9" t="s">
        <v>1586</v>
      </c>
    </row>
    <row r="251">
      <c r="A251" s="9" t="s">
        <v>790</v>
      </c>
      <c r="B251" s="10">
        <v>44561.0</v>
      </c>
      <c r="C251" s="11">
        <v>1.0</v>
      </c>
      <c r="D251" s="9" t="s">
        <v>70</v>
      </c>
      <c r="E251" s="11">
        <v>21989.0</v>
      </c>
      <c r="F251" s="9" t="s">
        <v>1655</v>
      </c>
      <c r="G251" s="9" t="s">
        <v>1582</v>
      </c>
      <c r="H251" s="9" t="s">
        <v>1583</v>
      </c>
      <c r="I251" s="9" t="s">
        <v>1584</v>
      </c>
      <c r="J251" s="10">
        <v>44561.0</v>
      </c>
      <c r="K251" s="9" t="s">
        <v>1658</v>
      </c>
      <c r="L251" s="9" t="s">
        <v>1659</v>
      </c>
      <c r="M251" s="12">
        <v>6.33817E8</v>
      </c>
      <c r="N251" s="9" t="s">
        <v>1586</v>
      </c>
    </row>
    <row r="252">
      <c r="A252" s="9" t="s">
        <v>791</v>
      </c>
      <c r="B252" s="10">
        <v>44561.0</v>
      </c>
      <c r="C252" s="11">
        <v>1.0</v>
      </c>
      <c r="D252" s="9" t="s">
        <v>74</v>
      </c>
      <c r="E252" s="11">
        <v>21962.0</v>
      </c>
      <c r="F252" s="9" t="s">
        <v>1655</v>
      </c>
      <c r="G252" s="9" t="s">
        <v>1582</v>
      </c>
      <c r="H252" s="9" t="s">
        <v>1583</v>
      </c>
      <c r="I252" s="9" t="s">
        <v>1584</v>
      </c>
      <c r="J252" s="10">
        <v>44561.0</v>
      </c>
      <c r="K252" s="9" t="s">
        <v>1658</v>
      </c>
      <c r="L252" s="9" t="s">
        <v>1659</v>
      </c>
      <c r="M252" s="12">
        <v>1.843951E9</v>
      </c>
      <c r="N252" s="9" t="s">
        <v>1586</v>
      </c>
    </row>
    <row r="253">
      <c r="A253" s="9" t="s">
        <v>792</v>
      </c>
      <c r="B253" s="10">
        <v>44561.0</v>
      </c>
      <c r="C253" s="11">
        <v>1.0</v>
      </c>
      <c r="D253" s="9" t="s">
        <v>793</v>
      </c>
      <c r="E253" s="11">
        <v>21610.0</v>
      </c>
      <c r="F253" s="9" t="s">
        <v>1655</v>
      </c>
      <c r="G253" s="9" t="s">
        <v>1582</v>
      </c>
      <c r="H253" s="9" t="s">
        <v>1583</v>
      </c>
      <c r="I253" s="9" t="s">
        <v>1584</v>
      </c>
      <c r="J253" s="10">
        <v>44561.0</v>
      </c>
      <c r="K253" s="9" t="s">
        <v>1658</v>
      </c>
      <c r="L253" s="9" t="s">
        <v>1659</v>
      </c>
      <c r="M253" s="12">
        <v>1.9510119E10</v>
      </c>
      <c r="N253" s="9" t="s">
        <v>1586</v>
      </c>
    </row>
    <row r="254">
      <c r="A254" s="9" t="s">
        <v>794</v>
      </c>
      <c r="B254" s="10">
        <v>44561.0</v>
      </c>
      <c r="C254" s="11">
        <v>1.0</v>
      </c>
      <c r="D254" s="9" t="s">
        <v>795</v>
      </c>
      <c r="E254" s="11">
        <v>25569.0</v>
      </c>
      <c r="F254" s="9" t="s">
        <v>1655</v>
      </c>
      <c r="G254" s="9" t="s">
        <v>1582</v>
      </c>
      <c r="H254" s="9" t="s">
        <v>1583</v>
      </c>
      <c r="I254" s="9" t="s">
        <v>1584</v>
      </c>
      <c r="J254" s="10">
        <v>44561.0</v>
      </c>
      <c r="K254" s="9" t="s">
        <v>1658</v>
      </c>
      <c r="L254" s="9" t="s">
        <v>1659</v>
      </c>
      <c r="M254" s="12">
        <v>5.0602E8</v>
      </c>
      <c r="N254" s="9" t="s">
        <v>1586</v>
      </c>
    </row>
    <row r="255">
      <c r="A255" s="9" t="s">
        <v>796</v>
      </c>
      <c r="B255" s="10">
        <v>44561.0</v>
      </c>
      <c r="C255" s="11">
        <v>1.0</v>
      </c>
      <c r="D255" s="9" t="s">
        <v>797</v>
      </c>
      <c r="E255" s="11">
        <v>26514.0</v>
      </c>
      <c r="F255" s="9" t="s">
        <v>1655</v>
      </c>
      <c r="G255" s="9" t="s">
        <v>1582</v>
      </c>
      <c r="H255" s="9" t="s">
        <v>1583</v>
      </c>
      <c r="I255" s="9" t="s">
        <v>1584</v>
      </c>
      <c r="J255" s="10">
        <v>44561.0</v>
      </c>
      <c r="K255" s="9" t="s">
        <v>1658</v>
      </c>
      <c r="L255" s="9" t="s">
        <v>1659</v>
      </c>
      <c r="M255" s="12">
        <v>3.0894E8</v>
      </c>
      <c r="N255" s="9" t="s">
        <v>1586</v>
      </c>
    </row>
    <row r="256">
      <c r="A256" s="9" t="s">
        <v>798</v>
      </c>
      <c r="B256" s="10">
        <v>44561.0</v>
      </c>
      <c r="C256" s="11">
        <v>1.0</v>
      </c>
      <c r="D256" s="9" t="s">
        <v>799</v>
      </c>
      <c r="E256" s="11">
        <v>23388.0</v>
      </c>
      <c r="F256" s="9" t="s">
        <v>1655</v>
      </c>
      <c r="G256" s="9" t="s">
        <v>1582</v>
      </c>
      <c r="H256" s="9" t="s">
        <v>1583</v>
      </c>
      <c r="I256" s="9" t="s">
        <v>1584</v>
      </c>
      <c r="J256" s="10">
        <v>44561.0</v>
      </c>
      <c r="K256" s="9" t="s">
        <v>1658</v>
      </c>
      <c r="L256" s="9" t="s">
        <v>1659</v>
      </c>
      <c r="M256" s="12">
        <v>2.0201751E10</v>
      </c>
      <c r="N256" s="9" t="s">
        <v>1586</v>
      </c>
    </row>
    <row r="257">
      <c r="A257" s="9" t="s">
        <v>800</v>
      </c>
      <c r="B257" s="10">
        <v>44561.0</v>
      </c>
      <c r="C257" s="11">
        <v>2.0</v>
      </c>
      <c r="D257" s="9" t="s">
        <v>801</v>
      </c>
      <c r="E257" s="11">
        <v>22446.0</v>
      </c>
      <c r="F257" s="9" t="s">
        <v>1655</v>
      </c>
      <c r="G257" s="9" t="s">
        <v>1582</v>
      </c>
      <c r="H257" s="9" t="s">
        <v>1583</v>
      </c>
      <c r="I257" s="9" t="s">
        <v>1584</v>
      </c>
      <c r="J257" s="10">
        <v>44561.0</v>
      </c>
      <c r="K257" s="9" t="s">
        <v>1658</v>
      </c>
      <c r="L257" s="9" t="s">
        <v>1659</v>
      </c>
      <c r="M257" s="12">
        <v>1.28486E8</v>
      </c>
      <c r="N257" s="9" t="s">
        <v>1586</v>
      </c>
    </row>
    <row r="258">
      <c r="A258" s="9" t="s">
        <v>802</v>
      </c>
      <c r="B258" s="10">
        <v>44561.0</v>
      </c>
      <c r="C258" s="11">
        <v>1.0</v>
      </c>
      <c r="D258" s="9" t="s">
        <v>803</v>
      </c>
      <c r="E258" s="11">
        <v>26271.0</v>
      </c>
      <c r="F258" s="9" t="s">
        <v>1655</v>
      </c>
      <c r="G258" s="9" t="s">
        <v>1582</v>
      </c>
      <c r="H258" s="9" t="s">
        <v>1583</v>
      </c>
      <c r="I258" s="9" t="s">
        <v>1584</v>
      </c>
      <c r="J258" s="10">
        <v>44561.0</v>
      </c>
      <c r="K258" s="9" t="s">
        <v>1658</v>
      </c>
      <c r="L258" s="9" t="s">
        <v>1659</v>
      </c>
      <c r="M258" s="12">
        <v>1.901255E9</v>
      </c>
      <c r="N258" s="9" t="s">
        <v>1586</v>
      </c>
    </row>
    <row r="259">
      <c r="A259" s="9" t="s">
        <v>804</v>
      </c>
      <c r="B259" s="10">
        <v>44561.0</v>
      </c>
      <c r="C259" s="11">
        <v>1.0</v>
      </c>
      <c r="D259" s="9" t="s">
        <v>805</v>
      </c>
      <c r="E259" s="11">
        <v>21644.0</v>
      </c>
      <c r="F259" s="9" t="s">
        <v>1655</v>
      </c>
      <c r="G259" s="9" t="s">
        <v>1582</v>
      </c>
      <c r="H259" s="9" t="s">
        <v>1583</v>
      </c>
      <c r="I259" s="9" t="s">
        <v>1584</v>
      </c>
      <c r="J259" s="10">
        <v>44561.0</v>
      </c>
      <c r="K259" s="9" t="s">
        <v>1658</v>
      </c>
      <c r="L259" s="9" t="s">
        <v>1659</v>
      </c>
      <c r="M259" s="12">
        <v>2.1545E7</v>
      </c>
      <c r="N259" s="9" t="s">
        <v>1586</v>
      </c>
    </row>
    <row r="260">
      <c r="A260" s="9" t="s">
        <v>806</v>
      </c>
      <c r="B260" s="10">
        <v>44561.0</v>
      </c>
      <c r="C260" s="11">
        <v>1.0</v>
      </c>
      <c r="D260" s="9" t="s">
        <v>807</v>
      </c>
      <c r="E260" s="11">
        <v>26719.0</v>
      </c>
      <c r="F260" s="9" t="s">
        <v>1655</v>
      </c>
      <c r="G260" s="9" t="s">
        <v>1582</v>
      </c>
      <c r="H260" s="9" t="s">
        <v>1583</v>
      </c>
      <c r="I260" s="9" t="s">
        <v>1584</v>
      </c>
      <c r="J260" s="10">
        <v>44561.0</v>
      </c>
      <c r="K260" s="9" t="s">
        <v>1658</v>
      </c>
      <c r="L260" s="9" t="s">
        <v>1659</v>
      </c>
      <c r="M260" s="12">
        <v>9.48872E8</v>
      </c>
      <c r="N260" s="9" t="s">
        <v>1586</v>
      </c>
    </row>
    <row r="261">
      <c r="A261" s="9" t="s">
        <v>808</v>
      </c>
      <c r="B261" s="10">
        <v>44561.0</v>
      </c>
      <c r="C261" s="11">
        <v>1.0</v>
      </c>
      <c r="D261" s="9" t="s">
        <v>809</v>
      </c>
      <c r="E261" s="11">
        <v>24279.0</v>
      </c>
      <c r="F261" s="9" t="s">
        <v>1655</v>
      </c>
      <c r="G261" s="9" t="s">
        <v>1582</v>
      </c>
      <c r="H261" s="9" t="s">
        <v>1583</v>
      </c>
      <c r="I261" s="9" t="s">
        <v>1584</v>
      </c>
      <c r="J261" s="10">
        <v>44561.0</v>
      </c>
      <c r="K261" s="9" t="s">
        <v>1658</v>
      </c>
      <c r="L261" s="9" t="s">
        <v>1659</v>
      </c>
      <c r="M261" s="12">
        <v>2.88587E8</v>
      </c>
      <c r="N261" s="9" t="s">
        <v>1586</v>
      </c>
    </row>
    <row r="262">
      <c r="A262" s="9" t="s">
        <v>810</v>
      </c>
      <c r="B262" s="10">
        <v>44561.0</v>
      </c>
      <c r="C262" s="11">
        <v>1.0</v>
      </c>
      <c r="D262" s="9" t="s">
        <v>811</v>
      </c>
      <c r="E262" s="11">
        <v>24988.0</v>
      </c>
      <c r="F262" s="9" t="s">
        <v>1655</v>
      </c>
      <c r="G262" s="9" t="s">
        <v>1582</v>
      </c>
      <c r="H262" s="9" t="s">
        <v>1583</v>
      </c>
      <c r="I262" s="9" t="s">
        <v>1584</v>
      </c>
      <c r="J262" s="10">
        <v>44561.0</v>
      </c>
      <c r="K262" s="9" t="s">
        <v>1658</v>
      </c>
      <c r="L262" s="9" t="s">
        <v>1659</v>
      </c>
      <c r="M262" s="12">
        <v>1.856011E9</v>
      </c>
      <c r="N262" s="9" t="s">
        <v>1586</v>
      </c>
    </row>
    <row r="263">
      <c r="A263" s="9" t="s">
        <v>812</v>
      </c>
      <c r="B263" s="10">
        <v>44561.0</v>
      </c>
      <c r="C263" s="11">
        <v>1.0</v>
      </c>
      <c r="D263" s="9" t="s">
        <v>813</v>
      </c>
      <c r="E263" s="11">
        <v>25852.0</v>
      </c>
      <c r="F263" s="9" t="s">
        <v>1655</v>
      </c>
      <c r="G263" s="9" t="s">
        <v>1582</v>
      </c>
      <c r="H263" s="9" t="s">
        <v>1583</v>
      </c>
      <c r="I263" s="9" t="s">
        <v>1584</v>
      </c>
      <c r="J263" s="10">
        <v>44561.0</v>
      </c>
      <c r="K263" s="9" t="s">
        <v>1658</v>
      </c>
      <c r="L263" s="9" t="s">
        <v>1659</v>
      </c>
      <c r="M263" s="12">
        <v>2.73794E8</v>
      </c>
      <c r="N263" s="9" t="s">
        <v>1586</v>
      </c>
    </row>
    <row r="264">
      <c r="A264" s="9" t="s">
        <v>814</v>
      </c>
      <c r="B264" s="10">
        <v>44561.0</v>
      </c>
      <c r="C264" s="11">
        <v>1.0</v>
      </c>
      <c r="D264" s="9" t="s">
        <v>815</v>
      </c>
      <c r="E264" s="11">
        <v>25399.0</v>
      </c>
      <c r="F264" s="9" t="s">
        <v>1655</v>
      </c>
      <c r="G264" s="9" t="s">
        <v>1582</v>
      </c>
      <c r="H264" s="9" t="s">
        <v>1583</v>
      </c>
      <c r="I264" s="9" t="s">
        <v>1584</v>
      </c>
      <c r="J264" s="10">
        <v>44561.0</v>
      </c>
      <c r="K264" s="9" t="s">
        <v>1658</v>
      </c>
      <c r="L264" s="9" t="s">
        <v>1659</v>
      </c>
      <c r="M264" s="12">
        <v>4.4424E7</v>
      </c>
      <c r="N264" s="9" t="s">
        <v>1586</v>
      </c>
    </row>
    <row r="265">
      <c r="A265" s="9" t="s">
        <v>816</v>
      </c>
      <c r="B265" s="10">
        <v>44561.0</v>
      </c>
      <c r="C265" s="11">
        <v>1.0</v>
      </c>
      <c r="D265" s="9" t="s">
        <v>817</v>
      </c>
      <c r="E265" s="11">
        <v>22691.0</v>
      </c>
      <c r="F265" s="9" t="s">
        <v>1655</v>
      </c>
      <c r="G265" s="9" t="s">
        <v>1582</v>
      </c>
      <c r="H265" s="9" t="s">
        <v>1583</v>
      </c>
      <c r="I265" s="9" t="s">
        <v>1584</v>
      </c>
      <c r="J265" s="10">
        <v>44561.0</v>
      </c>
      <c r="K265" s="9" t="s">
        <v>1658</v>
      </c>
      <c r="L265" s="9" t="s">
        <v>1659</v>
      </c>
      <c r="M265" s="12">
        <v>6.03692E9</v>
      </c>
      <c r="N265" s="9" t="s">
        <v>1586</v>
      </c>
    </row>
    <row r="266">
      <c r="A266" s="9" t="s">
        <v>818</v>
      </c>
      <c r="B266" s="10">
        <v>44561.0</v>
      </c>
      <c r="C266" s="11">
        <v>1.0</v>
      </c>
      <c r="D266" s="9" t="s">
        <v>819</v>
      </c>
      <c r="E266" s="11">
        <v>23680.0</v>
      </c>
      <c r="F266" s="9" t="s">
        <v>1655</v>
      </c>
      <c r="G266" s="9" t="s">
        <v>1582</v>
      </c>
      <c r="H266" s="9" t="s">
        <v>1583</v>
      </c>
      <c r="I266" s="9" t="s">
        <v>1584</v>
      </c>
      <c r="J266" s="10">
        <v>44561.0</v>
      </c>
      <c r="K266" s="9" t="s">
        <v>1658</v>
      </c>
      <c r="L266" s="9" t="s">
        <v>1659</v>
      </c>
      <c r="M266" s="12">
        <v>9.82573E8</v>
      </c>
      <c r="N266" s="9" t="s">
        <v>1586</v>
      </c>
    </row>
    <row r="267">
      <c r="A267" s="9" t="s">
        <v>820</v>
      </c>
      <c r="B267" s="10">
        <v>44561.0</v>
      </c>
      <c r="C267" s="11">
        <v>1.0</v>
      </c>
      <c r="D267" s="9" t="s">
        <v>821</v>
      </c>
      <c r="E267" s="11">
        <v>23671.0</v>
      </c>
      <c r="F267" s="9" t="s">
        <v>1655</v>
      </c>
      <c r="G267" s="9" t="s">
        <v>1582</v>
      </c>
      <c r="H267" s="9" t="s">
        <v>1583</v>
      </c>
      <c r="I267" s="9" t="s">
        <v>1584</v>
      </c>
      <c r="J267" s="10">
        <v>44561.0</v>
      </c>
      <c r="K267" s="9" t="s">
        <v>1658</v>
      </c>
      <c r="L267" s="9" t="s">
        <v>1659</v>
      </c>
      <c r="M267" s="12">
        <v>1.211394E9</v>
      </c>
      <c r="N267" s="9" t="s">
        <v>1586</v>
      </c>
    </row>
    <row r="268">
      <c r="A268" s="9" t="s">
        <v>822</v>
      </c>
      <c r="B268" s="10">
        <v>44561.0</v>
      </c>
      <c r="C268" s="11">
        <v>1.0</v>
      </c>
      <c r="D268" s="9" t="s">
        <v>823</v>
      </c>
      <c r="E268" s="11">
        <v>25011.0</v>
      </c>
      <c r="F268" s="9" t="s">
        <v>1655</v>
      </c>
      <c r="G268" s="9" t="s">
        <v>1582</v>
      </c>
      <c r="H268" s="9" t="s">
        <v>1583</v>
      </c>
      <c r="I268" s="9" t="s">
        <v>1584</v>
      </c>
      <c r="J268" s="10">
        <v>44561.0</v>
      </c>
      <c r="K268" s="9" t="s">
        <v>1658</v>
      </c>
      <c r="L268" s="9" t="s">
        <v>1659</v>
      </c>
      <c r="M268" s="12">
        <v>4.43671E8</v>
      </c>
      <c r="N268" s="9" t="s">
        <v>1586</v>
      </c>
    </row>
    <row r="269">
      <c r="A269" s="9" t="s">
        <v>824</v>
      </c>
      <c r="B269" s="10">
        <v>44561.0</v>
      </c>
      <c r="C269" s="11">
        <v>1.0</v>
      </c>
      <c r="D269" s="9" t="s">
        <v>825</v>
      </c>
      <c r="E269" s="11">
        <v>26921.0</v>
      </c>
      <c r="F269" s="9" t="s">
        <v>1655</v>
      </c>
      <c r="G269" s="9" t="s">
        <v>1582</v>
      </c>
      <c r="H269" s="9" t="s">
        <v>1583</v>
      </c>
      <c r="I269" s="9" t="s">
        <v>1584</v>
      </c>
      <c r="J269" s="10">
        <v>44561.0</v>
      </c>
      <c r="K269" s="9" t="s">
        <v>1658</v>
      </c>
      <c r="L269" s="9" t="s">
        <v>1659</v>
      </c>
      <c r="M269" s="12">
        <v>9.8801E8</v>
      </c>
      <c r="N269" s="9" t="s">
        <v>1586</v>
      </c>
    </row>
    <row r="270">
      <c r="A270" s="9" t="s">
        <v>826</v>
      </c>
      <c r="B270" s="10">
        <v>44561.0</v>
      </c>
      <c r="C270" s="11">
        <v>1.0</v>
      </c>
      <c r="D270" s="9" t="s">
        <v>154</v>
      </c>
      <c r="E270" s="11">
        <v>22144.0</v>
      </c>
      <c r="F270" s="9" t="s">
        <v>1655</v>
      </c>
      <c r="G270" s="9" t="s">
        <v>1582</v>
      </c>
      <c r="H270" s="9" t="s">
        <v>1583</v>
      </c>
      <c r="I270" s="9" t="s">
        <v>1584</v>
      </c>
      <c r="J270" s="10">
        <v>44561.0</v>
      </c>
      <c r="K270" s="9" t="s">
        <v>1658</v>
      </c>
      <c r="L270" s="9" t="s">
        <v>1659</v>
      </c>
      <c r="M270" s="12">
        <v>1.408376E9</v>
      </c>
      <c r="N270" s="9" t="s">
        <v>1586</v>
      </c>
    </row>
    <row r="271">
      <c r="A271" s="9" t="s">
        <v>827</v>
      </c>
      <c r="B271" s="10">
        <v>44561.0</v>
      </c>
      <c r="C271" s="11">
        <v>1.0</v>
      </c>
      <c r="D271" s="9" t="s">
        <v>54</v>
      </c>
      <c r="E271" s="11">
        <v>22179.0</v>
      </c>
      <c r="F271" s="9" t="s">
        <v>1655</v>
      </c>
      <c r="G271" s="9" t="s">
        <v>1582</v>
      </c>
      <c r="H271" s="9" t="s">
        <v>1583</v>
      </c>
      <c r="I271" s="9" t="s">
        <v>1584</v>
      </c>
      <c r="J271" s="10">
        <v>44561.0</v>
      </c>
      <c r="K271" s="9" t="s">
        <v>1658</v>
      </c>
      <c r="L271" s="9" t="s">
        <v>1659</v>
      </c>
      <c r="M271" s="12">
        <v>1.804E7</v>
      </c>
      <c r="N271" s="9" t="s">
        <v>1586</v>
      </c>
    </row>
    <row r="272">
      <c r="A272" s="9" t="s">
        <v>828</v>
      </c>
      <c r="B272" s="10">
        <v>44561.0</v>
      </c>
      <c r="C272" s="11">
        <v>1.0</v>
      </c>
      <c r="D272" s="9" t="s">
        <v>829</v>
      </c>
      <c r="E272" s="11">
        <v>26140.0</v>
      </c>
      <c r="F272" s="9" t="s">
        <v>1655</v>
      </c>
      <c r="G272" s="9" t="s">
        <v>1582</v>
      </c>
      <c r="H272" s="9" t="s">
        <v>1583</v>
      </c>
      <c r="I272" s="9" t="s">
        <v>1584</v>
      </c>
      <c r="J272" s="10">
        <v>44561.0</v>
      </c>
      <c r="K272" s="9" t="s">
        <v>1658</v>
      </c>
      <c r="L272" s="9" t="s">
        <v>1659</v>
      </c>
      <c r="M272" s="12">
        <v>8.2153E7</v>
      </c>
      <c r="N272" s="9" t="s">
        <v>1586</v>
      </c>
    </row>
    <row r="273">
      <c r="A273" s="9" t="s">
        <v>830</v>
      </c>
      <c r="B273" s="10">
        <v>44561.0</v>
      </c>
      <c r="C273" s="11">
        <v>1.0</v>
      </c>
      <c r="D273" s="9" t="s">
        <v>831</v>
      </c>
      <c r="E273" s="11">
        <v>26964.0</v>
      </c>
      <c r="F273" s="9" t="s">
        <v>1655</v>
      </c>
      <c r="G273" s="9" t="s">
        <v>1582</v>
      </c>
      <c r="H273" s="9" t="s">
        <v>1583</v>
      </c>
      <c r="I273" s="9" t="s">
        <v>1584</v>
      </c>
      <c r="J273" s="10">
        <v>44561.0</v>
      </c>
      <c r="K273" s="9" t="s">
        <v>1658</v>
      </c>
      <c r="L273" s="9" t="s">
        <v>1659</v>
      </c>
      <c r="M273" s="12">
        <v>0.0</v>
      </c>
      <c r="N273" s="9" t="s">
        <v>1586</v>
      </c>
    </row>
    <row r="274">
      <c r="A274" s="9" t="s">
        <v>832</v>
      </c>
      <c r="B274" s="10">
        <v>44561.0</v>
      </c>
      <c r="C274" s="11">
        <v>1.0</v>
      </c>
      <c r="D274" s="9" t="s">
        <v>833</v>
      </c>
      <c r="E274" s="11">
        <v>25941.0</v>
      </c>
      <c r="F274" s="9" t="s">
        <v>1655</v>
      </c>
      <c r="G274" s="9" t="s">
        <v>1582</v>
      </c>
      <c r="H274" s="9" t="s">
        <v>1583</v>
      </c>
      <c r="I274" s="9" t="s">
        <v>1584</v>
      </c>
      <c r="J274" s="10">
        <v>44561.0</v>
      </c>
      <c r="K274" s="9" t="s">
        <v>1658</v>
      </c>
      <c r="L274" s="9" t="s">
        <v>1659</v>
      </c>
      <c r="M274" s="12">
        <v>7.4062E7</v>
      </c>
      <c r="N274" s="9" t="s">
        <v>1586</v>
      </c>
    </row>
    <row r="275">
      <c r="A275" s="9" t="s">
        <v>834</v>
      </c>
      <c r="B275" s="10">
        <v>44561.0</v>
      </c>
      <c r="C275" s="11">
        <v>1.0</v>
      </c>
      <c r="D275" s="9" t="s">
        <v>835</v>
      </c>
      <c r="E275" s="11">
        <v>21750.0</v>
      </c>
      <c r="F275" s="9" t="s">
        <v>1655</v>
      </c>
      <c r="G275" s="9" t="s">
        <v>1582</v>
      </c>
      <c r="H275" s="9" t="s">
        <v>1589</v>
      </c>
      <c r="I275" s="9" t="s">
        <v>1584</v>
      </c>
      <c r="J275" s="10">
        <v>44561.0</v>
      </c>
      <c r="K275" s="9" t="s">
        <v>1658</v>
      </c>
      <c r="L275" s="9" t="s">
        <v>1659</v>
      </c>
      <c r="M275" s="12">
        <v>1.936854E9</v>
      </c>
      <c r="N275" s="9" t="s">
        <v>1586</v>
      </c>
    </row>
    <row r="276">
      <c r="A276" s="9" t="s">
        <v>836</v>
      </c>
      <c r="B276" s="10">
        <v>44561.0</v>
      </c>
      <c r="C276" s="11">
        <v>1.0</v>
      </c>
      <c r="D276" s="9" t="s">
        <v>837</v>
      </c>
      <c r="E276" s="11">
        <v>23329.0</v>
      </c>
      <c r="F276" s="9" t="s">
        <v>1655</v>
      </c>
      <c r="G276" s="9" t="s">
        <v>1582</v>
      </c>
      <c r="H276" s="9" t="s">
        <v>1589</v>
      </c>
      <c r="I276" s="9" t="s">
        <v>1584</v>
      </c>
      <c r="J276" s="10">
        <v>44561.0</v>
      </c>
      <c r="K276" s="9" t="s">
        <v>1658</v>
      </c>
      <c r="L276" s="9" t="s">
        <v>1659</v>
      </c>
      <c r="M276" s="12">
        <v>9.518E7</v>
      </c>
      <c r="N276" s="9" t="s">
        <v>1586</v>
      </c>
    </row>
    <row r="277">
      <c r="A277" s="9" t="s">
        <v>838</v>
      </c>
      <c r="B277" s="10">
        <v>44561.0</v>
      </c>
      <c r="C277" s="11">
        <v>1.0</v>
      </c>
      <c r="D277" s="9" t="s">
        <v>144</v>
      </c>
      <c r="E277" s="11">
        <v>22268.0</v>
      </c>
      <c r="F277" s="9" t="s">
        <v>1655</v>
      </c>
      <c r="G277" s="9" t="s">
        <v>1582</v>
      </c>
      <c r="H277" s="9" t="s">
        <v>1583</v>
      </c>
      <c r="I277" s="9" t="s">
        <v>1584</v>
      </c>
      <c r="J277" s="10">
        <v>44561.0</v>
      </c>
      <c r="K277" s="9" t="s">
        <v>1658</v>
      </c>
      <c r="L277" s="9" t="s">
        <v>1659</v>
      </c>
      <c r="M277" s="12">
        <v>1.32632E9</v>
      </c>
      <c r="N277" s="9" t="s">
        <v>1586</v>
      </c>
    </row>
    <row r="278">
      <c r="A278" s="9" t="s">
        <v>839</v>
      </c>
      <c r="B278" s="10">
        <v>44561.0</v>
      </c>
      <c r="C278" s="11">
        <v>1.0</v>
      </c>
      <c r="D278" s="9" t="s">
        <v>840</v>
      </c>
      <c r="E278" s="11">
        <v>25437.0</v>
      </c>
      <c r="F278" s="9" t="s">
        <v>1655</v>
      </c>
      <c r="G278" s="9" t="s">
        <v>1582</v>
      </c>
      <c r="H278" s="9" t="s">
        <v>1583</v>
      </c>
      <c r="I278" s="9" t="s">
        <v>1584</v>
      </c>
      <c r="J278" s="10">
        <v>44561.0</v>
      </c>
      <c r="K278" s="9" t="s">
        <v>1658</v>
      </c>
      <c r="L278" s="9" t="s">
        <v>1659</v>
      </c>
      <c r="M278" s="12">
        <v>1.82514E8</v>
      </c>
      <c r="N278" s="9" t="s">
        <v>1586</v>
      </c>
    </row>
    <row r="279">
      <c r="A279" s="9" t="s">
        <v>841</v>
      </c>
      <c r="B279" s="10">
        <v>44561.0</v>
      </c>
      <c r="C279" s="11">
        <v>1.0</v>
      </c>
      <c r="D279" s="9" t="s">
        <v>842</v>
      </c>
      <c r="E279" s="11">
        <v>21920.0</v>
      </c>
      <c r="F279" s="9" t="s">
        <v>1655</v>
      </c>
      <c r="G279" s="9" t="s">
        <v>1582</v>
      </c>
      <c r="H279" s="9" t="s">
        <v>1583</v>
      </c>
      <c r="I279" s="9" t="s">
        <v>1584</v>
      </c>
      <c r="J279" s="10">
        <v>44561.0</v>
      </c>
      <c r="K279" s="9" t="s">
        <v>1658</v>
      </c>
      <c r="L279" s="9" t="s">
        <v>1659</v>
      </c>
      <c r="M279" s="12">
        <v>0.0</v>
      </c>
      <c r="N279" s="9" t="s">
        <v>1586</v>
      </c>
    </row>
    <row r="280">
      <c r="A280" s="9" t="s">
        <v>843</v>
      </c>
      <c r="B280" s="10">
        <v>44561.0</v>
      </c>
      <c r="C280" s="11">
        <v>1.0</v>
      </c>
      <c r="D280" s="9" t="s">
        <v>306</v>
      </c>
      <c r="E280" s="11">
        <v>22187.0</v>
      </c>
      <c r="F280" s="9" t="s">
        <v>1655</v>
      </c>
      <c r="G280" s="9" t="s">
        <v>1582</v>
      </c>
      <c r="H280" s="9" t="s">
        <v>1583</v>
      </c>
      <c r="I280" s="9" t="s">
        <v>1584</v>
      </c>
      <c r="J280" s="10">
        <v>44561.0</v>
      </c>
      <c r="K280" s="9" t="s">
        <v>1658</v>
      </c>
      <c r="L280" s="9" t="s">
        <v>1659</v>
      </c>
      <c r="M280" s="12">
        <v>2.20614E8</v>
      </c>
      <c r="N280" s="9" t="s">
        <v>1586</v>
      </c>
    </row>
    <row r="281">
      <c r="A281" s="9" t="s">
        <v>844</v>
      </c>
      <c r="B281" s="10">
        <v>44561.0</v>
      </c>
      <c r="C281" s="11">
        <v>1.0</v>
      </c>
      <c r="D281" s="9" t="s">
        <v>845</v>
      </c>
      <c r="E281" s="11">
        <v>22543.0</v>
      </c>
      <c r="F281" s="9" t="s">
        <v>1655</v>
      </c>
      <c r="G281" s="9" t="s">
        <v>1582</v>
      </c>
      <c r="H281" s="9" t="s">
        <v>1583</v>
      </c>
      <c r="I281" s="9" t="s">
        <v>1584</v>
      </c>
      <c r="J281" s="10">
        <v>44561.0</v>
      </c>
      <c r="K281" s="9" t="s">
        <v>1658</v>
      </c>
      <c r="L281" s="9" t="s">
        <v>1659</v>
      </c>
      <c r="M281" s="12">
        <v>7.40353E8</v>
      </c>
      <c r="N281" s="9" t="s">
        <v>1586</v>
      </c>
    </row>
    <row r="282">
      <c r="A282" s="9" t="s">
        <v>846</v>
      </c>
      <c r="B282" s="10">
        <v>44561.0</v>
      </c>
      <c r="C282" s="11">
        <v>1.0</v>
      </c>
      <c r="D282" s="9" t="s">
        <v>151</v>
      </c>
      <c r="E282" s="11">
        <v>22071.0</v>
      </c>
      <c r="F282" s="9" t="s">
        <v>1655</v>
      </c>
      <c r="G282" s="9" t="s">
        <v>1582</v>
      </c>
      <c r="H282" s="9" t="s">
        <v>1583</v>
      </c>
      <c r="I282" s="9" t="s">
        <v>1584</v>
      </c>
      <c r="J282" s="10">
        <v>44561.0</v>
      </c>
      <c r="K282" s="9" t="s">
        <v>1658</v>
      </c>
      <c r="L282" s="9" t="s">
        <v>1659</v>
      </c>
      <c r="M282" s="12">
        <v>2.512858E9</v>
      </c>
      <c r="N282" s="9" t="s">
        <v>1586</v>
      </c>
    </row>
    <row r="283">
      <c r="A283" s="9" t="s">
        <v>847</v>
      </c>
      <c r="B283" s="10">
        <v>44561.0</v>
      </c>
      <c r="C283" s="11">
        <v>2.0</v>
      </c>
      <c r="D283" s="9" t="s">
        <v>848</v>
      </c>
      <c r="E283" s="11">
        <v>22926.0</v>
      </c>
      <c r="F283" s="9" t="s">
        <v>1655</v>
      </c>
      <c r="G283" s="9" t="s">
        <v>1582</v>
      </c>
      <c r="H283" s="9" t="s">
        <v>1583</v>
      </c>
      <c r="I283" s="9" t="s">
        <v>1584</v>
      </c>
      <c r="J283" s="10">
        <v>44561.0</v>
      </c>
      <c r="K283" s="9" t="s">
        <v>1658</v>
      </c>
      <c r="L283" s="9" t="s">
        <v>1659</v>
      </c>
      <c r="M283" s="12">
        <v>1.195923E9</v>
      </c>
      <c r="N283" s="9" t="s">
        <v>1586</v>
      </c>
    </row>
    <row r="284">
      <c r="A284" s="9" t="s">
        <v>849</v>
      </c>
      <c r="B284" s="10">
        <v>44561.0</v>
      </c>
      <c r="C284" s="11">
        <v>1.0</v>
      </c>
      <c r="D284" s="9" t="s">
        <v>850</v>
      </c>
      <c r="E284" s="11">
        <v>22721.0</v>
      </c>
      <c r="F284" s="9" t="s">
        <v>1655</v>
      </c>
      <c r="G284" s="9" t="s">
        <v>1582</v>
      </c>
      <c r="H284" s="9" t="s">
        <v>1583</v>
      </c>
      <c r="I284" s="9" t="s">
        <v>1584</v>
      </c>
      <c r="J284" s="10">
        <v>44561.0</v>
      </c>
      <c r="K284" s="9" t="s">
        <v>1658</v>
      </c>
      <c r="L284" s="9" t="s">
        <v>1659</v>
      </c>
      <c r="M284" s="12">
        <v>4.67395E8</v>
      </c>
      <c r="N284" s="9" t="s">
        <v>1586</v>
      </c>
    </row>
    <row r="285">
      <c r="A285" s="9" t="s">
        <v>851</v>
      </c>
      <c r="B285" s="10">
        <v>44561.0</v>
      </c>
      <c r="C285" s="11">
        <v>2.0</v>
      </c>
      <c r="D285" s="9" t="s">
        <v>852</v>
      </c>
      <c r="E285" s="11">
        <v>25860.0</v>
      </c>
      <c r="F285" s="9" t="s">
        <v>1655</v>
      </c>
      <c r="G285" s="9" t="s">
        <v>1582</v>
      </c>
      <c r="H285" s="9" t="s">
        <v>1583</v>
      </c>
      <c r="I285" s="9" t="s">
        <v>1584</v>
      </c>
      <c r="J285" s="10">
        <v>44561.0</v>
      </c>
      <c r="K285" s="9" t="s">
        <v>1658</v>
      </c>
      <c r="L285" s="9" t="s">
        <v>1659</v>
      </c>
      <c r="M285" s="12">
        <v>1.4813E7</v>
      </c>
      <c r="N285" s="9" t="s">
        <v>1586</v>
      </c>
    </row>
    <row r="286">
      <c r="A286" s="9" t="s">
        <v>853</v>
      </c>
      <c r="B286" s="10">
        <v>44561.0</v>
      </c>
      <c r="C286" s="11">
        <v>1.0</v>
      </c>
      <c r="D286" s="9" t="s">
        <v>854</v>
      </c>
      <c r="E286" s="11">
        <v>21741.0</v>
      </c>
      <c r="F286" s="9" t="s">
        <v>1655</v>
      </c>
      <c r="G286" s="9" t="s">
        <v>1582</v>
      </c>
      <c r="H286" s="9" t="s">
        <v>1583</v>
      </c>
      <c r="I286" s="9" t="s">
        <v>1584</v>
      </c>
      <c r="J286" s="10">
        <v>44561.0</v>
      </c>
      <c r="K286" s="9" t="s">
        <v>1658</v>
      </c>
      <c r="L286" s="9" t="s">
        <v>1659</v>
      </c>
      <c r="M286" s="12">
        <v>191000.0</v>
      </c>
      <c r="N286" s="9" t="s">
        <v>1586</v>
      </c>
    </row>
    <row r="287">
      <c r="A287" s="9" t="s">
        <v>855</v>
      </c>
      <c r="B287" s="10">
        <v>44561.0</v>
      </c>
      <c r="C287" s="11">
        <v>1.0</v>
      </c>
      <c r="D287" s="9" t="s">
        <v>856</v>
      </c>
      <c r="E287" s="11">
        <v>23310.0</v>
      </c>
      <c r="F287" s="9" t="s">
        <v>1655</v>
      </c>
      <c r="G287" s="9" t="s">
        <v>1582</v>
      </c>
      <c r="H287" s="9" t="s">
        <v>1583</v>
      </c>
      <c r="I287" s="9" t="s">
        <v>1584</v>
      </c>
      <c r="J287" s="10">
        <v>44561.0</v>
      </c>
      <c r="K287" s="9" t="s">
        <v>1658</v>
      </c>
      <c r="L287" s="9" t="s">
        <v>1659</v>
      </c>
      <c r="M287" s="12">
        <v>1.040616E9</v>
      </c>
      <c r="N287" s="9" t="s">
        <v>1586</v>
      </c>
    </row>
    <row r="288">
      <c r="A288" s="9" t="s">
        <v>857</v>
      </c>
      <c r="B288" s="10">
        <v>44561.0</v>
      </c>
      <c r="C288" s="11">
        <v>2.0</v>
      </c>
      <c r="D288" s="9" t="s">
        <v>858</v>
      </c>
      <c r="E288" s="11">
        <v>25704.0</v>
      </c>
      <c r="F288" s="9" t="s">
        <v>1655</v>
      </c>
      <c r="G288" s="9" t="s">
        <v>1582</v>
      </c>
      <c r="H288" s="9" t="s">
        <v>1583</v>
      </c>
      <c r="I288" s="9" t="s">
        <v>1584</v>
      </c>
      <c r="J288" s="10">
        <v>44561.0</v>
      </c>
      <c r="K288" s="9" t="s">
        <v>1658</v>
      </c>
      <c r="L288" s="9" t="s">
        <v>1659</v>
      </c>
      <c r="M288" s="12">
        <v>7.1152E7</v>
      </c>
      <c r="N288" s="9" t="s">
        <v>1586</v>
      </c>
    </row>
    <row r="289">
      <c r="A289" s="9" t="s">
        <v>859</v>
      </c>
      <c r="B289" s="10">
        <v>44561.0</v>
      </c>
      <c r="C289" s="11">
        <v>1.0</v>
      </c>
      <c r="D289" s="9" t="s">
        <v>116</v>
      </c>
      <c r="E289" s="11">
        <v>14362.0</v>
      </c>
      <c r="F289" s="9" t="s">
        <v>1655</v>
      </c>
      <c r="G289" s="9" t="s">
        <v>1582</v>
      </c>
      <c r="H289" s="9" t="s">
        <v>1583</v>
      </c>
      <c r="I289" s="9" t="s">
        <v>1584</v>
      </c>
      <c r="J289" s="10">
        <v>44561.0</v>
      </c>
      <c r="K289" s="9" t="s">
        <v>1658</v>
      </c>
      <c r="L289" s="9" t="s">
        <v>1659</v>
      </c>
      <c r="M289" s="12">
        <v>7.512E9</v>
      </c>
      <c r="N289" s="9" t="s">
        <v>1586</v>
      </c>
    </row>
    <row r="290">
      <c r="A290" s="9" t="s">
        <v>860</v>
      </c>
      <c r="B290" s="10">
        <v>44561.0</v>
      </c>
      <c r="C290" s="11">
        <v>1.0</v>
      </c>
      <c r="D290" s="9" t="s">
        <v>148</v>
      </c>
      <c r="E290" s="11">
        <v>22411.0</v>
      </c>
      <c r="F290" s="9" t="s">
        <v>1655</v>
      </c>
      <c r="G290" s="9" t="s">
        <v>1582</v>
      </c>
      <c r="H290" s="9" t="s">
        <v>1583</v>
      </c>
      <c r="I290" s="9" t="s">
        <v>1584</v>
      </c>
      <c r="J290" s="10">
        <v>44561.0</v>
      </c>
      <c r="K290" s="9" t="s">
        <v>1658</v>
      </c>
      <c r="L290" s="9" t="s">
        <v>1659</v>
      </c>
      <c r="M290" s="12">
        <v>6.25316E8</v>
      </c>
      <c r="N290" s="9" t="s">
        <v>1586</v>
      </c>
    </row>
    <row r="291">
      <c r="A291" s="9" t="s">
        <v>861</v>
      </c>
      <c r="B291" s="10">
        <v>44561.0</v>
      </c>
      <c r="C291" s="11">
        <v>1.0</v>
      </c>
      <c r="D291" s="9" t="s">
        <v>862</v>
      </c>
      <c r="E291" s="11">
        <v>24350.0</v>
      </c>
      <c r="F291" s="9" t="s">
        <v>1655</v>
      </c>
      <c r="G291" s="9" t="s">
        <v>1582</v>
      </c>
      <c r="H291" s="9" t="s">
        <v>1583</v>
      </c>
      <c r="I291" s="9" t="s">
        <v>1584</v>
      </c>
      <c r="J291" s="10">
        <v>44561.0</v>
      </c>
      <c r="K291" s="9" t="s">
        <v>1658</v>
      </c>
      <c r="L291" s="9" t="s">
        <v>1659</v>
      </c>
      <c r="M291" s="12">
        <v>1.79917E8</v>
      </c>
      <c r="N291" s="9" t="s">
        <v>1586</v>
      </c>
    </row>
    <row r="292">
      <c r="A292" s="9" t="s">
        <v>863</v>
      </c>
      <c r="B292" s="10">
        <v>44561.0</v>
      </c>
      <c r="C292" s="11">
        <v>1.0</v>
      </c>
      <c r="D292" s="9" t="s">
        <v>864</v>
      </c>
      <c r="E292" s="11">
        <v>23132.0</v>
      </c>
      <c r="F292" s="9" t="s">
        <v>1655</v>
      </c>
      <c r="G292" s="9" t="s">
        <v>1582</v>
      </c>
      <c r="H292" s="9" t="s">
        <v>1589</v>
      </c>
      <c r="I292" s="9" t="s">
        <v>1584</v>
      </c>
      <c r="J292" s="10">
        <v>44561.0</v>
      </c>
      <c r="K292" s="9" t="s">
        <v>1658</v>
      </c>
      <c r="L292" s="9" t="s">
        <v>1659</v>
      </c>
      <c r="M292" s="12">
        <v>0.0</v>
      </c>
      <c r="N292" s="9" t="s">
        <v>1586</v>
      </c>
    </row>
    <row r="293">
      <c r="A293" s="9" t="s">
        <v>865</v>
      </c>
      <c r="B293" s="10">
        <v>44561.0</v>
      </c>
      <c r="C293" s="11">
        <v>1.0</v>
      </c>
      <c r="D293" s="9" t="s">
        <v>866</v>
      </c>
      <c r="E293" s="11">
        <v>22080.0</v>
      </c>
      <c r="F293" s="9" t="s">
        <v>1655</v>
      </c>
      <c r="G293" s="9" t="s">
        <v>1582</v>
      </c>
      <c r="H293" s="9" t="s">
        <v>1583</v>
      </c>
      <c r="I293" s="9" t="s">
        <v>1584</v>
      </c>
      <c r="J293" s="10">
        <v>44561.0</v>
      </c>
      <c r="K293" s="9" t="s">
        <v>1658</v>
      </c>
      <c r="L293" s="9" t="s">
        <v>1659</v>
      </c>
      <c r="M293" s="12">
        <v>0.0</v>
      </c>
      <c r="N293" s="9" t="s">
        <v>1586</v>
      </c>
    </row>
    <row r="294">
      <c r="A294" s="9" t="s">
        <v>867</v>
      </c>
      <c r="B294" s="10">
        <v>44561.0</v>
      </c>
      <c r="C294" s="11">
        <v>1.0</v>
      </c>
      <c r="D294" s="9" t="s">
        <v>868</v>
      </c>
      <c r="E294" s="11">
        <v>23604.0</v>
      </c>
      <c r="F294" s="9" t="s">
        <v>1655</v>
      </c>
      <c r="G294" s="9" t="s">
        <v>1582</v>
      </c>
      <c r="H294" s="9" t="s">
        <v>1583</v>
      </c>
      <c r="I294" s="9" t="s">
        <v>1584</v>
      </c>
      <c r="J294" s="10">
        <v>44561.0</v>
      </c>
      <c r="K294" s="9" t="s">
        <v>1658</v>
      </c>
      <c r="L294" s="9" t="s">
        <v>1659</v>
      </c>
      <c r="M294" s="12">
        <v>1.61597E8</v>
      </c>
      <c r="N294" s="9" t="s">
        <v>1586</v>
      </c>
    </row>
    <row r="295">
      <c r="A295" s="9" t="s">
        <v>869</v>
      </c>
      <c r="B295" s="10">
        <v>44561.0</v>
      </c>
      <c r="C295" s="11">
        <v>2.0</v>
      </c>
      <c r="D295" s="9" t="s">
        <v>870</v>
      </c>
      <c r="E295" s="11">
        <v>25550.0</v>
      </c>
      <c r="F295" s="9" t="s">
        <v>1655</v>
      </c>
      <c r="G295" s="9" t="s">
        <v>1582</v>
      </c>
      <c r="H295" s="9" t="s">
        <v>1583</v>
      </c>
      <c r="I295" s="9" t="s">
        <v>1584</v>
      </c>
      <c r="J295" s="10">
        <v>44561.0</v>
      </c>
      <c r="K295" s="9" t="s">
        <v>1658</v>
      </c>
      <c r="L295" s="9" t="s">
        <v>1659</v>
      </c>
      <c r="M295" s="12">
        <v>7.11922E8</v>
      </c>
      <c r="N295" s="9" t="s">
        <v>1586</v>
      </c>
    </row>
    <row r="296">
      <c r="A296" s="9" t="s">
        <v>871</v>
      </c>
      <c r="B296" s="10">
        <v>44561.0</v>
      </c>
      <c r="C296" s="11">
        <v>2.0</v>
      </c>
      <c r="D296" s="9" t="s">
        <v>190</v>
      </c>
      <c r="E296" s="11">
        <v>22365.0</v>
      </c>
      <c r="F296" s="9" t="s">
        <v>1655</v>
      </c>
      <c r="G296" s="9" t="s">
        <v>1582</v>
      </c>
      <c r="H296" s="9" t="s">
        <v>1583</v>
      </c>
      <c r="I296" s="9" t="s">
        <v>1584</v>
      </c>
      <c r="J296" s="10">
        <v>44561.0</v>
      </c>
      <c r="K296" s="9" t="s">
        <v>1658</v>
      </c>
      <c r="L296" s="9" t="s">
        <v>1659</v>
      </c>
      <c r="M296" s="12">
        <v>0.0</v>
      </c>
      <c r="N296" s="9" t="s">
        <v>1586</v>
      </c>
    </row>
    <row r="297">
      <c r="A297" s="9" t="s">
        <v>872</v>
      </c>
      <c r="B297" s="10">
        <v>44561.0</v>
      </c>
      <c r="C297" s="11">
        <v>1.0</v>
      </c>
      <c r="D297" s="9" t="s">
        <v>873</v>
      </c>
      <c r="E297" s="11">
        <v>22420.0</v>
      </c>
      <c r="F297" s="9" t="s">
        <v>1655</v>
      </c>
      <c r="G297" s="9" t="s">
        <v>1582</v>
      </c>
      <c r="H297" s="9" t="s">
        <v>1589</v>
      </c>
      <c r="I297" s="9" t="s">
        <v>1584</v>
      </c>
      <c r="J297" s="10">
        <v>44561.0</v>
      </c>
      <c r="K297" s="9" t="s">
        <v>1658</v>
      </c>
      <c r="L297" s="9" t="s">
        <v>1659</v>
      </c>
      <c r="M297" s="12">
        <v>0.0</v>
      </c>
      <c r="N297" s="9" t="s">
        <v>1586</v>
      </c>
    </row>
    <row r="298">
      <c r="A298" s="9" t="s">
        <v>874</v>
      </c>
      <c r="B298" s="10">
        <v>44561.0</v>
      </c>
      <c r="C298" s="11">
        <v>1.0</v>
      </c>
      <c r="D298" s="9" t="s">
        <v>875</v>
      </c>
      <c r="E298" s="11">
        <v>22217.0</v>
      </c>
      <c r="F298" s="9" t="s">
        <v>1655</v>
      </c>
      <c r="G298" s="9" t="s">
        <v>1582</v>
      </c>
      <c r="H298" s="9" t="s">
        <v>1583</v>
      </c>
      <c r="I298" s="9" t="s">
        <v>1584</v>
      </c>
      <c r="J298" s="10">
        <v>44561.0</v>
      </c>
      <c r="K298" s="9" t="s">
        <v>1658</v>
      </c>
      <c r="L298" s="9" t="s">
        <v>1659</v>
      </c>
      <c r="M298" s="12">
        <v>1.36604E8</v>
      </c>
      <c r="N298" s="9" t="s">
        <v>1586</v>
      </c>
    </row>
    <row r="299">
      <c r="A299" s="9" t="s">
        <v>876</v>
      </c>
      <c r="B299" s="10">
        <v>44561.0</v>
      </c>
      <c r="C299" s="11">
        <v>1.0</v>
      </c>
      <c r="D299" s="9" t="s">
        <v>877</v>
      </c>
      <c r="E299" s="11">
        <v>25135.0</v>
      </c>
      <c r="F299" s="9" t="s">
        <v>1655</v>
      </c>
      <c r="G299" s="9" t="s">
        <v>1582</v>
      </c>
      <c r="H299" s="9" t="s">
        <v>1583</v>
      </c>
      <c r="I299" s="9" t="s">
        <v>1584</v>
      </c>
      <c r="J299" s="10">
        <v>44561.0</v>
      </c>
      <c r="K299" s="9" t="s">
        <v>1658</v>
      </c>
      <c r="L299" s="9" t="s">
        <v>1659</v>
      </c>
      <c r="M299" s="12">
        <v>2.56345E8</v>
      </c>
      <c r="N299" s="9" t="s">
        <v>1586</v>
      </c>
    </row>
    <row r="300">
      <c r="A300" s="9" t="s">
        <v>878</v>
      </c>
      <c r="B300" s="10">
        <v>44561.0</v>
      </c>
      <c r="C300" s="11">
        <v>1.0</v>
      </c>
      <c r="D300" s="9" t="s">
        <v>879</v>
      </c>
      <c r="E300" s="11">
        <v>22497.0</v>
      </c>
      <c r="F300" s="9" t="s">
        <v>1655</v>
      </c>
      <c r="G300" s="9" t="s">
        <v>1582</v>
      </c>
      <c r="H300" s="9" t="s">
        <v>1583</v>
      </c>
      <c r="I300" s="9" t="s">
        <v>1584</v>
      </c>
      <c r="J300" s="10">
        <v>44561.0</v>
      </c>
      <c r="K300" s="9" t="s">
        <v>1658</v>
      </c>
      <c r="L300" s="9" t="s">
        <v>1659</v>
      </c>
      <c r="M300" s="12">
        <v>3.44989E8</v>
      </c>
      <c r="N300" s="9" t="s">
        <v>1586</v>
      </c>
    </row>
    <row r="301">
      <c r="A301" s="9" t="s">
        <v>880</v>
      </c>
      <c r="B301" s="10">
        <v>44561.0</v>
      </c>
      <c r="C301" s="11">
        <v>1.0</v>
      </c>
      <c r="D301" s="9" t="s">
        <v>283</v>
      </c>
      <c r="E301" s="11">
        <v>21067.0</v>
      </c>
      <c r="F301" s="9" t="s">
        <v>1655</v>
      </c>
      <c r="G301" s="9" t="s">
        <v>1582</v>
      </c>
      <c r="H301" s="9" t="s">
        <v>1583</v>
      </c>
      <c r="I301" s="9" t="s">
        <v>1584</v>
      </c>
      <c r="J301" s="10">
        <v>44561.0</v>
      </c>
      <c r="K301" s="9" t="s">
        <v>1658</v>
      </c>
      <c r="L301" s="9" t="s">
        <v>1659</v>
      </c>
      <c r="M301" s="12">
        <v>4.46879E8</v>
      </c>
      <c r="N301" s="9" t="s">
        <v>1586</v>
      </c>
    </row>
    <row r="302">
      <c r="A302" s="9" t="s">
        <v>881</v>
      </c>
      <c r="B302" s="10">
        <v>44561.0</v>
      </c>
      <c r="C302" s="11">
        <v>1.0</v>
      </c>
      <c r="D302" s="9" t="s">
        <v>882</v>
      </c>
      <c r="E302" s="11">
        <v>25291.0</v>
      </c>
      <c r="F302" s="9" t="s">
        <v>1655</v>
      </c>
      <c r="G302" s="9" t="s">
        <v>1582</v>
      </c>
      <c r="H302" s="9" t="s">
        <v>1583</v>
      </c>
      <c r="I302" s="9" t="s">
        <v>1584</v>
      </c>
      <c r="J302" s="10">
        <v>44561.0</v>
      </c>
      <c r="K302" s="9" t="s">
        <v>1658</v>
      </c>
      <c r="L302" s="9" t="s">
        <v>1659</v>
      </c>
      <c r="M302" s="12">
        <v>4.4138E7</v>
      </c>
      <c r="N302" s="9" t="s">
        <v>1586</v>
      </c>
    </row>
    <row r="303">
      <c r="A303" s="9" t="s">
        <v>883</v>
      </c>
      <c r="B303" s="10">
        <v>44561.0</v>
      </c>
      <c r="C303" s="11">
        <v>1.0</v>
      </c>
      <c r="D303" s="9" t="s">
        <v>884</v>
      </c>
      <c r="E303" s="11">
        <v>26123.0</v>
      </c>
      <c r="F303" s="9" t="s">
        <v>1655</v>
      </c>
      <c r="G303" s="9" t="s">
        <v>1582</v>
      </c>
      <c r="H303" s="9" t="s">
        <v>1583</v>
      </c>
      <c r="I303" s="9" t="s">
        <v>1584</v>
      </c>
      <c r="J303" s="10">
        <v>44561.0</v>
      </c>
      <c r="K303" s="9" t="s">
        <v>1658</v>
      </c>
      <c r="L303" s="9" t="s">
        <v>1659</v>
      </c>
      <c r="M303" s="12">
        <v>1.39991E8</v>
      </c>
      <c r="N303" s="9" t="s">
        <v>1586</v>
      </c>
    </row>
    <row r="304">
      <c r="A304" s="9" t="s">
        <v>885</v>
      </c>
      <c r="B304" s="10">
        <v>44561.0</v>
      </c>
      <c r="C304" s="11">
        <v>2.0</v>
      </c>
      <c r="D304" s="9" t="s">
        <v>886</v>
      </c>
      <c r="E304" s="11">
        <v>25046.0</v>
      </c>
      <c r="F304" s="9" t="s">
        <v>1655</v>
      </c>
      <c r="G304" s="9" t="s">
        <v>1582</v>
      </c>
      <c r="H304" s="9" t="s">
        <v>1583</v>
      </c>
      <c r="I304" s="9" t="s">
        <v>1584</v>
      </c>
      <c r="J304" s="10">
        <v>44561.0</v>
      </c>
      <c r="K304" s="9" t="s">
        <v>1658</v>
      </c>
      <c r="L304" s="9" t="s">
        <v>1659</v>
      </c>
      <c r="M304" s="12">
        <v>0.0</v>
      </c>
      <c r="N304" s="9" t="s">
        <v>1586</v>
      </c>
    </row>
    <row r="305">
      <c r="A305" s="9" t="s">
        <v>887</v>
      </c>
      <c r="B305" s="10">
        <v>44561.0</v>
      </c>
      <c r="C305" s="11">
        <v>1.0</v>
      </c>
      <c r="D305" s="9" t="s">
        <v>888</v>
      </c>
      <c r="E305" s="11">
        <v>22276.0</v>
      </c>
      <c r="F305" s="9" t="s">
        <v>1655</v>
      </c>
      <c r="G305" s="9" t="s">
        <v>1582</v>
      </c>
      <c r="H305" s="9" t="s">
        <v>1583</v>
      </c>
      <c r="I305" s="9" t="s">
        <v>1584</v>
      </c>
      <c r="J305" s="10">
        <v>44561.0</v>
      </c>
      <c r="K305" s="9" t="s">
        <v>1658</v>
      </c>
      <c r="L305" s="9" t="s">
        <v>1659</v>
      </c>
      <c r="M305" s="12">
        <v>187000.0</v>
      </c>
      <c r="N305" s="9" t="s">
        <v>1586</v>
      </c>
    </row>
    <row r="306">
      <c r="A306" s="9" t="s">
        <v>889</v>
      </c>
      <c r="B306" s="10">
        <v>44561.0</v>
      </c>
      <c r="C306" s="11">
        <v>1.0</v>
      </c>
      <c r="D306" s="9" t="s">
        <v>890</v>
      </c>
      <c r="E306" s="11">
        <v>22390.0</v>
      </c>
      <c r="F306" s="9" t="s">
        <v>1655</v>
      </c>
      <c r="G306" s="9" t="s">
        <v>1582</v>
      </c>
      <c r="H306" s="9" t="s">
        <v>1583</v>
      </c>
      <c r="I306" s="9" t="s">
        <v>1584</v>
      </c>
      <c r="J306" s="10">
        <v>44561.0</v>
      </c>
      <c r="K306" s="9" t="s">
        <v>1658</v>
      </c>
      <c r="L306" s="9" t="s">
        <v>1659</v>
      </c>
      <c r="M306" s="12">
        <v>24000.0</v>
      </c>
      <c r="N306" s="9" t="s">
        <v>1586</v>
      </c>
    </row>
    <row r="307">
      <c r="A307" s="9" t="s">
        <v>891</v>
      </c>
      <c r="B307" s="10">
        <v>44561.0</v>
      </c>
      <c r="C307" s="11">
        <v>1.0</v>
      </c>
      <c r="D307" s="9" t="s">
        <v>892</v>
      </c>
      <c r="E307" s="11">
        <v>25119.0</v>
      </c>
      <c r="F307" s="9" t="s">
        <v>1655</v>
      </c>
      <c r="G307" s="9" t="s">
        <v>1582</v>
      </c>
      <c r="H307" s="9" t="s">
        <v>1583</v>
      </c>
      <c r="I307" s="9" t="s">
        <v>1584</v>
      </c>
      <c r="J307" s="10">
        <v>44561.0</v>
      </c>
      <c r="K307" s="9" t="s">
        <v>1658</v>
      </c>
      <c r="L307" s="9" t="s">
        <v>1659</v>
      </c>
      <c r="M307" s="12">
        <v>1.688E7</v>
      </c>
      <c r="N307" s="9" t="s">
        <v>1586</v>
      </c>
    </row>
    <row r="308">
      <c r="A308" s="9" t="s">
        <v>893</v>
      </c>
      <c r="B308" s="10">
        <v>44561.0</v>
      </c>
      <c r="C308" s="11">
        <v>1.0</v>
      </c>
      <c r="D308" s="9" t="s">
        <v>894</v>
      </c>
      <c r="E308" s="11">
        <v>22160.0</v>
      </c>
      <c r="F308" s="9" t="s">
        <v>1655</v>
      </c>
      <c r="G308" s="9" t="s">
        <v>1582</v>
      </c>
      <c r="H308" s="9" t="s">
        <v>1583</v>
      </c>
      <c r="I308" s="9" t="s">
        <v>1584</v>
      </c>
      <c r="J308" s="10">
        <v>44561.0</v>
      </c>
      <c r="K308" s="9" t="s">
        <v>1658</v>
      </c>
      <c r="L308" s="9" t="s">
        <v>1659</v>
      </c>
      <c r="M308" s="12">
        <v>0.0</v>
      </c>
      <c r="N308" s="9" t="s">
        <v>1586</v>
      </c>
    </row>
    <row r="309">
      <c r="A309" s="9" t="s">
        <v>895</v>
      </c>
      <c r="B309" s="10">
        <v>44561.0</v>
      </c>
      <c r="C309" s="11">
        <v>1.0</v>
      </c>
      <c r="D309" s="9" t="s">
        <v>896</v>
      </c>
      <c r="E309" s="11">
        <v>25097.0</v>
      </c>
      <c r="F309" s="9" t="s">
        <v>1655</v>
      </c>
      <c r="G309" s="9" t="s">
        <v>1582</v>
      </c>
      <c r="H309" s="9" t="s">
        <v>1583</v>
      </c>
      <c r="I309" s="9" t="s">
        <v>1584</v>
      </c>
      <c r="J309" s="10">
        <v>44561.0</v>
      </c>
      <c r="K309" s="9" t="s">
        <v>1658</v>
      </c>
      <c r="L309" s="9" t="s">
        <v>1659</v>
      </c>
      <c r="M309" s="12">
        <v>2.8705845E10</v>
      </c>
      <c r="N309" s="9" t="s">
        <v>1586</v>
      </c>
    </row>
    <row r="310">
      <c r="A310" s="9" t="s">
        <v>897</v>
      </c>
      <c r="B310" s="10">
        <v>44561.0</v>
      </c>
      <c r="C310" s="11">
        <v>1.0</v>
      </c>
      <c r="D310" s="9" t="s">
        <v>898</v>
      </c>
      <c r="E310" s="11">
        <v>22250.0</v>
      </c>
      <c r="F310" s="9" t="s">
        <v>1655</v>
      </c>
      <c r="G310" s="9" t="s">
        <v>1582</v>
      </c>
      <c r="H310" s="9" t="s">
        <v>1583</v>
      </c>
      <c r="I310" s="9" t="s">
        <v>1584</v>
      </c>
      <c r="J310" s="10">
        <v>44561.0</v>
      </c>
      <c r="K310" s="9" t="s">
        <v>1658</v>
      </c>
      <c r="L310" s="9" t="s">
        <v>1659</v>
      </c>
      <c r="M310" s="12">
        <v>3000.0</v>
      </c>
      <c r="N310" s="9" t="s">
        <v>1586</v>
      </c>
    </row>
    <row r="311">
      <c r="A311" s="9" t="s">
        <v>899</v>
      </c>
      <c r="B311" s="10">
        <v>44561.0</v>
      </c>
      <c r="C311" s="11">
        <v>2.0</v>
      </c>
      <c r="D311" s="9" t="s">
        <v>900</v>
      </c>
      <c r="E311" s="11">
        <v>25682.0</v>
      </c>
      <c r="F311" s="9" t="s">
        <v>1655</v>
      </c>
      <c r="G311" s="9" t="s">
        <v>1582</v>
      </c>
      <c r="H311" s="9" t="s">
        <v>1583</v>
      </c>
      <c r="I311" s="9" t="s">
        <v>1584</v>
      </c>
      <c r="J311" s="10">
        <v>44561.0</v>
      </c>
      <c r="K311" s="9" t="s">
        <v>1658</v>
      </c>
      <c r="L311" s="9" t="s">
        <v>1659</v>
      </c>
      <c r="M311" s="12">
        <v>2.115092E9</v>
      </c>
      <c r="N311" s="9" t="s">
        <v>1586</v>
      </c>
    </row>
    <row r="312">
      <c r="A312" s="9" t="s">
        <v>901</v>
      </c>
      <c r="B312" s="10">
        <v>44561.0</v>
      </c>
      <c r="C312" s="11">
        <v>1.0</v>
      </c>
      <c r="D312" s="9" t="s">
        <v>902</v>
      </c>
      <c r="E312" s="11">
        <v>22977.0</v>
      </c>
      <c r="F312" s="9" t="s">
        <v>1655</v>
      </c>
      <c r="G312" s="9" t="s">
        <v>1582</v>
      </c>
      <c r="H312" s="9" t="s">
        <v>1583</v>
      </c>
      <c r="I312" s="9" t="s">
        <v>1584</v>
      </c>
      <c r="J312" s="10">
        <v>44561.0</v>
      </c>
      <c r="K312" s="9" t="s">
        <v>1658</v>
      </c>
      <c r="L312" s="9" t="s">
        <v>1659</v>
      </c>
      <c r="M312" s="12">
        <v>4.90552E8</v>
      </c>
      <c r="N312" s="9" t="s">
        <v>1586</v>
      </c>
    </row>
    <row r="313">
      <c r="A313" s="9" t="s">
        <v>903</v>
      </c>
      <c r="B313" s="10">
        <v>44561.0</v>
      </c>
      <c r="C313" s="11">
        <v>1.0</v>
      </c>
      <c r="D313" s="9" t="s">
        <v>904</v>
      </c>
      <c r="E313" s="11">
        <v>25283.0</v>
      </c>
      <c r="F313" s="9" t="s">
        <v>1655</v>
      </c>
      <c r="G313" s="9" t="s">
        <v>1582</v>
      </c>
      <c r="H313" s="9" t="s">
        <v>1583</v>
      </c>
      <c r="I313" s="9" t="s">
        <v>1584</v>
      </c>
      <c r="J313" s="10">
        <v>44561.0</v>
      </c>
      <c r="K313" s="9" t="s">
        <v>1658</v>
      </c>
      <c r="L313" s="9" t="s">
        <v>1659</v>
      </c>
      <c r="M313" s="12">
        <v>1.379054E9</v>
      </c>
      <c r="N313" s="9" t="s">
        <v>1586</v>
      </c>
    </row>
    <row r="314">
      <c r="A314" s="9" t="s">
        <v>905</v>
      </c>
      <c r="B314" s="10">
        <v>44561.0</v>
      </c>
      <c r="C314" s="11">
        <v>1.0</v>
      </c>
      <c r="D314" s="9" t="s">
        <v>906</v>
      </c>
      <c r="E314" s="11">
        <v>26611.0</v>
      </c>
      <c r="F314" s="9" t="s">
        <v>1655</v>
      </c>
      <c r="G314" s="9" t="s">
        <v>1582</v>
      </c>
      <c r="H314" s="9" t="s">
        <v>1583</v>
      </c>
      <c r="I314" s="9" t="s">
        <v>1584</v>
      </c>
      <c r="J314" s="10">
        <v>44561.0</v>
      </c>
      <c r="K314" s="9" t="s">
        <v>1658</v>
      </c>
      <c r="L314" s="9" t="s">
        <v>1659</v>
      </c>
      <c r="M314" s="12">
        <v>9884000.0</v>
      </c>
      <c r="N314" s="9" t="s">
        <v>1586</v>
      </c>
    </row>
    <row r="315">
      <c r="A315" s="9" t="s">
        <v>907</v>
      </c>
      <c r="B315" s="10">
        <v>44561.0</v>
      </c>
      <c r="C315" s="11">
        <v>1.0</v>
      </c>
      <c r="D315" s="9" t="s">
        <v>908</v>
      </c>
      <c r="E315" s="11">
        <v>24961.0</v>
      </c>
      <c r="F315" s="9" t="s">
        <v>1655</v>
      </c>
      <c r="G315" s="9" t="s">
        <v>1582</v>
      </c>
      <c r="H315" s="9" t="s">
        <v>1583</v>
      </c>
      <c r="I315" s="9" t="s">
        <v>1584</v>
      </c>
      <c r="J315" s="10">
        <v>44561.0</v>
      </c>
      <c r="K315" s="9" t="s">
        <v>1658</v>
      </c>
      <c r="L315" s="9" t="s">
        <v>1659</v>
      </c>
      <c r="M315" s="12">
        <v>5.17245E8</v>
      </c>
      <c r="N315" s="9" t="s">
        <v>1586</v>
      </c>
    </row>
    <row r="316">
      <c r="A316" s="9" t="s">
        <v>909</v>
      </c>
      <c r="B316" s="10">
        <v>44561.0</v>
      </c>
      <c r="C316" s="11">
        <v>1.0</v>
      </c>
      <c r="D316" s="9" t="s">
        <v>910</v>
      </c>
      <c r="E316" s="11">
        <v>22675.0</v>
      </c>
      <c r="F316" s="9" t="s">
        <v>1655</v>
      </c>
      <c r="G316" s="9" t="s">
        <v>1582</v>
      </c>
      <c r="H316" s="9" t="s">
        <v>1583</v>
      </c>
      <c r="I316" s="9" t="s">
        <v>1584</v>
      </c>
      <c r="J316" s="10">
        <v>44561.0</v>
      </c>
      <c r="K316" s="9" t="s">
        <v>1658</v>
      </c>
      <c r="L316" s="9" t="s">
        <v>1659</v>
      </c>
      <c r="M316" s="12">
        <v>3.91841E8</v>
      </c>
      <c r="N316" s="9" t="s">
        <v>1586</v>
      </c>
    </row>
    <row r="317">
      <c r="A317" s="9" t="s">
        <v>911</v>
      </c>
      <c r="B317" s="10">
        <v>44561.0</v>
      </c>
      <c r="C317" s="11">
        <v>1.0</v>
      </c>
      <c r="D317" s="9" t="s">
        <v>912</v>
      </c>
      <c r="E317" s="11">
        <v>24066.0</v>
      </c>
      <c r="F317" s="9" t="s">
        <v>1655</v>
      </c>
      <c r="G317" s="9" t="s">
        <v>1582</v>
      </c>
      <c r="H317" s="9" t="s">
        <v>1583</v>
      </c>
      <c r="I317" s="9" t="s">
        <v>1584</v>
      </c>
      <c r="J317" s="10">
        <v>44561.0</v>
      </c>
      <c r="K317" s="9" t="s">
        <v>1658</v>
      </c>
      <c r="L317" s="9" t="s">
        <v>1659</v>
      </c>
      <c r="M317" s="12">
        <v>2.171322E9</v>
      </c>
      <c r="N317" s="9" t="s">
        <v>1586</v>
      </c>
    </row>
    <row r="318">
      <c r="A318" s="9" t="s">
        <v>913</v>
      </c>
      <c r="B318" s="10">
        <v>44561.0</v>
      </c>
      <c r="C318" s="11">
        <v>1.0</v>
      </c>
      <c r="D318" s="9" t="s">
        <v>914</v>
      </c>
      <c r="E318" s="11">
        <v>22489.0</v>
      </c>
      <c r="F318" s="9" t="s">
        <v>1655</v>
      </c>
      <c r="G318" s="9" t="s">
        <v>1582</v>
      </c>
      <c r="H318" s="9" t="s">
        <v>1589</v>
      </c>
      <c r="I318" s="9" t="s">
        <v>1584</v>
      </c>
      <c r="J318" s="10">
        <v>44561.0</v>
      </c>
      <c r="K318" s="9" t="s">
        <v>1658</v>
      </c>
      <c r="L318" s="9" t="s">
        <v>1659</v>
      </c>
      <c r="M318" s="12">
        <v>8.8272E7</v>
      </c>
      <c r="N318" s="9" t="s">
        <v>1586</v>
      </c>
    </row>
    <row r="319">
      <c r="A319" s="9" t="s">
        <v>917</v>
      </c>
      <c r="B319" s="10">
        <v>44561.0</v>
      </c>
      <c r="C319" s="11">
        <v>1.0</v>
      </c>
      <c r="D319" s="9" t="s">
        <v>918</v>
      </c>
      <c r="E319" s="11">
        <v>18996.0</v>
      </c>
      <c r="F319" s="9" t="s">
        <v>1655</v>
      </c>
      <c r="G319" s="9" t="s">
        <v>1582</v>
      </c>
      <c r="H319" s="9" t="s">
        <v>1583</v>
      </c>
      <c r="I319" s="9" t="s">
        <v>1584</v>
      </c>
      <c r="J319" s="10">
        <v>44561.0</v>
      </c>
      <c r="K319" s="9" t="s">
        <v>1658</v>
      </c>
      <c r="L319" s="9" t="s">
        <v>1659</v>
      </c>
      <c r="M319" s="12">
        <v>1.236514E9</v>
      </c>
      <c r="N319" s="9" t="s">
        <v>1586</v>
      </c>
    </row>
    <row r="320">
      <c r="A320" s="9" t="s">
        <v>919</v>
      </c>
      <c r="B320" s="10">
        <v>44561.0</v>
      </c>
      <c r="C320" s="11">
        <v>1.0</v>
      </c>
      <c r="D320" s="9" t="s">
        <v>920</v>
      </c>
      <c r="E320" s="11">
        <v>24694.0</v>
      </c>
      <c r="F320" s="9" t="s">
        <v>1655</v>
      </c>
      <c r="G320" s="9" t="s">
        <v>1582</v>
      </c>
      <c r="H320" s="9" t="s">
        <v>1583</v>
      </c>
      <c r="I320" s="9" t="s">
        <v>1584</v>
      </c>
      <c r="J320" s="10">
        <v>44561.0</v>
      </c>
      <c r="K320" s="9" t="s">
        <v>1658</v>
      </c>
      <c r="L320" s="9" t="s">
        <v>1659</v>
      </c>
      <c r="M320" s="12">
        <v>1.6128E7</v>
      </c>
      <c r="N320" s="9" t="s">
        <v>1586</v>
      </c>
    </row>
    <row r="321">
      <c r="A321" s="9" t="s">
        <v>921</v>
      </c>
      <c r="B321" s="10">
        <v>44561.0</v>
      </c>
      <c r="C321" s="11">
        <v>1.0</v>
      </c>
      <c r="D321" s="9" t="s">
        <v>922</v>
      </c>
      <c r="E321" s="11">
        <v>25879.0</v>
      </c>
      <c r="F321" s="9" t="s">
        <v>1655</v>
      </c>
      <c r="G321" s="9" t="s">
        <v>1582</v>
      </c>
      <c r="H321" s="9" t="s">
        <v>1583</v>
      </c>
      <c r="I321" s="9" t="s">
        <v>1584</v>
      </c>
      <c r="J321" s="10">
        <v>44561.0</v>
      </c>
      <c r="K321" s="9" t="s">
        <v>1658</v>
      </c>
      <c r="L321" s="9" t="s">
        <v>1659</v>
      </c>
      <c r="M321" s="12">
        <v>4.5732E7</v>
      </c>
      <c r="N321" s="9" t="s">
        <v>1586</v>
      </c>
    </row>
    <row r="322">
      <c r="A322" s="9" t="s">
        <v>923</v>
      </c>
      <c r="B322" s="10">
        <v>44561.0</v>
      </c>
      <c r="C322" s="11">
        <v>1.0</v>
      </c>
      <c r="D322" s="9" t="s">
        <v>924</v>
      </c>
      <c r="E322" s="11">
        <v>22802.0</v>
      </c>
      <c r="F322" s="9" t="s">
        <v>1655</v>
      </c>
      <c r="G322" s="9" t="s">
        <v>1582</v>
      </c>
      <c r="H322" s="9" t="s">
        <v>1589</v>
      </c>
      <c r="I322" s="9" t="s">
        <v>1584</v>
      </c>
      <c r="J322" s="10">
        <v>44561.0</v>
      </c>
      <c r="K322" s="9" t="s">
        <v>1658</v>
      </c>
      <c r="L322" s="9" t="s">
        <v>1659</v>
      </c>
      <c r="M322" s="12">
        <v>1440000.0</v>
      </c>
      <c r="N322" s="9" t="s">
        <v>1586</v>
      </c>
    </row>
    <row r="323">
      <c r="A323" s="9" t="s">
        <v>925</v>
      </c>
      <c r="B323" s="10">
        <v>44561.0</v>
      </c>
      <c r="C323" s="11">
        <v>1.0</v>
      </c>
      <c r="D323" s="9" t="s">
        <v>926</v>
      </c>
      <c r="E323" s="11">
        <v>22586.0</v>
      </c>
      <c r="F323" s="9" t="s">
        <v>1655</v>
      </c>
      <c r="G323" s="9" t="s">
        <v>1582</v>
      </c>
      <c r="H323" s="9" t="s">
        <v>1583</v>
      </c>
      <c r="I323" s="9" t="s">
        <v>1584</v>
      </c>
      <c r="J323" s="10">
        <v>44561.0</v>
      </c>
      <c r="K323" s="9" t="s">
        <v>1658</v>
      </c>
      <c r="L323" s="9" t="s">
        <v>1659</v>
      </c>
      <c r="M323" s="12">
        <v>2.25972E8</v>
      </c>
      <c r="N323" s="9" t="s">
        <v>1586</v>
      </c>
    </row>
    <row r="324">
      <c r="A324" s="9" t="s">
        <v>927</v>
      </c>
      <c r="B324" s="10">
        <v>44561.0</v>
      </c>
      <c r="C324" s="11">
        <v>1.0</v>
      </c>
      <c r="D324" s="9" t="s">
        <v>928</v>
      </c>
      <c r="E324" s="11">
        <v>24996.0</v>
      </c>
      <c r="F324" s="9" t="s">
        <v>1655</v>
      </c>
      <c r="G324" s="9" t="s">
        <v>1582</v>
      </c>
      <c r="H324" s="9" t="s">
        <v>1583</v>
      </c>
      <c r="I324" s="9" t="s">
        <v>1584</v>
      </c>
      <c r="J324" s="10">
        <v>44561.0</v>
      </c>
      <c r="K324" s="9" t="s">
        <v>1658</v>
      </c>
      <c r="L324" s="9" t="s">
        <v>1659</v>
      </c>
      <c r="M324" s="12">
        <v>1.49609E8</v>
      </c>
      <c r="N324" s="9" t="s">
        <v>1586</v>
      </c>
    </row>
    <row r="325">
      <c r="A325" s="9" t="s">
        <v>929</v>
      </c>
      <c r="B325" s="10">
        <v>44561.0</v>
      </c>
      <c r="C325" s="11">
        <v>1.0</v>
      </c>
      <c r="D325" s="9" t="s">
        <v>930</v>
      </c>
      <c r="E325" s="11">
        <v>24317.0</v>
      </c>
      <c r="F325" s="9" t="s">
        <v>1655</v>
      </c>
      <c r="G325" s="9" t="s">
        <v>1582</v>
      </c>
      <c r="H325" s="9" t="s">
        <v>1583</v>
      </c>
      <c r="I325" s="9" t="s">
        <v>1584</v>
      </c>
      <c r="J325" s="10">
        <v>44561.0</v>
      </c>
      <c r="K325" s="9" t="s">
        <v>1658</v>
      </c>
      <c r="L325" s="9" t="s">
        <v>1659</v>
      </c>
      <c r="M325" s="12">
        <v>1.479338E9</v>
      </c>
      <c r="N325" s="9" t="s">
        <v>1586</v>
      </c>
    </row>
    <row r="326">
      <c r="A326" s="9" t="s">
        <v>931</v>
      </c>
      <c r="B326" s="10">
        <v>44561.0</v>
      </c>
      <c r="C326" s="11">
        <v>1.0</v>
      </c>
      <c r="D326" s="9" t="s">
        <v>932</v>
      </c>
      <c r="E326" s="11">
        <v>23957.0</v>
      </c>
      <c r="F326" s="9" t="s">
        <v>1655</v>
      </c>
      <c r="G326" s="9" t="s">
        <v>1582</v>
      </c>
      <c r="H326" s="9" t="s">
        <v>1583</v>
      </c>
      <c r="I326" s="9" t="s">
        <v>1584</v>
      </c>
      <c r="J326" s="10">
        <v>44561.0</v>
      </c>
      <c r="K326" s="9" t="s">
        <v>1658</v>
      </c>
      <c r="L326" s="9" t="s">
        <v>1659</v>
      </c>
      <c r="M326" s="12">
        <v>7.372E7</v>
      </c>
      <c r="N326" s="9" t="s">
        <v>1586</v>
      </c>
    </row>
    <row r="327">
      <c r="A327" s="9" t="s">
        <v>933</v>
      </c>
      <c r="B327" s="10">
        <v>44561.0</v>
      </c>
      <c r="C327" s="11">
        <v>1.0</v>
      </c>
      <c r="D327" s="9" t="s">
        <v>934</v>
      </c>
      <c r="E327" s="11">
        <v>26379.0</v>
      </c>
      <c r="F327" s="9" t="s">
        <v>1655</v>
      </c>
      <c r="G327" s="9" t="s">
        <v>1582</v>
      </c>
      <c r="H327" s="9" t="s">
        <v>1583</v>
      </c>
      <c r="I327" s="9" t="s">
        <v>1584</v>
      </c>
      <c r="J327" s="10">
        <v>44561.0</v>
      </c>
      <c r="K327" s="9" t="s">
        <v>1658</v>
      </c>
      <c r="L327" s="9" t="s">
        <v>1659</v>
      </c>
      <c r="M327" s="12">
        <v>1.023397E9</v>
      </c>
      <c r="N327" s="9" t="s">
        <v>1586</v>
      </c>
    </row>
    <row r="328">
      <c r="A328" s="9" t="s">
        <v>935</v>
      </c>
      <c r="B328" s="10">
        <v>44561.0</v>
      </c>
      <c r="C328" s="11">
        <v>1.0</v>
      </c>
      <c r="D328" s="9" t="s">
        <v>936</v>
      </c>
      <c r="E328" s="11">
        <v>25232.0</v>
      </c>
      <c r="F328" s="9" t="s">
        <v>1655</v>
      </c>
      <c r="G328" s="9" t="s">
        <v>1582</v>
      </c>
      <c r="H328" s="9" t="s">
        <v>1583</v>
      </c>
      <c r="I328" s="9" t="s">
        <v>1584</v>
      </c>
      <c r="J328" s="10">
        <v>44561.0</v>
      </c>
      <c r="K328" s="9" t="s">
        <v>1658</v>
      </c>
      <c r="L328" s="9" t="s">
        <v>1659</v>
      </c>
      <c r="M328" s="12">
        <v>1.06623E8</v>
      </c>
      <c r="N328" s="9" t="s">
        <v>1586</v>
      </c>
    </row>
    <row r="329">
      <c r="A329" s="9" t="s">
        <v>937</v>
      </c>
      <c r="B329" s="10">
        <v>44561.0</v>
      </c>
      <c r="C329" s="11">
        <v>1.0</v>
      </c>
      <c r="D329" s="9" t="s">
        <v>938</v>
      </c>
      <c r="E329" s="11">
        <v>25887.0</v>
      </c>
      <c r="F329" s="9" t="s">
        <v>1655</v>
      </c>
      <c r="G329" s="9" t="s">
        <v>1582</v>
      </c>
      <c r="H329" s="9" t="s">
        <v>1583</v>
      </c>
      <c r="I329" s="9" t="s">
        <v>1584</v>
      </c>
      <c r="J329" s="10">
        <v>44561.0</v>
      </c>
      <c r="K329" s="9" t="s">
        <v>1658</v>
      </c>
      <c r="L329" s="9" t="s">
        <v>1659</v>
      </c>
      <c r="M329" s="12">
        <v>0.0</v>
      </c>
      <c r="N329" s="9" t="s">
        <v>1586</v>
      </c>
    </row>
    <row r="330">
      <c r="A330" s="9" t="s">
        <v>939</v>
      </c>
      <c r="B330" s="10">
        <v>44561.0</v>
      </c>
      <c r="C330" s="11">
        <v>1.0</v>
      </c>
      <c r="D330" s="9" t="s">
        <v>940</v>
      </c>
      <c r="E330" s="11">
        <v>25321.0</v>
      </c>
      <c r="F330" s="9" t="s">
        <v>1655</v>
      </c>
      <c r="G330" s="9" t="s">
        <v>1582</v>
      </c>
      <c r="H330" s="9" t="s">
        <v>1583</v>
      </c>
      <c r="I330" s="9" t="s">
        <v>1584</v>
      </c>
      <c r="J330" s="10">
        <v>44561.0</v>
      </c>
      <c r="K330" s="9" t="s">
        <v>1658</v>
      </c>
      <c r="L330" s="9" t="s">
        <v>1659</v>
      </c>
      <c r="M330" s="12">
        <v>1.30844E8</v>
      </c>
      <c r="N330" s="9" t="s">
        <v>1586</v>
      </c>
    </row>
    <row r="331">
      <c r="A331" s="9" t="s">
        <v>943</v>
      </c>
      <c r="B331" s="10">
        <v>44561.0</v>
      </c>
      <c r="C331" s="11">
        <v>1.0</v>
      </c>
      <c r="D331" s="9" t="s">
        <v>944</v>
      </c>
      <c r="E331" s="11">
        <v>25518.0</v>
      </c>
      <c r="F331" s="9" t="s">
        <v>1655</v>
      </c>
      <c r="G331" s="9" t="s">
        <v>1582</v>
      </c>
      <c r="H331" s="9" t="s">
        <v>1583</v>
      </c>
      <c r="I331" s="9" t="s">
        <v>1584</v>
      </c>
      <c r="J331" s="10">
        <v>44561.0</v>
      </c>
      <c r="K331" s="9" t="s">
        <v>1658</v>
      </c>
      <c r="L331" s="9" t="s">
        <v>1659</v>
      </c>
      <c r="M331" s="12">
        <v>3.7493E7</v>
      </c>
      <c r="N331" s="9" t="s">
        <v>1586</v>
      </c>
    </row>
    <row r="332">
      <c r="A332" s="9" t="s">
        <v>945</v>
      </c>
      <c r="B332" s="10">
        <v>44561.0</v>
      </c>
      <c r="C332" s="11">
        <v>1.0</v>
      </c>
      <c r="D332" s="9" t="s">
        <v>946</v>
      </c>
      <c r="E332" s="11">
        <v>25402.0</v>
      </c>
      <c r="F332" s="9" t="s">
        <v>1655</v>
      </c>
      <c r="G332" s="9" t="s">
        <v>1582</v>
      </c>
      <c r="H332" s="9" t="s">
        <v>1583</v>
      </c>
      <c r="I332" s="9" t="s">
        <v>1584</v>
      </c>
      <c r="J332" s="10">
        <v>44561.0</v>
      </c>
      <c r="K332" s="9" t="s">
        <v>1658</v>
      </c>
      <c r="L332" s="9" t="s">
        <v>1659</v>
      </c>
      <c r="M332" s="12">
        <v>3.40973E8</v>
      </c>
      <c r="N332" s="9" t="s">
        <v>1586</v>
      </c>
    </row>
    <row r="333">
      <c r="A333" s="9" t="s">
        <v>947</v>
      </c>
      <c r="B333" s="10">
        <v>44561.0</v>
      </c>
      <c r="C333" s="11">
        <v>1.0</v>
      </c>
      <c r="D333" s="9" t="s">
        <v>948</v>
      </c>
      <c r="E333" s="11">
        <v>12696.0</v>
      </c>
      <c r="F333" s="9" t="s">
        <v>1655</v>
      </c>
      <c r="G333" s="9" t="s">
        <v>1582</v>
      </c>
      <c r="H333" s="9" t="s">
        <v>1583</v>
      </c>
      <c r="I333" s="9" t="s">
        <v>1584</v>
      </c>
      <c r="J333" s="10">
        <v>44561.0</v>
      </c>
      <c r="K333" s="9" t="s">
        <v>1658</v>
      </c>
      <c r="L333" s="9" t="s">
        <v>1659</v>
      </c>
      <c r="M333" s="12">
        <v>1.556599E9</v>
      </c>
      <c r="N333" s="9" t="s">
        <v>1586</v>
      </c>
    </row>
    <row r="334">
      <c r="A334" s="9" t="s">
        <v>949</v>
      </c>
      <c r="B334" s="10">
        <v>44561.0</v>
      </c>
      <c r="C334" s="11">
        <v>1.0</v>
      </c>
      <c r="D334" s="9" t="s">
        <v>950</v>
      </c>
      <c r="E334" s="11">
        <v>22764.0</v>
      </c>
      <c r="F334" s="9" t="s">
        <v>1655</v>
      </c>
      <c r="G334" s="9" t="s">
        <v>1582</v>
      </c>
      <c r="H334" s="9" t="s">
        <v>1583</v>
      </c>
      <c r="I334" s="9" t="s">
        <v>1584</v>
      </c>
      <c r="J334" s="10">
        <v>44561.0</v>
      </c>
      <c r="K334" s="9" t="s">
        <v>1658</v>
      </c>
      <c r="L334" s="9" t="s">
        <v>1659</v>
      </c>
      <c r="M334" s="12">
        <v>0.0</v>
      </c>
      <c r="N334" s="9" t="s">
        <v>1586</v>
      </c>
    </row>
    <row r="335">
      <c r="A335" s="9" t="s">
        <v>951</v>
      </c>
      <c r="B335" s="10">
        <v>44561.0</v>
      </c>
      <c r="C335" s="11">
        <v>2.0</v>
      </c>
      <c r="D335" s="9" t="s">
        <v>952</v>
      </c>
      <c r="E335" s="11">
        <v>23620.0</v>
      </c>
      <c r="F335" s="9" t="s">
        <v>1655</v>
      </c>
      <c r="G335" s="9" t="s">
        <v>1582</v>
      </c>
      <c r="H335" s="9" t="s">
        <v>1583</v>
      </c>
      <c r="I335" s="9" t="s">
        <v>1584</v>
      </c>
      <c r="J335" s="10">
        <v>44561.0</v>
      </c>
      <c r="K335" s="9" t="s">
        <v>1658</v>
      </c>
      <c r="L335" s="9" t="s">
        <v>1659</v>
      </c>
      <c r="M335" s="12">
        <v>0.0</v>
      </c>
      <c r="N335" s="9" t="s">
        <v>1586</v>
      </c>
    </row>
    <row r="336">
      <c r="A336" s="9" t="s">
        <v>953</v>
      </c>
      <c r="B336" s="10">
        <v>44561.0</v>
      </c>
      <c r="C336" s="11">
        <v>1.0</v>
      </c>
      <c r="D336" s="9" t="s">
        <v>240</v>
      </c>
      <c r="E336" s="11">
        <v>21156.0</v>
      </c>
      <c r="F336" s="9" t="s">
        <v>1655</v>
      </c>
      <c r="G336" s="9" t="s">
        <v>1582</v>
      </c>
      <c r="H336" s="9" t="s">
        <v>1583</v>
      </c>
      <c r="I336" s="9" t="s">
        <v>1584</v>
      </c>
      <c r="J336" s="10">
        <v>44561.0</v>
      </c>
      <c r="K336" s="9" t="s">
        <v>1658</v>
      </c>
      <c r="L336" s="9" t="s">
        <v>1659</v>
      </c>
      <c r="M336" s="12">
        <v>5.06523E8</v>
      </c>
      <c r="N336" s="9" t="s">
        <v>1586</v>
      </c>
    </row>
    <row r="337">
      <c r="A337" s="9" t="s">
        <v>954</v>
      </c>
      <c r="B337" s="10">
        <v>44561.0</v>
      </c>
      <c r="C337" s="11">
        <v>1.0</v>
      </c>
      <c r="D337" s="9" t="s">
        <v>955</v>
      </c>
      <c r="E337" s="11">
        <v>26638.0</v>
      </c>
      <c r="F337" s="9" t="s">
        <v>1655</v>
      </c>
      <c r="G337" s="9" t="s">
        <v>1582</v>
      </c>
      <c r="H337" s="9" t="s">
        <v>1583</v>
      </c>
      <c r="I337" s="9" t="s">
        <v>1584</v>
      </c>
      <c r="J337" s="10">
        <v>44561.0</v>
      </c>
      <c r="K337" s="9" t="s">
        <v>1658</v>
      </c>
      <c r="L337" s="9" t="s">
        <v>1659</v>
      </c>
      <c r="M337" s="12">
        <v>1.084413E9</v>
      </c>
      <c r="N337" s="9" t="s">
        <v>1586</v>
      </c>
    </row>
    <row r="338">
      <c r="A338" s="9" t="s">
        <v>956</v>
      </c>
      <c r="B338" s="10">
        <v>44561.0</v>
      </c>
      <c r="C338" s="11">
        <v>1.0</v>
      </c>
      <c r="D338" s="9" t="s">
        <v>957</v>
      </c>
      <c r="E338" s="11">
        <v>4863.0</v>
      </c>
      <c r="F338" s="9" t="s">
        <v>1655</v>
      </c>
      <c r="G338" s="9" t="s">
        <v>1582</v>
      </c>
      <c r="H338" s="9" t="s">
        <v>1583</v>
      </c>
      <c r="I338" s="9" t="s">
        <v>1584</v>
      </c>
      <c r="J338" s="10">
        <v>44561.0</v>
      </c>
      <c r="K338" s="9" t="s">
        <v>1658</v>
      </c>
      <c r="L338" s="9" t="s">
        <v>1659</v>
      </c>
      <c r="M338" s="12">
        <v>1.7201E7</v>
      </c>
      <c r="N338" s="9" t="s">
        <v>1586</v>
      </c>
    </row>
    <row r="339">
      <c r="A339" s="9" t="s">
        <v>958</v>
      </c>
      <c r="B339" s="10">
        <v>44561.0</v>
      </c>
      <c r="C339" s="11">
        <v>1.0</v>
      </c>
      <c r="D339" s="9" t="s">
        <v>376</v>
      </c>
      <c r="E339" s="11">
        <v>11398.0</v>
      </c>
      <c r="F339" s="9" t="s">
        <v>1655</v>
      </c>
      <c r="G339" s="9" t="s">
        <v>1582</v>
      </c>
      <c r="H339" s="9" t="s">
        <v>1583</v>
      </c>
      <c r="I339" s="9" t="s">
        <v>1584</v>
      </c>
      <c r="J339" s="10">
        <v>44561.0</v>
      </c>
      <c r="K339" s="9" t="s">
        <v>1658</v>
      </c>
      <c r="L339" s="9" t="s">
        <v>1659</v>
      </c>
      <c r="M339" s="12">
        <v>1.17001E8</v>
      </c>
      <c r="N339" s="9" t="s">
        <v>1586</v>
      </c>
    </row>
    <row r="340">
      <c r="A340" s="9" t="s">
        <v>959</v>
      </c>
      <c r="B340" s="10">
        <v>44561.0</v>
      </c>
      <c r="C340" s="11">
        <v>1.0</v>
      </c>
      <c r="D340" s="9" t="s">
        <v>113</v>
      </c>
      <c r="E340" s="11">
        <v>14524.0</v>
      </c>
      <c r="F340" s="9" t="s">
        <v>1655</v>
      </c>
      <c r="G340" s="9" t="s">
        <v>1582</v>
      </c>
      <c r="H340" s="9" t="s">
        <v>1583</v>
      </c>
      <c r="I340" s="9" t="s">
        <v>1584</v>
      </c>
      <c r="J340" s="10">
        <v>44561.0</v>
      </c>
      <c r="K340" s="9" t="s">
        <v>1658</v>
      </c>
      <c r="L340" s="9" t="s">
        <v>1659</v>
      </c>
      <c r="M340" s="12">
        <v>1.3218E10</v>
      </c>
      <c r="N340" s="9" t="s">
        <v>1586</v>
      </c>
    </row>
    <row r="341">
      <c r="A341" s="9" t="s">
        <v>960</v>
      </c>
      <c r="B341" s="10">
        <v>44561.0</v>
      </c>
      <c r="C341" s="11">
        <v>1.0</v>
      </c>
      <c r="D341" s="9" t="s">
        <v>122</v>
      </c>
      <c r="E341" s="11">
        <v>3069.0</v>
      </c>
      <c r="F341" s="9" t="s">
        <v>1655</v>
      </c>
      <c r="G341" s="9" t="s">
        <v>1582</v>
      </c>
      <c r="H341" s="9" t="s">
        <v>1583</v>
      </c>
      <c r="I341" s="9" t="s">
        <v>1584</v>
      </c>
      <c r="J341" s="10">
        <v>44561.0</v>
      </c>
      <c r="K341" s="9" t="s">
        <v>1658</v>
      </c>
      <c r="L341" s="9" t="s">
        <v>1659</v>
      </c>
      <c r="M341" s="12">
        <v>2.43144E8</v>
      </c>
      <c r="N341" s="9" t="s">
        <v>1586</v>
      </c>
    </row>
    <row r="342">
      <c r="A342" s="9" t="s">
        <v>961</v>
      </c>
      <c r="B342" s="10">
        <v>44561.0</v>
      </c>
      <c r="C342" s="11">
        <v>2.0</v>
      </c>
      <c r="D342" s="9" t="s">
        <v>962</v>
      </c>
      <c r="E342" s="11">
        <v>3115.0</v>
      </c>
      <c r="F342" s="9" t="s">
        <v>1655</v>
      </c>
      <c r="G342" s="9" t="s">
        <v>1582</v>
      </c>
      <c r="H342" s="9" t="s">
        <v>1583</v>
      </c>
      <c r="I342" s="9" t="s">
        <v>1584</v>
      </c>
      <c r="J342" s="10">
        <v>44561.0</v>
      </c>
      <c r="K342" s="9" t="s">
        <v>1658</v>
      </c>
      <c r="L342" s="9" t="s">
        <v>1659</v>
      </c>
      <c r="M342" s="12">
        <v>1.70842E8</v>
      </c>
      <c r="N342" s="9" t="s">
        <v>1586</v>
      </c>
    </row>
    <row r="343">
      <c r="A343" s="9" t="s">
        <v>963</v>
      </c>
      <c r="B343" s="10">
        <v>44561.0</v>
      </c>
      <c r="C343" s="11">
        <v>1.0</v>
      </c>
      <c r="D343" s="9" t="s">
        <v>964</v>
      </c>
      <c r="E343" s="11">
        <v>23353.0</v>
      </c>
      <c r="F343" s="9" t="s">
        <v>1655</v>
      </c>
      <c r="G343" s="9" t="s">
        <v>1582</v>
      </c>
      <c r="H343" s="9" t="s">
        <v>1589</v>
      </c>
      <c r="I343" s="9" t="s">
        <v>1584</v>
      </c>
      <c r="J343" s="10">
        <v>44561.0</v>
      </c>
      <c r="K343" s="9" t="s">
        <v>1658</v>
      </c>
      <c r="L343" s="9" t="s">
        <v>1659</v>
      </c>
      <c r="M343" s="12">
        <v>1.6831331E10</v>
      </c>
      <c r="N343" s="9" t="s">
        <v>1586</v>
      </c>
    </row>
    <row r="344">
      <c r="A344" s="9" t="s">
        <v>965</v>
      </c>
      <c r="B344" s="10">
        <v>44561.0</v>
      </c>
      <c r="C344" s="11">
        <v>1.0</v>
      </c>
      <c r="D344" s="9" t="s">
        <v>966</v>
      </c>
      <c r="E344" s="11">
        <v>23906.0</v>
      </c>
      <c r="F344" s="9" t="s">
        <v>1655</v>
      </c>
      <c r="G344" s="9" t="s">
        <v>1582</v>
      </c>
      <c r="H344" s="9" t="s">
        <v>1589</v>
      </c>
      <c r="I344" s="9" t="s">
        <v>1584</v>
      </c>
      <c r="J344" s="10">
        <v>44561.0</v>
      </c>
      <c r="K344" s="9" t="s">
        <v>1658</v>
      </c>
      <c r="L344" s="9" t="s">
        <v>1659</v>
      </c>
      <c r="M344" s="12">
        <v>5.6408791E10</v>
      </c>
      <c r="N344" s="9" t="s">
        <v>1586</v>
      </c>
    </row>
    <row r="345">
      <c r="A345" s="9" t="s">
        <v>967</v>
      </c>
      <c r="B345" s="10">
        <v>44561.0</v>
      </c>
      <c r="C345" s="11">
        <v>1.0</v>
      </c>
      <c r="D345" s="9" t="s">
        <v>192</v>
      </c>
      <c r="E345" s="11">
        <v>5576.0</v>
      </c>
      <c r="F345" s="9" t="s">
        <v>1655</v>
      </c>
      <c r="G345" s="9" t="s">
        <v>1582</v>
      </c>
      <c r="H345" s="9" t="s">
        <v>1583</v>
      </c>
      <c r="I345" s="9" t="s">
        <v>1584</v>
      </c>
      <c r="J345" s="10">
        <v>44561.0</v>
      </c>
      <c r="K345" s="9" t="s">
        <v>1658</v>
      </c>
      <c r="L345" s="9" t="s">
        <v>1659</v>
      </c>
      <c r="M345" s="12">
        <v>3.035996E9</v>
      </c>
      <c r="N345" s="9" t="s">
        <v>1586</v>
      </c>
    </row>
    <row r="346">
      <c r="A346" s="9" t="s">
        <v>968</v>
      </c>
      <c r="B346" s="10">
        <v>44561.0</v>
      </c>
      <c r="C346" s="11">
        <v>1.0</v>
      </c>
      <c r="D346" s="9" t="s">
        <v>969</v>
      </c>
      <c r="E346" s="11">
        <v>23582.0</v>
      </c>
      <c r="F346" s="9" t="s">
        <v>1655</v>
      </c>
      <c r="G346" s="9" t="s">
        <v>1582</v>
      </c>
      <c r="H346" s="9" t="s">
        <v>1583</v>
      </c>
      <c r="I346" s="9" t="s">
        <v>1584</v>
      </c>
      <c r="J346" s="10">
        <v>44561.0</v>
      </c>
      <c r="K346" s="9" t="s">
        <v>1658</v>
      </c>
      <c r="L346" s="9" t="s">
        <v>1659</v>
      </c>
      <c r="M346" s="12">
        <v>4.4771E8</v>
      </c>
      <c r="N346" s="9" t="s">
        <v>1586</v>
      </c>
    </row>
    <row r="347">
      <c r="A347" s="9" t="s">
        <v>970</v>
      </c>
      <c r="B347" s="10">
        <v>44561.0</v>
      </c>
      <c r="C347" s="11">
        <v>1.0</v>
      </c>
      <c r="D347" s="9" t="s">
        <v>971</v>
      </c>
      <c r="E347" s="11">
        <v>23540.0</v>
      </c>
      <c r="F347" s="9" t="s">
        <v>1655</v>
      </c>
      <c r="G347" s="9" t="s">
        <v>1582</v>
      </c>
      <c r="H347" s="9" t="s">
        <v>1583</v>
      </c>
      <c r="I347" s="9" t="s">
        <v>1584</v>
      </c>
      <c r="J347" s="10">
        <v>44561.0</v>
      </c>
      <c r="K347" s="9" t="s">
        <v>1658</v>
      </c>
      <c r="L347" s="9" t="s">
        <v>1659</v>
      </c>
      <c r="M347" s="12">
        <v>1.5285E8</v>
      </c>
      <c r="N347" s="9" t="s">
        <v>1586</v>
      </c>
    </row>
    <row r="348">
      <c r="A348" s="9" t="s">
        <v>972</v>
      </c>
      <c r="B348" s="10">
        <v>44286.0</v>
      </c>
      <c r="C348" s="11">
        <v>2.0</v>
      </c>
      <c r="D348" s="9" t="s">
        <v>973</v>
      </c>
      <c r="E348" s="11">
        <v>22845.0</v>
      </c>
      <c r="F348" s="9" t="s">
        <v>1655</v>
      </c>
      <c r="G348" s="9" t="s">
        <v>1582</v>
      </c>
      <c r="H348" s="9" t="s">
        <v>1583</v>
      </c>
      <c r="I348" s="9" t="s">
        <v>1584</v>
      </c>
      <c r="J348" s="10">
        <v>44286.0</v>
      </c>
      <c r="K348" s="9" t="s">
        <v>1658</v>
      </c>
      <c r="L348" s="9" t="s">
        <v>1659</v>
      </c>
      <c r="M348" s="12">
        <v>2.670689E9</v>
      </c>
      <c r="N348" s="9" t="s">
        <v>1586</v>
      </c>
    </row>
    <row r="349">
      <c r="A349" s="9" t="s">
        <v>974</v>
      </c>
      <c r="B349" s="10">
        <v>44561.0</v>
      </c>
      <c r="C349" s="11">
        <v>1.0</v>
      </c>
      <c r="D349" s="9" t="s">
        <v>975</v>
      </c>
      <c r="E349" s="11">
        <v>23515.0</v>
      </c>
      <c r="F349" s="9" t="s">
        <v>1655</v>
      </c>
      <c r="G349" s="9" t="s">
        <v>1582</v>
      </c>
      <c r="H349" s="9" t="s">
        <v>1583</v>
      </c>
      <c r="I349" s="9" t="s">
        <v>1584</v>
      </c>
      <c r="J349" s="10">
        <v>44561.0</v>
      </c>
      <c r="K349" s="9" t="s">
        <v>1658</v>
      </c>
      <c r="L349" s="9" t="s">
        <v>1659</v>
      </c>
      <c r="M349" s="12">
        <v>1.5299327E10</v>
      </c>
      <c r="N349" s="9" t="s">
        <v>1586</v>
      </c>
    </row>
    <row r="350">
      <c r="A350" s="9" t="s">
        <v>976</v>
      </c>
      <c r="B350" s="10">
        <v>44561.0</v>
      </c>
      <c r="C350" s="11">
        <v>1.0</v>
      </c>
      <c r="D350" s="9" t="s">
        <v>977</v>
      </c>
      <c r="E350" s="11">
        <v>25313.0</v>
      </c>
      <c r="F350" s="9" t="s">
        <v>1655</v>
      </c>
      <c r="G350" s="9" t="s">
        <v>1582</v>
      </c>
      <c r="H350" s="9" t="s">
        <v>1583</v>
      </c>
      <c r="I350" s="9" t="s">
        <v>1584</v>
      </c>
      <c r="J350" s="10">
        <v>44561.0</v>
      </c>
      <c r="K350" s="9" t="s">
        <v>1658</v>
      </c>
      <c r="L350" s="9" t="s">
        <v>1659</v>
      </c>
      <c r="M350" s="12">
        <v>2435000.0</v>
      </c>
      <c r="N350" s="9" t="s">
        <v>1586</v>
      </c>
    </row>
    <row r="351">
      <c r="A351" s="9" t="s">
        <v>978</v>
      </c>
      <c r="B351" s="10">
        <v>44561.0</v>
      </c>
      <c r="C351" s="11">
        <v>1.0</v>
      </c>
      <c r="D351" s="9" t="s">
        <v>979</v>
      </c>
      <c r="E351" s="11">
        <v>22861.0</v>
      </c>
      <c r="F351" s="9" t="s">
        <v>1655</v>
      </c>
      <c r="G351" s="9" t="s">
        <v>1582</v>
      </c>
      <c r="H351" s="9" t="s">
        <v>1589</v>
      </c>
      <c r="I351" s="9" t="s">
        <v>1584</v>
      </c>
      <c r="J351" s="10">
        <v>44561.0</v>
      </c>
      <c r="K351" s="9" t="s">
        <v>1658</v>
      </c>
      <c r="L351" s="9" t="s">
        <v>1659</v>
      </c>
      <c r="M351" s="12">
        <v>0.0</v>
      </c>
      <c r="N351" s="9" t="s">
        <v>1586</v>
      </c>
    </row>
    <row r="352">
      <c r="A352" s="9" t="s">
        <v>980</v>
      </c>
      <c r="B352" s="10">
        <v>44561.0</v>
      </c>
      <c r="C352" s="11">
        <v>1.0</v>
      </c>
      <c r="D352" s="9" t="s">
        <v>981</v>
      </c>
      <c r="E352" s="11">
        <v>25542.0</v>
      </c>
      <c r="F352" s="9" t="s">
        <v>1655</v>
      </c>
      <c r="G352" s="9" t="s">
        <v>1582</v>
      </c>
      <c r="H352" s="9" t="s">
        <v>1583</v>
      </c>
      <c r="I352" s="9" t="s">
        <v>1584</v>
      </c>
      <c r="J352" s="10">
        <v>44561.0</v>
      </c>
      <c r="K352" s="9" t="s">
        <v>1658</v>
      </c>
      <c r="L352" s="9" t="s">
        <v>1659</v>
      </c>
      <c r="M352" s="12">
        <v>6.04068E8</v>
      </c>
      <c r="N352" s="9" t="s">
        <v>1586</v>
      </c>
    </row>
    <row r="353">
      <c r="A353" s="9" t="s">
        <v>982</v>
      </c>
      <c r="B353" s="10">
        <v>44561.0</v>
      </c>
      <c r="C353" s="11">
        <v>1.0</v>
      </c>
      <c r="D353" s="9" t="s">
        <v>276</v>
      </c>
      <c r="E353" s="11">
        <v>8745.0</v>
      </c>
      <c r="F353" s="9" t="s">
        <v>1655</v>
      </c>
      <c r="G353" s="9" t="s">
        <v>1582</v>
      </c>
      <c r="H353" s="9" t="s">
        <v>1583</v>
      </c>
      <c r="I353" s="9" t="s">
        <v>1584</v>
      </c>
      <c r="J353" s="10">
        <v>44561.0</v>
      </c>
      <c r="K353" s="9" t="s">
        <v>1658</v>
      </c>
      <c r="L353" s="9" t="s">
        <v>1659</v>
      </c>
      <c r="M353" s="12">
        <v>1687000.0</v>
      </c>
      <c r="N353" s="9" t="s">
        <v>1586</v>
      </c>
    </row>
    <row r="354">
      <c r="A354" s="9" t="s">
        <v>983</v>
      </c>
      <c r="B354" s="10">
        <v>44561.0</v>
      </c>
      <c r="C354" s="11">
        <v>1.0</v>
      </c>
      <c r="D354" s="9" t="s">
        <v>354</v>
      </c>
      <c r="E354" s="11">
        <v>13986.0</v>
      </c>
      <c r="F354" s="9" t="s">
        <v>1655</v>
      </c>
      <c r="G354" s="9" t="s">
        <v>1582</v>
      </c>
      <c r="H354" s="9" t="s">
        <v>1583</v>
      </c>
      <c r="I354" s="9" t="s">
        <v>1584</v>
      </c>
      <c r="J354" s="10">
        <v>44561.0</v>
      </c>
      <c r="K354" s="9" t="s">
        <v>1658</v>
      </c>
      <c r="L354" s="9" t="s">
        <v>1659</v>
      </c>
      <c r="M354" s="12">
        <v>9.5023092E10</v>
      </c>
      <c r="N354" s="9" t="s">
        <v>1586</v>
      </c>
    </row>
    <row r="355">
      <c r="A355" s="9" t="s">
        <v>984</v>
      </c>
      <c r="B355" s="10">
        <v>44561.0</v>
      </c>
      <c r="C355" s="11">
        <v>2.0</v>
      </c>
      <c r="D355" s="9" t="s">
        <v>67</v>
      </c>
      <c r="E355" s="11">
        <v>22349.0</v>
      </c>
      <c r="F355" s="9" t="s">
        <v>1655</v>
      </c>
      <c r="G355" s="9" t="s">
        <v>1582</v>
      </c>
      <c r="H355" s="9" t="s">
        <v>1583</v>
      </c>
      <c r="I355" s="9" t="s">
        <v>1584</v>
      </c>
      <c r="J355" s="10">
        <v>44561.0</v>
      </c>
      <c r="K355" s="9" t="s">
        <v>1658</v>
      </c>
      <c r="L355" s="9" t="s">
        <v>1659</v>
      </c>
      <c r="M355" s="12">
        <v>9.6756E7</v>
      </c>
      <c r="N355" s="9" t="s">
        <v>1586</v>
      </c>
    </row>
    <row r="356">
      <c r="A356" s="9" t="s">
        <v>985</v>
      </c>
      <c r="B356" s="10">
        <v>44561.0</v>
      </c>
      <c r="C356" s="11">
        <v>1.0</v>
      </c>
      <c r="D356" s="9" t="s">
        <v>172</v>
      </c>
      <c r="E356" s="11">
        <v>21350.0</v>
      </c>
      <c r="F356" s="9" t="s">
        <v>1655</v>
      </c>
      <c r="G356" s="9" t="s">
        <v>1582</v>
      </c>
      <c r="H356" s="9" t="s">
        <v>1583</v>
      </c>
      <c r="I356" s="9" t="s">
        <v>1584</v>
      </c>
      <c r="J356" s="10">
        <v>44561.0</v>
      </c>
      <c r="K356" s="9" t="s">
        <v>1658</v>
      </c>
      <c r="L356" s="9" t="s">
        <v>1659</v>
      </c>
      <c r="M356" s="12">
        <v>1.141242E9</v>
      </c>
      <c r="N356" s="9" t="s">
        <v>1586</v>
      </c>
    </row>
    <row r="357">
      <c r="A357" s="9" t="s">
        <v>986</v>
      </c>
      <c r="B357" s="10">
        <v>44561.0</v>
      </c>
      <c r="C357" s="11">
        <v>1.0</v>
      </c>
      <c r="D357" s="9" t="s">
        <v>254</v>
      </c>
      <c r="E357" s="11">
        <v>19739.0</v>
      </c>
      <c r="F357" s="9" t="s">
        <v>1655</v>
      </c>
      <c r="G357" s="9" t="s">
        <v>1582</v>
      </c>
      <c r="H357" s="9" t="s">
        <v>1583</v>
      </c>
      <c r="I357" s="9" t="s">
        <v>1584</v>
      </c>
      <c r="J357" s="10">
        <v>44561.0</v>
      </c>
      <c r="K357" s="9" t="s">
        <v>1658</v>
      </c>
      <c r="L357" s="9" t="s">
        <v>1659</v>
      </c>
      <c r="M357" s="12">
        <v>9.629216E9</v>
      </c>
      <c r="N357" s="9" t="s">
        <v>1586</v>
      </c>
    </row>
    <row r="358">
      <c r="A358" s="9" t="s">
        <v>987</v>
      </c>
      <c r="B358" s="10">
        <v>44561.0</v>
      </c>
      <c r="C358" s="11">
        <v>1.0</v>
      </c>
      <c r="D358" s="9" t="s">
        <v>988</v>
      </c>
      <c r="E358" s="11">
        <v>25690.0</v>
      </c>
      <c r="F358" s="9" t="s">
        <v>1655</v>
      </c>
      <c r="G358" s="9" t="s">
        <v>1582</v>
      </c>
      <c r="H358" s="9" t="s">
        <v>1583</v>
      </c>
      <c r="I358" s="9" t="s">
        <v>1584</v>
      </c>
      <c r="J358" s="10">
        <v>44561.0</v>
      </c>
      <c r="K358" s="9" t="s">
        <v>1658</v>
      </c>
      <c r="L358" s="9" t="s">
        <v>1659</v>
      </c>
      <c r="M358" s="12">
        <v>1.824016E9</v>
      </c>
      <c r="N358" s="9" t="s">
        <v>1586</v>
      </c>
    </row>
    <row r="359">
      <c r="A359" s="9" t="s">
        <v>989</v>
      </c>
      <c r="B359" s="10">
        <v>44561.0</v>
      </c>
      <c r="C359" s="11">
        <v>2.0</v>
      </c>
      <c r="D359" s="9" t="s">
        <v>990</v>
      </c>
      <c r="E359" s="11">
        <v>25275.0</v>
      </c>
      <c r="F359" s="9" t="s">
        <v>1655</v>
      </c>
      <c r="G359" s="9" t="s">
        <v>1582</v>
      </c>
      <c r="H359" s="9" t="s">
        <v>1583</v>
      </c>
      <c r="I359" s="9" t="s">
        <v>1584</v>
      </c>
      <c r="J359" s="10">
        <v>44561.0</v>
      </c>
      <c r="K359" s="9" t="s">
        <v>1658</v>
      </c>
      <c r="L359" s="9" t="s">
        <v>1659</v>
      </c>
      <c r="M359" s="12">
        <v>1.2E8</v>
      </c>
      <c r="N359" s="9" t="s">
        <v>1586</v>
      </c>
    </row>
    <row r="360">
      <c r="A360" s="9" t="s">
        <v>991</v>
      </c>
      <c r="B360" s="10">
        <v>44561.0</v>
      </c>
      <c r="C360" s="11">
        <v>1.0</v>
      </c>
      <c r="D360" s="9" t="s">
        <v>992</v>
      </c>
      <c r="E360" s="11">
        <v>25259.0</v>
      </c>
      <c r="F360" s="9" t="s">
        <v>1655</v>
      </c>
      <c r="G360" s="9" t="s">
        <v>1582</v>
      </c>
      <c r="H360" s="9" t="s">
        <v>1583</v>
      </c>
      <c r="I360" s="9" t="s">
        <v>1584</v>
      </c>
      <c r="J360" s="10">
        <v>44561.0</v>
      </c>
      <c r="K360" s="9" t="s">
        <v>1658</v>
      </c>
      <c r="L360" s="9" t="s">
        <v>1659</v>
      </c>
      <c r="M360" s="12">
        <v>8317000.0</v>
      </c>
      <c r="N360" s="9" t="s">
        <v>1586</v>
      </c>
    </row>
    <row r="361">
      <c r="A361" s="9" t="s">
        <v>993</v>
      </c>
      <c r="B361" s="10">
        <v>44561.0</v>
      </c>
      <c r="C361" s="11">
        <v>1.0</v>
      </c>
      <c r="D361" s="9" t="s">
        <v>115</v>
      </c>
      <c r="E361" s="11">
        <v>2453.0</v>
      </c>
      <c r="F361" s="9" t="s">
        <v>1655</v>
      </c>
      <c r="G361" s="9" t="s">
        <v>1582</v>
      </c>
      <c r="H361" s="9" t="s">
        <v>1583</v>
      </c>
      <c r="I361" s="9" t="s">
        <v>1584</v>
      </c>
      <c r="J361" s="10">
        <v>44561.0</v>
      </c>
      <c r="K361" s="9" t="s">
        <v>1658</v>
      </c>
      <c r="L361" s="9" t="s">
        <v>1659</v>
      </c>
      <c r="M361" s="12">
        <v>9.42713E8</v>
      </c>
      <c r="N361" s="9" t="s">
        <v>1586</v>
      </c>
    </row>
    <row r="362">
      <c r="A362" s="9" t="s">
        <v>994</v>
      </c>
      <c r="B362" s="10">
        <v>44561.0</v>
      </c>
      <c r="C362" s="11">
        <v>1.0</v>
      </c>
      <c r="D362" s="9" t="s">
        <v>995</v>
      </c>
      <c r="E362" s="11">
        <v>5983.0</v>
      </c>
      <c r="F362" s="9" t="s">
        <v>1655</v>
      </c>
      <c r="G362" s="9" t="s">
        <v>1582</v>
      </c>
      <c r="H362" s="9" t="s">
        <v>1583</v>
      </c>
      <c r="I362" s="9" t="s">
        <v>1584</v>
      </c>
      <c r="J362" s="10">
        <v>44561.0</v>
      </c>
      <c r="K362" s="9" t="s">
        <v>1658</v>
      </c>
      <c r="L362" s="9" t="s">
        <v>1659</v>
      </c>
      <c r="M362" s="12">
        <v>0.0</v>
      </c>
      <c r="N362" s="9" t="s">
        <v>1586</v>
      </c>
    </row>
    <row r="363">
      <c r="A363" s="9" t="s">
        <v>996</v>
      </c>
      <c r="B363" s="10">
        <v>44561.0</v>
      </c>
      <c r="C363" s="11">
        <v>2.0</v>
      </c>
      <c r="D363" s="9" t="s">
        <v>997</v>
      </c>
      <c r="E363" s="11">
        <v>26182.0</v>
      </c>
      <c r="F363" s="9" t="s">
        <v>1655</v>
      </c>
      <c r="G363" s="9" t="s">
        <v>1582</v>
      </c>
      <c r="H363" s="9" t="s">
        <v>1583</v>
      </c>
      <c r="I363" s="9" t="s">
        <v>1584</v>
      </c>
      <c r="J363" s="10">
        <v>44561.0</v>
      </c>
      <c r="K363" s="9" t="s">
        <v>1658</v>
      </c>
      <c r="L363" s="9" t="s">
        <v>1659</v>
      </c>
      <c r="M363" s="12">
        <v>2.45909E8</v>
      </c>
      <c r="N363" s="9" t="s">
        <v>1586</v>
      </c>
    </row>
    <row r="364">
      <c r="A364" s="9" t="s">
        <v>998</v>
      </c>
      <c r="B364" s="10">
        <v>44561.0</v>
      </c>
      <c r="C364" s="11">
        <v>1.0</v>
      </c>
      <c r="D364" s="9" t="s">
        <v>279</v>
      </c>
      <c r="E364" s="11">
        <v>8818.0</v>
      </c>
      <c r="F364" s="9" t="s">
        <v>1655</v>
      </c>
      <c r="G364" s="9" t="s">
        <v>1582</v>
      </c>
      <c r="H364" s="9" t="s">
        <v>1583</v>
      </c>
      <c r="I364" s="9" t="s">
        <v>1584</v>
      </c>
      <c r="J364" s="10">
        <v>44561.0</v>
      </c>
      <c r="K364" s="9" t="s">
        <v>1658</v>
      </c>
      <c r="L364" s="9" t="s">
        <v>1659</v>
      </c>
      <c r="M364" s="12">
        <v>1971000.0</v>
      </c>
      <c r="N364" s="9" t="s">
        <v>1586</v>
      </c>
    </row>
    <row r="365">
      <c r="A365" s="9" t="s">
        <v>999</v>
      </c>
      <c r="B365" s="10">
        <v>44561.0</v>
      </c>
      <c r="C365" s="11">
        <v>1.0</v>
      </c>
      <c r="D365" s="9" t="s">
        <v>270</v>
      </c>
      <c r="E365" s="11">
        <v>4782.0</v>
      </c>
      <c r="F365" s="9" t="s">
        <v>1655</v>
      </c>
      <c r="G365" s="9" t="s">
        <v>1582</v>
      </c>
      <c r="H365" s="9" t="s">
        <v>1583</v>
      </c>
      <c r="I365" s="9" t="s">
        <v>1584</v>
      </c>
      <c r="J365" s="10">
        <v>44561.0</v>
      </c>
      <c r="K365" s="9" t="s">
        <v>1658</v>
      </c>
      <c r="L365" s="9" t="s">
        <v>1659</v>
      </c>
      <c r="M365" s="12">
        <v>1.2566672E10</v>
      </c>
      <c r="N365" s="9" t="s">
        <v>1586</v>
      </c>
    </row>
    <row r="366">
      <c r="A366" s="9" t="s">
        <v>1000</v>
      </c>
      <c r="B366" s="10">
        <v>44561.0</v>
      </c>
      <c r="C366" s="11">
        <v>1.0</v>
      </c>
      <c r="D366" s="9" t="s">
        <v>1001</v>
      </c>
      <c r="E366" s="11">
        <v>9954.0</v>
      </c>
      <c r="F366" s="9" t="s">
        <v>1655</v>
      </c>
      <c r="G366" s="9" t="s">
        <v>1582</v>
      </c>
      <c r="H366" s="9" t="s">
        <v>1583</v>
      </c>
      <c r="I366" s="9" t="s">
        <v>1584</v>
      </c>
      <c r="J366" s="10">
        <v>44561.0</v>
      </c>
      <c r="K366" s="9" t="s">
        <v>1658</v>
      </c>
      <c r="L366" s="9" t="s">
        <v>1659</v>
      </c>
      <c r="M366" s="12">
        <v>116000.0</v>
      </c>
      <c r="N366" s="9" t="s">
        <v>1586</v>
      </c>
    </row>
    <row r="367">
      <c r="A367" s="9" t="s">
        <v>1004</v>
      </c>
      <c r="B367" s="10">
        <v>44561.0</v>
      </c>
      <c r="C367" s="11">
        <v>1.0</v>
      </c>
      <c r="D367" s="9" t="s">
        <v>1005</v>
      </c>
      <c r="E367" s="11">
        <v>4707.0</v>
      </c>
      <c r="F367" s="9" t="s">
        <v>1655</v>
      </c>
      <c r="G367" s="9" t="s">
        <v>1582</v>
      </c>
      <c r="H367" s="9" t="s">
        <v>1583</v>
      </c>
      <c r="I367" s="9" t="s">
        <v>1584</v>
      </c>
      <c r="J367" s="10">
        <v>44561.0</v>
      </c>
      <c r="K367" s="9" t="s">
        <v>1658</v>
      </c>
      <c r="L367" s="9" t="s">
        <v>1659</v>
      </c>
      <c r="M367" s="12">
        <v>73000.0</v>
      </c>
      <c r="N367" s="9" t="s">
        <v>1586</v>
      </c>
    </row>
    <row r="368">
      <c r="A368" s="9" t="s">
        <v>1006</v>
      </c>
      <c r="B368" s="10">
        <v>44561.0</v>
      </c>
      <c r="C368" s="11">
        <v>1.0</v>
      </c>
      <c r="D368" s="9" t="s">
        <v>1007</v>
      </c>
      <c r="E368" s="11">
        <v>23370.0</v>
      </c>
      <c r="F368" s="9" t="s">
        <v>1655</v>
      </c>
      <c r="G368" s="9" t="s">
        <v>1582</v>
      </c>
      <c r="H368" s="9" t="s">
        <v>1583</v>
      </c>
      <c r="I368" s="9" t="s">
        <v>1584</v>
      </c>
      <c r="J368" s="10">
        <v>44561.0</v>
      </c>
      <c r="K368" s="9" t="s">
        <v>1658</v>
      </c>
      <c r="L368" s="9" t="s">
        <v>1659</v>
      </c>
      <c r="M368" s="12">
        <v>2.16478E8</v>
      </c>
      <c r="N368" s="9" t="s">
        <v>1586</v>
      </c>
    </row>
    <row r="369">
      <c r="A369" s="9" t="s">
        <v>1008</v>
      </c>
      <c r="B369" s="10">
        <v>44561.0</v>
      </c>
      <c r="C369" s="11">
        <v>2.0</v>
      </c>
      <c r="D369" s="9" t="s">
        <v>123</v>
      </c>
      <c r="E369" s="11">
        <v>3077.0</v>
      </c>
      <c r="F369" s="9" t="s">
        <v>1655</v>
      </c>
      <c r="G369" s="9" t="s">
        <v>1582</v>
      </c>
      <c r="H369" s="9" t="s">
        <v>1583</v>
      </c>
      <c r="I369" s="9" t="s">
        <v>1584</v>
      </c>
      <c r="J369" s="10">
        <v>44561.0</v>
      </c>
      <c r="K369" s="9" t="s">
        <v>1658</v>
      </c>
      <c r="L369" s="9" t="s">
        <v>1659</v>
      </c>
      <c r="M369" s="12">
        <v>1.33133E8</v>
      </c>
      <c r="N369" s="9" t="s">
        <v>1586</v>
      </c>
    </row>
    <row r="370">
      <c r="A370" s="9" t="s">
        <v>1009</v>
      </c>
      <c r="B370" s="10">
        <v>44561.0</v>
      </c>
      <c r="C370" s="11">
        <v>3.0</v>
      </c>
      <c r="D370" s="9" t="s">
        <v>136</v>
      </c>
      <c r="E370" s="11">
        <v>19445.0</v>
      </c>
      <c r="F370" s="9" t="s">
        <v>1655</v>
      </c>
      <c r="G370" s="9" t="s">
        <v>1582</v>
      </c>
      <c r="H370" s="9" t="s">
        <v>1583</v>
      </c>
      <c r="I370" s="9" t="s">
        <v>1584</v>
      </c>
      <c r="J370" s="10">
        <v>44561.0</v>
      </c>
      <c r="K370" s="9" t="s">
        <v>1658</v>
      </c>
      <c r="L370" s="9" t="s">
        <v>1659</v>
      </c>
      <c r="M370" s="12">
        <v>4.050395E9</v>
      </c>
      <c r="N370" s="9" t="s">
        <v>1586</v>
      </c>
    </row>
    <row r="371">
      <c r="A371" s="9" t="s">
        <v>1010</v>
      </c>
      <c r="B371" s="10">
        <v>44561.0</v>
      </c>
      <c r="C371" s="11">
        <v>1.0</v>
      </c>
      <c r="D371" s="9" t="s">
        <v>1011</v>
      </c>
      <c r="E371" s="11">
        <v>23574.0</v>
      </c>
      <c r="F371" s="9" t="s">
        <v>1655</v>
      </c>
      <c r="G371" s="9" t="s">
        <v>1582</v>
      </c>
      <c r="H371" s="9" t="s">
        <v>1583</v>
      </c>
      <c r="I371" s="9" t="s">
        <v>1584</v>
      </c>
      <c r="J371" s="10">
        <v>44561.0</v>
      </c>
      <c r="K371" s="9" t="s">
        <v>1658</v>
      </c>
      <c r="L371" s="9" t="s">
        <v>1659</v>
      </c>
      <c r="M371" s="12">
        <v>5.84989E8</v>
      </c>
      <c r="N371" s="9" t="s">
        <v>1586</v>
      </c>
    </row>
    <row r="372">
      <c r="A372" s="9" t="s">
        <v>1012</v>
      </c>
      <c r="B372" s="10">
        <v>44561.0</v>
      </c>
      <c r="C372" s="11">
        <v>1.0</v>
      </c>
      <c r="D372" s="9" t="s">
        <v>1013</v>
      </c>
      <c r="E372" s="11">
        <v>23159.0</v>
      </c>
      <c r="F372" s="9" t="s">
        <v>1655</v>
      </c>
      <c r="G372" s="9" t="s">
        <v>1582</v>
      </c>
      <c r="H372" s="9" t="s">
        <v>1583</v>
      </c>
      <c r="I372" s="9" t="s">
        <v>1584</v>
      </c>
      <c r="J372" s="10">
        <v>44561.0</v>
      </c>
      <c r="K372" s="9" t="s">
        <v>1658</v>
      </c>
      <c r="L372" s="9" t="s">
        <v>1659</v>
      </c>
      <c r="M372" s="12">
        <v>28000.0</v>
      </c>
      <c r="N372" s="9" t="s">
        <v>1586</v>
      </c>
    </row>
    <row r="373">
      <c r="A373" s="9" t="s">
        <v>1014</v>
      </c>
      <c r="B373" s="10">
        <v>44561.0</v>
      </c>
      <c r="C373" s="11">
        <v>1.0</v>
      </c>
      <c r="D373" s="9" t="s">
        <v>1015</v>
      </c>
      <c r="E373" s="11">
        <v>26760.0</v>
      </c>
      <c r="F373" s="9" t="s">
        <v>1655</v>
      </c>
      <c r="G373" s="9" t="s">
        <v>1582</v>
      </c>
      <c r="H373" s="9" t="s">
        <v>1583</v>
      </c>
      <c r="I373" s="9" t="s">
        <v>1584</v>
      </c>
      <c r="J373" s="10">
        <v>44561.0</v>
      </c>
      <c r="K373" s="9" t="s">
        <v>1658</v>
      </c>
      <c r="L373" s="9" t="s">
        <v>1659</v>
      </c>
      <c r="M373" s="12">
        <v>2.19102E8</v>
      </c>
      <c r="N373" s="9" t="s">
        <v>1586</v>
      </c>
    </row>
    <row r="374">
      <c r="A374" s="9" t="s">
        <v>1016</v>
      </c>
      <c r="B374" s="10">
        <v>44561.0</v>
      </c>
      <c r="C374" s="11">
        <v>1.0</v>
      </c>
      <c r="D374" s="9" t="s">
        <v>1017</v>
      </c>
      <c r="E374" s="11">
        <v>26336.0</v>
      </c>
      <c r="F374" s="9" t="s">
        <v>1655</v>
      </c>
      <c r="G374" s="9" t="s">
        <v>1582</v>
      </c>
      <c r="H374" s="9" t="s">
        <v>1583</v>
      </c>
      <c r="I374" s="9" t="s">
        <v>1584</v>
      </c>
      <c r="J374" s="10">
        <v>44561.0</v>
      </c>
      <c r="K374" s="9" t="s">
        <v>1658</v>
      </c>
      <c r="L374" s="9" t="s">
        <v>1659</v>
      </c>
      <c r="M374" s="12">
        <v>2.4392E7</v>
      </c>
      <c r="N374" s="9" t="s">
        <v>1586</v>
      </c>
    </row>
    <row r="375">
      <c r="A375" s="9" t="s">
        <v>1018</v>
      </c>
      <c r="B375" s="10">
        <v>44561.0</v>
      </c>
      <c r="C375" s="11">
        <v>2.0</v>
      </c>
      <c r="D375" s="9" t="s">
        <v>1019</v>
      </c>
      <c r="E375" s="11">
        <v>25836.0</v>
      </c>
      <c r="F375" s="9" t="s">
        <v>1655</v>
      </c>
      <c r="G375" s="9" t="s">
        <v>1582</v>
      </c>
      <c r="H375" s="9" t="s">
        <v>1583</v>
      </c>
      <c r="I375" s="9" t="s">
        <v>1584</v>
      </c>
      <c r="J375" s="10">
        <v>44561.0</v>
      </c>
      <c r="K375" s="9" t="s">
        <v>1658</v>
      </c>
      <c r="L375" s="9" t="s">
        <v>1659</v>
      </c>
      <c r="M375" s="12">
        <v>2.81866E8</v>
      </c>
      <c r="N375" s="9" t="s">
        <v>1586</v>
      </c>
    </row>
    <row r="376">
      <c r="A376" s="9" t="s">
        <v>1020</v>
      </c>
      <c r="B376" s="10">
        <v>44561.0</v>
      </c>
      <c r="C376" s="11">
        <v>2.0</v>
      </c>
      <c r="D376" s="9" t="s">
        <v>1021</v>
      </c>
      <c r="E376" s="11">
        <v>25089.0</v>
      </c>
      <c r="F376" s="9" t="s">
        <v>1655</v>
      </c>
      <c r="G376" s="9" t="s">
        <v>1582</v>
      </c>
      <c r="H376" s="9" t="s">
        <v>1583</v>
      </c>
      <c r="I376" s="9" t="s">
        <v>1584</v>
      </c>
      <c r="J376" s="10">
        <v>44561.0</v>
      </c>
      <c r="K376" s="9" t="s">
        <v>1658</v>
      </c>
      <c r="L376" s="9" t="s">
        <v>1659</v>
      </c>
      <c r="M376" s="12">
        <v>9.68786E8</v>
      </c>
      <c r="N376" s="9" t="s">
        <v>1586</v>
      </c>
    </row>
    <row r="377">
      <c r="A377" s="9" t="s">
        <v>1022</v>
      </c>
      <c r="B377" s="10">
        <v>44561.0</v>
      </c>
      <c r="C377" s="11">
        <v>1.0</v>
      </c>
      <c r="D377" s="9" t="s">
        <v>1023</v>
      </c>
      <c r="E377" s="11">
        <v>25933.0</v>
      </c>
      <c r="F377" s="9" t="s">
        <v>1655</v>
      </c>
      <c r="G377" s="9" t="s">
        <v>1582</v>
      </c>
      <c r="H377" s="9" t="s">
        <v>1583</v>
      </c>
      <c r="I377" s="9" t="s">
        <v>1584</v>
      </c>
      <c r="J377" s="10">
        <v>44561.0</v>
      </c>
      <c r="K377" s="9" t="s">
        <v>1658</v>
      </c>
      <c r="L377" s="9" t="s">
        <v>1659</v>
      </c>
      <c r="M377" s="12">
        <v>1.44188E8</v>
      </c>
      <c r="N377" s="9" t="s">
        <v>1586</v>
      </c>
    </row>
    <row r="378">
      <c r="A378" s="9" t="s">
        <v>1024</v>
      </c>
      <c r="B378" s="10">
        <v>44561.0</v>
      </c>
      <c r="C378" s="11">
        <v>1.0</v>
      </c>
      <c r="D378" s="9" t="s">
        <v>1025</v>
      </c>
      <c r="E378" s="11">
        <v>23523.0</v>
      </c>
      <c r="F378" s="9" t="s">
        <v>1655</v>
      </c>
      <c r="G378" s="9" t="s">
        <v>1582</v>
      </c>
      <c r="H378" s="9" t="s">
        <v>1589</v>
      </c>
      <c r="I378" s="9" t="s">
        <v>1584</v>
      </c>
      <c r="J378" s="10">
        <v>44561.0</v>
      </c>
      <c r="K378" s="9" t="s">
        <v>1658</v>
      </c>
      <c r="L378" s="9" t="s">
        <v>1659</v>
      </c>
      <c r="M378" s="12">
        <v>6.0158945E10</v>
      </c>
      <c r="N378" s="9" t="s">
        <v>1586</v>
      </c>
    </row>
    <row r="379">
      <c r="A379" s="9" t="s">
        <v>1026</v>
      </c>
      <c r="B379" s="10">
        <v>44561.0</v>
      </c>
      <c r="C379" s="11">
        <v>1.0</v>
      </c>
      <c r="D379" s="9" t="s">
        <v>1027</v>
      </c>
      <c r="E379" s="11">
        <v>23868.0</v>
      </c>
      <c r="F379" s="9" t="s">
        <v>1655</v>
      </c>
      <c r="G379" s="9" t="s">
        <v>1582</v>
      </c>
      <c r="H379" s="9" t="s">
        <v>1589</v>
      </c>
      <c r="I379" s="9" t="s">
        <v>1584</v>
      </c>
      <c r="J379" s="10">
        <v>44561.0</v>
      </c>
      <c r="K379" s="9" t="s">
        <v>1658</v>
      </c>
      <c r="L379" s="9" t="s">
        <v>1659</v>
      </c>
      <c r="M379" s="12">
        <v>1.227327E9</v>
      </c>
      <c r="N379" s="9" t="s">
        <v>1586</v>
      </c>
    </row>
    <row r="380">
      <c r="A380" s="9" t="s">
        <v>1028</v>
      </c>
      <c r="B380" s="10">
        <v>44561.0</v>
      </c>
      <c r="C380" s="11">
        <v>1.0</v>
      </c>
      <c r="D380" s="9" t="s">
        <v>1029</v>
      </c>
      <c r="E380" s="11">
        <v>24236.0</v>
      </c>
      <c r="F380" s="9" t="s">
        <v>1655</v>
      </c>
      <c r="G380" s="9" t="s">
        <v>1582</v>
      </c>
      <c r="H380" s="9" t="s">
        <v>1583</v>
      </c>
      <c r="I380" s="9" t="s">
        <v>1584</v>
      </c>
      <c r="J380" s="10">
        <v>44561.0</v>
      </c>
      <c r="K380" s="9" t="s">
        <v>1658</v>
      </c>
      <c r="L380" s="9" t="s">
        <v>1659</v>
      </c>
      <c r="M380" s="12">
        <v>3.3074E7</v>
      </c>
      <c r="N380" s="9" t="s">
        <v>1586</v>
      </c>
    </row>
    <row r="381">
      <c r="A381" s="9" t="s">
        <v>1030</v>
      </c>
      <c r="B381" s="10">
        <v>44561.0</v>
      </c>
      <c r="C381" s="11">
        <v>1.0</v>
      </c>
      <c r="D381" s="9" t="s">
        <v>1031</v>
      </c>
      <c r="E381" s="11">
        <v>26565.0</v>
      </c>
      <c r="F381" s="9" t="s">
        <v>1655</v>
      </c>
      <c r="G381" s="9" t="s">
        <v>1582</v>
      </c>
      <c r="H381" s="9" t="s">
        <v>1583</v>
      </c>
      <c r="I381" s="9" t="s">
        <v>1584</v>
      </c>
      <c r="J381" s="10">
        <v>44561.0</v>
      </c>
      <c r="K381" s="9" t="s">
        <v>1658</v>
      </c>
      <c r="L381" s="9" t="s">
        <v>1659</v>
      </c>
      <c r="M381" s="12">
        <v>1.377448E9</v>
      </c>
      <c r="N381" s="9" t="s">
        <v>1586</v>
      </c>
    </row>
    <row r="382">
      <c r="A382" s="9" t="s">
        <v>1032</v>
      </c>
      <c r="B382" s="10">
        <v>44561.0</v>
      </c>
      <c r="C382" s="11">
        <v>1.0</v>
      </c>
      <c r="D382" s="9" t="s">
        <v>1033</v>
      </c>
      <c r="E382" s="11">
        <v>23884.0</v>
      </c>
      <c r="F382" s="9" t="s">
        <v>1655</v>
      </c>
      <c r="G382" s="9" t="s">
        <v>1582</v>
      </c>
      <c r="H382" s="9" t="s">
        <v>1583</v>
      </c>
      <c r="I382" s="9" t="s">
        <v>1584</v>
      </c>
      <c r="J382" s="10">
        <v>44561.0</v>
      </c>
      <c r="K382" s="9" t="s">
        <v>1658</v>
      </c>
      <c r="L382" s="9" t="s">
        <v>1659</v>
      </c>
      <c r="M382" s="12">
        <v>8.98633E8</v>
      </c>
      <c r="N382" s="9" t="s">
        <v>1586</v>
      </c>
    </row>
    <row r="383">
      <c r="A383" s="9" t="s">
        <v>1034</v>
      </c>
      <c r="B383" s="10">
        <v>44561.0</v>
      </c>
      <c r="C383" s="11">
        <v>1.0</v>
      </c>
      <c r="D383" s="9" t="s">
        <v>1035</v>
      </c>
      <c r="E383" s="11">
        <v>24775.0</v>
      </c>
      <c r="F383" s="9" t="s">
        <v>1655</v>
      </c>
      <c r="G383" s="9" t="s">
        <v>1582</v>
      </c>
      <c r="H383" s="9" t="s">
        <v>1583</v>
      </c>
      <c r="I383" s="9" t="s">
        <v>1584</v>
      </c>
      <c r="J383" s="10">
        <v>44561.0</v>
      </c>
      <c r="K383" s="9" t="s">
        <v>1658</v>
      </c>
      <c r="L383" s="9" t="s">
        <v>1659</v>
      </c>
      <c r="M383" s="12">
        <v>3.466103E9</v>
      </c>
      <c r="N383" s="9" t="s">
        <v>1586</v>
      </c>
    </row>
    <row r="384">
      <c r="A384" s="9" t="s">
        <v>1036</v>
      </c>
      <c r="B384" s="10">
        <v>44561.0</v>
      </c>
      <c r="C384" s="11">
        <v>1.0</v>
      </c>
      <c r="D384" s="9" t="s">
        <v>1037</v>
      </c>
      <c r="E384" s="11">
        <v>22942.0</v>
      </c>
      <c r="F384" s="9" t="s">
        <v>1655</v>
      </c>
      <c r="G384" s="9" t="s">
        <v>1582</v>
      </c>
      <c r="H384" s="9" t="s">
        <v>1583</v>
      </c>
      <c r="I384" s="9" t="s">
        <v>1584</v>
      </c>
      <c r="J384" s="10">
        <v>44561.0</v>
      </c>
      <c r="K384" s="9" t="s">
        <v>1658</v>
      </c>
      <c r="L384" s="9" t="s">
        <v>1659</v>
      </c>
      <c r="M384" s="12">
        <v>9.0356E8</v>
      </c>
      <c r="N384" s="9" t="s">
        <v>1586</v>
      </c>
    </row>
    <row r="385">
      <c r="A385" s="9" t="s">
        <v>1038</v>
      </c>
      <c r="B385" s="10">
        <v>44561.0</v>
      </c>
      <c r="C385" s="11">
        <v>1.0</v>
      </c>
      <c r="D385" s="9" t="s">
        <v>1039</v>
      </c>
      <c r="E385" s="11">
        <v>24090.0</v>
      </c>
      <c r="F385" s="9" t="s">
        <v>1655</v>
      </c>
      <c r="G385" s="9" t="s">
        <v>1582</v>
      </c>
      <c r="H385" s="9" t="s">
        <v>1583</v>
      </c>
      <c r="I385" s="9" t="s">
        <v>1584</v>
      </c>
      <c r="J385" s="10">
        <v>44561.0</v>
      </c>
      <c r="K385" s="9" t="s">
        <v>1658</v>
      </c>
      <c r="L385" s="9" t="s">
        <v>1659</v>
      </c>
      <c r="M385" s="12">
        <v>6.61379E8</v>
      </c>
      <c r="N385" s="9" t="s">
        <v>1586</v>
      </c>
    </row>
    <row r="386">
      <c r="A386" s="9" t="s">
        <v>1040</v>
      </c>
      <c r="B386" s="10">
        <v>44561.0</v>
      </c>
      <c r="C386" s="11">
        <v>1.0</v>
      </c>
      <c r="D386" s="9" t="s">
        <v>1041</v>
      </c>
      <c r="E386" s="11">
        <v>25909.0</v>
      </c>
      <c r="F386" s="9" t="s">
        <v>1655</v>
      </c>
      <c r="G386" s="9" t="s">
        <v>1582</v>
      </c>
      <c r="H386" s="9" t="s">
        <v>1583</v>
      </c>
      <c r="I386" s="9" t="s">
        <v>1584</v>
      </c>
      <c r="J386" s="10">
        <v>44561.0</v>
      </c>
      <c r="K386" s="9" t="s">
        <v>1658</v>
      </c>
      <c r="L386" s="9" t="s">
        <v>1659</v>
      </c>
      <c r="M386" s="12">
        <v>1.94476E8</v>
      </c>
      <c r="N386" s="9" t="s">
        <v>1586</v>
      </c>
    </row>
    <row r="387">
      <c r="A387" s="9" t="s">
        <v>1042</v>
      </c>
      <c r="B387" s="10">
        <v>44561.0</v>
      </c>
      <c r="C387" s="11">
        <v>1.0</v>
      </c>
      <c r="D387" s="9" t="s">
        <v>1043</v>
      </c>
      <c r="E387" s="11">
        <v>23922.0</v>
      </c>
      <c r="F387" s="9" t="s">
        <v>1655</v>
      </c>
      <c r="G387" s="9" t="s">
        <v>1582</v>
      </c>
      <c r="H387" s="9" t="s">
        <v>1583</v>
      </c>
      <c r="I387" s="9" t="s">
        <v>1584</v>
      </c>
      <c r="J387" s="10">
        <v>44561.0</v>
      </c>
      <c r="K387" s="9" t="s">
        <v>1658</v>
      </c>
      <c r="L387" s="9" t="s">
        <v>1659</v>
      </c>
      <c r="M387" s="12">
        <v>6.31028E8</v>
      </c>
      <c r="N387" s="9" t="s">
        <v>1586</v>
      </c>
    </row>
    <row r="388">
      <c r="A388" s="9" t="s">
        <v>1044</v>
      </c>
      <c r="B388" s="10">
        <v>44561.0</v>
      </c>
      <c r="C388" s="11">
        <v>1.0</v>
      </c>
      <c r="D388" s="9" t="s">
        <v>127</v>
      </c>
      <c r="E388" s="11">
        <v>3395.0</v>
      </c>
      <c r="F388" s="9" t="s">
        <v>1655</v>
      </c>
      <c r="G388" s="9" t="s">
        <v>1582</v>
      </c>
      <c r="H388" s="9" t="s">
        <v>1583</v>
      </c>
      <c r="I388" s="9" t="s">
        <v>1584</v>
      </c>
      <c r="J388" s="10">
        <v>44561.0</v>
      </c>
      <c r="K388" s="9" t="s">
        <v>1658</v>
      </c>
      <c r="L388" s="9" t="s">
        <v>1659</v>
      </c>
      <c r="M388" s="12">
        <v>1.14213E8</v>
      </c>
      <c r="N388" s="9" t="s">
        <v>1586</v>
      </c>
    </row>
    <row r="389">
      <c r="A389" s="9" t="s">
        <v>1045</v>
      </c>
      <c r="B389" s="10">
        <v>44561.0</v>
      </c>
      <c r="C389" s="11">
        <v>1.0</v>
      </c>
      <c r="D389" s="9" t="s">
        <v>1046</v>
      </c>
      <c r="E389" s="11">
        <v>24155.0</v>
      </c>
      <c r="F389" s="9" t="s">
        <v>1655</v>
      </c>
      <c r="G389" s="9" t="s">
        <v>1582</v>
      </c>
      <c r="H389" s="9" t="s">
        <v>1583</v>
      </c>
      <c r="I389" s="9" t="s">
        <v>1584</v>
      </c>
      <c r="J389" s="10">
        <v>44561.0</v>
      </c>
      <c r="K389" s="9" t="s">
        <v>1658</v>
      </c>
      <c r="L389" s="9" t="s">
        <v>1659</v>
      </c>
      <c r="M389" s="12">
        <v>1.448258E9</v>
      </c>
      <c r="N389" s="9" t="s">
        <v>1586</v>
      </c>
    </row>
    <row r="390">
      <c r="A390" s="9" t="s">
        <v>1047</v>
      </c>
      <c r="B390" s="10">
        <v>44561.0</v>
      </c>
      <c r="C390" s="11">
        <v>1.0</v>
      </c>
      <c r="D390" s="9" t="s">
        <v>1048</v>
      </c>
      <c r="E390" s="11">
        <v>3271.0</v>
      </c>
      <c r="F390" s="9" t="s">
        <v>1655</v>
      </c>
      <c r="G390" s="9" t="s">
        <v>1582</v>
      </c>
      <c r="H390" s="9" t="s">
        <v>1583</v>
      </c>
      <c r="I390" s="9" t="s">
        <v>1584</v>
      </c>
      <c r="J390" s="10">
        <v>44561.0</v>
      </c>
      <c r="K390" s="9" t="s">
        <v>1658</v>
      </c>
      <c r="L390" s="9" t="s">
        <v>1659</v>
      </c>
      <c r="M390" s="12">
        <v>7.94232E8</v>
      </c>
      <c r="N390" s="9" t="s">
        <v>1586</v>
      </c>
    </row>
    <row r="391">
      <c r="A391" s="9" t="s">
        <v>1049</v>
      </c>
      <c r="B391" s="10">
        <v>44561.0</v>
      </c>
      <c r="C391" s="11">
        <v>1.0</v>
      </c>
      <c r="D391" s="9" t="s">
        <v>1050</v>
      </c>
      <c r="E391" s="11">
        <v>23833.0</v>
      </c>
      <c r="F391" s="9" t="s">
        <v>1655</v>
      </c>
      <c r="G391" s="9" t="s">
        <v>1582</v>
      </c>
      <c r="H391" s="9" t="s">
        <v>1583</v>
      </c>
      <c r="I391" s="9" t="s">
        <v>1584</v>
      </c>
      <c r="J391" s="10">
        <v>44561.0</v>
      </c>
      <c r="K391" s="9" t="s">
        <v>1658</v>
      </c>
      <c r="L391" s="9" t="s">
        <v>1659</v>
      </c>
      <c r="M391" s="12">
        <v>9.54297E8</v>
      </c>
      <c r="N391" s="9" t="s">
        <v>1586</v>
      </c>
    </row>
    <row r="392">
      <c r="A392" s="9" t="s">
        <v>1051</v>
      </c>
      <c r="B392" s="10">
        <v>44561.0</v>
      </c>
      <c r="C392" s="11">
        <v>1.0</v>
      </c>
      <c r="D392" s="9" t="s">
        <v>1052</v>
      </c>
      <c r="E392" s="11">
        <v>23892.0</v>
      </c>
      <c r="F392" s="9" t="s">
        <v>1655</v>
      </c>
      <c r="G392" s="9" t="s">
        <v>1582</v>
      </c>
      <c r="H392" s="9" t="s">
        <v>1583</v>
      </c>
      <c r="I392" s="9" t="s">
        <v>1584</v>
      </c>
      <c r="J392" s="10">
        <v>44561.0</v>
      </c>
      <c r="K392" s="9" t="s">
        <v>1658</v>
      </c>
      <c r="L392" s="9" t="s">
        <v>1659</v>
      </c>
      <c r="M392" s="12">
        <v>1.35635E8</v>
      </c>
      <c r="N392" s="9" t="s">
        <v>1586</v>
      </c>
    </row>
    <row r="393">
      <c r="A393" s="9" t="s">
        <v>1053</v>
      </c>
      <c r="B393" s="10">
        <v>44561.0</v>
      </c>
      <c r="C393" s="11">
        <v>1.0</v>
      </c>
      <c r="D393" s="9" t="s">
        <v>1054</v>
      </c>
      <c r="E393" s="11">
        <v>26085.0</v>
      </c>
      <c r="F393" s="9" t="s">
        <v>1655</v>
      </c>
      <c r="G393" s="9" t="s">
        <v>1582</v>
      </c>
      <c r="H393" s="9" t="s">
        <v>1583</v>
      </c>
      <c r="I393" s="9" t="s">
        <v>1584</v>
      </c>
      <c r="J393" s="10">
        <v>44561.0</v>
      </c>
      <c r="K393" s="9" t="s">
        <v>1658</v>
      </c>
      <c r="L393" s="9" t="s">
        <v>1659</v>
      </c>
      <c r="M393" s="12">
        <v>3375000.0</v>
      </c>
      <c r="N393" s="9" t="s">
        <v>1586</v>
      </c>
    </row>
    <row r="394">
      <c r="A394" s="9" t="s">
        <v>1055</v>
      </c>
      <c r="B394" s="10">
        <v>44561.0</v>
      </c>
      <c r="C394" s="11">
        <v>2.0</v>
      </c>
      <c r="D394" s="9" t="s">
        <v>1056</v>
      </c>
      <c r="E394" s="11">
        <v>23477.0</v>
      </c>
      <c r="F394" s="9" t="s">
        <v>1655</v>
      </c>
      <c r="G394" s="9" t="s">
        <v>1582</v>
      </c>
      <c r="H394" s="9" t="s">
        <v>1589</v>
      </c>
      <c r="I394" s="9" t="s">
        <v>1584</v>
      </c>
      <c r="J394" s="10">
        <v>44561.0</v>
      </c>
      <c r="K394" s="9" t="s">
        <v>1658</v>
      </c>
      <c r="L394" s="9" t="s">
        <v>1659</v>
      </c>
      <c r="M394" s="12">
        <v>3344000.0</v>
      </c>
      <c r="N394" s="9" t="s">
        <v>1586</v>
      </c>
    </row>
    <row r="395">
      <c r="A395" s="9" t="s">
        <v>1057</v>
      </c>
      <c r="B395" s="10">
        <v>44561.0</v>
      </c>
      <c r="C395" s="11">
        <v>2.0</v>
      </c>
      <c r="D395" s="9" t="s">
        <v>1058</v>
      </c>
      <c r="E395" s="11">
        <v>25330.0</v>
      </c>
      <c r="F395" s="9" t="s">
        <v>1655</v>
      </c>
      <c r="G395" s="9" t="s">
        <v>1582</v>
      </c>
      <c r="H395" s="9" t="s">
        <v>1583</v>
      </c>
      <c r="I395" s="9" t="s">
        <v>1584</v>
      </c>
      <c r="J395" s="10">
        <v>44561.0</v>
      </c>
      <c r="K395" s="9" t="s">
        <v>1658</v>
      </c>
      <c r="L395" s="9" t="s">
        <v>1659</v>
      </c>
      <c r="M395" s="12">
        <v>5.98907E8</v>
      </c>
      <c r="N395" s="9" t="s">
        <v>1586</v>
      </c>
    </row>
    <row r="396">
      <c r="A396" s="9" t="s">
        <v>1059</v>
      </c>
      <c r="B396" s="10">
        <v>44561.0</v>
      </c>
      <c r="C396" s="11">
        <v>1.0</v>
      </c>
      <c r="D396" s="9" t="s">
        <v>1060</v>
      </c>
      <c r="E396" s="11">
        <v>23507.0</v>
      </c>
      <c r="F396" s="9" t="s">
        <v>1655</v>
      </c>
      <c r="G396" s="9" t="s">
        <v>1582</v>
      </c>
      <c r="H396" s="9" t="s">
        <v>1583</v>
      </c>
      <c r="I396" s="9" t="s">
        <v>1584</v>
      </c>
      <c r="J396" s="10">
        <v>44561.0</v>
      </c>
      <c r="K396" s="9" t="s">
        <v>1658</v>
      </c>
      <c r="L396" s="9" t="s">
        <v>1659</v>
      </c>
      <c r="M396" s="12">
        <v>20000.0</v>
      </c>
      <c r="N396" s="9" t="s">
        <v>1586</v>
      </c>
    </row>
    <row r="397">
      <c r="A397" s="9" t="s">
        <v>1061</v>
      </c>
      <c r="B397" s="10">
        <v>44561.0</v>
      </c>
      <c r="C397" s="11">
        <v>1.0</v>
      </c>
      <c r="D397" s="9" t="s">
        <v>1062</v>
      </c>
      <c r="E397" s="11">
        <v>23760.0</v>
      </c>
      <c r="F397" s="9" t="s">
        <v>1655</v>
      </c>
      <c r="G397" s="9" t="s">
        <v>1582</v>
      </c>
      <c r="H397" s="9" t="s">
        <v>1583</v>
      </c>
      <c r="I397" s="9" t="s">
        <v>1584</v>
      </c>
      <c r="J397" s="10">
        <v>44561.0</v>
      </c>
      <c r="K397" s="9" t="s">
        <v>1658</v>
      </c>
      <c r="L397" s="9" t="s">
        <v>1659</v>
      </c>
      <c r="M397" s="12">
        <v>0.0</v>
      </c>
      <c r="N397" s="9" t="s">
        <v>1586</v>
      </c>
    </row>
    <row r="398">
      <c r="A398" s="9" t="s">
        <v>1063</v>
      </c>
      <c r="B398" s="10">
        <v>44561.0</v>
      </c>
      <c r="C398" s="11">
        <v>1.0</v>
      </c>
      <c r="D398" s="9" t="s">
        <v>1064</v>
      </c>
      <c r="E398" s="11">
        <v>26670.0</v>
      </c>
      <c r="F398" s="9" t="s">
        <v>1655</v>
      </c>
      <c r="G398" s="9" t="s">
        <v>1582</v>
      </c>
      <c r="H398" s="9" t="s">
        <v>1583</v>
      </c>
      <c r="I398" s="9" t="s">
        <v>1584</v>
      </c>
      <c r="J398" s="10">
        <v>44561.0</v>
      </c>
      <c r="K398" s="9" t="s">
        <v>1658</v>
      </c>
      <c r="L398" s="9" t="s">
        <v>1659</v>
      </c>
      <c r="M398" s="12">
        <v>5.26395E8</v>
      </c>
      <c r="N398" s="9" t="s">
        <v>1586</v>
      </c>
    </row>
    <row r="399">
      <c r="A399" s="9" t="s">
        <v>1065</v>
      </c>
      <c r="B399" s="10">
        <v>44561.0</v>
      </c>
      <c r="C399" s="11">
        <v>1.0</v>
      </c>
      <c r="D399" s="9" t="s">
        <v>1066</v>
      </c>
      <c r="E399" s="11">
        <v>26662.0</v>
      </c>
      <c r="F399" s="9" t="s">
        <v>1655</v>
      </c>
      <c r="G399" s="9" t="s">
        <v>1582</v>
      </c>
      <c r="H399" s="9" t="s">
        <v>1583</v>
      </c>
      <c r="I399" s="9" t="s">
        <v>1584</v>
      </c>
      <c r="J399" s="10">
        <v>44561.0</v>
      </c>
      <c r="K399" s="9" t="s">
        <v>1658</v>
      </c>
      <c r="L399" s="9" t="s">
        <v>1659</v>
      </c>
      <c r="M399" s="12">
        <v>4.91076E8</v>
      </c>
      <c r="N399" s="9" t="s">
        <v>1586</v>
      </c>
    </row>
    <row r="400">
      <c r="A400" s="9" t="s">
        <v>1067</v>
      </c>
      <c r="B400" s="10">
        <v>44561.0</v>
      </c>
      <c r="C400" s="11">
        <v>1.0</v>
      </c>
      <c r="D400" s="9" t="s">
        <v>1068</v>
      </c>
      <c r="E400" s="11">
        <v>26417.0</v>
      </c>
      <c r="F400" s="9" t="s">
        <v>1655</v>
      </c>
      <c r="G400" s="9" t="s">
        <v>1582</v>
      </c>
      <c r="H400" s="9" t="s">
        <v>1583</v>
      </c>
      <c r="I400" s="9" t="s">
        <v>1584</v>
      </c>
      <c r="J400" s="10">
        <v>44561.0</v>
      </c>
      <c r="K400" s="9" t="s">
        <v>1658</v>
      </c>
      <c r="L400" s="9" t="s">
        <v>1659</v>
      </c>
      <c r="M400" s="12">
        <v>0.0</v>
      </c>
      <c r="N400" s="9" t="s">
        <v>1586</v>
      </c>
    </row>
    <row r="401">
      <c r="A401" s="9" t="s">
        <v>1069</v>
      </c>
      <c r="B401" s="10">
        <v>44561.0</v>
      </c>
      <c r="C401" s="11">
        <v>1.0</v>
      </c>
      <c r="D401" s="9" t="s">
        <v>1070</v>
      </c>
      <c r="E401" s="11">
        <v>25658.0</v>
      </c>
      <c r="F401" s="9" t="s">
        <v>1655</v>
      </c>
      <c r="G401" s="9" t="s">
        <v>1582</v>
      </c>
      <c r="H401" s="9" t="s">
        <v>1583</v>
      </c>
      <c r="I401" s="9" t="s">
        <v>1584</v>
      </c>
      <c r="J401" s="10">
        <v>44561.0</v>
      </c>
      <c r="K401" s="9" t="s">
        <v>1658</v>
      </c>
      <c r="L401" s="9" t="s">
        <v>1659</v>
      </c>
      <c r="M401" s="12">
        <v>1.1657E7</v>
      </c>
      <c r="N401" s="9" t="s">
        <v>1586</v>
      </c>
    </row>
    <row r="402">
      <c r="A402" s="9" t="s">
        <v>1071</v>
      </c>
      <c r="B402" s="10">
        <v>44561.0</v>
      </c>
      <c r="C402" s="11">
        <v>1.0</v>
      </c>
      <c r="D402" s="9" t="s">
        <v>1072</v>
      </c>
      <c r="E402" s="11">
        <v>3450.0</v>
      </c>
      <c r="F402" s="9" t="s">
        <v>1655</v>
      </c>
      <c r="G402" s="9" t="s">
        <v>1582</v>
      </c>
      <c r="H402" s="9" t="s">
        <v>1583</v>
      </c>
      <c r="I402" s="9" t="s">
        <v>1584</v>
      </c>
      <c r="J402" s="10">
        <v>44561.0</v>
      </c>
      <c r="K402" s="9" t="s">
        <v>1658</v>
      </c>
      <c r="L402" s="9" t="s">
        <v>1659</v>
      </c>
      <c r="M402" s="12">
        <v>1.6847E7</v>
      </c>
      <c r="N402" s="9" t="s">
        <v>1586</v>
      </c>
    </row>
    <row r="403">
      <c r="A403" s="9" t="s">
        <v>1073</v>
      </c>
      <c r="B403" s="10">
        <v>44561.0</v>
      </c>
      <c r="C403" s="11">
        <v>1.0</v>
      </c>
      <c r="D403" s="9" t="s">
        <v>140</v>
      </c>
      <c r="E403" s="11">
        <v>4081.0</v>
      </c>
      <c r="F403" s="9" t="s">
        <v>1655</v>
      </c>
      <c r="G403" s="9" t="s">
        <v>1582</v>
      </c>
      <c r="H403" s="9" t="s">
        <v>1583</v>
      </c>
      <c r="I403" s="9" t="s">
        <v>1584</v>
      </c>
      <c r="J403" s="10">
        <v>44561.0</v>
      </c>
      <c r="K403" s="9" t="s">
        <v>1658</v>
      </c>
      <c r="L403" s="9" t="s">
        <v>1659</v>
      </c>
      <c r="M403" s="12">
        <v>1.12146E8</v>
      </c>
      <c r="N403" s="9" t="s">
        <v>1586</v>
      </c>
    </row>
    <row r="404">
      <c r="A404" s="9" t="s">
        <v>1074</v>
      </c>
      <c r="B404" s="10">
        <v>44561.0</v>
      </c>
      <c r="C404" s="11">
        <v>2.0</v>
      </c>
      <c r="D404" s="9" t="s">
        <v>1075</v>
      </c>
      <c r="E404" s="11">
        <v>23701.0</v>
      </c>
      <c r="F404" s="9" t="s">
        <v>1655</v>
      </c>
      <c r="G404" s="9" t="s">
        <v>1582</v>
      </c>
      <c r="H404" s="9" t="s">
        <v>1583</v>
      </c>
      <c r="I404" s="9" t="s">
        <v>1584</v>
      </c>
      <c r="J404" s="10">
        <v>44561.0</v>
      </c>
      <c r="K404" s="9" t="s">
        <v>1658</v>
      </c>
      <c r="L404" s="9" t="s">
        <v>1659</v>
      </c>
      <c r="M404" s="12">
        <v>0.0</v>
      </c>
      <c r="N404" s="9" t="s">
        <v>1586</v>
      </c>
    </row>
    <row r="405">
      <c r="A405" s="9" t="s">
        <v>1076</v>
      </c>
      <c r="B405" s="10">
        <v>44561.0</v>
      </c>
      <c r="C405" s="11">
        <v>2.0</v>
      </c>
      <c r="D405" s="9" t="s">
        <v>1077</v>
      </c>
      <c r="E405" s="11">
        <v>23825.0</v>
      </c>
      <c r="F405" s="9" t="s">
        <v>1655</v>
      </c>
      <c r="G405" s="9" t="s">
        <v>1582</v>
      </c>
      <c r="H405" s="9" t="s">
        <v>1583</v>
      </c>
      <c r="I405" s="9" t="s">
        <v>1584</v>
      </c>
      <c r="J405" s="10">
        <v>44561.0</v>
      </c>
      <c r="K405" s="9" t="s">
        <v>1658</v>
      </c>
      <c r="L405" s="9" t="s">
        <v>1659</v>
      </c>
      <c r="M405" s="12">
        <v>4.12442E9</v>
      </c>
      <c r="N405" s="9" t="s">
        <v>1586</v>
      </c>
    </row>
    <row r="406">
      <c r="A406" s="9" t="s">
        <v>1078</v>
      </c>
      <c r="B406" s="10">
        <v>44561.0</v>
      </c>
      <c r="C406" s="11">
        <v>1.0</v>
      </c>
      <c r="D406" s="9" t="s">
        <v>1079</v>
      </c>
      <c r="E406" s="11">
        <v>26972.0</v>
      </c>
      <c r="F406" s="9" t="s">
        <v>1655</v>
      </c>
      <c r="G406" s="9" t="s">
        <v>1582</v>
      </c>
      <c r="H406" s="9" t="s">
        <v>1583</v>
      </c>
      <c r="I406" s="9" t="s">
        <v>1584</v>
      </c>
      <c r="J406" s="10">
        <v>44561.0</v>
      </c>
      <c r="K406" s="9" t="s">
        <v>1658</v>
      </c>
      <c r="L406" s="9" t="s">
        <v>1659</v>
      </c>
      <c r="M406" s="12">
        <v>1.106995E9</v>
      </c>
      <c r="N406" s="9" t="s">
        <v>1586</v>
      </c>
    </row>
    <row r="407">
      <c r="A407" s="9" t="s">
        <v>1078</v>
      </c>
      <c r="B407" s="10">
        <v>44561.0</v>
      </c>
      <c r="C407" s="11">
        <v>1.0</v>
      </c>
      <c r="D407" s="9" t="s">
        <v>1079</v>
      </c>
      <c r="E407" s="11">
        <v>26972.0</v>
      </c>
      <c r="F407" s="9" t="s">
        <v>1655</v>
      </c>
      <c r="G407" s="9" t="s">
        <v>1582</v>
      </c>
      <c r="H407" s="9" t="s">
        <v>1583</v>
      </c>
      <c r="I407" s="9" t="s">
        <v>1584</v>
      </c>
      <c r="J407" s="10">
        <v>44561.0</v>
      </c>
      <c r="K407" s="9" t="s">
        <v>1658</v>
      </c>
      <c r="L407" s="9" t="s">
        <v>1659</v>
      </c>
      <c r="M407" s="12">
        <v>1.106995E9</v>
      </c>
      <c r="N407" s="9" t="s">
        <v>1586</v>
      </c>
    </row>
    <row r="408">
      <c r="A408" s="9" t="s">
        <v>1080</v>
      </c>
      <c r="B408" s="10">
        <v>44561.0</v>
      </c>
      <c r="C408" s="11">
        <v>1.0</v>
      </c>
      <c r="D408" s="9" t="s">
        <v>1081</v>
      </c>
      <c r="E408" s="11">
        <v>25127.0</v>
      </c>
      <c r="F408" s="9" t="s">
        <v>1655</v>
      </c>
      <c r="G408" s="9" t="s">
        <v>1582</v>
      </c>
      <c r="H408" s="9" t="s">
        <v>1583</v>
      </c>
      <c r="I408" s="9" t="s">
        <v>1584</v>
      </c>
      <c r="J408" s="10">
        <v>44561.0</v>
      </c>
      <c r="K408" s="9" t="s">
        <v>1658</v>
      </c>
      <c r="L408" s="9" t="s">
        <v>1659</v>
      </c>
      <c r="M408" s="12">
        <v>1.0296E7</v>
      </c>
      <c r="N408" s="9" t="s">
        <v>1586</v>
      </c>
    </row>
    <row r="409">
      <c r="A409" s="9" t="s">
        <v>1082</v>
      </c>
      <c r="B409" s="10">
        <v>44561.0</v>
      </c>
      <c r="C409" s="11">
        <v>1.0</v>
      </c>
      <c r="D409" s="9" t="s">
        <v>1083</v>
      </c>
      <c r="E409" s="11">
        <v>23558.0</v>
      </c>
      <c r="F409" s="9" t="s">
        <v>1655</v>
      </c>
      <c r="G409" s="9" t="s">
        <v>1582</v>
      </c>
      <c r="H409" s="9" t="s">
        <v>1589</v>
      </c>
      <c r="I409" s="9" t="s">
        <v>1584</v>
      </c>
      <c r="J409" s="10">
        <v>44561.0</v>
      </c>
      <c r="K409" s="9" t="s">
        <v>1658</v>
      </c>
      <c r="L409" s="9" t="s">
        <v>1659</v>
      </c>
      <c r="M409" s="12">
        <v>0.0</v>
      </c>
      <c r="N409" s="9" t="s">
        <v>1586</v>
      </c>
    </row>
    <row r="410">
      <c r="A410" s="9" t="s">
        <v>1084</v>
      </c>
      <c r="B410" s="10">
        <v>44561.0</v>
      </c>
      <c r="C410" s="11">
        <v>1.0</v>
      </c>
      <c r="D410" s="9" t="s">
        <v>1085</v>
      </c>
      <c r="E410" s="11">
        <v>23566.0</v>
      </c>
      <c r="F410" s="9" t="s">
        <v>1655</v>
      </c>
      <c r="G410" s="9" t="s">
        <v>1582</v>
      </c>
      <c r="H410" s="9" t="s">
        <v>1589</v>
      </c>
      <c r="I410" s="9" t="s">
        <v>1584</v>
      </c>
      <c r="J410" s="10">
        <v>44561.0</v>
      </c>
      <c r="K410" s="9" t="s">
        <v>1658</v>
      </c>
      <c r="L410" s="9" t="s">
        <v>1659</v>
      </c>
      <c r="M410" s="12">
        <v>1.0594371E10</v>
      </c>
      <c r="N410" s="9" t="s">
        <v>1586</v>
      </c>
    </row>
    <row r="411">
      <c r="A411" s="9" t="s">
        <v>1086</v>
      </c>
      <c r="B411" s="10">
        <v>44561.0</v>
      </c>
      <c r="C411" s="11">
        <v>1.0</v>
      </c>
      <c r="D411" s="9" t="s">
        <v>1087</v>
      </c>
      <c r="E411" s="11">
        <v>26654.0</v>
      </c>
      <c r="F411" s="9" t="s">
        <v>1655</v>
      </c>
      <c r="G411" s="9" t="s">
        <v>1582</v>
      </c>
      <c r="H411" s="9" t="s">
        <v>1583</v>
      </c>
      <c r="I411" s="9" t="s">
        <v>1584</v>
      </c>
      <c r="J411" s="10">
        <v>44561.0</v>
      </c>
      <c r="K411" s="9" t="s">
        <v>1658</v>
      </c>
      <c r="L411" s="9" t="s">
        <v>1659</v>
      </c>
      <c r="M411" s="12">
        <v>1.457367E9</v>
      </c>
      <c r="N411" s="9" t="s">
        <v>1586</v>
      </c>
    </row>
    <row r="412">
      <c r="A412" s="9" t="s">
        <v>1088</v>
      </c>
      <c r="B412" s="10">
        <v>44561.0</v>
      </c>
      <c r="C412" s="11">
        <v>1.0</v>
      </c>
      <c r="D412" s="9" t="s">
        <v>1089</v>
      </c>
      <c r="E412" s="11">
        <v>23850.0</v>
      </c>
      <c r="F412" s="9" t="s">
        <v>1655</v>
      </c>
      <c r="G412" s="9" t="s">
        <v>1582</v>
      </c>
      <c r="H412" s="9" t="s">
        <v>1589</v>
      </c>
      <c r="I412" s="9" t="s">
        <v>1584</v>
      </c>
      <c r="J412" s="10">
        <v>44561.0</v>
      </c>
      <c r="K412" s="9" t="s">
        <v>1658</v>
      </c>
      <c r="L412" s="9" t="s">
        <v>1659</v>
      </c>
      <c r="M412" s="12">
        <v>0.0</v>
      </c>
      <c r="N412" s="9" t="s">
        <v>1586</v>
      </c>
    </row>
    <row r="413">
      <c r="A413" s="9" t="s">
        <v>1090</v>
      </c>
      <c r="B413" s="10">
        <v>44561.0</v>
      </c>
      <c r="C413" s="11">
        <v>1.0</v>
      </c>
      <c r="D413" s="9" t="s">
        <v>1091</v>
      </c>
      <c r="E413" s="11">
        <v>24538.0</v>
      </c>
      <c r="F413" s="9" t="s">
        <v>1655</v>
      </c>
      <c r="G413" s="9" t="s">
        <v>1582</v>
      </c>
      <c r="H413" s="9" t="s">
        <v>1583</v>
      </c>
      <c r="I413" s="9" t="s">
        <v>1584</v>
      </c>
      <c r="J413" s="10">
        <v>44561.0</v>
      </c>
      <c r="K413" s="9" t="s">
        <v>1658</v>
      </c>
      <c r="L413" s="9" t="s">
        <v>1659</v>
      </c>
      <c r="M413" s="12">
        <v>8396000.0</v>
      </c>
      <c r="N413" s="9" t="s">
        <v>1586</v>
      </c>
    </row>
    <row r="414">
      <c r="A414" s="9" t="s">
        <v>1092</v>
      </c>
      <c r="B414" s="10">
        <v>44561.0</v>
      </c>
      <c r="C414" s="11">
        <v>1.0</v>
      </c>
      <c r="D414" s="9" t="s">
        <v>1093</v>
      </c>
      <c r="E414" s="11">
        <v>23841.0</v>
      </c>
      <c r="F414" s="9" t="s">
        <v>1655</v>
      </c>
      <c r="G414" s="9" t="s">
        <v>1582</v>
      </c>
      <c r="H414" s="9" t="s">
        <v>1589</v>
      </c>
      <c r="I414" s="9" t="s">
        <v>1584</v>
      </c>
      <c r="J414" s="10">
        <v>44561.0</v>
      </c>
      <c r="K414" s="9" t="s">
        <v>1658</v>
      </c>
      <c r="L414" s="9" t="s">
        <v>1659</v>
      </c>
      <c r="M414" s="12">
        <v>0.0</v>
      </c>
      <c r="N414" s="9" t="s">
        <v>1586</v>
      </c>
    </row>
    <row r="415">
      <c r="A415" s="9" t="s">
        <v>1094</v>
      </c>
      <c r="B415" s="10">
        <v>44561.0</v>
      </c>
      <c r="C415" s="11">
        <v>1.0</v>
      </c>
      <c r="D415" s="9" t="s">
        <v>1095</v>
      </c>
      <c r="E415" s="11">
        <v>24139.0</v>
      </c>
      <c r="F415" s="9" t="s">
        <v>1655</v>
      </c>
      <c r="G415" s="9" t="s">
        <v>1582</v>
      </c>
      <c r="H415" s="9" t="s">
        <v>1583</v>
      </c>
      <c r="I415" s="9" t="s">
        <v>1584</v>
      </c>
      <c r="J415" s="10">
        <v>44561.0</v>
      </c>
      <c r="K415" s="9" t="s">
        <v>1658</v>
      </c>
      <c r="L415" s="9" t="s">
        <v>1659</v>
      </c>
      <c r="M415" s="12">
        <v>5.03739E8</v>
      </c>
      <c r="N415" s="9" t="s">
        <v>1586</v>
      </c>
    </row>
    <row r="416">
      <c r="A416" s="9" t="s">
        <v>1096</v>
      </c>
      <c r="B416" s="10">
        <v>44561.0</v>
      </c>
      <c r="C416" s="11">
        <v>1.0</v>
      </c>
      <c r="D416" s="9" t="s">
        <v>1097</v>
      </c>
      <c r="E416" s="11">
        <v>25178.0</v>
      </c>
      <c r="F416" s="9" t="s">
        <v>1655</v>
      </c>
      <c r="G416" s="9" t="s">
        <v>1582</v>
      </c>
      <c r="H416" s="9" t="s">
        <v>1583</v>
      </c>
      <c r="I416" s="9" t="s">
        <v>1584</v>
      </c>
      <c r="J416" s="10">
        <v>44561.0</v>
      </c>
      <c r="K416" s="9" t="s">
        <v>1658</v>
      </c>
      <c r="L416" s="9" t="s">
        <v>1659</v>
      </c>
      <c r="M416" s="12">
        <v>1.302871E9</v>
      </c>
      <c r="N416" s="9" t="s">
        <v>1586</v>
      </c>
    </row>
    <row r="417">
      <c r="A417" s="9" t="s">
        <v>1098</v>
      </c>
      <c r="B417" s="10">
        <v>44561.0</v>
      </c>
      <c r="C417" s="11">
        <v>1.0</v>
      </c>
      <c r="D417" s="9" t="s">
        <v>1099</v>
      </c>
      <c r="E417" s="11">
        <v>20621.0</v>
      </c>
      <c r="F417" s="9" t="s">
        <v>1655</v>
      </c>
      <c r="G417" s="9" t="s">
        <v>1582</v>
      </c>
      <c r="H417" s="9" t="s">
        <v>1583</v>
      </c>
      <c r="I417" s="9" t="s">
        <v>1584</v>
      </c>
      <c r="J417" s="10">
        <v>44561.0</v>
      </c>
      <c r="K417" s="9" t="s">
        <v>1658</v>
      </c>
      <c r="L417" s="9" t="s">
        <v>1659</v>
      </c>
      <c r="M417" s="12">
        <v>1.169167E9</v>
      </c>
      <c r="N417" s="9" t="s">
        <v>1586</v>
      </c>
    </row>
    <row r="418">
      <c r="A418" s="9" t="s">
        <v>1100</v>
      </c>
      <c r="B418" s="10">
        <v>44561.0</v>
      </c>
      <c r="C418" s="11">
        <v>1.0</v>
      </c>
      <c r="D418" s="9" t="s">
        <v>1101</v>
      </c>
      <c r="E418" s="11">
        <v>23698.0</v>
      </c>
      <c r="F418" s="9" t="s">
        <v>1655</v>
      </c>
      <c r="G418" s="9" t="s">
        <v>1582</v>
      </c>
      <c r="H418" s="9" t="s">
        <v>1589</v>
      </c>
      <c r="I418" s="9" t="s">
        <v>1584</v>
      </c>
      <c r="J418" s="10">
        <v>44561.0</v>
      </c>
      <c r="K418" s="9" t="s">
        <v>1658</v>
      </c>
      <c r="L418" s="9" t="s">
        <v>1659</v>
      </c>
      <c r="M418" s="12">
        <v>1.5428264E10</v>
      </c>
      <c r="N418" s="9" t="s">
        <v>1586</v>
      </c>
    </row>
    <row r="419">
      <c r="A419" s="9" t="s">
        <v>1102</v>
      </c>
      <c r="B419" s="10">
        <v>44561.0</v>
      </c>
      <c r="C419" s="11">
        <v>1.0</v>
      </c>
      <c r="D419" s="9" t="s">
        <v>1103</v>
      </c>
      <c r="E419" s="11">
        <v>23795.0</v>
      </c>
      <c r="F419" s="9" t="s">
        <v>1655</v>
      </c>
      <c r="G419" s="9" t="s">
        <v>1582</v>
      </c>
      <c r="H419" s="9" t="s">
        <v>1583</v>
      </c>
      <c r="I419" s="9" t="s">
        <v>1584</v>
      </c>
      <c r="J419" s="10">
        <v>44561.0</v>
      </c>
      <c r="K419" s="9" t="s">
        <v>1658</v>
      </c>
      <c r="L419" s="9" t="s">
        <v>1659</v>
      </c>
      <c r="M419" s="12">
        <v>1229000.0</v>
      </c>
      <c r="N419" s="9" t="s">
        <v>1586</v>
      </c>
    </row>
    <row r="420">
      <c r="A420" s="9" t="s">
        <v>1104</v>
      </c>
      <c r="B420" s="10">
        <v>44561.0</v>
      </c>
      <c r="C420" s="11">
        <v>1.0</v>
      </c>
      <c r="D420" s="9" t="s">
        <v>139</v>
      </c>
      <c r="E420" s="11">
        <v>3158.0</v>
      </c>
      <c r="F420" s="9" t="s">
        <v>1655</v>
      </c>
      <c r="G420" s="9" t="s">
        <v>1582</v>
      </c>
      <c r="H420" s="9" t="s">
        <v>1583</v>
      </c>
      <c r="I420" s="9" t="s">
        <v>1584</v>
      </c>
      <c r="J420" s="10">
        <v>44561.0</v>
      </c>
      <c r="K420" s="9" t="s">
        <v>1658</v>
      </c>
      <c r="L420" s="9" t="s">
        <v>1659</v>
      </c>
      <c r="M420" s="12">
        <v>4.92849E8</v>
      </c>
      <c r="N420" s="9" t="s">
        <v>1586</v>
      </c>
    </row>
    <row r="421">
      <c r="A421" s="9" t="s">
        <v>1105</v>
      </c>
      <c r="B421" s="10">
        <v>44561.0</v>
      </c>
      <c r="C421" s="11">
        <v>1.0</v>
      </c>
      <c r="D421" s="9" t="s">
        <v>1106</v>
      </c>
      <c r="E421" s="11">
        <v>26794.0</v>
      </c>
      <c r="F421" s="9" t="s">
        <v>1655</v>
      </c>
      <c r="G421" s="9" t="s">
        <v>1582</v>
      </c>
      <c r="H421" s="9" t="s">
        <v>1583</v>
      </c>
      <c r="I421" s="9" t="s">
        <v>1584</v>
      </c>
      <c r="J421" s="10">
        <v>44561.0</v>
      </c>
      <c r="K421" s="9" t="s">
        <v>1658</v>
      </c>
      <c r="L421" s="9" t="s">
        <v>1659</v>
      </c>
      <c r="M421" s="12">
        <v>2.43616E8</v>
      </c>
      <c r="N421" s="9" t="s">
        <v>1586</v>
      </c>
    </row>
    <row r="422">
      <c r="A422" s="9" t="s">
        <v>1107</v>
      </c>
      <c r="B422" s="10">
        <v>44561.0</v>
      </c>
      <c r="C422" s="11">
        <v>1.0</v>
      </c>
      <c r="D422" s="9" t="s">
        <v>1108</v>
      </c>
      <c r="E422" s="11">
        <v>25623.0</v>
      </c>
      <c r="F422" s="9" t="s">
        <v>1655</v>
      </c>
      <c r="G422" s="9" t="s">
        <v>1582</v>
      </c>
      <c r="H422" s="9" t="s">
        <v>1583</v>
      </c>
      <c r="I422" s="9" t="s">
        <v>1584</v>
      </c>
      <c r="J422" s="10">
        <v>44561.0</v>
      </c>
      <c r="K422" s="9" t="s">
        <v>1658</v>
      </c>
      <c r="L422" s="9" t="s">
        <v>1659</v>
      </c>
      <c r="M422" s="12">
        <v>7.352606E9</v>
      </c>
      <c r="N422" s="9" t="s">
        <v>1586</v>
      </c>
    </row>
    <row r="423">
      <c r="A423" s="9" t="s">
        <v>1109</v>
      </c>
      <c r="B423" s="10">
        <v>44561.0</v>
      </c>
      <c r="C423" s="11">
        <v>1.0</v>
      </c>
      <c r="D423" s="9" t="s">
        <v>1110</v>
      </c>
      <c r="E423" s="11">
        <v>25305.0</v>
      </c>
      <c r="F423" s="9" t="s">
        <v>1655</v>
      </c>
      <c r="G423" s="9" t="s">
        <v>1582</v>
      </c>
      <c r="H423" s="9" t="s">
        <v>1583</v>
      </c>
      <c r="I423" s="9" t="s">
        <v>1584</v>
      </c>
      <c r="J423" s="10">
        <v>44561.0</v>
      </c>
      <c r="K423" s="9" t="s">
        <v>1658</v>
      </c>
      <c r="L423" s="9" t="s">
        <v>1659</v>
      </c>
      <c r="M423" s="12">
        <v>1.94272E8</v>
      </c>
      <c r="N423" s="9" t="s">
        <v>1586</v>
      </c>
    </row>
    <row r="424">
      <c r="A424" s="9" t="s">
        <v>1111</v>
      </c>
      <c r="B424" s="10">
        <v>44561.0</v>
      </c>
      <c r="C424" s="11">
        <v>1.0</v>
      </c>
      <c r="D424" s="9" t="s">
        <v>1112</v>
      </c>
      <c r="E424" s="11">
        <v>24716.0</v>
      </c>
      <c r="F424" s="9" t="s">
        <v>1655</v>
      </c>
      <c r="G424" s="9" t="s">
        <v>1582</v>
      </c>
      <c r="H424" s="9" t="s">
        <v>1583</v>
      </c>
      <c r="I424" s="9" t="s">
        <v>1584</v>
      </c>
      <c r="J424" s="10">
        <v>44561.0</v>
      </c>
      <c r="K424" s="9" t="s">
        <v>1658</v>
      </c>
      <c r="L424" s="9" t="s">
        <v>1659</v>
      </c>
      <c r="M424" s="12">
        <v>6.211044E9</v>
      </c>
      <c r="N424" s="9" t="s">
        <v>1586</v>
      </c>
    </row>
    <row r="425">
      <c r="A425" s="9" t="s">
        <v>1113</v>
      </c>
      <c r="B425" s="10">
        <v>44561.0</v>
      </c>
      <c r="C425" s="11">
        <v>1.0</v>
      </c>
      <c r="D425" s="9" t="s">
        <v>1114</v>
      </c>
      <c r="E425" s="11">
        <v>25194.0</v>
      </c>
      <c r="F425" s="9" t="s">
        <v>1655</v>
      </c>
      <c r="G425" s="9" t="s">
        <v>1582</v>
      </c>
      <c r="H425" s="9" t="s">
        <v>1583</v>
      </c>
      <c r="I425" s="9" t="s">
        <v>1584</v>
      </c>
      <c r="J425" s="10">
        <v>44561.0</v>
      </c>
      <c r="K425" s="9" t="s">
        <v>1658</v>
      </c>
      <c r="L425" s="9" t="s">
        <v>1659</v>
      </c>
      <c r="M425" s="12">
        <v>9.52781E8</v>
      </c>
      <c r="N425" s="9" t="s">
        <v>1586</v>
      </c>
    </row>
    <row r="426">
      <c r="A426" s="9" t="s">
        <v>1115</v>
      </c>
      <c r="B426" s="10">
        <v>44561.0</v>
      </c>
      <c r="C426" s="11">
        <v>1.0</v>
      </c>
      <c r="D426" s="9" t="s">
        <v>1116</v>
      </c>
      <c r="E426" s="11">
        <v>26689.0</v>
      </c>
      <c r="F426" s="9" t="s">
        <v>1655</v>
      </c>
      <c r="G426" s="9" t="s">
        <v>1582</v>
      </c>
      <c r="H426" s="9" t="s">
        <v>1583</v>
      </c>
      <c r="I426" s="9" t="s">
        <v>1584</v>
      </c>
      <c r="J426" s="10">
        <v>44561.0</v>
      </c>
      <c r="K426" s="9" t="s">
        <v>1658</v>
      </c>
      <c r="L426" s="9" t="s">
        <v>1659</v>
      </c>
      <c r="M426" s="12">
        <v>1.8424E7</v>
      </c>
      <c r="N426" s="9" t="s">
        <v>1586</v>
      </c>
    </row>
    <row r="427">
      <c r="A427" s="9" t="s">
        <v>1117</v>
      </c>
      <c r="B427" s="10">
        <v>44561.0</v>
      </c>
      <c r="C427" s="11">
        <v>2.0</v>
      </c>
      <c r="D427" s="9" t="s">
        <v>1118</v>
      </c>
      <c r="E427" s="11">
        <v>25070.0</v>
      </c>
      <c r="F427" s="9" t="s">
        <v>1655</v>
      </c>
      <c r="G427" s="9" t="s">
        <v>1582</v>
      </c>
      <c r="H427" s="9" t="s">
        <v>1583</v>
      </c>
      <c r="I427" s="9" t="s">
        <v>1584</v>
      </c>
      <c r="J427" s="10">
        <v>44561.0</v>
      </c>
      <c r="K427" s="9" t="s">
        <v>1658</v>
      </c>
      <c r="L427" s="9" t="s">
        <v>1659</v>
      </c>
      <c r="M427" s="12">
        <v>1.082E8</v>
      </c>
      <c r="N427" s="9" t="s">
        <v>1586</v>
      </c>
    </row>
    <row r="428">
      <c r="A428" s="9" t="s">
        <v>1119</v>
      </c>
      <c r="B428" s="10">
        <v>44561.0</v>
      </c>
      <c r="C428" s="11">
        <v>3.0</v>
      </c>
      <c r="D428" s="9" t="s">
        <v>1120</v>
      </c>
      <c r="E428" s="11">
        <v>24830.0</v>
      </c>
      <c r="F428" s="9" t="s">
        <v>1655</v>
      </c>
      <c r="G428" s="9" t="s">
        <v>1582</v>
      </c>
      <c r="H428" s="9" t="s">
        <v>1583</v>
      </c>
      <c r="I428" s="9" t="s">
        <v>1584</v>
      </c>
      <c r="J428" s="10">
        <v>44561.0</v>
      </c>
      <c r="K428" s="9" t="s">
        <v>1658</v>
      </c>
      <c r="L428" s="9" t="s">
        <v>1659</v>
      </c>
      <c r="M428" s="12">
        <v>1.486471E9</v>
      </c>
      <c r="N428" s="9" t="s">
        <v>1586</v>
      </c>
    </row>
    <row r="429">
      <c r="A429" s="9" t="s">
        <v>1121</v>
      </c>
      <c r="B429" s="10">
        <v>44561.0</v>
      </c>
      <c r="C429" s="11">
        <v>1.0</v>
      </c>
      <c r="D429" s="9" t="s">
        <v>1122</v>
      </c>
      <c r="E429" s="11">
        <v>24210.0</v>
      </c>
      <c r="F429" s="9" t="s">
        <v>1655</v>
      </c>
      <c r="G429" s="9" t="s">
        <v>1582</v>
      </c>
      <c r="H429" s="9" t="s">
        <v>1583</v>
      </c>
      <c r="I429" s="9" t="s">
        <v>1584</v>
      </c>
      <c r="J429" s="10">
        <v>44561.0</v>
      </c>
      <c r="K429" s="9" t="s">
        <v>1658</v>
      </c>
      <c r="L429" s="9" t="s">
        <v>1659</v>
      </c>
      <c r="M429" s="12">
        <v>3.333046E9</v>
      </c>
      <c r="N429" s="9" t="s">
        <v>1586</v>
      </c>
    </row>
    <row r="430">
      <c r="A430" s="9" t="s">
        <v>1123</v>
      </c>
      <c r="B430" s="10">
        <v>44561.0</v>
      </c>
      <c r="C430" s="11">
        <v>1.0</v>
      </c>
      <c r="D430" s="9" t="s">
        <v>1124</v>
      </c>
      <c r="E430" s="11">
        <v>24120.0</v>
      </c>
      <c r="F430" s="9" t="s">
        <v>1655</v>
      </c>
      <c r="G430" s="9" t="s">
        <v>1582</v>
      </c>
      <c r="H430" s="9" t="s">
        <v>1583</v>
      </c>
      <c r="I430" s="9" t="s">
        <v>1584</v>
      </c>
      <c r="J430" s="10">
        <v>44561.0</v>
      </c>
      <c r="K430" s="9" t="s">
        <v>1658</v>
      </c>
      <c r="L430" s="9" t="s">
        <v>1659</v>
      </c>
      <c r="M430" s="12">
        <v>2.0E8</v>
      </c>
      <c r="N430" s="9" t="s">
        <v>1586</v>
      </c>
    </row>
    <row r="431">
      <c r="A431" s="9" t="s">
        <v>1125</v>
      </c>
      <c r="B431" s="10">
        <v>44561.0</v>
      </c>
      <c r="C431" s="11">
        <v>1.0</v>
      </c>
      <c r="D431" s="9" t="s">
        <v>1126</v>
      </c>
      <c r="E431" s="11">
        <v>26204.0</v>
      </c>
      <c r="F431" s="9" t="s">
        <v>1655</v>
      </c>
      <c r="G431" s="9" t="s">
        <v>1582</v>
      </c>
      <c r="H431" s="9" t="s">
        <v>1583</v>
      </c>
      <c r="I431" s="9" t="s">
        <v>1584</v>
      </c>
      <c r="J431" s="10">
        <v>44561.0</v>
      </c>
      <c r="K431" s="9" t="s">
        <v>1658</v>
      </c>
      <c r="L431" s="9" t="s">
        <v>1659</v>
      </c>
      <c r="M431" s="12">
        <v>3.40855E8</v>
      </c>
      <c r="N431" s="9" t="s">
        <v>1586</v>
      </c>
    </row>
    <row r="432">
      <c r="A432" s="9" t="s">
        <v>1127</v>
      </c>
      <c r="B432" s="10">
        <v>44561.0</v>
      </c>
      <c r="C432" s="11">
        <v>1.0</v>
      </c>
      <c r="D432" s="9" t="s">
        <v>333</v>
      </c>
      <c r="E432" s="11">
        <v>15300.0</v>
      </c>
      <c r="F432" s="9" t="s">
        <v>1655</v>
      </c>
      <c r="G432" s="9" t="s">
        <v>1582</v>
      </c>
      <c r="H432" s="9" t="s">
        <v>1583</v>
      </c>
      <c r="I432" s="9" t="s">
        <v>1584</v>
      </c>
      <c r="J432" s="10">
        <v>44561.0</v>
      </c>
      <c r="K432" s="9" t="s">
        <v>1658</v>
      </c>
      <c r="L432" s="9" t="s">
        <v>1659</v>
      </c>
      <c r="M432" s="12">
        <v>3.869258E9</v>
      </c>
      <c r="N432" s="9" t="s">
        <v>1586</v>
      </c>
    </row>
    <row r="433">
      <c r="A433" s="9" t="s">
        <v>1128</v>
      </c>
      <c r="B433" s="10">
        <v>44561.0</v>
      </c>
      <c r="C433" s="11">
        <v>1.0</v>
      </c>
      <c r="D433" s="9" t="s">
        <v>1129</v>
      </c>
      <c r="E433" s="11">
        <v>25186.0</v>
      </c>
      <c r="F433" s="9" t="s">
        <v>1655</v>
      </c>
      <c r="G433" s="9" t="s">
        <v>1582</v>
      </c>
      <c r="H433" s="9" t="s">
        <v>1583</v>
      </c>
      <c r="I433" s="9" t="s">
        <v>1584</v>
      </c>
      <c r="J433" s="10">
        <v>44561.0</v>
      </c>
      <c r="K433" s="9" t="s">
        <v>1658</v>
      </c>
      <c r="L433" s="9" t="s">
        <v>1659</v>
      </c>
      <c r="M433" s="12">
        <v>350000.0</v>
      </c>
      <c r="N433" s="9" t="s">
        <v>1586</v>
      </c>
    </row>
    <row r="434">
      <c r="A434" s="9" t="s">
        <v>1130</v>
      </c>
      <c r="B434" s="10">
        <v>44561.0</v>
      </c>
      <c r="C434" s="11">
        <v>1.0</v>
      </c>
      <c r="D434" s="9" t="s">
        <v>1131</v>
      </c>
      <c r="E434" s="11">
        <v>23990.0</v>
      </c>
      <c r="F434" s="9" t="s">
        <v>1655</v>
      </c>
      <c r="G434" s="9" t="s">
        <v>1582</v>
      </c>
      <c r="H434" s="9" t="s">
        <v>1583</v>
      </c>
      <c r="I434" s="9" t="s">
        <v>1584</v>
      </c>
      <c r="J434" s="10">
        <v>44561.0</v>
      </c>
      <c r="K434" s="9" t="s">
        <v>1658</v>
      </c>
      <c r="L434" s="9" t="s">
        <v>1659</v>
      </c>
      <c r="M434" s="12">
        <v>1824000.0</v>
      </c>
      <c r="N434" s="9" t="s">
        <v>1586</v>
      </c>
    </row>
    <row r="435">
      <c r="A435" s="9" t="s">
        <v>1132</v>
      </c>
      <c r="B435" s="10">
        <v>44561.0</v>
      </c>
      <c r="C435" s="11">
        <v>1.0</v>
      </c>
      <c r="D435" s="9" t="s">
        <v>1133</v>
      </c>
      <c r="E435" s="11">
        <v>23809.0</v>
      </c>
      <c r="F435" s="9" t="s">
        <v>1655</v>
      </c>
      <c r="G435" s="9" t="s">
        <v>1582</v>
      </c>
      <c r="H435" s="9" t="s">
        <v>1583</v>
      </c>
      <c r="I435" s="9" t="s">
        <v>1584</v>
      </c>
      <c r="J435" s="10">
        <v>44561.0</v>
      </c>
      <c r="K435" s="9" t="s">
        <v>1658</v>
      </c>
      <c r="L435" s="9" t="s">
        <v>1659</v>
      </c>
      <c r="M435" s="12">
        <v>1.370555E9</v>
      </c>
      <c r="N435" s="9" t="s">
        <v>1586</v>
      </c>
    </row>
    <row r="436">
      <c r="A436" s="9" t="s">
        <v>1134</v>
      </c>
      <c r="B436" s="10">
        <v>44561.0</v>
      </c>
      <c r="C436" s="11">
        <v>1.0</v>
      </c>
      <c r="D436" s="9" t="s">
        <v>1135</v>
      </c>
      <c r="E436" s="11">
        <v>25771.0</v>
      </c>
      <c r="F436" s="9" t="s">
        <v>1655</v>
      </c>
      <c r="G436" s="9" t="s">
        <v>1582</v>
      </c>
      <c r="H436" s="9" t="s">
        <v>1583</v>
      </c>
      <c r="I436" s="9" t="s">
        <v>1584</v>
      </c>
      <c r="J436" s="10">
        <v>44561.0</v>
      </c>
      <c r="K436" s="9" t="s">
        <v>1658</v>
      </c>
      <c r="L436" s="9" t="s">
        <v>1659</v>
      </c>
      <c r="M436" s="12">
        <v>4.30308E8</v>
      </c>
      <c r="N436" s="9" t="s">
        <v>1586</v>
      </c>
    </row>
    <row r="437">
      <c r="A437" s="9" t="s">
        <v>1136</v>
      </c>
      <c r="B437" s="10">
        <v>44561.0</v>
      </c>
      <c r="C437" s="11">
        <v>1.0</v>
      </c>
      <c r="D437" s="9" t="s">
        <v>1137</v>
      </c>
      <c r="E437" s="11">
        <v>26280.0</v>
      </c>
      <c r="F437" s="9" t="s">
        <v>1655</v>
      </c>
      <c r="G437" s="9" t="s">
        <v>1582</v>
      </c>
      <c r="H437" s="9" t="s">
        <v>1583</v>
      </c>
      <c r="I437" s="9" t="s">
        <v>1584</v>
      </c>
      <c r="J437" s="10">
        <v>44561.0</v>
      </c>
      <c r="K437" s="9" t="s">
        <v>1658</v>
      </c>
      <c r="L437" s="9" t="s">
        <v>1659</v>
      </c>
      <c r="M437" s="12">
        <v>2.024626E9</v>
      </c>
      <c r="N437" s="9" t="s">
        <v>1586</v>
      </c>
    </row>
    <row r="438">
      <c r="A438" s="9" t="s">
        <v>1138</v>
      </c>
      <c r="B438" s="10">
        <v>44561.0</v>
      </c>
      <c r="C438" s="11">
        <v>1.0</v>
      </c>
      <c r="D438" s="9" t="s">
        <v>1139</v>
      </c>
      <c r="E438" s="11">
        <v>26816.0</v>
      </c>
      <c r="F438" s="9" t="s">
        <v>1655</v>
      </c>
      <c r="G438" s="9" t="s">
        <v>1582</v>
      </c>
      <c r="H438" s="9" t="s">
        <v>1583</v>
      </c>
      <c r="I438" s="9" t="s">
        <v>1584</v>
      </c>
      <c r="J438" s="10">
        <v>44561.0</v>
      </c>
      <c r="K438" s="9" t="s">
        <v>1658</v>
      </c>
      <c r="L438" s="9" t="s">
        <v>1659</v>
      </c>
      <c r="M438" s="12">
        <v>0.0</v>
      </c>
      <c r="N438" s="9" t="s">
        <v>1586</v>
      </c>
    </row>
    <row r="439">
      <c r="A439" s="9" t="s">
        <v>1140</v>
      </c>
      <c r="B439" s="10">
        <v>44561.0</v>
      </c>
      <c r="C439" s="11">
        <v>3.0</v>
      </c>
      <c r="D439" s="9" t="s">
        <v>1141</v>
      </c>
      <c r="E439" s="11">
        <v>26077.0</v>
      </c>
      <c r="F439" s="9" t="s">
        <v>1655</v>
      </c>
      <c r="G439" s="9" t="s">
        <v>1582</v>
      </c>
      <c r="H439" s="9" t="s">
        <v>1583</v>
      </c>
      <c r="I439" s="9" t="s">
        <v>1584</v>
      </c>
      <c r="J439" s="10">
        <v>44561.0</v>
      </c>
      <c r="K439" s="9" t="s">
        <v>1658</v>
      </c>
      <c r="L439" s="9" t="s">
        <v>1659</v>
      </c>
      <c r="M439" s="12">
        <v>4457000.0</v>
      </c>
      <c r="N439" s="9" t="s">
        <v>1586</v>
      </c>
    </row>
    <row r="440">
      <c r="A440" s="9" t="s">
        <v>1142</v>
      </c>
      <c r="B440" s="10">
        <v>44561.0</v>
      </c>
      <c r="C440" s="11">
        <v>2.0</v>
      </c>
      <c r="D440" s="9" t="s">
        <v>1143</v>
      </c>
      <c r="E440" s="11">
        <v>25062.0</v>
      </c>
      <c r="F440" s="9" t="s">
        <v>1655</v>
      </c>
      <c r="G440" s="9" t="s">
        <v>1582</v>
      </c>
      <c r="H440" s="9" t="s">
        <v>1583</v>
      </c>
      <c r="I440" s="9" t="s">
        <v>1584</v>
      </c>
      <c r="J440" s="10">
        <v>44561.0</v>
      </c>
      <c r="K440" s="9" t="s">
        <v>1658</v>
      </c>
      <c r="L440" s="9" t="s">
        <v>1659</v>
      </c>
      <c r="M440" s="12">
        <v>8334000.0</v>
      </c>
      <c r="N440" s="9" t="s">
        <v>1586</v>
      </c>
    </row>
    <row r="441">
      <c r="A441" s="9" t="s">
        <v>1144</v>
      </c>
      <c r="B441" s="10">
        <v>44561.0</v>
      </c>
      <c r="C441" s="11">
        <v>1.0</v>
      </c>
      <c r="D441" s="9" t="s">
        <v>1145</v>
      </c>
      <c r="E441" s="11">
        <v>24082.0</v>
      </c>
      <c r="F441" s="9" t="s">
        <v>1655</v>
      </c>
      <c r="G441" s="9" t="s">
        <v>1582</v>
      </c>
      <c r="H441" s="9" t="s">
        <v>1583</v>
      </c>
      <c r="I441" s="9" t="s">
        <v>1584</v>
      </c>
      <c r="J441" s="10">
        <v>44561.0</v>
      </c>
      <c r="K441" s="9" t="s">
        <v>1658</v>
      </c>
      <c r="L441" s="9" t="s">
        <v>1659</v>
      </c>
      <c r="M441" s="12">
        <v>0.0</v>
      </c>
      <c r="N441" s="9" t="s">
        <v>1586</v>
      </c>
    </row>
    <row r="442">
      <c r="A442" s="9" t="s">
        <v>1146</v>
      </c>
      <c r="B442" s="10">
        <v>44561.0</v>
      </c>
      <c r="C442" s="11">
        <v>1.0</v>
      </c>
      <c r="D442" s="9" t="s">
        <v>1147</v>
      </c>
      <c r="E442" s="11">
        <v>25445.0</v>
      </c>
      <c r="F442" s="9" t="s">
        <v>1655</v>
      </c>
      <c r="G442" s="9" t="s">
        <v>1582</v>
      </c>
      <c r="H442" s="9" t="s">
        <v>1583</v>
      </c>
      <c r="I442" s="9" t="s">
        <v>1584</v>
      </c>
      <c r="J442" s="10">
        <v>44561.0</v>
      </c>
      <c r="K442" s="9" t="s">
        <v>1658</v>
      </c>
      <c r="L442" s="9" t="s">
        <v>1659</v>
      </c>
      <c r="M442" s="12">
        <v>2.71913E8</v>
      </c>
      <c r="N442" s="9" t="s">
        <v>1586</v>
      </c>
    </row>
    <row r="443">
      <c r="A443" s="9" t="s">
        <v>1148</v>
      </c>
      <c r="B443" s="10">
        <v>44561.0</v>
      </c>
      <c r="C443" s="11">
        <v>1.0</v>
      </c>
      <c r="D443" s="9" t="s">
        <v>1149</v>
      </c>
      <c r="E443" s="11">
        <v>24341.0</v>
      </c>
      <c r="F443" s="9" t="s">
        <v>1655</v>
      </c>
      <c r="G443" s="9" t="s">
        <v>1582</v>
      </c>
      <c r="H443" s="9" t="s">
        <v>1583</v>
      </c>
      <c r="I443" s="9" t="s">
        <v>1584</v>
      </c>
      <c r="J443" s="10">
        <v>44561.0</v>
      </c>
      <c r="K443" s="9" t="s">
        <v>1658</v>
      </c>
      <c r="L443" s="9" t="s">
        <v>1659</v>
      </c>
      <c r="M443" s="12">
        <v>2.502562E9</v>
      </c>
      <c r="N443" s="9" t="s">
        <v>1586</v>
      </c>
    </row>
    <row r="444">
      <c r="A444" s="9" t="s">
        <v>1150</v>
      </c>
      <c r="B444" s="10">
        <v>44561.0</v>
      </c>
      <c r="C444" s="11">
        <v>2.0</v>
      </c>
      <c r="D444" s="9" t="s">
        <v>1151</v>
      </c>
      <c r="E444" s="11">
        <v>24457.0</v>
      </c>
      <c r="F444" s="9" t="s">
        <v>1655</v>
      </c>
      <c r="G444" s="9" t="s">
        <v>1582</v>
      </c>
      <c r="H444" s="9" t="s">
        <v>1583</v>
      </c>
      <c r="I444" s="9" t="s">
        <v>1584</v>
      </c>
      <c r="J444" s="10">
        <v>44561.0</v>
      </c>
      <c r="K444" s="9" t="s">
        <v>1658</v>
      </c>
      <c r="L444" s="9" t="s">
        <v>1659</v>
      </c>
      <c r="M444" s="12">
        <v>6.50474E8</v>
      </c>
      <c r="N444" s="9" t="s">
        <v>1586</v>
      </c>
    </row>
    <row r="445">
      <c r="A445" s="9" t="s">
        <v>1152</v>
      </c>
      <c r="B445" s="10">
        <v>44561.0</v>
      </c>
      <c r="C445" s="11">
        <v>2.0</v>
      </c>
      <c r="D445" s="9" t="s">
        <v>1153</v>
      </c>
      <c r="E445" s="11">
        <v>22012.0</v>
      </c>
      <c r="F445" s="9" t="s">
        <v>1655</v>
      </c>
      <c r="G445" s="9" t="s">
        <v>1582</v>
      </c>
      <c r="H445" s="9" t="s">
        <v>1583</v>
      </c>
      <c r="I445" s="9" t="s">
        <v>1584</v>
      </c>
      <c r="J445" s="10">
        <v>44561.0</v>
      </c>
      <c r="K445" s="9" t="s">
        <v>1658</v>
      </c>
      <c r="L445" s="9" t="s">
        <v>1659</v>
      </c>
      <c r="M445" s="12">
        <v>1.6823E8</v>
      </c>
      <c r="N445" s="9" t="s">
        <v>1586</v>
      </c>
    </row>
    <row r="446">
      <c r="A446" s="9" t="s">
        <v>1154</v>
      </c>
      <c r="B446" s="10">
        <v>44561.0</v>
      </c>
      <c r="C446" s="11">
        <v>1.0</v>
      </c>
      <c r="D446" s="9" t="s">
        <v>1155</v>
      </c>
      <c r="E446" s="11">
        <v>24147.0</v>
      </c>
      <c r="F446" s="9" t="s">
        <v>1655</v>
      </c>
      <c r="G446" s="9" t="s">
        <v>1582</v>
      </c>
      <c r="H446" s="9" t="s">
        <v>1583</v>
      </c>
      <c r="I446" s="9" t="s">
        <v>1584</v>
      </c>
      <c r="J446" s="10">
        <v>44561.0</v>
      </c>
      <c r="K446" s="9" t="s">
        <v>1658</v>
      </c>
      <c r="L446" s="9" t="s">
        <v>1659</v>
      </c>
      <c r="M446" s="12">
        <v>275000.0</v>
      </c>
      <c r="N446" s="9" t="s">
        <v>1586</v>
      </c>
    </row>
    <row r="447">
      <c r="A447" s="9" t="s">
        <v>1156</v>
      </c>
      <c r="B447" s="10">
        <v>44561.0</v>
      </c>
      <c r="C447" s="11">
        <v>1.0</v>
      </c>
      <c r="D447" s="9" t="s">
        <v>1157</v>
      </c>
      <c r="E447" s="11">
        <v>25615.0</v>
      </c>
      <c r="F447" s="9" t="s">
        <v>1655</v>
      </c>
      <c r="G447" s="9" t="s">
        <v>1582</v>
      </c>
      <c r="H447" s="9" t="s">
        <v>1583</v>
      </c>
      <c r="I447" s="9" t="s">
        <v>1584</v>
      </c>
      <c r="J447" s="10">
        <v>44561.0</v>
      </c>
      <c r="K447" s="9" t="s">
        <v>1658</v>
      </c>
      <c r="L447" s="9" t="s">
        <v>1659</v>
      </c>
      <c r="M447" s="12">
        <v>6.00338E8</v>
      </c>
      <c r="N447" s="9" t="s">
        <v>1586</v>
      </c>
    </row>
    <row r="448">
      <c r="A448" s="9" t="s">
        <v>1158</v>
      </c>
      <c r="B448" s="10">
        <v>44561.0</v>
      </c>
      <c r="C448" s="11">
        <v>2.0</v>
      </c>
      <c r="D448" s="9" t="s">
        <v>1159</v>
      </c>
      <c r="E448" s="11">
        <v>24333.0</v>
      </c>
      <c r="F448" s="9" t="s">
        <v>1655</v>
      </c>
      <c r="G448" s="9" t="s">
        <v>1582</v>
      </c>
      <c r="H448" s="9" t="s">
        <v>1589</v>
      </c>
      <c r="I448" s="9" t="s">
        <v>1584</v>
      </c>
      <c r="J448" s="10">
        <v>44561.0</v>
      </c>
      <c r="K448" s="9" t="s">
        <v>1658</v>
      </c>
      <c r="L448" s="9" t="s">
        <v>1659</v>
      </c>
      <c r="M448" s="12">
        <v>1.5046006E10</v>
      </c>
      <c r="N448" s="9" t="s">
        <v>1586</v>
      </c>
    </row>
    <row r="449">
      <c r="A449" s="9" t="s">
        <v>1160</v>
      </c>
      <c r="B449" s="10">
        <v>44561.0</v>
      </c>
      <c r="C449" s="11">
        <v>2.0</v>
      </c>
      <c r="D449" s="9" t="s">
        <v>1161</v>
      </c>
      <c r="E449" s="11">
        <v>24481.0</v>
      </c>
      <c r="F449" s="9" t="s">
        <v>1655</v>
      </c>
      <c r="G449" s="9" t="s">
        <v>1582</v>
      </c>
      <c r="H449" s="9" t="s">
        <v>1583</v>
      </c>
      <c r="I449" s="9" t="s">
        <v>1584</v>
      </c>
      <c r="J449" s="10">
        <v>44561.0</v>
      </c>
      <c r="K449" s="9" t="s">
        <v>1658</v>
      </c>
      <c r="L449" s="9" t="s">
        <v>1659</v>
      </c>
      <c r="M449" s="12">
        <v>9.31243E8</v>
      </c>
      <c r="N449" s="9" t="s">
        <v>1586</v>
      </c>
    </row>
    <row r="450">
      <c r="A450" s="9" t="s">
        <v>1162</v>
      </c>
      <c r="B450" s="10">
        <v>44561.0</v>
      </c>
      <c r="C450" s="11">
        <v>1.0</v>
      </c>
      <c r="D450" s="9" t="s">
        <v>1163</v>
      </c>
      <c r="E450" s="11">
        <v>25607.0</v>
      </c>
      <c r="F450" s="9" t="s">
        <v>1655</v>
      </c>
      <c r="G450" s="9" t="s">
        <v>1582</v>
      </c>
      <c r="H450" s="9" t="s">
        <v>1583</v>
      </c>
      <c r="I450" s="9" t="s">
        <v>1584</v>
      </c>
      <c r="J450" s="10">
        <v>44561.0</v>
      </c>
      <c r="K450" s="9" t="s">
        <v>1658</v>
      </c>
      <c r="L450" s="9" t="s">
        <v>1659</v>
      </c>
      <c r="M450" s="12">
        <v>1.417536E9</v>
      </c>
      <c r="N450" s="9" t="s">
        <v>1586</v>
      </c>
    </row>
    <row r="451">
      <c r="A451" s="9" t="s">
        <v>1164</v>
      </c>
      <c r="B451" s="10">
        <v>44561.0</v>
      </c>
      <c r="C451" s="11">
        <v>1.0</v>
      </c>
      <c r="D451" s="9" t="s">
        <v>179</v>
      </c>
      <c r="E451" s="11">
        <v>15342.0</v>
      </c>
      <c r="F451" s="9" t="s">
        <v>1655</v>
      </c>
      <c r="G451" s="9" t="s">
        <v>1582</v>
      </c>
      <c r="H451" s="9" t="s">
        <v>1583</v>
      </c>
      <c r="I451" s="9" t="s">
        <v>1584</v>
      </c>
      <c r="J451" s="10">
        <v>44561.0</v>
      </c>
      <c r="K451" s="9" t="s">
        <v>1658</v>
      </c>
      <c r="L451" s="9" t="s">
        <v>1659</v>
      </c>
      <c r="M451" s="12">
        <v>3.643044E9</v>
      </c>
      <c r="N451" s="9" t="s">
        <v>1586</v>
      </c>
    </row>
    <row r="452">
      <c r="A452" s="9" t="s">
        <v>1165</v>
      </c>
      <c r="B452" s="10">
        <v>44561.0</v>
      </c>
      <c r="C452" s="11">
        <v>1.0</v>
      </c>
      <c r="D452" s="9" t="s">
        <v>1166</v>
      </c>
      <c r="E452" s="11">
        <v>24589.0</v>
      </c>
      <c r="F452" s="9" t="s">
        <v>1655</v>
      </c>
      <c r="G452" s="9" t="s">
        <v>1582</v>
      </c>
      <c r="H452" s="9" t="s">
        <v>1583</v>
      </c>
      <c r="I452" s="9" t="s">
        <v>1584</v>
      </c>
      <c r="J452" s="10">
        <v>44561.0</v>
      </c>
      <c r="K452" s="9" t="s">
        <v>1658</v>
      </c>
      <c r="L452" s="9" t="s">
        <v>1659</v>
      </c>
      <c r="M452" s="12">
        <v>9.23689E8</v>
      </c>
      <c r="N452" s="9" t="s">
        <v>1586</v>
      </c>
    </row>
    <row r="453">
      <c r="A453" s="9" t="s">
        <v>1167</v>
      </c>
      <c r="B453" s="10">
        <v>44561.0</v>
      </c>
      <c r="C453" s="11">
        <v>1.0</v>
      </c>
      <c r="D453" s="9" t="s">
        <v>1168</v>
      </c>
      <c r="E453" s="11">
        <v>24368.0</v>
      </c>
      <c r="F453" s="9" t="s">
        <v>1655</v>
      </c>
      <c r="G453" s="9" t="s">
        <v>1582</v>
      </c>
      <c r="H453" s="9" t="s">
        <v>1583</v>
      </c>
      <c r="I453" s="9" t="s">
        <v>1584</v>
      </c>
      <c r="J453" s="10">
        <v>44561.0</v>
      </c>
      <c r="K453" s="9" t="s">
        <v>1658</v>
      </c>
      <c r="L453" s="9" t="s">
        <v>1659</v>
      </c>
      <c r="M453" s="12">
        <v>60000.0</v>
      </c>
      <c r="N453" s="9" t="s">
        <v>1586</v>
      </c>
    </row>
    <row r="454">
      <c r="A454" s="9" t="s">
        <v>1169</v>
      </c>
      <c r="B454" s="10">
        <v>44561.0</v>
      </c>
      <c r="C454" s="11">
        <v>1.0</v>
      </c>
      <c r="D454" s="9" t="s">
        <v>1170</v>
      </c>
      <c r="E454" s="11">
        <v>26620.0</v>
      </c>
      <c r="F454" s="9" t="s">
        <v>1655</v>
      </c>
      <c r="G454" s="9" t="s">
        <v>1582</v>
      </c>
      <c r="H454" s="9" t="s">
        <v>1583</v>
      </c>
      <c r="I454" s="9" t="s">
        <v>1584</v>
      </c>
      <c r="J454" s="10">
        <v>44561.0</v>
      </c>
      <c r="K454" s="9" t="s">
        <v>1658</v>
      </c>
      <c r="L454" s="9" t="s">
        <v>1659</v>
      </c>
      <c r="M454" s="12">
        <v>7.90291E8</v>
      </c>
      <c r="N454" s="9" t="s">
        <v>1586</v>
      </c>
    </row>
    <row r="455">
      <c r="A455" s="9" t="s">
        <v>1171</v>
      </c>
      <c r="B455" s="10">
        <v>44561.0</v>
      </c>
      <c r="C455" s="11">
        <v>1.0</v>
      </c>
      <c r="D455" s="9" t="s">
        <v>1172</v>
      </c>
      <c r="E455" s="11">
        <v>24422.0</v>
      </c>
      <c r="F455" s="9" t="s">
        <v>1655</v>
      </c>
      <c r="G455" s="9" t="s">
        <v>1582</v>
      </c>
      <c r="H455" s="9" t="s">
        <v>1583</v>
      </c>
      <c r="I455" s="9" t="s">
        <v>1584</v>
      </c>
      <c r="J455" s="10">
        <v>44561.0</v>
      </c>
      <c r="K455" s="9" t="s">
        <v>1658</v>
      </c>
      <c r="L455" s="9" t="s">
        <v>1659</v>
      </c>
      <c r="M455" s="12">
        <v>9.0624E8</v>
      </c>
      <c r="N455" s="9" t="s">
        <v>1586</v>
      </c>
    </row>
    <row r="456">
      <c r="A456" s="9" t="s">
        <v>1173</v>
      </c>
      <c r="B456" s="10">
        <v>44561.0</v>
      </c>
      <c r="C456" s="11">
        <v>1.0</v>
      </c>
      <c r="D456" s="9" t="s">
        <v>1174</v>
      </c>
      <c r="E456" s="11">
        <v>24430.0</v>
      </c>
      <c r="F456" s="9" t="s">
        <v>1655</v>
      </c>
      <c r="G456" s="9" t="s">
        <v>1582</v>
      </c>
      <c r="H456" s="9" t="s">
        <v>1583</v>
      </c>
      <c r="I456" s="9" t="s">
        <v>1584</v>
      </c>
      <c r="J456" s="10">
        <v>44561.0</v>
      </c>
      <c r="K456" s="9" t="s">
        <v>1658</v>
      </c>
      <c r="L456" s="9" t="s">
        <v>1659</v>
      </c>
      <c r="M456" s="12">
        <v>5.69296E8</v>
      </c>
      <c r="N456" s="9" t="s">
        <v>1586</v>
      </c>
    </row>
    <row r="457">
      <c r="A457" s="9" t="s">
        <v>1175</v>
      </c>
      <c r="B457" s="10">
        <v>44561.0</v>
      </c>
      <c r="C457" s="11">
        <v>1.0</v>
      </c>
      <c r="D457" s="9" t="s">
        <v>1176</v>
      </c>
      <c r="E457" s="11">
        <v>24686.0</v>
      </c>
      <c r="F457" s="9" t="s">
        <v>1655</v>
      </c>
      <c r="G457" s="9" t="s">
        <v>1582</v>
      </c>
      <c r="H457" s="9" t="s">
        <v>1589</v>
      </c>
      <c r="I457" s="9" t="s">
        <v>1584</v>
      </c>
      <c r="J457" s="10">
        <v>44561.0</v>
      </c>
      <c r="K457" s="9" t="s">
        <v>1658</v>
      </c>
      <c r="L457" s="9" t="s">
        <v>1659</v>
      </c>
      <c r="M457" s="12">
        <v>0.0</v>
      </c>
      <c r="N457" s="9" t="s">
        <v>1586</v>
      </c>
    </row>
    <row r="458">
      <c r="A458" s="9" t="s">
        <v>1177</v>
      </c>
      <c r="B458" s="10">
        <v>44561.0</v>
      </c>
      <c r="C458" s="11">
        <v>1.0</v>
      </c>
      <c r="D458" s="9" t="s">
        <v>1178</v>
      </c>
      <c r="E458" s="11">
        <v>13781.0</v>
      </c>
      <c r="F458" s="9" t="s">
        <v>1655</v>
      </c>
      <c r="G458" s="9" t="s">
        <v>1582</v>
      </c>
      <c r="H458" s="9" t="s">
        <v>1583</v>
      </c>
      <c r="I458" s="9" t="s">
        <v>1584</v>
      </c>
      <c r="J458" s="10">
        <v>44561.0</v>
      </c>
      <c r="K458" s="9" t="s">
        <v>1658</v>
      </c>
      <c r="L458" s="9" t="s">
        <v>1659</v>
      </c>
      <c r="M458" s="12">
        <v>1.165561E9</v>
      </c>
      <c r="N458" s="9" t="s">
        <v>1586</v>
      </c>
    </row>
    <row r="459">
      <c r="A459" s="9" t="s">
        <v>1179</v>
      </c>
      <c r="B459" s="10">
        <v>44561.0</v>
      </c>
      <c r="C459" s="11">
        <v>1.0</v>
      </c>
      <c r="D459" s="9" t="s">
        <v>1180</v>
      </c>
      <c r="E459" s="11">
        <v>24899.0</v>
      </c>
      <c r="F459" s="9" t="s">
        <v>1655</v>
      </c>
      <c r="G459" s="9" t="s">
        <v>1582</v>
      </c>
      <c r="H459" s="9" t="s">
        <v>1583</v>
      </c>
      <c r="I459" s="9" t="s">
        <v>1584</v>
      </c>
      <c r="J459" s="10">
        <v>44561.0</v>
      </c>
      <c r="K459" s="9" t="s">
        <v>1658</v>
      </c>
      <c r="L459" s="9" t="s">
        <v>1659</v>
      </c>
      <c r="M459" s="12">
        <v>0.0</v>
      </c>
      <c r="N459" s="9" t="s">
        <v>1586</v>
      </c>
    </row>
    <row r="460">
      <c r="A460" s="9" t="s">
        <v>1181</v>
      </c>
      <c r="B460" s="10">
        <v>44561.0</v>
      </c>
      <c r="C460" s="11">
        <v>1.0</v>
      </c>
      <c r="D460" s="9" t="s">
        <v>1182</v>
      </c>
      <c r="E460" s="11">
        <v>22985.0</v>
      </c>
      <c r="F460" s="9" t="s">
        <v>1655</v>
      </c>
      <c r="G460" s="9" t="s">
        <v>1582</v>
      </c>
      <c r="H460" s="9" t="s">
        <v>1583</v>
      </c>
      <c r="I460" s="9" t="s">
        <v>1584</v>
      </c>
      <c r="J460" s="10">
        <v>44561.0</v>
      </c>
      <c r="K460" s="9" t="s">
        <v>1658</v>
      </c>
      <c r="L460" s="9" t="s">
        <v>1659</v>
      </c>
      <c r="M460" s="12">
        <v>4.1699E7</v>
      </c>
      <c r="N460" s="9" t="s">
        <v>1586</v>
      </c>
    </row>
    <row r="461">
      <c r="A461" s="9" t="s">
        <v>1183</v>
      </c>
      <c r="B461" s="10">
        <v>44561.0</v>
      </c>
      <c r="C461" s="11">
        <v>1.0</v>
      </c>
      <c r="D461" s="9" t="s">
        <v>1184</v>
      </c>
      <c r="E461" s="11">
        <v>21121.0</v>
      </c>
      <c r="F461" s="9" t="s">
        <v>1655</v>
      </c>
      <c r="G461" s="9" t="s">
        <v>1582</v>
      </c>
      <c r="H461" s="9" t="s">
        <v>1583</v>
      </c>
      <c r="I461" s="9" t="s">
        <v>1584</v>
      </c>
      <c r="J461" s="10">
        <v>44561.0</v>
      </c>
      <c r="K461" s="9" t="s">
        <v>1658</v>
      </c>
      <c r="L461" s="9" t="s">
        <v>1659</v>
      </c>
      <c r="M461" s="12">
        <v>2.660297E9</v>
      </c>
      <c r="N461" s="9" t="s">
        <v>1586</v>
      </c>
    </row>
    <row r="462">
      <c r="A462" s="9" t="s">
        <v>1185</v>
      </c>
      <c r="B462" s="10">
        <v>44561.0</v>
      </c>
      <c r="C462" s="11">
        <v>1.0</v>
      </c>
      <c r="D462" s="9" t="s">
        <v>1186</v>
      </c>
      <c r="E462" s="11">
        <v>26956.0</v>
      </c>
      <c r="F462" s="9" t="s">
        <v>1655</v>
      </c>
      <c r="G462" s="9" t="s">
        <v>1582</v>
      </c>
      <c r="H462" s="9" t="s">
        <v>1583</v>
      </c>
      <c r="I462" s="9" t="s">
        <v>1584</v>
      </c>
      <c r="J462" s="10">
        <v>44561.0</v>
      </c>
      <c r="K462" s="9" t="s">
        <v>1658</v>
      </c>
      <c r="L462" s="9" t="s">
        <v>1659</v>
      </c>
      <c r="M462" s="12">
        <v>2.76097E8</v>
      </c>
      <c r="N462" s="9" t="s">
        <v>1586</v>
      </c>
    </row>
    <row r="463">
      <c r="A463" s="9" t="s">
        <v>1187</v>
      </c>
      <c r="B463" s="10">
        <v>44561.0</v>
      </c>
      <c r="C463" s="11">
        <v>2.0</v>
      </c>
      <c r="D463" s="9" t="s">
        <v>1188</v>
      </c>
      <c r="E463" s="11">
        <v>25844.0</v>
      </c>
      <c r="F463" s="9" t="s">
        <v>1655</v>
      </c>
      <c r="G463" s="9" t="s">
        <v>1582</v>
      </c>
      <c r="H463" s="9" t="s">
        <v>1583</v>
      </c>
      <c r="I463" s="9" t="s">
        <v>1584</v>
      </c>
      <c r="J463" s="10">
        <v>44561.0</v>
      </c>
      <c r="K463" s="9" t="s">
        <v>1658</v>
      </c>
      <c r="L463" s="9" t="s">
        <v>1659</v>
      </c>
      <c r="M463" s="12">
        <v>3.08689E8</v>
      </c>
      <c r="N463" s="9" t="s">
        <v>1586</v>
      </c>
    </row>
    <row r="464">
      <c r="A464" s="9" t="s">
        <v>1189</v>
      </c>
      <c r="B464" s="10">
        <v>44561.0</v>
      </c>
      <c r="C464" s="11">
        <v>1.0</v>
      </c>
      <c r="D464" s="9" t="s">
        <v>1190</v>
      </c>
      <c r="E464" s="11">
        <v>24511.0</v>
      </c>
      <c r="F464" s="9" t="s">
        <v>1655</v>
      </c>
      <c r="G464" s="9" t="s">
        <v>1582</v>
      </c>
      <c r="H464" s="9" t="s">
        <v>1583</v>
      </c>
      <c r="I464" s="9" t="s">
        <v>1584</v>
      </c>
      <c r="J464" s="10">
        <v>44561.0</v>
      </c>
      <c r="K464" s="9" t="s">
        <v>1658</v>
      </c>
      <c r="L464" s="9" t="s">
        <v>1659</v>
      </c>
      <c r="M464" s="12">
        <v>1.4443E7</v>
      </c>
      <c r="N464" s="9" t="s">
        <v>1586</v>
      </c>
    </row>
    <row r="465">
      <c r="A465" s="9" t="s">
        <v>1193</v>
      </c>
      <c r="B465" s="10">
        <v>44561.0</v>
      </c>
      <c r="C465" s="11">
        <v>1.0</v>
      </c>
      <c r="D465" s="9" t="s">
        <v>1194</v>
      </c>
      <c r="E465" s="11">
        <v>24520.0</v>
      </c>
      <c r="F465" s="9" t="s">
        <v>1655</v>
      </c>
      <c r="G465" s="9" t="s">
        <v>1582</v>
      </c>
      <c r="H465" s="9" t="s">
        <v>1583</v>
      </c>
      <c r="I465" s="9" t="s">
        <v>1584</v>
      </c>
      <c r="J465" s="10">
        <v>44561.0</v>
      </c>
      <c r="K465" s="9" t="s">
        <v>1658</v>
      </c>
      <c r="L465" s="9" t="s">
        <v>1659</v>
      </c>
      <c r="M465" s="12">
        <v>1.2389E7</v>
      </c>
      <c r="N465" s="9" t="s">
        <v>1586</v>
      </c>
    </row>
    <row r="466">
      <c r="A466" s="9" t="s">
        <v>1195</v>
      </c>
      <c r="B466" s="10">
        <v>44561.0</v>
      </c>
      <c r="C466" s="11">
        <v>1.0</v>
      </c>
      <c r="D466" s="9" t="s">
        <v>222</v>
      </c>
      <c r="E466" s="11">
        <v>13366.0</v>
      </c>
      <c r="F466" s="9" t="s">
        <v>1655</v>
      </c>
      <c r="G466" s="9" t="s">
        <v>1582</v>
      </c>
      <c r="H466" s="9" t="s">
        <v>1589</v>
      </c>
      <c r="I466" s="9" t="s">
        <v>1584</v>
      </c>
      <c r="J466" s="10">
        <v>44561.0</v>
      </c>
      <c r="K466" s="9" t="s">
        <v>1658</v>
      </c>
      <c r="L466" s="9" t="s">
        <v>1659</v>
      </c>
      <c r="M466" s="12">
        <v>9.2809079E10</v>
      </c>
      <c r="N466" s="9" t="s">
        <v>1586</v>
      </c>
    </row>
    <row r="467">
      <c r="A467" s="9" t="s">
        <v>1196</v>
      </c>
      <c r="B467" s="10">
        <v>44561.0</v>
      </c>
      <c r="C467" s="11">
        <v>1.0</v>
      </c>
      <c r="D467" s="9" t="s">
        <v>1197</v>
      </c>
      <c r="E467" s="11">
        <v>25216.0</v>
      </c>
      <c r="F467" s="9" t="s">
        <v>1655</v>
      </c>
      <c r="G467" s="9" t="s">
        <v>1582</v>
      </c>
      <c r="H467" s="9" t="s">
        <v>1583</v>
      </c>
      <c r="I467" s="9" t="s">
        <v>1584</v>
      </c>
      <c r="J467" s="10">
        <v>44561.0</v>
      </c>
      <c r="K467" s="9" t="s">
        <v>1658</v>
      </c>
      <c r="L467" s="9" t="s">
        <v>1659</v>
      </c>
      <c r="M467" s="12">
        <v>2.9467E7</v>
      </c>
      <c r="N467" s="9" t="s">
        <v>1586</v>
      </c>
    </row>
    <row r="468">
      <c r="A468" s="9" t="s">
        <v>1200</v>
      </c>
      <c r="B468" s="10">
        <v>44561.0</v>
      </c>
      <c r="C468" s="11">
        <v>1.0</v>
      </c>
      <c r="D468" s="9" t="s">
        <v>1201</v>
      </c>
      <c r="E468" s="11">
        <v>24597.0</v>
      </c>
      <c r="F468" s="9" t="s">
        <v>1655</v>
      </c>
      <c r="G468" s="9" t="s">
        <v>1582</v>
      </c>
      <c r="H468" s="9" t="s">
        <v>1583</v>
      </c>
      <c r="I468" s="9" t="s">
        <v>1584</v>
      </c>
      <c r="J468" s="10">
        <v>44561.0</v>
      </c>
      <c r="K468" s="9" t="s">
        <v>1658</v>
      </c>
      <c r="L468" s="9" t="s">
        <v>1659</v>
      </c>
      <c r="M468" s="12">
        <v>3.3466E8</v>
      </c>
      <c r="N468" s="9" t="s">
        <v>1586</v>
      </c>
    </row>
    <row r="469">
      <c r="A469" s="9" t="s">
        <v>1202</v>
      </c>
      <c r="B469" s="10">
        <v>44561.0</v>
      </c>
      <c r="C469" s="11">
        <v>1.0</v>
      </c>
      <c r="D469" s="9" t="s">
        <v>1203</v>
      </c>
      <c r="E469" s="11">
        <v>24643.0</v>
      </c>
      <c r="F469" s="9" t="s">
        <v>1655</v>
      </c>
      <c r="G469" s="9" t="s">
        <v>1582</v>
      </c>
      <c r="H469" s="9" t="s">
        <v>1589</v>
      </c>
      <c r="I469" s="9" t="s">
        <v>1584</v>
      </c>
      <c r="J469" s="10">
        <v>44561.0</v>
      </c>
      <c r="K469" s="9" t="s">
        <v>1658</v>
      </c>
      <c r="L469" s="9" t="s">
        <v>1659</v>
      </c>
      <c r="M469" s="12">
        <v>29000.0</v>
      </c>
      <c r="N469" s="9" t="s">
        <v>1586</v>
      </c>
    </row>
    <row r="470">
      <c r="A470" s="9" t="s">
        <v>1204</v>
      </c>
      <c r="B470" s="10">
        <v>44561.0</v>
      </c>
      <c r="C470" s="11">
        <v>1.0</v>
      </c>
      <c r="D470" s="9" t="s">
        <v>1205</v>
      </c>
      <c r="E470" s="11">
        <v>25461.0</v>
      </c>
      <c r="F470" s="9" t="s">
        <v>1655</v>
      </c>
      <c r="G470" s="9" t="s">
        <v>1582</v>
      </c>
      <c r="H470" s="9" t="s">
        <v>1583</v>
      </c>
      <c r="I470" s="9" t="s">
        <v>1584</v>
      </c>
      <c r="J470" s="10">
        <v>44561.0</v>
      </c>
      <c r="K470" s="9" t="s">
        <v>1658</v>
      </c>
      <c r="L470" s="9" t="s">
        <v>1659</v>
      </c>
      <c r="M470" s="12">
        <v>4983000.0</v>
      </c>
      <c r="N470" s="9" t="s">
        <v>1586</v>
      </c>
    </row>
    <row r="471">
      <c r="A471" s="9" t="s">
        <v>1206</v>
      </c>
      <c r="B471" s="10">
        <v>44561.0</v>
      </c>
      <c r="C471" s="11">
        <v>1.0</v>
      </c>
      <c r="D471" s="9" t="s">
        <v>1207</v>
      </c>
      <c r="E471" s="11">
        <v>25810.0</v>
      </c>
      <c r="F471" s="9" t="s">
        <v>1655</v>
      </c>
      <c r="G471" s="9" t="s">
        <v>1582</v>
      </c>
      <c r="H471" s="9" t="s">
        <v>1583</v>
      </c>
      <c r="I471" s="9" t="s">
        <v>1584</v>
      </c>
      <c r="J471" s="10">
        <v>44561.0</v>
      </c>
      <c r="K471" s="9" t="s">
        <v>1658</v>
      </c>
      <c r="L471" s="9" t="s">
        <v>1659</v>
      </c>
      <c r="M471" s="12">
        <v>1.002477E9</v>
      </c>
      <c r="N471" s="9" t="s">
        <v>1586</v>
      </c>
    </row>
    <row r="472">
      <c r="A472" s="9" t="s">
        <v>1208</v>
      </c>
      <c r="B472" s="10">
        <v>44561.0</v>
      </c>
      <c r="C472" s="11">
        <v>1.0</v>
      </c>
      <c r="D472" s="9" t="s">
        <v>1209</v>
      </c>
      <c r="E472" s="11">
        <v>26409.0</v>
      </c>
      <c r="F472" s="9" t="s">
        <v>1655</v>
      </c>
      <c r="G472" s="9" t="s">
        <v>1582</v>
      </c>
      <c r="H472" s="9" t="s">
        <v>1583</v>
      </c>
      <c r="I472" s="9" t="s">
        <v>1584</v>
      </c>
      <c r="J472" s="10">
        <v>44561.0</v>
      </c>
      <c r="K472" s="9" t="s">
        <v>1658</v>
      </c>
      <c r="L472" s="9" t="s">
        <v>1659</v>
      </c>
      <c r="M472" s="12">
        <v>8.71868E8</v>
      </c>
      <c r="N472" s="9" t="s">
        <v>1586</v>
      </c>
    </row>
    <row r="473">
      <c r="A473" s="9" t="s">
        <v>1210</v>
      </c>
      <c r="B473" s="10">
        <v>44561.0</v>
      </c>
      <c r="C473" s="11">
        <v>1.0</v>
      </c>
      <c r="D473" s="9" t="s">
        <v>1211</v>
      </c>
      <c r="E473" s="11">
        <v>24732.0</v>
      </c>
      <c r="F473" s="9" t="s">
        <v>1655</v>
      </c>
      <c r="G473" s="9" t="s">
        <v>1582</v>
      </c>
      <c r="H473" s="9" t="s">
        <v>1589</v>
      </c>
      <c r="I473" s="9" t="s">
        <v>1584</v>
      </c>
      <c r="J473" s="10">
        <v>44561.0</v>
      </c>
      <c r="K473" s="9" t="s">
        <v>1658</v>
      </c>
      <c r="L473" s="9" t="s">
        <v>1659</v>
      </c>
      <c r="M473" s="12">
        <v>1.8022E7</v>
      </c>
      <c r="N473" s="9" t="s">
        <v>1586</v>
      </c>
    </row>
    <row r="474">
      <c r="A474" s="9" t="s">
        <v>1212</v>
      </c>
      <c r="B474" s="10">
        <v>44561.0</v>
      </c>
      <c r="C474" s="11">
        <v>1.0</v>
      </c>
      <c r="D474" s="9" t="s">
        <v>1213</v>
      </c>
      <c r="E474" s="11">
        <v>25356.0</v>
      </c>
      <c r="F474" s="9" t="s">
        <v>1655</v>
      </c>
      <c r="G474" s="9" t="s">
        <v>1582</v>
      </c>
      <c r="H474" s="9" t="s">
        <v>1583</v>
      </c>
      <c r="I474" s="9" t="s">
        <v>1584</v>
      </c>
      <c r="J474" s="10">
        <v>44561.0</v>
      </c>
      <c r="K474" s="9" t="s">
        <v>1658</v>
      </c>
      <c r="L474" s="9" t="s">
        <v>1659</v>
      </c>
      <c r="M474" s="12">
        <v>1.8697E7</v>
      </c>
      <c r="N474" s="9" t="s">
        <v>1586</v>
      </c>
    </row>
    <row r="475">
      <c r="A475" s="9" t="s">
        <v>1214</v>
      </c>
      <c r="B475" s="10">
        <v>44561.0</v>
      </c>
      <c r="C475" s="11">
        <v>1.0</v>
      </c>
      <c r="D475" s="9" t="s">
        <v>1215</v>
      </c>
      <c r="E475" s="11">
        <v>24724.0</v>
      </c>
      <c r="F475" s="9" t="s">
        <v>1655</v>
      </c>
      <c r="G475" s="9" t="s">
        <v>1582</v>
      </c>
      <c r="H475" s="9" t="s">
        <v>1589</v>
      </c>
      <c r="I475" s="9" t="s">
        <v>1584</v>
      </c>
      <c r="J475" s="10">
        <v>44561.0</v>
      </c>
      <c r="K475" s="9" t="s">
        <v>1658</v>
      </c>
      <c r="L475" s="9" t="s">
        <v>1659</v>
      </c>
      <c r="M475" s="12">
        <v>0.0</v>
      </c>
      <c r="N475" s="9" t="s">
        <v>1586</v>
      </c>
    </row>
    <row r="476">
      <c r="A476" s="9" t="s">
        <v>1216</v>
      </c>
      <c r="B476" s="10">
        <v>44561.0</v>
      </c>
      <c r="C476" s="11">
        <v>1.0</v>
      </c>
      <c r="D476" s="9" t="s">
        <v>388</v>
      </c>
      <c r="E476" s="11">
        <v>21202.0</v>
      </c>
      <c r="F476" s="9" t="s">
        <v>1655</v>
      </c>
      <c r="G476" s="9" t="s">
        <v>1582</v>
      </c>
      <c r="H476" s="9" t="s">
        <v>1583</v>
      </c>
      <c r="I476" s="9" t="s">
        <v>1584</v>
      </c>
      <c r="J476" s="10">
        <v>44561.0</v>
      </c>
      <c r="K476" s="9" t="s">
        <v>1658</v>
      </c>
      <c r="L476" s="9" t="s">
        <v>1659</v>
      </c>
      <c r="M476" s="12">
        <v>1.577251E9</v>
      </c>
      <c r="N476" s="9" t="s">
        <v>1586</v>
      </c>
    </row>
    <row r="477">
      <c r="A477" s="9" t="s">
        <v>1217</v>
      </c>
      <c r="B477" s="10">
        <v>44561.0</v>
      </c>
      <c r="C477" s="11">
        <v>1.0</v>
      </c>
      <c r="D477" s="9" t="s">
        <v>1218</v>
      </c>
      <c r="E477" s="11">
        <v>25020.0</v>
      </c>
      <c r="F477" s="9" t="s">
        <v>1655</v>
      </c>
      <c r="G477" s="9" t="s">
        <v>1582</v>
      </c>
      <c r="H477" s="9" t="s">
        <v>1583</v>
      </c>
      <c r="I477" s="9" t="s">
        <v>1584</v>
      </c>
      <c r="J477" s="10">
        <v>44561.0</v>
      </c>
      <c r="K477" s="9" t="s">
        <v>1658</v>
      </c>
      <c r="L477" s="9" t="s">
        <v>1659</v>
      </c>
      <c r="M477" s="12">
        <v>1.13245E8</v>
      </c>
      <c r="N477" s="9" t="s">
        <v>1586</v>
      </c>
    </row>
    <row r="478">
      <c r="A478" s="9" t="s">
        <v>1219</v>
      </c>
      <c r="B478" s="10">
        <v>44561.0</v>
      </c>
      <c r="C478" s="11">
        <v>1.0</v>
      </c>
      <c r="D478" s="9" t="s">
        <v>1220</v>
      </c>
      <c r="E478" s="11">
        <v>24783.0</v>
      </c>
      <c r="F478" s="9" t="s">
        <v>1655</v>
      </c>
      <c r="G478" s="9" t="s">
        <v>1582</v>
      </c>
      <c r="H478" s="9" t="s">
        <v>1583</v>
      </c>
      <c r="I478" s="9" t="s">
        <v>1584</v>
      </c>
      <c r="J478" s="10">
        <v>44561.0</v>
      </c>
      <c r="K478" s="9" t="s">
        <v>1658</v>
      </c>
      <c r="L478" s="9" t="s">
        <v>1659</v>
      </c>
      <c r="M478" s="12">
        <v>1.8257E7</v>
      </c>
      <c r="N478" s="9" t="s">
        <v>1586</v>
      </c>
    </row>
    <row r="479">
      <c r="A479" s="9" t="s">
        <v>1221</v>
      </c>
      <c r="B479" s="10">
        <v>44561.0</v>
      </c>
      <c r="C479" s="11">
        <v>1.0</v>
      </c>
      <c r="D479" s="9" t="s">
        <v>307</v>
      </c>
      <c r="E479" s="11">
        <v>9512.0</v>
      </c>
      <c r="F479" s="9" t="s">
        <v>1655</v>
      </c>
      <c r="G479" s="9" t="s">
        <v>1582</v>
      </c>
      <c r="H479" s="9" t="s">
        <v>1583</v>
      </c>
      <c r="I479" s="9" t="s">
        <v>1584</v>
      </c>
      <c r="J479" s="10">
        <v>44561.0</v>
      </c>
      <c r="K479" s="9" t="s">
        <v>1658</v>
      </c>
      <c r="L479" s="9" t="s">
        <v>1659</v>
      </c>
      <c r="M479" s="12">
        <v>5.90878E11</v>
      </c>
      <c r="N479" s="9" t="s">
        <v>1586</v>
      </c>
    </row>
    <row r="480">
      <c r="A480" s="9" t="s">
        <v>1222</v>
      </c>
      <c r="B480" s="10">
        <v>44561.0</v>
      </c>
      <c r="C480" s="11">
        <v>1.0</v>
      </c>
      <c r="D480" s="9" t="s">
        <v>244</v>
      </c>
      <c r="E480" s="11">
        <v>7811.0</v>
      </c>
      <c r="F480" s="9" t="s">
        <v>1655</v>
      </c>
      <c r="G480" s="9" t="s">
        <v>1582</v>
      </c>
      <c r="H480" s="9" t="s">
        <v>1583</v>
      </c>
      <c r="I480" s="9" t="s">
        <v>1584</v>
      </c>
      <c r="J480" s="10">
        <v>44561.0</v>
      </c>
      <c r="K480" s="9" t="s">
        <v>1658</v>
      </c>
      <c r="L480" s="9" t="s">
        <v>1659</v>
      </c>
      <c r="M480" s="12">
        <v>9.38023E8</v>
      </c>
      <c r="N480" s="9" t="s">
        <v>1586</v>
      </c>
    </row>
    <row r="481">
      <c r="A481" s="9" t="s">
        <v>1225</v>
      </c>
      <c r="B481" s="10">
        <v>44561.0</v>
      </c>
      <c r="C481" s="11">
        <v>1.0</v>
      </c>
      <c r="D481" s="9" t="s">
        <v>1226</v>
      </c>
      <c r="E481" s="11">
        <v>6505.0</v>
      </c>
      <c r="F481" s="9" t="s">
        <v>1655</v>
      </c>
      <c r="G481" s="9" t="s">
        <v>1582</v>
      </c>
      <c r="H481" s="9" t="s">
        <v>1583</v>
      </c>
      <c r="I481" s="9" t="s">
        <v>1584</v>
      </c>
      <c r="J481" s="10">
        <v>44561.0</v>
      </c>
      <c r="K481" s="9" t="s">
        <v>1658</v>
      </c>
      <c r="L481" s="9" t="s">
        <v>1659</v>
      </c>
      <c r="M481" s="12">
        <v>1.0804E10</v>
      </c>
      <c r="N481" s="9" t="s">
        <v>1586</v>
      </c>
    </row>
    <row r="482">
      <c r="A482" s="9" t="s">
        <v>1227</v>
      </c>
      <c r="B482" s="10">
        <v>44561.0</v>
      </c>
      <c r="C482" s="11">
        <v>1.0</v>
      </c>
      <c r="D482" s="9" t="s">
        <v>138</v>
      </c>
      <c r="E482" s="11">
        <v>4030.0</v>
      </c>
      <c r="F482" s="9" t="s">
        <v>1655</v>
      </c>
      <c r="G482" s="9" t="s">
        <v>1582</v>
      </c>
      <c r="H482" s="9" t="s">
        <v>1583</v>
      </c>
      <c r="I482" s="9" t="s">
        <v>1584</v>
      </c>
      <c r="J482" s="10">
        <v>44561.0</v>
      </c>
      <c r="K482" s="9" t="s">
        <v>1658</v>
      </c>
      <c r="L482" s="9" t="s">
        <v>1659</v>
      </c>
      <c r="M482" s="12">
        <v>2.5416662E10</v>
      </c>
      <c r="N482" s="9" t="s">
        <v>1586</v>
      </c>
    </row>
    <row r="483">
      <c r="A483" s="9" t="s">
        <v>1228</v>
      </c>
      <c r="B483" s="10">
        <v>44561.0</v>
      </c>
      <c r="C483" s="11">
        <v>1.0</v>
      </c>
      <c r="D483" s="9" t="s">
        <v>65</v>
      </c>
      <c r="E483" s="11">
        <v>3050.0</v>
      </c>
      <c r="F483" s="9" t="s">
        <v>1655</v>
      </c>
      <c r="G483" s="9" t="s">
        <v>1582</v>
      </c>
      <c r="H483" s="9" t="s">
        <v>1583</v>
      </c>
      <c r="I483" s="9" t="s">
        <v>1584</v>
      </c>
      <c r="J483" s="10">
        <v>44561.0</v>
      </c>
      <c r="K483" s="9" t="s">
        <v>1658</v>
      </c>
      <c r="L483" s="9" t="s">
        <v>1659</v>
      </c>
      <c r="M483" s="12">
        <v>6.923723E9</v>
      </c>
      <c r="N483" s="9" t="s">
        <v>1586</v>
      </c>
    </row>
    <row r="484">
      <c r="A484" s="9" t="s">
        <v>1229</v>
      </c>
      <c r="B484" s="10">
        <v>44561.0</v>
      </c>
      <c r="C484" s="11">
        <v>1.0</v>
      </c>
      <c r="D484" s="9" t="s">
        <v>132</v>
      </c>
      <c r="E484" s="11">
        <v>3824.0</v>
      </c>
      <c r="F484" s="9" t="s">
        <v>1655</v>
      </c>
      <c r="G484" s="9" t="s">
        <v>1582</v>
      </c>
      <c r="H484" s="9" t="s">
        <v>1583</v>
      </c>
      <c r="I484" s="9" t="s">
        <v>1584</v>
      </c>
      <c r="J484" s="10">
        <v>44561.0</v>
      </c>
      <c r="K484" s="9" t="s">
        <v>1658</v>
      </c>
      <c r="L484" s="9" t="s">
        <v>1659</v>
      </c>
      <c r="M484" s="12">
        <v>1.2029407E10</v>
      </c>
      <c r="N484" s="9" t="s">
        <v>1586</v>
      </c>
    </row>
    <row r="485">
      <c r="A485" s="9" t="s">
        <v>1230</v>
      </c>
      <c r="B485" s="10">
        <v>44561.0</v>
      </c>
      <c r="C485" s="11">
        <v>1.0</v>
      </c>
      <c r="D485" s="9" t="s">
        <v>1231</v>
      </c>
      <c r="E485" s="11">
        <v>8893.0</v>
      </c>
      <c r="F485" s="9" t="s">
        <v>1655</v>
      </c>
      <c r="G485" s="9" t="s">
        <v>1582</v>
      </c>
      <c r="H485" s="9" t="s">
        <v>1583</v>
      </c>
      <c r="I485" s="9" t="s">
        <v>1584</v>
      </c>
      <c r="J485" s="10">
        <v>44561.0</v>
      </c>
      <c r="K485" s="9" t="s">
        <v>1658</v>
      </c>
      <c r="L485" s="9" t="s">
        <v>1659</v>
      </c>
      <c r="M485" s="12">
        <v>1.000116E9</v>
      </c>
      <c r="N485" s="9" t="s">
        <v>1586</v>
      </c>
    </row>
    <row r="486">
      <c r="A486" s="9" t="s">
        <v>1232</v>
      </c>
      <c r="B486" s="10">
        <v>44561.0</v>
      </c>
      <c r="C486" s="11">
        <v>1.0</v>
      </c>
      <c r="D486" s="9" t="s">
        <v>1233</v>
      </c>
      <c r="E486" s="11">
        <v>11207.0</v>
      </c>
      <c r="F486" s="9" t="s">
        <v>1655</v>
      </c>
      <c r="G486" s="9" t="s">
        <v>1582</v>
      </c>
      <c r="H486" s="9" t="s">
        <v>1583</v>
      </c>
      <c r="I486" s="9" t="s">
        <v>1584</v>
      </c>
      <c r="J486" s="10">
        <v>44561.0</v>
      </c>
      <c r="K486" s="9" t="s">
        <v>1658</v>
      </c>
      <c r="L486" s="9" t="s">
        <v>1659</v>
      </c>
      <c r="M486" s="12">
        <v>9.6866E7</v>
      </c>
      <c r="N486" s="9" t="s">
        <v>1586</v>
      </c>
    </row>
    <row r="487">
      <c r="A487" s="9" t="s">
        <v>1234</v>
      </c>
      <c r="B487" s="10">
        <v>44561.0</v>
      </c>
      <c r="C487" s="11">
        <v>2.0</v>
      </c>
      <c r="D487" s="9" t="s">
        <v>384</v>
      </c>
      <c r="E487" s="11">
        <v>20028.0</v>
      </c>
      <c r="F487" s="9" t="s">
        <v>1655</v>
      </c>
      <c r="G487" s="9" t="s">
        <v>1582</v>
      </c>
      <c r="H487" s="9" t="s">
        <v>1583</v>
      </c>
      <c r="I487" s="9" t="s">
        <v>1584</v>
      </c>
      <c r="J487" s="10">
        <v>44561.0</v>
      </c>
      <c r="K487" s="9" t="s">
        <v>1658</v>
      </c>
      <c r="L487" s="9" t="s">
        <v>1659</v>
      </c>
      <c r="M487" s="12">
        <v>6.19487E8</v>
      </c>
      <c r="N487" s="9" t="s">
        <v>1586</v>
      </c>
    </row>
    <row r="488">
      <c r="A488" s="9" t="s">
        <v>1235</v>
      </c>
      <c r="B488" s="10">
        <v>44561.0</v>
      </c>
      <c r="C488" s="11">
        <v>1.0</v>
      </c>
      <c r="D488" s="9" t="s">
        <v>1236</v>
      </c>
      <c r="E488" s="11">
        <v>26247.0</v>
      </c>
      <c r="F488" s="9" t="s">
        <v>1655</v>
      </c>
      <c r="G488" s="9" t="s">
        <v>1582</v>
      </c>
      <c r="H488" s="9" t="s">
        <v>1583</v>
      </c>
      <c r="I488" s="9" t="s">
        <v>1584</v>
      </c>
      <c r="J488" s="10">
        <v>44561.0</v>
      </c>
      <c r="K488" s="9" t="s">
        <v>1658</v>
      </c>
      <c r="L488" s="9" t="s">
        <v>1659</v>
      </c>
      <c r="M488" s="12">
        <v>1.06868E8</v>
      </c>
      <c r="N488" s="9" t="s">
        <v>1586</v>
      </c>
    </row>
    <row r="489">
      <c r="A489" s="9" t="s">
        <v>1237</v>
      </c>
      <c r="B489" s="10">
        <v>44561.0</v>
      </c>
      <c r="C489" s="11">
        <v>1.0</v>
      </c>
      <c r="D489" s="9" t="s">
        <v>225</v>
      </c>
      <c r="E489" s="11">
        <v>6700.0</v>
      </c>
      <c r="F489" s="9" t="s">
        <v>1655</v>
      </c>
      <c r="G489" s="9" t="s">
        <v>1582</v>
      </c>
      <c r="H489" s="9" t="s">
        <v>1583</v>
      </c>
      <c r="I489" s="9" t="s">
        <v>1584</v>
      </c>
      <c r="J489" s="10">
        <v>44561.0</v>
      </c>
      <c r="K489" s="9" t="s">
        <v>1658</v>
      </c>
      <c r="L489" s="9" t="s">
        <v>1659</v>
      </c>
      <c r="M489" s="12">
        <v>3.74102E8</v>
      </c>
      <c r="N489" s="9" t="s">
        <v>1586</v>
      </c>
    </row>
    <row r="490">
      <c r="A490" s="9" t="s">
        <v>1238</v>
      </c>
      <c r="B490" s="10">
        <v>44561.0</v>
      </c>
      <c r="C490" s="11">
        <v>1.0</v>
      </c>
      <c r="D490" s="9" t="s">
        <v>393</v>
      </c>
      <c r="E490" s="11">
        <v>11070.0</v>
      </c>
      <c r="F490" s="9" t="s">
        <v>1655</v>
      </c>
      <c r="G490" s="9" t="s">
        <v>1582</v>
      </c>
      <c r="H490" s="9" t="s">
        <v>1583</v>
      </c>
      <c r="I490" s="9" t="s">
        <v>1584</v>
      </c>
      <c r="J490" s="10">
        <v>44561.0</v>
      </c>
      <c r="K490" s="9" t="s">
        <v>1658</v>
      </c>
      <c r="L490" s="9" t="s">
        <v>1659</v>
      </c>
      <c r="M490" s="12">
        <v>1.4328E7</v>
      </c>
      <c r="N490" s="9" t="s">
        <v>1586</v>
      </c>
    </row>
    <row r="491">
      <c r="A491" s="9" t="s">
        <v>1239</v>
      </c>
      <c r="B491" s="10">
        <v>44561.0</v>
      </c>
      <c r="C491" s="11">
        <v>2.0</v>
      </c>
      <c r="D491" s="9" t="s">
        <v>378</v>
      </c>
      <c r="E491" s="11">
        <v>18465.0</v>
      </c>
      <c r="F491" s="9" t="s">
        <v>1655</v>
      </c>
      <c r="G491" s="9" t="s">
        <v>1582</v>
      </c>
      <c r="H491" s="9" t="s">
        <v>1583</v>
      </c>
      <c r="I491" s="9" t="s">
        <v>1584</v>
      </c>
      <c r="J491" s="10">
        <v>44561.0</v>
      </c>
      <c r="K491" s="9" t="s">
        <v>1658</v>
      </c>
      <c r="L491" s="9" t="s">
        <v>1659</v>
      </c>
      <c r="M491" s="12">
        <v>1.838718E9</v>
      </c>
      <c r="N491" s="9" t="s">
        <v>1586</v>
      </c>
    </row>
    <row r="492">
      <c r="A492" s="9" t="s">
        <v>1240</v>
      </c>
      <c r="B492" s="10">
        <v>44561.0</v>
      </c>
      <c r="C492" s="11">
        <v>1.0</v>
      </c>
      <c r="D492" s="9" t="s">
        <v>119</v>
      </c>
      <c r="E492" s="11">
        <v>16373.0</v>
      </c>
      <c r="F492" s="9" t="s">
        <v>1655</v>
      </c>
      <c r="G492" s="9" t="s">
        <v>1582</v>
      </c>
      <c r="H492" s="9" t="s">
        <v>1583</v>
      </c>
      <c r="I492" s="9" t="s">
        <v>1584</v>
      </c>
      <c r="J492" s="10">
        <v>44561.0</v>
      </c>
      <c r="K492" s="9" t="s">
        <v>1658</v>
      </c>
      <c r="L492" s="9" t="s">
        <v>1659</v>
      </c>
      <c r="M492" s="12">
        <v>6.839948E9</v>
      </c>
      <c r="N492" s="9" t="s">
        <v>1586</v>
      </c>
    </row>
    <row r="493">
      <c r="A493" s="9" t="s">
        <v>1241</v>
      </c>
      <c r="B493" s="10">
        <v>44561.0</v>
      </c>
      <c r="C493" s="11">
        <v>1.0</v>
      </c>
      <c r="D493" s="9" t="s">
        <v>1242</v>
      </c>
      <c r="E493" s="11">
        <v>24180.0</v>
      </c>
      <c r="F493" s="9" t="s">
        <v>1655</v>
      </c>
      <c r="G493" s="9" t="s">
        <v>1582</v>
      </c>
      <c r="H493" s="9" t="s">
        <v>1583</v>
      </c>
      <c r="I493" s="9" t="s">
        <v>1584</v>
      </c>
      <c r="J493" s="10">
        <v>44561.0</v>
      </c>
      <c r="K493" s="9" t="s">
        <v>1658</v>
      </c>
      <c r="L493" s="9" t="s">
        <v>1659</v>
      </c>
      <c r="M493" s="12">
        <v>1.617636E9</v>
      </c>
      <c r="N493" s="9" t="s">
        <v>1586</v>
      </c>
    </row>
    <row r="494">
      <c r="A494" s="9" t="s">
        <v>1243</v>
      </c>
      <c r="B494" s="10">
        <v>44561.0</v>
      </c>
      <c r="C494" s="11">
        <v>2.0</v>
      </c>
      <c r="D494" s="9" t="s">
        <v>350</v>
      </c>
      <c r="E494" s="11">
        <v>10880.0</v>
      </c>
      <c r="F494" s="9" t="s">
        <v>1655</v>
      </c>
      <c r="G494" s="9" t="s">
        <v>1582</v>
      </c>
      <c r="H494" s="9" t="s">
        <v>1583</v>
      </c>
      <c r="I494" s="9" t="s">
        <v>1584</v>
      </c>
      <c r="J494" s="10">
        <v>44561.0</v>
      </c>
      <c r="K494" s="9" t="s">
        <v>1658</v>
      </c>
      <c r="L494" s="9" t="s">
        <v>1659</v>
      </c>
      <c r="M494" s="12">
        <v>1.0687E7</v>
      </c>
      <c r="N494" s="9" t="s">
        <v>1586</v>
      </c>
    </row>
    <row r="495">
      <c r="A495" s="9" t="s">
        <v>1244</v>
      </c>
      <c r="B495" s="10">
        <v>44561.0</v>
      </c>
      <c r="C495" s="11">
        <v>2.0</v>
      </c>
      <c r="D495" s="9" t="s">
        <v>323</v>
      </c>
      <c r="E495" s="11">
        <v>9989.0</v>
      </c>
      <c r="F495" s="9" t="s">
        <v>1655</v>
      </c>
      <c r="G495" s="9" t="s">
        <v>1582</v>
      </c>
      <c r="H495" s="9" t="s">
        <v>1583</v>
      </c>
      <c r="I495" s="9" t="s">
        <v>1584</v>
      </c>
      <c r="J495" s="10">
        <v>44561.0</v>
      </c>
      <c r="K495" s="9" t="s">
        <v>1658</v>
      </c>
      <c r="L495" s="9" t="s">
        <v>1659</v>
      </c>
      <c r="M495" s="12">
        <v>6.573E8</v>
      </c>
      <c r="N495" s="9" t="s">
        <v>1586</v>
      </c>
    </row>
    <row r="496">
      <c r="A496" s="9" t="s">
        <v>1245</v>
      </c>
      <c r="B496" s="10">
        <v>44286.0</v>
      </c>
      <c r="C496" s="11">
        <v>1.0</v>
      </c>
      <c r="D496" s="9" t="s">
        <v>1246</v>
      </c>
      <c r="E496" s="11">
        <v>25917.0</v>
      </c>
      <c r="F496" s="9" t="s">
        <v>1655</v>
      </c>
      <c r="G496" s="9" t="s">
        <v>1582</v>
      </c>
      <c r="H496" s="9" t="s">
        <v>1583</v>
      </c>
      <c r="I496" s="9" t="s">
        <v>1584</v>
      </c>
      <c r="J496" s="10">
        <v>44286.0</v>
      </c>
      <c r="K496" s="9" t="s">
        <v>1658</v>
      </c>
      <c r="L496" s="9" t="s">
        <v>1659</v>
      </c>
      <c r="M496" s="12">
        <v>1.0725955E10</v>
      </c>
      <c r="N496" s="9" t="s">
        <v>1586</v>
      </c>
    </row>
    <row r="497">
      <c r="A497" s="9" t="s">
        <v>1247</v>
      </c>
      <c r="B497" s="10">
        <v>44561.0</v>
      </c>
      <c r="C497" s="11">
        <v>1.0</v>
      </c>
      <c r="D497" s="9" t="s">
        <v>361</v>
      </c>
      <c r="E497" s="11">
        <v>11231.0</v>
      </c>
      <c r="F497" s="9" t="s">
        <v>1655</v>
      </c>
      <c r="G497" s="9" t="s">
        <v>1582</v>
      </c>
      <c r="H497" s="9" t="s">
        <v>1583</v>
      </c>
      <c r="I497" s="9" t="s">
        <v>1584</v>
      </c>
      <c r="J497" s="10">
        <v>44561.0</v>
      </c>
      <c r="K497" s="9" t="s">
        <v>1658</v>
      </c>
      <c r="L497" s="9" t="s">
        <v>1659</v>
      </c>
      <c r="M497" s="12">
        <v>1.471E7</v>
      </c>
      <c r="N497" s="9" t="s">
        <v>1586</v>
      </c>
    </row>
    <row r="498">
      <c r="A498" s="9" t="s">
        <v>1248</v>
      </c>
      <c r="B498" s="10">
        <v>44561.0</v>
      </c>
      <c r="C498" s="11">
        <v>1.0</v>
      </c>
      <c r="D498" s="9" t="s">
        <v>126</v>
      </c>
      <c r="E498" s="11">
        <v>3328.0</v>
      </c>
      <c r="F498" s="9" t="s">
        <v>1655</v>
      </c>
      <c r="G498" s="9" t="s">
        <v>1582</v>
      </c>
      <c r="H498" s="9" t="s">
        <v>1583</v>
      </c>
      <c r="I498" s="9" t="s">
        <v>1584</v>
      </c>
      <c r="J498" s="10">
        <v>44561.0</v>
      </c>
      <c r="K498" s="9" t="s">
        <v>1658</v>
      </c>
      <c r="L498" s="9" t="s">
        <v>1659</v>
      </c>
      <c r="M498" s="12">
        <v>9.140734E9</v>
      </c>
      <c r="N498" s="9" t="s">
        <v>1586</v>
      </c>
    </row>
    <row r="499">
      <c r="A499" s="9" t="s">
        <v>1249</v>
      </c>
      <c r="B499" s="10">
        <v>44561.0</v>
      </c>
      <c r="C499" s="11">
        <v>1.0</v>
      </c>
      <c r="D499" s="9" t="s">
        <v>1250</v>
      </c>
      <c r="E499" s="11">
        <v>26484.0</v>
      </c>
      <c r="F499" s="9" t="s">
        <v>1655</v>
      </c>
      <c r="G499" s="9" t="s">
        <v>1582</v>
      </c>
      <c r="H499" s="9" t="s">
        <v>1583</v>
      </c>
      <c r="I499" s="9" t="s">
        <v>1584</v>
      </c>
      <c r="J499" s="10">
        <v>44561.0</v>
      </c>
      <c r="K499" s="9" t="s">
        <v>1658</v>
      </c>
      <c r="L499" s="9" t="s">
        <v>1659</v>
      </c>
      <c r="M499" s="12">
        <v>3.858709E9</v>
      </c>
      <c r="N499" s="9" t="s">
        <v>1586</v>
      </c>
    </row>
    <row r="500">
      <c r="A500" s="9" t="s">
        <v>1251</v>
      </c>
      <c r="B500" s="10">
        <v>44561.0</v>
      </c>
      <c r="C500" s="11">
        <v>1.0</v>
      </c>
      <c r="D500" s="9" t="s">
        <v>383</v>
      </c>
      <c r="E500" s="11">
        <v>4170.0</v>
      </c>
      <c r="F500" s="9" t="s">
        <v>1655</v>
      </c>
      <c r="G500" s="9" t="s">
        <v>1582</v>
      </c>
      <c r="H500" s="9" t="s">
        <v>1583</v>
      </c>
      <c r="I500" s="9" t="s">
        <v>1584</v>
      </c>
      <c r="J500" s="10">
        <v>44561.0</v>
      </c>
      <c r="K500" s="9" t="s">
        <v>1658</v>
      </c>
      <c r="L500" s="9" t="s">
        <v>1659</v>
      </c>
      <c r="M500" s="12">
        <v>2.0027E11</v>
      </c>
      <c r="N500" s="9" t="s">
        <v>1586</v>
      </c>
    </row>
    <row r="501">
      <c r="A501" s="9" t="s">
        <v>1252</v>
      </c>
      <c r="B501" s="10">
        <v>44561.0</v>
      </c>
      <c r="C501" s="11">
        <v>1.0</v>
      </c>
      <c r="D501" s="9" t="s">
        <v>216</v>
      </c>
      <c r="E501" s="11">
        <v>3980.0</v>
      </c>
      <c r="F501" s="9" t="s">
        <v>1655</v>
      </c>
      <c r="G501" s="9" t="s">
        <v>1582</v>
      </c>
      <c r="H501" s="9" t="s">
        <v>1583</v>
      </c>
      <c r="I501" s="9" t="s">
        <v>1584</v>
      </c>
      <c r="J501" s="10">
        <v>44561.0</v>
      </c>
      <c r="K501" s="9" t="s">
        <v>1658</v>
      </c>
      <c r="L501" s="9" t="s">
        <v>1659</v>
      </c>
      <c r="M501" s="12">
        <v>8.833265E9</v>
      </c>
      <c r="N501" s="9" t="s">
        <v>1586</v>
      </c>
    </row>
    <row r="502">
      <c r="A502" s="9" t="s">
        <v>1253</v>
      </c>
      <c r="B502" s="10">
        <v>44561.0</v>
      </c>
      <c r="C502" s="11">
        <v>1.0</v>
      </c>
      <c r="D502" s="9" t="s">
        <v>1254</v>
      </c>
      <c r="E502" s="11">
        <v>24791.0</v>
      </c>
      <c r="F502" s="9" t="s">
        <v>1655</v>
      </c>
      <c r="G502" s="9" t="s">
        <v>1582</v>
      </c>
      <c r="H502" s="9" t="s">
        <v>1589</v>
      </c>
      <c r="I502" s="9" t="s">
        <v>1584</v>
      </c>
      <c r="J502" s="10">
        <v>44561.0</v>
      </c>
      <c r="K502" s="9" t="s">
        <v>1658</v>
      </c>
      <c r="L502" s="9" t="s">
        <v>1659</v>
      </c>
      <c r="M502" s="12">
        <v>4.439767E9</v>
      </c>
      <c r="N502" s="9" t="s">
        <v>1586</v>
      </c>
    </row>
    <row r="503">
      <c r="A503" s="9" t="s">
        <v>1255</v>
      </c>
      <c r="B503" s="10">
        <v>44561.0</v>
      </c>
      <c r="C503" s="11">
        <v>1.0</v>
      </c>
      <c r="D503" s="9" t="s">
        <v>1256</v>
      </c>
      <c r="E503" s="11">
        <v>24805.0</v>
      </c>
      <c r="F503" s="9" t="s">
        <v>1655</v>
      </c>
      <c r="G503" s="9" t="s">
        <v>1582</v>
      </c>
      <c r="H503" s="9" t="s">
        <v>1589</v>
      </c>
      <c r="I503" s="9" t="s">
        <v>1584</v>
      </c>
      <c r="J503" s="10">
        <v>44561.0</v>
      </c>
      <c r="K503" s="9" t="s">
        <v>1658</v>
      </c>
      <c r="L503" s="9" t="s">
        <v>1659</v>
      </c>
      <c r="M503" s="12">
        <v>0.0</v>
      </c>
      <c r="N503" s="9" t="s">
        <v>1586</v>
      </c>
    </row>
    <row r="504">
      <c r="A504" s="9" t="s">
        <v>1257</v>
      </c>
      <c r="B504" s="10">
        <v>44561.0</v>
      </c>
      <c r="C504" s="11">
        <v>2.0</v>
      </c>
      <c r="D504" s="9" t="s">
        <v>112</v>
      </c>
      <c r="E504" s="11">
        <v>16616.0</v>
      </c>
      <c r="F504" s="9" t="s">
        <v>1655</v>
      </c>
      <c r="G504" s="9" t="s">
        <v>1582</v>
      </c>
      <c r="H504" s="9" t="s">
        <v>1583</v>
      </c>
      <c r="I504" s="9" t="s">
        <v>1584</v>
      </c>
      <c r="J504" s="10">
        <v>44561.0</v>
      </c>
      <c r="K504" s="9" t="s">
        <v>1658</v>
      </c>
      <c r="L504" s="9" t="s">
        <v>1659</v>
      </c>
      <c r="M504" s="12">
        <v>1.265576E9</v>
      </c>
      <c r="N504" s="9" t="s">
        <v>1586</v>
      </c>
    </row>
    <row r="505">
      <c r="A505" s="9" t="s">
        <v>1258</v>
      </c>
      <c r="B505" s="10">
        <v>44561.0</v>
      </c>
      <c r="C505" s="11">
        <v>1.0</v>
      </c>
      <c r="D505" s="9" t="s">
        <v>380</v>
      </c>
      <c r="E505" s="11">
        <v>11592.0</v>
      </c>
      <c r="F505" s="9" t="s">
        <v>1655</v>
      </c>
      <c r="G505" s="9" t="s">
        <v>1582</v>
      </c>
      <c r="H505" s="9" t="s">
        <v>1583</v>
      </c>
      <c r="I505" s="9" t="s">
        <v>1584</v>
      </c>
      <c r="J505" s="10">
        <v>44561.0</v>
      </c>
      <c r="K505" s="9" t="s">
        <v>1658</v>
      </c>
      <c r="L505" s="9" t="s">
        <v>1659</v>
      </c>
      <c r="M505" s="12">
        <v>1.805722E9</v>
      </c>
      <c r="N505" s="9" t="s">
        <v>1586</v>
      </c>
    </row>
    <row r="506">
      <c r="A506" s="9" t="s">
        <v>1261</v>
      </c>
      <c r="B506" s="10">
        <v>44561.0</v>
      </c>
      <c r="C506" s="11">
        <v>1.0</v>
      </c>
      <c r="D506" s="9" t="s">
        <v>1262</v>
      </c>
      <c r="E506" s="11">
        <v>24295.0</v>
      </c>
      <c r="F506" s="9" t="s">
        <v>1655</v>
      </c>
      <c r="G506" s="9" t="s">
        <v>1582</v>
      </c>
      <c r="H506" s="9" t="s">
        <v>1583</v>
      </c>
      <c r="I506" s="9" t="s">
        <v>1584</v>
      </c>
      <c r="J506" s="10">
        <v>44561.0</v>
      </c>
      <c r="K506" s="9" t="s">
        <v>1658</v>
      </c>
      <c r="L506" s="9" t="s">
        <v>1659</v>
      </c>
      <c r="M506" s="12">
        <v>1.41E10</v>
      </c>
      <c r="N506" s="9" t="s">
        <v>1586</v>
      </c>
    </row>
    <row r="507">
      <c r="A507" s="9" t="s">
        <v>1263</v>
      </c>
      <c r="B507" s="10">
        <v>44561.0</v>
      </c>
      <c r="C507" s="11">
        <v>2.0</v>
      </c>
      <c r="D507" s="9" t="s">
        <v>1264</v>
      </c>
      <c r="E507" s="11">
        <v>25267.0</v>
      </c>
      <c r="F507" s="9" t="s">
        <v>1655</v>
      </c>
      <c r="G507" s="9" t="s">
        <v>1582</v>
      </c>
      <c r="H507" s="9" t="s">
        <v>1583</v>
      </c>
      <c r="I507" s="9" t="s">
        <v>1584</v>
      </c>
      <c r="J507" s="10">
        <v>44561.0</v>
      </c>
      <c r="K507" s="9" t="s">
        <v>1658</v>
      </c>
      <c r="L507" s="9" t="s">
        <v>1659</v>
      </c>
      <c r="M507" s="12">
        <v>6.3056E7</v>
      </c>
      <c r="N507" s="9" t="s">
        <v>1586</v>
      </c>
    </row>
    <row r="508">
      <c r="A508" s="9" t="s">
        <v>1265</v>
      </c>
      <c r="B508" s="10">
        <v>44561.0</v>
      </c>
      <c r="C508" s="11">
        <v>1.0</v>
      </c>
      <c r="D508" s="9" t="s">
        <v>1266</v>
      </c>
      <c r="E508" s="11">
        <v>24970.0</v>
      </c>
      <c r="F508" s="9" t="s">
        <v>1655</v>
      </c>
      <c r="G508" s="9" t="s">
        <v>1582</v>
      </c>
      <c r="H508" s="9" t="s">
        <v>1589</v>
      </c>
      <c r="I508" s="9" t="s">
        <v>1584</v>
      </c>
      <c r="J508" s="10">
        <v>44561.0</v>
      </c>
      <c r="K508" s="9" t="s">
        <v>1658</v>
      </c>
      <c r="L508" s="9" t="s">
        <v>1659</v>
      </c>
      <c r="M508" s="12">
        <v>5.44737E8</v>
      </c>
      <c r="N508" s="9" t="s">
        <v>1586</v>
      </c>
    </row>
    <row r="509">
      <c r="A509" s="9" t="s">
        <v>1267</v>
      </c>
      <c r="B509" s="10">
        <v>44561.0</v>
      </c>
      <c r="C509" s="11">
        <v>1.0</v>
      </c>
      <c r="D509" s="9" t="s">
        <v>1268</v>
      </c>
      <c r="E509" s="11">
        <v>25739.0</v>
      </c>
      <c r="F509" s="9" t="s">
        <v>1655</v>
      </c>
      <c r="G509" s="9" t="s">
        <v>1582</v>
      </c>
      <c r="H509" s="9" t="s">
        <v>1583</v>
      </c>
      <c r="I509" s="9" t="s">
        <v>1584</v>
      </c>
      <c r="J509" s="10">
        <v>44561.0</v>
      </c>
      <c r="K509" s="9" t="s">
        <v>1658</v>
      </c>
      <c r="L509" s="9" t="s">
        <v>1659</v>
      </c>
      <c r="M509" s="12">
        <v>1.71268E8</v>
      </c>
      <c r="N509" s="9" t="s">
        <v>1586</v>
      </c>
    </row>
    <row r="510">
      <c r="A510" s="9" t="s">
        <v>1269</v>
      </c>
      <c r="B510" s="10">
        <v>44561.0</v>
      </c>
      <c r="C510" s="11">
        <v>1.0</v>
      </c>
      <c r="D510" s="9" t="s">
        <v>1270</v>
      </c>
      <c r="E510" s="11">
        <v>26107.0</v>
      </c>
      <c r="F510" s="9" t="s">
        <v>1655</v>
      </c>
      <c r="G510" s="9" t="s">
        <v>1582</v>
      </c>
      <c r="H510" s="9" t="s">
        <v>1583</v>
      </c>
      <c r="I510" s="9" t="s">
        <v>1584</v>
      </c>
      <c r="J510" s="10">
        <v>44561.0</v>
      </c>
      <c r="K510" s="9" t="s">
        <v>1658</v>
      </c>
      <c r="L510" s="9" t="s">
        <v>1659</v>
      </c>
      <c r="M510" s="12">
        <v>9.91176E8</v>
      </c>
      <c r="N510" s="9" t="s">
        <v>1586</v>
      </c>
    </row>
    <row r="511">
      <c r="A511" s="9" t="s">
        <v>1271</v>
      </c>
      <c r="B511" s="10">
        <v>44561.0</v>
      </c>
      <c r="C511" s="11">
        <v>1.0</v>
      </c>
      <c r="D511" s="9" t="s">
        <v>1272</v>
      </c>
      <c r="E511" s="11">
        <v>26263.0</v>
      </c>
      <c r="F511" s="9" t="s">
        <v>1655</v>
      </c>
      <c r="G511" s="9" t="s">
        <v>1582</v>
      </c>
      <c r="H511" s="9" t="s">
        <v>1583</v>
      </c>
      <c r="I511" s="9" t="s">
        <v>1584</v>
      </c>
      <c r="J511" s="10">
        <v>44561.0</v>
      </c>
      <c r="K511" s="9" t="s">
        <v>1658</v>
      </c>
      <c r="L511" s="9" t="s">
        <v>1659</v>
      </c>
      <c r="M511" s="12">
        <v>4.5549E7</v>
      </c>
      <c r="N511" s="9" t="s">
        <v>1586</v>
      </c>
    </row>
    <row r="512">
      <c r="A512" s="9" t="s">
        <v>1273</v>
      </c>
      <c r="B512" s="10">
        <v>44561.0</v>
      </c>
      <c r="C512" s="11">
        <v>1.0</v>
      </c>
      <c r="D512" s="9" t="s">
        <v>1274</v>
      </c>
      <c r="E512" s="11">
        <v>26581.0</v>
      </c>
      <c r="F512" s="9" t="s">
        <v>1655</v>
      </c>
      <c r="G512" s="9" t="s">
        <v>1582</v>
      </c>
      <c r="H512" s="9" t="s">
        <v>1583</v>
      </c>
      <c r="I512" s="9" t="s">
        <v>1584</v>
      </c>
      <c r="J512" s="10">
        <v>44561.0</v>
      </c>
      <c r="K512" s="9" t="s">
        <v>1658</v>
      </c>
      <c r="L512" s="9" t="s">
        <v>1659</v>
      </c>
      <c r="M512" s="12">
        <v>1.8478E7</v>
      </c>
      <c r="N512" s="9" t="s">
        <v>1586</v>
      </c>
    </row>
    <row r="513">
      <c r="A513" s="9" t="s">
        <v>1275</v>
      </c>
      <c r="B513" s="10">
        <v>44561.0</v>
      </c>
      <c r="C513" s="11">
        <v>1.0</v>
      </c>
      <c r="D513" s="9" t="s">
        <v>1276</v>
      </c>
      <c r="E513" s="11">
        <v>25380.0</v>
      </c>
      <c r="F513" s="9" t="s">
        <v>1655</v>
      </c>
      <c r="G513" s="9" t="s">
        <v>1582</v>
      </c>
      <c r="H513" s="9" t="s">
        <v>1583</v>
      </c>
      <c r="I513" s="9" t="s">
        <v>1584</v>
      </c>
      <c r="J513" s="10">
        <v>44561.0</v>
      </c>
      <c r="K513" s="9" t="s">
        <v>1658</v>
      </c>
      <c r="L513" s="9" t="s">
        <v>1659</v>
      </c>
      <c r="M513" s="12">
        <v>0.0</v>
      </c>
      <c r="N513" s="9" t="s">
        <v>1586</v>
      </c>
    </row>
    <row r="514">
      <c r="A514" s="9" t="s">
        <v>1277</v>
      </c>
      <c r="B514" s="10">
        <v>44561.0</v>
      </c>
      <c r="C514" s="11">
        <v>2.0</v>
      </c>
      <c r="D514" s="9" t="s">
        <v>1278</v>
      </c>
      <c r="E514" s="11">
        <v>23302.0</v>
      </c>
      <c r="F514" s="9" t="s">
        <v>1655</v>
      </c>
      <c r="G514" s="9" t="s">
        <v>1582</v>
      </c>
      <c r="H514" s="9" t="s">
        <v>1589</v>
      </c>
      <c r="I514" s="9" t="s">
        <v>1584</v>
      </c>
      <c r="J514" s="10">
        <v>44561.0</v>
      </c>
      <c r="K514" s="9" t="s">
        <v>1658</v>
      </c>
      <c r="L514" s="9" t="s">
        <v>1659</v>
      </c>
      <c r="M514" s="12">
        <v>1.4834686E10</v>
      </c>
      <c r="N514" s="9" t="s">
        <v>1586</v>
      </c>
    </row>
    <row r="515">
      <c r="A515" s="9" t="s">
        <v>1279</v>
      </c>
      <c r="B515" s="10">
        <v>44561.0</v>
      </c>
      <c r="C515" s="11">
        <v>1.0</v>
      </c>
      <c r="D515" s="9" t="s">
        <v>1280</v>
      </c>
      <c r="E515" s="11">
        <v>26948.0</v>
      </c>
      <c r="F515" s="9" t="s">
        <v>1655</v>
      </c>
      <c r="G515" s="9" t="s">
        <v>1582</v>
      </c>
      <c r="H515" s="9" t="s">
        <v>1583</v>
      </c>
      <c r="I515" s="9" t="s">
        <v>1584</v>
      </c>
      <c r="J515" s="10">
        <v>44561.0</v>
      </c>
      <c r="K515" s="9" t="s">
        <v>1658</v>
      </c>
      <c r="L515" s="9" t="s">
        <v>1659</v>
      </c>
      <c r="M515" s="12">
        <v>3.23434E8</v>
      </c>
      <c r="N515" s="9" t="s">
        <v>1586</v>
      </c>
    </row>
    <row r="516">
      <c r="A516" s="9" t="s">
        <v>1281</v>
      </c>
      <c r="B516" s="10">
        <v>44561.0</v>
      </c>
      <c r="C516" s="11">
        <v>1.0</v>
      </c>
      <c r="D516" s="9" t="s">
        <v>1282</v>
      </c>
      <c r="E516" s="11">
        <v>26875.0</v>
      </c>
      <c r="F516" s="9" t="s">
        <v>1655</v>
      </c>
      <c r="G516" s="9" t="s">
        <v>1582</v>
      </c>
      <c r="H516" s="9" t="s">
        <v>1583</v>
      </c>
      <c r="I516" s="9" t="s">
        <v>1584</v>
      </c>
      <c r="J516" s="10">
        <v>44561.0</v>
      </c>
      <c r="K516" s="9" t="s">
        <v>1658</v>
      </c>
      <c r="L516" s="9" t="s">
        <v>1659</v>
      </c>
      <c r="M516" s="12">
        <v>1.583461E9</v>
      </c>
      <c r="N516" s="9" t="s">
        <v>1586</v>
      </c>
    </row>
    <row r="517">
      <c r="A517" s="9" t="s">
        <v>1283</v>
      </c>
      <c r="B517" s="10">
        <v>44561.0</v>
      </c>
      <c r="C517" s="11">
        <v>1.0</v>
      </c>
      <c r="D517" s="9" t="s">
        <v>1284</v>
      </c>
      <c r="E517" s="11">
        <v>25054.0</v>
      </c>
      <c r="F517" s="9" t="s">
        <v>1655</v>
      </c>
      <c r="G517" s="9" t="s">
        <v>1582</v>
      </c>
      <c r="H517" s="9" t="s">
        <v>1589</v>
      </c>
      <c r="I517" s="9" t="s">
        <v>1584</v>
      </c>
      <c r="J517" s="10">
        <v>44561.0</v>
      </c>
      <c r="K517" s="9" t="s">
        <v>1658</v>
      </c>
      <c r="L517" s="9" t="s">
        <v>1659</v>
      </c>
      <c r="M517" s="12">
        <v>0.0</v>
      </c>
      <c r="N517" s="9" t="s">
        <v>1586</v>
      </c>
    </row>
    <row r="518">
      <c r="A518" s="9" t="s">
        <v>1285</v>
      </c>
      <c r="B518" s="10">
        <v>44561.0</v>
      </c>
      <c r="C518" s="11">
        <v>2.0</v>
      </c>
      <c r="D518" s="9" t="s">
        <v>1286</v>
      </c>
      <c r="E518" s="11">
        <v>23817.0</v>
      </c>
      <c r="F518" s="9" t="s">
        <v>1655</v>
      </c>
      <c r="G518" s="9" t="s">
        <v>1582</v>
      </c>
      <c r="H518" s="9" t="s">
        <v>1583</v>
      </c>
      <c r="I518" s="9" t="s">
        <v>1584</v>
      </c>
      <c r="J518" s="10">
        <v>44561.0</v>
      </c>
      <c r="K518" s="9" t="s">
        <v>1658</v>
      </c>
      <c r="L518" s="9" t="s">
        <v>1659</v>
      </c>
      <c r="M518" s="12">
        <v>7.7908E7</v>
      </c>
      <c r="N518" s="9" t="s">
        <v>1586</v>
      </c>
    </row>
    <row r="519">
      <c r="A519" s="9" t="s">
        <v>1287</v>
      </c>
      <c r="B519" s="10">
        <v>44561.0</v>
      </c>
      <c r="C519" s="11">
        <v>1.0</v>
      </c>
      <c r="D519" s="9" t="s">
        <v>1288</v>
      </c>
      <c r="E519" s="11">
        <v>26018.0</v>
      </c>
      <c r="F519" s="9" t="s">
        <v>1655</v>
      </c>
      <c r="G519" s="9" t="s">
        <v>1582</v>
      </c>
      <c r="H519" s="9" t="s">
        <v>1583</v>
      </c>
      <c r="I519" s="9" t="s">
        <v>1584</v>
      </c>
      <c r="J519" s="10">
        <v>44561.0</v>
      </c>
      <c r="K519" s="9" t="s">
        <v>1658</v>
      </c>
      <c r="L519" s="9" t="s">
        <v>1659</v>
      </c>
      <c r="M519" s="12">
        <v>7.1734E7</v>
      </c>
      <c r="N519" s="9" t="s">
        <v>1586</v>
      </c>
    </row>
    <row r="520">
      <c r="A520" s="9" t="s">
        <v>1289</v>
      </c>
      <c r="B520" s="10">
        <v>44561.0</v>
      </c>
      <c r="C520" s="11">
        <v>1.0</v>
      </c>
      <c r="D520" s="9" t="s">
        <v>1290</v>
      </c>
      <c r="E520" s="11">
        <v>26859.0</v>
      </c>
      <c r="F520" s="9" t="s">
        <v>1655</v>
      </c>
      <c r="G520" s="9" t="s">
        <v>1582</v>
      </c>
      <c r="H520" s="9" t="s">
        <v>1583</v>
      </c>
      <c r="I520" s="9" t="s">
        <v>1584</v>
      </c>
      <c r="J520" s="10">
        <v>44561.0</v>
      </c>
      <c r="K520" s="9" t="s">
        <v>1658</v>
      </c>
      <c r="L520" s="9" t="s">
        <v>1659</v>
      </c>
      <c r="M520" s="12">
        <v>1241000.0</v>
      </c>
      <c r="N520" s="9" t="s">
        <v>1586</v>
      </c>
    </row>
    <row r="521">
      <c r="A521" s="9" t="s">
        <v>1291</v>
      </c>
      <c r="B521" s="10">
        <v>44561.0</v>
      </c>
      <c r="C521" s="11">
        <v>1.0</v>
      </c>
      <c r="D521" s="9" t="s">
        <v>1292</v>
      </c>
      <c r="E521" s="11">
        <v>25593.0</v>
      </c>
      <c r="F521" s="9" t="s">
        <v>1655</v>
      </c>
      <c r="G521" s="9" t="s">
        <v>1582</v>
      </c>
      <c r="H521" s="9" t="s">
        <v>1583</v>
      </c>
      <c r="I521" s="9" t="s">
        <v>1584</v>
      </c>
      <c r="J521" s="10">
        <v>44561.0</v>
      </c>
      <c r="K521" s="9" t="s">
        <v>1658</v>
      </c>
      <c r="L521" s="9" t="s">
        <v>1659</v>
      </c>
      <c r="M521" s="12">
        <v>0.0</v>
      </c>
      <c r="N521" s="9" t="s">
        <v>1586</v>
      </c>
    </row>
    <row r="522">
      <c r="A522" s="9" t="s">
        <v>1295</v>
      </c>
      <c r="B522" s="10">
        <v>44561.0</v>
      </c>
      <c r="C522" s="11">
        <v>3.0</v>
      </c>
      <c r="D522" s="9" t="s">
        <v>1296</v>
      </c>
      <c r="E522" s="11">
        <v>25640.0</v>
      </c>
      <c r="F522" s="9" t="s">
        <v>1655</v>
      </c>
      <c r="G522" s="9" t="s">
        <v>1582</v>
      </c>
      <c r="H522" s="9" t="s">
        <v>1583</v>
      </c>
      <c r="I522" s="9" t="s">
        <v>1584</v>
      </c>
      <c r="J522" s="10">
        <v>44561.0</v>
      </c>
      <c r="K522" s="9" t="s">
        <v>1658</v>
      </c>
      <c r="L522" s="9" t="s">
        <v>1659</v>
      </c>
      <c r="M522" s="12">
        <v>0.0</v>
      </c>
      <c r="N522" s="9" t="s">
        <v>1586</v>
      </c>
    </row>
    <row r="523">
      <c r="A523" s="9" t="s">
        <v>1297</v>
      </c>
      <c r="B523" s="10">
        <v>44377.0</v>
      </c>
      <c r="C523" s="11">
        <v>1.0</v>
      </c>
      <c r="D523" s="9" t="s">
        <v>1298</v>
      </c>
      <c r="E523" s="11">
        <v>26328.0</v>
      </c>
      <c r="F523" s="9" t="s">
        <v>1655</v>
      </c>
      <c r="G523" s="9" t="s">
        <v>1582</v>
      </c>
      <c r="H523" s="9" t="s">
        <v>1583</v>
      </c>
      <c r="I523" s="9" t="s">
        <v>1584</v>
      </c>
      <c r="J523" s="10">
        <v>44377.0</v>
      </c>
      <c r="K523" s="9" t="s">
        <v>1658</v>
      </c>
      <c r="L523" s="9" t="s">
        <v>1659</v>
      </c>
      <c r="M523" s="12">
        <v>8.2941E7</v>
      </c>
      <c r="N523" s="9" t="s">
        <v>1586</v>
      </c>
    </row>
    <row r="524">
      <c r="A524" s="9" t="s">
        <v>1297</v>
      </c>
      <c r="B524" s="10">
        <v>44561.0</v>
      </c>
      <c r="C524" s="11">
        <v>2.0</v>
      </c>
      <c r="D524" s="9" t="s">
        <v>1298</v>
      </c>
      <c r="E524" s="11">
        <v>26328.0</v>
      </c>
      <c r="F524" s="9" t="s">
        <v>1655</v>
      </c>
      <c r="G524" s="9" t="s">
        <v>1582</v>
      </c>
      <c r="H524" s="9" t="s">
        <v>1583</v>
      </c>
      <c r="I524" s="9" t="s">
        <v>1584</v>
      </c>
      <c r="J524" s="10">
        <v>44561.0</v>
      </c>
      <c r="K524" s="9" t="s">
        <v>1658</v>
      </c>
      <c r="L524" s="9" t="s">
        <v>1659</v>
      </c>
      <c r="M524" s="12">
        <v>9.2464E7</v>
      </c>
      <c r="N524" s="9" t="s">
        <v>1586</v>
      </c>
    </row>
    <row r="525">
      <c r="A525" s="9" t="s">
        <v>1299</v>
      </c>
      <c r="B525" s="10">
        <v>44561.0</v>
      </c>
      <c r="C525" s="11">
        <v>2.0</v>
      </c>
      <c r="D525" s="9" t="s">
        <v>1300</v>
      </c>
      <c r="E525" s="11">
        <v>25240.0</v>
      </c>
      <c r="F525" s="9" t="s">
        <v>1655</v>
      </c>
      <c r="G525" s="9" t="s">
        <v>1582</v>
      </c>
      <c r="H525" s="9" t="s">
        <v>1583</v>
      </c>
      <c r="I525" s="9" t="s">
        <v>1584</v>
      </c>
      <c r="J525" s="10">
        <v>44561.0</v>
      </c>
      <c r="K525" s="9" t="s">
        <v>1658</v>
      </c>
      <c r="L525" s="9" t="s">
        <v>1659</v>
      </c>
      <c r="M525" s="12">
        <v>0.0</v>
      </c>
      <c r="N525" s="9" t="s">
        <v>1586</v>
      </c>
    </row>
    <row r="526">
      <c r="A526" s="9" t="s">
        <v>1301</v>
      </c>
      <c r="B526" s="10">
        <v>44561.0</v>
      </c>
      <c r="C526" s="11">
        <v>1.0</v>
      </c>
      <c r="D526" s="9" t="s">
        <v>1302</v>
      </c>
      <c r="E526" s="11">
        <v>26298.0</v>
      </c>
      <c r="F526" s="9" t="s">
        <v>1655</v>
      </c>
      <c r="G526" s="9" t="s">
        <v>1582</v>
      </c>
      <c r="H526" s="9" t="s">
        <v>1583</v>
      </c>
      <c r="I526" s="9" t="s">
        <v>1584</v>
      </c>
      <c r="J526" s="10">
        <v>44561.0</v>
      </c>
      <c r="K526" s="9" t="s">
        <v>1658</v>
      </c>
      <c r="L526" s="9" t="s">
        <v>1659</v>
      </c>
      <c r="M526" s="12">
        <v>2301000.0</v>
      </c>
      <c r="N526" s="9" t="s">
        <v>1586</v>
      </c>
    </row>
    <row r="527">
      <c r="A527" s="9" t="s">
        <v>1303</v>
      </c>
      <c r="B527" s="10">
        <v>44561.0</v>
      </c>
      <c r="C527" s="11">
        <v>1.0</v>
      </c>
      <c r="D527" s="9" t="s">
        <v>1304</v>
      </c>
      <c r="E527" s="11">
        <v>25720.0</v>
      </c>
      <c r="F527" s="9" t="s">
        <v>1655</v>
      </c>
      <c r="G527" s="9" t="s">
        <v>1582</v>
      </c>
      <c r="H527" s="9" t="s">
        <v>1583</v>
      </c>
      <c r="I527" s="9" t="s">
        <v>1584</v>
      </c>
      <c r="J527" s="10">
        <v>44561.0</v>
      </c>
      <c r="K527" s="9" t="s">
        <v>1658</v>
      </c>
      <c r="L527" s="9" t="s">
        <v>1659</v>
      </c>
      <c r="M527" s="12">
        <v>9361000.0</v>
      </c>
      <c r="N527" s="9" t="s">
        <v>1586</v>
      </c>
    </row>
    <row r="528">
      <c r="A528" s="9" t="s">
        <v>1305</v>
      </c>
      <c r="B528" s="10">
        <v>44561.0</v>
      </c>
      <c r="C528" s="11">
        <v>1.0</v>
      </c>
      <c r="D528" s="9" t="s">
        <v>1306</v>
      </c>
      <c r="E528" s="11">
        <v>80195.0</v>
      </c>
      <c r="F528" s="9" t="s">
        <v>1655</v>
      </c>
      <c r="G528" s="9" t="s">
        <v>1582</v>
      </c>
      <c r="H528" s="9" t="s">
        <v>1583</v>
      </c>
      <c r="I528" s="9" t="s">
        <v>1584</v>
      </c>
      <c r="J528" s="10">
        <v>44561.0</v>
      </c>
      <c r="K528" s="9" t="s">
        <v>1658</v>
      </c>
      <c r="L528" s="9" t="s">
        <v>1659</v>
      </c>
      <c r="M528" s="12">
        <v>0.0</v>
      </c>
      <c r="N528" s="9" t="s">
        <v>1586</v>
      </c>
    </row>
    <row r="529">
      <c r="A529" s="9" t="s">
        <v>1307</v>
      </c>
      <c r="B529" s="10">
        <v>44561.0</v>
      </c>
      <c r="C529" s="11">
        <v>2.0</v>
      </c>
      <c r="D529" s="9" t="s">
        <v>1308</v>
      </c>
      <c r="E529" s="11">
        <v>25747.0</v>
      </c>
      <c r="F529" s="9" t="s">
        <v>1655</v>
      </c>
      <c r="G529" s="9" t="s">
        <v>1582</v>
      </c>
      <c r="H529" s="9" t="s">
        <v>1583</v>
      </c>
      <c r="I529" s="9" t="s">
        <v>1584</v>
      </c>
      <c r="J529" s="10">
        <v>44561.0</v>
      </c>
      <c r="K529" s="9" t="s">
        <v>1658</v>
      </c>
      <c r="L529" s="9" t="s">
        <v>1659</v>
      </c>
      <c r="M529" s="12">
        <v>4.1038E8</v>
      </c>
      <c r="N529" s="9" t="s">
        <v>1586</v>
      </c>
    </row>
    <row r="530">
      <c r="A530" s="9" t="s">
        <v>1309</v>
      </c>
      <c r="B530" s="10">
        <v>44561.0</v>
      </c>
      <c r="C530" s="11">
        <v>1.0</v>
      </c>
      <c r="D530" s="9" t="s">
        <v>1310</v>
      </c>
      <c r="E530" s="11">
        <v>26832.0</v>
      </c>
      <c r="F530" s="9" t="s">
        <v>1655</v>
      </c>
      <c r="G530" s="9" t="s">
        <v>1582</v>
      </c>
      <c r="H530" s="9" t="s">
        <v>1583</v>
      </c>
      <c r="I530" s="9" t="s">
        <v>1584</v>
      </c>
      <c r="J530" s="10">
        <v>44561.0</v>
      </c>
      <c r="K530" s="9" t="s">
        <v>1658</v>
      </c>
      <c r="L530" s="9" t="s">
        <v>1659</v>
      </c>
      <c r="M530" s="12">
        <v>4.5082E8</v>
      </c>
      <c r="N530" s="9" t="s">
        <v>1586</v>
      </c>
    </row>
    <row r="531">
      <c r="A531" s="9" t="s">
        <v>1311</v>
      </c>
      <c r="B531" s="10">
        <v>44561.0</v>
      </c>
      <c r="C531" s="11">
        <v>1.0</v>
      </c>
      <c r="D531" s="9" t="s">
        <v>1312</v>
      </c>
      <c r="E531" s="11">
        <v>26930.0</v>
      </c>
      <c r="F531" s="9" t="s">
        <v>1655</v>
      </c>
      <c r="G531" s="9" t="s">
        <v>1582</v>
      </c>
      <c r="H531" s="9" t="s">
        <v>1589</v>
      </c>
      <c r="I531" s="9" t="s">
        <v>1584</v>
      </c>
      <c r="J531" s="10">
        <v>44561.0</v>
      </c>
      <c r="K531" s="9" t="s">
        <v>1658</v>
      </c>
      <c r="L531" s="9" t="s">
        <v>1659</v>
      </c>
      <c r="M531" s="12">
        <v>3.728454E9</v>
      </c>
      <c r="N531" s="9" t="s">
        <v>1586</v>
      </c>
    </row>
    <row r="532">
      <c r="A532" s="9" t="s">
        <v>1313</v>
      </c>
      <c r="B532" s="10">
        <v>44561.0</v>
      </c>
      <c r="C532" s="11">
        <v>1.0</v>
      </c>
      <c r="D532" s="9" t="s">
        <v>1314</v>
      </c>
      <c r="E532" s="11">
        <v>17850.0</v>
      </c>
      <c r="F532" s="9" t="s">
        <v>1655</v>
      </c>
      <c r="G532" s="9" t="s">
        <v>1582</v>
      </c>
      <c r="H532" s="9" t="s">
        <v>1583</v>
      </c>
      <c r="I532" s="9" t="s">
        <v>1584</v>
      </c>
      <c r="J532" s="10">
        <v>44561.0</v>
      </c>
      <c r="K532" s="9" t="s">
        <v>1658</v>
      </c>
      <c r="L532" s="9" t="s">
        <v>1659</v>
      </c>
      <c r="M532" s="12">
        <v>2.016464E9</v>
      </c>
      <c r="N532" s="9" t="s">
        <v>1586</v>
      </c>
    </row>
    <row r="533">
      <c r="A533" s="9" t="s">
        <v>1315</v>
      </c>
      <c r="B533" s="10">
        <v>44561.0</v>
      </c>
      <c r="C533" s="11">
        <v>1.0</v>
      </c>
      <c r="D533" s="9" t="s">
        <v>1316</v>
      </c>
      <c r="E533" s="11">
        <v>26530.0</v>
      </c>
      <c r="F533" s="9" t="s">
        <v>1655</v>
      </c>
      <c r="G533" s="9" t="s">
        <v>1582</v>
      </c>
      <c r="H533" s="9" t="s">
        <v>1583</v>
      </c>
      <c r="I533" s="9" t="s">
        <v>1584</v>
      </c>
      <c r="J533" s="10">
        <v>44561.0</v>
      </c>
      <c r="K533" s="9" t="s">
        <v>1658</v>
      </c>
      <c r="L533" s="9" t="s">
        <v>1659</v>
      </c>
      <c r="M533" s="12">
        <v>1.191307E9</v>
      </c>
      <c r="N533" s="9" t="s">
        <v>1586</v>
      </c>
    </row>
    <row r="534">
      <c r="A534" s="9" t="s">
        <v>1317</v>
      </c>
      <c r="B534" s="10">
        <v>44561.0</v>
      </c>
      <c r="C534" s="11">
        <v>1.0</v>
      </c>
      <c r="D534" s="9" t="s">
        <v>1318</v>
      </c>
      <c r="E534" s="11">
        <v>26999.0</v>
      </c>
      <c r="F534" s="9" t="s">
        <v>1655</v>
      </c>
      <c r="G534" s="9" t="s">
        <v>1582</v>
      </c>
      <c r="H534" s="9" t="s">
        <v>1583</v>
      </c>
      <c r="I534" s="9" t="s">
        <v>1584</v>
      </c>
      <c r="J534" s="10">
        <v>44561.0</v>
      </c>
      <c r="K534" s="9" t="s">
        <v>1658</v>
      </c>
      <c r="L534" s="9" t="s">
        <v>1659</v>
      </c>
      <c r="M534" s="12">
        <v>1.800429E9</v>
      </c>
      <c r="N534" s="9" t="s">
        <v>1586</v>
      </c>
    </row>
    <row r="535">
      <c r="A535" s="9" t="s">
        <v>1319</v>
      </c>
      <c r="B535" s="10">
        <v>44561.0</v>
      </c>
      <c r="C535" s="11">
        <v>2.0</v>
      </c>
      <c r="D535" s="9" t="s">
        <v>1320</v>
      </c>
      <c r="E535" s="11">
        <v>25674.0</v>
      </c>
      <c r="F535" s="9" t="s">
        <v>1655</v>
      </c>
      <c r="G535" s="9" t="s">
        <v>1582</v>
      </c>
      <c r="H535" s="9" t="s">
        <v>1583</v>
      </c>
      <c r="I535" s="9" t="s">
        <v>1584</v>
      </c>
      <c r="J535" s="10">
        <v>44561.0</v>
      </c>
      <c r="K535" s="9" t="s">
        <v>1658</v>
      </c>
      <c r="L535" s="9" t="s">
        <v>1659</v>
      </c>
      <c r="M535" s="12">
        <v>0.0</v>
      </c>
      <c r="N535" s="9" t="s">
        <v>1586</v>
      </c>
    </row>
    <row r="536">
      <c r="A536" s="9" t="s">
        <v>1321</v>
      </c>
      <c r="B536" s="10">
        <v>44561.0</v>
      </c>
      <c r="C536" s="11">
        <v>1.0</v>
      </c>
      <c r="D536" s="9" t="s">
        <v>1322</v>
      </c>
      <c r="E536" s="11">
        <v>26000.0</v>
      </c>
      <c r="F536" s="9" t="s">
        <v>1655</v>
      </c>
      <c r="G536" s="9" t="s">
        <v>1582</v>
      </c>
      <c r="H536" s="9" t="s">
        <v>1583</v>
      </c>
      <c r="I536" s="9" t="s">
        <v>1584</v>
      </c>
      <c r="J536" s="10">
        <v>44561.0</v>
      </c>
      <c r="K536" s="9" t="s">
        <v>1658</v>
      </c>
      <c r="L536" s="9" t="s">
        <v>1659</v>
      </c>
      <c r="M536" s="12">
        <v>4.1662E7</v>
      </c>
      <c r="N536" s="9" t="s">
        <v>1586</v>
      </c>
    </row>
    <row r="537">
      <c r="A537" s="9" t="s">
        <v>1323</v>
      </c>
      <c r="B537" s="10">
        <v>44286.0</v>
      </c>
      <c r="C537" s="11">
        <v>1.0</v>
      </c>
      <c r="D537" s="9" t="s">
        <v>1324</v>
      </c>
      <c r="E537" s="11">
        <v>26042.0</v>
      </c>
      <c r="F537" s="9" t="s">
        <v>1655</v>
      </c>
      <c r="G537" s="9" t="s">
        <v>1582</v>
      </c>
      <c r="H537" s="9" t="s">
        <v>1589</v>
      </c>
      <c r="I537" s="9" t="s">
        <v>1584</v>
      </c>
      <c r="J537" s="10">
        <v>44286.0</v>
      </c>
      <c r="K537" s="9" t="s">
        <v>1658</v>
      </c>
      <c r="L537" s="9" t="s">
        <v>1659</v>
      </c>
      <c r="M537" s="12">
        <v>0.0</v>
      </c>
      <c r="N537" s="9" t="s">
        <v>1586</v>
      </c>
    </row>
    <row r="538">
      <c r="A538" s="9" t="s">
        <v>1323</v>
      </c>
      <c r="B538" s="10">
        <v>44561.0</v>
      </c>
      <c r="C538" s="11">
        <v>1.0</v>
      </c>
      <c r="D538" s="9" t="s">
        <v>1324</v>
      </c>
      <c r="E538" s="11">
        <v>26042.0</v>
      </c>
      <c r="F538" s="9" t="s">
        <v>1655</v>
      </c>
      <c r="G538" s="9" t="s">
        <v>1582</v>
      </c>
      <c r="H538" s="9" t="s">
        <v>1583</v>
      </c>
      <c r="I538" s="9" t="s">
        <v>1584</v>
      </c>
      <c r="J538" s="10">
        <v>44561.0</v>
      </c>
      <c r="K538" s="9" t="s">
        <v>1658</v>
      </c>
      <c r="L538" s="9" t="s">
        <v>1659</v>
      </c>
      <c r="M538" s="12">
        <v>5.0967E7</v>
      </c>
      <c r="N538" s="9" t="s">
        <v>1586</v>
      </c>
    </row>
    <row r="539">
      <c r="A539" s="9" t="s">
        <v>1611</v>
      </c>
      <c r="B539" s="10">
        <v>44561.0</v>
      </c>
      <c r="C539" s="11">
        <v>1.0</v>
      </c>
      <c r="D539" s="9" t="s">
        <v>1612</v>
      </c>
      <c r="E539" s="11">
        <v>27006.0</v>
      </c>
      <c r="F539" s="9" t="s">
        <v>1655</v>
      </c>
      <c r="G539" s="9" t="s">
        <v>1582</v>
      </c>
      <c r="H539" s="9" t="s">
        <v>1589</v>
      </c>
      <c r="I539" s="9" t="s">
        <v>1584</v>
      </c>
      <c r="J539" s="10">
        <v>44561.0</v>
      </c>
      <c r="K539" s="9" t="s">
        <v>1658</v>
      </c>
      <c r="L539" s="9" t="s">
        <v>1659</v>
      </c>
      <c r="M539" s="12">
        <v>172000.0</v>
      </c>
      <c r="N539" s="9" t="s">
        <v>1586</v>
      </c>
    </row>
    <row r="540">
      <c r="A540" s="9" t="s">
        <v>1611</v>
      </c>
      <c r="B540" s="10">
        <v>44561.0</v>
      </c>
      <c r="C540" s="11">
        <v>1.0</v>
      </c>
      <c r="D540" s="9" t="s">
        <v>1612</v>
      </c>
      <c r="E540" s="11">
        <v>27006.0</v>
      </c>
      <c r="F540" s="9" t="s">
        <v>1655</v>
      </c>
      <c r="G540" s="9" t="s">
        <v>1582</v>
      </c>
      <c r="H540" s="9" t="s">
        <v>1589</v>
      </c>
      <c r="I540" s="9" t="s">
        <v>1584</v>
      </c>
      <c r="J540" s="10">
        <v>44561.0</v>
      </c>
      <c r="K540" s="9" t="s">
        <v>1658</v>
      </c>
      <c r="L540" s="9" t="s">
        <v>1659</v>
      </c>
      <c r="M540" s="12">
        <v>172000.0</v>
      </c>
      <c r="N540" s="9" t="s">
        <v>1586</v>
      </c>
    </row>
    <row r="541">
      <c r="A541" s="9" t="s">
        <v>1611</v>
      </c>
      <c r="B541" s="10">
        <v>44561.0</v>
      </c>
      <c r="C541" s="11">
        <v>1.0</v>
      </c>
      <c r="D541" s="9" t="s">
        <v>1612</v>
      </c>
      <c r="E541" s="11">
        <v>27006.0</v>
      </c>
      <c r="F541" s="9" t="s">
        <v>1655</v>
      </c>
      <c r="G541" s="9" t="s">
        <v>1582</v>
      </c>
      <c r="H541" s="9" t="s">
        <v>1589</v>
      </c>
      <c r="I541" s="9" t="s">
        <v>1584</v>
      </c>
      <c r="J541" s="10">
        <v>44561.0</v>
      </c>
      <c r="K541" s="9" t="s">
        <v>1658</v>
      </c>
      <c r="L541" s="9" t="s">
        <v>1659</v>
      </c>
      <c r="M541" s="12">
        <v>172000.0</v>
      </c>
      <c r="N541" s="9" t="s">
        <v>1586</v>
      </c>
    </row>
    <row r="542">
      <c r="A542" s="9" t="s">
        <v>1325</v>
      </c>
      <c r="B542" s="10">
        <v>44561.0</v>
      </c>
      <c r="C542" s="11">
        <v>1.0</v>
      </c>
      <c r="D542" s="9" t="s">
        <v>1326</v>
      </c>
      <c r="E542" s="11">
        <v>26905.0</v>
      </c>
      <c r="F542" s="9" t="s">
        <v>1655</v>
      </c>
      <c r="G542" s="9" t="s">
        <v>1582</v>
      </c>
      <c r="H542" s="9" t="s">
        <v>1589</v>
      </c>
      <c r="I542" s="9" t="s">
        <v>1584</v>
      </c>
      <c r="J542" s="10">
        <v>44561.0</v>
      </c>
      <c r="K542" s="9" t="s">
        <v>1658</v>
      </c>
      <c r="L542" s="9" t="s">
        <v>1659</v>
      </c>
      <c r="M542" s="12">
        <v>5.5E11</v>
      </c>
      <c r="N542" s="9" t="s">
        <v>1586</v>
      </c>
    </row>
    <row r="543">
      <c r="A543" s="9" t="s">
        <v>1613</v>
      </c>
      <c r="B543" s="10">
        <v>44561.0</v>
      </c>
      <c r="C543" s="11">
        <v>1.0</v>
      </c>
      <c r="D543" s="9" t="s">
        <v>1614</v>
      </c>
      <c r="E543" s="11">
        <v>26310.0</v>
      </c>
      <c r="F543" s="9" t="s">
        <v>1655</v>
      </c>
      <c r="G543" s="9" t="s">
        <v>1582</v>
      </c>
      <c r="H543" s="9" t="s">
        <v>1583</v>
      </c>
      <c r="I543" s="9" t="s">
        <v>1584</v>
      </c>
      <c r="J543" s="10">
        <v>44561.0</v>
      </c>
      <c r="K543" s="9" t="s">
        <v>1658</v>
      </c>
      <c r="L543" s="9" t="s">
        <v>1659</v>
      </c>
      <c r="M543" s="12">
        <v>1.099E7</v>
      </c>
      <c r="N543" s="9" t="s">
        <v>1586</v>
      </c>
    </row>
    <row r="544">
      <c r="A544" s="9" t="s">
        <v>1615</v>
      </c>
      <c r="B544" s="10">
        <v>44286.0</v>
      </c>
      <c r="C544" s="11">
        <v>1.0</v>
      </c>
      <c r="D544" s="9" t="s">
        <v>1616</v>
      </c>
      <c r="E544" s="11">
        <v>26239.0</v>
      </c>
      <c r="F544" s="9" t="s">
        <v>1655</v>
      </c>
      <c r="G544" s="9" t="s">
        <v>1582</v>
      </c>
      <c r="H544" s="9" t="s">
        <v>1583</v>
      </c>
      <c r="I544" s="9" t="s">
        <v>1584</v>
      </c>
      <c r="J544" s="10">
        <v>44286.0</v>
      </c>
      <c r="K544" s="9" t="s">
        <v>1658</v>
      </c>
      <c r="L544" s="9" t="s">
        <v>1659</v>
      </c>
      <c r="M544" s="12">
        <v>0.0</v>
      </c>
      <c r="N544" s="9" t="s">
        <v>1586</v>
      </c>
    </row>
    <row r="545">
      <c r="A545" s="9" t="s">
        <v>1615</v>
      </c>
      <c r="B545" s="10">
        <v>44561.0</v>
      </c>
      <c r="C545" s="11">
        <v>2.0</v>
      </c>
      <c r="D545" s="9" t="s">
        <v>1616</v>
      </c>
      <c r="E545" s="11">
        <v>26239.0</v>
      </c>
      <c r="F545" s="9" t="s">
        <v>1655</v>
      </c>
      <c r="G545" s="9" t="s">
        <v>1582</v>
      </c>
      <c r="H545" s="9" t="s">
        <v>1583</v>
      </c>
      <c r="I545" s="9" t="s">
        <v>1584</v>
      </c>
      <c r="J545" s="10">
        <v>44561.0</v>
      </c>
      <c r="K545" s="9" t="s">
        <v>1658</v>
      </c>
      <c r="L545" s="9" t="s">
        <v>1659</v>
      </c>
      <c r="M545" s="12">
        <v>0.0</v>
      </c>
      <c r="N545" s="9" t="s">
        <v>1586</v>
      </c>
    </row>
    <row r="546">
      <c r="A546" s="9" t="s">
        <v>1617</v>
      </c>
      <c r="B546" s="10">
        <v>44561.0</v>
      </c>
      <c r="C546" s="11">
        <v>1.0</v>
      </c>
      <c r="D546" s="9" t="s">
        <v>1618</v>
      </c>
      <c r="E546" s="11">
        <v>27014.0</v>
      </c>
      <c r="F546" s="9" t="s">
        <v>1655</v>
      </c>
      <c r="G546" s="9" t="s">
        <v>1582</v>
      </c>
      <c r="H546" s="9" t="s">
        <v>1583</v>
      </c>
      <c r="I546" s="9" t="s">
        <v>1584</v>
      </c>
      <c r="J546" s="10">
        <v>44561.0</v>
      </c>
      <c r="K546" s="9" t="s">
        <v>1658</v>
      </c>
      <c r="L546" s="9" t="s">
        <v>1659</v>
      </c>
      <c r="M546" s="12">
        <v>15000.0</v>
      </c>
      <c r="N546" s="9" t="s">
        <v>1586</v>
      </c>
    </row>
    <row r="547">
      <c r="A547" s="9" t="s">
        <v>1619</v>
      </c>
      <c r="B547" s="10">
        <v>44561.0</v>
      </c>
      <c r="C547" s="11">
        <v>1.0</v>
      </c>
      <c r="D547" s="9" t="s">
        <v>1620</v>
      </c>
      <c r="E547" s="11">
        <v>26646.0</v>
      </c>
      <c r="F547" s="9" t="s">
        <v>1655</v>
      </c>
      <c r="G547" s="9" t="s">
        <v>1582</v>
      </c>
      <c r="H547" s="9" t="s">
        <v>1589</v>
      </c>
      <c r="I547" s="9" t="s">
        <v>1584</v>
      </c>
      <c r="J547" s="10">
        <v>44561.0</v>
      </c>
      <c r="K547" s="9" t="s">
        <v>1658</v>
      </c>
      <c r="L547" s="9" t="s">
        <v>1659</v>
      </c>
      <c r="M547" s="12">
        <v>0.0</v>
      </c>
      <c r="N547" s="9" t="s">
        <v>1586</v>
      </c>
    </row>
    <row r="548">
      <c r="A548" s="9" t="s">
        <v>1621</v>
      </c>
      <c r="B548" s="10">
        <v>44561.0</v>
      </c>
      <c r="C548" s="11">
        <v>1.0</v>
      </c>
      <c r="D548" s="9" t="s">
        <v>1622</v>
      </c>
      <c r="E548" s="11">
        <v>26344.0</v>
      </c>
      <c r="F548" s="9" t="s">
        <v>1655</v>
      </c>
      <c r="G548" s="9" t="s">
        <v>1582</v>
      </c>
      <c r="H548" s="9" t="s">
        <v>1583</v>
      </c>
      <c r="I548" s="9" t="s">
        <v>1584</v>
      </c>
      <c r="J548" s="10">
        <v>44561.0</v>
      </c>
      <c r="K548" s="9" t="s">
        <v>1658</v>
      </c>
      <c r="L548" s="9" t="s">
        <v>1659</v>
      </c>
      <c r="M548" s="12">
        <v>0.0</v>
      </c>
      <c r="N548" s="9" t="s">
        <v>1586</v>
      </c>
    </row>
    <row r="549">
      <c r="A549" s="9" t="s">
        <v>1623</v>
      </c>
      <c r="B549" s="10">
        <v>44561.0</v>
      </c>
      <c r="C549" s="11">
        <v>1.0</v>
      </c>
      <c r="D549" s="9" t="s">
        <v>1624</v>
      </c>
      <c r="E549" s="11">
        <v>26352.0</v>
      </c>
      <c r="F549" s="9" t="s">
        <v>1655</v>
      </c>
      <c r="G549" s="9" t="s">
        <v>1582</v>
      </c>
      <c r="H549" s="9" t="s">
        <v>1583</v>
      </c>
      <c r="I549" s="9" t="s">
        <v>1584</v>
      </c>
      <c r="J549" s="10">
        <v>44561.0</v>
      </c>
      <c r="K549" s="9" t="s">
        <v>1658</v>
      </c>
      <c r="L549" s="9" t="s">
        <v>1659</v>
      </c>
      <c r="M549" s="12">
        <v>6.25017E8</v>
      </c>
      <c r="N549" s="9" t="s">
        <v>1586</v>
      </c>
    </row>
    <row r="550">
      <c r="A550" s="9" t="s">
        <v>1329</v>
      </c>
      <c r="B550" s="10">
        <v>44561.0</v>
      </c>
      <c r="C550" s="11">
        <v>1.0</v>
      </c>
      <c r="D550" s="9" t="s">
        <v>1330</v>
      </c>
      <c r="E550" s="11">
        <v>26220.0</v>
      </c>
      <c r="F550" s="9" t="s">
        <v>1655</v>
      </c>
      <c r="G550" s="9" t="s">
        <v>1582</v>
      </c>
      <c r="H550" s="9" t="s">
        <v>1583</v>
      </c>
      <c r="I550" s="9" t="s">
        <v>1584</v>
      </c>
      <c r="J550" s="10">
        <v>44561.0</v>
      </c>
      <c r="K550" s="9" t="s">
        <v>1658</v>
      </c>
      <c r="L550" s="9" t="s">
        <v>1659</v>
      </c>
      <c r="M550" s="12">
        <v>0.0</v>
      </c>
      <c r="N550" s="9" t="s">
        <v>1586</v>
      </c>
    </row>
    <row r="551">
      <c r="A551" s="9" t="s">
        <v>1625</v>
      </c>
      <c r="B551" s="10">
        <v>44561.0</v>
      </c>
      <c r="C551" s="11">
        <v>1.0</v>
      </c>
      <c r="D551" s="9" t="s">
        <v>1626</v>
      </c>
      <c r="E551" s="11">
        <v>26212.0</v>
      </c>
      <c r="F551" s="9" t="s">
        <v>1655</v>
      </c>
      <c r="G551" s="9" t="s">
        <v>1582</v>
      </c>
      <c r="H551" s="9" t="s">
        <v>1589</v>
      </c>
      <c r="I551" s="9" t="s">
        <v>1584</v>
      </c>
      <c r="J551" s="10">
        <v>44561.0</v>
      </c>
      <c r="K551" s="9" t="s">
        <v>1658</v>
      </c>
      <c r="L551" s="9" t="s">
        <v>1659</v>
      </c>
      <c r="M551" s="12">
        <v>0.0</v>
      </c>
      <c r="N551" s="9" t="s">
        <v>1586</v>
      </c>
    </row>
    <row r="552">
      <c r="A552" s="9" t="s">
        <v>1331</v>
      </c>
      <c r="B552" s="10">
        <v>44561.0</v>
      </c>
      <c r="C552" s="11">
        <v>1.0</v>
      </c>
      <c r="D552" s="9" t="s">
        <v>89</v>
      </c>
      <c r="E552" s="11">
        <v>4820.0</v>
      </c>
      <c r="F552" s="9" t="s">
        <v>1655</v>
      </c>
      <c r="G552" s="9" t="s">
        <v>1582</v>
      </c>
      <c r="H552" s="9" t="s">
        <v>1583</v>
      </c>
      <c r="I552" s="9" t="s">
        <v>1584</v>
      </c>
      <c r="J552" s="10">
        <v>44561.0</v>
      </c>
      <c r="K552" s="9" t="s">
        <v>1658</v>
      </c>
      <c r="L552" s="9" t="s">
        <v>1659</v>
      </c>
      <c r="M552" s="12">
        <v>4.3598762E10</v>
      </c>
      <c r="N552" s="9" t="s">
        <v>1586</v>
      </c>
    </row>
    <row r="553">
      <c r="A553" s="9" t="s">
        <v>1332</v>
      </c>
      <c r="B553" s="10">
        <v>44561.0</v>
      </c>
      <c r="C553" s="11">
        <v>1.0</v>
      </c>
      <c r="D553" s="9" t="s">
        <v>1333</v>
      </c>
      <c r="E553" s="11">
        <v>26433.0</v>
      </c>
      <c r="F553" s="9" t="s">
        <v>1655</v>
      </c>
      <c r="G553" s="9" t="s">
        <v>1582</v>
      </c>
      <c r="H553" s="9" t="s">
        <v>1583</v>
      </c>
      <c r="I553" s="9" t="s">
        <v>1584</v>
      </c>
      <c r="J553" s="10">
        <v>44561.0</v>
      </c>
      <c r="K553" s="9" t="s">
        <v>1658</v>
      </c>
      <c r="L553" s="9" t="s">
        <v>1659</v>
      </c>
      <c r="M553" s="12">
        <v>0.0</v>
      </c>
      <c r="N553" s="9" t="s">
        <v>1586</v>
      </c>
    </row>
    <row r="554">
      <c r="A554" s="9" t="s">
        <v>1334</v>
      </c>
      <c r="B554" s="10">
        <v>44561.0</v>
      </c>
      <c r="C554" s="11">
        <v>1.0</v>
      </c>
      <c r="D554" s="9" t="s">
        <v>255</v>
      </c>
      <c r="E554" s="11">
        <v>20710.0</v>
      </c>
      <c r="F554" s="9" t="s">
        <v>1655</v>
      </c>
      <c r="G554" s="9" t="s">
        <v>1582</v>
      </c>
      <c r="H554" s="9" t="s">
        <v>1583</v>
      </c>
      <c r="I554" s="9" t="s">
        <v>1584</v>
      </c>
      <c r="J554" s="10">
        <v>44561.0</v>
      </c>
      <c r="K554" s="9" t="s">
        <v>1658</v>
      </c>
      <c r="L554" s="9" t="s">
        <v>1659</v>
      </c>
      <c r="M554" s="12">
        <v>1.103823E9</v>
      </c>
      <c r="N554" s="9" t="s">
        <v>1586</v>
      </c>
    </row>
    <row r="555">
      <c r="A555" s="9" t="s">
        <v>1335</v>
      </c>
      <c r="B555" s="10">
        <v>44561.0</v>
      </c>
      <c r="C555" s="11">
        <v>1.0</v>
      </c>
      <c r="D555" s="9" t="s">
        <v>1336</v>
      </c>
      <c r="E555" s="11">
        <v>23590.0</v>
      </c>
      <c r="F555" s="9" t="s">
        <v>1655</v>
      </c>
      <c r="G555" s="9" t="s">
        <v>1582</v>
      </c>
      <c r="H555" s="9" t="s">
        <v>1583</v>
      </c>
      <c r="I555" s="9" t="s">
        <v>1584</v>
      </c>
      <c r="J555" s="10">
        <v>44561.0</v>
      </c>
      <c r="K555" s="9" t="s">
        <v>1658</v>
      </c>
      <c r="L555" s="9" t="s">
        <v>1659</v>
      </c>
      <c r="M555" s="12">
        <v>5.98481E8</v>
      </c>
      <c r="N555" s="9" t="s">
        <v>1586</v>
      </c>
    </row>
    <row r="556">
      <c r="A556" s="9" t="s">
        <v>1627</v>
      </c>
      <c r="B556" s="10">
        <v>44408.0</v>
      </c>
      <c r="C556" s="11">
        <v>1.0</v>
      </c>
      <c r="D556" s="9" t="s">
        <v>1628</v>
      </c>
      <c r="E556" s="11">
        <v>26735.0</v>
      </c>
      <c r="F556" s="9" t="s">
        <v>1655</v>
      </c>
      <c r="G556" s="9" t="s">
        <v>1582</v>
      </c>
      <c r="H556" s="9" t="s">
        <v>1583</v>
      </c>
      <c r="I556" s="9" t="s">
        <v>1584</v>
      </c>
      <c r="J556" s="10">
        <v>44408.0</v>
      </c>
      <c r="K556" s="9" t="s">
        <v>1658</v>
      </c>
      <c r="L556" s="9" t="s">
        <v>1659</v>
      </c>
      <c r="M556" s="12">
        <v>3.168091E9</v>
      </c>
      <c r="N556" s="9" t="s">
        <v>1586</v>
      </c>
    </row>
    <row r="557">
      <c r="A557" s="9" t="s">
        <v>1627</v>
      </c>
      <c r="B557" s="10">
        <v>44561.0</v>
      </c>
      <c r="C557" s="11">
        <v>1.0</v>
      </c>
      <c r="D557" s="9" t="s">
        <v>1628</v>
      </c>
      <c r="E557" s="11">
        <v>26735.0</v>
      </c>
      <c r="F557" s="9" t="s">
        <v>1655</v>
      </c>
      <c r="G557" s="9" t="s">
        <v>1582</v>
      </c>
      <c r="H557" s="9" t="s">
        <v>1583</v>
      </c>
      <c r="I557" s="9" t="s">
        <v>1584</v>
      </c>
      <c r="J557" s="10">
        <v>44561.0</v>
      </c>
      <c r="K557" s="9" t="s">
        <v>1658</v>
      </c>
      <c r="L557" s="9" t="s">
        <v>1659</v>
      </c>
      <c r="M557" s="12">
        <v>5.844908E9</v>
      </c>
      <c r="N557" s="9" t="s">
        <v>1586</v>
      </c>
    </row>
    <row r="558">
      <c r="A558" s="9" t="s">
        <v>1337</v>
      </c>
      <c r="B558" s="10">
        <v>44561.0</v>
      </c>
      <c r="C558" s="11">
        <v>1.0</v>
      </c>
      <c r="D558" s="9" t="s">
        <v>187</v>
      </c>
      <c r="E558" s="11">
        <v>15458.0</v>
      </c>
      <c r="F558" s="9" t="s">
        <v>1655</v>
      </c>
      <c r="G558" s="9" t="s">
        <v>1582</v>
      </c>
      <c r="H558" s="9" t="s">
        <v>1583</v>
      </c>
      <c r="I558" s="9" t="s">
        <v>1584</v>
      </c>
      <c r="J558" s="10">
        <v>44561.0</v>
      </c>
      <c r="K558" s="9" t="s">
        <v>1658</v>
      </c>
      <c r="L558" s="9" t="s">
        <v>1659</v>
      </c>
      <c r="M558" s="12">
        <v>1.0487E7</v>
      </c>
      <c r="N558" s="9" t="s">
        <v>1586</v>
      </c>
    </row>
    <row r="559">
      <c r="A559" s="9" t="s">
        <v>1338</v>
      </c>
      <c r="B559" s="10">
        <v>44561.0</v>
      </c>
      <c r="C559" s="11">
        <v>1.0</v>
      </c>
      <c r="D559" s="9" t="s">
        <v>1339</v>
      </c>
      <c r="E559" s="11">
        <v>26727.0</v>
      </c>
      <c r="F559" s="9" t="s">
        <v>1655</v>
      </c>
      <c r="G559" s="9" t="s">
        <v>1582</v>
      </c>
      <c r="H559" s="9" t="s">
        <v>1583</v>
      </c>
      <c r="I559" s="9" t="s">
        <v>1584</v>
      </c>
      <c r="J559" s="10">
        <v>44561.0</v>
      </c>
      <c r="K559" s="9" t="s">
        <v>1658</v>
      </c>
      <c r="L559" s="9" t="s">
        <v>1659</v>
      </c>
      <c r="M559" s="12">
        <v>5.873485E9</v>
      </c>
      <c r="N559" s="9" t="s">
        <v>1586</v>
      </c>
    </row>
    <row r="560">
      <c r="A560" s="9" t="s">
        <v>1340</v>
      </c>
      <c r="B560" s="10">
        <v>44561.0</v>
      </c>
      <c r="C560" s="11">
        <v>3.0</v>
      </c>
      <c r="D560" s="9" t="s">
        <v>1341</v>
      </c>
      <c r="E560" s="11">
        <v>26441.0</v>
      </c>
      <c r="F560" s="9" t="s">
        <v>1655</v>
      </c>
      <c r="G560" s="9" t="s">
        <v>1582</v>
      </c>
      <c r="H560" s="9" t="s">
        <v>1583</v>
      </c>
      <c r="I560" s="9" t="s">
        <v>1584</v>
      </c>
      <c r="J560" s="10">
        <v>44561.0</v>
      </c>
      <c r="K560" s="9" t="s">
        <v>1658</v>
      </c>
      <c r="L560" s="9" t="s">
        <v>1659</v>
      </c>
      <c r="M560" s="12">
        <v>0.0</v>
      </c>
      <c r="N560" s="9" t="s">
        <v>1586</v>
      </c>
    </row>
    <row r="561">
      <c r="A561" s="9" t="s">
        <v>1629</v>
      </c>
      <c r="B561" s="10">
        <v>44561.0</v>
      </c>
      <c r="C561" s="11">
        <v>1.0</v>
      </c>
      <c r="D561" s="9" t="s">
        <v>1630</v>
      </c>
      <c r="E561" s="11">
        <v>26492.0</v>
      </c>
      <c r="F561" s="9" t="s">
        <v>1655</v>
      </c>
      <c r="G561" s="9" t="s">
        <v>1582</v>
      </c>
      <c r="H561" s="9" t="s">
        <v>1589</v>
      </c>
      <c r="I561" s="9" t="s">
        <v>1584</v>
      </c>
      <c r="J561" s="10">
        <v>44561.0</v>
      </c>
      <c r="K561" s="9" t="s">
        <v>1658</v>
      </c>
      <c r="L561" s="9" t="s">
        <v>1659</v>
      </c>
      <c r="M561" s="12">
        <v>0.0</v>
      </c>
      <c r="N561" s="9" t="s">
        <v>1586</v>
      </c>
    </row>
    <row r="562">
      <c r="A562" s="9" t="s">
        <v>1631</v>
      </c>
      <c r="B562" s="10">
        <v>44408.0</v>
      </c>
      <c r="C562" s="11">
        <v>1.0</v>
      </c>
      <c r="D562" s="9" t="s">
        <v>1632</v>
      </c>
      <c r="E562" s="11">
        <v>26743.0</v>
      </c>
      <c r="F562" s="9" t="s">
        <v>1655</v>
      </c>
      <c r="G562" s="9" t="s">
        <v>1582</v>
      </c>
      <c r="H562" s="9" t="s">
        <v>1583</v>
      </c>
      <c r="I562" s="9" t="s">
        <v>1584</v>
      </c>
      <c r="J562" s="10">
        <v>44408.0</v>
      </c>
      <c r="K562" s="9" t="s">
        <v>1658</v>
      </c>
      <c r="L562" s="9" t="s">
        <v>1659</v>
      </c>
      <c r="M562" s="12">
        <v>2.544341E9</v>
      </c>
      <c r="N562" s="9" t="s">
        <v>1586</v>
      </c>
    </row>
    <row r="563">
      <c r="A563" s="9" t="s">
        <v>1631</v>
      </c>
      <c r="B563" s="10">
        <v>44561.0</v>
      </c>
      <c r="C563" s="11">
        <v>1.0</v>
      </c>
      <c r="D563" s="9" t="s">
        <v>1632</v>
      </c>
      <c r="E563" s="11">
        <v>26743.0</v>
      </c>
      <c r="F563" s="9" t="s">
        <v>1655</v>
      </c>
      <c r="G563" s="9" t="s">
        <v>1582</v>
      </c>
      <c r="H563" s="9" t="s">
        <v>1583</v>
      </c>
      <c r="I563" s="9" t="s">
        <v>1584</v>
      </c>
      <c r="J563" s="10">
        <v>44561.0</v>
      </c>
      <c r="K563" s="9" t="s">
        <v>1658</v>
      </c>
      <c r="L563" s="9" t="s">
        <v>1659</v>
      </c>
      <c r="M563" s="12">
        <v>4.754841E9</v>
      </c>
      <c r="N563" s="9" t="s">
        <v>1586</v>
      </c>
    </row>
    <row r="564">
      <c r="A564" s="9" t="s">
        <v>1342</v>
      </c>
      <c r="B564" s="10">
        <v>44561.0</v>
      </c>
      <c r="C564" s="11">
        <v>1.0</v>
      </c>
      <c r="D564" s="9" t="s">
        <v>1343</v>
      </c>
      <c r="E564" s="11">
        <v>80217.0</v>
      </c>
      <c r="F564" s="9" t="s">
        <v>1655</v>
      </c>
      <c r="G564" s="9" t="s">
        <v>1582</v>
      </c>
      <c r="H564" s="9" t="s">
        <v>1583</v>
      </c>
      <c r="I564" s="9" t="s">
        <v>1584</v>
      </c>
      <c r="J564" s="10">
        <v>44561.0</v>
      </c>
      <c r="K564" s="9" t="s">
        <v>1658</v>
      </c>
      <c r="L564" s="9" t="s">
        <v>1659</v>
      </c>
      <c r="M564" s="12">
        <v>0.0</v>
      </c>
      <c r="N564" s="9" t="s">
        <v>1586</v>
      </c>
    </row>
    <row r="565">
      <c r="A565" s="9" t="s">
        <v>1344</v>
      </c>
      <c r="B565" s="10">
        <v>44561.0</v>
      </c>
      <c r="C565" s="11">
        <v>1.0</v>
      </c>
      <c r="D565" s="9" t="s">
        <v>1345</v>
      </c>
      <c r="E565" s="11">
        <v>24058.0</v>
      </c>
      <c r="F565" s="9" t="s">
        <v>1655</v>
      </c>
      <c r="G565" s="9" t="s">
        <v>1582</v>
      </c>
      <c r="H565" s="9" t="s">
        <v>1583</v>
      </c>
      <c r="I565" s="9" t="s">
        <v>1584</v>
      </c>
      <c r="J565" s="10">
        <v>44561.0</v>
      </c>
      <c r="K565" s="9" t="s">
        <v>1658</v>
      </c>
      <c r="L565" s="9" t="s">
        <v>1659</v>
      </c>
      <c r="M565" s="12">
        <v>4.56269E8</v>
      </c>
      <c r="N565" s="9" t="s">
        <v>1586</v>
      </c>
    </row>
    <row r="566">
      <c r="A566" s="9" t="s">
        <v>1633</v>
      </c>
      <c r="B566" s="10">
        <v>44561.0</v>
      </c>
      <c r="C566" s="11">
        <v>1.0</v>
      </c>
      <c r="D566" s="9" t="s">
        <v>1634</v>
      </c>
      <c r="E566" s="11">
        <v>26778.0</v>
      </c>
      <c r="F566" s="9" t="s">
        <v>1655</v>
      </c>
      <c r="G566" s="9" t="s">
        <v>1582</v>
      </c>
      <c r="H566" s="9" t="s">
        <v>1583</v>
      </c>
      <c r="I566" s="9" t="s">
        <v>1584</v>
      </c>
      <c r="J566" s="10">
        <v>44561.0</v>
      </c>
      <c r="K566" s="9" t="s">
        <v>1658</v>
      </c>
      <c r="L566" s="9" t="s">
        <v>1659</v>
      </c>
      <c r="M566" s="12">
        <v>0.0</v>
      </c>
      <c r="N566" s="9" t="s">
        <v>1586</v>
      </c>
    </row>
    <row r="567">
      <c r="A567" s="9" t="s">
        <v>1635</v>
      </c>
      <c r="B567" s="10">
        <v>44561.0</v>
      </c>
      <c r="C567" s="11">
        <v>1.0</v>
      </c>
      <c r="D567" s="9" t="s">
        <v>1636</v>
      </c>
      <c r="E567" s="11">
        <v>26450.0</v>
      </c>
      <c r="F567" s="9" t="s">
        <v>1655</v>
      </c>
      <c r="G567" s="9" t="s">
        <v>1582</v>
      </c>
      <c r="H567" s="9" t="s">
        <v>1583</v>
      </c>
      <c r="I567" s="9" t="s">
        <v>1584</v>
      </c>
      <c r="J567" s="10">
        <v>44561.0</v>
      </c>
      <c r="K567" s="9" t="s">
        <v>1658</v>
      </c>
      <c r="L567" s="9" t="s">
        <v>1659</v>
      </c>
      <c r="M567" s="12">
        <v>0.0</v>
      </c>
      <c r="N567" s="9" t="s">
        <v>1586</v>
      </c>
    </row>
    <row r="568">
      <c r="A568" s="9" t="s">
        <v>1637</v>
      </c>
      <c r="B568" s="10">
        <v>44561.0</v>
      </c>
      <c r="C568" s="11">
        <v>1.0</v>
      </c>
      <c r="D568" s="9" t="s">
        <v>1638</v>
      </c>
      <c r="E568" s="11">
        <v>26751.0</v>
      </c>
      <c r="F568" s="9" t="s">
        <v>1655</v>
      </c>
      <c r="G568" s="9" t="s">
        <v>1582</v>
      </c>
      <c r="H568" s="9" t="s">
        <v>1583</v>
      </c>
      <c r="I568" s="9" t="s">
        <v>1584</v>
      </c>
      <c r="J568" s="10">
        <v>44561.0</v>
      </c>
      <c r="K568" s="9" t="s">
        <v>1658</v>
      </c>
      <c r="L568" s="9" t="s">
        <v>1659</v>
      </c>
      <c r="M568" s="12">
        <v>0.0</v>
      </c>
      <c r="N568" s="9" t="s">
        <v>1586</v>
      </c>
    </row>
    <row r="569">
      <c r="A569" s="9" t="s">
        <v>1346</v>
      </c>
      <c r="B569" s="10">
        <v>44561.0</v>
      </c>
      <c r="C569" s="11">
        <v>1.0</v>
      </c>
      <c r="D569" s="9" t="s">
        <v>1347</v>
      </c>
      <c r="E569" s="11">
        <v>6815.0</v>
      </c>
      <c r="F569" s="9" t="s">
        <v>1655</v>
      </c>
      <c r="G569" s="9" t="s">
        <v>1582</v>
      </c>
      <c r="H569" s="9" t="s">
        <v>1583</v>
      </c>
      <c r="I569" s="9" t="s">
        <v>1584</v>
      </c>
      <c r="J569" s="10">
        <v>44561.0</v>
      </c>
      <c r="K569" s="9" t="s">
        <v>1658</v>
      </c>
      <c r="L569" s="9" t="s">
        <v>1659</v>
      </c>
      <c r="M569" s="12">
        <v>7.79761E8</v>
      </c>
      <c r="N569" s="9" t="s">
        <v>1586</v>
      </c>
    </row>
    <row r="570">
      <c r="A570" s="9" t="s">
        <v>1348</v>
      </c>
      <c r="B570" s="10">
        <v>44561.0</v>
      </c>
      <c r="C570" s="11">
        <v>2.0</v>
      </c>
      <c r="D570" s="9" t="s">
        <v>1349</v>
      </c>
      <c r="E570" s="11">
        <v>25631.0</v>
      </c>
      <c r="F570" s="9" t="s">
        <v>1655</v>
      </c>
      <c r="G570" s="9" t="s">
        <v>1582</v>
      </c>
      <c r="H570" s="9" t="s">
        <v>1583</v>
      </c>
      <c r="I570" s="9" t="s">
        <v>1584</v>
      </c>
      <c r="J570" s="10">
        <v>44561.0</v>
      </c>
      <c r="K570" s="9" t="s">
        <v>1658</v>
      </c>
      <c r="L570" s="9" t="s">
        <v>1659</v>
      </c>
      <c r="M570" s="12">
        <v>9.61944E8</v>
      </c>
      <c r="N570" s="9" t="s">
        <v>1586</v>
      </c>
    </row>
    <row r="571">
      <c r="A571" s="9" t="s">
        <v>1639</v>
      </c>
      <c r="B571" s="10">
        <v>44561.0</v>
      </c>
      <c r="C571" s="11">
        <v>1.0</v>
      </c>
      <c r="D571" s="9" t="s">
        <v>1640</v>
      </c>
      <c r="E571" s="11">
        <v>26824.0</v>
      </c>
      <c r="F571" s="9" t="s">
        <v>1655</v>
      </c>
      <c r="G571" s="9" t="s">
        <v>1582</v>
      </c>
      <c r="H571" s="9" t="s">
        <v>1583</v>
      </c>
      <c r="I571" s="9" t="s">
        <v>1584</v>
      </c>
      <c r="J571" s="10">
        <v>44561.0</v>
      </c>
      <c r="K571" s="9" t="s">
        <v>1658</v>
      </c>
      <c r="L571" s="9" t="s">
        <v>1659</v>
      </c>
      <c r="M571" s="12">
        <v>1.966386E9</v>
      </c>
      <c r="N571" s="9" t="s">
        <v>1586</v>
      </c>
    </row>
    <row r="572">
      <c r="A572" s="9" t="s">
        <v>1350</v>
      </c>
      <c r="B572" s="10">
        <v>44561.0</v>
      </c>
      <c r="C572" s="11">
        <v>1.0</v>
      </c>
      <c r="D572" s="9" t="s">
        <v>203</v>
      </c>
      <c r="E572" s="11">
        <v>20524.0</v>
      </c>
      <c r="F572" s="9" t="s">
        <v>1655</v>
      </c>
      <c r="G572" s="9" t="s">
        <v>1582</v>
      </c>
      <c r="H572" s="9" t="s">
        <v>1583</v>
      </c>
      <c r="I572" s="9" t="s">
        <v>1584</v>
      </c>
      <c r="J572" s="10">
        <v>44561.0</v>
      </c>
      <c r="K572" s="9" t="s">
        <v>1658</v>
      </c>
      <c r="L572" s="9" t="s">
        <v>1659</v>
      </c>
      <c r="M572" s="12">
        <v>6.6428E7</v>
      </c>
      <c r="N572" s="9" t="s">
        <v>1586</v>
      </c>
    </row>
    <row r="573">
      <c r="A573" s="9" t="s">
        <v>1351</v>
      </c>
      <c r="B573" s="10">
        <v>44561.0</v>
      </c>
      <c r="C573" s="11">
        <v>1.0</v>
      </c>
      <c r="D573" s="9" t="s">
        <v>135</v>
      </c>
      <c r="E573" s="11">
        <v>14443.0</v>
      </c>
      <c r="F573" s="9" t="s">
        <v>1655</v>
      </c>
      <c r="G573" s="9" t="s">
        <v>1582</v>
      </c>
      <c r="H573" s="9" t="s">
        <v>1583</v>
      </c>
      <c r="I573" s="9" t="s">
        <v>1584</v>
      </c>
      <c r="J573" s="10">
        <v>44561.0</v>
      </c>
      <c r="K573" s="9" t="s">
        <v>1658</v>
      </c>
      <c r="L573" s="9" t="s">
        <v>1659</v>
      </c>
      <c r="M573" s="12">
        <v>2.3140699E10</v>
      </c>
      <c r="N573" s="9" t="s">
        <v>1586</v>
      </c>
    </row>
    <row r="574">
      <c r="A574" s="9" t="s">
        <v>1352</v>
      </c>
      <c r="B574" s="10">
        <v>44561.0</v>
      </c>
      <c r="C574" s="11">
        <v>1.0</v>
      </c>
      <c r="D574" s="9" t="s">
        <v>1353</v>
      </c>
      <c r="E574" s="11">
        <v>26506.0</v>
      </c>
      <c r="F574" s="9" t="s">
        <v>1655</v>
      </c>
      <c r="G574" s="9" t="s">
        <v>1582</v>
      </c>
      <c r="H574" s="9" t="s">
        <v>1583</v>
      </c>
      <c r="I574" s="9" t="s">
        <v>1584</v>
      </c>
      <c r="J574" s="10">
        <v>44561.0</v>
      </c>
      <c r="K574" s="9" t="s">
        <v>1658</v>
      </c>
      <c r="L574" s="9" t="s">
        <v>1659</v>
      </c>
      <c r="M574" s="12">
        <v>1.2417E8</v>
      </c>
      <c r="N574" s="9" t="s">
        <v>1586</v>
      </c>
    </row>
    <row r="575">
      <c r="A575" s="9" t="s">
        <v>1354</v>
      </c>
      <c r="B575" s="10">
        <v>44561.0</v>
      </c>
      <c r="C575" s="11">
        <v>1.0</v>
      </c>
      <c r="D575" s="9" t="s">
        <v>1355</v>
      </c>
      <c r="E575" s="11">
        <v>26913.0</v>
      </c>
      <c r="F575" s="9" t="s">
        <v>1655</v>
      </c>
      <c r="G575" s="9" t="s">
        <v>1582</v>
      </c>
      <c r="H575" s="9" t="s">
        <v>1583</v>
      </c>
      <c r="I575" s="9" t="s">
        <v>1584</v>
      </c>
      <c r="J575" s="10">
        <v>44561.0</v>
      </c>
      <c r="K575" s="9" t="s">
        <v>1658</v>
      </c>
      <c r="L575" s="9" t="s">
        <v>1659</v>
      </c>
      <c r="M575" s="12">
        <v>4.5734E7</v>
      </c>
      <c r="N575" s="9" t="s">
        <v>1586</v>
      </c>
    </row>
    <row r="576">
      <c r="A576" s="9" t="s">
        <v>1356</v>
      </c>
      <c r="B576" s="10">
        <v>44561.0</v>
      </c>
      <c r="C576" s="11">
        <v>1.0</v>
      </c>
      <c r="D576" s="9" t="s">
        <v>1357</v>
      </c>
      <c r="E576" s="11">
        <v>24848.0</v>
      </c>
      <c r="F576" s="9" t="s">
        <v>1655</v>
      </c>
      <c r="G576" s="9" t="s">
        <v>1582</v>
      </c>
      <c r="H576" s="9" t="s">
        <v>1583</v>
      </c>
      <c r="I576" s="9" t="s">
        <v>1584</v>
      </c>
      <c r="J576" s="10">
        <v>44561.0</v>
      </c>
      <c r="K576" s="9" t="s">
        <v>1658</v>
      </c>
      <c r="L576" s="9" t="s">
        <v>1659</v>
      </c>
      <c r="M576" s="12">
        <v>3.262602E9</v>
      </c>
      <c r="N576" s="9" t="s">
        <v>1586</v>
      </c>
    </row>
    <row r="577">
      <c r="A577" s="9" t="s">
        <v>1358</v>
      </c>
      <c r="B577" s="10">
        <v>44561.0</v>
      </c>
      <c r="C577" s="11">
        <v>2.0</v>
      </c>
      <c r="D577" s="9" t="s">
        <v>1359</v>
      </c>
      <c r="E577" s="11">
        <v>25763.0</v>
      </c>
      <c r="F577" s="9" t="s">
        <v>1655</v>
      </c>
      <c r="G577" s="9" t="s">
        <v>1582</v>
      </c>
      <c r="H577" s="9" t="s">
        <v>1583</v>
      </c>
      <c r="I577" s="9" t="s">
        <v>1584</v>
      </c>
      <c r="J577" s="10">
        <v>44561.0</v>
      </c>
      <c r="K577" s="9" t="s">
        <v>1658</v>
      </c>
      <c r="L577" s="9" t="s">
        <v>1659</v>
      </c>
      <c r="M577" s="12">
        <v>4.7993E7</v>
      </c>
      <c r="N577" s="9" t="s">
        <v>1586</v>
      </c>
    </row>
    <row r="578">
      <c r="A578" s="9" t="s">
        <v>1360</v>
      </c>
      <c r="B578" s="10">
        <v>44561.0</v>
      </c>
      <c r="C578" s="11">
        <v>1.0</v>
      </c>
      <c r="D578" s="9" t="s">
        <v>316</v>
      </c>
      <c r="E578" s="11">
        <v>20346.0</v>
      </c>
      <c r="F578" s="9" t="s">
        <v>1655</v>
      </c>
      <c r="G578" s="9" t="s">
        <v>1582</v>
      </c>
      <c r="H578" s="9" t="s">
        <v>1583</v>
      </c>
      <c r="I578" s="9" t="s">
        <v>1584</v>
      </c>
      <c r="J578" s="10">
        <v>44561.0</v>
      </c>
      <c r="K578" s="9" t="s">
        <v>1658</v>
      </c>
      <c r="L578" s="9" t="s">
        <v>1659</v>
      </c>
      <c r="M578" s="12">
        <v>5.64498E8</v>
      </c>
      <c r="N578" s="9" t="s">
        <v>1586</v>
      </c>
    </row>
    <row r="579">
      <c r="A579" s="9" t="s">
        <v>1361</v>
      </c>
      <c r="B579" s="10">
        <v>44561.0</v>
      </c>
      <c r="C579" s="11">
        <v>1.0</v>
      </c>
      <c r="D579" s="9" t="s">
        <v>77</v>
      </c>
      <c r="E579" s="11">
        <v>701.0</v>
      </c>
      <c r="F579" s="9" t="s">
        <v>1655</v>
      </c>
      <c r="G579" s="9" t="s">
        <v>1582</v>
      </c>
      <c r="H579" s="9" t="s">
        <v>1583</v>
      </c>
      <c r="I579" s="9" t="s">
        <v>1584</v>
      </c>
      <c r="J579" s="10">
        <v>44561.0</v>
      </c>
      <c r="K579" s="9" t="s">
        <v>1658</v>
      </c>
      <c r="L579" s="9" t="s">
        <v>1659</v>
      </c>
      <c r="M579" s="12">
        <v>3.7641E7</v>
      </c>
      <c r="N579" s="9" t="s">
        <v>1586</v>
      </c>
    </row>
    <row r="580">
      <c r="A580" s="9" t="s">
        <v>1362</v>
      </c>
      <c r="B580" s="10">
        <v>44561.0</v>
      </c>
      <c r="C580" s="11">
        <v>1.0</v>
      </c>
      <c r="D580" s="9" t="s">
        <v>1363</v>
      </c>
      <c r="E580" s="11">
        <v>16241.0</v>
      </c>
      <c r="F580" s="9" t="s">
        <v>1655</v>
      </c>
      <c r="G580" s="9" t="s">
        <v>1582</v>
      </c>
      <c r="H580" s="9" t="s">
        <v>1583</v>
      </c>
      <c r="I580" s="9" t="s">
        <v>1584</v>
      </c>
      <c r="J580" s="10">
        <v>44561.0</v>
      </c>
      <c r="K580" s="9" t="s">
        <v>1658</v>
      </c>
      <c r="L580" s="9" t="s">
        <v>1659</v>
      </c>
      <c r="M580" s="12">
        <v>8.66566E8</v>
      </c>
      <c r="N580" s="9" t="s">
        <v>1586</v>
      </c>
    </row>
    <row r="581">
      <c r="A581" s="9" t="s">
        <v>1364</v>
      </c>
      <c r="B581" s="10">
        <v>44561.0</v>
      </c>
      <c r="C581" s="11">
        <v>1.0</v>
      </c>
      <c r="D581" s="9" t="s">
        <v>109</v>
      </c>
      <c r="E581" s="11">
        <v>14826.0</v>
      </c>
      <c r="F581" s="9" t="s">
        <v>1655</v>
      </c>
      <c r="G581" s="9" t="s">
        <v>1582</v>
      </c>
      <c r="H581" s="9" t="s">
        <v>1583</v>
      </c>
      <c r="I581" s="9" t="s">
        <v>1584</v>
      </c>
      <c r="J581" s="10">
        <v>44561.0</v>
      </c>
      <c r="K581" s="9" t="s">
        <v>1658</v>
      </c>
      <c r="L581" s="9" t="s">
        <v>1659</v>
      </c>
      <c r="M581" s="12">
        <v>1.2456E10</v>
      </c>
      <c r="N581" s="9" t="s">
        <v>1586</v>
      </c>
    </row>
    <row r="582">
      <c r="A582" s="9" t="s">
        <v>1365</v>
      </c>
      <c r="B582" s="10">
        <v>44561.0</v>
      </c>
      <c r="C582" s="11">
        <v>1.0</v>
      </c>
      <c r="D582" s="9" t="s">
        <v>1366</v>
      </c>
      <c r="E582" s="11">
        <v>22470.0</v>
      </c>
      <c r="F582" s="9" t="s">
        <v>1655</v>
      </c>
      <c r="G582" s="9" t="s">
        <v>1582</v>
      </c>
      <c r="H582" s="9" t="s">
        <v>1583</v>
      </c>
      <c r="I582" s="9" t="s">
        <v>1584</v>
      </c>
      <c r="J582" s="10">
        <v>44561.0</v>
      </c>
      <c r="K582" s="9" t="s">
        <v>1658</v>
      </c>
      <c r="L582" s="9" t="s">
        <v>1659</v>
      </c>
      <c r="M582" s="12">
        <v>1.1237995E10</v>
      </c>
      <c r="N582" s="9" t="s">
        <v>1586</v>
      </c>
    </row>
    <row r="583">
      <c r="A583" s="9" t="s">
        <v>1367</v>
      </c>
      <c r="B583" s="10">
        <v>44561.0</v>
      </c>
      <c r="C583" s="11">
        <v>1.0</v>
      </c>
      <c r="D583" s="9" t="s">
        <v>223</v>
      </c>
      <c r="E583" s="11">
        <v>20877.0</v>
      </c>
      <c r="F583" s="9" t="s">
        <v>1655</v>
      </c>
      <c r="G583" s="9" t="s">
        <v>1582</v>
      </c>
      <c r="H583" s="9" t="s">
        <v>1583</v>
      </c>
      <c r="I583" s="9" t="s">
        <v>1584</v>
      </c>
      <c r="J583" s="10">
        <v>44561.0</v>
      </c>
      <c r="K583" s="9" t="s">
        <v>1658</v>
      </c>
      <c r="L583" s="9" t="s">
        <v>1659</v>
      </c>
      <c r="M583" s="12">
        <v>6.84583E8</v>
      </c>
      <c r="N583" s="9" t="s">
        <v>1586</v>
      </c>
    </row>
    <row r="584">
      <c r="A584" s="9" t="s">
        <v>1368</v>
      </c>
      <c r="B584" s="10">
        <v>44561.0</v>
      </c>
      <c r="C584" s="11">
        <v>1.0</v>
      </c>
      <c r="D584" s="9" t="s">
        <v>325</v>
      </c>
      <c r="E584" s="11">
        <v>21440.0</v>
      </c>
      <c r="F584" s="9" t="s">
        <v>1655</v>
      </c>
      <c r="G584" s="9" t="s">
        <v>1582</v>
      </c>
      <c r="H584" s="9" t="s">
        <v>1583</v>
      </c>
      <c r="I584" s="9" t="s">
        <v>1584</v>
      </c>
      <c r="J584" s="10">
        <v>44561.0</v>
      </c>
      <c r="K584" s="9" t="s">
        <v>1658</v>
      </c>
      <c r="L584" s="9" t="s">
        <v>1659</v>
      </c>
      <c r="M584" s="12">
        <v>1.568076E9</v>
      </c>
      <c r="N584" s="9" t="s">
        <v>1586</v>
      </c>
    </row>
    <row r="585">
      <c r="A585" s="9" t="s">
        <v>1369</v>
      </c>
      <c r="B585" s="10">
        <v>44561.0</v>
      </c>
      <c r="C585" s="11">
        <v>1.0</v>
      </c>
      <c r="D585" s="9" t="s">
        <v>85</v>
      </c>
      <c r="E585" s="11">
        <v>12190.0</v>
      </c>
      <c r="F585" s="9" t="s">
        <v>1655</v>
      </c>
      <c r="G585" s="9" t="s">
        <v>1582</v>
      </c>
      <c r="H585" s="9" t="s">
        <v>1583</v>
      </c>
      <c r="I585" s="9" t="s">
        <v>1584</v>
      </c>
      <c r="J585" s="10">
        <v>44561.0</v>
      </c>
      <c r="K585" s="9" t="s">
        <v>1658</v>
      </c>
      <c r="L585" s="9" t="s">
        <v>1659</v>
      </c>
      <c r="M585" s="12">
        <v>3.68252E8</v>
      </c>
      <c r="N585" s="9" t="s">
        <v>1586</v>
      </c>
    </row>
    <row r="586">
      <c r="A586" s="9" t="s">
        <v>1370</v>
      </c>
      <c r="B586" s="10">
        <v>44561.0</v>
      </c>
      <c r="C586" s="11">
        <v>2.0</v>
      </c>
      <c r="D586" s="9" t="s">
        <v>1371</v>
      </c>
      <c r="E586" s="11">
        <v>19836.0</v>
      </c>
      <c r="F586" s="9" t="s">
        <v>1655</v>
      </c>
      <c r="G586" s="9" t="s">
        <v>1582</v>
      </c>
      <c r="H586" s="9" t="s">
        <v>1583</v>
      </c>
      <c r="I586" s="9" t="s">
        <v>1584</v>
      </c>
      <c r="J586" s="10">
        <v>44561.0</v>
      </c>
      <c r="K586" s="9" t="s">
        <v>1658</v>
      </c>
      <c r="L586" s="9" t="s">
        <v>1659</v>
      </c>
      <c r="M586" s="12">
        <v>1.711274E10</v>
      </c>
      <c r="N586" s="9" t="s">
        <v>1586</v>
      </c>
    </row>
    <row r="587">
      <c r="A587" s="9" t="s">
        <v>1372</v>
      </c>
      <c r="B587" s="10">
        <v>44561.0</v>
      </c>
      <c r="C587" s="11">
        <v>1.0</v>
      </c>
      <c r="D587" s="9" t="s">
        <v>389</v>
      </c>
      <c r="E587" s="11">
        <v>11762.0</v>
      </c>
      <c r="F587" s="9" t="s">
        <v>1655</v>
      </c>
      <c r="G587" s="9" t="s">
        <v>1582</v>
      </c>
      <c r="H587" s="9" t="s">
        <v>1583</v>
      </c>
      <c r="I587" s="9" t="s">
        <v>1584</v>
      </c>
      <c r="J587" s="10">
        <v>44561.0</v>
      </c>
      <c r="K587" s="9" t="s">
        <v>1658</v>
      </c>
      <c r="L587" s="9" t="s">
        <v>1659</v>
      </c>
      <c r="M587" s="12">
        <v>2.06668E8</v>
      </c>
      <c r="N587" s="9" t="s">
        <v>1586</v>
      </c>
    </row>
    <row r="588">
      <c r="A588" s="9" t="s">
        <v>1373</v>
      </c>
      <c r="B588" s="10">
        <v>44561.0</v>
      </c>
      <c r="C588" s="11">
        <v>1.0</v>
      </c>
      <c r="D588" s="9" t="s">
        <v>296</v>
      </c>
      <c r="E588" s="11">
        <v>21334.0</v>
      </c>
      <c r="F588" s="9" t="s">
        <v>1655</v>
      </c>
      <c r="G588" s="9" t="s">
        <v>1582</v>
      </c>
      <c r="H588" s="9" t="s">
        <v>1583</v>
      </c>
      <c r="I588" s="9" t="s">
        <v>1584</v>
      </c>
      <c r="J588" s="10">
        <v>44561.0</v>
      </c>
      <c r="K588" s="9" t="s">
        <v>1658</v>
      </c>
      <c r="L588" s="9" t="s">
        <v>1659</v>
      </c>
      <c r="M588" s="12">
        <v>3.8167E7</v>
      </c>
      <c r="N588" s="9" t="s">
        <v>1586</v>
      </c>
    </row>
    <row r="589">
      <c r="A589" s="9" t="s">
        <v>1374</v>
      </c>
      <c r="B589" s="10">
        <v>44561.0</v>
      </c>
      <c r="C589" s="11">
        <v>2.0</v>
      </c>
      <c r="D589" s="9" t="s">
        <v>1375</v>
      </c>
      <c r="E589" s="11">
        <v>20494.0</v>
      </c>
      <c r="F589" s="9" t="s">
        <v>1655</v>
      </c>
      <c r="G589" s="9" t="s">
        <v>1582</v>
      </c>
      <c r="H589" s="9" t="s">
        <v>1583</v>
      </c>
      <c r="I589" s="9" t="s">
        <v>1584</v>
      </c>
      <c r="J589" s="10">
        <v>44561.0</v>
      </c>
      <c r="K589" s="9" t="s">
        <v>1658</v>
      </c>
      <c r="L589" s="9" t="s">
        <v>1659</v>
      </c>
      <c r="M589" s="12">
        <v>2.760397E9</v>
      </c>
      <c r="N589" s="9" t="s">
        <v>1586</v>
      </c>
    </row>
    <row r="590">
      <c r="A590" s="9" t="s">
        <v>1376</v>
      </c>
      <c r="B590" s="10">
        <v>44286.0</v>
      </c>
      <c r="C590" s="11">
        <v>1.0</v>
      </c>
      <c r="D590" s="9" t="s">
        <v>1377</v>
      </c>
      <c r="E590" s="11">
        <v>20516.0</v>
      </c>
      <c r="F590" s="9" t="s">
        <v>1655</v>
      </c>
      <c r="G590" s="9" t="s">
        <v>1582</v>
      </c>
      <c r="H590" s="9" t="s">
        <v>1583</v>
      </c>
      <c r="I590" s="9" t="s">
        <v>1584</v>
      </c>
      <c r="J590" s="10">
        <v>44286.0</v>
      </c>
      <c r="K590" s="9" t="s">
        <v>1658</v>
      </c>
      <c r="L590" s="9" t="s">
        <v>1659</v>
      </c>
      <c r="M590" s="12">
        <v>6.060416E9</v>
      </c>
      <c r="N590" s="9" t="s">
        <v>1586</v>
      </c>
    </row>
    <row r="591">
      <c r="A591" s="9" t="s">
        <v>1378</v>
      </c>
      <c r="B591" s="10">
        <v>44561.0</v>
      </c>
      <c r="C591" s="11">
        <v>1.0</v>
      </c>
      <c r="D591" s="9" t="s">
        <v>309</v>
      </c>
      <c r="E591" s="11">
        <v>13471.0</v>
      </c>
      <c r="F591" s="9" t="s">
        <v>1655</v>
      </c>
      <c r="G591" s="9" t="s">
        <v>1582</v>
      </c>
      <c r="H591" s="9" t="s">
        <v>1583</v>
      </c>
      <c r="I591" s="9" t="s">
        <v>1584</v>
      </c>
      <c r="J591" s="10">
        <v>44561.0</v>
      </c>
      <c r="K591" s="9" t="s">
        <v>1658</v>
      </c>
      <c r="L591" s="9" t="s">
        <v>1659</v>
      </c>
      <c r="M591" s="12">
        <v>3.18827E8</v>
      </c>
      <c r="N591" s="9" t="s">
        <v>1586</v>
      </c>
    </row>
    <row r="592">
      <c r="A592" s="9" t="s">
        <v>1379</v>
      </c>
      <c r="B592" s="10">
        <v>44561.0</v>
      </c>
      <c r="C592" s="11">
        <v>1.0</v>
      </c>
      <c r="D592" s="9" t="s">
        <v>1380</v>
      </c>
      <c r="E592" s="11">
        <v>26360.0</v>
      </c>
      <c r="F592" s="9" t="s">
        <v>1655</v>
      </c>
      <c r="G592" s="9" t="s">
        <v>1582</v>
      </c>
      <c r="H592" s="9" t="s">
        <v>1583</v>
      </c>
      <c r="I592" s="9" t="s">
        <v>1584</v>
      </c>
      <c r="J592" s="10">
        <v>44561.0</v>
      </c>
      <c r="K592" s="9" t="s">
        <v>1658</v>
      </c>
      <c r="L592" s="9" t="s">
        <v>1659</v>
      </c>
      <c r="M592" s="12">
        <v>2.19589E8</v>
      </c>
      <c r="N592" s="9" t="s">
        <v>1586</v>
      </c>
    </row>
    <row r="593">
      <c r="A593" s="9" t="s">
        <v>1381</v>
      </c>
      <c r="B593" s="10">
        <v>44561.0</v>
      </c>
      <c r="C593" s="11">
        <v>3.0</v>
      </c>
      <c r="D593" s="9" t="s">
        <v>247</v>
      </c>
      <c r="E593" s="11">
        <v>22020.0</v>
      </c>
      <c r="F593" s="9" t="s">
        <v>1655</v>
      </c>
      <c r="G593" s="9" t="s">
        <v>1582</v>
      </c>
      <c r="H593" s="9" t="s">
        <v>1583</v>
      </c>
      <c r="I593" s="9" t="s">
        <v>1584</v>
      </c>
      <c r="J593" s="10">
        <v>44561.0</v>
      </c>
      <c r="K593" s="9" t="s">
        <v>1658</v>
      </c>
      <c r="L593" s="9" t="s">
        <v>1659</v>
      </c>
      <c r="M593" s="12">
        <v>3.654879E9</v>
      </c>
      <c r="N593" s="9" t="s">
        <v>1586</v>
      </c>
    </row>
    <row r="594">
      <c r="A594" s="9" t="s">
        <v>1382</v>
      </c>
      <c r="B594" s="10">
        <v>44561.0</v>
      </c>
      <c r="C594" s="11">
        <v>1.0</v>
      </c>
      <c r="D594" s="9" t="s">
        <v>369</v>
      </c>
      <c r="E594" s="11">
        <v>19992.0</v>
      </c>
      <c r="F594" s="9" t="s">
        <v>1655</v>
      </c>
      <c r="G594" s="9" t="s">
        <v>1582</v>
      </c>
      <c r="H594" s="9" t="s">
        <v>1583</v>
      </c>
      <c r="I594" s="9" t="s">
        <v>1584</v>
      </c>
      <c r="J594" s="10">
        <v>44561.0</v>
      </c>
      <c r="K594" s="9" t="s">
        <v>1658</v>
      </c>
      <c r="L594" s="9" t="s">
        <v>1659</v>
      </c>
      <c r="M594" s="12">
        <v>1.754987E9</v>
      </c>
      <c r="N594" s="9" t="s">
        <v>1586</v>
      </c>
    </row>
    <row r="595">
      <c r="A595" s="9" t="s">
        <v>1383</v>
      </c>
      <c r="B595" s="10">
        <v>44561.0</v>
      </c>
      <c r="C595" s="11">
        <v>1.0</v>
      </c>
      <c r="D595" s="9" t="s">
        <v>1384</v>
      </c>
      <c r="E595" s="11">
        <v>14850.0</v>
      </c>
      <c r="F595" s="9" t="s">
        <v>1655</v>
      </c>
      <c r="G595" s="9" t="s">
        <v>1582</v>
      </c>
      <c r="H595" s="9" t="s">
        <v>1583</v>
      </c>
      <c r="I595" s="9" t="s">
        <v>1584</v>
      </c>
      <c r="J595" s="10">
        <v>44561.0</v>
      </c>
      <c r="K595" s="9" t="s">
        <v>1658</v>
      </c>
      <c r="L595" s="9" t="s">
        <v>1659</v>
      </c>
      <c r="M595" s="12">
        <v>9.56506E8</v>
      </c>
      <c r="N595" s="9" t="s">
        <v>1586</v>
      </c>
    </row>
    <row r="596">
      <c r="A596" s="9" t="s">
        <v>1385</v>
      </c>
      <c r="B596" s="10">
        <v>44561.0</v>
      </c>
      <c r="C596" s="11">
        <v>1.0</v>
      </c>
      <c r="D596" s="9" t="s">
        <v>202</v>
      </c>
      <c r="E596" s="11">
        <v>5770.0</v>
      </c>
      <c r="F596" s="9" t="s">
        <v>1655</v>
      </c>
      <c r="G596" s="9" t="s">
        <v>1582</v>
      </c>
      <c r="H596" s="9" t="s">
        <v>1583</v>
      </c>
      <c r="I596" s="9" t="s">
        <v>1584</v>
      </c>
      <c r="J596" s="10">
        <v>44561.0</v>
      </c>
      <c r="K596" s="9" t="s">
        <v>1658</v>
      </c>
      <c r="L596" s="9" t="s">
        <v>1659</v>
      </c>
      <c r="M596" s="12">
        <v>3.48553E8</v>
      </c>
      <c r="N596" s="9" t="s">
        <v>1586</v>
      </c>
    </row>
    <row r="597">
      <c r="A597" s="9" t="s">
        <v>1386</v>
      </c>
      <c r="B597" s="10">
        <v>44561.0</v>
      </c>
      <c r="C597" s="11">
        <v>2.0</v>
      </c>
      <c r="D597" s="9" t="s">
        <v>1387</v>
      </c>
      <c r="E597" s="11">
        <v>7510.0</v>
      </c>
      <c r="F597" s="9" t="s">
        <v>1655</v>
      </c>
      <c r="G597" s="9" t="s">
        <v>1582</v>
      </c>
      <c r="H597" s="9" t="s">
        <v>1583</v>
      </c>
      <c r="I597" s="9" t="s">
        <v>1584</v>
      </c>
      <c r="J597" s="10">
        <v>44561.0</v>
      </c>
      <c r="K597" s="9" t="s">
        <v>1658</v>
      </c>
      <c r="L597" s="9" t="s">
        <v>1659</v>
      </c>
      <c r="M597" s="12">
        <v>3.48423E8</v>
      </c>
      <c r="N597" s="9" t="s">
        <v>1586</v>
      </c>
    </row>
    <row r="598">
      <c r="A598" s="9" t="s">
        <v>1388</v>
      </c>
      <c r="B598" s="10">
        <v>44561.0</v>
      </c>
      <c r="C598" s="11">
        <v>1.0</v>
      </c>
      <c r="D598" s="9" t="s">
        <v>83</v>
      </c>
      <c r="E598" s="11">
        <v>1694.0</v>
      </c>
      <c r="F598" s="9" t="s">
        <v>1655</v>
      </c>
      <c r="G598" s="9" t="s">
        <v>1582</v>
      </c>
      <c r="H598" s="9" t="s">
        <v>1583</v>
      </c>
      <c r="I598" s="9" t="s">
        <v>1584</v>
      </c>
      <c r="J598" s="10">
        <v>44561.0</v>
      </c>
      <c r="K598" s="9" t="s">
        <v>1658</v>
      </c>
      <c r="L598" s="9" t="s">
        <v>1659</v>
      </c>
      <c r="M598" s="12">
        <v>1.7766E7</v>
      </c>
      <c r="N598" s="9" t="s">
        <v>1586</v>
      </c>
    </row>
    <row r="599">
      <c r="A599" s="9" t="s">
        <v>1389</v>
      </c>
      <c r="B599" s="10">
        <v>44561.0</v>
      </c>
      <c r="C599" s="11">
        <v>1.0</v>
      </c>
      <c r="D599" s="9" t="s">
        <v>297</v>
      </c>
      <c r="E599" s="11">
        <v>20125.0</v>
      </c>
      <c r="F599" s="9" t="s">
        <v>1655</v>
      </c>
      <c r="G599" s="9" t="s">
        <v>1582</v>
      </c>
      <c r="H599" s="9" t="s">
        <v>1583</v>
      </c>
      <c r="I599" s="9" t="s">
        <v>1584</v>
      </c>
      <c r="J599" s="10">
        <v>44561.0</v>
      </c>
      <c r="K599" s="9" t="s">
        <v>1658</v>
      </c>
      <c r="L599" s="9" t="s">
        <v>1659</v>
      </c>
      <c r="M599" s="12">
        <v>1.93575E8</v>
      </c>
      <c r="N599" s="9" t="s">
        <v>1586</v>
      </c>
    </row>
    <row r="600">
      <c r="A600" s="9" t="s">
        <v>1390</v>
      </c>
      <c r="B600" s="10">
        <v>44561.0</v>
      </c>
      <c r="C600" s="11">
        <v>1.0</v>
      </c>
      <c r="D600" s="9" t="s">
        <v>1391</v>
      </c>
      <c r="E600" s="11">
        <v>24627.0</v>
      </c>
      <c r="F600" s="9" t="s">
        <v>1655</v>
      </c>
      <c r="G600" s="9" t="s">
        <v>1582</v>
      </c>
      <c r="H600" s="9" t="s">
        <v>1583</v>
      </c>
      <c r="I600" s="9" t="s">
        <v>1584</v>
      </c>
      <c r="J600" s="10">
        <v>44561.0</v>
      </c>
      <c r="K600" s="9" t="s">
        <v>1658</v>
      </c>
      <c r="L600" s="9" t="s">
        <v>1659</v>
      </c>
      <c r="M600" s="12">
        <v>3.46975E8</v>
      </c>
      <c r="N600" s="9" t="s">
        <v>1586</v>
      </c>
    </row>
    <row r="601">
      <c r="A601" s="9" t="s">
        <v>1392</v>
      </c>
      <c r="B601" s="10">
        <v>44561.0</v>
      </c>
      <c r="C601" s="11">
        <v>1.0</v>
      </c>
      <c r="D601" s="9" t="s">
        <v>392</v>
      </c>
      <c r="E601" s="11">
        <v>14346.0</v>
      </c>
      <c r="F601" s="9" t="s">
        <v>1655</v>
      </c>
      <c r="G601" s="9" t="s">
        <v>1582</v>
      </c>
      <c r="H601" s="9" t="s">
        <v>1583</v>
      </c>
      <c r="I601" s="9" t="s">
        <v>1584</v>
      </c>
      <c r="J601" s="10">
        <v>44561.0</v>
      </c>
      <c r="K601" s="9" t="s">
        <v>1658</v>
      </c>
      <c r="L601" s="9" t="s">
        <v>1659</v>
      </c>
      <c r="M601" s="12">
        <v>1.087452E9</v>
      </c>
      <c r="N601" s="9" t="s">
        <v>1586</v>
      </c>
    </row>
    <row r="602">
      <c r="A602" s="9" t="s">
        <v>1395</v>
      </c>
      <c r="B602" s="10">
        <v>44561.0</v>
      </c>
      <c r="C602" s="11">
        <v>3.0</v>
      </c>
      <c r="D602" s="9" t="s">
        <v>1396</v>
      </c>
      <c r="E602" s="11">
        <v>25208.0</v>
      </c>
      <c r="F602" s="9" t="s">
        <v>1655</v>
      </c>
      <c r="G602" s="9" t="s">
        <v>1582</v>
      </c>
      <c r="H602" s="9" t="s">
        <v>1583</v>
      </c>
      <c r="I602" s="9" t="s">
        <v>1584</v>
      </c>
      <c r="J602" s="10">
        <v>44561.0</v>
      </c>
      <c r="K602" s="9" t="s">
        <v>1658</v>
      </c>
      <c r="L602" s="9" t="s">
        <v>1659</v>
      </c>
      <c r="M602" s="12">
        <v>8.5852E7</v>
      </c>
      <c r="N602" s="9" t="s">
        <v>1586</v>
      </c>
    </row>
    <row r="603">
      <c r="A603" s="9" t="s">
        <v>1397</v>
      </c>
      <c r="B603" s="10">
        <v>44561.0</v>
      </c>
      <c r="C603" s="11">
        <v>1.0</v>
      </c>
      <c r="D603" s="9" t="s">
        <v>1398</v>
      </c>
      <c r="E603" s="11">
        <v>26034.0</v>
      </c>
      <c r="F603" s="9" t="s">
        <v>1655</v>
      </c>
      <c r="G603" s="9" t="s">
        <v>1582</v>
      </c>
      <c r="H603" s="9" t="s">
        <v>1583</v>
      </c>
      <c r="I603" s="9" t="s">
        <v>1584</v>
      </c>
      <c r="J603" s="10">
        <v>44561.0</v>
      </c>
      <c r="K603" s="9" t="s">
        <v>1658</v>
      </c>
      <c r="L603" s="9" t="s">
        <v>1659</v>
      </c>
      <c r="M603" s="12">
        <v>5.59934E8</v>
      </c>
      <c r="N603" s="9" t="s">
        <v>1586</v>
      </c>
    </row>
    <row r="604">
      <c r="A604" s="9" t="s">
        <v>1399</v>
      </c>
      <c r="B604" s="10">
        <v>44561.0</v>
      </c>
      <c r="C604" s="11">
        <v>1.0</v>
      </c>
      <c r="D604" s="9" t="s">
        <v>310</v>
      </c>
      <c r="E604" s="11">
        <v>13447.0</v>
      </c>
      <c r="F604" s="9" t="s">
        <v>1655</v>
      </c>
      <c r="G604" s="9" t="s">
        <v>1582</v>
      </c>
      <c r="H604" s="9" t="s">
        <v>1583</v>
      </c>
      <c r="I604" s="9" t="s">
        <v>1584</v>
      </c>
      <c r="J604" s="10">
        <v>44561.0</v>
      </c>
      <c r="K604" s="9" t="s">
        <v>1658</v>
      </c>
      <c r="L604" s="9" t="s">
        <v>1659</v>
      </c>
      <c r="M604" s="12">
        <v>2.2295E7</v>
      </c>
      <c r="N604" s="9" t="s">
        <v>1586</v>
      </c>
    </row>
    <row r="605">
      <c r="A605" s="9" t="s">
        <v>1400</v>
      </c>
      <c r="B605" s="10">
        <v>44561.0</v>
      </c>
      <c r="C605" s="11">
        <v>1.0</v>
      </c>
      <c r="D605" s="9" t="s">
        <v>1401</v>
      </c>
      <c r="E605" s="11">
        <v>25801.0</v>
      </c>
      <c r="F605" s="9" t="s">
        <v>1655</v>
      </c>
      <c r="G605" s="9" t="s">
        <v>1582</v>
      </c>
      <c r="H605" s="9" t="s">
        <v>1583</v>
      </c>
      <c r="I605" s="9" t="s">
        <v>1584</v>
      </c>
      <c r="J605" s="10">
        <v>44561.0</v>
      </c>
      <c r="K605" s="9" t="s">
        <v>1658</v>
      </c>
      <c r="L605" s="9" t="s">
        <v>1659</v>
      </c>
      <c r="M605" s="12">
        <v>1.20096E8</v>
      </c>
      <c r="N605" s="9" t="s">
        <v>1586</v>
      </c>
    </row>
    <row r="606">
      <c r="A606" s="9" t="s">
        <v>1402</v>
      </c>
      <c r="B606" s="10">
        <v>44561.0</v>
      </c>
      <c r="C606" s="11">
        <v>1.0</v>
      </c>
      <c r="D606" s="9" t="s">
        <v>303</v>
      </c>
      <c r="E606" s="11">
        <v>9393.0</v>
      </c>
      <c r="F606" s="9" t="s">
        <v>1655</v>
      </c>
      <c r="G606" s="9" t="s">
        <v>1582</v>
      </c>
      <c r="H606" s="9" t="s">
        <v>1583</v>
      </c>
      <c r="I606" s="9" t="s">
        <v>1584</v>
      </c>
      <c r="J606" s="10">
        <v>44561.0</v>
      </c>
      <c r="K606" s="9" t="s">
        <v>1658</v>
      </c>
      <c r="L606" s="9" t="s">
        <v>1659</v>
      </c>
      <c r="M606" s="12">
        <v>2.879195E9</v>
      </c>
      <c r="N606" s="9" t="s">
        <v>1586</v>
      </c>
    </row>
    <row r="607">
      <c r="A607" s="9" t="s">
        <v>1403</v>
      </c>
      <c r="B607" s="10">
        <v>44561.0</v>
      </c>
      <c r="C607" s="11">
        <v>1.0</v>
      </c>
      <c r="D607" s="9" t="s">
        <v>253</v>
      </c>
      <c r="E607" s="11">
        <v>8036.0</v>
      </c>
      <c r="F607" s="9" t="s">
        <v>1655</v>
      </c>
      <c r="G607" s="9" t="s">
        <v>1582</v>
      </c>
      <c r="H607" s="9" t="s">
        <v>1583</v>
      </c>
      <c r="I607" s="9" t="s">
        <v>1584</v>
      </c>
      <c r="J607" s="10">
        <v>44561.0</v>
      </c>
      <c r="K607" s="9" t="s">
        <v>1658</v>
      </c>
      <c r="L607" s="9" t="s">
        <v>1659</v>
      </c>
      <c r="M607" s="12">
        <v>1.0906594E10</v>
      </c>
      <c r="N607" s="9" t="s">
        <v>1586</v>
      </c>
    </row>
    <row r="608">
      <c r="A608" s="9" t="s">
        <v>1404</v>
      </c>
      <c r="B608" s="10">
        <v>44561.0</v>
      </c>
      <c r="C608" s="11">
        <v>3.0</v>
      </c>
      <c r="D608" s="9" t="s">
        <v>263</v>
      </c>
      <c r="E608" s="11">
        <v>8575.0</v>
      </c>
      <c r="F608" s="9" t="s">
        <v>1655</v>
      </c>
      <c r="G608" s="9" t="s">
        <v>1582</v>
      </c>
      <c r="H608" s="9" t="s">
        <v>1583</v>
      </c>
      <c r="I608" s="9" t="s">
        <v>1584</v>
      </c>
      <c r="J608" s="10">
        <v>44561.0</v>
      </c>
      <c r="K608" s="9" t="s">
        <v>1658</v>
      </c>
      <c r="L608" s="9" t="s">
        <v>1659</v>
      </c>
      <c r="M608" s="12">
        <v>3.62519E8</v>
      </c>
      <c r="N608" s="9" t="s">
        <v>1586</v>
      </c>
    </row>
    <row r="609">
      <c r="A609" s="9" t="s">
        <v>1405</v>
      </c>
      <c r="B609" s="10">
        <v>44561.0</v>
      </c>
      <c r="C609" s="11">
        <v>1.0</v>
      </c>
      <c r="D609" s="9" t="s">
        <v>341</v>
      </c>
      <c r="E609" s="11">
        <v>10472.0</v>
      </c>
      <c r="F609" s="9" t="s">
        <v>1655</v>
      </c>
      <c r="G609" s="9" t="s">
        <v>1582</v>
      </c>
      <c r="H609" s="9" t="s">
        <v>1583</v>
      </c>
      <c r="I609" s="9" t="s">
        <v>1584</v>
      </c>
      <c r="J609" s="10">
        <v>44561.0</v>
      </c>
      <c r="K609" s="9" t="s">
        <v>1658</v>
      </c>
      <c r="L609" s="9" t="s">
        <v>1659</v>
      </c>
      <c r="M609" s="12">
        <v>5.72576E8</v>
      </c>
      <c r="N609" s="9" t="s">
        <v>1586</v>
      </c>
    </row>
    <row r="610">
      <c r="A610" s="9" t="s">
        <v>1406</v>
      </c>
      <c r="B610" s="10">
        <v>44561.0</v>
      </c>
      <c r="C610" s="11">
        <v>2.0</v>
      </c>
      <c r="D610" s="9" t="s">
        <v>1407</v>
      </c>
      <c r="E610" s="11">
        <v>24953.0</v>
      </c>
      <c r="F610" s="9" t="s">
        <v>1655</v>
      </c>
      <c r="G610" s="9" t="s">
        <v>1582</v>
      </c>
      <c r="H610" s="9" t="s">
        <v>1583</v>
      </c>
      <c r="I610" s="9" t="s">
        <v>1584</v>
      </c>
      <c r="J610" s="10">
        <v>44561.0</v>
      </c>
      <c r="K610" s="9" t="s">
        <v>1658</v>
      </c>
      <c r="L610" s="9" t="s">
        <v>1659</v>
      </c>
      <c r="M610" s="12">
        <v>3.62614E8</v>
      </c>
      <c r="N610" s="9" t="s">
        <v>1586</v>
      </c>
    </row>
    <row r="611">
      <c r="A611" s="9" t="s">
        <v>1408</v>
      </c>
      <c r="B611" s="10">
        <v>44561.0</v>
      </c>
      <c r="C611" s="11">
        <v>2.0</v>
      </c>
      <c r="D611" s="9" t="s">
        <v>1409</v>
      </c>
      <c r="E611" s="11">
        <v>8672.0</v>
      </c>
      <c r="F611" s="9" t="s">
        <v>1655</v>
      </c>
      <c r="G611" s="9" t="s">
        <v>1582</v>
      </c>
      <c r="H611" s="9" t="s">
        <v>1583</v>
      </c>
      <c r="I611" s="9" t="s">
        <v>1584</v>
      </c>
      <c r="J611" s="10">
        <v>44561.0</v>
      </c>
      <c r="K611" s="9" t="s">
        <v>1658</v>
      </c>
      <c r="L611" s="9" t="s">
        <v>1659</v>
      </c>
      <c r="M611" s="12">
        <v>1.15458E8</v>
      </c>
      <c r="N611" s="9" t="s">
        <v>1586</v>
      </c>
    </row>
    <row r="612">
      <c r="A612" s="9" t="s">
        <v>1410</v>
      </c>
      <c r="B612" s="10">
        <v>44561.0</v>
      </c>
      <c r="C612" s="11">
        <v>1.0</v>
      </c>
      <c r="D612" s="9" t="s">
        <v>1411</v>
      </c>
      <c r="E612" s="11">
        <v>12319.0</v>
      </c>
      <c r="F612" s="9" t="s">
        <v>1655</v>
      </c>
      <c r="G612" s="9" t="s">
        <v>1582</v>
      </c>
      <c r="H612" s="9" t="s">
        <v>1583</v>
      </c>
      <c r="I612" s="9" t="s">
        <v>1584</v>
      </c>
      <c r="J612" s="10">
        <v>44561.0</v>
      </c>
      <c r="K612" s="9" t="s">
        <v>1658</v>
      </c>
      <c r="L612" s="9" t="s">
        <v>1659</v>
      </c>
      <c r="M612" s="12">
        <v>9.8586E7</v>
      </c>
      <c r="N612" s="9" t="s">
        <v>1586</v>
      </c>
    </row>
    <row r="613">
      <c r="A613" s="9" t="s">
        <v>1412</v>
      </c>
      <c r="B613" s="10">
        <v>44561.0</v>
      </c>
      <c r="C613" s="11">
        <v>1.0</v>
      </c>
      <c r="D613" s="9" t="s">
        <v>1413</v>
      </c>
      <c r="E613" s="11">
        <v>9067.0</v>
      </c>
      <c r="F613" s="9" t="s">
        <v>1655</v>
      </c>
      <c r="G613" s="9" t="s">
        <v>1582</v>
      </c>
      <c r="H613" s="9" t="s">
        <v>1583</v>
      </c>
      <c r="I613" s="9" t="s">
        <v>1584</v>
      </c>
      <c r="J613" s="10">
        <v>44561.0</v>
      </c>
      <c r="K613" s="9" t="s">
        <v>1658</v>
      </c>
      <c r="L613" s="9" t="s">
        <v>1659</v>
      </c>
      <c r="M613" s="12">
        <v>2651000.0</v>
      </c>
      <c r="N613" s="9" t="s">
        <v>1586</v>
      </c>
    </row>
    <row r="614">
      <c r="A614" s="9" t="s">
        <v>1414</v>
      </c>
      <c r="B614" s="10">
        <v>44561.0</v>
      </c>
      <c r="C614" s="11">
        <v>1.0</v>
      </c>
      <c r="D614" s="9" t="s">
        <v>1415</v>
      </c>
      <c r="E614" s="11">
        <v>26867.0</v>
      </c>
      <c r="F614" s="9" t="s">
        <v>1655</v>
      </c>
      <c r="G614" s="9" t="s">
        <v>1582</v>
      </c>
      <c r="H614" s="9" t="s">
        <v>1583</v>
      </c>
      <c r="I614" s="9" t="s">
        <v>1584</v>
      </c>
      <c r="J614" s="10">
        <v>44561.0</v>
      </c>
      <c r="K614" s="9" t="s">
        <v>1658</v>
      </c>
      <c r="L614" s="9" t="s">
        <v>1659</v>
      </c>
      <c r="M614" s="12">
        <v>1.545083E9</v>
      </c>
      <c r="N614" s="9" t="s">
        <v>1586</v>
      </c>
    </row>
    <row r="615">
      <c r="A615" s="9" t="s">
        <v>1416</v>
      </c>
      <c r="B615" s="10">
        <v>44561.0</v>
      </c>
      <c r="C615" s="11">
        <v>2.0</v>
      </c>
      <c r="D615" s="9" t="s">
        <v>129</v>
      </c>
      <c r="E615" s="11">
        <v>3654.0</v>
      </c>
      <c r="F615" s="9" t="s">
        <v>1655</v>
      </c>
      <c r="G615" s="9" t="s">
        <v>1582</v>
      </c>
      <c r="H615" s="9" t="s">
        <v>1583</v>
      </c>
      <c r="I615" s="9" t="s">
        <v>1584</v>
      </c>
      <c r="J615" s="10">
        <v>44561.0</v>
      </c>
      <c r="K615" s="9" t="s">
        <v>1658</v>
      </c>
      <c r="L615" s="9" t="s">
        <v>1659</v>
      </c>
      <c r="M615" s="12">
        <v>5.23184E8</v>
      </c>
      <c r="N615" s="9" t="s">
        <v>1586</v>
      </c>
    </row>
    <row r="616">
      <c r="A616" s="9" t="s">
        <v>1417</v>
      </c>
      <c r="B616" s="10">
        <v>44561.0</v>
      </c>
      <c r="C616" s="11">
        <v>1.0</v>
      </c>
      <c r="D616" s="9" t="s">
        <v>211</v>
      </c>
      <c r="E616" s="11">
        <v>21881.0</v>
      </c>
      <c r="F616" s="9" t="s">
        <v>1655</v>
      </c>
      <c r="G616" s="9" t="s">
        <v>1582</v>
      </c>
      <c r="H616" s="9" t="s">
        <v>1583</v>
      </c>
      <c r="I616" s="9" t="s">
        <v>1584</v>
      </c>
      <c r="J616" s="10">
        <v>44561.0</v>
      </c>
      <c r="K616" s="9" t="s">
        <v>1658</v>
      </c>
      <c r="L616" s="9" t="s">
        <v>1659</v>
      </c>
      <c r="M616" s="12">
        <v>2.84006E9</v>
      </c>
      <c r="N616" s="9" t="s">
        <v>1586</v>
      </c>
    </row>
    <row r="617">
      <c r="A617" s="9" t="s">
        <v>1418</v>
      </c>
      <c r="B617" s="10">
        <v>44561.0</v>
      </c>
      <c r="C617" s="11">
        <v>1.0</v>
      </c>
      <c r="D617" s="9" t="s">
        <v>79</v>
      </c>
      <c r="E617" s="11">
        <v>1520.0</v>
      </c>
      <c r="F617" s="9" t="s">
        <v>1655</v>
      </c>
      <c r="G617" s="9" t="s">
        <v>1582</v>
      </c>
      <c r="H617" s="9" t="s">
        <v>1583</v>
      </c>
      <c r="I617" s="9" t="s">
        <v>1584</v>
      </c>
      <c r="J617" s="10">
        <v>44561.0</v>
      </c>
      <c r="K617" s="9" t="s">
        <v>1658</v>
      </c>
      <c r="L617" s="9" t="s">
        <v>1659</v>
      </c>
      <c r="M617" s="12">
        <v>5.77821E8</v>
      </c>
      <c r="N617" s="9" t="s">
        <v>1586</v>
      </c>
    </row>
    <row r="618">
      <c r="A618" s="9" t="s">
        <v>1421</v>
      </c>
      <c r="B618" s="10">
        <v>44561.0</v>
      </c>
      <c r="C618" s="11">
        <v>1.0</v>
      </c>
      <c r="D618" s="9" t="s">
        <v>293</v>
      </c>
      <c r="E618" s="11">
        <v>9083.0</v>
      </c>
      <c r="F618" s="9" t="s">
        <v>1655</v>
      </c>
      <c r="G618" s="9" t="s">
        <v>1582</v>
      </c>
      <c r="H618" s="9" t="s">
        <v>1583</v>
      </c>
      <c r="I618" s="9" t="s">
        <v>1584</v>
      </c>
      <c r="J618" s="10">
        <v>44561.0</v>
      </c>
      <c r="K618" s="9" t="s">
        <v>1658</v>
      </c>
      <c r="L618" s="9" t="s">
        <v>1659</v>
      </c>
      <c r="M618" s="12">
        <v>1.17679E8</v>
      </c>
      <c r="N618" s="9" t="s">
        <v>1586</v>
      </c>
    </row>
    <row r="619">
      <c r="A619" s="9" t="s">
        <v>1422</v>
      </c>
      <c r="B619" s="10">
        <v>44561.0</v>
      </c>
      <c r="C619" s="11">
        <v>1.0</v>
      </c>
      <c r="D619" s="9" t="s">
        <v>382</v>
      </c>
      <c r="E619" s="11">
        <v>14320.0</v>
      </c>
      <c r="F619" s="9" t="s">
        <v>1655</v>
      </c>
      <c r="G619" s="9" t="s">
        <v>1582</v>
      </c>
      <c r="H619" s="9" t="s">
        <v>1583</v>
      </c>
      <c r="I619" s="9" t="s">
        <v>1584</v>
      </c>
      <c r="J619" s="10">
        <v>44561.0</v>
      </c>
      <c r="K619" s="9" t="s">
        <v>1658</v>
      </c>
      <c r="L619" s="9" t="s">
        <v>1659</v>
      </c>
      <c r="M619" s="12">
        <v>8.322929E9</v>
      </c>
      <c r="N619" s="9" t="s">
        <v>1586</v>
      </c>
    </row>
    <row r="620">
      <c r="A620" s="9" t="s">
        <v>1423</v>
      </c>
      <c r="B620" s="10">
        <v>44561.0</v>
      </c>
      <c r="C620" s="11">
        <v>1.0</v>
      </c>
      <c r="D620" s="9" t="s">
        <v>107</v>
      </c>
      <c r="E620" s="11">
        <v>2577.0</v>
      </c>
      <c r="F620" s="9" t="s">
        <v>1655</v>
      </c>
      <c r="G620" s="9" t="s">
        <v>1582</v>
      </c>
      <c r="H620" s="9" t="s">
        <v>1583</v>
      </c>
      <c r="I620" s="9" t="s">
        <v>1584</v>
      </c>
      <c r="J620" s="10">
        <v>44561.0</v>
      </c>
      <c r="K620" s="9" t="s">
        <v>1658</v>
      </c>
      <c r="L620" s="9" t="s">
        <v>1659</v>
      </c>
      <c r="M620" s="12">
        <v>5.339334E9</v>
      </c>
      <c r="N620" s="9" t="s">
        <v>1586</v>
      </c>
    </row>
    <row r="621">
      <c r="A621" s="9" t="s">
        <v>1424</v>
      </c>
      <c r="B621" s="10">
        <v>44561.0</v>
      </c>
      <c r="C621" s="11">
        <v>1.0</v>
      </c>
      <c r="D621" s="9" t="s">
        <v>158</v>
      </c>
      <c r="E621" s="11">
        <v>4723.0</v>
      </c>
      <c r="F621" s="9" t="s">
        <v>1655</v>
      </c>
      <c r="G621" s="9" t="s">
        <v>1582</v>
      </c>
      <c r="H621" s="9" t="s">
        <v>1583</v>
      </c>
      <c r="I621" s="9" t="s">
        <v>1584</v>
      </c>
      <c r="J621" s="10">
        <v>44561.0</v>
      </c>
      <c r="K621" s="9" t="s">
        <v>1658</v>
      </c>
      <c r="L621" s="9" t="s">
        <v>1659</v>
      </c>
      <c r="M621" s="12">
        <v>7.1425E7</v>
      </c>
      <c r="N621" s="9" t="s">
        <v>1586</v>
      </c>
    </row>
    <row r="622">
      <c r="A622" s="9" t="s">
        <v>1425</v>
      </c>
      <c r="B622" s="10">
        <v>44561.0</v>
      </c>
      <c r="C622" s="11">
        <v>1.0</v>
      </c>
      <c r="D622" s="9" t="s">
        <v>264</v>
      </c>
      <c r="E622" s="11">
        <v>8397.0</v>
      </c>
      <c r="F622" s="9" t="s">
        <v>1655</v>
      </c>
      <c r="G622" s="9" t="s">
        <v>1582</v>
      </c>
      <c r="H622" s="9" t="s">
        <v>1583</v>
      </c>
      <c r="I622" s="9" t="s">
        <v>1584</v>
      </c>
      <c r="J622" s="10">
        <v>44561.0</v>
      </c>
      <c r="K622" s="9" t="s">
        <v>1658</v>
      </c>
      <c r="L622" s="9" t="s">
        <v>1659</v>
      </c>
      <c r="M622" s="12">
        <v>7.00595E8</v>
      </c>
      <c r="N622" s="9" t="s">
        <v>1586</v>
      </c>
    </row>
    <row r="623">
      <c r="A623" s="9" t="s">
        <v>1426</v>
      </c>
      <c r="B623" s="10">
        <v>44561.0</v>
      </c>
      <c r="C623" s="11">
        <v>1.0</v>
      </c>
      <c r="D623" s="9" t="s">
        <v>1427</v>
      </c>
      <c r="E623" s="11">
        <v>16306.0</v>
      </c>
      <c r="F623" s="9" t="s">
        <v>1655</v>
      </c>
      <c r="G623" s="9" t="s">
        <v>1582</v>
      </c>
      <c r="H623" s="9" t="s">
        <v>1583</v>
      </c>
      <c r="I623" s="9" t="s">
        <v>1584</v>
      </c>
      <c r="J623" s="10">
        <v>44561.0</v>
      </c>
      <c r="K623" s="9" t="s">
        <v>1658</v>
      </c>
      <c r="L623" s="9" t="s">
        <v>1659</v>
      </c>
      <c r="M623" s="12">
        <v>2.351259E9</v>
      </c>
      <c r="N623" s="9" t="s">
        <v>1586</v>
      </c>
    </row>
    <row r="624">
      <c r="A624" s="9" t="s">
        <v>1428</v>
      </c>
      <c r="B624" s="10">
        <v>44561.0</v>
      </c>
      <c r="C624" s="11">
        <v>3.0</v>
      </c>
      <c r="D624" s="9" t="s">
        <v>61</v>
      </c>
      <c r="E624" s="11">
        <v>10456.0</v>
      </c>
      <c r="F624" s="9" t="s">
        <v>1655</v>
      </c>
      <c r="G624" s="9" t="s">
        <v>1582</v>
      </c>
      <c r="H624" s="9" t="s">
        <v>1583</v>
      </c>
      <c r="I624" s="9" t="s">
        <v>1584</v>
      </c>
      <c r="J624" s="10">
        <v>44561.0</v>
      </c>
      <c r="K624" s="9" t="s">
        <v>1658</v>
      </c>
      <c r="L624" s="9" t="s">
        <v>1659</v>
      </c>
      <c r="M624" s="12">
        <v>2.02394E8</v>
      </c>
      <c r="N624" s="9" t="s">
        <v>1586</v>
      </c>
    </row>
    <row r="625">
      <c r="A625" s="9" t="s">
        <v>1429</v>
      </c>
      <c r="B625" s="10">
        <v>44561.0</v>
      </c>
      <c r="C625" s="11">
        <v>1.0</v>
      </c>
      <c r="D625" s="9" t="s">
        <v>142</v>
      </c>
      <c r="E625" s="11">
        <v>4448.0</v>
      </c>
      <c r="F625" s="9" t="s">
        <v>1655</v>
      </c>
      <c r="G625" s="9" t="s">
        <v>1582</v>
      </c>
      <c r="H625" s="9" t="s">
        <v>1583</v>
      </c>
      <c r="I625" s="9" t="s">
        <v>1584</v>
      </c>
      <c r="J625" s="10">
        <v>44561.0</v>
      </c>
      <c r="K625" s="9" t="s">
        <v>1658</v>
      </c>
      <c r="L625" s="9" t="s">
        <v>1659</v>
      </c>
      <c r="M625" s="12">
        <v>1.7342088E10</v>
      </c>
      <c r="N625" s="9" t="s">
        <v>1586</v>
      </c>
    </row>
    <row r="626">
      <c r="A626" s="9" t="s">
        <v>1430</v>
      </c>
      <c r="B626" s="10">
        <v>44561.0</v>
      </c>
      <c r="C626" s="11">
        <v>2.0</v>
      </c>
      <c r="D626" s="9" t="s">
        <v>265</v>
      </c>
      <c r="E626" s="11">
        <v>8427.0</v>
      </c>
      <c r="F626" s="9" t="s">
        <v>1655</v>
      </c>
      <c r="G626" s="9" t="s">
        <v>1582</v>
      </c>
      <c r="H626" s="9" t="s">
        <v>1583</v>
      </c>
      <c r="I626" s="9" t="s">
        <v>1584</v>
      </c>
      <c r="J626" s="10">
        <v>44561.0</v>
      </c>
      <c r="K626" s="9" t="s">
        <v>1658</v>
      </c>
      <c r="L626" s="9" t="s">
        <v>1659</v>
      </c>
      <c r="M626" s="12">
        <v>1.11388E8</v>
      </c>
      <c r="N626" s="9" t="s">
        <v>1586</v>
      </c>
    </row>
    <row r="627">
      <c r="A627" s="9" t="s">
        <v>1431</v>
      </c>
      <c r="B627" s="10">
        <v>44561.0</v>
      </c>
      <c r="C627" s="11">
        <v>1.0</v>
      </c>
      <c r="D627" s="9" t="s">
        <v>94</v>
      </c>
      <c r="E627" s="11">
        <v>2100.0</v>
      </c>
      <c r="F627" s="9" t="s">
        <v>1655</v>
      </c>
      <c r="G627" s="9" t="s">
        <v>1582</v>
      </c>
      <c r="H627" s="9" t="s">
        <v>1583</v>
      </c>
      <c r="I627" s="9" t="s">
        <v>1584</v>
      </c>
      <c r="J627" s="10">
        <v>44561.0</v>
      </c>
      <c r="K627" s="9" t="s">
        <v>1658</v>
      </c>
      <c r="L627" s="9" t="s">
        <v>1659</v>
      </c>
      <c r="M627" s="12">
        <v>1.0076E8</v>
      </c>
      <c r="N627" s="9" t="s">
        <v>1586</v>
      </c>
    </row>
    <row r="628">
      <c r="A628" s="9" t="s">
        <v>1432</v>
      </c>
      <c r="B628" s="10">
        <v>44561.0</v>
      </c>
      <c r="C628" s="11">
        <v>2.0</v>
      </c>
      <c r="D628" s="9" t="s">
        <v>201</v>
      </c>
      <c r="E628" s="11">
        <v>5762.0</v>
      </c>
      <c r="F628" s="9" t="s">
        <v>1655</v>
      </c>
      <c r="G628" s="9" t="s">
        <v>1582</v>
      </c>
      <c r="H628" s="9" t="s">
        <v>1583</v>
      </c>
      <c r="I628" s="9" t="s">
        <v>1584</v>
      </c>
      <c r="J628" s="10">
        <v>44561.0</v>
      </c>
      <c r="K628" s="9" t="s">
        <v>1658</v>
      </c>
      <c r="L628" s="9" t="s">
        <v>1659</v>
      </c>
      <c r="M628" s="12">
        <v>1.66884E8</v>
      </c>
      <c r="N628" s="9" t="s">
        <v>1586</v>
      </c>
    </row>
    <row r="629">
      <c r="A629" s="9" t="s">
        <v>1433</v>
      </c>
      <c r="B629" s="10">
        <v>44561.0</v>
      </c>
      <c r="C629" s="11">
        <v>1.0</v>
      </c>
      <c r="D629" s="9" t="s">
        <v>235</v>
      </c>
      <c r="E629" s="11">
        <v>11932.0</v>
      </c>
      <c r="F629" s="9" t="s">
        <v>1655</v>
      </c>
      <c r="G629" s="9" t="s">
        <v>1582</v>
      </c>
      <c r="H629" s="9" t="s">
        <v>1583</v>
      </c>
      <c r="I629" s="9" t="s">
        <v>1584</v>
      </c>
      <c r="J629" s="10">
        <v>44561.0</v>
      </c>
      <c r="K629" s="9" t="s">
        <v>1658</v>
      </c>
      <c r="L629" s="9" t="s">
        <v>1659</v>
      </c>
      <c r="M629" s="12">
        <v>1.549696E9</v>
      </c>
      <c r="N629" s="9" t="s">
        <v>1586</v>
      </c>
    </row>
    <row r="630">
      <c r="A630" s="9" t="s">
        <v>1434</v>
      </c>
      <c r="B630" s="10">
        <v>44561.0</v>
      </c>
      <c r="C630" s="11">
        <v>1.0</v>
      </c>
      <c r="D630" s="9" t="s">
        <v>346</v>
      </c>
      <c r="E630" s="11">
        <v>12823.0</v>
      </c>
      <c r="F630" s="9" t="s">
        <v>1655</v>
      </c>
      <c r="G630" s="9" t="s">
        <v>1582</v>
      </c>
      <c r="H630" s="9" t="s">
        <v>1583</v>
      </c>
      <c r="I630" s="9" t="s">
        <v>1584</v>
      </c>
      <c r="J630" s="10">
        <v>44561.0</v>
      </c>
      <c r="K630" s="9" t="s">
        <v>1658</v>
      </c>
      <c r="L630" s="9" t="s">
        <v>1659</v>
      </c>
      <c r="M630" s="12">
        <v>1.33887E8</v>
      </c>
      <c r="N630" s="9" t="s">
        <v>1586</v>
      </c>
    </row>
    <row r="631">
      <c r="A631" s="9" t="s">
        <v>1437</v>
      </c>
      <c r="B631" s="10">
        <v>44561.0</v>
      </c>
      <c r="C631" s="11">
        <v>1.0</v>
      </c>
      <c r="D631" s="9" t="s">
        <v>269</v>
      </c>
      <c r="E631" s="11">
        <v>22055.0</v>
      </c>
      <c r="F631" s="9" t="s">
        <v>1655</v>
      </c>
      <c r="G631" s="9" t="s">
        <v>1582</v>
      </c>
      <c r="H631" s="9" t="s">
        <v>1583</v>
      </c>
      <c r="I631" s="9" t="s">
        <v>1584</v>
      </c>
      <c r="J631" s="10">
        <v>44561.0</v>
      </c>
      <c r="K631" s="9" t="s">
        <v>1658</v>
      </c>
      <c r="L631" s="9" t="s">
        <v>1659</v>
      </c>
      <c r="M631" s="12">
        <v>6.43638E8</v>
      </c>
      <c r="N631" s="9" t="s">
        <v>1586</v>
      </c>
    </row>
    <row r="632">
      <c r="A632" s="9" t="s">
        <v>1438</v>
      </c>
      <c r="B632" s="10">
        <v>44561.0</v>
      </c>
      <c r="C632" s="11">
        <v>1.0</v>
      </c>
      <c r="D632" s="9" t="s">
        <v>1439</v>
      </c>
      <c r="E632" s="11">
        <v>26700.0</v>
      </c>
      <c r="F632" s="9" t="s">
        <v>1655</v>
      </c>
      <c r="G632" s="9" t="s">
        <v>1582</v>
      </c>
      <c r="H632" s="9" t="s">
        <v>1583</v>
      </c>
      <c r="I632" s="9" t="s">
        <v>1584</v>
      </c>
      <c r="J632" s="10">
        <v>44561.0</v>
      </c>
      <c r="K632" s="9" t="s">
        <v>1658</v>
      </c>
      <c r="L632" s="9" t="s">
        <v>1659</v>
      </c>
      <c r="M632" s="12">
        <v>2.146387E9</v>
      </c>
      <c r="N632" s="9" t="s">
        <v>1586</v>
      </c>
    </row>
    <row r="633">
      <c r="A633" s="9" t="s">
        <v>1440</v>
      </c>
      <c r="B633" s="10">
        <v>44561.0</v>
      </c>
      <c r="C633" s="11">
        <v>2.0</v>
      </c>
      <c r="D633" s="9" t="s">
        <v>76</v>
      </c>
      <c r="E633" s="11">
        <v>11975.0</v>
      </c>
      <c r="F633" s="9" t="s">
        <v>1655</v>
      </c>
      <c r="G633" s="9" t="s">
        <v>1582</v>
      </c>
      <c r="H633" s="9" t="s">
        <v>1583</v>
      </c>
      <c r="I633" s="9" t="s">
        <v>1584</v>
      </c>
      <c r="J633" s="10">
        <v>44561.0</v>
      </c>
      <c r="K633" s="9" t="s">
        <v>1658</v>
      </c>
      <c r="L633" s="9" t="s">
        <v>1659</v>
      </c>
      <c r="M633" s="12">
        <v>2.02474E8</v>
      </c>
      <c r="N633" s="9" t="s">
        <v>1586</v>
      </c>
    </row>
    <row r="634">
      <c r="A634" s="9" t="s">
        <v>1441</v>
      </c>
      <c r="B634" s="10">
        <v>44561.0</v>
      </c>
      <c r="C634" s="11">
        <v>2.0</v>
      </c>
      <c r="D634" s="9" t="s">
        <v>81</v>
      </c>
      <c r="E634" s="11">
        <v>1562.0</v>
      </c>
      <c r="F634" s="9" t="s">
        <v>1655</v>
      </c>
      <c r="G634" s="9" t="s">
        <v>1582</v>
      </c>
      <c r="H634" s="9" t="s">
        <v>1583</v>
      </c>
      <c r="I634" s="9" t="s">
        <v>1584</v>
      </c>
      <c r="J634" s="10">
        <v>44561.0</v>
      </c>
      <c r="K634" s="9" t="s">
        <v>1658</v>
      </c>
      <c r="L634" s="9" t="s">
        <v>1659</v>
      </c>
      <c r="M634" s="12">
        <v>3.6209E7</v>
      </c>
      <c r="N634" s="9" t="s">
        <v>1586</v>
      </c>
    </row>
    <row r="635">
      <c r="A635" s="9" t="s">
        <v>1442</v>
      </c>
      <c r="B635" s="10">
        <v>44561.0</v>
      </c>
      <c r="C635" s="11">
        <v>2.0</v>
      </c>
      <c r="D635" s="9" t="s">
        <v>1443</v>
      </c>
      <c r="E635" s="11">
        <v>25984.0</v>
      </c>
      <c r="F635" s="9" t="s">
        <v>1655</v>
      </c>
      <c r="G635" s="9" t="s">
        <v>1582</v>
      </c>
      <c r="H635" s="9" t="s">
        <v>1583</v>
      </c>
      <c r="I635" s="9" t="s">
        <v>1584</v>
      </c>
      <c r="J635" s="10">
        <v>44561.0</v>
      </c>
      <c r="K635" s="9" t="s">
        <v>1658</v>
      </c>
      <c r="L635" s="9" t="s">
        <v>1659</v>
      </c>
      <c r="M635" s="12">
        <v>4.923785E9</v>
      </c>
      <c r="N635" s="9" t="s">
        <v>1586</v>
      </c>
    </row>
    <row r="636">
      <c r="A636" s="9" t="s">
        <v>1444</v>
      </c>
      <c r="B636" s="10">
        <v>44561.0</v>
      </c>
      <c r="C636" s="11">
        <v>2.0</v>
      </c>
      <c r="D636" s="9" t="s">
        <v>169</v>
      </c>
      <c r="E636" s="11">
        <v>19623.0</v>
      </c>
      <c r="F636" s="9" t="s">
        <v>1655</v>
      </c>
      <c r="G636" s="9" t="s">
        <v>1582</v>
      </c>
      <c r="H636" s="9" t="s">
        <v>1583</v>
      </c>
      <c r="I636" s="9" t="s">
        <v>1584</v>
      </c>
      <c r="J636" s="10">
        <v>44561.0</v>
      </c>
      <c r="K636" s="9" t="s">
        <v>1658</v>
      </c>
      <c r="L636" s="9" t="s">
        <v>1659</v>
      </c>
      <c r="M636" s="12">
        <v>5.44401E9</v>
      </c>
      <c r="N636" s="9" t="s">
        <v>1586</v>
      </c>
    </row>
    <row r="637">
      <c r="A637" s="9" t="s">
        <v>1445</v>
      </c>
      <c r="B637" s="10">
        <v>44561.0</v>
      </c>
      <c r="C637" s="11">
        <v>1.0</v>
      </c>
      <c r="D637" s="9" t="s">
        <v>1446</v>
      </c>
      <c r="E637" s="11">
        <v>7617.0</v>
      </c>
      <c r="F637" s="9" t="s">
        <v>1655</v>
      </c>
      <c r="G637" s="9" t="s">
        <v>1582</v>
      </c>
      <c r="H637" s="9" t="s">
        <v>1583</v>
      </c>
      <c r="I637" s="9" t="s">
        <v>1584</v>
      </c>
      <c r="J637" s="10">
        <v>44561.0</v>
      </c>
      <c r="K637" s="9" t="s">
        <v>1658</v>
      </c>
      <c r="L637" s="9" t="s">
        <v>1659</v>
      </c>
      <c r="M637" s="12">
        <v>6.262E9</v>
      </c>
      <c r="N637" s="9" t="s">
        <v>1586</v>
      </c>
    </row>
    <row r="638">
      <c r="A638" s="9" t="s">
        <v>1447</v>
      </c>
      <c r="B638" s="10">
        <v>44561.0</v>
      </c>
      <c r="C638" s="11">
        <v>2.0</v>
      </c>
      <c r="D638" s="9" t="s">
        <v>322</v>
      </c>
      <c r="E638" s="11">
        <v>3190.0</v>
      </c>
      <c r="F638" s="9" t="s">
        <v>1655</v>
      </c>
      <c r="G638" s="9" t="s">
        <v>1582</v>
      </c>
      <c r="H638" s="9" t="s">
        <v>1583</v>
      </c>
      <c r="I638" s="9" t="s">
        <v>1584</v>
      </c>
      <c r="J638" s="10">
        <v>44561.0</v>
      </c>
      <c r="K638" s="9" t="s">
        <v>1658</v>
      </c>
      <c r="L638" s="9" t="s">
        <v>1659</v>
      </c>
      <c r="M638" s="12">
        <v>1.041226E9</v>
      </c>
      <c r="N638" s="9" t="s">
        <v>1586</v>
      </c>
    </row>
    <row r="639">
      <c r="A639" s="9" t="s">
        <v>1448</v>
      </c>
      <c r="B639" s="10">
        <v>44561.0</v>
      </c>
      <c r="C639" s="11">
        <v>1.0</v>
      </c>
      <c r="D639" s="9" t="s">
        <v>319</v>
      </c>
      <c r="E639" s="11">
        <v>5258.0</v>
      </c>
      <c r="F639" s="9" t="s">
        <v>1655</v>
      </c>
      <c r="G639" s="9" t="s">
        <v>1582</v>
      </c>
      <c r="H639" s="9" t="s">
        <v>1583</v>
      </c>
      <c r="I639" s="9" t="s">
        <v>1584</v>
      </c>
      <c r="J639" s="10">
        <v>44561.0</v>
      </c>
      <c r="K639" s="9" t="s">
        <v>1658</v>
      </c>
      <c r="L639" s="9" t="s">
        <v>1659</v>
      </c>
      <c r="M639" s="12">
        <v>4.111263E9</v>
      </c>
      <c r="N639" s="9" t="s">
        <v>1586</v>
      </c>
    </row>
    <row r="640">
      <c r="A640" s="9" t="s">
        <v>1449</v>
      </c>
      <c r="B640" s="10">
        <v>44561.0</v>
      </c>
      <c r="C640" s="11">
        <v>1.0</v>
      </c>
      <c r="D640" s="9" t="s">
        <v>185</v>
      </c>
      <c r="E640" s="11">
        <v>14176.0</v>
      </c>
      <c r="F640" s="9" t="s">
        <v>1655</v>
      </c>
      <c r="G640" s="9" t="s">
        <v>1582</v>
      </c>
      <c r="H640" s="9" t="s">
        <v>1583</v>
      </c>
      <c r="I640" s="9" t="s">
        <v>1584</v>
      </c>
      <c r="J640" s="10">
        <v>44561.0</v>
      </c>
      <c r="K640" s="9" t="s">
        <v>1658</v>
      </c>
      <c r="L640" s="9" t="s">
        <v>1659</v>
      </c>
      <c r="M640" s="12">
        <v>2.1314369E10</v>
      </c>
      <c r="N640" s="9" t="s">
        <v>1586</v>
      </c>
    </row>
    <row r="641">
      <c r="A641" s="9" t="s">
        <v>1450</v>
      </c>
      <c r="B641" s="10">
        <v>44561.0</v>
      </c>
      <c r="C641" s="11">
        <v>1.0</v>
      </c>
      <c r="D641" s="9" t="s">
        <v>124</v>
      </c>
      <c r="E641" s="11">
        <v>15636.0</v>
      </c>
      <c r="F641" s="9" t="s">
        <v>1655</v>
      </c>
      <c r="G641" s="9" t="s">
        <v>1582</v>
      </c>
      <c r="H641" s="9" t="s">
        <v>1583</v>
      </c>
      <c r="I641" s="9" t="s">
        <v>1584</v>
      </c>
      <c r="J641" s="10">
        <v>44561.0</v>
      </c>
      <c r="K641" s="9" t="s">
        <v>1658</v>
      </c>
      <c r="L641" s="9" t="s">
        <v>1659</v>
      </c>
      <c r="M641" s="12">
        <v>6.627895E9</v>
      </c>
      <c r="N641" s="9" t="s">
        <v>1586</v>
      </c>
    </row>
    <row r="642">
      <c r="A642" s="9" t="s">
        <v>1451</v>
      </c>
      <c r="B642" s="10">
        <v>44561.0</v>
      </c>
      <c r="C642" s="11">
        <v>3.0</v>
      </c>
      <c r="D642" s="9" t="s">
        <v>340</v>
      </c>
      <c r="E642" s="11">
        <v>9415.0</v>
      </c>
      <c r="F642" s="9" t="s">
        <v>1655</v>
      </c>
      <c r="G642" s="9" t="s">
        <v>1582</v>
      </c>
      <c r="H642" s="9" t="s">
        <v>1583</v>
      </c>
      <c r="I642" s="9" t="s">
        <v>1584</v>
      </c>
      <c r="J642" s="10">
        <v>44561.0</v>
      </c>
      <c r="K642" s="9" t="s">
        <v>1658</v>
      </c>
      <c r="L642" s="9" t="s">
        <v>1659</v>
      </c>
      <c r="M642" s="12">
        <v>2.84677E8</v>
      </c>
      <c r="N642" s="9" t="s">
        <v>1586</v>
      </c>
    </row>
    <row r="643">
      <c r="A643" s="9" t="s">
        <v>1454</v>
      </c>
      <c r="B643" s="10">
        <v>44561.0</v>
      </c>
      <c r="C643" s="11">
        <v>1.0</v>
      </c>
      <c r="D643" s="9" t="s">
        <v>1455</v>
      </c>
      <c r="E643" s="11">
        <v>25992.0</v>
      </c>
      <c r="F643" s="9" t="s">
        <v>1655</v>
      </c>
      <c r="G643" s="9" t="s">
        <v>1582</v>
      </c>
      <c r="H643" s="9" t="s">
        <v>1583</v>
      </c>
      <c r="I643" s="9" t="s">
        <v>1584</v>
      </c>
      <c r="J643" s="10">
        <v>44561.0</v>
      </c>
      <c r="K643" s="9" t="s">
        <v>1658</v>
      </c>
      <c r="L643" s="9" t="s">
        <v>1659</v>
      </c>
      <c r="M643" s="12">
        <v>2.940364E9</v>
      </c>
      <c r="N643" s="9" t="s">
        <v>1586</v>
      </c>
    </row>
    <row r="644">
      <c r="A644" s="9" t="s">
        <v>1456</v>
      </c>
      <c r="B644" s="10">
        <v>44561.0</v>
      </c>
      <c r="C644" s="11">
        <v>1.0</v>
      </c>
      <c r="D644" s="9" t="s">
        <v>1457</v>
      </c>
      <c r="E644" s="11">
        <v>25526.0</v>
      </c>
      <c r="F644" s="9" t="s">
        <v>1655</v>
      </c>
      <c r="G644" s="9" t="s">
        <v>1582</v>
      </c>
      <c r="H644" s="9" t="s">
        <v>1583</v>
      </c>
      <c r="I644" s="9" t="s">
        <v>1584</v>
      </c>
      <c r="J644" s="10">
        <v>44561.0</v>
      </c>
      <c r="K644" s="9" t="s">
        <v>1658</v>
      </c>
      <c r="L644" s="9" t="s">
        <v>1659</v>
      </c>
      <c r="M644" s="12">
        <v>3.96188E8</v>
      </c>
      <c r="N644" s="9" t="s">
        <v>1586</v>
      </c>
    </row>
    <row r="645">
      <c r="A645" s="9" t="s">
        <v>1458</v>
      </c>
      <c r="B645" s="10">
        <v>44255.0</v>
      </c>
      <c r="C645" s="11">
        <v>1.0</v>
      </c>
      <c r="D645" s="9" t="s">
        <v>1459</v>
      </c>
      <c r="E645" s="11">
        <v>24228.0</v>
      </c>
      <c r="F645" s="9" t="s">
        <v>1655</v>
      </c>
      <c r="G645" s="9" t="s">
        <v>1582</v>
      </c>
      <c r="H645" s="9" t="s">
        <v>1583</v>
      </c>
      <c r="I645" s="9" t="s">
        <v>1584</v>
      </c>
      <c r="J645" s="10">
        <v>44255.0</v>
      </c>
      <c r="K645" s="9" t="s">
        <v>1658</v>
      </c>
      <c r="L645" s="9" t="s">
        <v>1659</v>
      </c>
      <c r="M645" s="12">
        <v>1.552889E9</v>
      </c>
      <c r="N645" s="9" t="s">
        <v>1586</v>
      </c>
    </row>
    <row r="646">
      <c r="A646" s="9" t="s">
        <v>1462</v>
      </c>
      <c r="B646" s="10">
        <v>44561.0</v>
      </c>
      <c r="C646" s="11">
        <v>1.0</v>
      </c>
      <c r="D646" s="9" t="s">
        <v>330</v>
      </c>
      <c r="E646" s="11">
        <v>20451.0</v>
      </c>
      <c r="F646" s="9" t="s">
        <v>1655</v>
      </c>
      <c r="G646" s="9" t="s">
        <v>1582</v>
      </c>
      <c r="H646" s="9" t="s">
        <v>1583</v>
      </c>
      <c r="I646" s="9" t="s">
        <v>1584</v>
      </c>
      <c r="J646" s="10">
        <v>44561.0</v>
      </c>
      <c r="K646" s="9" t="s">
        <v>1658</v>
      </c>
      <c r="L646" s="9" t="s">
        <v>1659</v>
      </c>
      <c r="M646" s="12">
        <v>5.15858E8</v>
      </c>
      <c r="N646" s="9" t="s">
        <v>1586</v>
      </c>
    </row>
    <row r="647">
      <c r="A647" s="9" t="s">
        <v>1463</v>
      </c>
      <c r="B647" s="10">
        <v>44561.0</v>
      </c>
      <c r="C647" s="11">
        <v>1.0</v>
      </c>
      <c r="D647" s="9" t="s">
        <v>1464</v>
      </c>
      <c r="E647" s="11">
        <v>20702.0</v>
      </c>
      <c r="F647" s="9" t="s">
        <v>1655</v>
      </c>
      <c r="G647" s="9" t="s">
        <v>1582</v>
      </c>
      <c r="H647" s="9" t="s">
        <v>1583</v>
      </c>
      <c r="I647" s="9" t="s">
        <v>1584</v>
      </c>
      <c r="J647" s="10">
        <v>44561.0</v>
      </c>
      <c r="K647" s="9" t="s">
        <v>1658</v>
      </c>
      <c r="L647" s="9" t="s">
        <v>1659</v>
      </c>
      <c r="M647" s="12">
        <v>1.6917E7</v>
      </c>
      <c r="N647" s="9" t="s">
        <v>1586</v>
      </c>
    </row>
    <row r="648">
      <c r="A648" s="9" t="s">
        <v>1465</v>
      </c>
      <c r="B648" s="10">
        <v>44561.0</v>
      </c>
      <c r="C648" s="11">
        <v>1.0</v>
      </c>
      <c r="D648" s="9" t="s">
        <v>280</v>
      </c>
      <c r="E648" s="11">
        <v>20931.0</v>
      </c>
      <c r="F648" s="9" t="s">
        <v>1655</v>
      </c>
      <c r="G648" s="9" t="s">
        <v>1582</v>
      </c>
      <c r="H648" s="9" t="s">
        <v>1583</v>
      </c>
      <c r="I648" s="9" t="s">
        <v>1584</v>
      </c>
      <c r="J648" s="10">
        <v>44561.0</v>
      </c>
      <c r="K648" s="9" t="s">
        <v>1658</v>
      </c>
      <c r="L648" s="9" t="s">
        <v>1659</v>
      </c>
      <c r="M648" s="12">
        <v>1.4807044E10</v>
      </c>
      <c r="N648" s="9" t="s">
        <v>1586</v>
      </c>
    </row>
    <row r="649">
      <c r="A649" s="9" t="s">
        <v>1466</v>
      </c>
      <c r="B649" s="10">
        <v>44377.0</v>
      </c>
      <c r="C649" s="11">
        <v>1.0</v>
      </c>
      <c r="D649" s="9" t="s">
        <v>1467</v>
      </c>
      <c r="E649" s="11">
        <v>26549.0</v>
      </c>
      <c r="F649" s="9" t="s">
        <v>1655</v>
      </c>
      <c r="G649" s="9" t="s">
        <v>1582</v>
      </c>
      <c r="H649" s="9" t="s">
        <v>1583</v>
      </c>
      <c r="I649" s="9" t="s">
        <v>1584</v>
      </c>
      <c r="J649" s="10">
        <v>44377.0</v>
      </c>
      <c r="K649" s="9" t="s">
        <v>1658</v>
      </c>
      <c r="L649" s="9" t="s">
        <v>1659</v>
      </c>
      <c r="M649" s="12">
        <v>1.40186E8</v>
      </c>
      <c r="N649" s="9" t="s">
        <v>1586</v>
      </c>
    </row>
    <row r="650">
      <c r="A650" s="9" t="s">
        <v>1468</v>
      </c>
      <c r="B650" s="10">
        <v>44561.0</v>
      </c>
      <c r="C650" s="11">
        <v>1.0</v>
      </c>
      <c r="D650" s="9" t="s">
        <v>56</v>
      </c>
      <c r="E650" s="11">
        <v>21032.0</v>
      </c>
      <c r="F650" s="9" t="s">
        <v>1655</v>
      </c>
      <c r="G650" s="9" t="s">
        <v>1582</v>
      </c>
      <c r="H650" s="9" t="s">
        <v>1583</v>
      </c>
      <c r="I650" s="9" t="s">
        <v>1584</v>
      </c>
      <c r="J650" s="10">
        <v>44561.0</v>
      </c>
      <c r="K650" s="9" t="s">
        <v>1658</v>
      </c>
      <c r="L650" s="9" t="s">
        <v>1659</v>
      </c>
      <c r="M650" s="12">
        <v>2.781309E9</v>
      </c>
      <c r="N650" s="9" t="s">
        <v>1586</v>
      </c>
    </row>
    <row r="651">
      <c r="A651" s="9" t="s">
        <v>1469</v>
      </c>
      <c r="B651" s="10">
        <v>44561.0</v>
      </c>
      <c r="C651" s="11">
        <v>2.0</v>
      </c>
      <c r="D651" s="9" t="s">
        <v>1470</v>
      </c>
      <c r="E651" s="11">
        <v>21148.0</v>
      </c>
      <c r="F651" s="9" t="s">
        <v>1655</v>
      </c>
      <c r="G651" s="9" t="s">
        <v>1582</v>
      </c>
      <c r="H651" s="9" t="s">
        <v>1583</v>
      </c>
      <c r="I651" s="9" t="s">
        <v>1584</v>
      </c>
      <c r="J651" s="10">
        <v>44561.0</v>
      </c>
      <c r="K651" s="9" t="s">
        <v>1658</v>
      </c>
      <c r="L651" s="9" t="s">
        <v>1659</v>
      </c>
      <c r="M651" s="12">
        <v>1.102722E9</v>
      </c>
      <c r="N651" s="9" t="s">
        <v>1586</v>
      </c>
    </row>
    <row r="652">
      <c r="A652" s="9" t="s">
        <v>1471</v>
      </c>
      <c r="B652" s="10">
        <v>44561.0</v>
      </c>
      <c r="C652" s="11">
        <v>2.0</v>
      </c>
      <c r="D652" s="9" t="s">
        <v>291</v>
      </c>
      <c r="E652" s="11">
        <v>19550.0</v>
      </c>
      <c r="F652" s="9" t="s">
        <v>1655</v>
      </c>
      <c r="G652" s="9" t="s">
        <v>1582</v>
      </c>
      <c r="H652" s="9" t="s">
        <v>1583</v>
      </c>
      <c r="I652" s="9" t="s">
        <v>1584</v>
      </c>
      <c r="J652" s="10">
        <v>44561.0</v>
      </c>
      <c r="K652" s="9" t="s">
        <v>1658</v>
      </c>
      <c r="L652" s="9" t="s">
        <v>1659</v>
      </c>
      <c r="M652" s="12">
        <v>7.758335E9</v>
      </c>
      <c r="N652" s="9" t="s">
        <v>1586</v>
      </c>
    </row>
    <row r="653">
      <c r="A653" s="9" t="s">
        <v>1472</v>
      </c>
      <c r="B653" s="10">
        <v>44561.0</v>
      </c>
      <c r="C653" s="11">
        <v>1.0</v>
      </c>
      <c r="D653" s="9" t="s">
        <v>167</v>
      </c>
      <c r="E653" s="11">
        <v>14460.0</v>
      </c>
      <c r="F653" s="9" t="s">
        <v>1655</v>
      </c>
      <c r="G653" s="9" t="s">
        <v>1582</v>
      </c>
      <c r="H653" s="9" t="s">
        <v>1583</v>
      </c>
      <c r="I653" s="9" t="s">
        <v>1584</v>
      </c>
      <c r="J653" s="10">
        <v>44561.0</v>
      </c>
      <c r="K653" s="9" t="s">
        <v>1658</v>
      </c>
      <c r="L653" s="9" t="s">
        <v>1659</v>
      </c>
      <c r="M653" s="12">
        <v>2.12269E9</v>
      </c>
      <c r="N653" s="9" t="s">
        <v>1586</v>
      </c>
    </row>
    <row r="654">
      <c r="A654" s="9" t="s">
        <v>1473</v>
      </c>
      <c r="B654" s="10">
        <v>44561.0</v>
      </c>
      <c r="C654" s="11">
        <v>1.0</v>
      </c>
      <c r="D654" s="9" t="s">
        <v>348</v>
      </c>
      <c r="E654" s="11">
        <v>14303.0</v>
      </c>
      <c r="F654" s="9" t="s">
        <v>1655</v>
      </c>
      <c r="G654" s="9" t="s">
        <v>1582</v>
      </c>
      <c r="H654" s="9" t="s">
        <v>1583</v>
      </c>
      <c r="I654" s="9" t="s">
        <v>1584</v>
      </c>
      <c r="J654" s="10">
        <v>44561.0</v>
      </c>
      <c r="K654" s="9" t="s">
        <v>1658</v>
      </c>
      <c r="L654" s="9" t="s">
        <v>1659</v>
      </c>
      <c r="M654" s="12">
        <v>8434000.0</v>
      </c>
      <c r="N654" s="9" t="s">
        <v>1586</v>
      </c>
    </row>
    <row r="655">
      <c r="A655" s="9" t="s">
        <v>1474</v>
      </c>
      <c r="B655" s="10">
        <v>44561.0</v>
      </c>
      <c r="C655" s="11">
        <v>2.0</v>
      </c>
      <c r="D655" s="9" t="s">
        <v>1475</v>
      </c>
      <c r="E655" s="11">
        <v>24171.0</v>
      </c>
      <c r="F655" s="9" t="s">
        <v>1655</v>
      </c>
      <c r="G655" s="9" t="s">
        <v>1582</v>
      </c>
      <c r="H655" s="9" t="s">
        <v>1583</v>
      </c>
      <c r="I655" s="9" t="s">
        <v>1584</v>
      </c>
      <c r="J655" s="10">
        <v>44561.0</v>
      </c>
      <c r="K655" s="9" t="s">
        <v>1658</v>
      </c>
      <c r="L655" s="9" t="s">
        <v>1659</v>
      </c>
      <c r="M655" s="12">
        <v>5.929E9</v>
      </c>
      <c r="N655" s="9" t="s">
        <v>1586</v>
      </c>
    </row>
    <row r="656">
      <c r="A656" s="9" t="s">
        <v>1476</v>
      </c>
      <c r="B656" s="10">
        <v>44561.0</v>
      </c>
      <c r="C656" s="11">
        <v>2.0</v>
      </c>
      <c r="D656" s="9" t="s">
        <v>1477</v>
      </c>
      <c r="E656" s="11">
        <v>23280.0</v>
      </c>
      <c r="F656" s="9" t="s">
        <v>1655</v>
      </c>
      <c r="G656" s="9" t="s">
        <v>1582</v>
      </c>
      <c r="H656" s="9" t="s">
        <v>1583</v>
      </c>
      <c r="I656" s="9" t="s">
        <v>1584</v>
      </c>
      <c r="J656" s="10">
        <v>44561.0</v>
      </c>
      <c r="K656" s="9" t="s">
        <v>1658</v>
      </c>
      <c r="L656" s="9" t="s">
        <v>1659</v>
      </c>
      <c r="M656" s="12">
        <v>2.28757E9</v>
      </c>
      <c r="N656" s="9" t="s">
        <v>1586</v>
      </c>
    </row>
    <row r="657">
      <c r="A657" s="9" t="s">
        <v>1478</v>
      </c>
      <c r="B657" s="10">
        <v>44561.0</v>
      </c>
      <c r="C657" s="11">
        <v>1.0</v>
      </c>
      <c r="D657" s="9" t="s">
        <v>131</v>
      </c>
      <c r="E657" s="11">
        <v>14311.0</v>
      </c>
      <c r="F657" s="9" t="s">
        <v>1655</v>
      </c>
      <c r="G657" s="9" t="s">
        <v>1582</v>
      </c>
      <c r="H657" s="9" t="s">
        <v>1583</v>
      </c>
      <c r="I657" s="9" t="s">
        <v>1584</v>
      </c>
      <c r="J657" s="10">
        <v>44561.0</v>
      </c>
      <c r="K657" s="9" t="s">
        <v>1658</v>
      </c>
      <c r="L657" s="9" t="s">
        <v>1659</v>
      </c>
      <c r="M657" s="12">
        <v>8.93665E8</v>
      </c>
      <c r="N657" s="9" t="s">
        <v>1586</v>
      </c>
    </row>
    <row r="658">
      <c r="A658" s="9" t="s">
        <v>1479</v>
      </c>
      <c r="B658" s="10">
        <v>44561.0</v>
      </c>
      <c r="C658" s="11">
        <v>1.0</v>
      </c>
      <c r="D658" s="9" t="s">
        <v>137</v>
      </c>
      <c r="E658" s="11">
        <v>18627.0</v>
      </c>
      <c r="F658" s="9" t="s">
        <v>1655</v>
      </c>
      <c r="G658" s="9" t="s">
        <v>1582</v>
      </c>
      <c r="H658" s="9" t="s">
        <v>1583</v>
      </c>
      <c r="I658" s="9" t="s">
        <v>1584</v>
      </c>
      <c r="J658" s="10">
        <v>44561.0</v>
      </c>
      <c r="K658" s="9" t="s">
        <v>1658</v>
      </c>
      <c r="L658" s="9" t="s">
        <v>1659</v>
      </c>
      <c r="M658" s="12">
        <v>5.417076E9</v>
      </c>
      <c r="N658" s="9" t="s">
        <v>1586</v>
      </c>
    </row>
    <row r="659">
      <c r="A659" s="9" t="s">
        <v>1480</v>
      </c>
      <c r="B659" s="10">
        <v>44561.0</v>
      </c>
      <c r="C659" s="11">
        <v>1.0</v>
      </c>
      <c r="D659" s="9" t="s">
        <v>298</v>
      </c>
      <c r="E659" s="11">
        <v>11312.0</v>
      </c>
      <c r="F659" s="9" t="s">
        <v>1655</v>
      </c>
      <c r="G659" s="9" t="s">
        <v>1582</v>
      </c>
      <c r="H659" s="9" t="s">
        <v>1583</v>
      </c>
      <c r="I659" s="9" t="s">
        <v>1584</v>
      </c>
      <c r="J659" s="10">
        <v>44561.0</v>
      </c>
      <c r="K659" s="9" t="s">
        <v>1658</v>
      </c>
      <c r="L659" s="9" t="s">
        <v>1659</v>
      </c>
      <c r="M659" s="12">
        <v>5.0933742E10</v>
      </c>
      <c r="N659" s="9" t="s">
        <v>1586</v>
      </c>
    </row>
    <row r="660">
      <c r="A660" s="9" t="s">
        <v>1481</v>
      </c>
      <c r="B660" s="10">
        <v>44561.0</v>
      </c>
      <c r="C660" s="11">
        <v>1.0</v>
      </c>
      <c r="D660" s="9" t="s">
        <v>1482</v>
      </c>
      <c r="E660" s="11">
        <v>7595.0</v>
      </c>
      <c r="F660" s="9" t="s">
        <v>1655</v>
      </c>
      <c r="G660" s="9" t="s">
        <v>1582</v>
      </c>
      <c r="H660" s="9" t="s">
        <v>1583</v>
      </c>
      <c r="I660" s="9" t="s">
        <v>1584</v>
      </c>
      <c r="J660" s="10">
        <v>44561.0</v>
      </c>
      <c r="K660" s="9" t="s">
        <v>1658</v>
      </c>
      <c r="L660" s="9" t="s">
        <v>1659</v>
      </c>
      <c r="M660" s="12">
        <v>2.156944E9</v>
      </c>
      <c r="N660" s="9" t="s">
        <v>1586</v>
      </c>
    </row>
    <row r="661">
      <c r="A661" s="9" t="s">
        <v>1483</v>
      </c>
      <c r="B661" s="10">
        <v>44561.0</v>
      </c>
      <c r="C661" s="11">
        <v>1.0</v>
      </c>
      <c r="D661" s="9" t="s">
        <v>1484</v>
      </c>
      <c r="E661" s="11">
        <v>25429.0</v>
      </c>
      <c r="F661" s="9" t="s">
        <v>1655</v>
      </c>
      <c r="G661" s="9" t="s">
        <v>1582</v>
      </c>
      <c r="H661" s="9" t="s">
        <v>1583</v>
      </c>
      <c r="I661" s="9" t="s">
        <v>1584</v>
      </c>
      <c r="J661" s="10">
        <v>44561.0</v>
      </c>
      <c r="K661" s="9" t="s">
        <v>1658</v>
      </c>
      <c r="L661" s="9" t="s">
        <v>1659</v>
      </c>
      <c r="M661" s="12">
        <v>4.54209E8</v>
      </c>
      <c r="N661" s="9" t="s">
        <v>1586</v>
      </c>
    </row>
    <row r="662">
      <c r="A662" s="9" t="s">
        <v>1485</v>
      </c>
      <c r="B662" s="10">
        <v>44561.0</v>
      </c>
      <c r="C662" s="11">
        <v>1.0</v>
      </c>
      <c r="D662" s="9" t="s">
        <v>273</v>
      </c>
      <c r="E662" s="11">
        <v>8605.0</v>
      </c>
      <c r="F662" s="9" t="s">
        <v>1655</v>
      </c>
      <c r="G662" s="9" t="s">
        <v>1582</v>
      </c>
      <c r="H662" s="9" t="s">
        <v>1589</v>
      </c>
      <c r="I662" s="9" t="s">
        <v>1584</v>
      </c>
      <c r="J662" s="10">
        <v>44561.0</v>
      </c>
      <c r="K662" s="9" t="s">
        <v>1658</v>
      </c>
      <c r="L662" s="9" t="s">
        <v>1659</v>
      </c>
      <c r="M662" s="12">
        <v>4.5886719E10</v>
      </c>
      <c r="N662" s="9" t="s">
        <v>1586</v>
      </c>
    </row>
    <row r="663">
      <c r="A663" s="9" t="s">
        <v>1486</v>
      </c>
      <c r="B663" s="10">
        <v>44561.0</v>
      </c>
      <c r="C663" s="11">
        <v>1.0</v>
      </c>
      <c r="D663" s="9" t="s">
        <v>1487</v>
      </c>
      <c r="E663" s="11">
        <v>26786.0</v>
      </c>
      <c r="F663" s="9" t="s">
        <v>1655</v>
      </c>
      <c r="G663" s="9" t="s">
        <v>1582</v>
      </c>
      <c r="H663" s="9" t="s">
        <v>1583</v>
      </c>
      <c r="I663" s="9" t="s">
        <v>1584</v>
      </c>
      <c r="J663" s="10">
        <v>44561.0</v>
      </c>
      <c r="K663" s="9" t="s">
        <v>1658</v>
      </c>
      <c r="L663" s="9" t="s">
        <v>1659</v>
      </c>
      <c r="M663" s="12">
        <v>6.9025E7</v>
      </c>
      <c r="N663" s="9" t="s">
        <v>1586</v>
      </c>
    </row>
    <row r="664">
      <c r="A664" s="9" t="s">
        <v>1488</v>
      </c>
      <c r="B664" s="10">
        <v>44561.0</v>
      </c>
      <c r="C664" s="11">
        <v>2.0</v>
      </c>
      <c r="D664" s="9" t="s">
        <v>313</v>
      </c>
      <c r="E664" s="11">
        <v>20362.0</v>
      </c>
      <c r="F664" s="9" t="s">
        <v>1655</v>
      </c>
      <c r="G664" s="9" t="s">
        <v>1582</v>
      </c>
      <c r="H664" s="9" t="s">
        <v>1583</v>
      </c>
      <c r="I664" s="9" t="s">
        <v>1584</v>
      </c>
      <c r="J664" s="10">
        <v>44561.0</v>
      </c>
      <c r="K664" s="9" t="s">
        <v>1658</v>
      </c>
      <c r="L664" s="9" t="s">
        <v>1659</v>
      </c>
      <c r="M664" s="12">
        <v>5.97478E8</v>
      </c>
      <c r="N664" s="9" t="s">
        <v>1586</v>
      </c>
    </row>
    <row r="665">
      <c r="A665" s="9" t="s">
        <v>1489</v>
      </c>
      <c r="B665" s="10">
        <v>44561.0</v>
      </c>
      <c r="C665" s="11">
        <v>1.0</v>
      </c>
      <c r="D665" s="9" t="s">
        <v>1490</v>
      </c>
      <c r="E665" s="11">
        <v>26395.0</v>
      </c>
      <c r="F665" s="9" t="s">
        <v>1655</v>
      </c>
      <c r="G665" s="9" t="s">
        <v>1582</v>
      </c>
      <c r="H665" s="9" t="s">
        <v>1583</v>
      </c>
      <c r="I665" s="9" t="s">
        <v>1584</v>
      </c>
      <c r="J665" s="10">
        <v>44561.0</v>
      </c>
      <c r="K665" s="9" t="s">
        <v>1658</v>
      </c>
      <c r="L665" s="9" t="s">
        <v>1659</v>
      </c>
      <c r="M665" s="12">
        <v>8.76037E8</v>
      </c>
      <c r="N665" s="9" t="s">
        <v>1586</v>
      </c>
    </row>
    <row r="666">
      <c r="A666" s="9" t="s">
        <v>1491</v>
      </c>
      <c r="B666" s="10">
        <v>44561.0</v>
      </c>
      <c r="C666" s="11">
        <v>1.0</v>
      </c>
      <c r="D666" s="9" t="s">
        <v>110</v>
      </c>
      <c r="E666" s="11">
        <v>16861.0</v>
      </c>
      <c r="F666" s="9" t="s">
        <v>1655</v>
      </c>
      <c r="G666" s="9" t="s">
        <v>1582</v>
      </c>
      <c r="H666" s="9" t="s">
        <v>1583</v>
      </c>
      <c r="I666" s="9" t="s">
        <v>1584</v>
      </c>
      <c r="J666" s="10">
        <v>44561.0</v>
      </c>
      <c r="K666" s="9" t="s">
        <v>1658</v>
      </c>
      <c r="L666" s="9" t="s">
        <v>1659</v>
      </c>
      <c r="M666" s="12">
        <v>1.789179E9</v>
      </c>
      <c r="N666" s="9" t="s">
        <v>1586</v>
      </c>
    </row>
    <row r="667">
      <c r="A667" s="9" t="s">
        <v>1492</v>
      </c>
      <c r="B667" s="10">
        <v>44561.0</v>
      </c>
      <c r="C667" s="11">
        <v>1.0</v>
      </c>
      <c r="D667" s="9" t="s">
        <v>360</v>
      </c>
      <c r="E667" s="11">
        <v>11223.0</v>
      </c>
      <c r="F667" s="9" t="s">
        <v>1655</v>
      </c>
      <c r="G667" s="9" t="s">
        <v>1582</v>
      </c>
      <c r="H667" s="9" t="s">
        <v>1583</v>
      </c>
      <c r="I667" s="9" t="s">
        <v>1584</v>
      </c>
      <c r="J667" s="10">
        <v>44561.0</v>
      </c>
      <c r="K667" s="9" t="s">
        <v>1658</v>
      </c>
      <c r="L667" s="9" t="s">
        <v>1659</v>
      </c>
      <c r="M667" s="12">
        <v>3.98305E8</v>
      </c>
      <c r="N667" s="9" t="s">
        <v>1586</v>
      </c>
    </row>
    <row r="668">
      <c r="A668" s="9" t="s">
        <v>1493</v>
      </c>
      <c r="B668" s="10">
        <v>44561.0</v>
      </c>
      <c r="C668" s="11">
        <v>1.0</v>
      </c>
      <c r="D668" s="9" t="s">
        <v>249</v>
      </c>
      <c r="E668" s="11">
        <v>4146.0</v>
      </c>
      <c r="F668" s="9" t="s">
        <v>1655</v>
      </c>
      <c r="G668" s="9" t="s">
        <v>1582</v>
      </c>
      <c r="H668" s="9" t="s">
        <v>1583</v>
      </c>
      <c r="I668" s="9" t="s">
        <v>1584</v>
      </c>
      <c r="J668" s="10">
        <v>44561.0</v>
      </c>
      <c r="K668" s="9" t="s">
        <v>1658</v>
      </c>
      <c r="L668" s="9" t="s">
        <v>1659</v>
      </c>
      <c r="M668" s="12">
        <v>5.39633E8</v>
      </c>
      <c r="N668" s="9" t="s">
        <v>1586</v>
      </c>
    </row>
    <row r="669">
      <c r="A669" s="9" t="s">
        <v>1494</v>
      </c>
      <c r="B669" s="10">
        <v>44561.0</v>
      </c>
      <c r="C669" s="11">
        <v>1.0</v>
      </c>
      <c r="D669" s="9" t="s">
        <v>181</v>
      </c>
      <c r="E669" s="11">
        <v>5380.0</v>
      </c>
      <c r="F669" s="9" t="s">
        <v>1655</v>
      </c>
      <c r="G669" s="9" t="s">
        <v>1582</v>
      </c>
      <c r="H669" s="9" t="s">
        <v>1583</v>
      </c>
      <c r="I669" s="9" t="s">
        <v>1584</v>
      </c>
      <c r="J669" s="10">
        <v>44561.0</v>
      </c>
      <c r="K669" s="9" t="s">
        <v>1658</v>
      </c>
      <c r="L669" s="9" t="s">
        <v>1659</v>
      </c>
      <c r="M669" s="12">
        <v>1.2511E8</v>
      </c>
      <c r="N669" s="9" t="s">
        <v>1586</v>
      </c>
    </row>
    <row r="670">
      <c r="A670" s="9" t="s">
        <v>1495</v>
      </c>
      <c r="B670" s="10">
        <v>44561.0</v>
      </c>
      <c r="C670" s="11">
        <v>3.0</v>
      </c>
      <c r="D670" s="9" t="s">
        <v>1496</v>
      </c>
      <c r="E670" s="11">
        <v>25453.0</v>
      </c>
      <c r="F670" s="9" t="s">
        <v>1655</v>
      </c>
      <c r="G670" s="9" t="s">
        <v>1582</v>
      </c>
      <c r="H670" s="9" t="s">
        <v>1583</v>
      </c>
      <c r="I670" s="9" t="s">
        <v>1584</v>
      </c>
      <c r="J670" s="10">
        <v>44561.0</v>
      </c>
      <c r="K670" s="9" t="s">
        <v>1658</v>
      </c>
      <c r="L670" s="9" t="s">
        <v>1659</v>
      </c>
      <c r="M670" s="12">
        <v>3.64086E8</v>
      </c>
      <c r="N670" s="9" t="s">
        <v>1586</v>
      </c>
    </row>
    <row r="671">
      <c r="A671" s="9" t="s">
        <v>1497</v>
      </c>
      <c r="B671" s="10">
        <v>44561.0</v>
      </c>
      <c r="C671" s="11">
        <v>1.0</v>
      </c>
      <c r="D671" s="9" t="s">
        <v>128</v>
      </c>
      <c r="E671" s="11">
        <v>3549.0</v>
      </c>
      <c r="F671" s="9" t="s">
        <v>1655</v>
      </c>
      <c r="G671" s="9" t="s">
        <v>1582</v>
      </c>
      <c r="H671" s="9" t="s">
        <v>1583</v>
      </c>
      <c r="I671" s="9" t="s">
        <v>1584</v>
      </c>
      <c r="J671" s="10">
        <v>44561.0</v>
      </c>
      <c r="K671" s="9" t="s">
        <v>1658</v>
      </c>
      <c r="L671" s="9" t="s">
        <v>1659</v>
      </c>
      <c r="M671" s="12">
        <v>1560000.0</v>
      </c>
      <c r="N671" s="9" t="s">
        <v>1586</v>
      </c>
    </row>
    <row r="672">
      <c r="A672" s="9" t="s">
        <v>1498</v>
      </c>
      <c r="B672" s="10">
        <v>44561.0</v>
      </c>
      <c r="C672" s="11">
        <v>1.0</v>
      </c>
      <c r="D672" s="9" t="s">
        <v>367</v>
      </c>
      <c r="E672" s="11">
        <v>7544.0</v>
      </c>
      <c r="F672" s="9" t="s">
        <v>1655</v>
      </c>
      <c r="G672" s="9" t="s">
        <v>1582</v>
      </c>
      <c r="H672" s="9" t="s">
        <v>1583</v>
      </c>
      <c r="I672" s="9" t="s">
        <v>1584</v>
      </c>
      <c r="J672" s="10">
        <v>44561.0</v>
      </c>
      <c r="K672" s="9" t="s">
        <v>1658</v>
      </c>
      <c r="L672" s="9" t="s">
        <v>1659</v>
      </c>
      <c r="M672" s="12">
        <v>2.52811E8</v>
      </c>
      <c r="N672" s="9" t="s">
        <v>1586</v>
      </c>
    </row>
    <row r="673">
      <c r="A673" s="9" t="s">
        <v>1499</v>
      </c>
      <c r="B673" s="10">
        <v>44561.0</v>
      </c>
      <c r="C673" s="11">
        <v>1.0</v>
      </c>
      <c r="D673" s="9" t="s">
        <v>304</v>
      </c>
      <c r="E673" s="11">
        <v>13773.0</v>
      </c>
      <c r="F673" s="9" t="s">
        <v>1655</v>
      </c>
      <c r="G673" s="9" t="s">
        <v>1582</v>
      </c>
      <c r="H673" s="9" t="s">
        <v>1583</v>
      </c>
      <c r="I673" s="9" t="s">
        <v>1584</v>
      </c>
      <c r="J673" s="10">
        <v>44561.0</v>
      </c>
      <c r="K673" s="9" t="s">
        <v>1658</v>
      </c>
      <c r="L673" s="9" t="s">
        <v>1659</v>
      </c>
      <c r="M673" s="12">
        <v>1.02585E9</v>
      </c>
      <c r="N673" s="9" t="s">
        <v>1586</v>
      </c>
    </row>
    <row r="674">
      <c r="A674" s="9" t="s">
        <v>1500</v>
      </c>
      <c r="B674" s="10">
        <v>44561.0</v>
      </c>
      <c r="C674" s="11">
        <v>1.0</v>
      </c>
      <c r="D674" s="9" t="s">
        <v>105</v>
      </c>
      <c r="E674" s="11">
        <v>2461.0</v>
      </c>
      <c r="F674" s="9" t="s">
        <v>1655</v>
      </c>
      <c r="G674" s="9" t="s">
        <v>1582</v>
      </c>
      <c r="H674" s="9" t="s">
        <v>1583</v>
      </c>
      <c r="I674" s="9" t="s">
        <v>1584</v>
      </c>
      <c r="J674" s="10">
        <v>44561.0</v>
      </c>
      <c r="K674" s="9" t="s">
        <v>1658</v>
      </c>
      <c r="L674" s="9" t="s">
        <v>1659</v>
      </c>
      <c r="M674" s="12">
        <v>2.0595E7</v>
      </c>
      <c r="N674" s="9" t="s">
        <v>1586</v>
      </c>
    </row>
    <row r="675">
      <c r="A675" s="9" t="s">
        <v>1501</v>
      </c>
      <c r="B675" s="10">
        <v>44561.0</v>
      </c>
      <c r="C675" s="11">
        <v>1.0</v>
      </c>
      <c r="D675" s="9" t="s">
        <v>390</v>
      </c>
      <c r="E675" s="11">
        <v>5410.0</v>
      </c>
      <c r="F675" s="9" t="s">
        <v>1655</v>
      </c>
      <c r="G675" s="9" t="s">
        <v>1582</v>
      </c>
      <c r="H675" s="9" t="s">
        <v>1583</v>
      </c>
      <c r="I675" s="9" t="s">
        <v>1584</v>
      </c>
      <c r="J675" s="10">
        <v>44561.0</v>
      </c>
      <c r="K675" s="9" t="s">
        <v>1658</v>
      </c>
      <c r="L675" s="9" t="s">
        <v>1659</v>
      </c>
      <c r="M675" s="12">
        <v>4730000.0</v>
      </c>
      <c r="N675" s="9" t="s">
        <v>1586</v>
      </c>
    </row>
    <row r="676">
      <c r="A676" s="9" t="s">
        <v>1502</v>
      </c>
      <c r="B676" s="10">
        <v>44561.0</v>
      </c>
      <c r="C676" s="11">
        <v>1.0</v>
      </c>
      <c r="D676" s="9" t="s">
        <v>377</v>
      </c>
      <c r="E676" s="11">
        <v>6343.0</v>
      </c>
      <c r="F676" s="9" t="s">
        <v>1655</v>
      </c>
      <c r="G676" s="9" t="s">
        <v>1582</v>
      </c>
      <c r="H676" s="9" t="s">
        <v>1583</v>
      </c>
      <c r="I676" s="9" t="s">
        <v>1584</v>
      </c>
      <c r="J676" s="10">
        <v>44561.0</v>
      </c>
      <c r="K676" s="9" t="s">
        <v>1658</v>
      </c>
      <c r="L676" s="9" t="s">
        <v>1659</v>
      </c>
      <c r="M676" s="12">
        <v>2.103467E9</v>
      </c>
      <c r="N676" s="9" t="s">
        <v>1586</v>
      </c>
    </row>
    <row r="677">
      <c r="A677" s="9" t="s">
        <v>1503</v>
      </c>
      <c r="B677" s="10">
        <v>44561.0</v>
      </c>
      <c r="C677" s="11">
        <v>1.0</v>
      </c>
      <c r="D677" s="9" t="s">
        <v>173</v>
      </c>
      <c r="E677" s="11">
        <v>5207.0</v>
      </c>
      <c r="F677" s="9" t="s">
        <v>1655</v>
      </c>
      <c r="G677" s="9" t="s">
        <v>1582</v>
      </c>
      <c r="H677" s="9" t="s">
        <v>1583</v>
      </c>
      <c r="I677" s="9" t="s">
        <v>1584</v>
      </c>
      <c r="J677" s="10">
        <v>44561.0</v>
      </c>
      <c r="K677" s="9" t="s">
        <v>1658</v>
      </c>
      <c r="L677" s="9" t="s">
        <v>1659</v>
      </c>
      <c r="M677" s="12">
        <v>1.0677E8</v>
      </c>
      <c r="N677" s="9" t="s">
        <v>1586</v>
      </c>
    </row>
    <row r="678">
      <c r="A678" s="9" t="s">
        <v>1504</v>
      </c>
      <c r="B678" s="10">
        <v>44561.0</v>
      </c>
      <c r="C678" s="11">
        <v>1.0</v>
      </c>
      <c r="D678" s="9" t="s">
        <v>1505</v>
      </c>
      <c r="E678" s="11">
        <v>11991.0</v>
      </c>
      <c r="F678" s="9" t="s">
        <v>1655</v>
      </c>
      <c r="G678" s="9" t="s">
        <v>1582</v>
      </c>
      <c r="H678" s="9" t="s">
        <v>1583</v>
      </c>
      <c r="I678" s="9" t="s">
        <v>1584</v>
      </c>
      <c r="J678" s="10">
        <v>44561.0</v>
      </c>
      <c r="K678" s="9" t="s">
        <v>1658</v>
      </c>
      <c r="L678" s="9" t="s">
        <v>1659</v>
      </c>
      <c r="M678" s="12">
        <v>1.84145E8</v>
      </c>
      <c r="N678" s="9" t="s">
        <v>1586</v>
      </c>
    </row>
    <row r="679">
      <c r="A679" s="9" t="s">
        <v>1506</v>
      </c>
      <c r="B679" s="10">
        <v>44561.0</v>
      </c>
      <c r="C679" s="11">
        <v>1.0</v>
      </c>
      <c r="D679" s="9" t="s">
        <v>1507</v>
      </c>
      <c r="E679" s="11">
        <v>26255.0</v>
      </c>
      <c r="F679" s="9" t="s">
        <v>1655</v>
      </c>
      <c r="G679" s="9" t="s">
        <v>1582</v>
      </c>
      <c r="H679" s="9" t="s">
        <v>1583</v>
      </c>
      <c r="I679" s="9" t="s">
        <v>1584</v>
      </c>
      <c r="J679" s="10">
        <v>44561.0</v>
      </c>
      <c r="K679" s="9" t="s">
        <v>1658</v>
      </c>
      <c r="L679" s="9" t="s">
        <v>1659</v>
      </c>
      <c r="M679" s="12">
        <v>8.62646E8</v>
      </c>
      <c r="N679" s="9" t="s">
        <v>1586</v>
      </c>
    </row>
    <row r="680">
      <c r="A680" s="9" t="s">
        <v>1508</v>
      </c>
      <c r="B680" s="10">
        <v>44561.0</v>
      </c>
      <c r="C680" s="11">
        <v>1.0</v>
      </c>
      <c r="D680" s="9" t="s">
        <v>343</v>
      </c>
      <c r="E680" s="11">
        <v>14664.0</v>
      </c>
      <c r="F680" s="9" t="s">
        <v>1655</v>
      </c>
      <c r="G680" s="9" t="s">
        <v>1582</v>
      </c>
      <c r="H680" s="9" t="s">
        <v>1583</v>
      </c>
      <c r="I680" s="9" t="s">
        <v>1584</v>
      </c>
      <c r="J680" s="10">
        <v>44561.0</v>
      </c>
      <c r="K680" s="9" t="s">
        <v>1658</v>
      </c>
      <c r="L680" s="9" t="s">
        <v>1659</v>
      </c>
      <c r="M680" s="12">
        <v>7.43462E8</v>
      </c>
      <c r="N680" s="9" t="s">
        <v>1586</v>
      </c>
    </row>
    <row r="681">
      <c r="A681" s="9" t="s">
        <v>1509</v>
      </c>
      <c r="B681" s="10">
        <v>44561.0</v>
      </c>
      <c r="C681" s="11">
        <v>1.0</v>
      </c>
      <c r="D681" s="9" t="s">
        <v>1510</v>
      </c>
      <c r="E681" s="11">
        <v>15407.0</v>
      </c>
      <c r="F681" s="9" t="s">
        <v>1655</v>
      </c>
      <c r="G681" s="9" t="s">
        <v>1582</v>
      </c>
      <c r="H681" s="9" t="s">
        <v>1589</v>
      </c>
      <c r="I681" s="9" t="s">
        <v>1584</v>
      </c>
      <c r="J681" s="10">
        <v>44561.0</v>
      </c>
      <c r="K681" s="9" t="s">
        <v>1658</v>
      </c>
      <c r="L681" s="9" t="s">
        <v>1659</v>
      </c>
      <c r="M681" s="12">
        <v>1.00665E8</v>
      </c>
      <c r="N681" s="9" t="s">
        <v>1586</v>
      </c>
    </row>
    <row r="682">
      <c r="A682" s="9" t="s">
        <v>1511</v>
      </c>
      <c r="B682" s="10">
        <v>44561.0</v>
      </c>
      <c r="C682" s="11">
        <v>1.0</v>
      </c>
      <c r="D682" s="9" t="s">
        <v>275</v>
      </c>
      <c r="E682" s="11">
        <v>13439.0</v>
      </c>
      <c r="F682" s="9" t="s">
        <v>1655</v>
      </c>
      <c r="G682" s="9" t="s">
        <v>1582</v>
      </c>
      <c r="H682" s="9" t="s">
        <v>1583</v>
      </c>
      <c r="I682" s="9" t="s">
        <v>1584</v>
      </c>
      <c r="J682" s="10">
        <v>44561.0</v>
      </c>
      <c r="K682" s="9" t="s">
        <v>1658</v>
      </c>
      <c r="L682" s="9" t="s">
        <v>1659</v>
      </c>
      <c r="M682" s="12">
        <v>1.27679E8</v>
      </c>
      <c r="N682" s="9" t="s">
        <v>1586</v>
      </c>
    </row>
    <row r="683">
      <c r="A683" s="9" t="s">
        <v>1512</v>
      </c>
      <c r="B683" s="10">
        <v>44561.0</v>
      </c>
      <c r="C683" s="11">
        <v>1.0</v>
      </c>
      <c r="D683" s="9" t="s">
        <v>277</v>
      </c>
      <c r="E683" s="11">
        <v>8753.0</v>
      </c>
      <c r="F683" s="9" t="s">
        <v>1655</v>
      </c>
      <c r="G683" s="9" t="s">
        <v>1582</v>
      </c>
      <c r="H683" s="9" t="s">
        <v>1589</v>
      </c>
      <c r="I683" s="9" t="s">
        <v>1584</v>
      </c>
      <c r="J683" s="10">
        <v>44561.0</v>
      </c>
      <c r="K683" s="9" t="s">
        <v>1658</v>
      </c>
      <c r="L683" s="9" t="s">
        <v>1659</v>
      </c>
      <c r="M683" s="12">
        <v>9.833884E9</v>
      </c>
      <c r="N683" s="9" t="s">
        <v>1586</v>
      </c>
    </row>
    <row r="684">
      <c r="A684" s="9" t="s">
        <v>1513</v>
      </c>
      <c r="B684" s="10">
        <v>44561.0</v>
      </c>
      <c r="C684" s="11">
        <v>1.0</v>
      </c>
      <c r="D684" s="9" t="s">
        <v>1514</v>
      </c>
      <c r="E684" s="11">
        <v>19658.0</v>
      </c>
      <c r="F684" s="9" t="s">
        <v>1655</v>
      </c>
      <c r="G684" s="9" t="s">
        <v>1582</v>
      </c>
      <c r="H684" s="9" t="s">
        <v>1583</v>
      </c>
      <c r="I684" s="9" t="s">
        <v>1584</v>
      </c>
      <c r="J684" s="10">
        <v>44561.0</v>
      </c>
      <c r="K684" s="9" t="s">
        <v>1658</v>
      </c>
      <c r="L684" s="9" t="s">
        <v>1659</v>
      </c>
      <c r="M684" s="12">
        <v>4352000.0</v>
      </c>
      <c r="N684" s="9" t="s">
        <v>1586</v>
      </c>
    </row>
    <row r="685">
      <c r="A685" s="9" t="s">
        <v>1515</v>
      </c>
      <c r="B685" s="10">
        <v>44561.0</v>
      </c>
      <c r="C685" s="11">
        <v>1.0</v>
      </c>
      <c r="D685" s="9" t="s">
        <v>344</v>
      </c>
      <c r="E685" s="11">
        <v>10561.0</v>
      </c>
      <c r="F685" s="9" t="s">
        <v>1655</v>
      </c>
      <c r="G685" s="9" t="s">
        <v>1582</v>
      </c>
      <c r="H685" s="9" t="s">
        <v>1583</v>
      </c>
      <c r="I685" s="9" t="s">
        <v>1584</v>
      </c>
      <c r="J685" s="10">
        <v>44561.0</v>
      </c>
      <c r="K685" s="9" t="s">
        <v>1658</v>
      </c>
      <c r="L685" s="9" t="s">
        <v>1659</v>
      </c>
      <c r="M685" s="12">
        <v>0.0</v>
      </c>
      <c r="N685" s="9" t="s">
        <v>1586</v>
      </c>
    </row>
    <row r="686">
      <c r="A686" s="9" t="s">
        <v>1516</v>
      </c>
      <c r="B686" s="10">
        <v>44561.0</v>
      </c>
      <c r="C686" s="11">
        <v>1.0</v>
      </c>
      <c r="D686" s="9" t="s">
        <v>245</v>
      </c>
      <c r="E686" s="11">
        <v>13285.0</v>
      </c>
      <c r="F686" s="9" t="s">
        <v>1655</v>
      </c>
      <c r="G686" s="9" t="s">
        <v>1582</v>
      </c>
      <c r="H686" s="9" t="s">
        <v>1583</v>
      </c>
      <c r="I686" s="9" t="s">
        <v>1584</v>
      </c>
      <c r="J686" s="10">
        <v>44561.0</v>
      </c>
      <c r="K686" s="9" t="s">
        <v>1658</v>
      </c>
      <c r="L686" s="9" t="s">
        <v>1659</v>
      </c>
      <c r="M686" s="12">
        <v>7.2748E8</v>
      </c>
      <c r="N686" s="9" t="s">
        <v>1586</v>
      </c>
    </row>
    <row r="687">
      <c r="A687" s="9" t="s">
        <v>1517</v>
      </c>
      <c r="B687" s="10">
        <v>44561.0</v>
      </c>
      <c r="C687" s="11">
        <v>1.0</v>
      </c>
      <c r="D687" s="9" t="s">
        <v>1518</v>
      </c>
      <c r="E687" s="11">
        <v>3298.0</v>
      </c>
      <c r="F687" s="9" t="s">
        <v>1655</v>
      </c>
      <c r="G687" s="9" t="s">
        <v>1582</v>
      </c>
      <c r="H687" s="9" t="s">
        <v>1583</v>
      </c>
      <c r="I687" s="9" t="s">
        <v>1584</v>
      </c>
      <c r="J687" s="10">
        <v>44561.0</v>
      </c>
      <c r="K687" s="9" t="s">
        <v>1658</v>
      </c>
      <c r="L687" s="9" t="s">
        <v>1659</v>
      </c>
      <c r="M687" s="12">
        <v>6.0701E7</v>
      </c>
      <c r="N687" s="9" t="s">
        <v>1586</v>
      </c>
    </row>
    <row r="688">
      <c r="A688" s="9" t="s">
        <v>1519</v>
      </c>
      <c r="B688" s="10">
        <v>44561.0</v>
      </c>
      <c r="C688" s="11">
        <v>1.0</v>
      </c>
      <c r="D688" s="9" t="s">
        <v>1520</v>
      </c>
      <c r="E688" s="11">
        <v>26980.0</v>
      </c>
      <c r="F688" s="9" t="s">
        <v>1655</v>
      </c>
      <c r="G688" s="9" t="s">
        <v>1582</v>
      </c>
      <c r="H688" s="9" t="s">
        <v>1583</v>
      </c>
      <c r="I688" s="9" t="s">
        <v>1584</v>
      </c>
      <c r="J688" s="10">
        <v>44561.0</v>
      </c>
      <c r="K688" s="9" t="s">
        <v>1658</v>
      </c>
      <c r="L688" s="9" t="s">
        <v>1659</v>
      </c>
      <c r="M688" s="12">
        <v>9.61821E8</v>
      </c>
      <c r="N688" s="9" t="s">
        <v>1586</v>
      </c>
    </row>
    <row r="689">
      <c r="A689" s="9" t="s">
        <v>1519</v>
      </c>
      <c r="B689" s="10">
        <v>44561.0</v>
      </c>
      <c r="C689" s="11">
        <v>1.0</v>
      </c>
      <c r="D689" s="9" t="s">
        <v>1520</v>
      </c>
      <c r="E689" s="11">
        <v>26980.0</v>
      </c>
      <c r="F689" s="9" t="s">
        <v>1655</v>
      </c>
      <c r="G689" s="9" t="s">
        <v>1582</v>
      </c>
      <c r="H689" s="9" t="s">
        <v>1583</v>
      </c>
      <c r="I689" s="9" t="s">
        <v>1584</v>
      </c>
      <c r="J689" s="10">
        <v>44561.0</v>
      </c>
      <c r="K689" s="9" t="s">
        <v>1658</v>
      </c>
      <c r="L689" s="9" t="s">
        <v>1659</v>
      </c>
      <c r="M689" s="12">
        <v>9.61821E8</v>
      </c>
      <c r="N689" s="9" t="s">
        <v>1586</v>
      </c>
    </row>
    <row r="690">
      <c r="A690" s="9" t="s">
        <v>1521</v>
      </c>
      <c r="B690" s="10">
        <v>44561.0</v>
      </c>
      <c r="C690" s="11">
        <v>1.0</v>
      </c>
      <c r="D690" s="9" t="s">
        <v>212</v>
      </c>
      <c r="E690" s="11">
        <v>6211.0</v>
      </c>
      <c r="F690" s="9" t="s">
        <v>1655</v>
      </c>
      <c r="G690" s="9" t="s">
        <v>1582</v>
      </c>
      <c r="H690" s="9" t="s">
        <v>1583</v>
      </c>
      <c r="I690" s="9" t="s">
        <v>1584</v>
      </c>
      <c r="J690" s="10">
        <v>44561.0</v>
      </c>
      <c r="K690" s="9" t="s">
        <v>1658</v>
      </c>
      <c r="L690" s="9" t="s">
        <v>1659</v>
      </c>
      <c r="M690" s="12">
        <v>9.62013E8</v>
      </c>
      <c r="N690" s="9" t="s">
        <v>1586</v>
      </c>
    </row>
    <row r="691">
      <c r="A691" s="9" t="s">
        <v>1522</v>
      </c>
      <c r="B691" s="10">
        <v>44561.0</v>
      </c>
      <c r="C691" s="11">
        <v>1.0</v>
      </c>
      <c r="D691" s="9" t="s">
        <v>288</v>
      </c>
      <c r="E691" s="11">
        <v>5312.0</v>
      </c>
      <c r="F691" s="9" t="s">
        <v>1655</v>
      </c>
      <c r="G691" s="9" t="s">
        <v>1582</v>
      </c>
      <c r="H691" s="9" t="s">
        <v>1583</v>
      </c>
      <c r="I691" s="9" t="s">
        <v>1584</v>
      </c>
      <c r="J691" s="10">
        <v>44561.0</v>
      </c>
      <c r="K691" s="9" t="s">
        <v>1658</v>
      </c>
      <c r="L691" s="9" t="s">
        <v>1659</v>
      </c>
      <c r="M691" s="12">
        <v>5.97763E8</v>
      </c>
      <c r="N691" s="9" t="s">
        <v>1586</v>
      </c>
    </row>
    <row r="692">
      <c r="A692" s="9" t="s">
        <v>1523</v>
      </c>
      <c r="B692" s="10">
        <v>44561.0</v>
      </c>
      <c r="C692" s="11">
        <v>1.0</v>
      </c>
      <c r="D692" s="9" t="s">
        <v>266</v>
      </c>
      <c r="E692" s="11">
        <v>8451.0</v>
      </c>
      <c r="F692" s="9" t="s">
        <v>1655</v>
      </c>
      <c r="G692" s="9" t="s">
        <v>1582</v>
      </c>
      <c r="H692" s="9" t="s">
        <v>1583</v>
      </c>
      <c r="I692" s="9" t="s">
        <v>1584</v>
      </c>
      <c r="J692" s="10">
        <v>44561.0</v>
      </c>
      <c r="K692" s="9" t="s">
        <v>1658</v>
      </c>
      <c r="L692" s="9" t="s">
        <v>1659</v>
      </c>
      <c r="M692" s="12">
        <v>1.215464E9</v>
      </c>
      <c r="N692" s="9" t="s">
        <v>1586</v>
      </c>
    </row>
    <row r="693">
      <c r="A693" s="9" t="s">
        <v>1524</v>
      </c>
      <c r="B693" s="10">
        <v>44377.0</v>
      </c>
      <c r="C693" s="11">
        <v>1.0</v>
      </c>
      <c r="D693" s="9" t="s">
        <v>1525</v>
      </c>
      <c r="E693" s="11">
        <v>9539.0</v>
      </c>
      <c r="F693" s="9" t="s">
        <v>1655</v>
      </c>
      <c r="G693" s="9" t="s">
        <v>1582</v>
      </c>
      <c r="H693" s="9" t="s">
        <v>1589</v>
      </c>
      <c r="I693" s="9" t="s">
        <v>1584</v>
      </c>
      <c r="J693" s="10">
        <v>44377.0</v>
      </c>
      <c r="K693" s="9" t="s">
        <v>1658</v>
      </c>
      <c r="L693" s="9" t="s">
        <v>1659</v>
      </c>
      <c r="M693" s="12">
        <v>2.9772119E10</v>
      </c>
      <c r="N693" s="9" t="s">
        <v>1586</v>
      </c>
    </row>
    <row r="694">
      <c r="A694" s="9" t="s">
        <v>1526</v>
      </c>
      <c r="B694" s="10">
        <v>44561.0</v>
      </c>
      <c r="C694" s="11">
        <v>1.0</v>
      </c>
      <c r="D694" s="9" t="s">
        <v>320</v>
      </c>
      <c r="E694" s="11">
        <v>14109.0</v>
      </c>
      <c r="F694" s="9" t="s">
        <v>1655</v>
      </c>
      <c r="G694" s="9" t="s">
        <v>1582</v>
      </c>
      <c r="H694" s="9" t="s">
        <v>1583</v>
      </c>
      <c r="I694" s="9" t="s">
        <v>1584</v>
      </c>
      <c r="J694" s="10">
        <v>44561.0</v>
      </c>
      <c r="K694" s="9" t="s">
        <v>1658</v>
      </c>
      <c r="L694" s="9" t="s">
        <v>1659</v>
      </c>
      <c r="M694" s="12">
        <v>1.547821E9</v>
      </c>
      <c r="N694" s="9" t="s">
        <v>1586</v>
      </c>
    </row>
    <row r="695">
      <c r="A695" s="9" t="s">
        <v>1527</v>
      </c>
      <c r="B695" s="10">
        <v>44561.0</v>
      </c>
      <c r="C695" s="11">
        <v>1.0</v>
      </c>
      <c r="D695" s="9" t="s">
        <v>347</v>
      </c>
      <c r="E695" s="11">
        <v>20745.0</v>
      </c>
      <c r="F695" s="9" t="s">
        <v>1655</v>
      </c>
      <c r="G695" s="9" t="s">
        <v>1582</v>
      </c>
      <c r="H695" s="9" t="s">
        <v>1583</v>
      </c>
      <c r="I695" s="9" t="s">
        <v>1584</v>
      </c>
      <c r="J695" s="10">
        <v>44561.0</v>
      </c>
      <c r="K695" s="9" t="s">
        <v>1658</v>
      </c>
      <c r="L695" s="9" t="s">
        <v>1659</v>
      </c>
      <c r="M695" s="12">
        <v>6.351138E9</v>
      </c>
      <c r="N695" s="9" t="s">
        <v>1586</v>
      </c>
    </row>
    <row r="696">
      <c r="A696" s="9" t="s">
        <v>1528</v>
      </c>
      <c r="B696" s="10">
        <v>44561.0</v>
      </c>
      <c r="C696" s="11">
        <v>1.0</v>
      </c>
      <c r="D696" s="9" t="s">
        <v>260</v>
      </c>
      <c r="E696" s="11">
        <v>20060.0</v>
      </c>
      <c r="F696" s="9" t="s">
        <v>1655</v>
      </c>
      <c r="G696" s="9" t="s">
        <v>1582</v>
      </c>
      <c r="H696" s="9" t="s">
        <v>1583</v>
      </c>
      <c r="I696" s="9" t="s">
        <v>1584</v>
      </c>
      <c r="J696" s="10">
        <v>44561.0</v>
      </c>
      <c r="K696" s="9" t="s">
        <v>1658</v>
      </c>
      <c r="L696" s="9" t="s">
        <v>1659</v>
      </c>
      <c r="M696" s="12">
        <v>3.65796E8</v>
      </c>
      <c r="N696" s="9" t="s">
        <v>1586</v>
      </c>
    </row>
    <row r="697">
      <c r="A697" s="9" t="s">
        <v>1529</v>
      </c>
      <c r="B697" s="10">
        <v>44561.0</v>
      </c>
      <c r="C697" s="11">
        <v>2.0</v>
      </c>
      <c r="D697" s="9" t="s">
        <v>251</v>
      </c>
      <c r="E697" s="11">
        <v>12653.0</v>
      </c>
      <c r="F697" s="9" t="s">
        <v>1655</v>
      </c>
      <c r="G697" s="9" t="s">
        <v>1582</v>
      </c>
      <c r="H697" s="9" t="s">
        <v>1583</v>
      </c>
      <c r="I697" s="9" t="s">
        <v>1584</v>
      </c>
      <c r="J697" s="10">
        <v>44561.0</v>
      </c>
      <c r="K697" s="9" t="s">
        <v>1658</v>
      </c>
      <c r="L697" s="9" t="s">
        <v>1659</v>
      </c>
      <c r="M697" s="12">
        <v>2.9311565E10</v>
      </c>
      <c r="N697" s="9" t="s">
        <v>1586</v>
      </c>
    </row>
    <row r="698">
      <c r="A698" s="9" t="s">
        <v>1530</v>
      </c>
      <c r="B698" s="10">
        <v>44561.0</v>
      </c>
      <c r="C698" s="11">
        <v>1.0</v>
      </c>
      <c r="D698" s="9" t="s">
        <v>1531</v>
      </c>
      <c r="E698" s="11">
        <v>13030.0</v>
      </c>
      <c r="F698" s="9" t="s">
        <v>1655</v>
      </c>
      <c r="G698" s="9" t="s">
        <v>1582</v>
      </c>
      <c r="H698" s="9" t="s">
        <v>1583</v>
      </c>
      <c r="I698" s="9" t="s">
        <v>1584</v>
      </c>
      <c r="J698" s="10">
        <v>44561.0</v>
      </c>
      <c r="K698" s="9" t="s">
        <v>1658</v>
      </c>
      <c r="L698" s="9" t="s">
        <v>1659</v>
      </c>
      <c r="M698" s="12">
        <v>6.31253E8</v>
      </c>
      <c r="N698" s="9" t="s">
        <v>1586</v>
      </c>
    </row>
    <row r="699">
      <c r="A699" s="9" t="s">
        <v>1532</v>
      </c>
      <c r="B699" s="10">
        <v>44561.0</v>
      </c>
      <c r="C699" s="11">
        <v>1.0</v>
      </c>
      <c r="D699" s="9" t="s">
        <v>219</v>
      </c>
      <c r="E699" s="11">
        <v>19615.0</v>
      </c>
      <c r="F699" s="9" t="s">
        <v>1655</v>
      </c>
      <c r="G699" s="9" t="s">
        <v>1582</v>
      </c>
      <c r="H699" s="9" t="s">
        <v>1583</v>
      </c>
      <c r="I699" s="9" t="s">
        <v>1584</v>
      </c>
      <c r="J699" s="10">
        <v>44561.0</v>
      </c>
      <c r="K699" s="9" t="s">
        <v>1658</v>
      </c>
      <c r="L699" s="9" t="s">
        <v>1659</v>
      </c>
      <c r="M699" s="12">
        <v>1.885E7</v>
      </c>
      <c r="N699" s="9" t="s">
        <v>1586</v>
      </c>
    </row>
    <row r="700">
      <c r="A700" s="9" t="s">
        <v>1533</v>
      </c>
      <c r="B700" s="10">
        <v>44561.0</v>
      </c>
      <c r="C700" s="11">
        <v>1.0</v>
      </c>
      <c r="D700" s="9" t="s">
        <v>281</v>
      </c>
      <c r="E700" s="11">
        <v>13765.0</v>
      </c>
      <c r="F700" s="9" t="s">
        <v>1655</v>
      </c>
      <c r="G700" s="9" t="s">
        <v>1582</v>
      </c>
      <c r="H700" s="9" t="s">
        <v>1583</v>
      </c>
      <c r="I700" s="9" t="s">
        <v>1584</v>
      </c>
      <c r="J700" s="10">
        <v>44561.0</v>
      </c>
      <c r="K700" s="9" t="s">
        <v>1658</v>
      </c>
      <c r="L700" s="9" t="s">
        <v>1659</v>
      </c>
      <c r="M700" s="12">
        <v>3.61442E8</v>
      </c>
      <c r="N700" s="9" t="s">
        <v>1586</v>
      </c>
    </row>
    <row r="701">
      <c r="A701" s="9" t="s">
        <v>1534</v>
      </c>
      <c r="B701" s="10">
        <v>44561.0</v>
      </c>
      <c r="C701" s="11">
        <v>1.0</v>
      </c>
      <c r="D701" s="9" t="s">
        <v>1535</v>
      </c>
      <c r="E701" s="11">
        <v>22780.0</v>
      </c>
      <c r="F701" s="9" t="s">
        <v>1655</v>
      </c>
      <c r="G701" s="9" t="s">
        <v>1582</v>
      </c>
      <c r="H701" s="9" t="s">
        <v>1583</v>
      </c>
      <c r="I701" s="9" t="s">
        <v>1584</v>
      </c>
      <c r="J701" s="10">
        <v>44561.0</v>
      </c>
      <c r="K701" s="9" t="s">
        <v>1658</v>
      </c>
      <c r="L701" s="9" t="s">
        <v>1659</v>
      </c>
      <c r="M701" s="12">
        <v>1.7489E7</v>
      </c>
      <c r="N701" s="9" t="s">
        <v>1586</v>
      </c>
    </row>
    <row r="702">
      <c r="A702" s="9" t="s">
        <v>1536</v>
      </c>
      <c r="B702" s="10">
        <v>44561.0</v>
      </c>
      <c r="C702" s="11">
        <v>1.0</v>
      </c>
      <c r="D702" s="9" t="s">
        <v>321</v>
      </c>
      <c r="E702" s="11">
        <v>12572.0</v>
      </c>
      <c r="F702" s="9" t="s">
        <v>1655</v>
      </c>
      <c r="G702" s="9" t="s">
        <v>1582</v>
      </c>
      <c r="H702" s="9" t="s">
        <v>1583</v>
      </c>
      <c r="I702" s="9" t="s">
        <v>1584</v>
      </c>
      <c r="J702" s="10">
        <v>44561.0</v>
      </c>
      <c r="K702" s="9" t="s">
        <v>1658</v>
      </c>
      <c r="L702" s="9" t="s">
        <v>1659</v>
      </c>
      <c r="M702" s="12">
        <v>8.6456E7</v>
      </c>
      <c r="N702" s="9" t="s">
        <v>1586</v>
      </c>
    </row>
    <row r="703">
      <c r="A703" s="9" t="s">
        <v>1539</v>
      </c>
      <c r="B703" s="10">
        <v>44561.0</v>
      </c>
      <c r="C703" s="11">
        <v>1.0</v>
      </c>
      <c r="D703" s="9" t="s">
        <v>250</v>
      </c>
      <c r="E703" s="11">
        <v>7870.0</v>
      </c>
      <c r="F703" s="9" t="s">
        <v>1655</v>
      </c>
      <c r="G703" s="9" t="s">
        <v>1582</v>
      </c>
      <c r="H703" s="9" t="s">
        <v>1583</v>
      </c>
      <c r="I703" s="9" t="s">
        <v>1584</v>
      </c>
      <c r="J703" s="10">
        <v>44561.0</v>
      </c>
      <c r="K703" s="9" t="s">
        <v>1658</v>
      </c>
      <c r="L703" s="9" t="s">
        <v>1659</v>
      </c>
      <c r="M703" s="12">
        <v>6528000.0</v>
      </c>
      <c r="N703" s="9" t="s">
        <v>1586</v>
      </c>
    </row>
    <row r="704">
      <c r="A704" s="9" t="s">
        <v>1540</v>
      </c>
      <c r="B704" s="10">
        <v>44561.0</v>
      </c>
      <c r="C704" s="11">
        <v>1.0</v>
      </c>
      <c r="D704" s="9" t="s">
        <v>218</v>
      </c>
      <c r="E704" s="11">
        <v>4537.0</v>
      </c>
      <c r="F704" s="9" t="s">
        <v>1655</v>
      </c>
      <c r="G704" s="9" t="s">
        <v>1582</v>
      </c>
      <c r="H704" s="9" t="s">
        <v>1583</v>
      </c>
      <c r="I704" s="9" t="s">
        <v>1584</v>
      </c>
      <c r="J704" s="10">
        <v>44561.0</v>
      </c>
      <c r="K704" s="9" t="s">
        <v>1658</v>
      </c>
      <c r="L704" s="9" t="s">
        <v>1659</v>
      </c>
      <c r="M704" s="12">
        <v>1.08523E8</v>
      </c>
      <c r="N704" s="9" t="s">
        <v>1586</v>
      </c>
    </row>
    <row r="705">
      <c r="A705" s="9" t="s">
        <v>1541</v>
      </c>
      <c r="B705" s="10">
        <v>44561.0</v>
      </c>
      <c r="C705" s="11">
        <v>1.0</v>
      </c>
      <c r="D705" s="9" t="s">
        <v>374</v>
      </c>
      <c r="E705" s="11">
        <v>8192.0</v>
      </c>
      <c r="F705" s="9" t="s">
        <v>1655</v>
      </c>
      <c r="G705" s="9" t="s">
        <v>1582</v>
      </c>
      <c r="H705" s="9" t="s">
        <v>1583</v>
      </c>
      <c r="I705" s="9" t="s">
        <v>1584</v>
      </c>
      <c r="J705" s="10">
        <v>44561.0</v>
      </c>
      <c r="K705" s="9" t="s">
        <v>1658</v>
      </c>
      <c r="L705" s="9" t="s">
        <v>1659</v>
      </c>
      <c r="M705" s="12">
        <v>1.3449E7</v>
      </c>
      <c r="N705" s="9" t="s">
        <v>1586</v>
      </c>
    </row>
    <row r="706">
      <c r="A706" s="9" t="s">
        <v>1542</v>
      </c>
      <c r="B706" s="10">
        <v>44561.0</v>
      </c>
      <c r="C706" s="11">
        <v>1.0</v>
      </c>
      <c r="D706" s="9" t="s">
        <v>171</v>
      </c>
      <c r="E706" s="11">
        <v>9342.0</v>
      </c>
      <c r="F706" s="9" t="s">
        <v>1655</v>
      </c>
      <c r="G706" s="9" t="s">
        <v>1582</v>
      </c>
      <c r="H706" s="9" t="s">
        <v>1583</v>
      </c>
      <c r="I706" s="9" t="s">
        <v>1584</v>
      </c>
      <c r="J706" s="10">
        <v>44561.0</v>
      </c>
      <c r="K706" s="9" t="s">
        <v>1658</v>
      </c>
      <c r="L706" s="9" t="s">
        <v>1659</v>
      </c>
      <c r="M706" s="12">
        <v>5.18024E8</v>
      </c>
      <c r="N706" s="9" t="s">
        <v>1586</v>
      </c>
    </row>
    <row r="707">
      <c r="A707" s="9" t="s">
        <v>1543</v>
      </c>
      <c r="B707" s="10">
        <v>44561.0</v>
      </c>
      <c r="C707" s="11">
        <v>1.0</v>
      </c>
      <c r="D707" s="9" t="s">
        <v>274</v>
      </c>
      <c r="E707" s="11">
        <v>8656.0</v>
      </c>
      <c r="F707" s="9" t="s">
        <v>1655</v>
      </c>
      <c r="G707" s="9" t="s">
        <v>1582</v>
      </c>
      <c r="H707" s="9" t="s">
        <v>1583</v>
      </c>
      <c r="I707" s="9" t="s">
        <v>1584</v>
      </c>
      <c r="J707" s="10">
        <v>44561.0</v>
      </c>
      <c r="K707" s="9" t="s">
        <v>1658</v>
      </c>
      <c r="L707" s="9" t="s">
        <v>1659</v>
      </c>
      <c r="M707" s="12">
        <v>84000.0</v>
      </c>
      <c r="N707" s="9" t="s">
        <v>1586</v>
      </c>
    </row>
    <row r="708">
      <c r="A708" s="9" t="s">
        <v>1544</v>
      </c>
      <c r="B708" s="10">
        <v>44561.0</v>
      </c>
      <c r="C708" s="11">
        <v>1.0</v>
      </c>
      <c r="D708" s="9" t="s">
        <v>302</v>
      </c>
      <c r="E708" s="11">
        <v>94.0</v>
      </c>
      <c r="F708" s="9" t="s">
        <v>1655</v>
      </c>
      <c r="G708" s="9" t="s">
        <v>1582</v>
      </c>
      <c r="H708" s="9" t="s">
        <v>1583</v>
      </c>
      <c r="I708" s="9" t="s">
        <v>1584</v>
      </c>
      <c r="J708" s="10">
        <v>44561.0</v>
      </c>
      <c r="K708" s="9" t="s">
        <v>1658</v>
      </c>
      <c r="L708" s="9" t="s">
        <v>1659</v>
      </c>
      <c r="M708" s="12">
        <v>3.88369E8</v>
      </c>
      <c r="N708" s="9" t="s">
        <v>1586</v>
      </c>
    </row>
    <row r="709">
      <c r="A709" s="9" t="s">
        <v>1545</v>
      </c>
      <c r="B709" s="10">
        <v>44561.0</v>
      </c>
      <c r="C709" s="11">
        <v>1.0</v>
      </c>
      <c r="D709" s="9" t="s">
        <v>1546</v>
      </c>
      <c r="E709" s="11">
        <v>3204.0</v>
      </c>
      <c r="F709" s="9" t="s">
        <v>1655</v>
      </c>
      <c r="G709" s="9" t="s">
        <v>1582</v>
      </c>
      <c r="H709" s="9" t="s">
        <v>1583</v>
      </c>
      <c r="I709" s="9" t="s">
        <v>1584</v>
      </c>
      <c r="J709" s="10">
        <v>44561.0</v>
      </c>
      <c r="K709" s="9" t="s">
        <v>1658</v>
      </c>
      <c r="L709" s="9" t="s">
        <v>1659</v>
      </c>
      <c r="M709" s="12">
        <v>1.29907E9</v>
      </c>
      <c r="N709" s="9" t="s">
        <v>1586</v>
      </c>
    </row>
    <row r="710">
      <c r="A710" s="9" t="s">
        <v>1547</v>
      </c>
      <c r="B710" s="10">
        <v>44561.0</v>
      </c>
      <c r="C710" s="11">
        <v>1.0</v>
      </c>
      <c r="D710" s="9" t="s">
        <v>78</v>
      </c>
      <c r="E710" s="11">
        <v>15822.0</v>
      </c>
      <c r="F710" s="9" t="s">
        <v>1655</v>
      </c>
      <c r="G710" s="9" t="s">
        <v>1582</v>
      </c>
      <c r="H710" s="9" t="s">
        <v>1589</v>
      </c>
      <c r="I710" s="9" t="s">
        <v>1584</v>
      </c>
      <c r="J710" s="10">
        <v>44561.0</v>
      </c>
      <c r="K710" s="9" t="s">
        <v>1658</v>
      </c>
      <c r="L710" s="9" t="s">
        <v>1659</v>
      </c>
      <c r="M710" s="12">
        <v>1703000.0</v>
      </c>
      <c r="N710" s="9" t="s">
        <v>1586</v>
      </c>
    </row>
    <row r="711">
      <c r="A711" s="9" t="s">
        <v>1548</v>
      </c>
      <c r="B711" s="10">
        <v>44561.0</v>
      </c>
      <c r="C711" s="11">
        <v>1.0</v>
      </c>
      <c r="D711" s="9" t="s">
        <v>224</v>
      </c>
      <c r="E711" s="11">
        <v>6629.0</v>
      </c>
      <c r="F711" s="9" t="s">
        <v>1655</v>
      </c>
      <c r="G711" s="9" t="s">
        <v>1582</v>
      </c>
      <c r="H711" s="9" t="s">
        <v>1583</v>
      </c>
      <c r="I711" s="9" t="s">
        <v>1584</v>
      </c>
      <c r="J711" s="10">
        <v>44561.0</v>
      </c>
      <c r="K711" s="9" t="s">
        <v>1658</v>
      </c>
      <c r="L711" s="9" t="s">
        <v>1659</v>
      </c>
      <c r="M711" s="12">
        <v>4.86009E8</v>
      </c>
      <c r="N711" s="9" t="s">
        <v>1586</v>
      </c>
    </row>
    <row r="712">
      <c r="A712" s="9" t="s">
        <v>1549</v>
      </c>
      <c r="B712" s="10">
        <v>44561.0</v>
      </c>
      <c r="C712" s="11">
        <v>1.0</v>
      </c>
      <c r="D712" s="9" t="s">
        <v>258</v>
      </c>
      <c r="E712" s="11">
        <v>8133.0</v>
      </c>
      <c r="F712" s="9" t="s">
        <v>1655</v>
      </c>
      <c r="G712" s="9" t="s">
        <v>1582</v>
      </c>
      <c r="H712" s="9" t="s">
        <v>1583</v>
      </c>
      <c r="I712" s="9" t="s">
        <v>1584</v>
      </c>
      <c r="J712" s="10">
        <v>44561.0</v>
      </c>
      <c r="K712" s="9" t="s">
        <v>1658</v>
      </c>
      <c r="L712" s="9" t="s">
        <v>1659</v>
      </c>
      <c r="M712" s="12">
        <v>2.96198E9</v>
      </c>
      <c r="N712" s="9" t="s">
        <v>1586</v>
      </c>
    </row>
    <row r="713">
      <c r="A713" s="9" t="s">
        <v>1550</v>
      </c>
      <c r="B713" s="10">
        <v>44561.0</v>
      </c>
      <c r="C713" s="11">
        <v>1.0</v>
      </c>
      <c r="D713" s="9" t="s">
        <v>355</v>
      </c>
      <c r="E713" s="11">
        <v>6173.0</v>
      </c>
      <c r="F713" s="9" t="s">
        <v>1655</v>
      </c>
      <c r="G713" s="9" t="s">
        <v>1582</v>
      </c>
      <c r="H713" s="9" t="s">
        <v>1583</v>
      </c>
      <c r="I713" s="9" t="s">
        <v>1584</v>
      </c>
      <c r="J713" s="10">
        <v>44561.0</v>
      </c>
      <c r="K713" s="9" t="s">
        <v>1658</v>
      </c>
      <c r="L713" s="9" t="s">
        <v>1659</v>
      </c>
      <c r="M713" s="12">
        <v>2.20578E8</v>
      </c>
      <c r="N713" s="9" t="s">
        <v>1586</v>
      </c>
    </row>
    <row r="714">
      <c r="A714" s="9" t="s">
        <v>1551</v>
      </c>
      <c r="B714" s="10">
        <v>44561.0</v>
      </c>
      <c r="C714" s="11">
        <v>1.0</v>
      </c>
      <c r="D714" s="9" t="s">
        <v>236</v>
      </c>
      <c r="E714" s="11">
        <v>2429.0</v>
      </c>
      <c r="F714" s="9" t="s">
        <v>1655</v>
      </c>
      <c r="G714" s="9" t="s">
        <v>1582</v>
      </c>
      <c r="H714" s="9" t="s">
        <v>1583</v>
      </c>
      <c r="I714" s="9" t="s">
        <v>1584</v>
      </c>
      <c r="J714" s="10">
        <v>44561.0</v>
      </c>
      <c r="K714" s="9" t="s">
        <v>1658</v>
      </c>
      <c r="L714" s="9" t="s">
        <v>1659</v>
      </c>
      <c r="M714" s="12">
        <v>1.058228E9</v>
      </c>
      <c r="N714" s="9" t="s">
        <v>1586</v>
      </c>
    </row>
    <row r="715">
      <c r="A715" s="9" t="s">
        <v>1552</v>
      </c>
      <c r="B715" s="10">
        <v>44561.0</v>
      </c>
      <c r="C715" s="11">
        <v>3.0</v>
      </c>
      <c r="D715" s="9" t="s">
        <v>134</v>
      </c>
      <c r="E715" s="11">
        <v>16748.0</v>
      </c>
      <c r="F715" s="9" t="s">
        <v>1655</v>
      </c>
      <c r="G715" s="9" t="s">
        <v>1582</v>
      </c>
      <c r="H715" s="9" t="s">
        <v>1583</v>
      </c>
      <c r="I715" s="9" t="s">
        <v>1584</v>
      </c>
      <c r="J715" s="10">
        <v>44561.0</v>
      </c>
      <c r="K715" s="9" t="s">
        <v>1658</v>
      </c>
      <c r="L715" s="9" t="s">
        <v>1659</v>
      </c>
      <c r="M715" s="12">
        <v>2.652337E9</v>
      </c>
      <c r="N715" s="9" t="s">
        <v>1586</v>
      </c>
    </row>
    <row r="716">
      <c r="A716" s="9" t="s">
        <v>1553</v>
      </c>
      <c r="B716" s="10">
        <v>44561.0</v>
      </c>
      <c r="C716" s="11">
        <v>1.0</v>
      </c>
      <c r="D716" s="9" t="s">
        <v>1554</v>
      </c>
      <c r="E716" s="11">
        <v>24554.0</v>
      </c>
      <c r="F716" s="9" t="s">
        <v>1655</v>
      </c>
      <c r="G716" s="9" t="s">
        <v>1582</v>
      </c>
      <c r="H716" s="9" t="s">
        <v>1583</v>
      </c>
      <c r="I716" s="9" t="s">
        <v>1584</v>
      </c>
      <c r="J716" s="10">
        <v>44561.0</v>
      </c>
      <c r="K716" s="9" t="s">
        <v>1658</v>
      </c>
      <c r="L716" s="9" t="s">
        <v>1659</v>
      </c>
      <c r="M716" s="12">
        <v>8634000.0</v>
      </c>
      <c r="N716" s="9" t="s">
        <v>1586</v>
      </c>
    </row>
    <row r="717">
      <c r="A717" s="9" t="s">
        <v>1555</v>
      </c>
      <c r="B717" s="10">
        <v>44561.0</v>
      </c>
      <c r="C717" s="11">
        <v>1.0</v>
      </c>
      <c r="D717" s="9" t="s">
        <v>100</v>
      </c>
      <c r="E717" s="11">
        <v>13854.0</v>
      </c>
      <c r="F717" s="9" t="s">
        <v>1655</v>
      </c>
      <c r="G717" s="9" t="s">
        <v>1582</v>
      </c>
      <c r="H717" s="9" t="s">
        <v>1583</v>
      </c>
      <c r="I717" s="9" t="s">
        <v>1584</v>
      </c>
      <c r="J717" s="10">
        <v>44561.0</v>
      </c>
      <c r="K717" s="9" t="s">
        <v>1658</v>
      </c>
      <c r="L717" s="9" t="s">
        <v>1659</v>
      </c>
      <c r="M717" s="12">
        <v>6694000.0</v>
      </c>
      <c r="N717" s="9" t="s">
        <v>1586</v>
      </c>
    </row>
    <row r="718">
      <c r="A718" s="9" t="s">
        <v>1556</v>
      </c>
      <c r="B718" s="10">
        <v>44561.0</v>
      </c>
      <c r="C718" s="11">
        <v>1.0</v>
      </c>
      <c r="D718" s="9" t="s">
        <v>1557</v>
      </c>
      <c r="E718" s="11">
        <v>25950.0</v>
      </c>
      <c r="F718" s="9" t="s">
        <v>1655</v>
      </c>
      <c r="G718" s="9" t="s">
        <v>1582</v>
      </c>
      <c r="H718" s="9" t="s">
        <v>1583</v>
      </c>
      <c r="I718" s="9" t="s">
        <v>1584</v>
      </c>
      <c r="J718" s="10">
        <v>44561.0</v>
      </c>
      <c r="K718" s="9" t="s">
        <v>1658</v>
      </c>
      <c r="L718" s="9" t="s">
        <v>1659</v>
      </c>
      <c r="M718" s="12">
        <v>3.28086E8</v>
      </c>
      <c r="N718" s="9" t="s">
        <v>1586</v>
      </c>
    </row>
    <row r="719">
      <c r="A719" s="9" t="s">
        <v>1558</v>
      </c>
      <c r="B719" s="10">
        <v>44561.0</v>
      </c>
      <c r="C719" s="11">
        <v>1.0</v>
      </c>
      <c r="D719" s="9" t="s">
        <v>204</v>
      </c>
      <c r="E719" s="11">
        <v>1570.0</v>
      </c>
      <c r="F719" s="9" t="s">
        <v>1655</v>
      </c>
      <c r="G719" s="9" t="s">
        <v>1582</v>
      </c>
      <c r="H719" s="9" t="s">
        <v>1583</v>
      </c>
      <c r="I719" s="9" t="s">
        <v>1584</v>
      </c>
      <c r="J719" s="10">
        <v>44561.0</v>
      </c>
      <c r="K719" s="9" t="s">
        <v>1658</v>
      </c>
      <c r="L719" s="9" t="s">
        <v>1659</v>
      </c>
      <c r="M719" s="12">
        <v>2974000.0</v>
      </c>
      <c r="N719" s="9" t="s">
        <v>1586</v>
      </c>
    </row>
    <row r="720">
      <c r="A720" s="9" t="s">
        <v>1559</v>
      </c>
      <c r="B720" s="10">
        <v>44561.0</v>
      </c>
      <c r="C720" s="11">
        <v>1.0</v>
      </c>
      <c r="D720" s="9" t="s">
        <v>1560</v>
      </c>
      <c r="E720" s="11">
        <v>25143.0</v>
      </c>
      <c r="F720" s="9" t="s">
        <v>1655</v>
      </c>
      <c r="G720" s="9" t="s">
        <v>1582</v>
      </c>
      <c r="H720" s="9" t="s">
        <v>1583</v>
      </c>
      <c r="I720" s="9" t="s">
        <v>1584</v>
      </c>
      <c r="J720" s="10">
        <v>44561.0</v>
      </c>
      <c r="K720" s="9" t="s">
        <v>1658</v>
      </c>
      <c r="L720" s="9" t="s">
        <v>1659</v>
      </c>
      <c r="M720" s="12">
        <v>1.50323E8</v>
      </c>
      <c r="N720" s="9" t="s">
        <v>1586</v>
      </c>
    </row>
    <row r="721">
      <c r="A721" s="9" t="s">
        <v>1561</v>
      </c>
      <c r="B721" s="10">
        <v>44561.0</v>
      </c>
      <c r="C721" s="11">
        <v>1.0</v>
      </c>
      <c r="D721" s="9" t="s">
        <v>1562</v>
      </c>
      <c r="E721" s="11">
        <v>25038.0</v>
      </c>
      <c r="F721" s="9" t="s">
        <v>1655</v>
      </c>
      <c r="G721" s="9" t="s">
        <v>1582</v>
      </c>
      <c r="H721" s="9" t="s">
        <v>1583</v>
      </c>
      <c r="I721" s="9" t="s">
        <v>1584</v>
      </c>
      <c r="J721" s="10">
        <v>44561.0</v>
      </c>
      <c r="K721" s="9" t="s">
        <v>1658</v>
      </c>
      <c r="L721" s="9" t="s">
        <v>1659</v>
      </c>
      <c r="M721" s="12">
        <v>6.4371E8</v>
      </c>
      <c r="N721" s="9" t="s">
        <v>1586</v>
      </c>
    </row>
    <row r="722">
      <c r="A722" s="9" t="s">
        <v>1563</v>
      </c>
      <c r="B722" s="10">
        <v>44561.0</v>
      </c>
      <c r="C722" s="11">
        <v>1.0</v>
      </c>
      <c r="D722" s="9" t="s">
        <v>157</v>
      </c>
      <c r="E722" s="11">
        <v>4693.0</v>
      </c>
      <c r="F722" s="9" t="s">
        <v>1655</v>
      </c>
      <c r="G722" s="9" t="s">
        <v>1582</v>
      </c>
      <c r="H722" s="9" t="s">
        <v>1583</v>
      </c>
      <c r="I722" s="9" t="s">
        <v>1584</v>
      </c>
      <c r="J722" s="10">
        <v>44561.0</v>
      </c>
      <c r="K722" s="9" t="s">
        <v>1658</v>
      </c>
      <c r="L722" s="9" t="s">
        <v>1659</v>
      </c>
      <c r="M722" s="12">
        <v>8.0853E7</v>
      </c>
      <c r="N722" s="9" t="s">
        <v>1586</v>
      </c>
    </row>
    <row r="723">
      <c r="A723" s="9" t="s">
        <v>1564</v>
      </c>
      <c r="B723" s="10">
        <v>44561.0</v>
      </c>
      <c r="C723" s="11">
        <v>1.0</v>
      </c>
      <c r="D723" s="9" t="s">
        <v>1565</v>
      </c>
      <c r="E723" s="11">
        <v>21091.0</v>
      </c>
      <c r="F723" s="9" t="s">
        <v>1655</v>
      </c>
      <c r="G723" s="9" t="s">
        <v>1582</v>
      </c>
      <c r="H723" s="9" t="s">
        <v>1583</v>
      </c>
      <c r="I723" s="9" t="s">
        <v>1584</v>
      </c>
      <c r="J723" s="10">
        <v>44561.0</v>
      </c>
      <c r="K723" s="9" t="s">
        <v>1658</v>
      </c>
      <c r="L723" s="9" t="s">
        <v>1659</v>
      </c>
      <c r="M723" s="12">
        <v>3.173809E9</v>
      </c>
      <c r="N723" s="9" t="s">
        <v>1586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399</v>
      </c>
      <c r="B1" s="8" t="s">
        <v>1566</v>
      </c>
      <c r="C1" s="8" t="s">
        <v>1567</v>
      </c>
      <c r="D1" s="8" t="s">
        <v>1568</v>
      </c>
      <c r="E1" s="8" t="s">
        <v>1569</v>
      </c>
      <c r="F1" s="8" t="s">
        <v>1570</v>
      </c>
      <c r="G1" s="8" t="s">
        <v>1571</v>
      </c>
      <c r="H1" s="8" t="s">
        <v>1572</v>
      </c>
      <c r="I1" s="8" t="s">
        <v>1573</v>
      </c>
      <c r="J1" s="8" t="s">
        <v>1660</v>
      </c>
      <c r="K1" s="8" t="s">
        <v>1574</v>
      </c>
      <c r="L1" s="8" t="s">
        <v>1575</v>
      </c>
      <c r="M1" s="8" t="s">
        <v>1576</v>
      </c>
      <c r="N1" s="8" t="s">
        <v>1577</v>
      </c>
      <c r="O1" s="8" t="s">
        <v>1578</v>
      </c>
    </row>
    <row r="2">
      <c r="A2" s="9" t="s">
        <v>400</v>
      </c>
      <c r="B2" s="10">
        <v>44561.0</v>
      </c>
      <c r="C2" s="11">
        <v>1.0</v>
      </c>
      <c r="D2" s="9" t="s">
        <v>104</v>
      </c>
      <c r="E2" s="11">
        <v>2437.0</v>
      </c>
      <c r="F2" s="9" t="s">
        <v>1661</v>
      </c>
      <c r="G2" s="9" t="s">
        <v>1582</v>
      </c>
      <c r="H2" s="9" t="s">
        <v>1583</v>
      </c>
      <c r="I2" s="9" t="s">
        <v>1584</v>
      </c>
      <c r="J2" s="10">
        <v>44197.0</v>
      </c>
      <c r="K2" s="10">
        <v>44561.0</v>
      </c>
      <c r="L2" s="9" t="s">
        <v>1662</v>
      </c>
      <c r="M2" s="9" t="s">
        <v>1663</v>
      </c>
      <c r="N2" s="12">
        <v>5.646141E9</v>
      </c>
      <c r="O2" s="9" t="s">
        <v>1586</v>
      </c>
    </row>
    <row r="3">
      <c r="A3" s="9" t="s">
        <v>401</v>
      </c>
      <c r="B3" s="10">
        <v>44561.0</v>
      </c>
      <c r="C3" s="11">
        <v>1.0</v>
      </c>
      <c r="D3" s="9" t="s">
        <v>402</v>
      </c>
      <c r="E3" s="11">
        <v>14451.0</v>
      </c>
      <c r="F3" s="9" t="s">
        <v>1661</v>
      </c>
      <c r="G3" s="9" t="s">
        <v>1582</v>
      </c>
      <c r="H3" s="9" t="s">
        <v>1583</v>
      </c>
      <c r="I3" s="9" t="s">
        <v>1584</v>
      </c>
      <c r="J3" s="10">
        <v>44197.0</v>
      </c>
      <c r="K3" s="10">
        <v>44561.0</v>
      </c>
      <c r="L3" s="9" t="s">
        <v>1662</v>
      </c>
      <c r="M3" s="9" t="s">
        <v>1663</v>
      </c>
      <c r="N3" s="12">
        <v>1.280581E9</v>
      </c>
      <c r="O3" s="9" t="s">
        <v>1586</v>
      </c>
    </row>
    <row r="4">
      <c r="A4" s="9" t="s">
        <v>403</v>
      </c>
      <c r="B4" s="10">
        <v>44561.0</v>
      </c>
      <c r="C4" s="11">
        <v>1.0</v>
      </c>
      <c r="D4" s="9" t="s">
        <v>404</v>
      </c>
      <c r="E4" s="11">
        <v>26190.0</v>
      </c>
      <c r="F4" s="9" t="s">
        <v>1661</v>
      </c>
      <c r="G4" s="9" t="s">
        <v>1582</v>
      </c>
      <c r="H4" s="9" t="s">
        <v>1583</v>
      </c>
      <c r="I4" s="9" t="s">
        <v>1584</v>
      </c>
      <c r="J4" s="10">
        <v>44197.0</v>
      </c>
      <c r="K4" s="10">
        <v>44561.0</v>
      </c>
      <c r="L4" s="9" t="s">
        <v>1662</v>
      </c>
      <c r="M4" s="9" t="s">
        <v>1663</v>
      </c>
      <c r="N4" s="12">
        <v>3.53867E8</v>
      </c>
      <c r="O4" s="9" t="s">
        <v>1586</v>
      </c>
    </row>
    <row r="5">
      <c r="A5" s="9" t="s">
        <v>405</v>
      </c>
      <c r="B5" s="10">
        <v>44561.0</v>
      </c>
      <c r="C5" s="11">
        <v>1.0</v>
      </c>
      <c r="D5" s="9" t="s">
        <v>406</v>
      </c>
      <c r="E5" s="11">
        <v>14613.0</v>
      </c>
      <c r="F5" s="9" t="s">
        <v>1661</v>
      </c>
      <c r="G5" s="9" t="s">
        <v>1582</v>
      </c>
      <c r="H5" s="9" t="s">
        <v>1583</v>
      </c>
      <c r="I5" s="9" t="s">
        <v>1584</v>
      </c>
      <c r="J5" s="10">
        <v>44197.0</v>
      </c>
      <c r="K5" s="10">
        <v>44561.0</v>
      </c>
      <c r="L5" s="9" t="s">
        <v>1662</v>
      </c>
      <c r="M5" s="9" t="s">
        <v>1663</v>
      </c>
      <c r="N5" s="12">
        <v>-1.0587E7</v>
      </c>
      <c r="O5" s="9" t="s">
        <v>1586</v>
      </c>
    </row>
    <row r="6">
      <c r="A6" s="9" t="s">
        <v>407</v>
      </c>
      <c r="B6" s="10">
        <v>44561.0</v>
      </c>
      <c r="C6" s="11">
        <v>2.0</v>
      </c>
      <c r="D6" s="9" t="s">
        <v>408</v>
      </c>
      <c r="E6" s="11">
        <v>26174.0</v>
      </c>
      <c r="F6" s="9" t="s">
        <v>1661</v>
      </c>
      <c r="G6" s="9" t="s">
        <v>1582</v>
      </c>
      <c r="H6" s="9" t="s">
        <v>1583</v>
      </c>
      <c r="I6" s="9" t="s">
        <v>1584</v>
      </c>
      <c r="J6" s="10">
        <v>44197.0</v>
      </c>
      <c r="K6" s="10">
        <v>44561.0</v>
      </c>
      <c r="L6" s="9" t="s">
        <v>1662</v>
      </c>
      <c r="M6" s="9" t="s">
        <v>1663</v>
      </c>
      <c r="N6" s="12">
        <v>4.66232E8</v>
      </c>
      <c r="O6" s="9" t="s">
        <v>1586</v>
      </c>
    </row>
    <row r="7">
      <c r="A7" s="9" t="s">
        <v>409</v>
      </c>
      <c r="B7" s="10">
        <v>44561.0</v>
      </c>
      <c r="C7" s="11">
        <v>1.0</v>
      </c>
      <c r="D7" s="9" t="s">
        <v>410</v>
      </c>
      <c r="E7" s="11">
        <v>26069.0</v>
      </c>
      <c r="F7" s="9" t="s">
        <v>1661</v>
      </c>
      <c r="G7" s="9" t="s">
        <v>1582</v>
      </c>
      <c r="H7" s="9" t="s">
        <v>1583</v>
      </c>
      <c r="I7" s="9" t="s">
        <v>1584</v>
      </c>
      <c r="J7" s="10">
        <v>44197.0</v>
      </c>
      <c r="K7" s="10">
        <v>44561.0</v>
      </c>
      <c r="L7" s="9" t="s">
        <v>1662</v>
      </c>
      <c r="M7" s="9" t="s">
        <v>1663</v>
      </c>
      <c r="N7" s="12">
        <v>5.8064E7</v>
      </c>
      <c r="O7" s="9" t="s">
        <v>1586</v>
      </c>
    </row>
    <row r="8">
      <c r="A8" s="9" t="s">
        <v>411</v>
      </c>
      <c r="B8" s="10">
        <v>44561.0</v>
      </c>
      <c r="C8" s="11">
        <v>1.0</v>
      </c>
      <c r="D8" s="9" t="s">
        <v>141</v>
      </c>
      <c r="E8" s="11">
        <v>14818.0</v>
      </c>
      <c r="F8" s="9" t="s">
        <v>1661</v>
      </c>
      <c r="G8" s="9" t="s">
        <v>1582</v>
      </c>
      <c r="H8" s="9" t="s">
        <v>1589</v>
      </c>
      <c r="I8" s="9" t="s">
        <v>1584</v>
      </c>
      <c r="J8" s="10">
        <v>44197.0</v>
      </c>
      <c r="K8" s="10">
        <v>44561.0</v>
      </c>
      <c r="L8" s="9" t="s">
        <v>1662</v>
      </c>
      <c r="M8" s="9" t="s">
        <v>1663</v>
      </c>
      <c r="N8" s="12">
        <v>-1.94703E8</v>
      </c>
      <c r="O8" s="9" t="s">
        <v>1586</v>
      </c>
    </row>
    <row r="9">
      <c r="A9" s="9" t="s">
        <v>412</v>
      </c>
      <c r="B9" s="10">
        <v>44561.0</v>
      </c>
      <c r="C9" s="11">
        <v>1.0</v>
      </c>
      <c r="D9" s="9" t="s">
        <v>362</v>
      </c>
      <c r="E9" s="11">
        <v>11258.0</v>
      </c>
      <c r="F9" s="9" t="s">
        <v>1661</v>
      </c>
      <c r="G9" s="9" t="s">
        <v>1582</v>
      </c>
      <c r="H9" s="9" t="s">
        <v>1583</v>
      </c>
      <c r="I9" s="9" t="s">
        <v>1584</v>
      </c>
      <c r="J9" s="10">
        <v>44197.0</v>
      </c>
      <c r="K9" s="10">
        <v>44561.0</v>
      </c>
      <c r="L9" s="9" t="s">
        <v>1662</v>
      </c>
      <c r="M9" s="9" t="s">
        <v>1663</v>
      </c>
      <c r="N9" s="12">
        <v>-1.26819E8</v>
      </c>
      <c r="O9" s="9" t="s">
        <v>1586</v>
      </c>
    </row>
    <row r="10">
      <c r="A10" s="9" t="s">
        <v>413</v>
      </c>
      <c r="B10" s="10">
        <v>44561.0</v>
      </c>
      <c r="C10" s="11">
        <v>1.0</v>
      </c>
      <c r="D10" s="9" t="s">
        <v>414</v>
      </c>
      <c r="E10" s="11">
        <v>15423.0</v>
      </c>
      <c r="F10" s="9" t="s">
        <v>1661</v>
      </c>
      <c r="G10" s="9" t="s">
        <v>1582</v>
      </c>
      <c r="H10" s="9" t="s">
        <v>1583</v>
      </c>
      <c r="I10" s="9" t="s">
        <v>1584</v>
      </c>
      <c r="J10" s="10">
        <v>44197.0</v>
      </c>
      <c r="K10" s="10">
        <v>44561.0</v>
      </c>
      <c r="L10" s="9" t="s">
        <v>1662</v>
      </c>
      <c r="M10" s="9" t="s">
        <v>1663</v>
      </c>
      <c r="N10" s="12">
        <v>6070000.0</v>
      </c>
      <c r="O10" s="9" t="s">
        <v>1586</v>
      </c>
    </row>
    <row r="11">
      <c r="A11" s="9" t="s">
        <v>415</v>
      </c>
      <c r="B11" s="10">
        <v>44561.0</v>
      </c>
      <c r="C11" s="11">
        <v>1.0</v>
      </c>
      <c r="D11" s="9" t="s">
        <v>416</v>
      </c>
      <c r="E11" s="11">
        <v>16772.0</v>
      </c>
      <c r="F11" s="9" t="s">
        <v>1661</v>
      </c>
      <c r="G11" s="9" t="s">
        <v>1582</v>
      </c>
      <c r="H11" s="9" t="s">
        <v>1583</v>
      </c>
      <c r="I11" s="9" t="s">
        <v>1584</v>
      </c>
      <c r="J11" s="10">
        <v>44197.0</v>
      </c>
      <c r="K11" s="10">
        <v>44561.0</v>
      </c>
      <c r="L11" s="9" t="s">
        <v>1662</v>
      </c>
      <c r="M11" s="9" t="s">
        <v>1663</v>
      </c>
      <c r="N11" s="12">
        <v>1.2181131E10</v>
      </c>
      <c r="O11" s="9" t="s">
        <v>1586</v>
      </c>
    </row>
    <row r="12">
      <c r="A12" s="9" t="s">
        <v>417</v>
      </c>
      <c r="B12" s="10">
        <v>44561.0</v>
      </c>
      <c r="C12" s="11">
        <v>1.0</v>
      </c>
      <c r="D12" s="9" t="s">
        <v>418</v>
      </c>
      <c r="E12" s="11">
        <v>24880.0</v>
      </c>
      <c r="F12" s="9" t="s">
        <v>1661</v>
      </c>
      <c r="G12" s="9" t="s">
        <v>1582</v>
      </c>
      <c r="H12" s="9" t="s">
        <v>1583</v>
      </c>
      <c r="I12" s="9" t="s">
        <v>1584</v>
      </c>
      <c r="J12" s="10">
        <v>44197.0</v>
      </c>
      <c r="K12" s="10">
        <v>44561.0</v>
      </c>
      <c r="L12" s="9" t="s">
        <v>1662</v>
      </c>
      <c r="M12" s="9" t="s">
        <v>1663</v>
      </c>
      <c r="N12" s="12">
        <v>9.8665E7</v>
      </c>
      <c r="O12" s="9" t="s">
        <v>1586</v>
      </c>
    </row>
    <row r="13">
      <c r="A13" s="9" t="s">
        <v>419</v>
      </c>
      <c r="B13" s="10">
        <v>44561.0</v>
      </c>
      <c r="C13" s="11">
        <v>3.0</v>
      </c>
      <c r="D13" s="9" t="s">
        <v>420</v>
      </c>
      <c r="E13" s="11">
        <v>24406.0</v>
      </c>
      <c r="F13" s="9" t="s">
        <v>1661</v>
      </c>
      <c r="G13" s="9" t="s">
        <v>1582</v>
      </c>
      <c r="H13" s="9" t="s">
        <v>1583</v>
      </c>
      <c r="I13" s="9" t="s">
        <v>1584</v>
      </c>
      <c r="J13" s="10">
        <v>44197.0</v>
      </c>
      <c r="K13" s="10">
        <v>44561.0</v>
      </c>
      <c r="L13" s="9" t="s">
        <v>1664</v>
      </c>
      <c r="M13" s="9" t="s">
        <v>1663</v>
      </c>
      <c r="N13" s="12">
        <v>3.4625E7</v>
      </c>
      <c r="O13" s="9" t="s">
        <v>1586</v>
      </c>
    </row>
    <row r="14">
      <c r="A14" s="9" t="s">
        <v>421</v>
      </c>
      <c r="B14" s="10">
        <v>44561.0</v>
      </c>
      <c r="C14" s="11">
        <v>1.0</v>
      </c>
      <c r="D14" s="9" t="s">
        <v>345</v>
      </c>
      <c r="E14" s="11">
        <v>14966.0</v>
      </c>
      <c r="F14" s="9" t="s">
        <v>1661</v>
      </c>
      <c r="G14" s="9" t="s">
        <v>1582</v>
      </c>
      <c r="H14" s="9" t="s">
        <v>1583</v>
      </c>
      <c r="I14" s="9" t="s">
        <v>1584</v>
      </c>
      <c r="J14" s="10">
        <v>44197.0</v>
      </c>
      <c r="K14" s="10">
        <v>44561.0</v>
      </c>
      <c r="L14" s="9" t="s">
        <v>1662</v>
      </c>
      <c r="M14" s="9" t="s">
        <v>1663</v>
      </c>
      <c r="N14" s="12">
        <v>-1339000.0</v>
      </c>
      <c r="O14" s="9" t="s">
        <v>1586</v>
      </c>
    </row>
    <row r="15">
      <c r="A15" s="9" t="s">
        <v>422</v>
      </c>
      <c r="B15" s="10">
        <v>44561.0</v>
      </c>
      <c r="C15" s="11">
        <v>1.0</v>
      </c>
      <c r="D15" s="9" t="s">
        <v>423</v>
      </c>
      <c r="E15" s="11">
        <v>22594.0</v>
      </c>
      <c r="F15" s="9" t="s">
        <v>1661</v>
      </c>
      <c r="G15" s="9" t="s">
        <v>1582</v>
      </c>
      <c r="H15" s="9" t="s">
        <v>1583</v>
      </c>
      <c r="I15" s="9" t="s">
        <v>1584</v>
      </c>
      <c r="J15" s="10">
        <v>44197.0</v>
      </c>
      <c r="K15" s="10">
        <v>44561.0</v>
      </c>
      <c r="L15" s="9" t="s">
        <v>1662</v>
      </c>
      <c r="M15" s="9" t="s">
        <v>1663</v>
      </c>
      <c r="N15" s="12">
        <v>1.83619E8</v>
      </c>
      <c r="O15" s="9" t="s">
        <v>1586</v>
      </c>
    </row>
    <row r="16">
      <c r="A16" s="9" t="s">
        <v>424</v>
      </c>
      <c r="B16" s="10">
        <v>44561.0</v>
      </c>
      <c r="C16" s="11">
        <v>1.0</v>
      </c>
      <c r="D16" s="9" t="s">
        <v>232</v>
      </c>
      <c r="E16" s="11">
        <v>18589.0</v>
      </c>
      <c r="F16" s="9" t="s">
        <v>1661</v>
      </c>
      <c r="G16" s="9" t="s">
        <v>1582</v>
      </c>
      <c r="H16" s="9" t="s">
        <v>1583</v>
      </c>
      <c r="I16" s="9" t="s">
        <v>1584</v>
      </c>
      <c r="J16" s="10">
        <v>44197.0</v>
      </c>
      <c r="K16" s="10">
        <v>44561.0</v>
      </c>
      <c r="L16" s="9" t="s">
        <v>1662</v>
      </c>
      <c r="M16" s="9" t="s">
        <v>1663</v>
      </c>
      <c r="N16" s="12">
        <v>2.7576E7</v>
      </c>
      <c r="O16" s="9" t="s">
        <v>1586</v>
      </c>
    </row>
    <row r="17">
      <c r="A17" s="9" t="s">
        <v>425</v>
      </c>
      <c r="B17" s="10">
        <v>44561.0</v>
      </c>
      <c r="C17" s="11">
        <v>1.0</v>
      </c>
      <c r="D17" s="9" t="s">
        <v>426</v>
      </c>
      <c r="E17" s="11">
        <v>15091.0</v>
      </c>
      <c r="F17" s="9" t="s">
        <v>1661</v>
      </c>
      <c r="G17" s="9" t="s">
        <v>1582</v>
      </c>
      <c r="H17" s="9" t="s">
        <v>1583</v>
      </c>
      <c r="I17" s="9" t="s">
        <v>1584</v>
      </c>
      <c r="J17" s="10">
        <v>44197.0</v>
      </c>
      <c r="K17" s="10">
        <v>44561.0</v>
      </c>
      <c r="L17" s="9" t="s">
        <v>1662</v>
      </c>
      <c r="M17" s="9" t="s">
        <v>1663</v>
      </c>
      <c r="N17" s="12">
        <v>1.941403E9</v>
      </c>
      <c r="O17" s="9" t="s">
        <v>1586</v>
      </c>
    </row>
    <row r="18">
      <c r="A18" s="9" t="s">
        <v>427</v>
      </c>
      <c r="B18" s="10">
        <v>44561.0</v>
      </c>
      <c r="C18" s="11">
        <v>1.0</v>
      </c>
      <c r="D18" s="9" t="s">
        <v>64</v>
      </c>
      <c r="E18" s="11">
        <v>20990.0</v>
      </c>
      <c r="F18" s="9" t="s">
        <v>1661</v>
      </c>
      <c r="G18" s="9" t="s">
        <v>1582</v>
      </c>
      <c r="H18" s="9" t="s">
        <v>1583</v>
      </c>
      <c r="I18" s="9" t="s">
        <v>1584</v>
      </c>
      <c r="J18" s="10">
        <v>44197.0</v>
      </c>
      <c r="K18" s="10">
        <v>44561.0</v>
      </c>
      <c r="L18" s="9" t="s">
        <v>1662</v>
      </c>
      <c r="M18" s="9" t="s">
        <v>1663</v>
      </c>
      <c r="N18" s="12">
        <v>5.43795E8</v>
      </c>
      <c r="O18" s="9" t="s">
        <v>1586</v>
      </c>
    </row>
    <row r="19">
      <c r="A19" s="9" t="s">
        <v>428</v>
      </c>
      <c r="B19" s="10">
        <v>44561.0</v>
      </c>
      <c r="C19" s="11">
        <v>4.0</v>
      </c>
      <c r="D19" s="9" t="s">
        <v>195</v>
      </c>
      <c r="E19" s="11">
        <v>15253.0</v>
      </c>
      <c r="F19" s="9" t="s">
        <v>1661</v>
      </c>
      <c r="G19" s="9" t="s">
        <v>1582</v>
      </c>
      <c r="H19" s="9" t="s">
        <v>1583</v>
      </c>
      <c r="I19" s="9" t="s">
        <v>1584</v>
      </c>
      <c r="J19" s="10">
        <v>44197.0</v>
      </c>
      <c r="K19" s="10">
        <v>44561.0</v>
      </c>
      <c r="L19" s="9" t="s">
        <v>1662</v>
      </c>
      <c r="M19" s="9" t="s">
        <v>1663</v>
      </c>
      <c r="N19" s="12">
        <v>2.818178E9</v>
      </c>
      <c r="O19" s="9" t="s">
        <v>1586</v>
      </c>
    </row>
    <row r="20">
      <c r="A20" s="9" t="s">
        <v>429</v>
      </c>
      <c r="B20" s="10">
        <v>44561.0</v>
      </c>
      <c r="C20" s="11">
        <v>1.0</v>
      </c>
      <c r="D20" s="9" t="s">
        <v>430</v>
      </c>
      <c r="E20" s="11">
        <v>15199.0</v>
      </c>
      <c r="F20" s="9" t="s">
        <v>1661</v>
      </c>
      <c r="G20" s="9" t="s">
        <v>1582</v>
      </c>
      <c r="H20" s="9" t="s">
        <v>1583</v>
      </c>
      <c r="I20" s="9" t="s">
        <v>1584</v>
      </c>
      <c r="J20" s="10">
        <v>44197.0</v>
      </c>
      <c r="K20" s="10">
        <v>44561.0</v>
      </c>
      <c r="L20" s="9" t="s">
        <v>1662</v>
      </c>
      <c r="M20" s="9" t="s">
        <v>1663</v>
      </c>
      <c r="N20" s="12">
        <v>-91000.0</v>
      </c>
      <c r="O20" s="9" t="s">
        <v>1586</v>
      </c>
    </row>
    <row r="21">
      <c r="A21" s="9" t="s">
        <v>431</v>
      </c>
      <c r="B21" s="10">
        <v>44561.0</v>
      </c>
      <c r="C21" s="11">
        <v>1.0</v>
      </c>
      <c r="D21" s="9" t="s">
        <v>207</v>
      </c>
      <c r="E21" s="11">
        <v>15369.0</v>
      </c>
      <c r="F21" s="9" t="s">
        <v>1661</v>
      </c>
      <c r="G21" s="9" t="s">
        <v>1582</v>
      </c>
      <c r="H21" s="9" t="s">
        <v>1583</v>
      </c>
      <c r="I21" s="9" t="s">
        <v>1584</v>
      </c>
      <c r="J21" s="10">
        <v>44197.0</v>
      </c>
      <c r="K21" s="10">
        <v>44561.0</v>
      </c>
      <c r="L21" s="9" t="s">
        <v>1662</v>
      </c>
      <c r="M21" s="9" t="s">
        <v>1663</v>
      </c>
      <c r="N21" s="12">
        <v>-4.16478E8</v>
      </c>
      <c r="O21" s="9" t="s">
        <v>1586</v>
      </c>
    </row>
    <row r="22">
      <c r="A22" s="9" t="s">
        <v>432</v>
      </c>
      <c r="B22" s="10">
        <v>44561.0</v>
      </c>
      <c r="C22" s="11">
        <v>1.0</v>
      </c>
      <c r="D22" s="9" t="s">
        <v>147</v>
      </c>
      <c r="E22" s="11">
        <v>19208.0</v>
      </c>
      <c r="F22" s="9" t="s">
        <v>1661</v>
      </c>
      <c r="G22" s="9" t="s">
        <v>1582</v>
      </c>
      <c r="H22" s="9" t="s">
        <v>1583</v>
      </c>
      <c r="I22" s="9" t="s">
        <v>1584</v>
      </c>
      <c r="J22" s="10">
        <v>44197.0</v>
      </c>
      <c r="K22" s="10">
        <v>44561.0</v>
      </c>
      <c r="L22" s="9" t="s">
        <v>1662</v>
      </c>
      <c r="M22" s="9" t="s">
        <v>1663</v>
      </c>
      <c r="N22" s="12">
        <v>6.1977E7</v>
      </c>
      <c r="O22" s="9" t="s">
        <v>1586</v>
      </c>
    </row>
    <row r="23">
      <c r="A23" s="9" t="s">
        <v>433</v>
      </c>
      <c r="B23" s="10">
        <v>44561.0</v>
      </c>
      <c r="C23" s="11">
        <v>1.0</v>
      </c>
      <c r="D23" s="9" t="s">
        <v>434</v>
      </c>
      <c r="E23" s="11">
        <v>24937.0</v>
      </c>
      <c r="F23" s="9" t="s">
        <v>1661</v>
      </c>
      <c r="G23" s="9" t="s">
        <v>1582</v>
      </c>
      <c r="H23" s="9" t="s">
        <v>1583</v>
      </c>
      <c r="I23" s="9" t="s">
        <v>1584</v>
      </c>
      <c r="J23" s="10">
        <v>44197.0</v>
      </c>
      <c r="K23" s="10">
        <v>44561.0</v>
      </c>
      <c r="L23" s="9" t="s">
        <v>1662</v>
      </c>
      <c r="M23" s="9" t="s">
        <v>1663</v>
      </c>
      <c r="N23" s="12">
        <v>1.7967E7</v>
      </c>
      <c r="O23" s="9" t="s">
        <v>1586</v>
      </c>
    </row>
    <row r="24">
      <c r="A24" s="9" t="s">
        <v>435</v>
      </c>
      <c r="B24" s="10">
        <v>44561.0</v>
      </c>
      <c r="C24" s="11">
        <v>1.0</v>
      </c>
      <c r="D24" s="9" t="s">
        <v>436</v>
      </c>
      <c r="E24" s="11">
        <v>15717.0</v>
      </c>
      <c r="F24" s="9" t="s">
        <v>1661</v>
      </c>
      <c r="G24" s="9" t="s">
        <v>1582</v>
      </c>
      <c r="H24" s="9" t="s">
        <v>1583</v>
      </c>
      <c r="I24" s="9" t="s">
        <v>1584</v>
      </c>
      <c r="J24" s="10">
        <v>44197.0</v>
      </c>
      <c r="K24" s="10">
        <v>44561.0</v>
      </c>
      <c r="L24" s="9" t="s">
        <v>1662</v>
      </c>
      <c r="M24" s="9" t="s">
        <v>1663</v>
      </c>
      <c r="N24" s="12">
        <v>-153000.0</v>
      </c>
      <c r="O24" s="9" t="s">
        <v>1586</v>
      </c>
    </row>
    <row r="25">
      <c r="A25" s="9" t="s">
        <v>437</v>
      </c>
      <c r="B25" s="10">
        <v>44561.0</v>
      </c>
      <c r="C25" s="11">
        <v>2.0</v>
      </c>
      <c r="D25" s="9" t="s">
        <v>438</v>
      </c>
      <c r="E25" s="11">
        <v>21733.0</v>
      </c>
      <c r="F25" s="9" t="s">
        <v>1661</v>
      </c>
      <c r="G25" s="9" t="s">
        <v>1582</v>
      </c>
      <c r="H25" s="9" t="s">
        <v>1583</v>
      </c>
      <c r="I25" s="9" t="s">
        <v>1584</v>
      </c>
      <c r="J25" s="10">
        <v>44197.0</v>
      </c>
      <c r="K25" s="10">
        <v>44561.0</v>
      </c>
      <c r="L25" s="9" t="s">
        <v>1662</v>
      </c>
      <c r="M25" s="9" t="s">
        <v>1663</v>
      </c>
      <c r="N25" s="12">
        <v>9.70471E8</v>
      </c>
      <c r="O25" s="9" t="s">
        <v>1586</v>
      </c>
    </row>
    <row r="26">
      <c r="A26" s="9" t="s">
        <v>439</v>
      </c>
      <c r="B26" s="10">
        <v>44561.0</v>
      </c>
      <c r="C26" s="11">
        <v>1.0</v>
      </c>
      <c r="D26" s="9" t="s">
        <v>292</v>
      </c>
      <c r="E26" s="11">
        <v>15539.0</v>
      </c>
      <c r="F26" s="9" t="s">
        <v>1661</v>
      </c>
      <c r="G26" s="9" t="s">
        <v>1582</v>
      </c>
      <c r="H26" s="9" t="s">
        <v>1583</v>
      </c>
      <c r="I26" s="9" t="s">
        <v>1584</v>
      </c>
      <c r="J26" s="10">
        <v>44197.0</v>
      </c>
      <c r="K26" s="10">
        <v>44561.0</v>
      </c>
      <c r="L26" s="9" t="s">
        <v>1662</v>
      </c>
      <c r="M26" s="9" t="s">
        <v>1663</v>
      </c>
      <c r="N26" s="12">
        <v>3.888E9</v>
      </c>
      <c r="O26" s="9" t="s">
        <v>1586</v>
      </c>
    </row>
    <row r="27">
      <c r="A27" s="9" t="s">
        <v>440</v>
      </c>
      <c r="B27" s="10">
        <v>44561.0</v>
      </c>
      <c r="C27" s="11">
        <v>5.0</v>
      </c>
      <c r="D27" s="9" t="s">
        <v>441</v>
      </c>
      <c r="E27" s="11">
        <v>15784.0</v>
      </c>
      <c r="F27" s="9" t="s">
        <v>1661</v>
      </c>
      <c r="G27" s="9" t="s">
        <v>1582</v>
      </c>
      <c r="H27" s="9" t="s">
        <v>1583</v>
      </c>
      <c r="I27" s="9" t="s">
        <v>1584</v>
      </c>
      <c r="J27" s="10">
        <v>44197.0</v>
      </c>
      <c r="K27" s="10">
        <v>44561.0</v>
      </c>
      <c r="L27" s="9" t="s">
        <v>1662</v>
      </c>
      <c r="M27" s="9" t="s">
        <v>1663</v>
      </c>
      <c r="N27" s="12">
        <v>2.2046E7</v>
      </c>
      <c r="O27" s="9" t="s">
        <v>1586</v>
      </c>
    </row>
    <row r="28">
      <c r="A28" s="9" t="s">
        <v>442</v>
      </c>
      <c r="B28" s="10">
        <v>44561.0</v>
      </c>
      <c r="C28" s="11">
        <v>1.0</v>
      </c>
      <c r="D28" s="9" t="s">
        <v>443</v>
      </c>
      <c r="E28" s="11">
        <v>24660.0</v>
      </c>
      <c r="F28" s="9" t="s">
        <v>1661</v>
      </c>
      <c r="G28" s="9" t="s">
        <v>1582</v>
      </c>
      <c r="H28" s="9" t="s">
        <v>1583</v>
      </c>
      <c r="I28" s="9" t="s">
        <v>1584</v>
      </c>
      <c r="J28" s="10">
        <v>44197.0</v>
      </c>
      <c r="K28" s="10">
        <v>44561.0</v>
      </c>
      <c r="L28" s="9" t="s">
        <v>1662</v>
      </c>
      <c r="M28" s="9" t="s">
        <v>1663</v>
      </c>
      <c r="N28" s="12">
        <v>1.2023E7</v>
      </c>
      <c r="O28" s="9" t="s">
        <v>1586</v>
      </c>
    </row>
    <row r="29">
      <c r="A29" s="9" t="s">
        <v>444</v>
      </c>
      <c r="B29" s="10">
        <v>44561.0</v>
      </c>
      <c r="C29" s="11">
        <v>1.0</v>
      </c>
      <c r="D29" s="9" t="s">
        <v>445</v>
      </c>
      <c r="E29" s="11">
        <v>15709.0</v>
      </c>
      <c r="F29" s="9" t="s">
        <v>1661</v>
      </c>
      <c r="G29" s="9" t="s">
        <v>1582</v>
      </c>
      <c r="H29" s="9" t="s">
        <v>1583</v>
      </c>
      <c r="I29" s="9" t="s">
        <v>1584</v>
      </c>
      <c r="J29" s="10">
        <v>44197.0</v>
      </c>
      <c r="K29" s="10">
        <v>44561.0</v>
      </c>
      <c r="L29" s="9" t="s">
        <v>1662</v>
      </c>
      <c r="M29" s="9" t="s">
        <v>1663</v>
      </c>
      <c r="N29" s="12">
        <v>-1.15667E8</v>
      </c>
      <c r="O29" s="9" t="s">
        <v>1586</v>
      </c>
    </row>
    <row r="30">
      <c r="A30" s="9" t="s">
        <v>446</v>
      </c>
      <c r="B30" s="10">
        <v>44561.0</v>
      </c>
      <c r="C30" s="11">
        <v>1.0</v>
      </c>
      <c r="D30" s="9" t="s">
        <v>394</v>
      </c>
      <c r="E30" s="11">
        <v>15741.0</v>
      </c>
      <c r="F30" s="9" t="s">
        <v>1661</v>
      </c>
      <c r="G30" s="9" t="s">
        <v>1582</v>
      </c>
      <c r="H30" s="9" t="s">
        <v>1583</v>
      </c>
      <c r="I30" s="9" t="s">
        <v>1584</v>
      </c>
      <c r="J30" s="10">
        <v>44197.0</v>
      </c>
      <c r="K30" s="10">
        <v>44561.0</v>
      </c>
      <c r="L30" s="9" t="s">
        <v>1662</v>
      </c>
      <c r="M30" s="9" t="s">
        <v>1663</v>
      </c>
      <c r="N30" s="12">
        <v>-1.77121E8</v>
      </c>
      <c r="O30" s="9" t="s">
        <v>1586</v>
      </c>
    </row>
    <row r="31">
      <c r="A31" s="9" t="s">
        <v>447</v>
      </c>
      <c r="B31" s="10">
        <v>44561.0</v>
      </c>
      <c r="C31" s="11">
        <v>1.0</v>
      </c>
      <c r="D31" s="9" t="s">
        <v>284</v>
      </c>
      <c r="E31" s="11">
        <v>17949.0</v>
      </c>
      <c r="F31" s="9" t="s">
        <v>1661</v>
      </c>
      <c r="G31" s="9" t="s">
        <v>1582</v>
      </c>
      <c r="H31" s="9" t="s">
        <v>1583</v>
      </c>
      <c r="I31" s="9" t="s">
        <v>1584</v>
      </c>
      <c r="J31" s="10">
        <v>44197.0</v>
      </c>
      <c r="K31" s="10">
        <v>44561.0</v>
      </c>
      <c r="L31" s="9" t="s">
        <v>1662</v>
      </c>
      <c r="M31" s="9" t="s">
        <v>1663</v>
      </c>
      <c r="N31" s="12">
        <v>6.99584E8</v>
      </c>
      <c r="O31" s="9" t="s">
        <v>1586</v>
      </c>
    </row>
    <row r="32">
      <c r="A32" s="9" t="s">
        <v>448</v>
      </c>
      <c r="B32" s="10">
        <v>44561.0</v>
      </c>
      <c r="C32" s="11">
        <v>1.0</v>
      </c>
      <c r="D32" s="9" t="s">
        <v>449</v>
      </c>
      <c r="E32" s="11">
        <v>25666.0</v>
      </c>
      <c r="F32" s="9" t="s">
        <v>1661</v>
      </c>
      <c r="G32" s="9" t="s">
        <v>1582</v>
      </c>
      <c r="H32" s="9" t="s">
        <v>1583</v>
      </c>
      <c r="I32" s="9" t="s">
        <v>1584</v>
      </c>
      <c r="J32" s="10">
        <v>44197.0</v>
      </c>
      <c r="K32" s="10">
        <v>44561.0</v>
      </c>
      <c r="L32" s="9" t="s">
        <v>1662</v>
      </c>
      <c r="M32" s="9" t="s">
        <v>1663</v>
      </c>
      <c r="N32" s="12">
        <v>1.5426E7</v>
      </c>
      <c r="O32" s="9" t="s">
        <v>1586</v>
      </c>
    </row>
    <row r="33">
      <c r="A33" s="9" t="s">
        <v>450</v>
      </c>
      <c r="B33" s="10">
        <v>44561.0</v>
      </c>
      <c r="C33" s="11">
        <v>1.0</v>
      </c>
      <c r="D33" s="9" t="s">
        <v>451</v>
      </c>
      <c r="E33" s="11">
        <v>25577.0</v>
      </c>
      <c r="F33" s="9" t="s">
        <v>1661</v>
      </c>
      <c r="G33" s="9" t="s">
        <v>1582</v>
      </c>
      <c r="H33" s="9" t="s">
        <v>1589</v>
      </c>
      <c r="I33" s="9" t="s">
        <v>1584</v>
      </c>
      <c r="J33" s="10">
        <v>44197.0</v>
      </c>
      <c r="K33" s="10">
        <v>44561.0</v>
      </c>
      <c r="L33" s="9" t="s">
        <v>1662</v>
      </c>
      <c r="M33" s="9" t="s">
        <v>1663</v>
      </c>
      <c r="N33" s="12">
        <v>-1.18824E8</v>
      </c>
      <c r="O33" s="9" t="s">
        <v>1586</v>
      </c>
    </row>
    <row r="34">
      <c r="A34" s="9" t="s">
        <v>452</v>
      </c>
      <c r="B34" s="10">
        <v>44561.0</v>
      </c>
      <c r="C34" s="11">
        <v>1.0</v>
      </c>
      <c r="D34" s="9" t="s">
        <v>214</v>
      </c>
      <c r="E34" s="11">
        <v>16101.0</v>
      </c>
      <c r="F34" s="9" t="s">
        <v>1661</v>
      </c>
      <c r="G34" s="9" t="s">
        <v>1582</v>
      </c>
      <c r="H34" s="9" t="s">
        <v>1583</v>
      </c>
      <c r="I34" s="9" t="s">
        <v>1584</v>
      </c>
      <c r="J34" s="10">
        <v>44197.0</v>
      </c>
      <c r="K34" s="10">
        <v>44561.0</v>
      </c>
      <c r="L34" s="9" t="s">
        <v>1662</v>
      </c>
      <c r="M34" s="9" t="s">
        <v>1663</v>
      </c>
      <c r="N34" s="12">
        <v>8.1254E7</v>
      </c>
      <c r="O34" s="9" t="s">
        <v>1586</v>
      </c>
    </row>
    <row r="35">
      <c r="A35" s="9" t="s">
        <v>453</v>
      </c>
      <c r="B35" s="10">
        <v>44561.0</v>
      </c>
      <c r="C35" s="11">
        <v>1.0</v>
      </c>
      <c r="D35" s="9" t="s">
        <v>454</v>
      </c>
      <c r="E35" s="11">
        <v>25160.0</v>
      </c>
      <c r="F35" s="9" t="s">
        <v>1661</v>
      </c>
      <c r="G35" s="9" t="s">
        <v>1582</v>
      </c>
      <c r="H35" s="9" t="s">
        <v>1583</v>
      </c>
      <c r="I35" s="9" t="s">
        <v>1584</v>
      </c>
      <c r="J35" s="10">
        <v>44197.0</v>
      </c>
      <c r="K35" s="10">
        <v>44561.0</v>
      </c>
      <c r="L35" s="9" t="s">
        <v>1662</v>
      </c>
      <c r="M35" s="9" t="s">
        <v>1663</v>
      </c>
      <c r="N35" s="12">
        <v>-1.7861E7</v>
      </c>
      <c r="O35" s="9" t="s">
        <v>1586</v>
      </c>
    </row>
    <row r="36">
      <c r="A36" s="9" t="s">
        <v>455</v>
      </c>
      <c r="B36" s="10">
        <v>44561.0</v>
      </c>
      <c r="C36" s="11">
        <v>3.0</v>
      </c>
      <c r="D36" s="9" t="s">
        <v>336</v>
      </c>
      <c r="E36" s="11">
        <v>19186.0</v>
      </c>
      <c r="F36" s="9" t="s">
        <v>1661</v>
      </c>
      <c r="G36" s="9" t="s">
        <v>1582</v>
      </c>
      <c r="H36" s="9" t="s">
        <v>1583</v>
      </c>
      <c r="I36" s="9" t="s">
        <v>1584</v>
      </c>
      <c r="J36" s="10">
        <v>44197.0</v>
      </c>
      <c r="K36" s="10">
        <v>44561.0</v>
      </c>
      <c r="L36" s="9" t="s">
        <v>1662</v>
      </c>
      <c r="M36" s="9" t="s">
        <v>1663</v>
      </c>
      <c r="N36" s="12">
        <v>3.52456E8</v>
      </c>
      <c r="O36" s="9" t="s">
        <v>1586</v>
      </c>
    </row>
    <row r="37">
      <c r="A37" s="9" t="s">
        <v>456</v>
      </c>
      <c r="B37" s="10">
        <v>44561.0</v>
      </c>
      <c r="C37" s="11">
        <v>1.0</v>
      </c>
      <c r="D37" s="9" t="s">
        <v>90</v>
      </c>
      <c r="E37" s="11">
        <v>16292.0</v>
      </c>
      <c r="F37" s="9" t="s">
        <v>1661</v>
      </c>
      <c r="G37" s="9" t="s">
        <v>1582</v>
      </c>
      <c r="H37" s="9" t="s">
        <v>1583</v>
      </c>
      <c r="I37" s="9" t="s">
        <v>1584</v>
      </c>
      <c r="J37" s="10">
        <v>44197.0</v>
      </c>
      <c r="K37" s="10">
        <v>44561.0</v>
      </c>
      <c r="L37" s="9" t="s">
        <v>1662</v>
      </c>
      <c r="M37" s="9" t="s">
        <v>1663</v>
      </c>
      <c r="N37" s="12">
        <v>4.19455E8</v>
      </c>
      <c r="O37" s="9" t="s">
        <v>1586</v>
      </c>
    </row>
    <row r="38">
      <c r="A38" s="9" t="s">
        <v>457</v>
      </c>
      <c r="B38" s="10">
        <v>44561.0</v>
      </c>
      <c r="C38" s="11">
        <v>2.0</v>
      </c>
      <c r="D38" s="9" t="s">
        <v>458</v>
      </c>
      <c r="E38" s="11">
        <v>16284.0</v>
      </c>
      <c r="F38" s="9" t="s">
        <v>1661</v>
      </c>
      <c r="G38" s="9" t="s">
        <v>1582</v>
      </c>
      <c r="H38" s="9" t="s">
        <v>1583</v>
      </c>
      <c r="I38" s="9" t="s">
        <v>1584</v>
      </c>
      <c r="J38" s="10">
        <v>44197.0</v>
      </c>
      <c r="K38" s="10">
        <v>44561.0</v>
      </c>
      <c r="L38" s="9" t="s">
        <v>1662</v>
      </c>
      <c r="M38" s="9" t="s">
        <v>1663</v>
      </c>
      <c r="N38" s="12">
        <v>-128000.0</v>
      </c>
      <c r="O38" s="9" t="s">
        <v>1586</v>
      </c>
    </row>
    <row r="39">
      <c r="A39" s="9" t="s">
        <v>459</v>
      </c>
      <c r="B39" s="10">
        <v>44561.0</v>
      </c>
      <c r="C39" s="11">
        <v>2.0</v>
      </c>
      <c r="D39" s="9" t="s">
        <v>460</v>
      </c>
      <c r="E39" s="11">
        <v>20044.0</v>
      </c>
      <c r="F39" s="9" t="s">
        <v>1661</v>
      </c>
      <c r="G39" s="9" t="s">
        <v>1582</v>
      </c>
      <c r="H39" s="9" t="s">
        <v>1583</v>
      </c>
      <c r="I39" s="9" t="s">
        <v>1584</v>
      </c>
      <c r="J39" s="10">
        <v>44197.0</v>
      </c>
      <c r="K39" s="10">
        <v>44561.0</v>
      </c>
      <c r="L39" s="9" t="s">
        <v>1662</v>
      </c>
      <c r="M39" s="9" t="s">
        <v>1663</v>
      </c>
      <c r="N39" s="12">
        <v>6.0493E7</v>
      </c>
      <c r="O39" s="9" t="s">
        <v>1586</v>
      </c>
    </row>
    <row r="40">
      <c r="A40" s="9" t="s">
        <v>461</v>
      </c>
      <c r="B40" s="10">
        <v>44561.0</v>
      </c>
      <c r="C40" s="11">
        <v>1.0</v>
      </c>
      <c r="D40" s="9" t="s">
        <v>462</v>
      </c>
      <c r="E40" s="11">
        <v>23000.0</v>
      </c>
      <c r="F40" s="9" t="s">
        <v>1661</v>
      </c>
      <c r="G40" s="9" t="s">
        <v>1582</v>
      </c>
      <c r="H40" s="9" t="s">
        <v>1583</v>
      </c>
      <c r="I40" s="9" t="s">
        <v>1584</v>
      </c>
      <c r="J40" s="10">
        <v>44197.0</v>
      </c>
      <c r="K40" s="10">
        <v>44561.0</v>
      </c>
      <c r="L40" s="9" t="s">
        <v>1662</v>
      </c>
      <c r="M40" s="9" t="s">
        <v>1663</v>
      </c>
      <c r="N40" s="12">
        <v>1.02961E8</v>
      </c>
      <c r="O40" s="9" t="s">
        <v>1586</v>
      </c>
    </row>
    <row r="41">
      <c r="A41" s="9" t="s">
        <v>463</v>
      </c>
      <c r="B41" s="10">
        <v>44561.0</v>
      </c>
      <c r="C41" s="11">
        <v>1.0</v>
      </c>
      <c r="D41" s="9" t="s">
        <v>464</v>
      </c>
      <c r="E41" s="11">
        <v>18708.0</v>
      </c>
      <c r="F41" s="9" t="s">
        <v>1661</v>
      </c>
      <c r="G41" s="9" t="s">
        <v>1582</v>
      </c>
      <c r="H41" s="9" t="s">
        <v>1583</v>
      </c>
      <c r="I41" s="9" t="s">
        <v>1584</v>
      </c>
      <c r="J41" s="10">
        <v>44197.0</v>
      </c>
      <c r="K41" s="10">
        <v>44561.0</v>
      </c>
      <c r="L41" s="9" t="s">
        <v>1662</v>
      </c>
      <c r="M41" s="9" t="s">
        <v>1663</v>
      </c>
      <c r="N41" s="12">
        <v>1.354E8</v>
      </c>
      <c r="O41" s="9" t="s">
        <v>1586</v>
      </c>
    </row>
    <row r="42">
      <c r="A42" s="9" t="s">
        <v>465</v>
      </c>
      <c r="B42" s="10">
        <v>44561.0</v>
      </c>
      <c r="C42" s="11">
        <v>1.0</v>
      </c>
      <c r="D42" s="9" t="s">
        <v>353</v>
      </c>
      <c r="E42" s="11">
        <v>16438.0</v>
      </c>
      <c r="F42" s="9" t="s">
        <v>1661</v>
      </c>
      <c r="G42" s="9" t="s">
        <v>1582</v>
      </c>
      <c r="H42" s="9" t="s">
        <v>1583</v>
      </c>
      <c r="I42" s="9" t="s">
        <v>1584</v>
      </c>
      <c r="J42" s="10">
        <v>44197.0</v>
      </c>
      <c r="K42" s="10">
        <v>44561.0</v>
      </c>
      <c r="L42" s="9" t="s">
        <v>1662</v>
      </c>
      <c r="M42" s="9" t="s">
        <v>1663</v>
      </c>
      <c r="N42" s="12">
        <v>-444000.0</v>
      </c>
      <c r="O42" s="9" t="s">
        <v>1586</v>
      </c>
    </row>
    <row r="43">
      <c r="A43" s="9" t="s">
        <v>466</v>
      </c>
      <c r="B43" s="10">
        <v>44561.0</v>
      </c>
      <c r="C43" s="11">
        <v>1.0</v>
      </c>
      <c r="D43" s="9" t="s">
        <v>467</v>
      </c>
      <c r="E43" s="11">
        <v>26891.0</v>
      </c>
      <c r="F43" s="9" t="s">
        <v>1661</v>
      </c>
      <c r="G43" s="9" t="s">
        <v>1582</v>
      </c>
      <c r="H43" s="9" t="s">
        <v>1583</v>
      </c>
      <c r="I43" s="9" t="s">
        <v>1584</v>
      </c>
      <c r="J43" s="10">
        <v>44197.0</v>
      </c>
      <c r="K43" s="10">
        <v>44561.0</v>
      </c>
      <c r="L43" s="9" t="s">
        <v>1662</v>
      </c>
      <c r="M43" s="9" t="s">
        <v>1663</v>
      </c>
      <c r="N43" s="12">
        <v>9.62884E8</v>
      </c>
      <c r="O43" s="9" t="s">
        <v>1586</v>
      </c>
    </row>
    <row r="44">
      <c r="A44" s="9" t="s">
        <v>468</v>
      </c>
      <c r="B44" s="10">
        <v>44561.0</v>
      </c>
      <c r="C44" s="11">
        <v>1.0</v>
      </c>
      <c r="D44" s="9" t="s">
        <v>469</v>
      </c>
      <c r="E44" s="11">
        <v>16497.0</v>
      </c>
      <c r="F44" s="9" t="s">
        <v>1661</v>
      </c>
      <c r="G44" s="9" t="s">
        <v>1582</v>
      </c>
      <c r="H44" s="9" t="s">
        <v>1583</v>
      </c>
      <c r="I44" s="9" t="s">
        <v>1584</v>
      </c>
      <c r="J44" s="10">
        <v>44197.0</v>
      </c>
      <c r="K44" s="10">
        <v>44561.0</v>
      </c>
      <c r="L44" s="9" t="s">
        <v>1662</v>
      </c>
      <c r="M44" s="9" t="s">
        <v>1663</v>
      </c>
      <c r="N44" s="12">
        <v>-1.7375E7</v>
      </c>
      <c r="O44" s="9" t="s">
        <v>1586</v>
      </c>
    </row>
    <row r="45">
      <c r="A45" s="9" t="s">
        <v>470</v>
      </c>
      <c r="B45" s="10">
        <v>44561.0</v>
      </c>
      <c r="C45" s="11">
        <v>2.0</v>
      </c>
      <c r="D45" s="9" t="s">
        <v>395</v>
      </c>
      <c r="E45" s="11">
        <v>16551.0</v>
      </c>
      <c r="F45" s="9" t="s">
        <v>1661</v>
      </c>
      <c r="G45" s="9" t="s">
        <v>1582</v>
      </c>
      <c r="H45" s="9" t="s">
        <v>1583</v>
      </c>
      <c r="I45" s="9" t="s">
        <v>1584</v>
      </c>
      <c r="J45" s="10">
        <v>44197.0</v>
      </c>
      <c r="K45" s="10">
        <v>44561.0</v>
      </c>
      <c r="L45" s="9" t="s">
        <v>1662</v>
      </c>
      <c r="M45" s="9" t="s">
        <v>1663</v>
      </c>
      <c r="N45" s="12">
        <v>-861000.0</v>
      </c>
      <c r="O45" s="9" t="s">
        <v>1586</v>
      </c>
    </row>
    <row r="46">
      <c r="A46" s="9" t="s">
        <v>471</v>
      </c>
      <c r="B46" s="10">
        <v>44561.0</v>
      </c>
      <c r="C46" s="11">
        <v>1.0</v>
      </c>
      <c r="D46" s="9" t="s">
        <v>327</v>
      </c>
      <c r="E46" s="11">
        <v>16527.0</v>
      </c>
      <c r="F46" s="9" t="s">
        <v>1661</v>
      </c>
      <c r="G46" s="9" t="s">
        <v>1582</v>
      </c>
      <c r="H46" s="9" t="s">
        <v>1583</v>
      </c>
      <c r="I46" s="9" t="s">
        <v>1584</v>
      </c>
      <c r="J46" s="10">
        <v>44197.0</v>
      </c>
      <c r="K46" s="10">
        <v>44561.0</v>
      </c>
      <c r="L46" s="9" t="s">
        <v>1662</v>
      </c>
      <c r="M46" s="9" t="s">
        <v>1663</v>
      </c>
      <c r="N46" s="12">
        <v>9.76684E8</v>
      </c>
      <c r="O46" s="9" t="s">
        <v>1586</v>
      </c>
    </row>
    <row r="47">
      <c r="A47" s="9" t="s">
        <v>472</v>
      </c>
      <c r="B47" s="10">
        <v>44561.0</v>
      </c>
      <c r="C47" s="11">
        <v>1.0</v>
      </c>
      <c r="D47" s="9" t="s">
        <v>473</v>
      </c>
      <c r="E47" s="11">
        <v>27022.0</v>
      </c>
      <c r="F47" s="9" t="s">
        <v>1661</v>
      </c>
      <c r="G47" s="9" t="s">
        <v>1582</v>
      </c>
      <c r="H47" s="9" t="s">
        <v>1583</v>
      </c>
      <c r="I47" s="9" t="s">
        <v>1584</v>
      </c>
      <c r="J47" s="10">
        <v>44197.0</v>
      </c>
      <c r="K47" s="10">
        <v>44561.0</v>
      </c>
      <c r="L47" s="9" t="s">
        <v>1662</v>
      </c>
      <c r="M47" s="9" t="s">
        <v>1663</v>
      </c>
      <c r="N47" s="12">
        <v>-7.19144E8</v>
      </c>
      <c r="O47" s="9" t="s">
        <v>1586</v>
      </c>
    </row>
    <row r="48">
      <c r="A48" s="9" t="s">
        <v>474</v>
      </c>
      <c r="B48" s="10">
        <v>44561.0</v>
      </c>
      <c r="C48" s="11">
        <v>1.0</v>
      </c>
      <c r="D48" s="9" t="s">
        <v>352</v>
      </c>
      <c r="E48" s="11">
        <v>16586.0</v>
      </c>
      <c r="F48" s="9" t="s">
        <v>1661</v>
      </c>
      <c r="G48" s="9" t="s">
        <v>1582</v>
      </c>
      <c r="H48" s="9" t="s">
        <v>1589</v>
      </c>
      <c r="I48" s="9" t="s">
        <v>1584</v>
      </c>
      <c r="J48" s="10">
        <v>44197.0</v>
      </c>
      <c r="K48" s="10">
        <v>44561.0</v>
      </c>
      <c r="L48" s="9" t="s">
        <v>1662</v>
      </c>
      <c r="M48" s="9" t="s">
        <v>1663</v>
      </c>
      <c r="N48" s="12">
        <v>-1.24895E8</v>
      </c>
      <c r="O48" s="9" t="s">
        <v>1586</v>
      </c>
    </row>
    <row r="49">
      <c r="A49" s="9" t="s">
        <v>475</v>
      </c>
      <c r="B49" s="10">
        <v>44561.0</v>
      </c>
      <c r="C49" s="11">
        <v>1.0</v>
      </c>
      <c r="D49" s="9" t="s">
        <v>476</v>
      </c>
      <c r="E49" s="11">
        <v>18287.0</v>
      </c>
      <c r="F49" s="9" t="s">
        <v>1661</v>
      </c>
      <c r="G49" s="9" t="s">
        <v>1582</v>
      </c>
      <c r="H49" s="9" t="s">
        <v>1583</v>
      </c>
      <c r="I49" s="9" t="s">
        <v>1584</v>
      </c>
      <c r="J49" s="10">
        <v>44197.0</v>
      </c>
      <c r="K49" s="10">
        <v>44561.0</v>
      </c>
      <c r="L49" s="9" t="s">
        <v>1662</v>
      </c>
      <c r="M49" s="9" t="s">
        <v>1663</v>
      </c>
      <c r="N49" s="12">
        <v>354000.0</v>
      </c>
      <c r="O49" s="9" t="s">
        <v>1586</v>
      </c>
    </row>
    <row r="50">
      <c r="A50" s="9" t="s">
        <v>477</v>
      </c>
      <c r="B50" s="10">
        <v>44561.0</v>
      </c>
      <c r="C50" s="11">
        <v>1.0</v>
      </c>
      <c r="D50" s="9" t="s">
        <v>478</v>
      </c>
      <c r="E50" s="11">
        <v>16659.0</v>
      </c>
      <c r="F50" s="9" t="s">
        <v>1661</v>
      </c>
      <c r="G50" s="9" t="s">
        <v>1582</v>
      </c>
      <c r="H50" s="9" t="s">
        <v>1583</v>
      </c>
      <c r="I50" s="9" t="s">
        <v>1584</v>
      </c>
      <c r="J50" s="10">
        <v>44197.0</v>
      </c>
      <c r="K50" s="10">
        <v>44561.0</v>
      </c>
      <c r="L50" s="9" t="s">
        <v>1662</v>
      </c>
      <c r="M50" s="9" t="s">
        <v>1663</v>
      </c>
      <c r="N50" s="12">
        <v>1.544249E9</v>
      </c>
      <c r="O50" s="9" t="s">
        <v>1586</v>
      </c>
    </row>
    <row r="51">
      <c r="A51" s="9" t="s">
        <v>479</v>
      </c>
      <c r="B51" s="10">
        <v>44561.0</v>
      </c>
      <c r="C51" s="11">
        <v>1.0</v>
      </c>
      <c r="D51" s="9" t="s">
        <v>381</v>
      </c>
      <c r="E51" s="11">
        <v>16624.0</v>
      </c>
      <c r="F51" s="9" t="s">
        <v>1661</v>
      </c>
      <c r="G51" s="9" t="s">
        <v>1582</v>
      </c>
      <c r="H51" s="9" t="s">
        <v>1583</v>
      </c>
      <c r="I51" s="9" t="s">
        <v>1584</v>
      </c>
      <c r="J51" s="10">
        <v>44197.0</v>
      </c>
      <c r="K51" s="10">
        <v>44561.0</v>
      </c>
      <c r="L51" s="9" t="s">
        <v>1662</v>
      </c>
      <c r="M51" s="9" t="s">
        <v>1663</v>
      </c>
      <c r="N51" s="12">
        <v>3.0482E7</v>
      </c>
      <c r="O51" s="9" t="s">
        <v>1586</v>
      </c>
    </row>
    <row r="52">
      <c r="A52" s="9" t="s">
        <v>480</v>
      </c>
      <c r="B52" s="10">
        <v>44561.0</v>
      </c>
      <c r="C52" s="11">
        <v>1.0</v>
      </c>
      <c r="D52" s="9" t="s">
        <v>168</v>
      </c>
      <c r="E52" s="11">
        <v>16632.0</v>
      </c>
      <c r="F52" s="9" t="s">
        <v>1661</v>
      </c>
      <c r="G52" s="9" t="s">
        <v>1582</v>
      </c>
      <c r="H52" s="9" t="s">
        <v>1583</v>
      </c>
      <c r="I52" s="9" t="s">
        <v>1584</v>
      </c>
      <c r="J52" s="10">
        <v>44197.0</v>
      </c>
      <c r="K52" s="10">
        <v>44561.0</v>
      </c>
      <c r="L52" s="9" t="s">
        <v>1662</v>
      </c>
      <c r="M52" s="9" t="s">
        <v>1663</v>
      </c>
      <c r="N52" s="12">
        <v>1.91847E8</v>
      </c>
      <c r="O52" s="9" t="s">
        <v>1586</v>
      </c>
    </row>
    <row r="53">
      <c r="A53" s="9" t="s">
        <v>481</v>
      </c>
      <c r="B53" s="10">
        <v>44561.0</v>
      </c>
      <c r="C53" s="11">
        <v>1.0</v>
      </c>
      <c r="D53" s="9" t="s">
        <v>99</v>
      </c>
      <c r="E53" s="11">
        <v>16675.0</v>
      </c>
      <c r="F53" s="9" t="s">
        <v>1661</v>
      </c>
      <c r="G53" s="9" t="s">
        <v>1582</v>
      </c>
      <c r="H53" s="9" t="s">
        <v>1589</v>
      </c>
      <c r="I53" s="9" t="s">
        <v>1584</v>
      </c>
      <c r="J53" s="10">
        <v>44197.0</v>
      </c>
      <c r="K53" s="10">
        <v>44561.0</v>
      </c>
      <c r="L53" s="9" t="s">
        <v>1662</v>
      </c>
      <c r="M53" s="9" t="s">
        <v>1663</v>
      </c>
      <c r="N53" s="12">
        <v>5.9754E8</v>
      </c>
      <c r="O53" s="9" t="s">
        <v>1586</v>
      </c>
    </row>
    <row r="54">
      <c r="A54" s="9" t="s">
        <v>482</v>
      </c>
      <c r="B54" s="10">
        <v>44561.0</v>
      </c>
      <c r="C54" s="11">
        <v>1.0</v>
      </c>
      <c r="D54" s="9" t="s">
        <v>396</v>
      </c>
      <c r="E54" s="11">
        <v>16705.0</v>
      </c>
      <c r="F54" s="9" t="s">
        <v>1661</v>
      </c>
      <c r="G54" s="9" t="s">
        <v>1582</v>
      </c>
      <c r="H54" s="9" t="s">
        <v>1589</v>
      </c>
      <c r="I54" s="9" t="s">
        <v>1584</v>
      </c>
      <c r="J54" s="10">
        <v>44197.0</v>
      </c>
      <c r="K54" s="10">
        <v>44561.0</v>
      </c>
      <c r="L54" s="9" t="s">
        <v>1662</v>
      </c>
      <c r="M54" s="9" t="s">
        <v>1663</v>
      </c>
      <c r="N54" s="12">
        <v>-4.325E8</v>
      </c>
      <c r="O54" s="9" t="s">
        <v>1586</v>
      </c>
    </row>
    <row r="55">
      <c r="A55" s="9" t="s">
        <v>483</v>
      </c>
      <c r="B55" s="10">
        <v>44561.0</v>
      </c>
      <c r="C55" s="11">
        <v>1.0</v>
      </c>
      <c r="D55" s="9" t="s">
        <v>484</v>
      </c>
      <c r="E55" s="11">
        <v>26050.0</v>
      </c>
      <c r="F55" s="9" t="s">
        <v>1661</v>
      </c>
      <c r="G55" s="9" t="s">
        <v>1582</v>
      </c>
      <c r="H55" s="9" t="s">
        <v>1583</v>
      </c>
      <c r="I55" s="9" t="s">
        <v>1584</v>
      </c>
      <c r="J55" s="10">
        <v>44197.0</v>
      </c>
      <c r="K55" s="10">
        <v>44561.0</v>
      </c>
      <c r="L55" s="9" t="s">
        <v>1662</v>
      </c>
      <c r="M55" s="9" t="s">
        <v>1663</v>
      </c>
      <c r="N55" s="12">
        <v>8.0539E7</v>
      </c>
      <c r="O55" s="9" t="s">
        <v>1586</v>
      </c>
    </row>
    <row r="56">
      <c r="A56" s="9" t="s">
        <v>485</v>
      </c>
      <c r="B56" s="10">
        <v>44561.0</v>
      </c>
      <c r="C56" s="11">
        <v>1.0</v>
      </c>
      <c r="D56" s="9" t="s">
        <v>486</v>
      </c>
      <c r="E56" s="11">
        <v>17868.0</v>
      </c>
      <c r="F56" s="9" t="s">
        <v>1661</v>
      </c>
      <c r="G56" s="9" t="s">
        <v>1582</v>
      </c>
      <c r="H56" s="9" t="s">
        <v>1583</v>
      </c>
      <c r="I56" s="9" t="s">
        <v>1584</v>
      </c>
      <c r="J56" s="10">
        <v>44197.0</v>
      </c>
      <c r="K56" s="10">
        <v>44561.0</v>
      </c>
      <c r="L56" s="9" t="s">
        <v>1662</v>
      </c>
      <c r="M56" s="9" t="s">
        <v>1663</v>
      </c>
      <c r="N56" s="12">
        <v>1.84793E8</v>
      </c>
      <c r="O56" s="9" t="s">
        <v>1586</v>
      </c>
    </row>
    <row r="57">
      <c r="A57" s="9" t="s">
        <v>487</v>
      </c>
      <c r="B57" s="10">
        <v>44561.0</v>
      </c>
      <c r="C57" s="11">
        <v>2.0</v>
      </c>
      <c r="D57" s="9" t="s">
        <v>373</v>
      </c>
      <c r="E57" s="11">
        <v>20443.0</v>
      </c>
      <c r="F57" s="9" t="s">
        <v>1661</v>
      </c>
      <c r="G57" s="9" t="s">
        <v>1582</v>
      </c>
      <c r="H57" s="9" t="s">
        <v>1583</v>
      </c>
      <c r="I57" s="9" t="s">
        <v>1584</v>
      </c>
      <c r="J57" s="10">
        <v>44197.0</v>
      </c>
      <c r="K57" s="10">
        <v>44561.0</v>
      </c>
      <c r="L57" s="9" t="s">
        <v>1662</v>
      </c>
      <c r="M57" s="9" t="s">
        <v>1663</v>
      </c>
      <c r="N57" s="12">
        <v>-9.7056E7</v>
      </c>
      <c r="O57" s="9" t="s">
        <v>1586</v>
      </c>
    </row>
    <row r="58">
      <c r="A58" s="9" t="s">
        <v>488</v>
      </c>
      <c r="B58" s="10">
        <v>44561.0</v>
      </c>
      <c r="C58" s="11">
        <v>1.0</v>
      </c>
      <c r="D58" s="9" t="s">
        <v>489</v>
      </c>
      <c r="E58" s="11">
        <v>24813.0</v>
      </c>
      <c r="F58" s="9" t="s">
        <v>1661</v>
      </c>
      <c r="G58" s="9" t="s">
        <v>1582</v>
      </c>
      <c r="H58" s="9" t="s">
        <v>1583</v>
      </c>
      <c r="I58" s="9" t="s">
        <v>1584</v>
      </c>
      <c r="J58" s="10">
        <v>44197.0</v>
      </c>
      <c r="K58" s="10">
        <v>44561.0</v>
      </c>
      <c r="L58" s="9" t="s">
        <v>1662</v>
      </c>
      <c r="M58" s="9" t="s">
        <v>1663</v>
      </c>
      <c r="N58" s="12">
        <v>5.26797E8</v>
      </c>
      <c r="O58" s="9" t="s">
        <v>1586</v>
      </c>
    </row>
    <row r="59">
      <c r="A59" s="9" t="s">
        <v>490</v>
      </c>
      <c r="B59" s="10">
        <v>44561.0</v>
      </c>
      <c r="C59" s="11">
        <v>1.0</v>
      </c>
      <c r="D59" s="9" t="s">
        <v>315</v>
      </c>
      <c r="E59" s="11">
        <v>19232.0</v>
      </c>
      <c r="F59" s="9" t="s">
        <v>1661</v>
      </c>
      <c r="G59" s="9" t="s">
        <v>1582</v>
      </c>
      <c r="H59" s="9" t="s">
        <v>1583</v>
      </c>
      <c r="I59" s="9" t="s">
        <v>1584</v>
      </c>
      <c r="J59" s="10">
        <v>44197.0</v>
      </c>
      <c r="K59" s="10">
        <v>44561.0</v>
      </c>
      <c r="L59" s="9" t="s">
        <v>1662</v>
      </c>
      <c r="M59" s="9" t="s">
        <v>1663</v>
      </c>
      <c r="N59" s="12">
        <v>307000.0</v>
      </c>
      <c r="O59" s="9" t="s">
        <v>1586</v>
      </c>
    </row>
    <row r="60">
      <c r="A60" s="9" t="s">
        <v>491</v>
      </c>
      <c r="B60" s="10">
        <v>44561.0</v>
      </c>
      <c r="C60" s="11">
        <v>1.0</v>
      </c>
      <c r="D60" s="9" t="s">
        <v>180</v>
      </c>
      <c r="E60" s="11">
        <v>16985.0</v>
      </c>
      <c r="F60" s="9" t="s">
        <v>1661</v>
      </c>
      <c r="G60" s="9" t="s">
        <v>1582</v>
      </c>
      <c r="H60" s="9" t="s">
        <v>1583</v>
      </c>
      <c r="I60" s="9" t="s">
        <v>1584</v>
      </c>
      <c r="J60" s="10">
        <v>44197.0</v>
      </c>
      <c r="K60" s="10">
        <v>44561.0</v>
      </c>
      <c r="L60" s="9" t="s">
        <v>1662</v>
      </c>
      <c r="M60" s="9" t="s">
        <v>1663</v>
      </c>
      <c r="N60" s="12">
        <v>4.46677E8</v>
      </c>
      <c r="O60" s="9" t="s">
        <v>1586</v>
      </c>
    </row>
    <row r="61">
      <c r="A61" s="9" t="s">
        <v>492</v>
      </c>
      <c r="B61" s="10">
        <v>44561.0</v>
      </c>
      <c r="C61" s="11">
        <v>1.0</v>
      </c>
      <c r="D61" s="9" t="s">
        <v>186</v>
      </c>
      <c r="E61" s="11">
        <v>16993.0</v>
      </c>
      <c r="F61" s="9" t="s">
        <v>1661</v>
      </c>
      <c r="G61" s="9" t="s">
        <v>1582</v>
      </c>
      <c r="H61" s="9" t="s">
        <v>1583</v>
      </c>
      <c r="I61" s="9" t="s">
        <v>1584</v>
      </c>
      <c r="J61" s="10">
        <v>44197.0</v>
      </c>
      <c r="K61" s="10">
        <v>44561.0</v>
      </c>
      <c r="L61" s="9" t="s">
        <v>1662</v>
      </c>
      <c r="M61" s="9" t="s">
        <v>1663</v>
      </c>
      <c r="N61" s="12">
        <v>1.49918E8</v>
      </c>
      <c r="O61" s="9" t="s">
        <v>1586</v>
      </c>
    </row>
    <row r="62">
      <c r="A62" s="9" t="s">
        <v>493</v>
      </c>
      <c r="B62" s="10">
        <v>44561.0</v>
      </c>
      <c r="C62" s="11">
        <v>1.0</v>
      </c>
      <c r="D62" s="9" t="s">
        <v>184</v>
      </c>
      <c r="E62" s="11">
        <v>17485.0</v>
      </c>
      <c r="F62" s="9" t="s">
        <v>1661</v>
      </c>
      <c r="G62" s="9" t="s">
        <v>1582</v>
      </c>
      <c r="H62" s="9" t="s">
        <v>1583</v>
      </c>
      <c r="I62" s="9" t="s">
        <v>1584</v>
      </c>
      <c r="J62" s="10">
        <v>44197.0</v>
      </c>
      <c r="K62" s="10">
        <v>44561.0</v>
      </c>
      <c r="L62" s="9" t="s">
        <v>1662</v>
      </c>
      <c r="M62" s="9" t="s">
        <v>1663</v>
      </c>
      <c r="N62" s="12">
        <v>8.22E8</v>
      </c>
      <c r="O62" s="9" t="s">
        <v>1586</v>
      </c>
    </row>
    <row r="63">
      <c r="A63" s="9" t="s">
        <v>494</v>
      </c>
      <c r="B63" s="10">
        <v>44561.0</v>
      </c>
      <c r="C63" s="11">
        <v>1.0</v>
      </c>
      <c r="D63" s="9" t="s">
        <v>259</v>
      </c>
      <c r="E63" s="11">
        <v>17434.0</v>
      </c>
      <c r="F63" s="9" t="s">
        <v>1661</v>
      </c>
      <c r="G63" s="9" t="s">
        <v>1582</v>
      </c>
      <c r="H63" s="9" t="s">
        <v>1589</v>
      </c>
      <c r="I63" s="9" t="s">
        <v>1584</v>
      </c>
      <c r="J63" s="10">
        <v>44197.0</v>
      </c>
      <c r="K63" s="10">
        <v>44561.0</v>
      </c>
      <c r="L63" s="9" t="s">
        <v>1662</v>
      </c>
      <c r="M63" s="9" t="s">
        <v>1663</v>
      </c>
      <c r="N63" s="12">
        <v>-1.43686E9</v>
      </c>
      <c r="O63" s="9" t="s">
        <v>1586</v>
      </c>
    </row>
    <row r="64">
      <c r="A64" s="9" t="s">
        <v>495</v>
      </c>
      <c r="B64" s="10">
        <v>44561.0</v>
      </c>
      <c r="C64" s="11">
        <v>1.0</v>
      </c>
      <c r="D64" s="9" t="s">
        <v>359</v>
      </c>
      <c r="E64" s="11">
        <v>20800.0</v>
      </c>
      <c r="F64" s="9" t="s">
        <v>1661</v>
      </c>
      <c r="G64" s="9" t="s">
        <v>1582</v>
      </c>
      <c r="H64" s="9" t="s">
        <v>1583</v>
      </c>
      <c r="I64" s="9" t="s">
        <v>1584</v>
      </c>
      <c r="J64" s="10">
        <v>44197.0</v>
      </c>
      <c r="K64" s="10">
        <v>44561.0</v>
      </c>
      <c r="L64" s="9" t="s">
        <v>1662</v>
      </c>
      <c r="M64" s="9" t="s">
        <v>1663</v>
      </c>
      <c r="N64" s="12">
        <v>1.08093E8</v>
      </c>
      <c r="O64" s="9" t="s">
        <v>1586</v>
      </c>
    </row>
    <row r="65">
      <c r="A65" s="9" t="s">
        <v>496</v>
      </c>
      <c r="B65" s="10">
        <v>44561.0</v>
      </c>
      <c r="C65" s="11">
        <v>2.0</v>
      </c>
      <c r="D65" s="9" t="s">
        <v>497</v>
      </c>
      <c r="E65" s="11">
        <v>24910.0</v>
      </c>
      <c r="F65" s="9" t="s">
        <v>1661</v>
      </c>
      <c r="G65" s="9" t="s">
        <v>1582</v>
      </c>
      <c r="H65" s="9" t="s">
        <v>1583</v>
      </c>
      <c r="I65" s="9" t="s">
        <v>1584</v>
      </c>
      <c r="J65" s="10">
        <v>44197.0</v>
      </c>
      <c r="K65" s="10">
        <v>44561.0</v>
      </c>
      <c r="L65" s="9" t="s">
        <v>1662</v>
      </c>
      <c r="M65" s="9" t="s">
        <v>1663</v>
      </c>
      <c r="N65" s="12">
        <v>-1.5749E7</v>
      </c>
      <c r="O65" s="9" t="s">
        <v>1586</v>
      </c>
    </row>
    <row r="66">
      <c r="A66" s="9" t="s">
        <v>498</v>
      </c>
      <c r="B66" s="10">
        <v>44561.0</v>
      </c>
      <c r="C66" s="11">
        <v>1.0</v>
      </c>
      <c r="D66" s="9" t="s">
        <v>499</v>
      </c>
      <c r="E66" s="11">
        <v>24872.0</v>
      </c>
      <c r="F66" s="9" t="s">
        <v>1661</v>
      </c>
      <c r="G66" s="9" t="s">
        <v>1582</v>
      </c>
      <c r="H66" s="9" t="s">
        <v>1583</v>
      </c>
      <c r="I66" s="9" t="s">
        <v>1584</v>
      </c>
      <c r="J66" s="10">
        <v>44197.0</v>
      </c>
      <c r="K66" s="10">
        <v>44561.0</v>
      </c>
      <c r="L66" s="9" t="s">
        <v>1662</v>
      </c>
      <c r="M66" s="9" t="s">
        <v>1663</v>
      </c>
      <c r="N66" s="12">
        <v>1.02759E8</v>
      </c>
      <c r="O66" s="9" t="s">
        <v>1586</v>
      </c>
    </row>
    <row r="67">
      <c r="A67" s="9" t="s">
        <v>500</v>
      </c>
      <c r="B67" s="10">
        <v>44561.0</v>
      </c>
      <c r="C67" s="11">
        <v>1.0</v>
      </c>
      <c r="D67" s="9" t="s">
        <v>501</v>
      </c>
      <c r="E67" s="11">
        <v>18414.0</v>
      </c>
      <c r="F67" s="9" t="s">
        <v>1661</v>
      </c>
      <c r="G67" s="9" t="s">
        <v>1582</v>
      </c>
      <c r="H67" s="9" t="s">
        <v>1583</v>
      </c>
      <c r="I67" s="9" t="s">
        <v>1584</v>
      </c>
      <c r="J67" s="10">
        <v>44197.0</v>
      </c>
      <c r="K67" s="10">
        <v>44561.0</v>
      </c>
      <c r="L67" s="9" t="s">
        <v>1662</v>
      </c>
      <c r="M67" s="9" t="s">
        <v>1663</v>
      </c>
      <c r="N67" s="12">
        <v>2.555E7</v>
      </c>
      <c r="O67" s="9" t="s">
        <v>1586</v>
      </c>
    </row>
    <row r="68">
      <c r="A68" s="9" t="s">
        <v>502</v>
      </c>
      <c r="B68" s="10">
        <v>44561.0</v>
      </c>
      <c r="C68" s="11">
        <v>1.0</v>
      </c>
      <c r="D68" s="9" t="s">
        <v>503</v>
      </c>
      <c r="E68" s="11">
        <v>23469.0</v>
      </c>
      <c r="F68" s="9" t="s">
        <v>1661</v>
      </c>
      <c r="G68" s="9" t="s">
        <v>1582</v>
      </c>
      <c r="H68" s="9" t="s">
        <v>1583</v>
      </c>
      <c r="I68" s="9" t="s">
        <v>1584</v>
      </c>
      <c r="J68" s="10">
        <v>44197.0</v>
      </c>
      <c r="K68" s="10">
        <v>44561.0</v>
      </c>
      <c r="L68" s="9" t="s">
        <v>1662</v>
      </c>
      <c r="M68" s="9" t="s">
        <v>1663</v>
      </c>
      <c r="N68" s="12">
        <v>1.25929E8</v>
      </c>
      <c r="O68" s="9" t="s">
        <v>1586</v>
      </c>
    </row>
    <row r="69">
      <c r="A69" s="9" t="s">
        <v>504</v>
      </c>
      <c r="B69" s="10">
        <v>44561.0</v>
      </c>
      <c r="C69" s="11">
        <v>1.0</v>
      </c>
      <c r="D69" s="9" t="s">
        <v>335</v>
      </c>
      <c r="E69" s="11">
        <v>17450.0</v>
      </c>
      <c r="F69" s="9" t="s">
        <v>1661</v>
      </c>
      <c r="G69" s="9" t="s">
        <v>1582</v>
      </c>
      <c r="H69" s="9" t="s">
        <v>1583</v>
      </c>
      <c r="I69" s="9" t="s">
        <v>1584</v>
      </c>
      <c r="J69" s="10">
        <v>44197.0</v>
      </c>
      <c r="K69" s="10">
        <v>44561.0</v>
      </c>
      <c r="L69" s="9" t="s">
        <v>1662</v>
      </c>
      <c r="M69" s="9" t="s">
        <v>1663</v>
      </c>
      <c r="N69" s="12">
        <v>1.50538E8</v>
      </c>
      <c r="O69" s="9" t="s">
        <v>1586</v>
      </c>
    </row>
    <row r="70">
      <c r="A70" s="9" t="s">
        <v>505</v>
      </c>
      <c r="B70" s="10">
        <v>44561.0</v>
      </c>
      <c r="C70" s="11">
        <v>1.0</v>
      </c>
      <c r="D70" s="9" t="s">
        <v>238</v>
      </c>
      <c r="E70" s="11">
        <v>19364.0</v>
      </c>
      <c r="F70" s="9" t="s">
        <v>1661</v>
      </c>
      <c r="G70" s="9" t="s">
        <v>1582</v>
      </c>
      <c r="H70" s="9" t="s">
        <v>1583</v>
      </c>
      <c r="I70" s="9" t="s">
        <v>1584</v>
      </c>
      <c r="J70" s="10">
        <v>44197.0</v>
      </c>
      <c r="K70" s="10">
        <v>44561.0</v>
      </c>
      <c r="L70" s="9" t="s">
        <v>1662</v>
      </c>
      <c r="M70" s="9" t="s">
        <v>1663</v>
      </c>
      <c r="N70" s="12">
        <v>1.39581E8</v>
      </c>
      <c r="O70" s="9" t="s">
        <v>1586</v>
      </c>
    </row>
    <row r="71">
      <c r="A71" s="9" t="s">
        <v>506</v>
      </c>
      <c r="B71" s="10">
        <v>44561.0</v>
      </c>
      <c r="C71" s="11">
        <v>1.0</v>
      </c>
      <c r="D71" s="9" t="s">
        <v>149</v>
      </c>
      <c r="E71" s="11">
        <v>21024.0</v>
      </c>
      <c r="F71" s="9" t="s">
        <v>1661</v>
      </c>
      <c r="G71" s="9" t="s">
        <v>1582</v>
      </c>
      <c r="H71" s="9" t="s">
        <v>1583</v>
      </c>
      <c r="I71" s="9" t="s">
        <v>1584</v>
      </c>
      <c r="J71" s="10">
        <v>44197.0</v>
      </c>
      <c r="K71" s="10">
        <v>44561.0</v>
      </c>
      <c r="L71" s="9" t="s">
        <v>1662</v>
      </c>
      <c r="M71" s="9" t="s">
        <v>1663</v>
      </c>
      <c r="N71" s="12">
        <v>4.7499E7</v>
      </c>
      <c r="O71" s="9" t="s">
        <v>1586</v>
      </c>
    </row>
    <row r="72">
      <c r="A72" s="9" t="s">
        <v>507</v>
      </c>
      <c r="B72" s="10">
        <v>44561.0</v>
      </c>
      <c r="C72" s="11">
        <v>2.0</v>
      </c>
      <c r="D72" s="9" t="s">
        <v>508</v>
      </c>
      <c r="E72" s="11">
        <v>24929.0</v>
      </c>
      <c r="F72" s="9" t="s">
        <v>1661</v>
      </c>
      <c r="G72" s="9" t="s">
        <v>1582</v>
      </c>
      <c r="H72" s="9" t="s">
        <v>1583</v>
      </c>
      <c r="I72" s="9" t="s">
        <v>1584</v>
      </c>
      <c r="J72" s="10">
        <v>44197.0</v>
      </c>
      <c r="K72" s="10">
        <v>44561.0</v>
      </c>
      <c r="L72" s="9" t="s">
        <v>1662</v>
      </c>
      <c r="M72" s="9" t="s">
        <v>1663</v>
      </c>
      <c r="N72" s="12">
        <v>2.957174E9</v>
      </c>
      <c r="O72" s="9" t="s">
        <v>1586</v>
      </c>
    </row>
    <row r="73">
      <c r="A73" s="9" t="s">
        <v>509</v>
      </c>
      <c r="B73" s="10">
        <v>44561.0</v>
      </c>
      <c r="C73" s="11">
        <v>1.0</v>
      </c>
      <c r="D73" s="9" t="s">
        <v>161</v>
      </c>
      <c r="E73" s="11">
        <v>18660.0</v>
      </c>
      <c r="F73" s="9" t="s">
        <v>1661</v>
      </c>
      <c r="G73" s="9" t="s">
        <v>1582</v>
      </c>
      <c r="H73" s="9" t="s">
        <v>1583</v>
      </c>
      <c r="I73" s="9" t="s">
        <v>1584</v>
      </c>
      <c r="J73" s="10">
        <v>44197.0</v>
      </c>
      <c r="K73" s="10">
        <v>44561.0</v>
      </c>
      <c r="L73" s="9" t="s">
        <v>1662</v>
      </c>
      <c r="M73" s="9" t="s">
        <v>1663</v>
      </c>
      <c r="N73" s="12">
        <v>4.748048E9</v>
      </c>
      <c r="O73" s="9" t="s">
        <v>1586</v>
      </c>
    </row>
    <row r="74">
      <c r="A74" s="9" t="s">
        <v>510</v>
      </c>
      <c r="B74" s="10">
        <v>44561.0</v>
      </c>
      <c r="C74" s="11">
        <v>1.0</v>
      </c>
      <c r="D74" s="9" t="s">
        <v>152</v>
      </c>
      <c r="E74" s="11">
        <v>20192.0</v>
      </c>
      <c r="F74" s="9" t="s">
        <v>1661</v>
      </c>
      <c r="G74" s="9" t="s">
        <v>1582</v>
      </c>
      <c r="H74" s="9" t="s">
        <v>1583</v>
      </c>
      <c r="I74" s="9" t="s">
        <v>1584</v>
      </c>
      <c r="J74" s="10">
        <v>44197.0</v>
      </c>
      <c r="K74" s="10">
        <v>44561.0</v>
      </c>
      <c r="L74" s="9" t="s">
        <v>1662</v>
      </c>
      <c r="M74" s="9" t="s">
        <v>1663</v>
      </c>
      <c r="N74" s="12">
        <v>7.0934E8</v>
      </c>
      <c r="O74" s="9" t="s">
        <v>1586</v>
      </c>
    </row>
    <row r="75">
      <c r="A75" s="9" t="s">
        <v>511</v>
      </c>
      <c r="B75" s="10">
        <v>44561.0</v>
      </c>
      <c r="C75" s="11">
        <v>1.0</v>
      </c>
      <c r="D75" s="9" t="s">
        <v>197</v>
      </c>
      <c r="E75" s="11">
        <v>17329.0</v>
      </c>
      <c r="F75" s="9" t="s">
        <v>1661</v>
      </c>
      <c r="G75" s="9" t="s">
        <v>1582</v>
      </c>
      <c r="H75" s="9" t="s">
        <v>1583</v>
      </c>
      <c r="I75" s="9" t="s">
        <v>1584</v>
      </c>
      <c r="J75" s="10">
        <v>44197.0</v>
      </c>
      <c r="K75" s="10">
        <v>44561.0</v>
      </c>
      <c r="L75" s="9" t="s">
        <v>1662</v>
      </c>
      <c r="M75" s="9" t="s">
        <v>1663</v>
      </c>
      <c r="N75" s="12">
        <v>1.563725E9</v>
      </c>
      <c r="O75" s="9" t="s">
        <v>1586</v>
      </c>
    </row>
    <row r="76">
      <c r="A76" s="9" t="s">
        <v>512</v>
      </c>
      <c r="B76" s="10">
        <v>44561.0</v>
      </c>
      <c r="C76" s="11">
        <v>1.0</v>
      </c>
      <c r="D76" s="9" t="s">
        <v>334</v>
      </c>
      <c r="E76" s="11">
        <v>17930.0</v>
      </c>
      <c r="F76" s="9" t="s">
        <v>1661</v>
      </c>
      <c r="G76" s="9" t="s">
        <v>1582</v>
      </c>
      <c r="H76" s="9" t="s">
        <v>1583</v>
      </c>
      <c r="I76" s="9" t="s">
        <v>1584</v>
      </c>
      <c r="J76" s="10">
        <v>44197.0</v>
      </c>
      <c r="K76" s="10">
        <v>44561.0</v>
      </c>
      <c r="L76" s="9" t="s">
        <v>1662</v>
      </c>
      <c r="M76" s="9" t="s">
        <v>1663</v>
      </c>
      <c r="N76" s="12">
        <v>-2.6761E8</v>
      </c>
      <c r="O76" s="9" t="s">
        <v>1586</v>
      </c>
    </row>
    <row r="77">
      <c r="A77" s="9" t="s">
        <v>513</v>
      </c>
      <c r="B77" s="10">
        <v>44561.0</v>
      </c>
      <c r="C77" s="11">
        <v>1.0</v>
      </c>
      <c r="D77" s="9" t="s">
        <v>514</v>
      </c>
      <c r="E77" s="11">
        <v>23060.0</v>
      </c>
      <c r="F77" s="9" t="s">
        <v>1661</v>
      </c>
      <c r="G77" s="9" t="s">
        <v>1582</v>
      </c>
      <c r="H77" s="9" t="s">
        <v>1583</v>
      </c>
      <c r="I77" s="9" t="s">
        <v>1584</v>
      </c>
      <c r="J77" s="10">
        <v>44197.0</v>
      </c>
      <c r="K77" s="10">
        <v>44561.0</v>
      </c>
      <c r="L77" s="9" t="s">
        <v>1662</v>
      </c>
      <c r="M77" s="9" t="s">
        <v>1663</v>
      </c>
      <c r="N77" s="12">
        <v>2.14501E8</v>
      </c>
      <c r="O77" s="9" t="s">
        <v>1586</v>
      </c>
    </row>
    <row r="78">
      <c r="A78" s="9" t="s">
        <v>515</v>
      </c>
      <c r="B78" s="10">
        <v>44561.0</v>
      </c>
      <c r="C78" s="11">
        <v>1.0</v>
      </c>
      <c r="D78" s="9" t="s">
        <v>146</v>
      </c>
      <c r="E78" s="11">
        <v>20397.0</v>
      </c>
      <c r="F78" s="9" t="s">
        <v>1661</v>
      </c>
      <c r="G78" s="9" t="s">
        <v>1582</v>
      </c>
      <c r="H78" s="9" t="s">
        <v>1583</v>
      </c>
      <c r="I78" s="9" t="s">
        <v>1584</v>
      </c>
      <c r="J78" s="10">
        <v>44197.0</v>
      </c>
      <c r="K78" s="10">
        <v>44561.0</v>
      </c>
      <c r="L78" s="9" t="s">
        <v>1662</v>
      </c>
      <c r="M78" s="9" t="s">
        <v>1663</v>
      </c>
      <c r="N78" s="12">
        <v>3.6972E8</v>
      </c>
      <c r="O78" s="9" t="s">
        <v>1586</v>
      </c>
    </row>
    <row r="79">
      <c r="A79" s="9" t="s">
        <v>516</v>
      </c>
      <c r="B79" s="10">
        <v>44561.0</v>
      </c>
      <c r="C79" s="11">
        <v>1.0</v>
      </c>
      <c r="D79" s="9" t="s">
        <v>363</v>
      </c>
      <c r="E79" s="11">
        <v>17671.0</v>
      </c>
      <c r="F79" s="9" t="s">
        <v>1661</v>
      </c>
      <c r="G79" s="9" t="s">
        <v>1582</v>
      </c>
      <c r="H79" s="9" t="s">
        <v>1583</v>
      </c>
      <c r="I79" s="9" t="s">
        <v>1584</v>
      </c>
      <c r="J79" s="10">
        <v>44197.0</v>
      </c>
      <c r="K79" s="10">
        <v>44561.0</v>
      </c>
      <c r="L79" s="9" t="s">
        <v>1662</v>
      </c>
      <c r="M79" s="9" t="s">
        <v>1663</v>
      </c>
      <c r="N79" s="12">
        <v>6.239364E9</v>
      </c>
      <c r="O79" s="9" t="s">
        <v>1586</v>
      </c>
    </row>
    <row r="80">
      <c r="A80" s="9" t="s">
        <v>517</v>
      </c>
      <c r="B80" s="10">
        <v>44561.0</v>
      </c>
      <c r="C80" s="11">
        <v>1.0</v>
      </c>
      <c r="D80" s="9" t="s">
        <v>518</v>
      </c>
      <c r="E80" s="11">
        <v>26468.0</v>
      </c>
      <c r="F80" s="9" t="s">
        <v>1661</v>
      </c>
      <c r="G80" s="9" t="s">
        <v>1582</v>
      </c>
      <c r="H80" s="9" t="s">
        <v>1583</v>
      </c>
      <c r="I80" s="9" t="s">
        <v>1584</v>
      </c>
      <c r="J80" s="10">
        <v>44197.0</v>
      </c>
      <c r="K80" s="10">
        <v>44561.0</v>
      </c>
      <c r="L80" s="9" t="s">
        <v>1662</v>
      </c>
      <c r="M80" s="9" t="s">
        <v>1663</v>
      </c>
      <c r="N80" s="12">
        <v>4.5837E7</v>
      </c>
      <c r="O80" s="9" t="s">
        <v>1586</v>
      </c>
    </row>
    <row r="81">
      <c r="A81" s="9" t="s">
        <v>519</v>
      </c>
      <c r="B81" s="10">
        <v>44561.0</v>
      </c>
      <c r="C81" s="11">
        <v>1.0</v>
      </c>
      <c r="D81" s="9" t="s">
        <v>520</v>
      </c>
      <c r="E81" s="11">
        <v>17493.0</v>
      </c>
      <c r="F81" s="9" t="s">
        <v>1661</v>
      </c>
      <c r="G81" s="9" t="s">
        <v>1582</v>
      </c>
      <c r="H81" s="9" t="s">
        <v>1589</v>
      </c>
      <c r="I81" s="9" t="s">
        <v>1584</v>
      </c>
      <c r="J81" s="10">
        <v>44197.0</v>
      </c>
      <c r="K81" s="10">
        <v>44561.0</v>
      </c>
      <c r="L81" s="9" t="s">
        <v>1662</v>
      </c>
      <c r="M81" s="9" t="s">
        <v>1663</v>
      </c>
      <c r="N81" s="12">
        <v>-1.587782E9</v>
      </c>
      <c r="O81" s="9" t="s">
        <v>1586</v>
      </c>
    </row>
    <row r="82">
      <c r="A82" s="9" t="s">
        <v>521</v>
      </c>
      <c r="B82" s="10">
        <v>44286.0</v>
      </c>
      <c r="C82" s="11">
        <v>1.0</v>
      </c>
      <c r="D82" s="9" t="s">
        <v>522</v>
      </c>
      <c r="E82" s="11">
        <v>25496.0</v>
      </c>
      <c r="F82" s="9" t="s">
        <v>1661</v>
      </c>
      <c r="G82" s="9" t="s">
        <v>1582</v>
      </c>
      <c r="H82" s="9" t="s">
        <v>1583</v>
      </c>
      <c r="I82" s="9" t="s">
        <v>1584</v>
      </c>
      <c r="J82" s="10">
        <v>43921.0</v>
      </c>
      <c r="K82" s="10">
        <v>44286.0</v>
      </c>
      <c r="L82" s="9" t="s">
        <v>1662</v>
      </c>
      <c r="M82" s="9" t="s">
        <v>1663</v>
      </c>
      <c r="N82" s="12">
        <v>1.70449E8</v>
      </c>
      <c r="O82" s="9" t="s">
        <v>1586</v>
      </c>
    </row>
    <row r="83">
      <c r="A83" s="9" t="s">
        <v>523</v>
      </c>
      <c r="B83" s="10">
        <v>44561.0</v>
      </c>
      <c r="C83" s="11">
        <v>1.0</v>
      </c>
      <c r="D83" s="9" t="s">
        <v>524</v>
      </c>
      <c r="E83" s="11">
        <v>18430.0</v>
      </c>
      <c r="F83" s="9" t="s">
        <v>1661</v>
      </c>
      <c r="G83" s="9" t="s">
        <v>1582</v>
      </c>
      <c r="H83" s="9" t="s">
        <v>1583</v>
      </c>
      <c r="I83" s="9" t="s">
        <v>1584</v>
      </c>
      <c r="J83" s="10">
        <v>44197.0</v>
      </c>
      <c r="K83" s="10">
        <v>44561.0</v>
      </c>
      <c r="L83" s="9" t="s">
        <v>1662</v>
      </c>
      <c r="M83" s="9" t="s">
        <v>1663</v>
      </c>
      <c r="N83" s="12">
        <v>5677000.0</v>
      </c>
      <c r="O83" s="9" t="s">
        <v>1586</v>
      </c>
    </row>
    <row r="84">
      <c r="A84" s="9" t="s">
        <v>525</v>
      </c>
      <c r="B84" s="10">
        <v>44561.0</v>
      </c>
      <c r="C84" s="11">
        <v>1.0</v>
      </c>
      <c r="D84" s="9" t="s">
        <v>526</v>
      </c>
      <c r="E84" s="11">
        <v>18538.0</v>
      </c>
      <c r="F84" s="9" t="s">
        <v>1661</v>
      </c>
      <c r="G84" s="9" t="s">
        <v>1582</v>
      </c>
      <c r="H84" s="9" t="s">
        <v>1583</v>
      </c>
      <c r="I84" s="9" t="s">
        <v>1584</v>
      </c>
      <c r="J84" s="10">
        <v>44197.0</v>
      </c>
      <c r="K84" s="10">
        <v>44561.0</v>
      </c>
      <c r="L84" s="9" t="s">
        <v>1662</v>
      </c>
      <c r="M84" s="9" t="s">
        <v>1663</v>
      </c>
      <c r="N84" s="12">
        <v>-4436000.0</v>
      </c>
      <c r="O84" s="9" t="s">
        <v>1586</v>
      </c>
    </row>
    <row r="85">
      <c r="A85" s="9" t="s">
        <v>527</v>
      </c>
      <c r="B85" s="10">
        <v>44561.0</v>
      </c>
      <c r="C85" s="11">
        <v>1.0</v>
      </c>
      <c r="D85" s="9" t="s">
        <v>528</v>
      </c>
      <c r="E85" s="11">
        <v>18554.0</v>
      </c>
      <c r="F85" s="9" t="s">
        <v>1661</v>
      </c>
      <c r="G85" s="9" t="s">
        <v>1582</v>
      </c>
      <c r="H85" s="9" t="s">
        <v>1583</v>
      </c>
      <c r="I85" s="9" t="s">
        <v>1584</v>
      </c>
      <c r="J85" s="10">
        <v>44197.0</v>
      </c>
      <c r="K85" s="10">
        <v>44561.0</v>
      </c>
      <c r="L85" s="9" t="s">
        <v>1664</v>
      </c>
      <c r="M85" s="9" t="s">
        <v>1663</v>
      </c>
      <c r="N85" s="12">
        <v>2.6604E7</v>
      </c>
      <c r="O85" s="9" t="s">
        <v>1586</v>
      </c>
    </row>
    <row r="86">
      <c r="A86" s="9" t="s">
        <v>529</v>
      </c>
      <c r="B86" s="10">
        <v>44561.0</v>
      </c>
      <c r="C86" s="11">
        <v>1.0</v>
      </c>
      <c r="D86" s="9" t="s">
        <v>337</v>
      </c>
      <c r="E86" s="11">
        <v>19593.0</v>
      </c>
      <c r="F86" s="9" t="s">
        <v>1661</v>
      </c>
      <c r="G86" s="9" t="s">
        <v>1582</v>
      </c>
      <c r="H86" s="9" t="s">
        <v>1583</v>
      </c>
      <c r="I86" s="9" t="s">
        <v>1584</v>
      </c>
      <c r="J86" s="10">
        <v>44197.0</v>
      </c>
      <c r="K86" s="10">
        <v>44561.0</v>
      </c>
      <c r="L86" s="9" t="s">
        <v>1662</v>
      </c>
      <c r="M86" s="9" t="s">
        <v>1663</v>
      </c>
      <c r="N86" s="12">
        <v>4156000.0</v>
      </c>
      <c r="O86" s="9" t="s">
        <v>1586</v>
      </c>
    </row>
    <row r="87">
      <c r="A87" s="9" t="s">
        <v>530</v>
      </c>
      <c r="B87" s="10">
        <v>44561.0</v>
      </c>
      <c r="C87" s="11">
        <v>1.0</v>
      </c>
      <c r="D87" s="9" t="s">
        <v>531</v>
      </c>
      <c r="E87" s="11">
        <v>18236.0</v>
      </c>
      <c r="F87" s="9" t="s">
        <v>1661</v>
      </c>
      <c r="G87" s="9" t="s">
        <v>1582</v>
      </c>
      <c r="H87" s="9" t="s">
        <v>1583</v>
      </c>
      <c r="I87" s="9" t="s">
        <v>1584</v>
      </c>
      <c r="J87" s="10">
        <v>44197.0</v>
      </c>
      <c r="K87" s="10">
        <v>44561.0</v>
      </c>
      <c r="L87" s="9" t="s">
        <v>1662</v>
      </c>
      <c r="M87" s="9" t="s">
        <v>1663</v>
      </c>
      <c r="N87" s="12">
        <v>-399000.0</v>
      </c>
      <c r="O87" s="9" t="s">
        <v>1586</v>
      </c>
    </row>
    <row r="88">
      <c r="A88" s="9" t="s">
        <v>532</v>
      </c>
      <c r="B88" s="10">
        <v>44561.0</v>
      </c>
      <c r="C88" s="11">
        <v>1.0</v>
      </c>
      <c r="D88" s="9" t="s">
        <v>339</v>
      </c>
      <c r="E88" s="11">
        <v>17892.0</v>
      </c>
      <c r="F88" s="9" t="s">
        <v>1661</v>
      </c>
      <c r="G88" s="9" t="s">
        <v>1582</v>
      </c>
      <c r="H88" s="9" t="s">
        <v>1583</v>
      </c>
      <c r="I88" s="9" t="s">
        <v>1584</v>
      </c>
      <c r="J88" s="10">
        <v>44197.0</v>
      </c>
      <c r="K88" s="10">
        <v>44561.0</v>
      </c>
      <c r="L88" s="9" t="s">
        <v>1662</v>
      </c>
      <c r="M88" s="9" t="s">
        <v>1663</v>
      </c>
      <c r="N88" s="12">
        <v>2.71732E8</v>
      </c>
      <c r="O88" s="9" t="s">
        <v>1586</v>
      </c>
    </row>
    <row r="89">
      <c r="A89" s="9" t="s">
        <v>533</v>
      </c>
      <c r="B89" s="10">
        <v>44561.0</v>
      </c>
      <c r="C89" s="11">
        <v>2.0</v>
      </c>
      <c r="D89" s="9" t="s">
        <v>82</v>
      </c>
      <c r="E89" s="11">
        <v>17884.0</v>
      </c>
      <c r="F89" s="9" t="s">
        <v>1661</v>
      </c>
      <c r="G89" s="9" t="s">
        <v>1582</v>
      </c>
      <c r="H89" s="9" t="s">
        <v>1583</v>
      </c>
      <c r="I89" s="9" t="s">
        <v>1584</v>
      </c>
      <c r="J89" s="10">
        <v>44197.0</v>
      </c>
      <c r="K89" s="10">
        <v>44561.0</v>
      </c>
      <c r="L89" s="9" t="s">
        <v>1662</v>
      </c>
      <c r="M89" s="9" t="s">
        <v>1663</v>
      </c>
      <c r="N89" s="12">
        <v>-108000.0</v>
      </c>
      <c r="O89" s="9" t="s">
        <v>1586</v>
      </c>
    </row>
    <row r="90">
      <c r="A90" s="9" t="s">
        <v>534</v>
      </c>
      <c r="B90" s="10">
        <v>44561.0</v>
      </c>
      <c r="C90" s="11">
        <v>2.0</v>
      </c>
      <c r="D90" s="9" t="s">
        <v>535</v>
      </c>
      <c r="E90" s="11">
        <v>18406.0</v>
      </c>
      <c r="F90" s="9" t="s">
        <v>1661</v>
      </c>
      <c r="G90" s="9" t="s">
        <v>1582</v>
      </c>
      <c r="H90" s="9" t="s">
        <v>1583</v>
      </c>
      <c r="I90" s="9" t="s">
        <v>1584</v>
      </c>
      <c r="J90" s="10">
        <v>44197.0</v>
      </c>
      <c r="K90" s="10">
        <v>44561.0</v>
      </c>
      <c r="L90" s="9" t="s">
        <v>1662</v>
      </c>
      <c r="M90" s="9" t="s">
        <v>1663</v>
      </c>
      <c r="N90" s="12">
        <v>1046000.0</v>
      </c>
      <c r="O90" s="9" t="s">
        <v>1586</v>
      </c>
    </row>
    <row r="91">
      <c r="A91" s="9" t="s">
        <v>536</v>
      </c>
      <c r="B91" s="10">
        <v>44561.0</v>
      </c>
      <c r="C91" s="11">
        <v>1.0</v>
      </c>
      <c r="D91" s="9" t="s">
        <v>537</v>
      </c>
      <c r="E91" s="11">
        <v>18066.0</v>
      </c>
      <c r="F91" s="9" t="s">
        <v>1661</v>
      </c>
      <c r="G91" s="9" t="s">
        <v>1582</v>
      </c>
      <c r="H91" s="9" t="s">
        <v>1583</v>
      </c>
      <c r="I91" s="9" t="s">
        <v>1584</v>
      </c>
      <c r="J91" s="10">
        <v>44197.0</v>
      </c>
      <c r="K91" s="10">
        <v>44561.0</v>
      </c>
      <c r="L91" s="9" t="s">
        <v>1662</v>
      </c>
      <c r="M91" s="9" t="s">
        <v>1663</v>
      </c>
      <c r="N91" s="12">
        <v>-64000.0</v>
      </c>
      <c r="O91" s="9" t="s">
        <v>1586</v>
      </c>
    </row>
    <row r="92">
      <c r="A92" s="9" t="s">
        <v>538</v>
      </c>
      <c r="B92" s="10">
        <v>44561.0</v>
      </c>
      <c r="C92" s="11">
        <v>1.0</v>
      </c>
      <c r="D92" s="9" t="s">
        <v>215</v>
      </c>
      <c r="E92" s="11">
        <v>17965.0</v>
      </c>
      <c r="F92" s="9" t="s">
        <v>1661</v>
      </c>
      <c r="G92" s="9" t="s">
        <v>1582</v>
      </c>
      <c r="H92" s="9" t="s">
        <v>1583</v>
      </c>
      <c r="I92" s="9" t="s">
        <v>1584</v>
      </c>
      <c r="J92" s="10">
        <v>44197.0</v>
      </c>
      <c r="K92" s="10">
        <v>44561.0</v>
      </c>
      <c r="L92" s="9" t="s">
        <v>1662</v>
      </c>
      <c r="M92" s="9" t="s">
        <v>1663</v>
      </c>
      <c r="N92" s="12">
        <v>-88000.0</v>
      </c>
      <c r="O92" s="9" t="s">
        <v>1586</v>
      </c>
    </row>
    <row r="93">
      <c r="A93" s="9" t="s">
        <v>539</v>
      </c>
      <c r="B93" s="10">
        <v>44561.0</v>
      </c>
      <c r="C93" s="11">
        <v>1.0</v>
      </c>
      <c r="D93" s="9" t="s">
        <v>143</v>
      </c>
      <c r="E93" s="11">
        <v>17973.0</v>
      </c>
      <c r="F93" s="9" t="s">
        <v>1661</v>
      </c>
      <c r="G93" s="9" t="s">
        <v>1582</v>
      </c>
      <c r="H93" s="9" t="s">
        <v>1583</v>
      </c>
      <c r="I93" s="9" t="s">
        <v>1584</v>
      </c>
      <c r="J93" s="10">
        <v>44197.0</v>
      </c>
      <c r="K93" s="10">
        <v>44561.0</v>
      </c>
      <c r="L93" s="9" t="s">
        <v>1662</v>
      </c>
      <c r="M93" s="9" t="s">
        <v>1663</v>
      </c>
      <c r="N93" s="12">
        <v>-4.89125E8</v>
      </c>
      <c r="O93" s="9" t="s">
        <v>1586</v>
      </c>
    </row>
    <row r="94">
      <c r="A94" s="9" t="s">
        <v>540</v>
      </c>
      <c r="B94" s="10">
        <v>44561.0</v>
      </c>
      <c r="C94" s="11">
        <v>1.0</v>
      </c>
      <c r="D94" s="9" t="s">
        <v>97</v>
      </c>
      <c r="E94" s="11">
        <v>18821.0</v>
      </c>
      <c r="F94" s="9" t="s">
        <v>1661</v>
      </c>
      <c r="G94" s="9" t="s">
        <v>1582</v>
      </c>
      <c r="H94" s="9" t="s">
        <v>1583</v>
      </c>
      <c r="I94" s="9" t="s">
        <v>1584</v>
      </c>
      <c r="J94" s="10">
        <v>44197.0</v>
      </c>
      <c r="K94" s="10">
        <v>44561.0</v>
      </c>
      <c r="L94" s="9" t="s">
        <v>1662</v>
      </c>
      <c r="M94" s="9" t="s">
        <v>1663</v>
      </c>
      <c r="N94" s="12">
        <v>6.95631E8</v>
      </c>
      <c r="O94" s="9" t="s">
        <v>1586</v>
      </c>
    </row>
    <row r="95">
      <c r="A95" s="9" t="s">
        <v>541</v>
      </c>
      <c r="B95" s="10">
        <v>44561.0</v>
      </c>
      <c r="C95" s="11">
        <v>1.0</v>
      </c>
      <c r="D95" s="9" t="s">
        <v>542</v>
      </c>
      <c r="E95" s="11">
        <v>22454.0</v>
      </c>
      <c r="F95" s="9" t="s">
        <v>1661</v>
      </c>
      <c r="G95" s="9" t="s">
        <v>1582</v>
      </c>
      <c r="H95" s="9" t="s">
        <v>1583</v>
      </c>
      <c r="I95" s="9" t="s">
        <v>1584</v>
      </c>
      <c r="J95" s="10">
        <v>44197.0</v>
      </c>
      <c r="K95" s="10">
        <v>44561.0</v>
      </c>
      <c r="L95" s="9" t="s">
        <v>1662</v>
      </c>
      <c r="M95" s="9" t="s">
        <v>1663</v>
      </c>
      <c r="N95" s="12">
        <v>-6.4091E7</v>
      </c>
      <c r="O95" s="9" t="s">
        <v>1586</v>
      </c>
    </row>
    <row r="96">
      <c r="A96" s="9" t="s">
        <v>543</v>
      </c>
      <c r="B96" s="10">
        <v>44561.0</v>
      </c>
      <c r="C96" s="11">
        <v>1.0</v>
      </c>
      <c r="D96" s="9" t="s">
        <v>242</v>
      </c>
      <c r="E96" s="11">
        <v>20575.0</v>
      </c>
      <c r="F96" s="9" t="s">
        <v>1661</v>
      </c>
      <c r="G96" s="9" t="s">
        <v>1582</v>
      </c>
      <c r="H96" s="9" t="s">
        <v>1583</v>
      </c>
      <c r="I96" s="9" t="s">
        <v>1584</v>
      </c>
      <c r="J96" s="10">
        <v>44197.0</v>
      </c>
      <c r="K96" s="10">
        <v>44561.0</v>
      </c>
      <c r="L96" s="9" t="s">
        <v>1662</v>
      </c>
      <c r="M96" s="9" t="s">
        <v>1663</v>
      </c>
      <c r="N96" s="12">
        <v>2.0486561E10</v>
      </c>
      <c r="O96" s="9" t="s">
        <v>1586</v>
      </c>
    </row>
    <row r="97">
      <c r="A97" s="9" t="s">
        <v>544</v>
      </c>
      <c r="B97" s="10">
        <v>44561.0</v>
      </c>
      <c r="C97" s="11">
        <v>2.0</v>
      </c>
      <c r="D97" s="9" t="s">
        <v>68</v>
      </c>
      <c r="E97" s="11">
        <v>19771.0</v>
      </c>
      <c r="F97" s="9" t="s">
        <v>1661</v>
      </c>
      <c r="G97" s="9" t="s">
        <v>1582</v>
      </c>
      <c r="H97" s="9" t="s">
        <v>1583</v>
      </c>
      <c r="I97" s="9" t="s">
        <v>1584</v>
      </c>
      <c r="J97" s="10">
        <v>44197.0</v>
      </c>
      <c r="K97" s="10">
        <v>44561.0</v>
      </c>
      <c r="L97" s="9" t="s">
        <v>1662</v>
      </c>
      <c r="M97" s="9" t="s">
        <v>1663</v>
      </c>
      <c r="N97" s="12">
        <v>-1.58567E8</v>
      </c>
      <c r="O97" s="9" t="s">
        <v>1586</v>
      </c>
    </row>
    <row r="98">
      <c r="A98" s="9" t="s">
        <v>545</v>
      </c>
      <c r="B98" s="10">
        <v>44561.0</v>
      </c>
      <c r="C98" s="11">
        <v>1.0</v>
      </c>
      <c r="D98" s="9" t="s">
        <v>226</v>
      </c>
      <c r="E98" s="11">
        <v>21431.0</v>
      </c>
      <c r="F98" s="9" t="s">
        <v>1661</v>
      </c>
      <c r="G98" s="9" t="s">
        <v>1582</v>
      </c>
      <c r="H98" s="9" t="s">
        <v>1583</v>
      </c>
      <c r="I98" s="9" t="s">
        <v>1584</v>
      </c>
      <c r="J98" s="10">
        <v>44197.0</v>
      </c>
      <c r="K98" s="10">
        <v>44561.0</v>
      </c>
      <c r="L98" s="9" t="s">
        <v>1662</v>
      </c>
      <c r="M98" s="9" t="s">
        <v>1663</v>
      </c>
      <c r="N98" s="12">
        <v>1.330208E9</v>
      </c>
      <c r="O98" s="9" t="s">
        <v>1586</v>
      </c>
    </row>
    <row r="99">
      <c r="A99" s="9" t="s">
        <v>546</v>
      </c>
      <c r="B99" s="10">
        <v>44561.0</v>
      </c>
      <c r="C99" s="11">
        <v>1.0</v>
      </c>
      <c r="D99" s="9" t="s">
        <v>547</v>
      </c>
      <c r="E99" s="11">
        <v>20478.0</v>
      </c>
      <c r="F99" s="9" t="s">
        <v>1661</v>
      </c>
      <c r="G99" s="9" t="s">
        <v>1582</v>
      </c>
      <c r="H99" s="9" t="s">
        <v>1583</v>
      </c>
      <c r="I99" s="9" t="s">
        <v>1584</v>
      </c>
      <c r="J99" s="10">
        <v>44197.0</v>
      </c>
      <c r="K99" s="10">
        <v>44561.0</v>
      </c>
      <c r="L99" s="9" t="s">
        <v>1662</v>
      </c>
      <c r="M99" s="9" t="s">
        <v>1663</v>
      </c>
      <c r="N99" s="12">
        <v>-1.27235E8</v>
      </c>
      <c r="O99" s="9" t="s">
        <v>1586</v>
      </c>
    </row>
    <row r="100">
      <c r="A100" s="9" t="s">
        <v>548</v>
      </c>
      <c r="B100" s="10">
        <v>44561.0</v>
      </c>
      <c r="C100" s="11">
        <v>1.0</v>
      </c>
      <c r="D100" s="9" t="s">
        <v>317</v>
      </c>
      <c r="E100" s="11">
        <v>18333.0</v>
      </c>
      <c r="F100" s="9" t="s">
        <v>1661</v>
      </c>
      <c r="G100" s="9" t="s">
        <v>1582</v>
      </c>
      <c r="H100" s="9" t="s">
        <v>1589</v>
      </c>
      <c r="I100" s="9" t="s">
        <v>1584</v>
      </c>
      <c r="J100" s="10">
        <v>44197.0</v>
      </c>
      <c r="K100" s="10">
        <v>44561.0</v>
      </c>
      <c r="L100" s="9" t="s">
        <v>1662</v>
      </c>
      <c r="M100" s="9" t="s">
        <v>1663</v>
      </c>
      <c r="N100" s="12">
        <v>-1.25039E8</v>
      </c>
      <c r="O100" s="9" t="s">
        <v>1586</v>
      </c>
    </row>
    <row r="101">
      <c r="A101" s="9" t="s">
        <v>549</v>
      </c>
      <c r="B101" s="10">
        <v>44561.0</v>
      </c>
      <c r="C101" s="11">
        <v>1.0</v>
      </c>
      <c r="D101" s="9" t="s">
        <v>329</v>
      </c>
      <c r="E101" s="11">
        <v>18368.0</v>
      </c>
      <c r="F101" s="9" t="s">
        <v>1661</v>
      </c>
      <c r="G101" s="9" t="s">
        <v>1582</v>
      </c>
      <c r="H101" s="9" t="s">
        <v>1583</v>
      </c>
      <c r="I101" s="9" t="s">
        <v>1584</v>
      </c>
      <c r="J101" s="10">
        <v>44197.0</v>
      </c>
      <c r="K101" s="10">
        <v>44561.0</v>
      </c>
      <c r="L101" s="9" t="s">
        <v>1662</v>
      </c>
      <c r="M101" s="9" t="s">
        <v>1663</v>
      </c>
      <c r="N101" s="12">
        <v>-8800000.0</v>
      </c>
      <c r="O101" s="9" t="s">
        <v>1586</v>
      </c>
    </row>
    <row r="102">
      <c r="A102" s="9" t="s">
        <v>550</v>
      </c>
      <c r="B102" s="10">
        <v>44561.0</v>
      </c>
      <c r="C102" s="11">
        <v>1.0</v>
      </c>
      <c r="D102" s="9" t="s">
        <v>166</v>
      </c>
      <c r="E102" s="11">
        <v>18376.0</v>
      </c>
      <c r="F102" s="9" t="s">
        <v>1661</v>
      </c>
      <c r="G102" s="9" t="s">
        <v>1582</v>
      </c>
      <c r="H102" s="9" t="s">
        <v>1583</v>
      </c>
      <c r="I102" s="9" t="s">
        <v>1584</v>
      </c>
      <c r="J102" s="10">
        <v>44197.0</v>
      </c>
      <c r="K102" s="10">
        <v>44561.0</v>
      </c>
      <c r="L102" s="9" t="s">
        <v>1662</v>
      </c>
      <c r="M102" s="9" t="s">
        <v>1663</v>
      </c>
      <c r="N102" s="12">
        <v>3.018599E9</v>
      </c>
      <c r="O102" s="9" t="s">
        <v>1586</v>
      </c>
    </row>
    <row r="103">
      <c r="A103" s="9" t="s">
        <v>551</v>
      </c>
      <c r="B103" s="10">
        <v>44561.0</v>
      </c>
      <c r="C103" s="11">
        <v>1.0</v>
      </c>
      <c r="D103" s="9" t="s">
        <v>370</v>
      </c>
      <c r="E103" s="11">
        <v>19330.0</v>
      </c>
      <c r="F103" s="9" t="s">
        <v>1661</v>
      </c>
      <c r="G103" s="9" t="s">
        <v>1582</v>
      </c>
      <c r="H103" s="9" t="s">
        <v>1583</v>
      </c>
      <c r="I103" s="9" t="s">
        <v>1584</v>
      </c>
      <c r="J103" s="10">
        <v>44197.0</v>
      </c>
      <c r="K103" s="10">
        <v>44561.0</v>
      </c>
      <c r="L103" s="9" t="s">
        <v>1662</v>
      </c>
      <c r="M103" s="9" t="s">
        <v>1663</v>
      </c>
      <c r="N103" s="12">
        <v>1.0552E7</v>
      </c>
      <c r="O103" s="9" t="s">
        <v>1586</v>
      </c>
    </row>
    <row r="104">
      <c r="A104" s="9" t="s">
        <v>552</v>
      </c>
      <c r="B104" s="10">
        <v>44561.0</v>
      </c>
      <c r="C104" s="11">
        <v>1.0</v>
      </c>
      <c r="D104" s="9" t="s">
        <v>553</v>
      </c>
      <c r="E104" s="11">
        <v>23167.0</v>
      </c>
      <c r="F104" s="9" t="s">
        <v>1661</v>
      </c>
      <c r="G104" s="9" t="s">
        <v>1582</v>
      </c>
      <c r="H104" s="9" t="s">
        <v>1583</v>
      </c>
      <c r="I104" s="9" t="s">
        <v>1584</v>
      </c>
      <c r="J104" s="10">
        <v>44197.0</v>
      </c>
      <c r="K104" s="10">
        <v>44561.0</v>
      </c>
      <c r="L104" s="9" t="s">
        <v>1662</v>
      </c>
      <c r="M104" s="9" t="s">
        <v>1663</v>
      </c>
      <c r="N104" s="12">
        <v>1.85974E8</v>
      </c>
      <c r="O104" s="9" t="s">
        <v>1586</v>
      </c>
    </row>
    <row r="105">
      <c r="A105" s="9" t="s">
        <v>554</v>
      </c>
      <c r="B105" s="10">
        <v>44561.0</v>
      </c>
      <c r="C105" s="11">
        <v>1.0</v>
      </c>
      <c r="D105" s="9" t="s">
        <v>155</v>
      </c>
      <c r="E105" s="11">
        <v>21849.0</v>
      </c>
      <c r="F105" s="9" t="s">
        <v>1661</v>
      </c>
      <c r="G105" s="9" t="s">
        <v>1582</v>
      </c>
      <c r="H105" s="9" t="s">
        <v>1583</v>
      </c>
      <c r="I105" s="9" t="s">
        <v>1584</v>
      </c>
      <c r="J105" s="10">
        <v>44197.0</v>
      </c>
      <c r="K105" s="10">
        <v>44561.0</v>
      </c>
      <c r="L105" s="9" t="s">
        <v>1662</v>
      </c>
      <c r="M105" s="9" t="s">
        <v>1663</v>
      </c>
      <c r="N105" s="12">
        <v>1.36108E8</v>
      </c>
      <c r="O105" s="9" t="s">
        <v>1586</v>
      </c>
    </row>
    <row r="106">
      <c r="A106" s="9" t="s">
        <v>555</v>
      </c>
      <c r="B106" s="10">
        <v>44561.0</v>
      </c>
      <c r="C106" s="11">
        <v>2.0</v>
      </c>
      <c r="D106" s="9" t="s">
        <v>198</v>
      </c>
      <c r="E106" s="11">
        <v>20010.0</v>
      </c>
      <c r="F106" s="9" t="s">
        <v>1661</v>
      </c>
      <c r="G106" s="9" t="s">
        <v>1582</v>
      </c>
      <c r="H106" s="9" t="s">
        <v>1583</v>
      </c>
      <c r="I106" s="9" t="s">
        <v>1584</v>
      </c>
      <c r="J106" s="10">
        <v>44197.0</v>
      </c>
      <c r="K106" s="10">
        <v>44561.0</v>
      </c>
      <c r="L106" s="9" t="s">
        <v>1662</v>
      </c>
      <c r="M106" s="9" t="s">
        <v>1663</v>
      </c>
      <c r="N106" s="12">
        <v>3.694527E9</v>
      </c>
      <c r="O106" s="9" t="s">
        <v>1586</v>
      </c>
    </row>
    <row r="107">
      <c r="A107" s="9" t="s">
        <v>556</v>
      </c>
      <c r="B107" s="10">
        <v>44561.0</v>
      </c>
      <c r="C107" s="11">
        <v>1.0</v>
      </c>
      <c r="D107" s="9" t="s">
        <v>174</v>
      </c>
      <c r="E107" s="11">
        <v>18597.0</v>
      </c>
      <c r="F107" s="9" t="s">
        <v>1661</v>
      </c>
      <c r="G107" s="9" t="s">
        <v>1582</v>
      </c>
      <c r="H107" s="9" t="s">
        <v>1583</v>
      </c>
      <c r="I107" s="9" t="s">
        <v>1584</v>
      </c>
      <c r="J107" s="10">
        <v>44197.0</v>
      </c>
      <c r="K107" s="10">
        <v>44561.0</v>
      </c>
      <c r="L107" s="9" t="s">
        <v>1662</v>
      </c>
      <c r="M107" s="9" t="s">
        <v>1663</v>
      </c>
      <c r="N107" s="12">
        <v>-4818000.0</v>
      </c>
      <c r="O107" s="9" t="s">
        <v>1586</v>
      </c>
    </row>
    <row r="108">
      <c r="A108" s="9" t="s">
        <v>557</v>
      </c>
      <c r="B108" s="10">
        <v>44561.0</v>
      </c>
      <c r="C108" s="11">
        <v>3.0</v>
      </c>
      <c r="D108" s="9" t="s">
        <v>558</v>
      </c>
      <c r="E108" s="11">
        <v>25780.0</v>
      </c>
      <c r="F108" s="9" t="s">
        <v>1661</v>
      </c>
      <c r="G108" s="9" t="s">
        <v>1582</v>
      </c>
      <c r="H108" s="9" t="s">
        <v>1583</v>
      </c>
      <c r="I108" s="9" t="s">
        <v>1584</v>
      </c>
      <c r="J108" s="10">
        <v>44197.0</v>
      </c>
      <c r="K108" s="10">
        <v>44561.0</v>
      </c>
      <c r="L108" s="9" t="s">
        <v>1662</v>
      </c>
      <c r="M108" s="9" t="s">
        <v>1663</v>
      </c>
      <c r="N108" s="12">
        <v>1.76899E8</v>
      </c>
      <c r="O108" s="9" t="s">
        <v>1586</v>
      </c>
    </row>
    <row r="109">
      <c r="A109" s="9" t="s">
        <v>559</v>
      </c>
      <c r="B109" s="10">
        <v>44561.0</v>
      </c>
      <c r="C109" s="11">
        <v>1.0</v>
      </c>
      <c r="D109" s="9" t="s">
        <v>252</v>
      </c>
      <c r="E109" s="11">
        <v>19879.0</v>
      </c>
      <c r="F109" s="9" t="s">
        <v>1661</v>
      </c>
      <c r="G109" s="9" t="s">
        <v>1582</v>
      </c>
      <c r="H109" s="9" t="s">
        <v>1583</v>
      </c>
      <c r="I109" s="9" t="s">
        <v>1584</v>
      </c>
      <c r="J109" s="10">
        <v>44197.0</v>
      </c>
      <c r="K109" s="10">
        <v>44561.0</v>
      </c>
      <c r="L109" s="9" t="s">
        <v>1662</v>
      </c>
      <c r="M109" s="9" t="s">
        <v>1663</v>
      </c>
      <c r="N109" s="12">
        <v>3.97945E8</v>
      </c>
      <c r="O109" s="9" t="s">
        <v>1586</v>
      </c>
    </row>
    <row r="110">
      <c r="A110" s="9" t="s">
        <v>560</v>
      </c>
      <c r="B110" s="10">
        <v>44561.0</v>
      </c>
      <c r="C110" s="11">
        <v>2.0</v>
      </c>
      <c r="D110" s="9" t="s">
        <v>193</v>
      </c>
      <c r="E110" s="11">
        <v>14605.0</v>
      </c>
      <c r="F110" s="9" t="s">
        <v>1661</v>
      </c>
      <c r="G110" s="9" t="s">
        <v>1582</v>
      </c>
      <c r="H110" s="9" t="s">
        <v>1583</v>
      </c>
      <c r="I110" s="9" t="s">
        <v>1584</v>
      </c>
      <c r="J110" s="10">
        <v>44197.0</v>
      </c>
      <c r="K110" s="10">
        <v>44561.0</v>
      </c>
      <c r="L110" s="9" t="s">
        <v>1662</v>
      </c>
      <c r="M110" s="9" t="s">
        <v>1663</v>
      </c>
      <c r="N110" s="12">
        <v>1.133395E9</v>
      </c>
      <c r="O110" s="9" t="s">
        <v>1586</v>
      </c>
    </row>
    <row r="111">
      <c r="A111" s="9" t="s">
        <v>561</v>
      </c>
      <c r="B111" s="10">
        <v>44561.0</v>
      </c>
      <c r="C111" s="11">
        <v>1.0</v>
      </c>
      <c r="D111" s="9" t="s">
        <v>562</v>
      </c>
      <c r="E111" s="11">
        <v>26476.0</v>
      </c>
      <c r="F111" s="9" t="s">
        <v>1661</v>
      </c>
      <c r="G111" s="9" t="s">
        <v>1582</v>
      </c>
      <c r="H111" s="9" t="s">
        <v>1583</v>
      </c>
      <c r="I111" s="9" t="s">
        <v>1584</v>
      </c>
      <c r="J111" s="10">
        <v>44197.0</v>
      </c>
      <c r="K111" s="10">
        <v>44561.0</v>
      </c>
      <c r="L111" s="9" t="s">
        <v>1662</v>
      </c>
      <c r="M111" s="9" t="s">
        <v>1663</v>
      </c>
      <c r="N111" s="12">
        <v>-5.2106E7</v>
      </c>
      <c r="O111" s="9" t="s">
        <v>1586</v>
      </c>
    </row>
    <row r="112">
      <c r="A112" s="9" t="s">
        <v>563</v>
      </c>
      <c r="B112" s="10">
        <v>44561.0</v>
      </c>
      <c r="C112" s="11">
        <v>1.0</v>
      </c>
      <c r="D112" s="9" t="s">
        <v>564</v>
      </c>
      <c r="E112" s="11">
        <v>20001.0</v>
      </c>
      <c r="F112" s="9" t="s">
        <v>1661</v>
      </c>
      <c r="G112" s="9" t="s">
        <v>1582</v>
      </c>
      <c r="H112" s="9" t="s">
        <v>1583</v>
      </c>
      <c r="I112" s="9" t="s">
        <v>1584</v>
      </c>
      <c r="J112" s="10">
        <v>44197.0</v>
      </c>
      <c r="K112" s="10">
        <v>44561.0</v>
      </c>
      <c r="L112" s="9" t="s">
        <v>1662</v>
      </c>
      <c r="M112" s="9" t="s">
        <v>1663</v>
      </c>
      <c r="N112" s="12">
        <v>3537000.0</v>
      </c>
      <c r="O112" s="9" t="s">
        <v>1586</v>
      </c>
    </row>
    <row r="113">
      <c r="A113" s="9" t="s">
        <v>565</v>
      </c>
      <c r="B113" s="10">
        <v>44561.0</v>
      </c>
      <c r="C113" s="11">
        <v>1.0</v>
      </c>
      <c r="D113" s="9" t="s">
        <v>234</v>
      </c>
      <c r="E113" s="11">
        <v>18775.0</v>
      </c>
      <c r="F113" s="9" t="s">
        <v>1661</v>
      </c>
      <c r="G113" s="9" t="s">
        <v>1582</v>
      </c>
      <c r="H113" s="9" t="s">
        <v>1583</v>
      </c>
      <c r="I113" s="9" t="s">
        <v>1584</v>
      </c>
      <c r="J113" s="10">
        <v>44197.0</v>
      </c>
      <c r="K113" s="10">
        <v>44561.0</v>
      </c>
      <c r="L113" s="9" t="s">
        <v>1662</v>
      </c>
      <c r="M113" s="9" t="s">
        <v>1663</v>
      </c>
      <c r="N113" s="12">
        <v>-1.7777E8</v>
      </c>
      <c r="O113" s="9" t="s">
        <v>1586</v>
      </c>
    </row>
    <row r="114">
      <c r="A114" s="9" t="s">
        <v>566</v>
      </c>
      <c r="B114" s="10">
        <v>44561.0</v>
      </c>
      <c r="C114" s="11">
        <v>1.0</v>
      </c>
      <c r="D114" s="9" t="s">
        <v>567</v>
      </c>
      <c r="E114" s="11">
        <v>18759.0</v>
      </c>
      <c r="F114" s="9" t="s">
        <v>1661</v>
      </c>
      <c r="G114" s="9" t="s">
        <v>1582</v>
      </c>
      <c r="H114" s="9" t="s">
        <v>1583</v>
      </c>
      <c r="I114" s="9" t="s">
        <v>1584</v>
      </c>
      <c r="J114" s="10">
        <v>44197.0</v>
      </c>
      <c r="K114" s="10">
        <v>44561.0</v>
      </c>
      <c r="L114" s="9" t="s">
        <v>1662</v>
      </c>
      <c r="M114" s="9" t="s">
        <v>1663</v>
      </c>
      <c r="N114" s="12">
        <v>3877000.0</v>
      </c>
      <c r="O114" s="9" t="s">
        <v>1586</v>
      </c>
    </row>
    <row r="115">
      <c r="A115" s="9" t="s">
        <v>568</v>
      </c>
      <c r="B115" s="10">
        <v>44561.0</v>
      </c>
      <c r="C115" s="11">
        <v>1.0</v>
      </c>
      <c r="D115" s="9" t="s">
        <v>365</v>
      </c>
      <c r="E115" s="11">
        <v>19852.0</v>
      </c>
      <c r="F115" s="9" t="s">
        <v>1661</v>
      </c>
      <c r="G115" s="9" t="s">
        <v>1582</v>
      </c>
      <c r="H115" s="9" t="s">
        <v>1583</v>
      </c>
      <c r="I115" s="9" t="s">
        <v>1584</v>
      </c>
      <c r="J115" s="10">
        <v>44197.0</v>
      </c>
      <c r="K115" s="10">
        <v>44561.0</v>
      </c>
      <c r="L115" s="9" t="s">
        <v>1662</v>
      </c>
      <c r="M115" s="9" t="s">
        <v>1663</v>
      </c>
      <c r="N115" s="12">
        <v>4.90879E8</v>
      </c>
      <c r="O115" s="9" t="s">
        <v>1586</v>
      </c>
    </row>
    <row r="116">
      <c r="A116" s="9" t="s">
        <v>569</v>
      </c>
      <c r="B116" s="10">
        <v>44561.0</v>
      </c>
      <c r="C116" s="11">
        <v>1.0</v>
      </c>
      <c r="D116" s="9" t="s">
        <v>570</v>
      </c>
      <c r="E116" s="11">
        <v>26093.0</v>
      </c>
      <c r="F116" s="9" t="s">
        <v>1661</v>
      </c>
      <c r="G116" s="9" t="s">
        <v>1582</v>
      </c>
      <c r="H116" s="9" t="s">
        <v>1583</v>
      </c>
      <c r="I116" s="9" t="s">
        <v>1584</v>
      </c>
      <c r="J116" s="10">
        <v>44197.0</v>
      </c>
      <c r="K116" s="10">
        <v>44561.0</v>
      </c>
      <c r="L116" s="9" t="s">
        <v>1662</v>
      </c>
      <c r="M116" s="9" t="s">
        <v>1663</v>
      </c>
      <c r="N116" s="12">
        <v>-7.4517E7</v>
      </c>
      <c r="O116" s="9" t="s">
        <v>1586</v>
      </c>
    </row>
    <row r="117">
      <c r="A117" s="9" t="s">
        <v>571</v>
      </c>
      <c r="B117" s="10">
        <v>44561.0</v>
      </c>
      <c r="C117" s="11">
        <v>1.0</v>
      </c>
      <c r="D117" s="9" t="s">
        <v>572</v>
      </c>
      <c r="E117" s="11">
        <v>24490.0</v>
      </c>
      <c r="F117" s="9" t="s">
        <v>1661</v>
      </c>
      <c r="G117" s="9" t="s">
        <v>1582</v>
      </c>
      <c r="H117" s="9" t="s">
        <v>1583</v>
      </c>
      <c r="I117" s="9" t="s">
        <v>1584</v>
      </c>
      <c r="J117" s="10">
        <v>44197.0</v>
      </c>
      <c r="K117" s="10">
        <v>44561.0</v>
      </c>
      <c r="L117" s="9" t="s">
        <v>1662</v>
      </c>
      <c r="M117" s="9" t="s">
        <v>1663</v>
      </c>
      <c r="N117" s="12">
        <v>1.72428E8</v>
      </c>
      <c r="O117" s="9" t="s">
        <v>1586</v>
      </c>
    </row>
    <row r="118">
      <c r="A118" s="9" t="s">
        <v>573</v>
      </c>
      <c r="B118" s="10">
        <v>44561.0</v>
      </c>
      <c r="C118" s="11">
        <v>1.0</v>
      </c>
      <c r="D118" s="9" t="s">
        <v>574</v>
      </c>
      <c r="E118" s="11">
        <v>26883.0</v>
      </c>
      <c r="F118" s="9" t="s">
        <v>1661</v>
      </c>
      <c r="G118" s="9" t="s">
        <v>1582</v>
      </c>
      <c r="H118" s="9" t="s">
        <v>1583</v>
      </c>
      <c r="I118" s="9" t="s">
        <v>1584</v>
      </c>
      <c r="J118" s="10">
        <v>44197.0</v>
      </c>
      <c r="K118" s="10">
        <v>44561.0</v>
      </c>
      <c r="L118" s="9" t="s">
        <v>1662</v>
      </c>
      <c r="M118" s="9" t="s">
        <v>1663</v>
      </c>
      <c r="N118" s="12">
        <v>4.1132E7</v>
      </c>
      <c r="O118" s="9" t="s">
        <v>1586</v>
      </c>
    </row>
    <row r="119">
      <c r="A119" s="9" t="s">
        <v>575</v>
      </c>
      <c r="B119" s="10">
        <v>44561.0</v>
      </c>
      <c r="C119" s="11">
        <v>1.0</v>
      </c>
      <c r="D119" s="9" t="s">
        <v>87</v>
      </c>
      <c r="E119" s="11">
        <v>18724.0</v>
      </c>
      <c r="F119" s="9" t="s">
        <v>1661</v>
      </c>
      <c r="G119" s="9" t="s">
        <v>1582</v>
      </c>
      <c r="H119" s="9" t="s">
        <v>1583</v>
      </c>
      <c r="I119" s="9" t="s">
        <v>1584</v>
      </c>
      <c r="J119" s="10">
        <v>44197.0</v>
      </c>
      <c r="K119" s="10">
        <v>44561.0</v>
      </c>
      <c r="L119" s="9" t="s">
        <v>1662</v>
      </c>
      <c r="M119" s="9" t="s">
        <v>1663</v>
      </c>
      <c r="N119" s="12">
        <v>8.079261E9</v>
      </c>
      <c r="O119" s="9" t="s">
        <v>1586</v>
      </c>
    </row>
    <row r="120">
      <c r="A120" s="9" t="s">
        <v>576</v>
      </c>
      <c r="B120" s="10">
        <v>44561.0</v>
      </c>
      <c r="C120" s="11">
        <v>1.0</v>
      </c>
      <c r="D120" s="9" t="s">
        <v>267</v>
      </c>
      <c r="E120" s="11">
        <v>20788.0</v>
      </c>
      <c r="F120" s="9" t="s">
        <v>1661</v>
      </c>
      <c r="G120" s="9" t="s">
        <v>1582</v>
      </c>
      <c r="H120" s="9" t="s">
        <v>1583</v>
      </c>
      <c r="I120" s="9" t="s">
        <v>1584</v>
      </c>
      <c r="J120" s="10">
        <v>44197.0</v>
      </c>
      <c r="K120" s="10">
        <v>44561.0</v>
      </c>
      <c r="L120" s="9" t="s">
        <v>1662</v>
      </c>
      <c r="M120" s="9" t="s">
        <v>1663</v>
      </c>
      <c r="N120" s="12">
        <v>4.341997E9</v>
      </c>
      <c r="O120" s="9" t="s">
        <v>1586</v>
      </c>
    </row>
    <row r="121">
      <c r="A121" s="9" t="s">
        <v>577</v>
      </c>
      <c r="B121" s="10">
        <v>44561.0</v>
      </c>
      <c r="C121" s="11">
        <v>1.0</v>
      </c>
      <c r="D121" s="9" t="s">
        <v>163</v>
      </c>
      <c r="E121" s="11">
        <v>18953.0</v>
      </c>
      <c r="F121" s="9" t="s">
        <v>1661</v>
      </c>
      <c r="G121" s="9" t="s">
        <v>1582</v>
      </c>
      <c r="H121" s="9" t="s">
        <v>1583</v>
      </c>
      <c r="I121" s="9" t="s">
        <v>1584</v>
      </c>
      <c r="J121" s="10">
        <v>44197.0</v>
      </c>
      <c r="K121" s="10">
        <v>44561.0</v>
      </c>
      <c r="L121" s="9" t="s">
        <v>1662</v>
      </c>
      <c r="M121" s="9" t="s">
        <v>1663</v>
      </c>
      <c r="N121" s="12">
        <v>1.217513E9</v>
      </c>
      <c r="O121" s="9" t="s">
        <v>1586</v>
      </c>
    </row>
    <row r="122">
      <c r="A122" s="9" t="s">
        <v>578</v>
      </c>
      <c r="B122" s="10">
        <v>44561.0</v>
      </c>
      <c r="C122" s="11">
        <v>1.0</v>
      </c>
      <c r="D122" s="9" t="s">
        <v>178</v>
      </c>
      <c r="E122" s="11">
        <v>19763.0</v>
      </c>
      <c r="F122" s="9" t="s">
        <v>1661</v>
      </c>
      <c r="G122" s="9" t="s">
        <v>1582</v>
      </c>
      <c r="H122" s="9" t="s">
        <v>1583</v>
      </c>
      <c r="I122" s="9" t="s">
        <v>1584</v>
      </c>
      <c r="J122" s="10">
        <v>44197.0</v>
      </c>
      <c r="K122" s="10">
        <v>44561.0</v>
      </c>
      <c r="L122" s="9" t="s">
        <v>1662</v>
      </c>
      <c r="M122" s="9" t="s">
        <v>1663</v>
      </c>
      <c r="N122" s="12">
        <v>2.159838E9</v>
      </c>
      <c r="O122" s="9" t="s">
        <v>1586</v>
      </c>
    </row>
    <row r="123">
      <c r="A123" s="9" t="s">
        <v>579</v>
      </c>
      <c r="B123" s="10">
        <v>44561.0</v>
      </c>
      <c r="C123" s="11">
        <v>1.0</v>
      </c>
      <c r="D123" s="9" t="s">
        <v>91</v>
      </c>
      <c r="E123" s="11">
        <v>19119.0</v>
      </c>
      <c r="F123" s="9" t="s">
        <v>1661</v>
      </c>
      <c r="G123" s="9" t="s">
        <v>1582</v>
      </c>
      <c r="H123" s="9" t="s">
        <v>1583</v>
      </c>
      <c r="I123" s="9" t="s">
        <v>1584</v>
      </c>
      <c r="J123" s="10">
        <v>44197.0</v>
      </c>
      <c r="K123" s="10">
        <v>44561.0</v>
      </c>
      <c r="L123" s="9" t="s">
        <v>1662</v>
      </c>
      <c r="M123" s="9" t="s">
        <v>1663</v>
      </c>
      <c r="N123" s="12">
        <v>-127000.0</v>
      </c>
      <c r="O123" s="9" t="s">
        <v>1586</v>
      </c>
    </row>
    <row r="124">
      <c r="A124" s="9" t="s">
        <v>580</v>
      </c>
      <c r="B124" s="10">
        <v>44561.0</v>
      </c>
      <c r="C124" s="11">
        <v>1.0</v>
      </c>
      <c r="D124" s="9" t="s">
        <v>92</v>
      </c>
      <c r="E124" s="11">
        <v>19135.0</v>
      </c>
      <c r="F124" s="9" t="s">
        <v>1661</v>
      </c>
      <c r="G124" s="9" t="s">
        <v>1582</v>
      </c>
      <c r="H124" s="9" t="s">
        <v>1583</v>
      </c>
      <c r="I124" s="9" t="s">
        <v>1584</v>
      </c>
      <c r="J124" s="10">
        <v>44197.0</v>
      </c>
      <c r="K124" s="10">
        <v>44561.0</v>
      </c>
      <c r="L124" s="9" t="s">
        <v>1662</v>
      </c>
      <c r="M124" s="9" t="s">
        <v>1663</v>
      </c>
      <c r="N124" s="12">
        <v>-126000.0</v>
      </c>
      <c r="O124" s="9" t="s">
        <v>1586</v>
      </c>
    </row>
    <row r="125">
      <c r="A125" s="9" t="s">
        <v>581</v>
      </c>
      <c r="B125" s="10">
        <v>44561.0</v>
      </c>
      <c r="C125" s="11">
        <v>1.0</v>
      </c>
      <c r="D125" s="9" t="s">
        <v>582</v>
      </c>
      <c r="E125" s="11">
        <v>19100.0</v>
      </c>
      <c r="F125" s="9" t="s">
        <v>1661</v>
      </c>
      <c r="G125" s="9" t="s">
        <v>1582</v>
      </c>
      <c r="H125" s="9" t="s">
        <v>1583</v>
      </c>
      <c r="I125" s="9" t="s">
        <v>1584</v>
      </c>
      <c r="J125" s="10">
        <v>44197.0</v>
      </c>
      <c r="K125" s="10">
        <v>44561.0</v>
      </c>
      <c r="L125" s="9" t="s">
        <v>1662</v>
      </c>
      <c r="M125" s="9" t="s">
        <v>1663</v>
      </c>
      <c r="N125" s="12">
        <v>-1.36279E8</v>
      </c>
      <c r="O125" s="9" t="s">
        <v>1586</v>
      </c>
    </row>
    <row r="126">
      <c r="A126" s="9" t="s">
        <v>583</v>
      </c>
      <c r="B126" s="10">
        <v>44561.0</v>
      </c>
      <c r="C126" s="11">
        <v>1.0</v>
      </c>
      <c r="D126" s="9" t="s">
        <v>584</v>
      </c>
      <c r="E126" s="11">
        <v>19097.0</v>
      </c>
      <c r="F126" s="9" t="s">
        <v>1661</v>
      </c>
      <c r="G126" s="9" t="s">
        <v>1582</v>
      </c>
      <c r="H126" s="9" t="s">
        <v>1583</v>
      </c>
      <c r="I126" s="9" t="s">
        <v>1584</v>
      </c>
      <c r="J126" s="10">
        <v>44197.0</v>
      </c>
      <c r="K126" s="10">
        <v>44561.0</v>
      </c>
      <c r="L126" s="9" t="s">
        <v>1662</v>
      </c>
      <c r="M126" s="9" t="s">
        <v>1663</v>
      </c>
      <c r="N126" s="12">
        <v>-84000.0</v>
      </c>
      <c r="O126" s="9" t="s">
        <v>1586</v>
      </c>
    </row>
    <row r="127">
      <c r="A127" s="9" t="s">
        <v>585</v>
      </c>
      <c r="B127" s="10">
        <v>44561.0</v>
      </c>
      <c r="C127" s="11">
        <v>1.0</v>
      </c>
      <c r="D127" s="9" t="s">
        <v>586</v>
      </c>
      <c r="E127" s="11">
        <v>22799.0</v>
      </c>
      <c r="F127" s="9" t="s">
        <v>1661</v>
      </c>
      <c r="G127" s="9" t="s">
        <v>1582</v>
      </c>
      <c r="H127" s="9" t="s">
        <v>1583</v>
      </c>
      <c r="I127" s="9" t="s">
        <v>1584</v>
      </c>
      <c r="J127" s="10">
        <v>44197.0</v>
      </c>
      <c r="K127" s="10">
        <v>44561.0</v>
      </c>
      <c r="L127" s="9" t="s">
        <v>1662</v>
      </c>
      <c r="M127" s="9" t="s">
        <v>1663</v>
      </c>
      <c r="N127" s="12">
        <v>2.0179E7</v>
      </c>
      <c r="O127" s="9" t="s">
        <v>1586</v>
      </c>
    </row>
    <row r="128">
      <c r="A128" s="9" t="s">
        <v>587</v>
      </c>
      <c r="B128" s="10">
        <v>44561.0</v>
      </c>
      <c r="C128" s="11">
        <v>1.0</v>
      </c>
      <c r="D128" s="9" t="s">
        <v>588</v>
      </c>
      <c r="E128" s="11">
        <v>25925.0</v>
      </c>
      <c r="F128" s="9" t="s">
        <v>1661</v>
      </c>
      <c r="G128" s="9" t="s">
        <v>1582</v>
      </c>
      <c r="H128" s="9" t="s">
        <v>1583</v>
      </c>
      <c r="I128" s="9" t="s">
        <v>1584</v>
      </c>
      <c r="J128" s="10">
        <v>44197.0</v>
      </c>
      <c r="K128" s="10">
        <v>44561.0</v>
      </c>
      <c r="L128" s="9" t="s">
        <v>1662</v>
      </c>
      <c r="M128" s="9" t="s">
        <v>1663</v>
      </c>
      <c r="N128" s="12">
        <v>-5.0884E7</v>
      </c>
      <c r="O128" s="9" t="s">
        <v>1586</v>
      </c>
    </row>
    <row r="129">
      <c r="A129" s="9" t="s">
        <v>589</v>
      </c>
      <c r="B129" s="10">
        <v>44561.0</v>
      </c>
      <c r="C129" s="11">
        <v>1.0</v>
      </c>
      <c r="D129" s="9" t="s">
        <v>590</v>
      </c>
      <c r="E129" s="11">
        <v>23442.0</v>
      </c>
      <c r="F129" s="9" t="s">
        <v>1661</v>
      </c>
      <c r="G129" s="9" t="s">
        <v>1582</v>
      </c>
      <c r="H129" s="9" t="s">
        <v>1583</v>
      </c>
      <c r="I129" s="9" t="s">
        <v>1584</v>
      </c>
      <c r="J129" s="10">
        <v>44197.0</v>
      </c>
      <c r="K129" s="10">
        <v>44561.0</v>
      </c>
      <c r="L129" s="9" t="s">
        <v>1662</v>
      </c>
      <c r="M129" s="9" t="s">
        <v>1663</v>
      </c>
      <c r="N129" s="12">
        <v>2.27138E8</v>
      </c>
      <c r="O129" s="9" t="s">
        <v>1586</v>
      </c>
    </row>
    <row r="130">
      <c r="A130" s="9" t="s">
        <v>591</v>
      </c>
      <c r="B130" s="10">
        <v>44561.0</v>
      </c>
      <c r="C130" s="11">
        <v>3.0</v>
      </c>
      <c r="D130" s="9" t="s">
        <v>177</v>
      </c>
      <c r="E130" s="11">
        <v>19453.0</v>
      </c>
      <c r="F130" s="9" t="s">
        <v>1661</v>
      </c>
      <c r="G130" s="9" t="s">
        <v>1582</v>
      </c>
      <c r="H130" s="9" t="s">
        <v>1583</v>
      </c>
      <c r="I130" s="9" t="s">
        <v>1584</v>
      </c>
      <c r="J130" s="10">
        <v>44197.0</v>
      </c>
      <c r="K130" s="10">
        <v>44561.0</v>
      </c>
      <c r="L130" s="9" t="s">
        <v>1662</v>
      </c>
      <c r="M130" s="9" t="s">
        <v>1663</v>
      </c>
      <c r="N130" s="12">
        <v>3.72042E8</v>
      </c>
      <c r="O130" s="9" t="s">
        <v>1586</v>
      </c>
    </row>
    <row r="131">
      <c r="A131" s="9" t="s">
        <v>592</v>
      </c>
      <c r="B131" s="10">
        <v>44561.0</v>
      </c>
      <c r="C131" s="11">
        <v>1.0</v>
      </c>
      <c r="D131" s="9" t="s">
        <v>133</v>
      </c>
      <c r="E131" s="11">
        <v>19275.0</v>
      </c>
      <c r="F131" s="9" t="s">
        <v>1661</v>
      </c>
      <c r="G131" s="9" t="s">
        <v>1582</v>
      </c>
      <c r="H131" s="9" t="s">
        <v>1583</v>
      </c>
      <c r="I131" s="9" t="s">
        <v>1584</v>
      </c>
      <c r="J131" s="10">
        <v>44197.0</v>
      </c>
      <c r="K131" s="10">
        <v>44561.0</v>
      </c>
      <c r="L131" s="9" t="s">
        <v>1662</v>
      </c>
      <c r="M131" s="9" t="s">
        <v>1663</v>
      </c>
      <c r="N131" s="12">
        <v>5.00398E8</v>
      </c>
      <c r="O131" s="9" t="s">
        <v>1586</v>
      </c>
    </row>
    <row r="132">
      <c r="A132" s="9" t="s">
        <v>593</v>
      </c>
      <c r="B132" s="10">
        <v>44561.0</v>
      </c>
      <c r="C132" s="11">
        <v>1.0</v>
      </c>
      <c r="D132" s="9" t="s">
        <v>594</v>
      </c>
      <c r="E132" s="11">
        <v>19429.0</v>
      </c>
      <c r="F132" s="9" t="s">
        <v>1661</v>
      </c>
      <c r="G132" s="9" t="s">
        <v>1582</v>
      </c>
      <c r="H132" s="9" t="s">
        <v>1589</v>
      </c>
      <c r="I132" s="9" t="s">
        <v>1584</v>
      </c>
      <c r="J132" s="10">
        <v>44197.0</v>
      </c>
      <c r="K132" s="10">
        <v>44561.0</v>
      </c>
      <c r="L132" s="9" t="s">
        <v>1662</v>
      </c>
      <c r="M132" s="9" t="s">
        <v>1663</v>
      </c>
      <c r="N132" s="12">
        <v>1.167545E9</v>
      </c>
      <c r="O132" s="9" t="s">
        <v>1586</v>
      </c>
    </row>
    <row r="133">
      <c r="A133" s="9" t="s">
        <v>595</v>
      </c>
      <c r="B133" s="10">
        <v>44561.0</v>
      </c>
      <c r="C133" s="11">
        <v>1.0</v>
      </c>
      <c r="D133" s="9" t="s">
        <v>596</v>
      </c>
      <c r="E133" s="11">
        <v>24015.0</v>
      </c>
      <c r="F133" s="9" t="s">
        <v>1661</v>
      </c>
      <c r="G133" s="9" t="s">
        <v>1582</v>
      </c>
      <c r="H133" s="9" t="s">
        <v>1583</v>
      </c>
      <c r="I133" s="9" t="s">
        <v>1584</v>
      </c>
      <c r="J133" s="10">
        <v>44197.0</v>
      </c>
      <c r="K133" s="10">
        <v>44561.0</v>
      </c>
      <c r="L133" s="9" t="s">
        <v>1662</v>
      </c>
      <c r="M133" s="9" t="s">
        <v>1663</v>
      </c>
      <c r="N133" s="12">
        <v>2.069652E9</v>
      </c>
      <c r="O133" s="9" t="s">
        <v>1586</v>
      </c>
    </row>
    <row r="134">
      <c r="A134" s="9" t="s">
        <v>597</v>
      </c>
      <c r="B134" s="10">
        <v>44561.0</v>
      </c>
      <c r="C134" s="11">
        <v>1.0</v>
      </c>
      <c r="D134" s="9" t="s">
        <v>598</v>
      </c>
      <c r="E134" s="11">
        <v>26808.0</v>
      </c>
      <c r="F134" s="9" t="s">
        <v>1661</v>
      </c>
      <c r="G134" s="9" t="s">
        <v>1582</v>
      </c>
      <c r="H134" s="9" t="s">
        <v>1583</v>
      </c>
      <c r="I134" s="9" t="s">
        <v>1584</v>
      </c>
      <c r="J134" s="10">
        <v>44197.0</v>
      </c>
      <c r="K134" s="10">
        <v>44561.0</v>
      </c>
      <c r="L134" s="9" t="s">
        <v>1662</v>
      </c>
      <c r="M134" s="9" t="s">
        <v>1663</v>
      </c>
      <c r="N134" s="12">
        <v>8.57884E8</v>
      </c>
      <c r="O134" s="9" t="s">
        <v>1586</v>
      </c>
    </row>
    <row r="135">
      <c r="A135" s="9" t="s">
        <v>599</v>
      </c>
      <c r="B135" s="10">
        <v>44561.0</v>
      </c>
      <c r="C135" s="11">
        <v>1.0</v>
      </c>
      <c r="D135" s="9" t="s">
        <v>600</v>
      </c>
      <c r="E135" s="11">
        <v>24740.0</v>
      </c>
      <c r="F135" s="9" t="s">
        <v>1661</v>
      </c>
      <c r="G135" s="9" t="s">
        <v>1582</v>
      </c>
      <c r="H135" s="9" t="s">
        <v>1583</v>
      </c>
      <c r="I135" s="9" t="s">
        <v>1584</v>
      </c>
      <c r="J135" s="10">
        <v>44197.0</v>
      </c>
      <c r="K135" s="10">
        <v>44561.0</v>
      </c>
      <c r="L135" s="9" t="s">
        <v>1662</v>
      </c>
      <c r="M135" s="9" t="s">
        <v>1663</v>
      </c>
      <c r="N135" s="12">
        <v>2.687908E9</v>
      </c>
      <c r="O135" s="9" t="s">
        <v>1586</v>
      </c>
    </row>
    <row r="136">
      <c r="A136" s="9" t="s">
        <v>601</v>
      </c>
      <c r="B136" s="10">
        <v>44561.0</v>
      </c>
      <c r="C136" s="11">
        <v>1.0</v>
      </c>
      <c r="D136" s="9" t="s">
        <v>196</v>
      </c>
      <c r="E136" s="11">
        <v>21237.0</v>
      </c>
      <c r="F136" s="9" t="s">
        <v>1661</v>
      </c>
      <c r="G136" s="9" t="s">
        <v>1582</v>
      </c>
      <c r="H136" s="9" t="s">
        <v>1583</v>
      </c>
      <c r="I136" s="9" t="s">
        <v>1584</v>
      </c>
      <c r="J136" s="10">
        <v>44197.0</v>
      </c>
      <c r="K136" s="10">
        <v>44561.0</v>
      </c>
      <c r="L136" s="9" t="s">
        <v>1662</v>
      </c>
      <c r="M136" s="9" t="s">
        <v>1663</v>
      </c>
      <c r="N136" s="12">
        <v>1.1733E9</v>
      </c>
      <c r="O136" s="9" t="s">
        <v>1586</v>
      </c>
    </row>
    <row r="137">
      <c r="A137" s="9" t="s">
        <v>602</v>
      </c>
      <c r="B137" s="10">
        <v>44561.0</v>
      </c>
      <c r="C137" s="11">
        <v>1.0</v>
      </c>
      <c r="D137" s="9" t="s">
        <v>603</v>
      </c>
      <c r="E137" s="11">
        <v>21555.0</v>
      </c>
      <c r="F137" s="9" t="s">
        <v>1661</v>
      </c>
      <c r="G137" s="9" t="s">
        <v>1582</v>
      </c>
      <c r="H137" s="9" t="s">
        <v>1583</v>
      </c>
      <c r="I137" s="9" t="s">
        <v>1584</v>
      </c>
      <c r="J137" s="10">
        <v>44197.0</v>
      </c>
      <c r="K137" s="10">
        <v>44561.0</v>
      </c>
      <c r="L137" s="9" t="s">
        <v>1662</v>
      </c>
      <c r="M137" s="9" t="s">
        <v>1663</v>
      </c>
      <c r="N137" s="12">
        <v>4.76747E8</v>
      </c>
      <c r="O137" s="9" t="s">
        <v>1586</v>
      </c>
    </row>
    <row r="138">
      <c r="A138" s="9" t="s">
        <v>604</v>
      </c>
      <c r="B138" s="10">
        <v>44561.0</v>
      </c>
      <c r="C138" s="11">
        <v>1.0</v>
      </c>
      <c r="D138" s="9" t="s">
        <v>605</v>
      </c>
      <c r="E138" s="11">
        <v>24945.0</v>
      </c>
      <c r="F138" s="9" t="s">
        <v>1661</v>
      </c>
      <c r="G138" s="9" t="s">
        <v>1582</v>
      </c>
      <c r="H138" s="9" t="s">
        <v>1583</v>
      </c>
      <c r="I138" s="9" t="s">
        <v>1584</v>
      </c>
      <c r="J138" s="10">
        <v>44197.0</v>
      </c>
      <c r="K138" s="10">
        <v>44561.0</v>
      </c>
      <c r="L138" s="9" t="s">
        <v>1662</v>
      </c>
      <c r="M138" s="9" t="s">
        <v>1663</v>
      </c>
      <c r="N138" s="12">
        <v>-1.09151E8</v>
      </c>
      <c r="O138" s="9" t="s">
        <v>1586</v>
      </c>
    </row>
    <row r="139">
      <c r="A139" s="9" t="s">
        <v>606</v>
      </c>
      <c r="B139" s="10">
        <v>44561.0</v>
      </c>
      <c r="C139" s="11">
        <v>1.0</v>
      </c>
      <c r="D139" s="9" t="s">
        <v>84</v>
      </c>
      <c r="E139" s="11">
        <v>19305.0</v>
      </c>
      <c r="F139" s="9" t="s">
        <v>1661</v>
      </c>
      <c r="G139" s="9" t="s">
        <v>1582</v>
      </c>
      <c r="H139" s="9" t="s">
        <v>1583</v>
      </c>
      <c r="I139" s="9" t="s">
        <v>1584</v>
      </c>
      <c r="J139" s="10">
        <v>44197.0</v>
      </c>
      <c r="K139" s="10">
        <v>44561.0</v>
      </c>
      <c r="L139" s="9" t="s">
        <v>1662</v>
      </c>
      <c r="M139" s="9" t="s">
        <v>1663</v>
      </c>
      <c r="N139" s="12">
        <v>-8.0261E7</v>
      </c>
      <c r="O139" s="9" t="s">
        <v>1586</v>
      </c>
    </row>
    <row r="140">
      <c r="A140" s="9" t="s">
        <v>607</v>
      </c>
      <c r="B140" s="10">
        <v>44561.0</v>
      </c>
      <c r="C140" s="11">
        <v>1.0</v>
      </c>
      <c r="D140" s="9" t="s">
        <v>272</v>
      </c>
      <c r="E140" s="11">
        <v>20613.0</v>
      </c>
      <c r="F140" s="9" t="s">
        <v>1661</v>
      </c>
      <c r="G140" s="9" t="s">
        <v>1582</v>
      </c>
      <c r="H140" s="9" t="s">
        <v>1583</v>
      </c>
      <c r="I140" s="9" t="s">
        <v>1584</v>
      </c>
      <c r="J140" s="10">
        <v>44197.0</v>
      </c>
      <c r="K140" s="10">
        <v>44561.0</v>
      </c>
      <c r="L140" s="9" t="s">
        <v>1662</v>
      </c>
      <c r="M140" s="9" t="s">
        <v>1663</v>
      </c>
      <c r="N140" s="12">
        <v>-6.3042E7</v>
      </c>
      <c r="O140" s="9" t="s">
        <v>1586</v>
      </c>
    </row>
    <row r="141">
      <c r="A141" s="9" t="s">
        <v>608</v>
      </c>
      <c r="B141" s="10">
        <v>44561.0</v>
      </c>
      <c r="C141" s="11">
        <v>2.0</v>
      </c>
      <c r="D141" s="9" t="s">
        <v>200</v>
      </c>
      <c r="E141" s="11">
        <v>18309.0</v>
      </c>
      <c r="F141" s="9" t="s">
        <v>1661</v>
      </c>
      <c r="G141" s="9" t="s">
        <v>1582</v>
      </c>
      <c r="H141" s="9" t="s">
        <v>1583</v>
      </c>
      <c r="I141" s="9" t="s">
        <v>1584</v>
      </c>
      <c r="J141" s="10">
        <v>44197.0</v>
      </c>
      <c r="K141" s="10">
        <v>44561.0</v>
      </c>
      <c r="L141" s="9" t="s">
        <v>1662</v>
      </c>
      <c r="M141" s="9" t="s">
        <v>1663</v>
      </c>
      <c r="N141" s="12">
        <v>1.025545E9</v>
      </c>
      <c r="O141" s="9" t="s">
        <v>1586</v>
      </c>
    </row>
    <row r="142">
      <c r="A142" s="9" t="s">
        <v>609</v>
      </c>
      <c r="B142" s="10">
        <v>44561.0</v>
      </c>
      <c r="C142" s="11">
        <v>1.0</v>
      </c>
      <c r="D142" s="9" t="s">
        <v>312</v>
      </c>
      <c r="E142" s="11">
        <v>9717.0</v>
      </c>
      <c r="F142" s="9" t="s">
        <v>1661</v>
      </c>
      <c r="G142" s="9" t="s">
        <v>1582</v>
      </c>
      <c r="H142" s="9" t="s">
        <v>1583</v>
      </c>
      <c r="I142" s="9" t="s">
        <v>1584</v>
      </c>
      <c r="J142" s="10">
        <v>44197.0</v>
      </c>
      <c r="K142" s="10">
        <v>44561.0</v>
      </c>
      <c r="L142" s="9" t="s">
        <v>1662</v>
      </c>
      <c r="M142" s="9" t="s">
        <v>1663</v>
      </c>
      <c r="N142" s="12">
        <v>-7000.0</v>
      </c>
      <c r="O142" s="9" t="s">
        <v>1586</v>
      </c>
    </row>
    <row r="143">
      <c r="A143" s="9" t="s">
        <v>610</v>
      </c>
      <c r="B143" s="10">
        <v>44561.0</v>
      </c>
      <c r="C143" s="11">
        <v>1.0</v>
      </c>
      <c r="D143" s="9" t="s">
        <v>611</v>
      </c>
      <c r="E143" s="11">
        <v>26166.0</v>
      </c>
      <c r="F143" s="9" t="s">
        <v>1661</v>
      </c>
      <c r="G143" s="9" t="s">
        <v>1582</v>
      </c>
      <c r="H143" s="9" t="s">
        <v>1583</v>
      </c>
      <c r="I143" s="9" t="s">
        <v>1584</v>
      </c>
      <c r="J143" s="10">
        <v>44197.0</v>
      </c>
      <c r="K143" s="10">
        <v>44561.0</v>
      </c>
      <c r="L143" s="9" t="s">
        <v>1662</v>
      </c>
      <c r="M143" s="9" t="s">
        <v>1663</v>
      </c>
      <c r="N143" s="12">
        <v>2.0623E7</v>
      </c>
      <c r="O143" s="9" t="s">
        <v>1586</v>
      </c>
    </row>
    <row r="144">
      <c r="A144" s="9" t="s">
        <v>612</v>
      </c>
      <c r="B144" s="10">
        <v>44561.0</v>
      </c>
      <c r="C144" s="11">
        <v>1.0</v>
      </c>
      <c r="D144" s="9" t="s">
        <v>613</v>
      </c>
      <c r="E144" s="11">
        <v>23221.0</v>
      </c>
      <c r="F144" s="9" t="s">
        <v>1661</v>
      </c>
      <c r="G144" s="9" t="s">
        <v>1582</v>
      </c>
      <c r="H144" s="9" t="s">
        <v>1583</v>
      </c>
      <c r="I144" s="9" t="s">
        <v>1584</v>
      </c>
      <c r="J144" s="10">
        <v>44197.0</v>
      </c>
      <c r="K144" s="10">
        <v>44561.0</v>
      </c>
      <c r="L144" s="9" t="s">
        <v>1662</v>
      </c>
      <c r="M144" s="9" t="s">
        <v>1663</v>
      </c>
      <c r="N144" s="12">
        <v>5.2483E7</v>
      </c>
      <c r="O144" s="9" t="s">
        <v>1586</v>
      </c>
    </row>
    <row r="145">
      <c r="A145" s="9" t="s">
        <v>614</v>
      </c>
      <c r="B145" s="10">
        <v>44561.0</v>
      </c>
      <c r="C145" s="11">
        <v>1.0</v>
      </c>
      <c r="D145" s="9" t="s">
        <v>615</v>
      </c>
      <c r="E145" s="11">
        <v>24708.0</v>
      </c>
      <c r="F145" s="9" t="s">
        <v>1661</v>
      </c>
      <c r="G145" s="9" t="s">
        <v>1582</v>
      </c>
      <c r="H145" s="9" t="s">
        <v>1589</v>
      </c>
      <c r="I145" s="9" t="s">
        <v>1584</v>
      </c>
      <c r="J145" s="10">
        <v>44197.0</v>
      </c>
      <c r="K145" s="10">
        <v>44561.0</v>
      </c>
      <c r="L145" s="9" t="s">
        <v>1662</v>
      </c>
      <c r="M145" s="9" t="s">
        <v>1663</v>
      </c>
      <c r="N145" s="12">
        <v>3.059674E9</v>
      </c>
      <c r="O145" s="9" t="s">
        <v>1586</v>
      </c>
    </row>
    <row r="146">
      <c r="A146" s="9" t="s">
        <v>616</v>
      </c>
      <c r="B146" s="10">
        <v>44561.0</v>
      </c>
      <c r="C146" s="11">
        <v>1.0</v>
      </c>
      <c r="D146" s="9" t="s">
        <v>617</v>
      </c>
      <c r="E146" s="11">
        <v>24392.0</v>
      </c>
      <c r="F146" s="9" t="s">
        <v>1661</v>
      </c>
      <c r="G146" s="9" t="s">
        <v>1582</v>
      </c>
      <c r="H146" s="9" t="s">
        <v>1583</v>
      </c>
      <c r="I146" s="9" t="s">
        <v>1584</v>
      </c>
      <c r="J146" s="10">
        <v>44197.0</v>
      </c>
      <c r="K146" s="10">
        <v>44561.0</v>
      </c>
      <c r="L146" s="9" t="s">
        <v>1662</v>
      </c>
      <c r="M146" s="9" t="s">
        <v>1663</v>
      </c>
      <c r="N146" s="12">
        <v>4.97795E8</v>
      </c>
      <c r="O146" s="9" t="s">
        <v>1586</v>
      </c>
    </row>
    <row r="147">
      <c r="A147" s="9" t="s">
        <v>618</v>
      </c>
      <c r="B147" s="10">
        <v>44561.0</v>
      </c>
      <c r="C147" s="11">
        <v>1.0</v>
      </c>
      <c r="D147" s="9" t="s">
        <v>619</v>
      </c>
      <c r="E147" s="11">
        <v>26301.0</v>
      </c>
      <c r="F147" s="9" t="s">
        <v>1661</v>
      </c>
      <c r="G147" s="9" t="s">
        <v>1582</v>
      </c>
      <c r="H147" s="9" t="s">
        <v>1583</v>
      </c>
      <c r="I147" s="9" t="s">
        <v>1584</v>
      </c>
      <c r="J147" s="10">
        <v>44197.0</v>
      </c>
      <c r="K147" s="10">
        <v>44561.0</v>
      </c>
      <c r="L147" s="9" t="s">
        <v>1662</v>
      </c>
      <c r="M147" s="9" t="s">
        <v>1663</v>
      </c>
      <c r="N147" s="12">
        <v>8.82173E8</v>
      </c>
      <c r="O147" s="9" t="s">
        <v>1586</v>
      </c>
    </row>
    <row r="148">
      <c r="A148" s="9" t="s">
        <v>620</v>
      </c>
      <c r="B148" s="10">
        <v>44561.0</v>
      </c>
      <c r="C148" s="11">
        <v>1.0</v>
      </c>
      <c r="D148" s="9" t="s">
        <v>621</v>
      </c>
      <c r="E148" s="11">
        <v>22683.0</v>
      </c>
      <c r="F148" s="9" t="s">
        <v>1661</v>
      </c>
      <c r="G148" s="9" t="s">
        <v>1582</v>
      </c>
      <c r="H148" s="9" t="s">
        <v>1583</v>
      </c>
      <c r="I148" s="9" t="s">
        <v>1584</v>
      </c>
      <c r="J148" s="10">
        <v>44197.0</v>
      </c>
      <c r="K148" s="10">
        <v>44561.0</v>
      </c>
      <c r="L148" s="9" t="s">
        <v>1662</v>
      </c>
      <c r="M148" s="9" t="s">
        <v>1663</v>
      </c>
      <c r="N148" s="12">
        <v>2.9569E7</v>
      </c>
      <c r="O148" s="9" t="s">
        <v>1586</v>
      </c>
    </row>
    <row r="149">
      <c r="A149" s="9" t="s">
        <v>622</v>
      </c>
      <c r="B149" s="10">
        <v>44561.0</v>
      </c>
      <c r="C149" s="11">
        <v>1.0</v>
      </c>
      <c r="D149" s="9" t="s">
        <v>623</v>
      </c>
      <c r="E149" s="11">
        <v>26387.0</v>
      </c>
      <c r="F149" s="9" t="s">
        <v>1661</v>
      </c>
      <c r="G149" s="9" t="s">
        <v>1582</v>
      </c>
      <c r="H149" s="9" t="s">
        <v>1583</v>
      </c>
      <c r="I149" s="9" t="s">
        <v>1584</v>
      </c>
      <c r="J149" s="10">
        <v>44197.0</v>
      </c>
      <c r="K149" s="10">
        <v>44561.0</v>
      </c>
      <c r="L149" s="9" t="s">
        <v>1662</v>
      </c>
      <c r="M149" s="9" t="s">
        <v>1663</v>
      </c>
      <c r="N149" s="12">
        <v>9972000.0</v>
      </c>
      <c r="O149" s="9" t="s">
        <v>1586</v>
      </c>
    </row>
    <row r="150">
      <c r="A150" s="9" t="s">
        <v>624</v>
      </c>
      <c r="B150" s="10">
        <v>44561.0</v>
      </c>
      <c r="C150" s="11">
        <v>1.0</v>
      </c>
      <c r="D150" s="9" t="s">
        <v>625</v>
      </c>
      <c r="E150" s="11">
        <v>22357.0</v>
      </c>
      <c r="F150" s="9" t="s">
        <v>1661</v>
      </c>
      <c r="G150" s="9" t="s">
        <v>1582</v>
      </c>
      <c r="H150" s="9" t="s">
        <v>1583</v>
      </c>
      <c r="I150" s="9" t="s">
        <v>1584</v>
      </c>
      <c r="J150" s="10">
        <v>44197.0</v>
      </c>
      <c r="K150" s="10">
        <v>44561.0</v>
      </c>
      <c r="L150" s="9" t="s">
        <v>1662</v>
      </c>
      <c r="M150" s="9" t="s">
        <v>1663</v>
      </c>
      <c r="N150" s="12">
        <v>2.74868E8</v>
      </c>
      <c r="O150" s="9" t="s">
        <v>1586</v>
      </c>
    </row>
    <row r="151">
      <c r="A151" s="9" t="s">
        <v>626</v>
      </c>
      <c r="B151" s="10">
        <v>44561.0</v>
      </c>
      <c r="C151" s="11">
        <v>1.0</v>
      </c>
      <c r="D151" s="9" t="s">
        <v>627</v>
      </c>
      <c r="E151" s="11">
        <v>19470.0</v>
      </c>
      <c r="F151" s="9" t="s">
        <v>1661</v>
      </c>
      <c r="G151" s="9" t="s">
        <v>1582</v>
      </c>
      <c r="H151" s="9" t="s">
        <v>1589</v>
      </c>
      <c r="I151" s="9" t="s">
        <v>1584</v>
      </c>
      <c r="J151" s="10">
        <v>44197.0</v>
      </c>
      <c r="K151" s="10">
        <v>44561.0</v>
      </c>
      <c r="L151" s="9" t="s">
        <v>1662</v>
      </c>
      <c r="M151" s="9" t="s">
        <v>1663</v>
      </c>
      <c r="N151" s="12">
        <v>-1.187507E9</v>
      </c>
      <c r="O151" s="9" t="s">
        <v>1586</v>
      </c>
    </row>
    <row r="152">
      <c r="A152" s="9" t="s">
        <v>628</v>
      </c>
      <c r="B152" s="10">
        <v>44561.0</v>
      </c>
      <c r="C152" s="11">
        <v>1.0</v>
      </c>
      <c r="D152" s="9" t="s">
        <v>629</v>
      </c>
      <c r="E152" s="11">
        <v>25895.0</v>
      </c>
      <c r="F152" s="9" t="s">
        <v>1661</v>
      </c>
      <c r="G152" s="9" t="s">
        <v>1582</v>
      </c>
      <c r="H152" s="9" t="s">
        <v>1583</v>
      </c>
      <c r="I152" s="9" t="s">
        <v>1584</v>
      </c>
      <c r="J152" s="10">
        <v>44197.0</v>
      </c>
      <c r="K152" s="10">
        <v>44561.0</v>
      </c>
      <c r="L152" s="9" t="s">
        <v>1662</v>
      </c>
      <c r="M152" s="9" t="s">
        <v>1663</v>
      </c>
      <c r="N152" s="12">
        <v>7.2454E7</v>
      </c>
      <c r="O152" s="9" t="s">
        <v>1586</v>
      </c>
    </row>
    <row r="153">
      <c r="A153" s="9" t="s">
        <v>630</v>
      </c>
      <c r="B153" s="10">
        <v>44561.0</v>
      </c>
      <c r="C153" s="11">
        <v>1.0</v>
      </c>
      <c r="D153" s="9" t="s">
        <v>631</v>
      </c>
      <c r="E153" s="11">
        <v>24767.0</v>
      </c>
      <c r="F153" s="9" t="s">
        <v>1661</v>
      </c>
      <c r="G153" s="9" t="s">
        <v>1582</v>
      </c>
      <c r="H153" s="9" t="s">
        <v>1583</v>
      </c>
      <c r="I153" s="9" t="s">
        <v>1584</v>
      </c>
      <c r="J153" s="10">
        <v>44197.0</v>
      </c>
      <c r="K153" s="10">
        <v>44561.0</v>
      </c>
      <c r="L153" s="9" t="s">
        <v>1662</v>
      </c>
      <c r="M153" s="9" t="s">
        <v>1663</v>
      </c>
      <c r="N153" s="12">
        <v>7.7058E7</v>
      </c>
      <c r="O153" s="9" t="s">
        <v>1586</v>
      </c>
    </row>
    <row r="154">
      <c r="A154" s="9" t="s">
        <v>632</v>
      </c>
      <c r="B154" s="10">
        <v>44561.0</v>
      </c>
      <c r="C154" s="11">
        <v>1.0</v>
      </c>
      <c r="D154" s="9" t="s">
        <v>633</v>
      </c>
      <c r="E154" s="11">
        <v>24821.0</v>
      </c>
      <c r="F154" s="9" t="s">
        <v>1661</v>
      </c>
      <c r="G154" s="9" t="s">
        <v>1582</v>
      </c>
      <c r="H154" s="9" t="s">
        <v>1583</v>
      </c>
      <c r="I154" s="9" t="s">
        <v>1584</v>
      </c>
      <c r="J154" s="10">
        <v>44197.0</v>
      </c>
      <c r="K154" s="10">
        <v>44561.0</v>
      </c>
      <c r="L154" s="9" t="s">
        <v>1662</v>
      </c>
      <c r="M154" s="9" t="s">
        <v>1663</v>
      </c>
      <c r="N154" s="12">
        <v>1.575306E9</v>
      </c>
      <c r="O154" s="9" t="s">
        <v>1586</v>
      </c>
    </row>
    <row r="155">
      <c r="A155" s="9" t="s">
        <v>634</v>
      </c>
      <c r="B155" s="10">
        <v>44561.0</v>
      </c>
      <c r="C155" s="11">
        <v>1.0</v>
      </c>
      <c r="D155" s="9" t="s">
        <v>635</v>
      </c>
      <c r="E155" s="11">
        <v>25372.0</v>
      </c>
      <c r="F155" s="9" t="s">
        <v>1661</v>
      </c>
      <c r="G155" s="9" t="s">
        <v>1582</v>
      </c>
      <c r="H155" s="9" t="s">
        <v>1583</v>
      </c>
      <c r="I155" s="9" t="s">
        <v>1584</v>
      </c>
      <c r="J155" s="10">
        <v>44197.0</v>
      </c>
      <c r="K155" s="10">
        <v>44561.0</v>
      </c>
      <c r="L155" s="9" t="s">
        <v>1662</v>
      </c>
      <c r="M155" s="9" t="s">
        <v>1663</v>
      </c>
      <c r="N155" s="12">
        <v>1.61E9</v>
      </c>
      <c r="O155" s="9" t="s">
        <v>1586</v>
      </c>
    </row>
    <row r="156">
      <c r="A156" s="9" t="s">
        <v>636</v>
      </c>
      <c r="B156" s="10">
        <v>44561.0</v>
      </c>
      <c r="C156" s="11">
        <v>1.0</v>
      </c>
      <c r="D156" s="9" t="s">
        <v>217</v>
      </c>
      <c r="E156" s="11">
        <v>19569.0</v>
      </c>
      <c r="F156" s="9" t="s">
        <v>1661</v>
      </c>
      <c r="G156" s="9" t="s">
        <v>1582</v>
      </c>
      <c r="H156" s="9" t="s">
        <v>1583</v>
      </c>
      <c r="I156" s="9" t="s">
        <v>1584</v>
      </c>
      <c r="J156" s="10">
        <v>44197.0</v>
      </c>
      <c r="K156" s="10">
        <v>44561.0</v>
      </c>
      <c r="L156" s="9" t="s">
        <v>1662</v>
      </c>
      <c r="M156" s="9" t="s">
        <v>1663</v>
      </c>
      <c r="N156" s="12">
        <v>-7.221538E9</v>
      </c>
      <c r="O156" s="9" t="s">
        <v>1586</v>
      </c>
    </row>
    <row r="157">
      <c r="A157" s="9" t="s">
        <v>637</v>
      </c>
      <c r="B157" s="10">
        <v>44561.0</v>
      </c>
      <c r="C157" s="11">
        <v>3.0</v>
      </c>
      <c r="D157" s="9" t="s">
        <v>199</v>
      </c>
      <c r="E157" s="11">
        <v>16608.0</v>
      </c>
      <c r="F157" s="9" t="s">
        <v>1661</v>
      </c>
      <c r="G157" s="9" t="s">
        <v>1582</v>
      </c>
      <c r="H157" s="9" t="s">
        <v>1583</v>
      </c>
      <c r="I157" s="9" t="s">
        <v>1584</v>
      </c>
      <c r="J157" s="10">
        <v>44197.0</v>
      </c>
      <c r="K157" s="10">
        <v>44561.0</v>
      </c>
      <c r="L157" s="9" t="s">
        <v>1662</v>
      </c>
      <c r="M157" s="9" t="s">
        <v>1663</v>
      </c>
      <c r="N157" s="12">
        <v>9.43423E8</v>
      </c>
      <c r="O157" s="9" t="s">
        <v>1586</v>
      </c>
    </row>
    <row r="158">
      <c r="A158" s="9" t="s">
        <v>638</v>
      </c>
      <c r="B158" s="10">
        <v>44561.0</v>
      </c>
      <c r="C158" s="11">
        <v>1.0</v>
      </c>
      <c r="D158" s="9" t="s">
        <v>639</v>
      </c>
      <c r="E158" s="11">
        <v>25410.0</v>
      </c>
      <c r="F158" s="9" t="s">
        <v>1661</v>
      </c>
      <c r="G158" s="9" t="s">
        <v>1582</v>
      </c>
      <c r="H158" s="9" t="s">
        <v>1583</v>
      </c>
      <c r="I158" s="9" t="s">
        <v>1584</v>
      </c>
      <c r="J158" s="10">
        <v>44197.0</v>
      </c>
      <c r="K158" s="10">
        <v>44561.0</v>
      </c>
      <c r="L158" s="9" t="s">
        <v>1662</v>
      </c>
      <c r="M158" s="9" t="s">
        <v>1663</v>
      </c>
      <c r="N158" s="12">
        <v>8.031E7</v>
      </c>
      <c r="O158" s="9" t="s">
        <v>1586</v>
      </c>
    </row>
    <row r="159">
      <c r="A159" s="9" t="s">
        <v>640</v>
      </c>
      <c r="B159" s="10">
        <v>44561.0</v>
      </c>
      <c r="C159" s="11">
        <v>1.0</v>
      </c>
      <c r="D159" s="9" t="s">
        <v>641</v>
      </c>
      <c r="E159" s="11">
        <v>22608.0</v>
      </c>
      <c r="F159" s="9" t="s">
        <v>1661</v>
      </c>
      <c r="G159" s="9" t="s">
        <v>1582</v>
      </c>
      <c r="H159" s="9" t="s">
        <v>1583</v>
      </c>
      <c r="I159" s="9" t="s">
        <v>1584</v>
      </c>
      <c r="J159" s="10">
        <v>44197.0</v>
      </c>
      <c r="K159" s="10">
        <v>44561.0</v>
      </c>
      <c r="L159" s="9" t="s">
        <v>1662</v>
      </c>
      <c r="M159" s="9" t="s">
        <v>1663</v>
      </c>
      <c r="N159" s="12">
        <v>1.64457E8</v>
      </c>
      <c r="O159" s="9" t="s">
        <v>1586</v>
      </c>
    </row>
    <row r="160">
      <c r="A160" s="9" t="s">
        <v>642</v>
      </c>
      <c r="B160" s="10">
        <v>44561.0</v>
      </c>
      <c r="C160" s="11">
        <v>2.0</v>
      </c>
      <c r="D160" s="9" t="s">
        <v>643</v>
      </c>
      <c r="E160" s="11">
        <v>19909.0</v>
      </c>
      <c r="F160" s="9" t="s">
        <v>1661</v>
      </c>
      <c r="G160" s="9" t="s">
        <v>1582</v>
      </c>
      <c r="H160" s="9" t="s">
        <v>1583</v>
      </c>
      <c r="I160" s="9" t="s">
        <v>1584</v>
      </c>
      <c r="J160" s="10">
        <v>44197.0</v>
      </c>
      <c r="K160" s="10">
        <v>44561.0</v>
      </c>
      <c r="L160" s="9" t="s">
        <v>1662</v>
      </c>
      <c r="M160" s="9" t="s">
        <v>1663</v>
      </c>
      <c r="N160" s="12">
        <v>0.0</v>
      </c>
      <c r="O160" s="9" t="s">
        <v>1586</v>
      </c>
    </row>
    <row r="161">
      <c r="A161" s="9" t="s">
        <v>644</v>
      </c>
      <c r="B161" s="10">
        <v>44561.0</v>
      </c>
      <c r="C161" s="11">
        <v>2.0</v>
      </c>
      <c r="D161" s="9" t="s">
        <v>645</v>
      </c>
      <c r="E161" s="11">
        <v>19925.0</v>
      </c>
      <c r="F161" s="9" t="s">
        <v>1661</v>
      </c>
      <c r="G161" s="9" t="s">
        <v>1582</v>
      </c>
      <c r="H161" s="9" t="s">
        <v>1583</v>
      </c>
      <c r="I161" s="9" t="s">
        <v>1584</v>
      </c>
      <c r="J161" s="10">
        <v>44197.0</v>
      </c>
      <c r="K161" s="10">
        <v>44561.0</v>
      </c>
      <c r="L161" s="9" t="s">
        <v>1662</v>
      </c>
      <c r="M161" s="9" t="s">
        <v>1663</v>
      </c>
      <c r="N161" s="12">
        <v>3.2016E7</v>
      </c>
      <c r="O161" s="9" t="s">
        <v>1586</v>
      </c>
    </row>
    <row r="162">
      <c r="A162" s="9" t="s">
        <v>646</v>
      </c>
      <c r="B162" s="10">
        <v>44561.0</v>
      </c>
      <c r="C162" s="11">
        <v>1.0</v>
      </c>
      <c r="D162" s="9" t="s">
        <v>102</v>
      </c>
      <c r="E162" s="11">
        <v>20320.0</v>
      </c>
      <c r="F162" s="9" t="s">
        <v>1661</v>
      </c>
      <c r="G162" s="9" t="s">
        <v>1582</v>
      </c>
      <c r="H162" s="9" t="s">
        <v>1583</v>
      </c>
      <c r="I162" s="9" t="s">
        <v>1584</v>
      </c>
      <c r="J162" s="10">
        <v>44197.0</v>
      </c>
      <c r="K162" s="10">
        <v>44561.0</v>
      </c>
      <c r="L162" s="9" t="s">
        <v>1662</v>
      </c>
      <c r="M162" s="9" t="s">
        <v>1663</v>
      </c>
      <c r="N162" s="12">
        <v>8.71434E8</v>
      </c>
      <c r="O162" s="9" t="s">
        <v>1586</v>
      </c>
    </row>
    <row r="163">
      <c r="A163" s="9" t="s">
        <v>647</v>
      </c>
      <c r="B163" s="10">
        <v>44561.0</v>
      </c>
      <c r="C163" s="11">
        <v>1.0</v>
      </c>
      <c r="D163" s="9" t="s">
        <v>101</v>
      </c>
      <c r="E163" s="11">
        <v>20303.0</v>
      </c>
      <c r="F163" s="9" t="s">
        <v>1661</v>
      </c>
      <c r="G163" s="9" t="s">
        <v>1582</v>
      </c>
      <c r="H163" s="9" t="s">
        <v>1583</v>
      </c>
      <c r="I163" s="9" t="s">
        <v>1584</v>
      </c>
      <c r="J163" s="10">
        <v>44197.0</v>
      </c>
      <c r="K163" s="10">
        <v>44561.0</v>
      </c>
      <c r="L163" s="9" t="s">
        <v>1662</v>
      </c>
      <c r="M163" s="9" t="s">
        <v>1663</v>
      </c>
      <c r="N163" s="12">
        <v>1.700541E9</v>
      </c>
      <c r="O163" s="9" t="s">
        <v>1586</v>
      </c>
    </row>
    <row r="164">
      <c r="A164" s="9" t="s">
        <v>648</v>
      </c>
      <c r="B164" s="10">
        <v>44286.0</v>
      </c>
      <c r="C164" s="11">
        <v>1.0</v>
      </c>
      <c r="D164" s="9" t="s">
        <v>649</v>
      </c>
      <c r="E164" s="11">
        <v>23981.0</v>
      </c>
      <c r="F164" s="9" t="s">
        <v>1661</v>
      </c>
      <c r="G164" s="9" t="s">
        <v>1582</v>
      </c>
      <c r="H164" s="9" t="s">
        <v>1583</v>
      </c>
      <c r="I164" s="9" t="s">
        <v>1584</v>
      </c>
      <c r="J164" s="10">
        <v>43922.0</v>
      </c>
      <c r="K164" s="10">
        <v>44286.0</v>
      </c>
      <c r="L164" s="9" t="s">
        <v>1662</v>
      </c>
      <c r="M164" s="9" t="s">
        <v>1663</v>
      </c>
      <c r="N164" s="12">
        <v>1.08398E8</v>
      </c>
      <c r="O164" s="9" t="s">
        <v>1586</v>
      </c>
    </row>
    <row r="165">
      <c r="A165" s="9" t="s">
        <v>650</v>
      </c>
      <c r="B165" s="10">
        <v>44561.0</v>
      </c>
      <c r="C165" s="11">
        <v>1.0</v>
      </c>
      <c r="D165" s="9" t="s">
        <v>93</v>
      </c>
      <c r="E165" s="11">
        <v>18546.0</v>
      </c>
      <c r="F165" s="9" t="s">
        <v>1661</v>
      </c>
      <c r="G165" s="9" t="s">
        <v>1582</v>
      </c>
      <c r="H165" s="9" t="s">
        <v>1583</v>
      </c>
      <c r="I165" s="9" t="s">
        <v>1584</v>
      </c>
      <c r="J165" s="10">
        <v>44197.0</v>
      </c>
      <c r="K165" s="10">
        <v>44561.0</v>
      </c>
      <c r="L165" s="9" t="s">
        <v>1662</v>
      </c>
      <c r="M165" s="9" t="s">
        <v>1663</v>
      </c>
      <c r="N165" s="12">
        <v>1.55815E8</v>
      </c>
      <c r="O165" s="9" t="s">
        <v>1586</v>
      </c>
    </row>
    <row r="166">
      <c r="A166" s="9" t="s">
        <v>651</v>
      </c>
      <c r="B166" s="10">
        <v>44561.0</v>
      </c>
      <c r="C166" s="11">
        <v>1.0</v>
      </c>
      <c r="D166" s="9" t="s">
        <v>652</v>
      </c>
      <c r="E166" s="11">
        <v>23531.0</v>
      </c>
      <c r="F166" s="9" t="s">
        <v>1661</v>
      </c>
      <c r="G166" s="9" t="s">
        <v>1582</v>
      </c>
      <c r="H166" s="9" t="s">
        <v>1583</v>
      </c>
      <c r="I166" s="9" t="s">
        <v>1584</v>
      </c>
      <c r="J166" s="10">
        <v>44197.0</v>
      </c>
      <c r="K166" s="10">
        <v>44561.0</v>
      </c>
      <c r="L166" s="9" t="s">
        <v>1662</v>
      </c>
      <c r="M166" s="9" t="s">
        <v>1663</v>
      </c>
      <c r="N166" s="12">
        <v>1.935026E9</v>
      </c>
      <c r="O166" s="9" t="s">
        <v>1586</v>
      </c>
    </row>
    <row r="167">
      <c r="A167" s="9" t="s">
        <v>653</v>
      </c>
      <c r="B167" s="10">
        <v>44561.0</v>
      </c>
      <c r="C167" s="11">
        <v>1.0</v>
      </c>
      <c r="D167" s="9" t="s">
        <v>117</v>
      </c>
      <c r="E167" s="11">
        <v>14869.0</v>
      </c>
      <c r="F167" s="9" t="s">
        <v>1661</v>
      </c>
      <c r="G167" s="9" t="s">
        <v>1582</v>
      </c>
      <c r="H167" s="9" t="s">
        <v>1583</v>
      </c>
      <c r="I167" s="9" t="s">
        <v>1584</v>
      </c>
      <c r="J167" s="10">
        <v>44197.0</v>
      </c>
      <c r="K167" s="10">
        <v>44561.0</v>
      </c>
      <c r="L167" s="9" t="s">
        <v>1662</v>
      </c>
      <c r="M167" s="9" t="s">
        <v>1663</v>
      </c>
      <c r="N167" s="12">
        <v>4.88587E8</v>
      </c>
      <c r="O167" s="9" t="s">
        <v>1586</v>
      </c>
    </row>
    <row r="168">
      <c r="A168" s="9" t="s">
        <v>654</v>
      </c>
      <c r="B168" s="10">
        <v>44561.0</v>
      </c>
      <c r="C168" s="11">
        <v>1.0</v>
      </c>
      <c r="D168" s="9" t="s">
        <v>655</v>
      </c>
      <c r="E168" s="11">
        <v>19720.0</v>
      </c>
      <c r="F168" s="9" t="s">
        <v>1661</v>
      </c>
      <c r="G168" s="9" t="s">
        <v>1582</v>
      </c>
      <c r="H168" s="9" t="s">
        <v>1589</v>
      </c>
      <c r="I168" s="9" t="s">
        <v>1584</v>
      </c>
      <c r="J168" s="10">
        <v>44197.0</v>
      </c>
      <c r="K168" s="10">
        <v>44561.0</v>
      </c>
      <c r="L168" s="9" t="s">
        <v>1662</v>
      </c>
      <c r="M168" s="9" t="s">
        <v>1663</v>
      </c>
      <c r="N168" s="12">
        <v>-2.71943E8</v>
      </c>
      <c r="O168" s="9" t="s">
        <v>1586</v>
      </c>
    </row>
    <row r="169">
      <c r="A169" s="9" t="s">
        <v>656</v>
      </c>
      <c r="B169" s="10">
        <v>44561.0</v>
      </c>
      <c r="C169" s="11">
        <v>1.0</v>
      </c>
      <c r="D169" s="9" t="s">
        <v>261</v>
      </c>
      <c r="E169" s="11">
        <v>20338.0</v>
      </c>
      <c r="F169" s="9" t="s">
        <v>1661</v>
      </c>
      <c r="G169" s="9" t="s">
        <v>1582</v>
      </c>
      <c r="H169" s="9" t="s">
        <v>1583</v>
      </c>
      <c r="I169" s="9" t="s">
        <v>1584</v>
      </c>
      <c r="J169" s="10">
        <v>44197.0</v>
      </c>
      <c r="K169" s="10">
        <v>44561.0</v>
      </c>
      <c r="L169" s="9" t="s">
        <v>1662</v>
      </c>
      <c r="M169" s="9" t="s">
        <v>1663</v>
      </c>
      <c r="N169" s="12">
        <v>5.04986E8</v>
      </c>
      <c r="O169" s="9" t="s">
        <v>1586</v>
      </c>
    </row>
    <row r="170">
      <c r="A170" s="9" t="s">
        <v>657</v>
      </c>
      <c r="B170" s="10">
        <v>44561.0</v>
      </c>
      <c r="C170" s="11">
        <v>1.0</v>
      </c>
      <c r="D170" s="9" t="s">
        <v>96</v>
      </c>
      <c r="E170" s="11">
        <v>14168.0</v>
      </c>
      <c r="F170" s="9" t="s">
        <v>1661</v>
      </c>
      <c r="G170" s="9" t="s">
        <v>1582</v>
      </c>
      <c r="H170" s="9" t="s">
        <v>1583</v>
      </c>
      <c r="I170" s="9" t="s">
        <v>1584</v>
      </c>
      <c r="J170" s="10">
        <v>44197.0</v>
      </c>
      <c r="K170" s="10">
        <v>44561.0</v>
      </c>
      <c r="L170" s="9" t="s">
        <v>1662</v>
      </c>
      <c r="M170" s="9" t="s">
        <v>1663</v>
      </c>
      <c r="N170" s="12">
        <v>-3421000.0</v>
      </c>
      <c r="O170" s="9" t="s">
        <v>1586</v>
      </c>
    </row>
    <row r="171">
      <c r="A171" s="9" t="s">
        <v>658</v>
      </c>
      <c r="B171" s="10">
        <v>44561.0</v>
      </c>
      <c r="C171" s="11">
        <v>1.0</v>
      </c>
      <c r="D171" s="9" t="s">
        <v>308</v>
      </c>
      <c r="E171" s="11">
        <v>9520.0</v>
      </c>
      <c r="F171" s="9" t="s">
        <v>1661</v>
      </c>
      <c r="G171" s="9" t="s">
        <v>1582</v>
      </c>
      <c r="H171" s="9" t="s">
        <v>1583</v>
      </c>
      <c r="I171" s="9" t="s">
        <v>1584</v>
      </c>
      <c r="J171" s="10">
        <v>44197.0</v>
      </c>
      <c r="K171" s="10">
        <v>44561.0</v>
      </c>
      <c r="L171" s="9" t="s">
        <v>1662</v>
      </c>
      <c r="M171" s="9" t="s">
        <v>1663</v>
      </c>
      <c r="N171" s="12">
        <v>607000.0</v>
      </c>
      <c r="O171" s="9" t="s">
        <v>1586</v>
      </c>
    </row>
    <row r="172">
      <c r="A172" s="9" t="s">
        <v>659</v>
      </c>
      <c r="B172" s="10">
        <v>44561.0</v>
      </c>
      <c r="C172" s="11">
        <v>1.0</v>
      </c>
      <c r="D172" s="9" t="s">
        <v>660</v>
      </c>
      <c r="E172" s="11">
        <v>24864.0</v>
      </c>
      <c r="F172" s="9" t="s">
        <v>1661</v>
      </c>
      <c r="G172" s="9" t="s">
        <v>1582</v>
      </c>
      <c r="H172" s="9" t="s">
        <v>1583</v>
      </c>
      <c r="I172" s="9" t="s">
        <v>1584</v>
      </c>
      <c r="J172" s="10">
        <v>44197.0</v>
      </c>
      <c r="K172" s="10">
        <v>44561.0</v>
      </c>
      <c r="L172" s="9" t="s">
        <v>1662</v>
      </c>
      <c r="M172" s="9" t="s">
        <v>1663</v>
      </c>
      <c r="N172" s="12">
        <v>1.65623E8</v>
      </c>
      <c r="O172" s="9" t="s">
        <v>1586</v>
      </c>
    </row>
    <row r="173">
      <c r="A173" s="9" t="s">
        <v>661</v>
      </c>
      <c r="B173" s="10">
        <v>44561.0</v>
      </c>
      <c r="C173" s="11">
        <v>1.0</v>
      </c>
      <c r="D173" s="9" t="s">
        <v>268</v>
      </c>
      <c r="E173" s="11">
        <v>16268.0</v>
      </c>
      <c r="F173" s="9" t="s">
        <v>1661</v>
      </c>
      <c r="G173" s="9" t="s">
        <v>1582</v>
      </c>
      <c r="H173" s="9" t="s">
        <v>1583</v>
      </c>
      <c r="I173" s="9" t="s">
        <v>1584</v>
      </c>
      <c r="J173" s="10">
        <v>44197.0</v>
      </c>
      <c r="K173" s="10">
        <v>44561.0</v>
      </c>
      <c r="L173" s="9" t="s">
        <v>1662</v>
      </c>
      <c r="M173" s="9" t="s">
        <v>1663</v>
      </c>
      <c r="N173" s="12">
        <v>-5442000.0</v>
      </c>
      <c r="O173" s="9" t="s">
        <v>1586</v>
      </c>
    </row>
    <row r="174">
      <c r="A174" s="9" t="s">
        <v>662</v>
      </c>
      <c r="B174" s="10">
        <v>44561.0</v>
      </c>
      <c r="C174" s="11">
        <v>1.0</v>
      </c>
      <c r="D174" s="9" t="s">
        <v>663</v>
      </c>
      <c r="E174" s="11">
        <v>22810.0</v>
      </c>
      <c r="F174" s="9" t="s">
        <v>1661</v>
      </c>
      <c r="G174" s="9" t="s">
        <v>1582</v>
      </c>
      <c r="H174" s="9" t="s">
        <v>1583</v>
      </c>
      <c r="I174" s="9" t="s">
        <v>1584</v>
      </c>
      <c r="J174" s="10">
        <v>44197.0</v>
      </c>
      <c r="K174" s="10">
        <v>44561.0</v>
      </c>
      <c r="L174" s="9" t="s">
        <v>1662</v>
      </c>
      <c r="M174" s="9" t="s">
        <v>1663</v>
      </c>
      <c r="N174" s="12">
        <v>8.79762E8</v>
      </c>
      <c r="O174" s="9" t="s">
        <v>1586</v>
      </c>
    </row>
    <row r="175">
      <c r="A175" s="9" t="s">
        <v>664</v>
      </c>
      <c r="B175" s="10">
        <v>44561.0</v>
      </c>
      <c r="C175" s="11">
        <v>3.0</v>
      </c>
      <c r="D175" s="9" t="s">
        <v>665</v>
      </c>
      <c r="E175" s="11">
        <v>25003.0</v>
      </c>
      <c r="F175" s="9" t="s">
        <v>1661</v>
      </c>
      <c r="G175" s="9" t="s">
        <v>1582</v>
      </c>
      <c r="H175" s="9" t="s">
        <v>1583</v>
      </c>
      <c r="I175" s="9" t="s">
        <v>1584</v>
      </c>
      <c r="J175" s="10">
        <v>44197.0</v>
      </c>
      <c r="K175" s="10">
        <v>44561.0</v>
      </c>
      <c r="L175" s="9" t="s">
        <v>1662</v>
      </c>
      <c r="M175" s="9" t="s">
        <v>1663</v>
      </c>
      <c r="N175" s="12">
        <v>8.22255E8</v>
      </c>
      <c r="O175" s="9" t="s">
        <v>1586</v>
      </c>
    </row>
    <row r="176">
      <c r="A176" s="9" t="s">
        <v>666</v>
      </c>
      <c r="B176" s="10">
        <v>44561.0</v>
      </c>
      <c r="C176" s="11">
        <v>2.0</v>
      </c>
      <c r="D176" s="9" t="s">
        <v>667</v>
      </c>
      <c r="E176" s="11">
        <v>23965.0</v>
      </c>
      <c r="F176" s="9" t="s">
        <v>1661</v>
      </c>
      <c r="G176" s="9" t="s">
        <v>1582</v>
      </c>
      <c r="H176" s="9" t="s">
        <v>1583</v>
      </c>
      <c r="I176" s="9" t="s">
        <v>1584</v>
      </c>
      <c r="J176" s="10">
        <v>44197.0</v>
      </c>
      <c r="K176" s="10">
        <v>44561.0</v>
      </c>
      <c r="L176" s="9" t="s">
        <v>1662</v>
      </c>
      <c r="M176" s="9" t="s">
        <v>1663</v>
      </c>
      <c r="N176" s="12">
        <v>-2.795E7</v>
      </c>
      <c r="O176" s="9" t="s">
        <v>1586</v>
      </c>
    </row>
    <row r="177">
      <c r="A177" s="9" t="s">
        <v>668</v>
      </c>
      <c r="B177" s="10">
        <v>44561.0</v>
      </c>
      <c r="C177" s="11">
        <v>1.0</v>
      </c>
      <c r="D177" s="9" t="s">
        <v>669</v>
      </c>
      <c r="E177" s="11">
        <v>23264.0</v>
      </c>
      <c r="F177" s="9" t="s">
        <v>1661</v>
      </c>
      <c r="G177" s="9" t="s">
        <v>1582</v>
      </c>
      <c r="H177" s="9" t="s">
        <v>1583</v>
      </c>
      <c r="I177" s="9" t="s">
        <v>1584</v>
      </c>
      <c r="J177" s="10">
        <v>44197.0</v>
      </c>
      <c r="K177" s="10">
        <v>44561.0</v>
      </c>
      <c r="L177" s="9" t="s">
        <v>1662</v>
      </c>
      <c r="M177" s="9" t="s">
        <v>1663</v>
      </c>
      <c r="N177" s="12">
        <v>1.2670968E10</v>
      </c>
      <c r="O177" s="9" t="s">
        <v>1586</v>
      </c>
    </row>
    <row r="178">
      <c r="A178" s="9" t="s">
        <v>670</v>
      </c>
      <c r="B178" s="10">
        <v>44561.0</v>
      </c>
      <c r="C178" s="11">
        <v>1.0</v>
      </c>
      <c r="D178" s="9" t="s">
        <v>671</v>
      </c>
      <c r="E178" s="11">
        <v>20222.0</v>
      </c>
      <c r="F178" s="9" t="s">
        <v>1661</v>
      </c>
      <c r="G178" s="9" t="s">
        <v>1582</v>
      </c>
      <c r="H178" s="9" t="s">
        <v>1583</v>
      </c>
      <c r="I178" s="9" t="s">
        <v>1584</v>
      </c>
      <c r="J178" s="10">
        <v>44197.0</v>
      </c>
      <c r="K178" s="10">
        <v>44561.0</v>
      </c>
      <c r="L178" s="9" t="s">
        <v>1662</v>
      </c>
      <c r="M178" s="9" t="s">
        <v>1663</v>
      </c>
      <c r="N178" s="12">
        <v>195000.0</v>
      </c>
      <c r="O178" s="9" t="s">
        <v>1586</v>
      </c>
    </row>
    <row r="179">
      <c r="A179" s="9" t="s">
        <v>672</v>
      </c>
      <c r="B179" s="10">
        <v>44561.0</v>
      </c>
      <c r="C179" s="11">
        <v>2.0</v>
      </c>
      <c r="D179" s="9" t="s">
        <v>673</v>
      </c>
      <c r="E179" s="11">
        <v>24260.0</v>
      </c>
      <c r="F179" s="9" t="s">
        <v>1661</v>
      </c>
      <c r="G179" s="9" t="s">
        <v>1582</v>
      </c>
      <c r="H179" s="9" t="s">
        <v>1583</v>
      </c>
      <c r="I179" s="9" t="s">
        <v>1584</v>
      </c>
      <c r="J179" s="10">
        <v>44197.0</v>
      </c>
      <c r="K179" s="10">
        <v>44561.0</v>
      </c>
      <c r="L179" s="9" t="s">
        <v>1662</v>
      </c>
      <c r="M179" s="9" t="s">
        <v>1663</v>
      </c>
      <c r="N179" s="12">
        <v>-6.34581E8</v>
      </c>
      <c r="O179" s="9" t="s">
        <v>1586</v>
      </c>
    </row>
    <row r="180">
      <c r="A180" s="9" t="s">
        <v>674</v>
      </c>
      <c r="B180" s="10">
        <v>44377.0</v>
      </c>
      <c r="C180" s="11">
        <v>1.0</v>
      </c>
      <c r="D180" s="9" t="s">
        <v>675</v>
      </c>
      <c r="E180" s="11">
        <v>20036.0</v>
      </c>
      <c r="F180" s="9" t="s">
        <v>1661</v>
      </c>
      <c r="G180" s="9" t="s">
        <v>1582</v>
      </c>
      <c r="H180" s="9" t="s">
        <v>1583</v>
      </c>
      <c r="I180" s="9" t="s">
        <v>1584</v>
      </c>
      <c r="J180" s="10">
        <v>44013.0</v>
      </c>
      <c r="K180" s="10">
        <v>44377.0</v>
      </c>
      <c r="L180" s="9" t="s">
        <v>1662</v>
      </c>
      <c r="M180" s="9" t="s">
        <v>1663</v>
      </c>
      <c r="N180" s="12">
        <v>3.17646E8</v>
      </c>
      <c r="O180" s="9" t="s">
        <v>1586</v>
      </c>
    </row>
    <row r="181">
      <c r="A181" s="9" t="s">
        <v>676</v>
      </c>
      <c r="B181" s="10">
        <v>44561.0</v>
      </c>
      <c r="C181" s="11">
        <v>1.0</v>
      </c>
      <c r="D181" s="9" t="s">
        <v>677</v>
      </c>
      <c r="E181" s="11">
        <v>26425.0</v>
      </c>
      <c r="F181" s="9" t="s">
        <v>1661</v>
      </c>
      <c r="G181" s="9" t="s">
        <v>1582</v>
      </c>
      <c r="H181" s="9" t="s">
        <v>1583</v>
      </c>
      <c r="I181" s="9" t="s">
        <v>1584</v>
      </c>
      <c r="J181" s="10">
        <v>44197.0</v>
      </c>
      <c r="K181" s="10">
        <v>44561.0</v>
      </c>
      <c r="L181" s="9" t="s">
        <v>1662</v>
      </c>
      <c r="M181" s="9" t="s">
        <v>1663</v>
      </c>
      <c r="N181" s="12">
        <v>5.43619E8</v>
      </c>
      <c r="O181" s="9" t="s">
        <v>1586</v>
      </c>
    </row>
    <row r="182">
      <c r="A182" s="9" t="s">
        <v>678</v>
      </c>
      <c r="B182" s="10">
        <v>44561.0</v>
      </c>
      <c r="C182" s="11">
        <v>1.0</v>
      </c>
      <c r="D182" s="9" t="s">
        <v>679</v>
      </c>
      <c r="E182" s="11">
        <v>20052.0</v>
      </c>
      <c r="F182" s="9" t="s">
        <v>1661</v>
      </c>
      <c r="G182" s="9" t="s">
        <v>1582</v>
      </c>
      <c r="H182" s="9" t="s">
        <v>1583</v>
      </c>
      <c r="I182" s="9" t="s">
        <v>1584</v>
      </c>
      <c r="J182" s="10">
        <v>44197.0</v>
      </c>
      <c r="K182" s="10">
        <v>44561.0</v>
      </c>
      <c r="L182" s="9" t="s">
        <v>1662</v>
      </c>
      <c r="M182" s="9" t="s">
        <v>1663</v>
      </c>
      <c r="N182" s="12">
        <v>298000.0</v>
      </c>
      <c r="O182" s="9" t="s">
        <v>1586</v>
      </c>
    </row>
    <row r="183">
      <c r="A183" s="9" t="s">
        <v>680</v>
      </c>
      <c r="B183" s="10">
        <v>44561.0</v>
      </c>
      <c r="C183" s="11">
        <v>1.0</v>
      </c>
      <c r="D183" s="9" t="s">
        <v>188</v>
      </c>
      <c r="E183" s="11">
        <v>20087.0</v>
      </c>
      <c r="F183" s="9" t="s">
        <v>1661</v>
      </c>
      <c r="G183" s="9" t="s">
        <v>1582</v>
      </c>
      <c r="H183" s="9" t="s">
        <v>1583</v>
      </c>
      <c r="I183" s="9" t="s">
        <v>1584</v>
      </c>
      <c r="J183" s="10">
        <v>44197.0</v>
      </c>
      <c r="K183" s="10">
        <v>44561.0</v>
      </c>
      <c r="L183" s="9" t="s">
        <v>1662</v>
      </c>
      <c r="M183" s="9" t="s">
        <v>1663</v>
      </c>
      <c r="N183" s="12">
        <v>-2.74819E8</v>
      </c>
      <c r="O183" s="9" t="s">
        <v>1586</v>
      </c>
    </row>
    <row r="184">
      <c r="A184" s="9" t="s">
        <v>681</v>
      </c>
      <c r="B184" s="10">
        <v>44561.0</v>
      </c>
      <c r="C184" s="11">
        <v>2.0</v>
      </c>
      <c r="D184" s="9" t="s">
        <v>682</v>
      </c>
      <c r="E184" s="11">
        <v>26557.0</v>
      </c>
      <c r="F184" s="9" t="s">
        <v>1661</v>
      </c>
      <c r="G184" s="9" t="s">
        <v>1582</v>
      </c>
      <c r="H184" s="9" t="s">
        <v>1583</v>
      </c>
      <c r="I184" s="9" t="s">
        <v>1584</v>
      </c>
      <c r="J184" s="10">
        <v>44197.0</v>
      </c>
      <c r="K184" s="10">
        <v>44561.0</v>
      </c>
      <c r="L184" s="9" t="s">
        <v>1662</v>
      </c>
      <c r="M184" s="9" t="s">
        <v>1663</v>
      </c>
      <c r="N184" s="12">
        <v>2.1331E7</v>
      </c>
      <c r="O184" s="9" t="s">
        <v>1586</v>
      </c>
    </row>
    <row r="185">
      <c r="A185" s="9" t="s">
        <v>683</v>
      </c>
      <c r="B185" s="10">
        <v>44561.0</v>
      </c>
      <c r="C185" s="11">
        <v>1.0</v>
      </c>
      <c r="D185" s="9" t="s">
        <v>351</v>
      </c>
      <c r="E185" s="11">
        <v>20966.0</v>
      </c>
      <c r="F185" s="9" t="s">
        <v>1661</v>
      </c>
      <c r="G185" s="9" t="s">
        <v>1582</v>
      </c>
      <c r="H185" s="9" t="s">
        <v>1583</v>
      </c>
      <c r="I185" s="9" t="s">
        <v>1584</v>
      </c>
      <c r="J185" s="10">
        <v>44197.0</v>
      </c>
      <c r="K185" s="10">
        <v>44561.0</v>
      </c>
      <c r="L185" s="9" t="s">
        <v>1662</v>
      </c>
      <c r="M185" s="9" t="s">
        <v>1663</v>
      </c>
      <c r="N185" s="12">
        <v>-1.53576E8</v>
      </c>
      <c r="O185" s="9" t="s">
        <v>1586</v>
      </c>
    </row>
    <row r="186">
      <c r="A186" s="9" t="s">
        <v>684</v>
      </c>
      <c r="B186" s="10">
        <v>44561.0</v>
      </c>
      <c r="C186" s="11">
        <v>1.0</v>
      </c>
      <c r="D186" s="9" t="s">
        <v>685</v>
      </c>
      <c r="E186" s="11">
        <v>26158.0</v>
      </c>
      <c r="F186" s="9" t="s">
        <v>1661</v>
      </c>
      <c r="G186" s="9" t="s">
        <v>1582</v>
      </c>
      <c r="H186" s="9" t="s">
        <v>1583</v>
      </c>
      <c r="I186" s="9" t="s">
        <v>1584</v>
      </c>
      <c r="J186" s="10">
        <v>44197.0</v>
      </c>
      <c r="K186" s="10">
        <v>44561.0</v>
      </c>
      <c r="L186" s="9" t="s">
        <v>1662</v>
      </c>
      <c r="M186" s="9" t="s">
        <v>1663</v>
      </c>
      <c r="N186" s="12">
        <v>1.23152E8</v>
      </c>
      <c r="O186" s="9" t="s">
        <v>1586</v>
      </c>
    </row>
    <row r="187">
      <c r="A187" s="9" t="s">
        <v>686</v>
      </c>
      <c r="B187" s="10">
        <v>44561.0</v>
      </c>
      <c r="C187" s="11">
        <v>1.0</v>
      </c>
      <c r="D187" s="9" t="s">
        <v>687</v>
      </c>
      <c r="E187" s="11">
        <v>20982.0</v>
      </c>
      <c r="F187" s="9" t="s">
        <v>1661</v>
      </c>
      <c r="G187" s="9" t="s">
        <v>1582</v>
      </c>
      <c r="H187" s="9" t="s">
        <v>1583</v>
      </c>
      <c r="I187" s="9" t="s">
        <v>1584</v>
      </c>
      <c r="J187" s="10">
        <v>44197.0</v>
      </c>
      <c r="K187" s="10">
        <v>44561.0</v>
      </c>
      <c r="L187" s="9" t="s">
        <v>1662</v>
      </c>
      <c r="M187" s="9" t="s">
        <v>1663</v>
      </c>
      <c r="N187" s="12">
        <v>4.5333E8</v>
      </c>
      <c r="O187" s="9" t="s">
        <v>1586</v>
      </c>
    </row>
    <row r="188">
      <c r="A188" s="9" t="s">
        <v>688</v>
      </c>
      <c r="B188" s="10">
        <v>44561.0</v>
      </c>
      <c r="C188" s="11">
        <v>1.0</v>
      </c>
      <c r="D188" s="9" t="s">
        <v>164</v>
      </c>
      <c r="E188" s="11">
        <v>20630.0</v>
      </c>
      <c r="F188" s="9" t="s">
        <v>1661</v>
      </c>
      <c r="G188" s="9" t="s">
        <v>1582</v>
      </c>
      <c r="H188" s="9" t="s">
        <v>1583</v>
      </c>
      <c r="I188" s="9" t="s">
        <v>1584</v>
      </c>
      <c r="J188" s="10">
        <v>44197.0</v>
      </c>
      <c r="K188" s="10">
        <v>44561.0</v>
      </c>
      <c r="L188" s="9" t="s">
        <v>1662</v>
      </c>
      <c r="M188" s="9" t="s">
        <v>1663</v>
      </c>
      <c r="N188" s="12">
        <v>-6982000.0</v>
      </c>
      <c r="O188" s="9" t="s">
        <v>1586</v>
      </c>
    </row>
    <row r="189">
      <c r="A189" s="9" t="s">
        <v>689</v>
      </c>
      <c r="B189" s="10">
        <v>44561.0</v>
      </c>
      <c r="C189" s="11">
        <v>1.0</v>
      </c>
      <c r="D189" s="9" t="s">
        <v>690</v>
      </c>
      <c r="E189" s="11">
        <v>24473.0</v>
      </c>
      <c r="F189" s="9" t="s">
        <v>1661</v>
      </c>
      <c r="G189" s="9" t="s">
        <v>1582</v>
      </c>
      <c r="H189" s="9" t="s">
        <v>1583</v>
      </c>
      <c r="I189" s="9" t="s">
        <v>1584</v>
      </c>
      <c r="J189" s="10">
        <v>44197.0</v>
      </c>
      <c r="K189" s="10">
        <v>44561.0</v>
      </c>
      <c r="L189" s="9" t="s">
        <v>1662</v>
      </c>
      <c r="M189" s="9" t="s">
        <v>1663</v>
      </c>
      <c r="N189" s="12">
        <v>-8382000.0</v>
      </c>
      <c r="O189" s="9" t="s">
        <v>1586</v>
      </c>
    </row>
    <row r="190">
      <c r="A190" s="9" t="s">
        <v>691</v>
      </c>
      <c r="B190" s="10">
        <v>44561.0</v>
      </c>
      <c r="C190" s="11">
        <v>2.0</v>
      </c>
      <c r="D190" s="9" t="s">
        <v>372</v>
      </c>
      <c r="E190" s="11">
        <v>20257.0</v>
      </c>
      <c r="F190" s="9" t="s">
        <v>1661</v>
      </c>
      <c r="G190" s="9" t="s">
        <v>1582</v>
      </c>
      <c r="H190" s="9" t="s">
        <v>1583</v>
      </c>
      <c r="I190" s="9" t="s">
        <v>1584</v>
      </c>
      <c r="J190" s="10">
        <v>44197.0</v>
      </c>
      <c r="K190" s="10">
        <v>44561.0</v>
      </c>
      <c r="L190" s="9" t="s">
        <v>1662</v>
      </c>
      <c r="M190" s="9" t="s">
        <v>1663</v>
      </c>
      <c r="N190" s="12">
        <v>2.213714E9</v>
      </c>
      <c r="O190" s="9" t="s">
        <v>1586</v>
      </c>
    </row>
    <row r="191">
      <c r="A191" s="9" t="s">
        <v>692</v>
      </c>
      <c r="B191" s="10">
        <v>44561.0</v>
      </c>
      <c r="C191" s="11">
        <v>1.0</v>
      </c>
      <c r="D191" s="9" t="s">
        <v>693</v>
      </c>
      <c r="E191" s="11">
        <v>24902.0</v>
      </c>
      <c r="F191" s="9" t="s">
        <v>1661</v>
      </c>
      <c r="G191" s="9" t="s">
        <v>1582</v>
      </c>
      <c r="H191" s="9" t="s">
        <v>1583</v>
      </c>
      <c r="I191" s="9" t="s">
        <v>1584</v>
      </c>
      <c r="J191" s="10">
        <v>44197.0</v>
      </c>
      <c r="K191" s="10">
        <v>44561.0</v>
      </c>
      <c r="L191" s="9" t="s">
        <v>1662</v>
      </c>
      <c r="M191" s="9" t="s">
        <v>1663</v>
      </c>
      <c r="N191" s="12">
        <v>2.4321E7</v>
      </c>
      <c r="O191" s="9" t="s">
        <v>1586</v>
      </c>
    </row>
    <row r="192">
      <c r="A192" s="9" t="s">
        <v>694</v>
      </c>
      <c r="B192" s="10">
        <v>44561.0</v>
      </c>
      <c r="C192" s="11">
        <v>1.0</v>
      </c>
      <c r="D192" s="9" t="s">
        <v>98</v>
      </c>
      <c r="E192" s="11">
        <v>20184.0</v>
      </c>
      <c r="F192" s="9" t="s">
        <v>1661</v>
      </c>
      <c r="G192" s="9" t="s">
        <v>1582</v>
      </c>
      <c r="H192" s="9" t="s">
        <v>1583</v>
      </c>
      <c r="I192" s="9" t="s">
        <v>1584</v>
      </c>
      <c r="J192" s="10">
        <v>44197.0</v>
      </c>
      <c r="K192" s="10">
        <v>44561.0</v>
      </c>
      <c r="L192" s="9" t="s">
        <v>1662</v>
      </c>
      <c r="M192" s="9" t="s">
        <v>1663</v>
      </c>
      <c r="N192" s="12">
        <v>-1214000.0</v>
      </c>
      <c r="O192" s="9" t="s">
        <v>1586</v>
      </c>
    </row>
    <row r="193">
      <c r="A193" s="9" t="s">
        <v>695</v>
      </c>
      <c r="B193" s="10">
        <v>44561.0</v>
      </c>
      <c r="C193" s="11">
        <v>1.0</v>
      </c>
      <c r="D193" s="9" t="s">
        <v>696</v>
      </c>
      <c r="E193" s="11">
        <v>25828.0</v>
      </c>
      <c r="F193" s="9" t="s">
        <v>1661</v>
      </c>
      <c r="G193" s="9" t="s">
        <v>1582</v>
      </c>
      <c r="H193" s="9" t="s">
        <v>1583</v>
      </c>
      <c r="I193" s="9" t="s">
        <v>1584</v>
      </c>
      <c r="J193" s="10">
        <v>44197.0</v>
      </c>
      <c r="K193" s="10">
        <v>44561.0</v>
      </c>
      <c r="L193" s="9" t="s">
        <v>1662</v>
      </c>
      <c r="M193" s="9" t="s">
        <v>1663</v>
      </c>
      <c r="N193" s="12">
        <v>7.24801E8</v>
      </c>
      <c r="O193" s="9" t="s">
        <v>1586</v>
      </c>
    </row>
    <row r="194">
      <c r="A194" s="9" t="s">
        <v>697</v>
      </c>
      <c r="B194" s="10">
        <v>44561.0</v>
      </c>
      <c r="C194" s="11">
        <v>1.0</v>
      </c>
      <c r="D194" s="9" t="s">
        <v>358</v>
      </c>
      <c r="E194" s="11">
        <v>20435.0</v>
      </c>
      <c r="F194" s="9" t="s">
        <v>1661</v>
      </c>
      <c r="G194" s="9" t="s">
        <v>1582</v>
      </c>
      <c r="H194" s="9" t="s">
        <v>1583</v>
      </c>
      <c r="I194" s="9" t="s">
        <v>1584</v>
      </c>
      <c r="J194" s="10">
        <v>44197.0</v>
      </c>
      <c r="K194" s="10">
        <v>44561.0</v>
      </c>
      <c r="L194" s="9" t="s">
        <v>1662</v>
      </c>
      <c r="M194" s="9" t="s">
        <v>1663</v>
      </c>
      <c r="N194" s="12">
        <v>-1.84725E8</v>
      </c>
      <c r="O194" s="9" t="s">
        <v>1586</v>
      </c>
    </row>
    <row r="195">
      <c r="A195" s="9" t="s">
        <v>698</v>
      </c>
      <c r="B195" s="10">
        <v>44286.0</v>
      </c>
      <c r="C195" s="11">
        <v>1.0</v>
      </c>
      <c r="D195" s="9" t="s">
        <v>699</v>
      </c>
      <c r="E195" s="11">
        <v>23230.0</v>
      </c>
      <c r="F195" s="9" t="s">
        <v>1661</v>
      </c>
      <c r="G195" s="9" t="s">
        <v>1582</v>
      </c>
      <c r="H195" s="9" t="s">
        <v>1583</v>
      </c>
      <c r="I195" s="9" t="s">
        <v>1584</v>
      </c>
      <c r="J195" s="10">
        <v>43922.0</v>
      </c>
      <c r="K195" s="10">
        <v>44286.0</v>
      </c>
      <c r="L195" s="9" t="s">
        <v>1662</v>
      </c>
      <c r="M195" s="9" t="s">
        <v>1663</v>
      </c>
      <c r="N195" s="12">
        <v>6.1418E8</v>
      </c>
      <c r="O195" s="9" t="s">
        <v>1586</v>
      </c>
    </row>
    <row r="196">
      <c r="A196" s="9" t="s">
        <v>700</v>
      </c>
      <c r="B196" s="10">
        <v>44561.0</v>
      </c>
      <c r="C196" s="11">
        <v>1.0</v>
      </c>
      <c r="D196" s="9" t="s">
        <v>701</v>
      </c>
      <c r="E196" s="11">
        <v>20370.0</v>
      </c>
      <c r="F196" s="9" t="s">
        <v>1661</v>
      </c>
      <c r="G196" s="9" t="s">
        <v>1582</v>
      </c>
      <c r="H196" s="9" t="s">
        <v>1583</v>
      </c>
      <c r="I196" s="9" t="s">
        <v>1584</v>
      </c>
      <c r="J196" s="10">
        <v>44197.0</v>
      </c>
      <c r="K196" s="10">
        <v>44561.0</v>
      </c>
      <c r="L196" s="9" t="s">
        <v>1662</v>
      </c>
      <c r="M196" s="9" t="s">
        <v>1663</v>
      </c>
      <c r="N196" s="12">
        <v>4.3786E7</v>
      </c>
      <c r="O196" s="9" t="s">
        <v>1586</v>
      </c>
    </row>
    <row r="197">
      <c r="A197" s="9" t="s">
        <v>702</v>
      </c>
      <c r="B197" s="10">
        <v>44561.0</v>
      </c>
      <c r="C197" s="11">
        <v>1.0</v>
      </c>
      <c r="D197" s="9" t="s">
        <v>703</v>
      </c>
      <c r="E197" s="11">
        <v>23175.0</v>
      </c>
      <c r="F197" s="9" t="s">
        <v>1661</v>
      </c>
      <c r="G197" s="9" t="s">
        <v>1582</v>
      </c>
      <c r="H197" s="9" t="s">
        <v>1583</v>
      </c>
      <c r="I197" s="9" t="s">
        <v>1584</v>
      </c>
      <c r="J197" s="10">
        <v>44197.0</v>
      </c>
      <c r="K197" s="10">
        <v>44561.0</v>
      </c>
      <c r="L197" s="9" t="s">
        <v>1662</v>
      </c>
      <c r="M197" s="9" t="s">
        <v>1663</v>
      </c>
      <c r="N197" s="12">
        <v>-4.8852E7</v>
      </c>
      <c r="O197" s="9" t="s">
        <v>1586</v>
      </c>
    </row>
    <row r="198">
      <c r="A198" s="9" t="s">
        <v>704</v>
      </c>
      <c r="B198" s="10">
        <v>44561.0</v>
      </c>
      <c r="C198" s="11">
        <v>1.0</v>
      </c>
      <c r="D198" s="9" t="s">
        <v>705</v>
      </c>
      <c r="E198" s="11">
        <v>26026.0</v>
      </c>
      <c r="F198" s="9" t="s">
        <v>1661</v>
      </c>
      <c r="G198" s="9" t="s">
        <v>1582</v>
      </c>
      <c r="H198" s="9" t="s">
        <v>1583</v>
      </c>
      <c r="I198" s="9" t="s">
        <v>1584</v>
      </c>
      <c r="J198" s="10">
        <v>44197.0</v>
      </c>
      <c r="K198" s="10">
        <v>44561.0</v>
      </c>
      <c r="L198" s="9" t="s">
        <v>1662</v>
      </c>
      <c r="M198" s="9" t="s">
        <v>1663</v>
      </c>
      <c r="N198" s="12">
        <v>2.5787E7</v>
      </c>
      <c r="O198" s="9" t="s">
        <v>1586</v>
      </c>
    </row>
    <row r="199">
      <c r="A199" s="9" t="s">
        <v>706</v>
      </c>
      <c r="B199" s="10">
        <v>44561.0</v>
      </c>
      <c r="C199" s="11">
        <v>1.0</v>
      </c>
      <c r="D199" s="9" t="s">
        <v>707</v>
      </c>
      <c r="E199" s="11">
        <v>26590.0</v>
      </c>
      <c r="F199" s="9" t="s">
        <v>1661</v>
      </c>
      <c r="G199" s="9" t="s">
        <v>1582</v>
      </c>
      <c r="H199" s="9" t="s">
        <v>1583</v>
      </c>
      <c r="I199" s="9" t="s">
        <v>1584</v>
      </c>
      <c r="J199" s="10">
        <v>44197.0</v>
      </c>
      <c r="K199" s="10">
        <v>44561.0</v>
      </c>
      <c r="L199" s="9" t="s">
        <v>1662</v>
      </c>
      <c r="M199" s="9" t="s">
        <v>1663</v>
      </c>
      <c r="N199" s="12">
        <v>1.3102E7</v>
      </c>
      <c r="O199" s="9" t="s">
        <v>1586</v>
      </c>
    </row>
    <row r="200">
      <c r="A200" s="9" t="s">
        <v>708</v>
      </c>
      <c r="B200" s="10">
        <v>44561.0</v>
      </c>
      <c r="C200" s="11">
        <v>1.0</v>
      </c>
      <c r="D200" s="9" t="s">
        <v>243</v>
      </c>
      <c r="E200" s="11">
        <v>20605.0</v>
      </c>
      <c r="F200" s="9" t="s">
        <v>1661</v>
      </c>
      <c r="G200" s="9" t="s">
        <v>1582</v>
      </c>
      <c r="H200" s="9" t="s">
        <v>1583</v>
      </c>
      <c r="I200" s="9" t="s">
        <v>1584</v>
      </c>
      <c r="J200" s="10">
        <v>44197.0</v>
      </c>
      <c r="K200" s="10">
        <v>44561.0</v>
      </c>
      <c r="L200" s="9" t="s">
        <v>1662</v>
      </c>
      <c r="M200" s="9" t="s">
        <v>1663</v>
      </c>
      <c r="N200" s="12">
        <v>1.003464E9</v>
      </c>
      <c r="O200" s="9" t="s">
        <v>1586</v>
      </c>
    </row>
    <row r="201">
      <c r="A201" s="9" t="s">
        <v>709</v>
      </c>
      <c r="B201" s="10">
        <v>44561.0</v>
      </c>
      <c r="C201" s="11">
        <v>1.0</v>
      </c>
      <c r="D201" s="9" t="s">
        <v>205</v>
      </c>
      <c r="E201" s="11">
        <v>20770.0</v>
      </c>
      <c r="F201" s="9" t="s">
        <v>1661</v>
      </c>
      <c r="G201" s="9" t="s">
        <v>1582</v>
      </c>
      <c r="H201" s="9" t="s">
        <v>1583</v>
      </c>
      <c r="I201" s="9" t="s">
        <v>1584</v>
      </c>
      <c r="J201" s="10">
        <v>44197.0</v>
      </c>
      <c r="K201" s="10">
        <v>44561.0</v>
      </c>
      <c r="L201" s="9" t="s">
        <v>1662</v>
      </c>
      <c r="M201" s="9" t="s">
        <v>1663</v>
      </c>
      <c r="N201" s="12">
        <v>4.30128E8</v>
      </c>
      <c r="O201" s="9" t="s">
        <v>1586</v>
      </c>
    </row>
    <row r="202">
      <c r="A202" s="9" t="s">
        <v>710</v>
      </c>
      <c r="B202" s="10">
        <v>44286.0</v>
      </c>
      <c r="C202" s="11">
        <v>1.0</v>
      </c>
      <c r="D202" s="9" t="s">
        <v>711</v>
      </c>
      <c r="E202" s="11">
        <v>26522.0</v>
      </c>
      <c r="F202" s="9" t="s">
        <v>1661</v>
      </c>
      <c r="G202" s="9" t="s">
        <v>1582</v>
      </c>
      <c r="H202" s="9" t="s">
        <v>1583</v>
      </c>
      <c r="I202" s="9" t="s">
        <v>1584</v>
      </c>
      <c r="J202" s="10">
        <v>43922.0</v>
      </c>
      <c r="K202" s="10">
        <v>44286.0</v>
      </c>
      <c r="L202" s="9" t="s">
        <v>1662</v>
      </c>
      <c r="M202" s="9" t="s">
        <v>1663</v>
      </c>
      <c r="N202" s="12">
        <v>2.64963E8</v>
      </c>
      <c r="O202" s="9" t="s">
        <v>1586</v>
      </c>
    </row>
    <row r="203">
      <c r="A203" s="9" t="s">
        <v>712</v>
      </c>
      <c r="B203" s="10">
        <v>44561.0</v>
      </c>
      <c r="C203" s="11">
        <v>1.0</v>
      </c>
      <c r="D203" s="9" t="s">
        <v>118</v>
      </c>
      <c r="E203" s="11">
        <v>18139.0</v>
      </c>
      <c r="F203" s="9" t="s">
        <v>1661</v>
      </c>
      <c r="G203" s="9" t="s">
        <v>1582</v>
      </c>
      <c r="H203" s="9" t="s">
        <v>1583</v>
      </c>
      <c r="I203" s="9" t="s">
        <v>1584</v>
      </c>
      <c r="J203" s="10">
        <v>44197.0</v>
      </c>
      <c r="K203" s="10">
        <v>44561.0</v>
      </c>
      <c r="L203" s="9" t="s">
        <v>1662</v>
      </c>
      <c r="M203" s="9" t="s">
        <v>1663</v>
      </c>
      <c r="N203" s="12">
        <v>5.33E8</v>
      </c>
      <c r="O203" s="9" t="s">
        <v>1586</v>
      </c>
    </row>
    <row r="204">
      <c r="A204" s="9" t="s">
        <v>713</v>
      </c>
      <c r="B204" s="10">
        <v>44561.0</v>
      </c>
      <c r="C204" s="11">
        <v>1.0</v>
      </c>
      <c r="D204" s="9" t="s">
        <v>285</v>
      </c>
      <c r="E204" s="11">
        <v>20915.0</v>
      </c>
      <c r="F204" s="9" t="s">
        <v>1661</v>
      </c>
      <c r="G204" s="9" t="s">
        <v>1582</v>
      </c>
      <c r="H204" s="9" t="s">
        <v>1583</v>
      </c>
      <c r="I204" s="9" t="s">
        <v>1584</v>
      </c>
      <c r="J204" s="10">
        <v>44197.0</v>
      </c>
      <c r="K204" s="10">
        <v>44561.0</v>
      </c>
      <c r="L204" s="9" t="s">
        <v>1662</v>
      </c>
      <c r="M204" s="9" t="s">
        <v>1663</v>
      </c>
      <c r="N204" s="12">
        <v>8.04945E8</v>
      </c>
      <c r="O204" s="9" t="s">
        <v>1586</v>
      </c>
    </row>
    <row r="205">
      <c r="A205" s="9" t="s">
        <v>714</v>
      </c>
      <c r="B205" s="10">
        <v>44561.0</v>
      </c>
      <c r="C205" s="11">
        <v>1.0</v>
      </c>
      <c r="D205" s="9" t="s">
        <v>63</v>
      </c>
      <c r="E205" s="11">
        <v>21490.0</v>
      </c>
      <c r="F205" s="9" t="s">
        <v>1661</v>
      </c>
      <c r="G205" s="9" t="s">
        <v>1582</v>
      </c>
      <c r="H205" s="9" t="s">
        <v>1583</v>
      </c>
      <c r="I205" s="9" t="s">
        <v>1584</v>
      </c>
      <c r="J205" s="10">
        <v>44197.0</v>
      </c>
      <c r="K205" s="10">
        <v>44561.0</v>
      </c>
      <c r="L205" s="9" t="s">
        <v>1662</v>
      </c>
      <c r="M205" s="9" t="s">
        <v>1663</v>
      </c>
      <c r="N205" s="12">
        <v>1.115401E9</v>
      </c>
      <c r="O205" s="9" t="s">
        <v>1586</v>
      </c>
    </row>
    <row r="206">
      <c r="A206" s="9" t="s">
        <v>715</v>
      </c>
      <c r="B206" s="10">
        <v>44561.0</v>
      </c>
      <c r="C206" s="11">
        <v>1.0</v>
      </c>
      <c r="D206" s="9" t="s">
        <v>716</v>
      </c>
      <c r="E206" s="11">
        <v>26603.0</v>
      </c>
      <c r="F206" s="9" t="s">
        <v>1661</v>
      </c>
      <c r="G206" s="9" t="s">
        <v>1582</v>
      </c>
      <c r="H206" s="9" t="s">
        <v>1583</v>
      </c>
      <c r="I206" s="9" t="s">
        <v>1584</v>
      </c>
      <c r="J206" s="10">
        <v>44197.0</v>
      </c>
      <c r="K206" s="10">
        <v>44561.0</v>
      </c>
      <c r="L206" s="9" t="s">
        <v>1662</v>
      </c>
      <c r="M206" s="9" t="s">
        <v>1663</v>
      </c>
      <c r="N206" s="12">
        <v>2.3275E7</v>
      </c>
      <c r="O206" s="9" t="s">
        <v>1586</v>
      </c>
    </row>
    <row r="207">
      <c r="A207" s="9" t="s">
        <v>717</v>
      </c>
      <c r="B207" s="10">
        <v>44561.0</v>
      </c>
      <c r="C207" s="11">
        <v>1.0</v>
      </c>
      <c r="D207" s="9" t="s">
        <v>221</v>
      </c>
      <c r="E207" s="11">
        <v>4669.0</v>
      </c>
      <c r="F207" s="9" t="s">
        <v>1661</v>
      </c>
      <c r="G207" s="9" t="s">
        <v>1582</v>
      </c>
      <c r="H207" s="9" t="s">
        <v>1583</v>
      </c>
      <c r="I207" s="9" t="s">
        <v>1584</v>
      </c>
      <c r="J207" s="10">
        <v>44197.0</v>
      </c>
      <c r="K207" s="10">
        <v>44561.0</v>
      </c>
      <c r="L207" s="9" t="s">
        <v>1662</v>
      </c>
      <c r="M207" s="9" t="s">
        <v>1663</v>
      </c>
      <c r="N207" s="12">
        <v>4.53128E8</v>
      </c>
      <c r="O207" s="9" t="s">
        <v>1586</v>
      </c>
    </row>
    <row r="208">
      <c r="A208" s="9" t="s">
        <v>718</v>
      </c>
      <c r="B208" s="10">
        <v>44561.0</v>
      </c>
      <c r="C208" s="11">
        <v>2.0</v>
      </c>
      <c r="D208" s="9" t="s">
        <v>357</v>
      </c>
      <c r="E208" s="11">
        <v>11215.0</v>
      </c>
      <c r="F208" s="9" t="s">
        <v>1661</v>
      </c>
      <c r="G208" s="9" t="s">
        <v>1582</v>
      </c>
      <c r="H208" s="9" t="s">
        <v>1583</v>
      </c>
      <c r="I208" s="9" t="s">
        <v>1584</v>
      </c>
      <c r="J208" s="10">
        <v>44197.0</v>
      </c>
      <c r="K208" s="10">
        <v>44561.0</v>
      </c>
      <c r="L208" s="9" t="s">
        <v>1662</v>
      </c>
      <c r="M208" s="9" t="s">
        <v>1663</v>
      </c>
      <c r="N208" s="12">
        <v>-1.1221E7</v>
      </c>
      <c r="O208" s="9" t="s">
        <v>1586</v>
      </c>
    </row>
    <row r="209">
      <c r="A209" s="9" t="s">
        <v>719</v>
      </c>
      <c r="B209" s="10">
        <v>44561.0</v>
      </c>
      <c r="C209" s="11">
        <v>1.0</v>
      </c>
      <c r="D209" s="9" t="s">
        <v>162</v>
      </c>
      <c r="E209" s="11">
        <v>20540.0</v>
      </c>
      <c r="F209" s="9" t="s">
        <v>1661</v>
      </c>
      <c r="G209" s="9" t="s">
        <v>1582</v>
      </c>
      <c r="H209" s="9" t="s">
        <v>1583</v>
      </c>
      <c r="I209" s="9" t="s">
        <v>1584</v>
      </c>
      <c r="J209" s="10">
        <v>44197.0</v>
      </c>
      <c r="K209" s="10">
        <v>44561.0</v>
      </c>
      <c r="L209" s="9" t="s">
        <v>1662</v>
      </c>
      <c r="M209" s="9" t="s">
        <v>1663</v>
      </c>
      <c r="N209" s="12">
        <v>1.463196E9</v>
      </c>
      <c r="O209" s="9" t="s">
        <v>1586</v>
      </c>
    </row>
    <row r="210">
      <c r="A210" s="9" t="s">
        <v>720</v>
      </c>
      <c r="B210" s="10">
        <v>44561.0</v>
      </c>
      <c r="C210" s="11">
        <v>2.0</v>
      </c>
      <c r="D210" s="9" t="s">
        <v>120</v>
      </c>
      <c r="E210" s="11">
        <v>20648.0</v>
      </c>
      <c r="F210" s="9" t="s">
        <v>1661</v>
      </c>
      <c r="G210" s="9" t="s">
        <v>1582</v>
      </c>
      <c r="H210" s="9" t="s">
        <v>1583</v>
      </c>
      <c r="I210" s="9" t="s">
        <v>1584</v>
      </c>
      <c r="J210" s="10">
        <v>44197.0</v>
      </c>
      <c r="K210" s="10">
        <v>44561.0</v>
      </c>
      <c r="L210" s="9" t="s">
        <v>1662</v>
      </c>
      <c r="M210" s="9" t="s">
        <v>1663</v>
      </c>
      <c r="N210" s="12">
        <v>-3.94234E8</v>
      </c>
      <c r="O210" s="9" t="s">
        <v>1586</v>
      </c>
    </row>
    <row r="211">
      <c r="A211" s="9" t="s">
        <v>721</v>
      </c>
      <c r="B211" s="10">
        <v>44286.0</v>
      </c>
      <c r="C211" s="11">
        <v>1.0</v>
      </c>
      <c r="D211" s="9" t="s">
        <v>130</v>
      </c>
      <c r="E211" s="11">
        <v>21709.0</v>
      </c>
      <c r="F211" s="9" t="s">
        <v>1661</v>
      </c>
      <c r="G211" s="9" t="s">
        <v>1582</v>
      </c>
      <c r="H211" s="9" t="s">
        <v>1583</v>
      </c>
      <c r="I211" s="9" t="s">
        <v>1584</v>
      </c>
      <c r="J211" s="10">
        <v>43922.0</v>
      </c>
      <c r="K211" s="10">
        <v>44286.0</v>
      </c>
      <c r="L211" s="9" t="s">
        <v>1662</v>
      </c>
      <c r="M211" s="9" t="s">
        <v>1663</v>
      </c>
      <c r="N211" s="12">
        <v>1.76161E8</v>
      </c>
      <c r="O211" s="9" t="s">
        <v>1586</v>
      </c>
    </row>
    <row r="212">
      <c r="A212" s="9" t="s">
        <v>722</v>
      </c>
      <c r="B212" s="10">
        <v>44561.0</v>
      </c>
      <c r="C212" s="11">
        <v>1.0</v>
      </c>
      <c r="D212" s="9" t="s">
        <v>324</v>
      </c>
      <c r="E212" s="11">
        <v>21636.0</v>
      </c>
      <c r="F212" s="9" t="s">
        <v>1661</v>
      </c>
      <c r="G212" s="9" t="s">
        <v>1582</v>
      </c>
      <c r="H212" s="9" t="s">
        <v>1583</v>
      </c>
      <c r="I212" s="9" t="s">
        <v>1584</v>
      </c>
      <c r="J212" s="10">
        <v>44197.0</v>
      </c>
      <c r="K212" s="10">
        <v>44561.0</v>
      </c>
      <c r="L212" s="9" t="s">
        <v>1662</v>
      </c>
      <c r="M212" s="9" t="s">
        <v>1663</v>
      </c>
      <c r="N212" s="12">
        <v>3.0687E7</v>
      </c>
      <c r="O212" s="9" t="s">
        <v>1586</v>
      </c>
    </row>
    <row r="213">
      <c r="A213" s="9" t="s">
        <v>723</v>
      </c>
      <c r="B213" s="10">
        <v>44561.0</v>
      </c>
      <c r="C213" s="11">
        <v>2.0</v>
      </c>
      <c r="D213" s="9" t="s">
        <v>111</v>
      </c>
      <c r="E213" s="11">
        <v>21393.0</v>
      </c>
      <c r="F213" s="9" t="s">
        <v>1661</v>
      </c>
      <c r="G213" s="9" t="s">
        <v>1582</v>
      </c>
      <c r="H213" s="9" t="s">
        <v>1583</v>
      </c>
      <c r="I213" s="9" t="s">
        <v>1584</v>
      </c>
      <c r="J213" s="10">
        <v>44197.0</v>
      </c>
      <c r="K213" s="10">
        <v>44561.0</v>
      </c>
      <c r="L213" s="9" t="s">
        <v>1662</v>
      </c>
      <c r="M213" s="9" t="s">
        <v>1663</v>
      </c>
      <c r="N213" s="12">
        <v>1.69819E8</v>
      </c>
      <c r="O213" s="9" t="s">
        <v>1586</v>
      </c>
    </row>
    <row r="214">
      <c r="A214" s="9" t="s">
        <v>724</v>
      </c>
      <c r="B214" s="10">
        <v>44561.0</v>
      </c>
      <c r="C214" s="11">
        <v>1.0</v>
      </c>
      <c r="D214" s="9" t="s">
        <v>725</v>
      </c>
      <c r="E214" s="11">
        <v>24546.0</v>
      </c>
      <c r="F214" s="9" t="s">
        <v>1661</v>
      </c>
      <c r="G214" s="9" t="s">
        <v>1582</v>
      </c>
      <c r="H214" s="9" t="s">
        <v>1583</v>
      </c>
      <c r="I214" s="9" t="s">
        <v>1584</v>
      </c>
      <c r="J214" s="10">
        <v>44197.0</v>
      </c>
      <c r="K214" s="10">
        <v>44561.0</v>
      </c>
      <c r="L214" s="9" t="s">
        <v>1662</v>
      </c>
      <c r="M214" s="9" t="s">
        <v>1663</v>
      </c>
      <c r="N214" s="12">
        <v>1.9881E7</v>
      </c>
      <c r="O214" s="9" t="s">
        <v>1586</v>
      </c>
    </row>
    <row r="215">
      <c r="A215" s="9" t="s">
        <v>726</v>
      </c>
      <c r="B215" s="10">
        <v>44561.0</v>
      </c>
      <c r="C215" s="11">
        <v>2.0</v>
      </c>
      <c r="D215" s="9" t="s">
        <v>727</v>
      </c>
      <c r="E215" s="11">
        <v>21180.0</v>
      </c>
      <c r="F215" s="9" t="s">
        <v>1661</v>
      </c>
      <c r="G215" s="9" t="s">
        <v>1582</v>
      </c>
      <c r="H215" s="9" t="s">
        <v>1583</v>
      </c>
      <c r="I215" s="9" t="s">
        <v>1584</v>
      </c>
      <c r="J215" s="10">
        <v>44197.0</v>
      </c>
      <c r="K215" s="10">
        <v>44561.0</v>
      </c>
      <c r="L215" s="9" t="s">
        <v>1662</v>
      </c>
      <c r="M215" s="9" t="s">
        <v>1663</v>
      </c>
      <c r="N215" s="12">
        <v>-7.2944E7</v>
      </c>
      <c r="O215" s="9" t="s">
        <v>1586</v>
      </c>
    </row>
    <row r="216">
      <c r="A216" s="9" t="s">
        <v>728</v>
      </c>
      <c r="B216" s="10">
        <v>44561.0</v>
      </c>
      <c r="C216" s="11">
        <v>1.0</v>
      </c>
      <c r="D216" s="9" t="s">
        <v>729</v>
      </c>
      <c r="E216" s="11">
        <v>21008.0</v>
      </c>
      <c r="F216" s="9" t="s">
        <v>1661</v>
      </c>
      <c r="G216" s="9" t="s">
        <v>1582</v>
      </c>
      <c r="H216" s="9" t="s">
        <v>1583</v>
      </c>
      <c r="I216" s="9" t="s">
        <v>1584</v>
      </c>
      <c r="J216" s="10">
        <v>44197.0</v>
      </c>
      <c r="K216" s="10">
        <v>44561.0</v>
      </c>
      <c r="L216" s="9" t="s">
        <v>1662</v>
      </c>
      <c r="M216" s="9" t="s">
        <v>1663</v>
      </c>
      <c r="N216" s="12">
        <v>-2.5647E8</v>
      </c>
      <c r="O216" s="9" t="s">
        <v>1586</v>
      </c>
    </row>
    <row r="217">
      <c r="A217" s="9" t="s">
        <v>730</v>
      </c>
      <c r="B217" s="10">
        <v>44561.0</v>
      </c>
      <c r="C217" s="11">
        <v>1.0</v>
      </c>
      <c r="D217" s="9" t="s">
        <v>731</v>
      </c>
      <c r="E217" s="11">
        <v>20818.0</v>
      </c>
      <c r="F217" s="9" t="s">
        <v>1661</v>
      </c>
      <c r="G217" s="9" t="s">
        <v>1582</v>
      </c>
      <c r="H217" s="9" t="s">
        <v>1583</v>
      </c>
      <c r="I217" s="9" t="s">
        <v>1584</v>
      </c>
      <c r="J217" s="10">
        <v>44197.0</v>
      </c>
      <c r="K217" s="10">
        <v>44561.0</v>
      </c>
      <c r="L217" s="9" t="s">
        <v>1662</v>
      </c>
      <c r="M217" s="9" t="s">
        <v>1663</v>
      </c>
      <c r="N217" s="12">
        <v>-6337000.0</v>
      </c>
      <c r="O217" s="9" t="s">
        <v>1586</v>
      </c>
    </row>
    <row r="218">
      <c r="A218" s="9" t="s">
        <v>732</v>
      </c>
      <c r="B218" s="10">
        <v>44561.0</v>
      </c>
      <c r="C218" s="11">
        <v>1.0</v>
      </c>
      <c r="D218" s="9" t="s">
        <v>733</v>
      </c>
      <c r="E218" s="11">
        <v>25224.0</v>
      </c>
      <c r="F218" s="9" t="s">
        <v>1661</v>
      </c>
      <c r="G218" s="9" t="s">
        <v>1582</v>
      </c>
      <c r="H218" s="9" t="s">
        <v>1583</v>
      </c>
      <c r="I218" s="9" t="s">
        <v>1584</v>
      </c>
      <c r="J218" s="10">
        <v>44197.0</v>
      </c>
      <c r="K218" s="10">
        <v>44561.0</v>
      </c>
      <c r="L218" s="9" t="s">
        <v>1662</v>
      </c>
      <c r="M218" s="9" t="s">
        <v>1663</v>
      </c>
      <c r="N218" s="12">
        <v>-9.9034E7</v>
      </c>
      <c r="O218" s="9" t="s">
        <v>1586</v>
      </c>
    </row>
    <row r="219">
      <c r="A219" s="9" t="s">
        <v>734</v>
      </c>
      <c r="B219" s="10">
        <v>44561.0</v>
      </c>
      <c r="C219" s="11">
        <v>2.0</v>
      </c>
      <c r="D219" s="9" t="s">
        <v>735</v>
      </c>
      <c r="E219" s="11">
        <v>23930.0</v>
      </c>
      <c r="F219" s="9" t="s">
        <v>1661</v>
      </c>
      <c r="G219" s="9" t="s">
        <v>1582</v>
      </c>
      <c r="H219" s="9" t="s">
        <v>1583</v>
      </c>
      <c r="I219" s="9" t="s">
        <v>1584</v>
      </c>
      <c r="J219" s="10">
        <v>44197.0</v>
      </c>
      <c r="K219" s="10">
        <v>44561.0</v>
      </c>
      <c r="L219" s="9" t="s">
        <v>1662</v>
      </c>
      <c r="M219" s="9" t="s">
        <v>1663</v>
      </c>
      <c r="N219" s="12">
        <v>-1.9455E7</v>
      </c>
      <c r="O219" s="9" t="s">
        <v>1586</v>
      </c>
    </row>
    <row r="220">
      <c r="A220" s="9" t="s">
        <v>736</v>
      </c>
      <c r="B220" s="10">
        <v>44561.0</v>
      </c>
      <c r="C220" s="11">
        <v>1.0</v>
      </c>
      <c r="D220" s="9" t="s">
        <v>737</v>
      </c>
      <c r="E220" s="11">
        <v>23612.0</v>
      </c>
      <c r="F220" s="9" t="s">
        <v>1661</v>
      </c>
      <c r="G220" s="9" t="s">
        <v>1582</v>
      </c>
      <c r="H220" s="9" t="s">
        <v>1583</v>
      </c>
      <c r="I220" s="9" t="s">
        <v>1584</v>
      </c>
      <c r="J220" s="10">
        <v>44197.0</v>
      </c>
      <c r="K220" s="10">
        <v>44561.0</v>
      </c>
      <c r="L220" s="9" t="s">
        <v>1662</v>
      </c>
      <c r="M220" s="9" t="s">
        <v>1663</v>
      </c>
      <c r="N220" s="12">
        <v>7453000.0</v>
      </c>
      <c r="O220" s="9" t="s">
        <v>1586</v>
      </c>
    </row>
    <row r="221">
      <c r="A221" s="9" t="s">
        <v>738</v>
      </c>
      <c r="B221" s="10">
        <v>44561.0</v>
      </c>
      <c r="C221" s="11">
        <v>2.0</v>
      </c>
      <c r="D221" s="9" t="s">
        <v>739</v>
      </c>
      <c r="E221" s="11">
        <v>25100.0</v>
      </c>
      <c r="F221" s="9" t="s">
        <v>1661</v>
      </c>
      <c r="G221" s="9" t="s">
        <v>1582</v>
      </c>
      <c r="H221" s="9" t="s">
        <v>1583</v>
      </c>
      <c r="I221" s="9" t="s">
        <v>1584</v>
      </c>
      <c r="J221" s="10">
        <v>44197.0</v>
      </c>
      <c r="K221" s="10">
        <v>44561.0</v>
      </c>
      <c r="L221" s="9" t="s">
        <v>1662</v>
      </c>
      <c r="M221" s="9" t="s">
        <v>1663</v>
      </c>
      <c r="N221" s="12">
        <v>2.99753E8</v>
      </c>
      <c r="O221" s="9" t="s">
        <v>1586</v>
      </c>
    </row>
    <row r="222">
      <c r="A222" s="9" t="s">
        <v>740</v>
      </c>
      <c r="B222" s="10">
        <v>44561.0</v>
      </c>
      <c r="C222" s="11">
        <v>2.0</v>
      </c>
      <c r="D222" s="9" t="s">
        <v>741</v>
      </c>
      <c r="E222" s="11">
        <v>21040.0</v>
      </c>
      <c r="F222" s="9" t="s">
        <v>1661</v>
      </c>
      <c r="G222" s="9" t="s">
        <v>1582</v>
      </c>
      <c r="H222" s="9" t="s">
        <v>1583</v>
      </c>
      <c r="I222" s="9" t="s">
        <v>1584</v>
      </c>
      <c r="J222" s="10">
        <v>44197.0</v>
      </c>
      <c r="K222" s="10">
        <v>44561.0</v>
      </c>
      <c r="L222" s="9" t="s">
        <v>1662</v>
      </c>
      <c r="M222" s="9" t="s">
        <v>1663</v>
      </c>
      <c r="N222" s="12">
        <v>1.286686E9</v>
      </c>
      <c r="O222" s="9" t="s">
        <v>1586</v>
      </c>
    </row>
    <row r="223">
      <c r="A223" s="9" t="s">
        <v>742</v>
      </c>
      <c r="B223" s="10">
        <v>44561.0</v>
      </c>
      <c r="C223" s="11">
        <v>1.0</v>
      </c>
      <c r="D223" s="9" t="s">
        <v>397</v>
      </c>
      <c r="E223" s="11">
        <v>21016.0</v>
      </c>
      <c r="F223" s="9" t="s">
        <v>1661</v>
      </c>
      <c r="G223" s="9" t="s">
        <v>1582</v>
      </c>
      <c r="H223" s="9" t="s">
        <v>1583</v>
      </c>
      <c r="I223" s="9" t="s">
        <v>1584</v>
      </c>
      <c r="J223" s="10">
        <v>44197.0</v>
      </c>
      <c r="K223" s="10">
        <v>44561.0</v>
      </c>
      <c r="L223" s="9" t="s">
        <v>1662</v>
      </c>
      <c r="M223" s="9" t="s">
        <v>1663</v>
      </c>
      <c r="N223" s="12">
        <v>1.58171E8</v>
      </c>
      <c r="O223" s="9" t="s">
        <v>1586</v>
      </c>
    </row>
    <row r="224">
      <c r="A224" s="9" t="s">
        <v>743</v>
      </c>
      <c r="B224" s="10">
        <v>44561.0</v>
      </c>
      <c r="C224" s="11">
        <v>1.0</v>
      </c>
      <c r="D224" s="9" t="s">
        <v>375</v>
      </c>
      <c r="E224" s="11">
        <v>21130.0</v>
      </c>
      <c r="F224" s="9" t="s">
        <v>1661</v>
      </c>
      <c r="G224" s="9" t="s">
        <v>1582</v>
      </c>
      <c r="H224" s="9" t="s">
        <v>1583</v>
      </c>
      <c r="I224" s="9" t="s">
        <v>1584</v>
      </c>
      <c r="J224" s="10">
        <v>44197.0</v>
      </c>
      <c r="K224" s="10">
        <v>44561.0</v>
      </c>
      <c r="L224" s="9" t="s">
        <v>1662</v>
      </c>
      <c r="M224" s="9" t="s">
        <v>1663</v>
      </c>
      <c r="N224" s="12">
        <v>1.20552E8</v>
      </c>
      <c r="O224" s="9" t="s">
        <v>1586</v>
      </c>
    </row>
    <row r="225">
      <c r="A225" s="9" t="s">
        <v>744</v>
      </c>
      <c r="B225" s="10">
        <v>44561.0</v>
      </c>
      <c r="C225" s="11">
        <v>1.0</v>
      </c>
      <c r="D225" s="9" t="s">
        <v>745</v>
      </c>
      <c r="E225" s="11">
        <v>24104.0</v>
      </c>
      <c r="F225" s="9" t="s">
        <v>1661</v>
      </c>
      <c r="G225" s="9" t="s">
        <v>1582</v>
      </c>
      <c r="H225" s="9" t="s">
        <v>1583</v>
      </c>
      <c r="I225" s="9" t="s">
        <v>1584</v>
      </c>
      <c r="J225" s="10">
        <v>44197.0</v>
      </c>
      <c r="K225" s="10">
        <v>44561.0</v>
      </c>
      <c r="L225" s="9" t="s">
        <v>1662</v>
      </c>
      <c r="M225" s="9" t="s">
        <v>1663</v>
      </c>
      <c r="N225" s="12">
        <v>-7.4784E7</v>
      </c>
      <c r="O225" s="9" t="s">
        <v>1586</v>
      </c>
    </row>
    <row r="226">
      <c r="A226" s="9" t="s">
        <v>746</v>
      </c>
      <c r="B226" s="10">
        <v>44561.0</v>
      </c>
      <c r="C226" s="11">
        <v>1.0</v>
      </c>
      <c r="D226" s="9" t="s">
        <v>747</v>
      </c>
      <c r="E226" s="11">
        <v>23396.0</v>
      </c>
      <c r="F226" s="9" t="s">
        <v>1661</v>
      </c>
      <c r="G226" s="9" t="s">
        <v>1582</v>
      </c>
      <c r="H226" s="9" t="s">
        <v>1583</v>
      </c>
      <c r="I226" s="9" t="s">
        <v>1584</v>
      </c>
      <c r="J226" s="10">
        <v>44197.0</v>
      </c>
      <c r="K226" s="10">
        <v>44561.0</v>
      </c>
      <c r="L226" s="9" t="s">
        <v>1662</v>
      </c>
      <c r="M226" s="9" t="s">
        <v>1663</v>
      </c>
      <c r="N226" s="12">
        <v>5.00637E8</v>
      </c>
      <c r="O226" s="9" t="s">
        <v>1586</v>
      </c>
    </row>
    <row r="227">
      <c r="A227" s="9" t="s">
        <v>748</v>
      </c>
      <c r="B227" s="10">
        <v>44561.0</v>
      </c>
      <c r="C227" s="11">
        <v>1.0</v>
      </c>
      <c r="D227" s="9" t="s">
        <v>176</v>
      </c>
      <c r="E227" s="11">
        <v>21903.0</v>
      </c>
      <c r="F227" s="9" t="s">
        <v>1661</v>
      </c>
      <c r="G227" s="9" t="s">
        <v>1582</v>
      </c>
      <c r="H227" s="9" t="s">
        <v>1583</v>
      </c>
      <c r="I227" s="9" t="s">
        <v>1584</v>
      </c>
      <c r="J227" s="10">
        <v>44197.0</v>
      </c>
      <c r="K227" s="10">
        <v>44561.0</v>
      </c>
      <c r="L227" s="9" t="s">
        <v>1662</v>
      </c>
      <c r="M227" s="9" t="s">
        <v>1663</v>
      </c>
      <c r="N227" s="12">
        <v>4.26482E8</v>
      </c>
      <c r="O227" s="9" t="s">
        <v>1586</v>
      </c>
    </row>
    <row r="228">
      <c r="A228" s="9" t="s">
        <v>749</v>
      </c>
      <c r="B228" s="10">
        <v>44561.0</v>
      </c>
      <c r="C228" s="11">
        <v>1.0</v>
      </c>
      <c r="D228" s="9" t="s">
        <v>750</v>
      </c>
      <c r="E228" s="11">
        <v>25585.0</v>
      </c>
      <c r="F228" s="9" t="s">
        <v>1661</v>
      </c>
      <c r="G228" s="9" t="s">
        <v>1582</v>
      </c>
      <c r="H228" s="9" t="s">
        <v>1583</v>
      </c>
      <c r="I228" s="9" t="s">
        <v>1584</v>
      </c>
      <c r="J228" s="10">
        <v>44197.0</v>
      </c>
      <c r="K228" s="10">
        <v>44561.0</v>
      </c>
      <c r="L228" s="9" t="s">
        <v>1662</v>
      </c>
      <c r="M228" s="9" t="s">
        <v>1663</v>
      </c>
      <c r="N228" s="12">
        <v>6.370966E9</v>
      </c>
      <c r="O228" s="9" t="s">
        <v>1586</v>
      </c>
    </row>
    <row r="229">
      <c r="A229" s="9" t="s">
        <v>751</v>
      </c>
      <c r="B229" s="10">
        <v>44561.0</v>
      </c>
      <c r="C229" s="11">
        <v>2.0</v>
      </c>
      <c r="D229" s="9" t="s">
        <v>752</v>
      </c>
      <c r="E229" s="11">
        <v>23493.0</v>
      </c>
      <c r="F229" s="9" t="s">
        <v>1661</v>
      </c>
      <c r="G229" s="9" t="s">
        <v>1582</v>
      </c>
      <c r="H229" s="9" t="s">
        <v>1583</v>
      </c>
      <c r="I229" s="9" t="s">
        <v>1584</v>
      </c>
      <c r="J229" s="10">
        <v>44197.0</v>
      </c>
      <c r="K229" s="10">
        <v>44561.0</v>
      </c>
      <c r="L229" s="9" t="s">
        <v>1662</v>
      </c>
      <c r="M229" s="9" t="s">
        <v>1663</v>
      </c>
      <c r="N229" s="12">
        <v>5.6813E7</v>
      </c>
      <c r="O229" s="9" t="s">
        <v>1586</v>
      </c>
    </row>
    <row r="230">
      <c r="A230" s="9" t="s">
        <v>753</v>
      </c>
      <c r="B230" s="10">
        <v>44561.0</v>
      </c>
      <c r="C230" s="11">
        <v>1.0</v>
      </c>
      <c r="D230" s="9" t="s">
        <v>286</v>
      </c>
      <c r="E230" s="11">
        <v>21520.0</v>
      </c>
      <c r="F230" s="9" t="s">
        <v>1661</v>
      </c>
      <c r="G230" s="9" t="s">
        <v>1582</v>
      </c>
      <c r="H230" s="9" t="s">
        <v>1583</v>
      </c>
      <c r="I230" s="9" t="s">
        <v>1584</v>
      </c>
      <c r="J230" s="10">
        <v>44197.0</v>
      </c>
      <c r="K230" s="10">
        <v>44561.0</v>
      </c>
      <c r="L230" s="9" t="s">
        <v>1662</v>
      </c>
      <c r="M230" s="9" t="s">
        <v>1663</v>
      </c>
      <c r="N230" s="12">
        <v>-2.9049E7</v>
      </c>
      <c r="O230" s="9" t="s">
        <v>1586</v>
      </c>
    </row>
    <row r="231">
      <c r="A231" s="9" t="s">
        <v>754</v>
      </c>
      <c r="B231" s="10">
        <v>44561.0</v>
      </c>
      <c r="C231" s="11">
        <v>1.0</v>
      </c>
      <c r="D231" s="9" t="s">
        <v>755</v>
      </c>
      <c r="E231" s="11">
        <v>21075.0</v>
      </c>
      <c r="F231" s="9" t="s">
        <v>1661</v>
      </c>
      <c r="G231" s="9" t="s">
        <v>1582</v>
      </c>
      <c r="H231" s="9" t="s">
        <v>1589</v>
      </c>
      <c r="I231" s="9" t="s">
        <v>1584</v>
      </c>
      <c r="J231" s="10">
        <v>44197.0</v>
      </c>
      <c r="K231" s="10">
        <v>44561.0</v>
      </c>
      <c r="L231" s="9" t="s">
        <v>1662</v>
      </c>
      <c r="M231" s="9" t="s">
        <v>1663</v>
      </c>
      <c r="N231" s="12">
        <v>-1.9873E8</v>
      </c>
      <c r="O231" s="9" t="s">
        <v>1586</v>
      </c>
    </row>
    <row r="232">
      <c r="A232" s="9" t="s">
        <v>756</v>
      </c>
      <c r="B232" s="10">
        <v>44561.0</v>
      </c>
      <c r="C232" s="11">
        <v>1.0</v>
      </c>
      <c r="D232" s="9" t="s">
        <v>757</v>
      </c>
      <c r="E232" s="11">
        <v>23272.0</v>
      </c>
      <c r="F232" s="9" t="s">
        <v>1661</v>
      </c>
      <c r="G232" s="9" t="s">
        <v>1582</v>
      </c>
      <c r="H232" s="9" t="s">
        <v>1583</v>
      </c>
      <c r="I232" s="9" t="s">
        <v>1584</v>
      </c>
      <c r="J232" s="10">
        <v>44197.0</v>
      </c>
      <c r="K232" s="10">
        <v>44561.0</v>
      </c>
      <c r="L232" s="9" t="s">
        <v>1662</v>
      </c>
      <c r="M232" s="9" t="s">
        <v>1663</v>
      </c>
      <c r="N232" s="12">
        <v>3.68955E8</v>
      </c>
      <c r="O232" s="9" t="s">
        <v>1586</v>
      </c>
    </row>
    <row r="233">
      <c r="A233" s="9" t="s">
        <v>758</v>
      </c>
      <c r="B233" s="10">
        <v>44561.0</v>
      </c>
      <c r="C233" s="11">
        <v>1.0</v>
      </c>
      <c r="D233" s="9" t="s">
        <v>759</v>
      </c>
      <c r="E233" s="11">
        <v>25500.0</v>
      </c>
      <c r="F233" s="9" t="s">
        <v>1661</v>
      </c>
      <c r="G233" s="9" t="s">
        <v>1582</v>
      </c>
      <c r="H233" s="9" t="s">
        <v>1583</v>
      </c>
      <c r="I233" s="9" t="s">
        <v>1584</v>
      </c>
      <c r="J233" s="10">
        <v>44197.0</v>
      </c>
      <c r="K233" s="10">
        <v>44561.0</v>
      </c>
      <c r="L233" s="9" t="s">
        <v>1662</v>
      </c>
      <c r="M233" s="9" t="s">
        <v>1663</v>
      </c>
      <c r="N233" s="12">
        <v>7.5349E7</v>
      </c>
      <c r="O233" s="9" t="s">
        <v>1586</v>
      </c>
    </row>
    <row r="234">
      <c r="A234" s="9" t="s">
        <v>760</v>
      </c>
      <c r="B234" s="10">
        <v>44561.0</v>
      </c>
      <c r="C234" s="11">
        <v>1.0</v>
      </c>
      <c r="D234" s="9" t="s">
        <v>761</v>
      </c>
      <c r="E234" s="11">
        <v>25348.0</v>
      </c>
      <c r="F234" s="9" t="s">
        <v>1661</v>
      </c>
      <c r="G234" s="9" t="s">
        <v>1582</v>
      </c>
      <c r="H234" s="9" t="s">
        <v>1583</v>
      </c>
      <c r="I234" s="9" t="s">
        <v>1584</v>
      </c>
      <c r="J234" s="10">
        <v>44197.0</v>
      </c>
      <c r="K234" s="10">
        <v>44561.0</v>
      </c>
      <c r="L234" s="9" t="s">
        <v>1662</v>
      </c>
      <c r="M234" s="9" t="s">
        <v>1663</v>
      </c>
      <c r="N234" s="12">
        <v>1.74522E8</v>
      </c>
      <c r="O234" s="9" t="s">
        <v>1586</v>
      </c>
    </row>
    <row r="235">
      <c r="A235" s="9" t="s">
        <v>762</v>
      </c>
      <c r="B235" s="10">
        <v>44561.0</v>
      </c>
      <c r="C235" s="11">
        <v>1.0</v>
      </c>
      <c r="D235" s="9" t="s">
        <v>763</v>
      </c>
      <c r="E235" s="11">
        <v>22560.0</v>
      </c>
      <c r="F235" s="9" t="s">
        <v>1661</v>
      </c>
      <c r="G235" s="9" t="s">
        <v>1582</v>
      </c>
      <c r="H235" s="9" t="s">
        <v>1583</v>
      </c>
      <c r="I235" s="9" t="s">
        <v>1584</v>
      </c>
      <c r="J235" s="10">
        <v>44197.0</v>
      </c>
      <c r="K235" s="10">
        <v>44561.0</v>
      </c>
      <c r="L235" s="9" t="s">
        <v>1662</v>
      </c>
      <c r="M235" s="9" t="s">
        <v>1663</v>
      </c>
      <c r="N235" s="12">
        <v>3358000.0</v>
      </c>
      <c r="O235" s="9" t="s">
        <v>1586</v>
      </c>
    </row>
    <row r="236">
      <c r="A236" s="9" t="s">
        <v>764</v>
      </c>
      <c r="B236" s="10">
        <v>44561.0</v>
      </c>
      <c r="C236" s="11">
        <v>1.0</v>
      </c>
      <c r="D236" s="9" t="s">
        <v>371</v>
      </c>
      <c r="E236" s="11">
        <v>22225.0</v>
      </c>
      <c r="F236" s="9" t="s">
        <v>1661</v>
      </c>
      <c r="G236" s="9" t="s">
        <v>1582</v>
      </c>
      <c r="H236" s="9" t="s">
        <v>1583</v>
      </c>
      <c r="I236" s="9" t="s">
        <v>1584</v>
      </c>
      <c r="J236" s="10">
        <v>44197.0</v>
      </c>
      <c r="K236" s="10">
        <v>44561.0</v>
      </c>
      <c r="L236" s="9" t="s">
        <v>1662</v>
      </c>
      <c r="M236" s="9" t="s">
        <v>1663</v>
      </c>
      <c r="N236" s="12">
        <v>2.0138E7</v>
      </c>
      <c r="O236" s="9" t="s">
        <v>1586</v>
      </c>
    </row>
    <row r="237">
      <c r="A237" s="9" t="s">
        <v>765</v>
      </c>
      <c r="B237" s="10">
        <v>44561.0</v>
      </c>
      <c r="C237" s="11">
        <v>1.0</v>
      </c>
      <c r="D237" s="9" t="s">
        <v>194</v>
      </c>
      <c r="E237" s="11">
        <v>21938.0</v>
      </c>
      <c r="F237" s="9" t="s">
        <v>1661</v>
      </c>
      <c r="G237" s="9" t="s">
        <v>1582</v>
      </c>
      <c r="H237" s="9" t="s">
        <v>1583</v>
      </c>
      <c r="I237" s="9" t="s">
        <v>1584</v>
      </c>
      <c r="J237" s="10">
        <v>44197.0</v>
      </c>
      <c r="K237" s="10">
        <v>44561.0</v>
      </c>
      <c r="L237" s="9" t="s">
        <v>1662</v>
      </c>
      <c r="M237" s="9" t="s">
        <v>1663</v>
      </c>
      <c r="N237" s="12">
        <v>4.44228E8</v>
      </c>
      <c r="O237" s="9" t="s">
        <v>1586</v>
      </c>
    </row>
    <row r="238">
      <c r="A238" s="9" t="s">
        <v>766</v>
      </c>
      <c r="B238" s="10">
        <v>44561.0</v>
      </c>
      <c r="C238" s="11">
        <v>1.0</v>
      </c>
      <c r="D238" s="9" t="s">
        <v>301</v>
      </c>
      <c r="E238" s="11">
        <v>21342.0</v>
      </c>
      <c r="F238" s="9" t="s">
        <v>1661</v>
      </c>
      <c r="G238" s="9" t="s">
        <v>1582</v>
      </c>
      <c r="H238" s="9" t="s">
        <v>1583</v>
      </c>
      <c r="I238" s="9" t="s">
        <v>1584</v>
      </c>
      <c r="J238" s="10">
        <v>44197.0</v>
      </c>
      <c r="K238" s="10">
        <v>44561.0</v>
      </c>
      <c r="L238" s="9" t="s">
        <v>1662</v>
      </c>
      <c r="M238" s="9" t="s">
        <v>1663</v>
      </c>
      <c r="N238" s="12">
        <v>1.2256E8</v>
      </c>
      <c r="O238" s="9" t="s">
        <v>1586</v>
      </c>
    </row>
    <row r="239">
      <c r="A239" s="9" t="s">
        <v>767</v>
      </c>
      <c r="B239" s="10">
        <v>44561.0</v>
      </c>
      <c r="C239" s="11">
        <v>2.0</v>
      </c>
      <c r="D239" s="9" t="s">
        <v>768</v>
      </c>
      <c r="E239" s="11">
        <v>25534.0</v>
      </c>
      <c r="F239" s="9" t="s">
        <v>1661</v>
      </c>
      <c r="G239" s="9" t="s">
        <v>1582</v>
      </c>
      <c r="H239" s="9" t="s">
        <v>1583</v>
      </c>
      <c r="I239" s="9" t="s">
        <v>1584</v>
      </c>
      <c r="J239" s="10">
        <v>44197.0</v>
      </c>
      <c r="K239" s="10">
        <v>44561.0</v>
      </c>
      <c r="L239" s="9" t="s">
        <v>1662</v>
      </c>
      <c r="M239" s="9" t="s">
        <v>1663</v>
      </c>
      <c r="N239" s="12">
        <v>-4.7378E7</v>
      </c>
      <c r="O239" s="9" t="s">
        <v>1586</v>
      </c>
    </row>
    <row r="240">
      <c r="A240" s="9" t="s">
        <v>769</v>
      </c>
      <c r="B240" s="10">
        <v>44561.0</v>
      </c>
      <c r="C240" s="11">
        <v>1.0</v>
      </c>
      <c r="D240" s="9" t="s">
        <v>156</v>
      </c>
      <c r="E240" s="11">
        <v>4685.0</v>
      </c>
      <c r="F240" s="9" t="s">
        <v>1661</v>
      </c>
      <c r="G240" s="9" t="s">
        <v>1582</v>
      </c>
      <c r="H240" s="9" t="s">
        <v>1589</v>
      </c>
      <c r="I240" s="9" t="s">
        <v>1584</v>
      </c>
      <c r="J240" s="10">
        <v>44197.0</v>
      </c>
      <c r="K240" s="10">
        <v>44561.0</v>
      </c>
      <c r="L240" s="9" t="s">
        <v>1662</v>
      </c>
      <c r="M240" s="9" t="s">
        <v>1663</v>
      </c>
      <c r="N240" s="12">
        <v>-2074000.0</v>
      </c>
      <c r="O240" s="9" t="s">
        <v>1586</v>
      </c>
    </row>
    <row r="241">
      <c r="A241" s="9" t="s">
        <v>770</v>
      </c>
      <c r="B241" s="10">
        <v>44561.0</v>
      </c>
      <c r="C241" s="11">
        <v>1.0</v>
      </c>
      <c r="D241" s="9" t="s">
        <v>771</v>
      </c>
      <c r="E241" s="11">
        <v>25798.0</v>
      </c>
      <c r="F241" s="9" t="s">
        <v>1661</v>
      </c>
      <c r="G241" s="9" t="s">
        <v>1582</v>
      </c>
      <c r="H241" s="9" t="s">
        <v>1583</v>
      </c>
      <c r="I241" s="9" t="s">
        <v>1584</v>
      </c>
      <c r="J241" s="10">
        <v>44197.0</v>
      </c>
      <c r="K241" s="10">
        <v>44561.0</v>
      </c>
      <c r="L241" s="9" t="s">
        <v>1662</v>
      </c>
      <c r="M241" s="9" t="s">
        <v>1663</v>
      </c>
      <c r="N241" s="12">
        <v>6.5927E7</v>
      </c>
      <c r="O241" s="9" t="s">
        <v>1586</v>
      </c>
    </row>
    <row r="242">
      <c r="A242" s="9" t="s">
        <v>772</v>
      </c>
      <c r="B242" s="10">
        <v>44561.0</v>
      </c>
      <c r="C242" s="11">
        <v>1.0</v>
      </c>
      <c r="D242" s="9" t="s">
        <v>773</v>
      </c>
      <c r="E242" s="11">
        <v>23426.0</v>
      </c>
      <c r="F242" s="9" t="s">
        <v>1661</v>
      </c>
      <c r="G242" s="9" t="s">
        <v>1582</v>
      </c>
      <c r="H242" s="9" t="s">
        <v>1583</v>
      </c>
      <c r="I242" s="9" t="s">
        <v>1584</v>
      </c>
      <c r="J242" s="10">
        <v>44197.0</v>
      </c>
      <c r="K242" s="10">
        <v>44561.0</v>
      </c>
      <c r="L242" s="9" t="s">
        <v>1662</v>
      </c>
      <c r="M242" s="9" t="s">
        <v>1663</v>
      </c>
      <c r="N242" s="12">
        <v>3.06097E8</v>
      </c>
      <c r="O242" s="9" t="s">
        <v>1586</v>
      </c>
    </row>
    <row r="243">
      <c r="A243" s="9" t="s">
        <v>774</v>
      </c>
      <c r="B243" s="10">
        <v>44561.0</v>
      </c>
      <c r="C243" s="11">
        <v>1.0</v>
      </c>
      <c r="D243" s="9" t="s">
        <v>775</v>
      </c>
      <c r="E243" s="11">
        <v>25712.0</v>
      </c>
      <c r="F243" s="9" t="s">
        <v>1661</v>
      </c>
      <c r="G243" s="9" t="s">
        <v>1582</v>
      </c>
      <c r="H243" s="9" t="s">
        <v>1583</v>
      </c>
      <c r="I243" s="9" t="s">
        <v>1584</v>
      </c>
      <c r="J243" s="10">
        <v>44197.0</v>
      </c>
      <c r="K243" s="10">
        <v>44561.0</v>
      </c>
      <c r="L243" s="9" t="s">
        <v>1662</v>
      </c>
      <c r="M243" s="9" t="s">
        <v>1663</v>
      </c>
      <c r="N243" s="12">
        <v>3.99675E8</v>
      </c>
      <c r="O243" s="9" t="s">
        <v>1586</v>
      </c>
    </row>
    <row r="244">
      <c r="A244" s="9" t="s">
        <v>776</v>
      </c>
      <c r="B244" s="10">
        <v>44561.0</v>
      </c>
      <c r="C244" s="11">
        <v>1.0</v>
      </c>
      <c r="D244" s="9" t="s">
        <v>208</v>
      </c>
      <c r="E244" s="11">
        <v>21814.0</v>
      </c>
      <c r="F244" s="9" t="s">
        <v>1661</v>
      </c>
      <c r="G244" s="9" t="s">
        <v>1582</v>
      </c>
      <c r="H244" s="9" t="s">
        <v>1583</v>
      </c>
      <c r="I244" s="9" t="s">
        <v>1584</v>
      </c>
      <c r="J244" s="10">
        <v>44197.0</v>
      </c>
      <c r="K244" s="10">
        <v>44561.0</v>
      </c>
      <c r="L244" s="9" t="s">
        <v>1662</v>
      </c>
      <c r="M244" s="9" t="s">
        <v>1663</v>
      </c>
      <c r="N244" s="12">
        <v>2.71958E8</v>
      </c>
      <c r="O244" s="9" t="s">
        <v>1586</v>
      </c>
    </row>
    <row r="245">
      <c r="A245" s="9" t="s">
        <v>777</v>
      </c>
      <c r="B245" s="10">
        <v>44561.0</v>
      </c>
      <c r="C245" s="11">
        <v>1.0</v>
      </c>
      <c r="D245" s="9" t="s">
        <v>778</v>
      </c>
      <c r="E245" s="11">
        <v>25976.0</v>
      </c>
      <c r="F245" s="9" t="s">
        <v>1661</v>
      </c>
      <c r="G245" s="9" t="s">
        <v>1582</v>
      </c>
      <c r="H245" s="9" t="s">
        <v>1583</v>
      </c>
      <c r="I245" s="9" t="s">
        <v>1584</v>
      </c>
      <c r="J245" s="10">
        <v>44197.0</v>
      </c>
      <c r="K245" s="10">
        <v>44561.0</v>
      </c>
      <c r="L245" s="9" t="s">
        <v>1662</v>
      </c>
      <c r="M245" s="9" t="s">
        <v>1663</v>
      </c>
      <c r="N245" s="12">
        <v>-1.1549E7</v>
      </c>
      <c r="O245" s="9" t="s">
        <v>1586</v>
      </c>
    </row>
    <row r="246">
      <c r="A246" s="9" t="s">
        <v>779</v>
      </c>
      <c r="B246" s="10">
        <v>44561.0</v>
      </c>
      <c r="C246" s="11">
        <v>1.0</v>
      </c>
      <c r="D246" s="9" t="s">
        <v>780</v>
      </c>
      <c r="E246" s="11">
        <v>23248.0</v>
      </c>
      <c r="F246" s="9" t="s">
        <v>1661</v>
      </c>
      <c r="G246" s="9" t="s">
        <v>1582</v>
      </c>
      <c r="H246" s="9" t="s">
        <v>1583</v>
      </c>
      <c r="I246" s="9" t="s">
        <v>1584</v>
      </c>
      <c r="J246" s="10">
        <v>44197.0</v>
      </c>
      <c r="K246" s="10">
        <v>44561.0</v>
      </c>
      <c r="L246" s="9" t="s">
        <v>1662</v>
      </c>
      <c r="M246" s="9" t="s">
        <v>1663</v>
      </c>
      <c r="N246" s="12">
        <v>-8.7665E7</v>
      </c>
      <c r="O246" s="9" t="s">
        <v>1586</v>
      </c>
    </row>
    <row r="247">
      <c r="A247" s="9" t="s">
        <v>781</v>
      </c>
      <c r="B247" s="10">
        <v>44561.0</v>
      </c>
      <c r="C247" s="11">
        <v>1.0</v>
      </c>
      <c r="D247" s="9" t="s">
        <v>782</v>
      </c>
      <c r="E247" s="11">
        <v>22519.0</v>
      </c>
      <c r="F247" s="9" t="s">
        <v>1661</v>
      </c>
      <c r="G247" s="9" t="s">
        <v>1582</v>
      </c>
      <c r="H247" s="9" t="s">
        <v>1583</v>
      </c>
      <c r="I247" s="9" t="s">
        <v>1584</v>
      </c>
      <c r="J247" s="10">
        <v>44197.0</v>
      </c>
      <c r="K247" s="10">
        <v>44561.0</v>
      </c>
      <c r="L247" s="9" t="s">
        <v>1662</v>
      </c>
      <c r="M247" s="9" t="s">
        <v>1663</v>
      </c>
      <c r="N247" s="12">
        <v>2.8081E7</v>
      </c>
      <c r="O247" s="9" t="s">
        <v>1586</v>
      </c>
    </row>
    <row r="248">
      <c r="A248" s="9" t="s">
        <v>783</v>
      </c>
      <c r="B248" s="10">
        <v>44561.0</v>
      </c>
      <c r="C248" s="11">
        <v>1.0</v>
      </c>
      <c r="D248" s="9" t="s">
        <v>784</v>
      </c>
      <c r="E248" s="11">
        <v>21628.0</v>
      </c>
      <c r="F248" s="9" t="s">
        <v>1661</v>
      </c>
      <c r="G248" s="9" t="s">
        <v>1582</v>
      </c>
      <c r="H248" s="9" t="s">
        <v>1589</v>
      </c>
      <c r="I248" s="9" t="s">
        <v>1584</v>
      </c>
      <c r="J248" s="10">
        <v>44197.0</v>
      </c>
      <c r="K248" s="10">
        <v>44561.0</v>
      </c>
      <c r="L248" s="9" t="s">
        <v>1662</v>
      </c>
      <c r="M248" s="9" t="s">
        <v>1663</v>
      </c>
      <c r="N248" s="12">
        <v>4.86724E9</v>
      </c>
      <c r="O248" s="9" t="s">
        <v>1586</v>
      </c>
    </row>
    <row r="249">
      <c r="A249" s="9" t="s">
        <v>785</v>
      </c>
      <c r="B249" s="10">
        <v>44561.0</v>
      </c>
      <c r="C249" s="11">
        <v>1.0</v>
      </c>
      <c r="D249" s="9" t="s">
        <v>786</v>
      </c>
      <c r="E249" s="11">
        <v>24112.0</v>
      </c>
      <c r="F249" s="9" t="s">
        <v>1661</v>
      </c>
      <c r="G249" s="9" t="s">
        <v>1582</v>
      </c>
      <c r="H249" s="9" t="s">
        <v>1583</v>
      </c>
      <c r="I249" s="9" t="s">
        <v>1584</v>
      </c>
      <c r="J249" s="10">
        <v>44197.0</v>
      </c>
      <c r="K249" s="10">
        <v>44561.0</v>
      </c>
      <c r="L249" s="9" t="s">
        <v>1662</v>
      </c>
      <c r="M249" s="9" t="s">
        <v>1663</v>
      </c>
      <c r="N249" s="12">
        <v>-4.213208E9</v>
      </c>
      <c r="O249" s="9" t="s">
        <v>1586</v>
      </c>
    </row>
    <row r="250">
      <c r="A250" s="9" t="s">
        <v>787</v>
      </c>
      <c r="B250" s="10">
        <v>44561.0</v>
      </c>
      <c r="C250" s="11">
        <v>1.0</v>
      </c>
      <c r="D250" s="9" t="s">
        <v>72</v>
      </c>
      <c r="E250" s="11">
        <v>21997.0</v>
      </c>
      <c r="F250" s="9" t="s">
        <v>1661</v>
      </c>
      <c r="G250" s="9" t="s">
        <v>1582</v>
      </c>
      <c r="H250" s="9" t="s">
        <v>1583</v>
      </c>
      <c r="I250" s="9" t="s">
        <v>1584</v>
      </c>
      <c r="J250" s="10">
        <v>44197.0</v>
      </c>
      <c r="K250" s="10">
        <v>44561.0</v>
      </c>
      <c r="L250" s="9" t="s">
        <v>1662</v>
      </c>
      <c r="M250" s="9" t="s">
        <v>1663</v>
      </c>
      <c r="N250" s="12">
        <v>1.07697E8</v>
      </c>
      <c r="O250" s="9" t="s">
        <v>1586</v>
      </c>
    </row>
    <row r="251">
      <c r="A251" s="9" t="s">
        <v>788</v>
      </c>
      <c r="B251" s="10">
        <v>44561.0</v>
      </c>
      <c r="C251" s="11">
        <v>1.0</v>
      </c>
      <c r="D251" s="9" t="s">
        <v>71</v>
      </c>
      <c r="E251" s="11">
        <v>22004.0</v>
      </c>
      <c r="F251" s="9" t="s">
        <v>1661</v>
      </c>
      <c r="G251" s="9" t="s">
        <v>1582</v>
      </c>
      <c r="H251" s="9" t="s">
        <v>1583</v>
      </c>
      <c r="I251" s="9" t="s">
        <v>1584</v>
      </c>
      <c r="J251" s="10">
        <v>44197.0</v>
      </c>
      <c r="K251" s="10">
        <v>44561.0</v>
      </c>
      <c r="L251" s="9" t="s">
        <v>1662</v>
      </c>
      <c r="M251" s="9" t="s">
        <v>1663</v>
      </c>
      <c r="N251" s="12">
        <v>-9.072E7</v>
      </c>
      <c r="O251" s="9" t="s">
        <v>1586</v>
      </c>
    </row>
    <row r="252">
      <c r="A252" s="9" t="s">
        <v>789</v>
      </c>
      <c r="B252" s="10">
        <v>44561.0</v>
      </c>
      <c r="C252" s="11">
        <v>1.0</v>
      </c>
      <c r="D252" s="9" t="s">
        <v>73</v>
      </c>
      <c r="E252" s="11">
        <v>21970.0</v>
      </c>
      <c r="F252" s="9" t="s">
        <v>1661</v>
      </c>
      <c r="G252" s="9" t="s">
        <v>1582</v>
      </c>
      <c r="H252" s="9" t="s">
        <v>1583</v>
      </c>
      <c r="I252" s="9" t="s">
        <v>1584</v>
      </c>
      <c r="J252" s="10">
        <v>44197.0</v>
      </c>
      <c r="K252" s="10">
        <v>44561.0</v>
      </c>
      <c r="L252" s="9" t="s">
        <v>1662</v>
      </c>
      <c r="M252" s="9" t="s">
        <v>1663</v>
      </c>
      <c r="N252" s="12">
        <v>-4.5859E7</v>
      </c>
      <c r="O252" s="9" t="s">
        <v>1586</v>
      </c>
    </row>
    <row r="253">
      <c r="A253" s="9" t="s">
        <v>790</v>
      </c>
      <c r="B253" s="10">
        <v>44561.0</v>
      </c>
      <c r="C253" s="11">
        <v>1.0</v>
      </c>
      <c r="D253" s="9" t="s">
        <v>70</v>
      </c>
      <c r="E253" s="11">
        <v>21989.0</v>
      </c>
      <c r="F253" s="9" t="s">
        <v>1661</v>
      </c>
      <c r="G253" s="9" t="s">
        <v>1582</v>
      </c>
      <c r="H253" s="9" t="s">
        <v>1583</v>
      </c>
      <c r="I253" s="9" t="s">
        <v>1584</v>
      </c>
      <c r="J253" s="10">
        <v>44197.0</v>
      </c>
      <c r="K253" s="10">
        <v>44561.0</v>
      </c>
      <c r="L253" s="9" t="s">
        <v>1662</v>
      </c>
      <c r="M253" s="9" t="s">
        <v>1663</v>
      </c>
      <c r="N253" s="12">
        <v>-1.6625E7</v>
      </c>
      <c r="O253" s="9" t="s">
        <v>1586</v>
      </c>
    </row>
    <row r="254">
      <c r="A254" s="9" t="s">
        <v>791</v>
      </c>
      <c r="B254" s="10">
        <v>44561.0</v>
      </c>
      <c r="C254" s="11">
        <v>1.0</v>
      </c>
      <c r="D254" s="9" t="s">
        <v>74</v>
      </c>
      <c r="E254" s="11">
        <v>21962.0</v>
      </c>
      <c r="F254" s="9" t="s">
        <v>1661</v>
      </c>
      <c r="G254" s="9" t="s">
        <v>1582</v>
      </c>
      <c r="H254" s="9" t="s">
        <v>1583</v>
      </c>
      <c r="I254" s="9" t="s">
        <v>1584</v>
      </c>
      <c r="J254" s="10">
        <v>44197.0</v>
      </c>
      <c r="K254" s="10">
        <v>44561.0</v>
      </c>
      <c r="L254" s="9" t="s">
        <v>1662</v>
      </c>
      <c r="M254" s="9" t="s">
        <v>1663</v>
      </c>
      <c r="N254" s="12">
        <v>-7.8911E7</v>
      </c>
      <c r="O254" s="9" t="s">
        <v>1586</v>
      </c>
    </row>
    <row r="255">
      <c r="A255" s="9" t="s">
        <v>792</v>
      </c>
      <c r="B255" s="10">
        <v>44561.0</v>
      </c>
      <c r="C255" s="11">
        <v>1.0</v>
      </c>
      <c r="D255" s="9" t="s">
        <v>793</v>
      </c>
      <c r="E255" s="11">
        <v>21610.0</v>
      </c>
      <c r="F255" s="9" t="s">
        <v>1661</v>
      </c>
      <c r="G255" s="9" t="s">
        <v>1582</v>
      </c>
      <c r="H255" s="9" t="s">
        <v>1583</v>
      </c>
      <c r="I255" s="9" t="s">
        <v>1584</v>
      </c>
      <c r="J255" s="10">
        <v>44197.0</v>
      </c>
      <c r="K255" s="10">
        <v>44561.0</v>
      </c>
      <c r="L255" s="9" t="s">
        <v>1662</v>
      </c>
      <c r="M255" s="9" t="s">
        <v>1663</v>
      </c>
      <c r="N255" s="12">
        <v>4.717097E9</v>
      </c>
      <c r="O255" s="9" t="s">
        <v>1586</v>
      </c>
    </row>
    <row r="256">
      <c r="A256" s="9" t="s">
        <v>794</v>
      </c>
      <c r="B256" s="10">
        <v>44561.0</v>
      </c>
      <c r="C256" s="11">
        <v>1.0</v>
      </c>
      <c r="D256" s="9" t="s">
        <v>795</v>
      </c>
      <c r="E256" s="11">
        <v>25569.0</v>
      </c>
      <c r="F256" s="9" t="s">
        <v>1661</v>
      </c>
      <c r="G256" s="9" t="s">
        <v>1582</v>
      </c>
      <c r="H256" s="9" t="s">
        <v>1583</v>
      </c>
      <c r="I256" s="9" t="s">
        <v>1584</v>
      </c>
      <c r="J256" s="10">
        <v>44197.0</v>
      </c>
      <c r="K256" s="10">
        <v>44561.0</v>
      </c>
      <c r="L256" s="9" t="s">
        <v>1662</v>
      </c>
      <c r="M256" s="9" t="s">
        <v>1663</v>
      </c>
      <c r="N256" s="12">
        <v>-1.1479E7</v>
      </c>
      <c r="O256" s="9" t="s">
        <v>1586</v>
      </c>
    </row>
    <row r="257">
      <c r="A257" s="9" t="s">
        <v>796</v>
      </c>
      <c r="B257" s="10">
        <v>44561.0</v>
      </c>
      <c r="C257" s="11">
        <v>1.0</v>
      </c>
      <c r="D257" s="9" t="s">
        <v>797</v>
      </c>
      <c r="E257" s="11">
        <v>26514.0</v>
      </c>
      <c r="F257" s="9" t="s">
        <v>1661</v>
      </c>
      <c r="G257" s="9" t="s">
        <v>1582</v>
      </c>
      <c r="H257" s="9" t="s">
        <v>1583</v>
      </c>
      <c r="I257" s="9" t="s">
        <v>1584</v>
      </c>
      <c r="J257" s="10">
        <v>44197.0</v>
      </c>
      <c r="K257" s="10">
        <v>44561.0</v>
      </c>
      <c r="L257" s="9" t="s">
        <v>1662</v>
      </c>
      <c r="M257" s="9" t="s">
        <v>1663</v>
      </c>
      <c r="N257" s="12">
        <v>-1.5727E7</v>
      </c>
      <c r="O257" s="9" t="s">
        <v>1586</v>
      </c>
    </row>
    <row r="258">
      <c r="A258" s="9" t="s">
        <v>798</v>
      </c>
      <c r="B258" s="10">
        <v>44561.0</v>
      </c>
      <c r="C258" s="11">
        <v>1.0</v>
      </c>
      <c r="D258" s="9" t="s">
        <v>799</v>
      </c>
      <c r="E258" s="11">
        <v>23388.0</v>
      </c>
      <c r="F258" s="9" t="s">
        <v>1661</v>
      </c>
      <c r="G258" s="9" t="s">
        <v>1582</v>
      </c>
      <c r="H258" s="9" t="s">
        <v>1583</v>
      </c>
      <c r="I258" s="9" t="s">
        <v>1584</v>
      </c>
      <c r="J258" s="10">
        <v>44197.0</v>
      </c>
      <c r="K258" s="10">
        <v>44561.0</v>
      </c>
      <c r="L258" s="9" t="s">
        <v>1662</v>
      </c>
      <c r="M258" s="9" t="s">
        <v>1663</v>
      </c>
      <c r="N258" s="12">
        <v>6513000.0</v>
      </c>
      <c r="O258" s="9" t="s">
        <v>1586</v>
      </c>
    </row>
    <row r="259">
      <c r="A259" s="9" t="s">
        <v>800</v>
      </c>
      <c r="B259" s="10">
        <v>44561.0</v>
      </c>
      <c r="C259" s="11">
        <v>2.0</v>
      </c>
      <c r="D259" s="9" t="s">
        <v>801</v>
      </c>
      <c r="E259" s="11">
        <v>22446.0</v>
      </c>
      <c r="F259" s="9" t="s">
        <v>1661</v>
      </c>
      <c r="G259" s="9" t="s">
        <v>1582</v>
      </c>
      <c r="H259" s="9" t="s">
        <v>1583</v>
      </c>
      <c r="I259" s="9" t="s">
        <v>1584</v>
      </c>
      <c r="J259" s="10">
        <v>44197.0</v>
      </c>
      <c r="K259" s="10">
        <v>44561.0</v>
      </c>
      <c r="L259" s="9" t="s">
        <v>1662</v>
      </c>
      <c r="M259" s="9" t="s">
        <v>1663</v>
      </c>
      <c r="N259" s="12">
        <v>-5.8204E7</v>
      </c>
      <c r="O259" s="9" t="s">
        <v>1586</v>
      </c>
    </row>
    <row r="260">
      <c r="A260" s="9" t="s">
        <v>802</v>
      </c>
      <c r="B260" s="10">
        <v>44561.0</v>
      </c>
      <c r="C260" s="11">
        <v>1.0</v>
      </c>
      <c r="D260" s="9" t="s">
        <v>803</v>
      </c>
      <c r="E260" s="11">
        <v>26271.0</v>
      </c>
      <c r="F260" s="9" t="s">
        <v>1661</v>
      </c>
      <c r="G260" s="9" t="s">
        <v>1582</v>
      </c>
      <c r="H260" s="9" t="s">
        <v>1583</v>
      </c>
      <c r="I260" s="9" t="s">
        <v>1584</v>
      </c>
      <c r="J260" s="10">
        <v>44197.0</v>
      </c>
      <c r="K260" s="10">
        <v>44561.0</v>
      </c>
      <c r="L260" s="9" t="s">
        <v>1662</v>
      </c>
      <c r="M260" s="9" t="s">
        <v>1663</v>
      </c>
      <c r="N260" s="12">
        <v>1.2892E7</v>
      </c>
      <c r="O260" s="9" t="s">
        <v>1586</v>
      </c>
    </row>
    <row r="261">
      <c r="A261" s="9" t="s">
        <v>804</v>
      </c>
      <c r="B261" s="10">
        <v>44561.0</v>
      </c>
      <c r="C261" s="11">
        <v>1.0</v>
      </c>
      <c r="D261" s="9" t="s">
        <v>805</v>
      </c>
      <c r="E261" s="11">
        <v>21644.0</v>
      </c>
      <c r="F261" s="9" t="s">
        <v>1661</v>
      </c>
      <c r="G261" s="9" t="s">
        <v>1582</v>
      </c>
      <c r="H261" s="9" t="s">
        <v>1583</v>
      </c>
      <c r="I261" s="9" t="s">
        <v>1584</v>
      </c>
      <c r="J261" s="10">
        <v>44197.0</v>
      </c>
      <c r="K261" s="10">
        <v>44561.0</v>
      </c>
      <c r="L261" s="9" t="s">
        <v>1662</v>
      </c>
      <c r="M261" s="9" t="s">
        <v>1663</v>
      </c>
      <c r="N261" s="12">
        <v>-336000.0</v>
      </c>
      <c r="O261" s="9" t="s">
        <v>1586</v>
      </c>
    </row>
    <row r="262">
      <c r="A262" s="9" t="s">
        <v>806</v>
      </c>
      <c r="B262" s="10">
        <v>44561.0</v>
      </c>
      <c r="C262" s="11">
        <v>1.0</v>
      </c>
      <c r="D262" s="9" t="s">
        <v>807</v>
      </c>
      <c r="E262" s="11">
        <v>26719.0</v>
      </c>
      <c r="F262" s="9" t="s">
        <v>1661</v>
      </c>
      <c r="G262" s="9" t="s">
        <v>1582</v>
      </c>
      <c r="H262" s="9" t="s">
        <v>1583</v>
      </c>
      <c r="I262" s="9" t="s">
        <v>1584</v>
      </c>
      <c r="J262" s="10">
        <v>44197.0</v>
      </c>
      <c r="K262" s="10">
        <v>44561.0</v>
      </c>
      <c r="L262" s="9" t="s">
        <v>1662</v>
      </c>
      <c r="M262" s="9" t="s">
        <v>1663</v>
      </c>
      <c r="N262" s="12">
        <v>6.9377E7</v>
      </c>
      <c r="O262" s="9" t="s">
        <v>1586</v>
      </c>
    </row>
    <row r="263">
      <c r="A263" s="9" t="s">
        <v>808</v>
      </c>
      <c r="B263" s="10">
        <v>44561.0</v>
      </c>
      <c r="C263" s="11">
        <v>1.0</v>
      </c>
      <c r="D263" s="9" t="s">
        <v>809</v>
      </c>
      <c r="E263" s="11">
        <v>24279.0</v>
      </c>
      <c r="F263" s="9" t="s">
        <v>1661</v>
      </c>
      <c r="G263" s="9" t="s">
        <v>1582</v>
      </c>
      <c r="H263" s="9" t="s">
        <v>1583</v>
      </c>
      <c r="I263" s="9" t="s">
        <v>1584</v>
      </c>
      <c r="J263" s="10">
        <v>44197.0</v>
      </c>
      <c r="K263" s="10">
        <v>44561.0</v>
      </c>
      <c r="L263" s="9" t="s">
        <v>1662</v>
      </c>
      <c r="M263" s="9" t="s">
        <v>1663</v>
      </c>
      <c r="N263" s="12">
        <v>2.9532E7</v>
      </c>
      <c r="O263" s="9" t="s">
        <v>1586</v>
      </c>
    </row>
    <row r="264">
      <c r="A264" s="9" t="s">
        <v>810</v>
      </c>
      <c r="B264" s="10">
        <v>44561.0</v>
      </c>
      <c r="C264" s="11">
        <v>1.0</v>
      </c>
      <c r="D264" s="9" t="s">
        <v>811</v>
      </c>
      <c r="E264" s="11">
        <v>24988.0</v>
      </c>
      <c r="F264" s="9" t="s">
        <v>1661</v>
      </c>
      <c r="G264" s="9" t="s">
        <v>1582</v>
      </c>
      <c r="H264" s="9" t="s">
        <v>1583</v>
      </c>
      <c r="I264" s="9" t="s">
        <v>1584</v>
      </c>
      <c r="J264" s="10">
        <v>44197.0</v>
      </c>
      <c r="K264" s="10">
        <v>44561.0</v>
      </c>
      <c r="L264" s="9" t="s">
        <v>1662</v>
      </c>
      <c r="M264" s="9" t="s">
        <v>1663</v>
      </c>
      <c r="N264" s="12">
        <v>5.4717E7</v>
      </c>
      <c r="O264" s="9" t="s">
        <v>1586</v>
      </c>
    </row>
    <row r="265">
      <c r="A265" s="9" t="s">
        <v>812</v>
      </c>
      <c r="B265" s="10">
        <v>44561.0</v>
      </c>
      <c r="C265" s="11">
        <v>1.0</v>
      </c>
      <c r="D265" s="9" t="s">
        <v>813</v>
      </c>
      <c r="E265" s="11">
        <v>25852.0</v>
      </c>
      <c r="F265" s="9" t="s">
        <v>1661</v>
      </c>
      <c r="G265" s="9" t="s">
        <v>1582</v>
      </c>
      <c r="H265" s="9" t="s">
        <v>1583</v>
      </c>
      <c r="I265" s="9" t="s">
        <v>1584</v>
      </c>
      <c r="J265" s="10">
        <v>44197.0</v>
      </c>
      <c r="K265" s="10">
        <v>44561.0</v>
      </c>
      <c r="L265" s="9" t="s">
        <v>1662</v>
      </c>
      <c r="M265" s="9" t="s">
        <v>1663</v>
      </c>
      <c r="N265" s="12">
        <v>-3506000.0</v>
      </c>
      <c r="O265" s="9" t="s">
        <v>1586</v>
      </c>
    </row>
    <row r="266">
      <c r="A266" s="9" t="s">
        <v>814</v>
      </c>
      <c r="B266" s="10">
        <v>44561.0</v>
      </c>
      <c r="C266" s="11">
        <v>1.0</v>
      </c>
      <c r="D266" s="9" t="s">
        <v>815</v>
      </c>
      <c r="E266" s="11">
        <v>25399.0</v>
      </c>
      <c r="F266" s="9" t="s">
        <v>1661</v>
      </c>
      <c r="G266" s="9" t="s">
        <v>1582</v>
      </c>
      <c r="H266" s="9" t="s">
        <v>1583</v>
      </c>
      <c r="I266" s="9" t="s">
        <v>1584</v>
      </c>
      <c r="J266" s="10">
        <v>44197.0</v>
      </c>
      <c r="K266" s="10">
        <v>44561.0</v>
      </c>
      <c r="L266" s="9" t="s">
        <v>1662</v>
      </c>
      <c r="M266" s="9" t="s">
        <v>1663</v>
      </c>
      <c r="N266" s="12">
        <v>1.461E7</v>
      </c>
      <c r="O266" s="9" t="s">
        <v>1586</v>
      </c>
    </row>
    <row r="267">
      <c r="A267" s="9" t="s">
        <v>816</v>
      </c>
      <c r="B267" s="10">
        <v>44561.0</v>
      </c>
      <c r="C267" s="11">
        <v>1.0</v>
      </c>
      <c r="D267" s="9" t="s">
        <v>817</v>
      </c>
      <c r="E267" s="11">
        <v>22691.0</v>
      </c>
      <c r="F267" s="9" t="s">
        <v>1661</v>
      </c>
      <c r="G267" s="9" t="s">
        <v>1582</v>
      </c>
      <c r="H267" s="9" t="s">
        <v>1583</v>
      </c>
      <c r="I267" s="9" t="s">
        <v>1584</v>
      </c>
      <c r="J267" s="10">
        <v>44197.0</v>
      </c>
      <c r="K267" s="10">
        <v>44561.0</v>
      </c>
      <c r="L267" s="9" t="s">
        <v>1662</v>
      </c>
      <c r="M267" s="9" t="s">
        <v>1663</v>
      </c>
      <c r="N267" s="12">
        <v>1.003173E9</v>
      </c>
      <c r="O267" s="9" t="s">
        <v>1586</v>
      </c>
    </row>
    <row r="268">
      <c r="A268" s="9" t="s">
        <v>818</v>
      </c>
      <c r="B268" s="10">
        <v>44561.0</v>
      </c>
      <c r="C268" s="11">
        <v>1.0</v>
      </c>
      <c r="D268" s="9" t="s">
        <v>819</v>
      </c>
      <c r="E268" s="11">
        <v>23680.0</v>
      </c>
      <c r="F268" s="9" t="s">
        <v>1661</v>
      </c>
      <c r="G268" s="9" t="s">
        <v>1582</v>
      </c>
      <c r="H268" s="9" t="s">
        <v>1583</v>
      </c>
      <c r="I268" s="9" t="s">
        <v>1584</v>
      </c>
      <c r="J268" s="10">
        <v>44197.0</v>
      </c>
      <c r="K268" s="10">
        <v>44561.0</v>
      </c>
      <c r="L268" s="9" t="s">
        <v>1662</v>
      </c>
      <c r="M268" s="9" t="s">
        <v>1663</v>
      </c>
      <c r="N268" s="12">
        <v>3.7679E7</v>
      </c>
      <c r="O268" s="9" t="s">
        <v>1586</v>
      </c>
    </row>
    <row r="269">
      <c r="A269" s="9" t="s">
        <v>820</v>
      </c>
      <c r="B269" s="10">
        <v>44561.0</v>
      </c>
      <c r="C269" s="11">
        <v>1.0</v>
      </c>
      <c r="D269" s="9" t="s">
        <v>821</v>
      </c>
      <c r="E269" s="11">
        <v>23671.0</v>
      </c>
      <c r="F269" s="9" t="s">
        <v>1661</v>
      </c>
      <c r="G269" s="9" t="s">
        <v>1582</v>
      </c>
      <c r="H269" s="9" t="s">
        <v>1583</v>
      </c>
      <c r="I269" s="9" t="s">
        <v>1584</v>
      </c>
      <c r="J269" s="10">
        <v>44197.0</v>
      </c>
      <c r="K269" s="10">
        <v>44561.0</v>
      </c>
      <c r="L269" s="9" t="s">
        <v>1662</v>
      </c>
      <c r="M269" s="9" t="s">
        <v>1663</v>
      </c>
      <c r="N269" s="12">
        <v>5.4461E7</v>
      </c>
      <c r="O269" s="9" t="s">
        <v>1586</v>
      </c>
    </row>
    <row r="270">
      <c r="A270" s="9" t="s">
        <v>822</v>
      </c>
      <c r="B270" s="10">
        <v>44561.0</v>
      </c>
      <c r="C270" s="11">
        <v>1.0</v>
      </c>
      <c r="D270" s="9" t="s">
        <v>823</v>
      </c>
      <c r="E270" s="11">
        <v>25011.0</v>
      </c>
      <c r="F270" s="9" t="s">
        <v>1661</v>
      </c>
      <c r="G270" s="9" t="s">
        <v>1582</v>
      </c>
      <c r="H270" s="9" t="s">
        <v>1583</v>
      </c>
      <c r="I270" s="9" t="s">
        <v>1584</v>
      </c>
      <c r="J270" s="10">
        <v>44197.0</v>
      </c>
      <c r="K270" s="10">
        <v>44561.0</v>
      </c>
      <c r="L270" s="9" t="s">
        <v>1662</v>
      </c>
      <c r="M270" s="9" t="s">
        <v>1663</v>
      </c>
      <c r="N270" s="12">
        <v>2.9979E8</v>
      </c>
      <c r="O270" s="9" t="s">
        <v>1586</v>
      </c>
    </row>
    <row r="271">
      <c r="A271" s="9" t="s">
        <v>824</v>
      </c>
      <c r="B271" s="10">
        <v>44561.0</v>
      </c>
      <c r="C271" s="11">
        <v>1.0</v>
      </c>
      <c r="D271" s="9" t="s">
        <v>825</v>
      </c>
      <c r="E271" s="11">
        <v>26921.0</v>
      </c>
      <c r="F271" s="9" t="s">
        <v>1661</v>
      </c>
      <c r="G271" s="9" t="s">
        <v>1582</v>
      </c>
      <c r="H271" s="9" t="s">
        <v>1583</v>
      </c>
      <c r="I271" s="9" t="s">
        <v>1584</v>
      </c>
      <c r="J271" s="10">
        <v>44197.0</v>
      </c>
      <c r="K271" s="10">
        <v>44561.0</v>
      </c>
      <c r="L271" s="9" t="s">
        <v>1662</v>
      </c>
      <c r="M271" s="9" t="s">
        <v>1663</v>
      </c>
      <c r="N271" s="12">
        <v>6.0346E7</v>
      </c>
      <c r="O271" s="9" t="s">
        <v>1586</v>
      </c>
    </row>
    <row r="272">
      <c r="A272" s="9" t="s">
        <v>826</v>
      </c>
      <c r="B272" s="10">
        <v>44561.0</v>
      </c>
      <c r="C272" s="11">
        <v>1.0</v>
      </c>
      <c r="D272" s="9" t="s">
        <v>154</v>
      </c>
      <c r="E272" s="11">
        <v>22144.0</v>
      </c>
      <c r="F272" s="9" t="s">
        <v>1661</v>
      </c>
      <c r="G272" s="9" t="s">
        <v>1582</v>
      </c>
      <c r="H272" s="9" t="s">
        <v>1583</v>
      </c>
      <c r="I272" s="9" t="s">
        <v>1584</v>
      </c>
      <c r="J272" s="10">
        <v>44197.0</v>
      </c>
      <c r="K272" s="10">
        <v>44561.0</v>
      </c>
      <c r="L272" s="9" t="s">
        <v>1662</v>
      </c>
      <c r="M272" s="9" t="s">
        <v>1663</v>
      </c>
      <c r="N272" s="12">
        <v>-2.17166E8</v>
      </c>
      <c r="O272" s="9" t="s">
        <v>1586</v>
      </c>
    </row>
    <row r="273">
      <c r="A273" s="9" t="s">
        <v>827</v>
      </c>
      <c r="B273" s="10">
        <v>44561.0</v>
      </c>
      <c r="C273" s="11">
        <v>1.0</v>
      </c>
      <c r="D273" s="9" t="s">
        <v>54</v>
      </c>
      <c r="E273" s="11">
        <v>22179.0</v>
      </c>
      <c r="F273" s="9" t="s">
        <v>1661</v>
      </c>
      <c r="G273" s="9" t="s">
        <v>1582</v>
      </c>
      <c r="H273" s="9" t="s">
        <v>1583</v>
      </c>
      <c r="I273" s="9" t="s">
        <v>1584</v>
      </c>
      <c r="J273" s="10">
        <v>44197.0</v>
      </c>
      <c r="K273" s="10">
        <v>44561.0</v>
      </c>
      <c r="L273" s="9" t="s">
        <v>1662</v>
      </c>
      <c r="M273" s="9" t="s">
        <v>1663</v>
      </c>
      <c r="N273" s="12">
        <v>9.9808E7</v>
      </c>
      <c r="O273" s="9" t="s">
        <v>1586</v>
      </c>
    </row>
    <row r="274">
      <c r="A274" s="9" t="s">
        <v>828</v>
      </c>
      <c r="B274" s="10">
        <v>44561.0</v>
      </c>
      <c r="C274" s="11">
        <v>1.0</v>
      </c>
      <c r="D274" s="9" t="s">
        <v>829</v>
      </c>
      <c r="E274" s="11">
        <v>26140.0</v>
      </c>
      <c r="F274" s="9" t="s">
        <v>1661</v>
      </c>
      <c r="G274" s="9" t="s">
        <v>1582</v>
      </c>
      <c r="H274" s="9" t="s">
        <v>1583</v>
      </c>
      <c r="I274" s="9" t="s">
        <v>1584</v>
      </c>
      <c r="J274" s="10">
        <v>44197.0</v>
      </c>
      <c r="K274" s="10">
        <v>44561.0</v>
      </c>
      <c r="L274" s="9" t="s">
        <v>1662</v>
      </c>
      <c r="M274" s="9" t="s">
        <v>1663</v>
      </c>
      <c r="N274" s="12">
        <v>4.76191E8</v>
      </c>
      <c r="O274" s="9" t="s">
        <v>1586</v>
      </c>
    </row>
    <row r="275">
      <c r="A275" s="9" t="s">
        <v>830</v>
      </c>
      <c r="B275" s="10">
        <v>44561.0</v>
      </c>
      <c r="C275" s="11">
        <v>1.0</v>
      </c>
      <c r="D275" s="9" t="s">
        <v>831</v>
      </c>
      <c r="E275" s="11">
        <v>26964.0</v>
      </c>
      <c r="F275" s="9" t="s">
        <v>1661</v>
      </c>
      <c r="G275" s="9" t="s">
        <v>1582</v>
      </c>
      <c r="H275" s="9" t="s">
        <v>1583</v>
      </c>
      <c r="I275" s="9" t="s">
        <v>1584</v>
      </c>
      <c r="J275" s="10">
        <v>44197.0</v>
      </c>
      <c r="K275" s="10">
        <v>44561.0</v>
      </c>
      <c r="L275" s="9" t="s">
        <v>1662</v>
      </c>
      <c r="M275" s="9" t="s">
        <v>1663</v>
      </c>
      <c r="N275" s="12">
        <v>8133000.0</v>
      </c>
      <c r="O275" s="9" t="s">
        <v>1586</v>
      </c>
    </row>
    <row r="276">
      <c r="A276" s="9" t="s">
        <v>832</v>
      </c>
      <c r="B276" s="10">
        <v>44561.0</v>
      </c>
      <c r="C276" s="11">
        <v>1.0</v>
      </c>
      <c r="D276" s="9" t="s">
        <v>833</v>
      </c>
      <c r="E276" s="11">
        <v>25941.0</v>
      </c>
      <c r="F276" s="9" t="s">
        <v>1661</v>
      </c>
      <c r="G276" s="9" t="s">
        <v>1582</v>
      </c>
      <c r="H276" s="9" t="s">
        <v>1583</v>
      </c>
      <c r="I276" s="9" t="s">
        <v>1584</v>
      </c>
      <c r="J276" s="10">
        <v>44197.0</v>
      </c>
      <c r="K276" s="10">
        <v>44561.0</v>
      </c>
      <c r="L276" s="9" t="s">
        <v>1662</v>
      </c>
      <c r="M276" s="9" t="s">
        <v>1663</v>
      </c>
      <c r="N276" s="12">
        <v>-4822000.0</v>
      </c>
      <c r="O276" s="9" t="s">
        <v>1586</v>
      </c>
    </row>
    <row r="277">
      <c r="A277" s="9" t="s">
        <v>834</v>
      </c>
      <c r="B277" s="10">
        <v>44561.0</v>
      </c>
      <c r="C277" s="11">
        <v>1.0</v>
      </c>
      <c r="D277" s="9" t="s">
        <v>835</v>
      </c>
      <c r="E277" s="11">
        <v>21750.0</v>
      </c>
      <c r="F277" s="9" t="s">
        <v>1661</v>
      </c>
      <c r="G277" s="9" t="s">
        <v>1582</v>
      </c>
      <c r="H277" s="9" t="s">
        <v>1589</v>
      </c>
      <c r="I277" s="9" t="s">
        <v>1584</v>
      </c>
      <c r="J277" s="10">
        <v>44197.0</v>
      </c>
      <c r="K277" s="10">
        <v>44561.0</v>
      </c>
      <c r="L277" s="9" t="s">
        <v>1662</v>
      </c>
      <c r="M277" s="9" t="s">
        <v>1663</v>
      </c>
      <c r="N277" s="12">
        <v>4.27883E8</v>
      </c>
      <c r="O277" s="9" t="s">
        <v>1586</v>
      </c>
    </row>
    <row r="278">
      <c r="A278" s="9" t="s">
        <v>836</v>
      </c>
      <c r="B278" s="10">
        <v>44561.0</v>
      </c>
      <c r="C278" s="11">
        <v>1.0</v>
      </c>
      <c r="D278" s="9" t="s">
        <v>837</v>
      </c>
      <c r="E278" s="11">
        <v>23329.0</v>
      </c>
      <c r="F278" s="9" t="s">
        <v>1661</v>
      </c>
      <c r="G278" s="9" t="s">
        <v>1582</v>
      </c>
      <c r="H278" s="9" t="s">
        <v>1589</v>
      </c>
      <c r="I278" s="9" t="s">
        <v>1584</v>
      </c>
      <c r="J278" s="10">
        <v>44197.0</v>
      </c>
      <c r="K278" s="10">
        <v>44561.0</v>
      </c>
      <c r="L278" s="9" t="s">
        <v>1662</v>
      </c>
      <c r="M278" s="9" t="s">
        <v>1663</v>
      </c>
      <c r="N278" s="12">
        <v>-7.6061E7</v>
      </c>
      <c r="O278" s="9" t="s">
        <v>1586</v>
      </c>
    </row>
    <row r="279">
      <c r="A279" s="9" t="s">
        <v>838</v>
      </c>
      <c r="B279" s="10">
        <v>44561.0</v>
      </c>
      <c r="C279" s="11">
        <v>1.0</v>
      </c>
      <c r="D279" s="9" t="s">
        <v>144</v>
      </c>
      <c r="E279" s="11">
        <v>22268.0</v>
      </c>
      <c r="F279" s="9" t="s">
        <v>1661</v>
      </c>
      <c r="G279" s="9" t="s">
        <v>1582</v>
      </c>
      <c r="H279" s="9" t="s">
        <v>1583</v>
      </c>
      <c r="I279" s="9" t="s">
        <v>1584</v>
      </c>
      <c r="J279" s="10">
        <v>44197.0</v>
      </c>
      <c r="K279" s="10">
        <v>44561.0</v>
      </c>
      <c r="L279" s="9" t="s">
        <v>1662</v>
      </c>
      <c r="M279" s="9" t="s">
        <v>1663</v>
      </c>
      <c r="N279" s="12">
        <v>-6.8397E7</v>
      </c>
      <c r="O279" s="9" t="s">
        <v>1586</v>
      </c>
    </row>
    <row r="280">
      <c r="A280" s="9" t="s">
        <v>839</v>
      </c>
      <c r="B280" s="10">
        <v>44561.0</v>
      </c>
      <c r="C280" s="11">
        <v>1.0</v>
      </c>
      <c r="D280" s="9" t="s">
        <v>840</v>
      </c>
      <c r="E280" s="11">
        <v>25437.0</v>
      </c>
      <c r="F280" s="9" t="s">
        <v>1661</v>
      </c>
      <c r="G280" s="9" t="s">
        <v>1582</v>
      </c>
      <c r="H280" s="9" t="s">
        <v>1583</v>
      </c>
      <c r="I280" s="9" t="s">
        <v>1584</v>
      </c>
      <c r="J280" s="10">
        <v>44197.0</v>
      </c>
      <c r="K280" s="10">
        <v>44561.0</v>
      </c>
      <c r="L280" s="9" t="s">
        <v>1662</v>
      </c>
      <c r="M280" s="9" t="s">
        <v>1663</v>
      </c>
      <c r="N280" s="12">
        <v>2.6332E7</v>
      </c>
      <c r="O280" s="9" t="s">
        <v>1586</v>
      </c>
    </row>
    <row r="281">
      <c r="A281" s="9" t="s">
        <v>841</v>
      </c>
      <c r="B281" s="10">
        <v>44561.0</v>
      </c>
      <c r="C281" s="11">
        <v>1.0</v>
      </c>
      <c r="D281" s="9" t="s">
        <v>842</v>
      </c>
      <c r="E281" s="11">
        <v>21920.0</v>
      </c>
      <c r="F281" s="9" t="s">
        <v>1661</v>
      </c>
      <c r="G281" s="9" t="s">
        <v>1582</v>
      </c>
      <c r="H281" s="9" t="s">
        <v>1583</v>
      </c>
      <c r="I281" s="9" t="s">
        <v>1584</v>
      </c>
      <c r="J281" s="10">
        <v>44197.0</v>
      </c>
      <c r="K281" s="10">
        <v>44561.0</v>
      </c>
      <c r="L281" s="9" t="s">
        <v>1662</v>
      </c>
      <c r="M281" s="9" t="s">
        <v>1663</v>
      </c>
      <c r="N281" s="12">
        <v>1185000.0</v>
      </c>
      <c r="O281" s="9" t="s">
        <v>1586</v>
      </c>
    </row>
    <row r="282">
      <c r="A282" s="9" t="s">
        <v>843</v>
      </c>
      <c r="B282" s="10">
        <v>44561.0</v>
      </c>
      <c r="C282" s="11">
        <v>1.0</v>
      </c>
      <c r="D282" s="9" t="s">
        <v>306</v>
      </c>
      <c r="E282" s="11">
        <v>22187.0</v>
      </c>
      <c r="F282" s="9" t="s">
        <v>1661</v>
      </c>
      <c r="G282" s="9" t="s">
        <v>1582</v>
      </c>
      <c r="H282" s="9" t="s">
        <v>1583</v>
      </c>
      <c r="I282" s="9" t="s">
        <v>1584</v>
      </c>
      <c r="J282" s="10">
        <v>44197.0</v>
      </c>
      <c r="K282" s="10">
        <v>44561.0</v>
      </c>
      <c r="L282" s="9" t="s">
        <v>1662</v>
      </c>
      <c r="M282" s="9" t="s">
        <v>1663</v>
      </c>
      <c r="N282" s="12">
        <v>1.333046E9</v>
      </c>
      <c r="O282" s="9" t="s">
        <v>1586</v>
      </c>
    </row>
    <row r="283">
      <c r="A283" s="9" t="s">
        <v>844</v>
      </c>
      <c r="B283" s="10">
        <v>44561.0</v>
      </c>
      <c r="C283" s="11">
        <v>1.0</v>
      </c>
      <c r="D283" s="9" t="s">
        <v>845</v>
      </c>
      <c r="E283" s="11">
        <v>22543.0</v>
      </c>
      <c r="F283" s="9" t="s">
        <v>1661</v>
      </c>
      <c r="G283" s="9" t="s">
        <v>1582</v>
      </c>
      <c r="H283" s="9" t="s">
        <v>1583</v>
      </c>
      <c r="I283" s="9" t="s">
        <v>1584</v>
      </c>
      <c r="J283" s="10">
        <v>44197.0</v>
      </c>
      <c r="K283" s="10">
        <v>44561.0</v>
      </c>
      <c r="L283" s="9" t="s">
        <v>1662</v>
      </c>
      <c r="M283" s="9" t="s">
        <v>1663</v>
      </c>
      <c r="N283" s="12">
        <v>-6.0853E7</v>
      </c>
      <c r="O283" s="9" t="s">
        <v>1586</v>
      </c>
    </row>
    <row r="284">
      <c r="A284" s="9" t="s">
        <v>846</v>
      </c>
      <c r="B284" s="10">
        <v>44561.0</v>
      </c>
      <c r="C284" s="11">
        <v>1.0</v>
      </c>
      <c r="D284" s="9" t="s">
        <v>151</v>
      </c>
      <c r="E284" s="11">
        <v>22071.0</v>
      </c>
      <c r="F284" s="9" t="s">
        <v>1661</v>
      </c>
      <c r="G284" s="9" t="s">
        <v>1582</v>
      </c>
      <c r="H284" s="9" t="s">
        <v>1583</v>
      </c>
      <c r="I284" s="9" t="s">
        <v>1584</v>
      </c>
      <c r="J284" s="10">
        <v>44197.0</v>
      </c>
      <c r="K284" s="10">
        <v>44561.0</v>
      </c>
      <c r="L284" s="9" t="s">
        <v>1662</v>
      </c>
      <c r="M284" s="9" t="s">
        <v>1663</v>
      </c>
      <c r="N284" s="12">
        <v>-4.806E7</v>
      </c>
      <c r="O284" s="9" t="s">
        <v>1586</v>
      </c>
    </row>
    <row r="285">
      <c r="A285" s="9" t="s">
        <v>847</v>
      </c>
      <c r="B285" s="10">
        <v>44561.0</v>
      </c>
      <c r="C285" s="11">
        <v>2.0</v>
      </c>
      <c r="D285" s="9" t="s">
        <v>848</v>
      </c>
      <c r="E285" s="11">
        <v>22926.0</v>
      </c>
      <c r="F285" s="9" t="s">
        <v>1661</v>
      </c>
      <c r="G285" s="9" t="s">
        <v>1582</v>
      </c>
      <c r="H285" s="9" t="s">
        <v>1583</v>
      </c>
      <c r="I285" s="9" t="s">
        <v>1584</v>
      </c>
      <c r="J285" s="10">
        <v>44197.0</v>
      </c>
      <c r="K285" s="10">
        <v>44561.0</v>
      </c>
      <c r="L285" s="9" t="s">
        <v>1662</v>
      </c>
      <c r="M285" s="9" t="s">
        <v>1663</v>
      </c>
      <c r="N285" s="12">
        <v>-5.0897E7</v>
      </c>
      <c r="O285" s="9" t="s">
        <v>1586</v>
      </c>
    </row>
    <row r="286">
      <c r="A286" s="9" t="s">
        <v>849</v>
      </c>
      <c r="B286" s="10">
        <v>44561.0</v>
      </c>
      <c r="C286" s="11">
        <v>1.0</v>
      </c>
      <c r="D286" s="9" t="s">
        <v>850</v>
      </c>
      <c r="E286" s="11">
        <v>22721.0</v>
      </c>
      <c r="F286" s="9" t="s">
        <v>1661</v>
      </c>
      <c r="G286" s="9" t="s">
        <v>1582</v>
      </c>
      <c r="H286" s="9" t="s">
        <v>1583</v>
      </c>
      <c r="I286" s="9" t="s">
        <v>1584</v>
      </c>
      <c r="J286" s="10">
        <v>44197.0</v>
      </c>
      <c r="K286" s="10">
        <v>44561.0</v>
      </c>
      <c r="L286" s="9" t="s">
        <v>1662</v>
      </c>
      <c r="M286" s="9" t="s">
        <v>1663</v>
      </c>
      <c r="N286" s="12">
        <v>-2.55474E8</v>
      </c>
      <c r="O286" s="9" t="s">
        <v>1586</v>
      </c>
    </row>
    <row r="287">
      <c r="A287" s="9" t="s">
        <v>851</v>
      </c>
      <c r="B287" s="10">
        <v>44561.0</v>
      </c>
      <c r="C287" s="11">
        <v>2.0</v>
      </c>
      <c r="D287" s="9" t="s">
        <v>852</v>
      </c>
      <c r="E287" s="11">
        <v>25860.0</v>
      </c>
      <c r="F287" s="9" t="s">
        <v>1661</v>
      </c>
      <c r="G287" s="9" t="s">
        <v>1582</v>
      </c>
      <c r="H287" s="9" t="s">
        <v>1583</v>
      </c>
      <c r="I287" s="9" t="s">
        <v>1584</v>
      </c>
      <c r="J287" s="10">
        <v>44197.0</v>
      </c>
      <c r="K287" s="10">
        <v>44561.0</v>
      </c>
      <c r="L287" s="9" t="s">
        <v>1662</v>
      </c>
      <c r="M287" s="9" t="s">
        <v>1663</v>
      </c>
      <c r="N287" s="12">
        <v>1.3866E8</v>
      </c>
      <c r="O287" s="9" t="s">
        <v>1586</v>
      </c>
    </row>
    <row r="288">
      <c r="A288" s="9" t="s">
        <v>853</v>
      </c>
      <c r="B288" s="10">
        <v>44561.0</v>
      </c>
      <c r="C288" s="11">
        <v>1.0</v>
      </c>
      <c r="D288" s="9" t="s">
        <v>854</v>
      </c>
      <c r="E288" s="11">
        <v>21741.0</v>
      </c>
      <c r="F288" s="9" t="s">
        <v>1661</v>
      </c>
      <c r="G288" s="9" t="s">
        <v>1582</v>
      </c>
      <c r="H288" s="9" t="s">
        <v>1583</v>
      </c>
      <c r="I288" s="9" t="s">
        <v>1584</v>
      </c>
      <c r="J288" s="10">
        <v>44197.0</v>
      </c>
      <c r="K288" s="10">
        <v>44561.0</v>
      </c>
      <c r="L288" s="9" t="s">
        <v>1662</v>
      </c>
      <c r="M288" s="9" t="s">
        <v>1663</v>
      </c>
      <c r="N288" s="12">
        <v>2055000.0</v>
      </c>
      <c r="O288" s="9" t="s">
        <v>1586</v>
      </c>
    </row>
    <row r="289">
      <c r="A289" s="9" t="s">
        <v>855</v>
      </c>
      <c r="B289" s="10">
        <v>44561.0</v>
      </c>
      <c r="C289" s="11">
        <v>1.0</v>
      </c>
      <c r="D289" s="9" t="s">
        <v>856</v>
      </c>
      <c r="E289" s="11">
        <v>23310.0</v>
      </c>
      <c r="F289" s="9" t="s">
        <v>1661</v>
      </c>
      <c r="G289" s="9" t="s">
        <v>1582</v>
      </c>
      <c r="H289" s="9" t="s">
        <v>1583</v>
      </c>
      <c r="I289" s="9" t="s">
        <v>1584</v>
      </c>
      <c r="J289" s="10">
        <v>44197.0</v>
      </c>
      <c r="K289" s="10">
        <v>44561.0</v>
      </c>
      <c r="L289" s="9" t="s">
        <v>1662</v>
      </c>
      <c r="M289" s="9" t="s">
        <v>1663</v>
      </c>
      <c r="N289" s="12">
        <v>-4.76343E8</v>
      </c>
      <c r="O289" s="9" t="s">
        <v>1586</v>
      </c>
    </row>
    <row r="290">
      <c r="A290" s="9" t="s">
        <v>857</v>
      </c>
      <c r="B290" s="10">
        <v>44561.0</v>
      </c>
      <c r="C290" s="11">
        <v>2.0</v>
      </c>
      <c r="D290" s="9" t="s">
        <v>858</v>
      </c>
      <c r="E290" s="11">
        <v>25704.0</v>
      </c>
      <c r="F290" s="9" t="s">
        <v>1661</v>
      </c>
      <c r="G290" s="9" t="s">
        <v>1582</v>
      </c>
      <c r="H290" s="9" t="s">
        <v>1583</v>
      </c>
      <c r="I290" s="9" t="s">
        <v>1584</v>
      </c>
      <c r="J290" s="10">
        <v>44197.0</v>
      </c>
      <c r="K290" s="10">
        <v>44561.0</v>
      </c>
      <c r="L290" s="9" t="s">
        <v>1662</v>
      </c>
      <c r="M290" s="9" t="s">
        <v>1663</v>
      </c>
      <c r="N290" s="12">
        <v>1.27819E8</v>
      </c>
      <c r="O290" s="9" t="s">
        <v>1586</v>
      </c>
    </row>
    <row r="291">
      <c r="A291" s="9" t="s">
        <v>859</v>
      </c>
      <c r="B291" s="10">
        <v>44561.0</v>
      </c>
      <c r="C291" s="11">
        <v>1.0</v>
      </c>
      <c r="D291" s="9" t="s">
        <v>116</v>
      </c>
      <c r="E291" s="11">
        <v>14362.0</v>
      </c>
      <c r="F291" s="9" t="s">
        <v>1661</v>
      </c>
      <c r="G291" s="9" t="s">
        <v>1582</v>
      </c>
      <c r="H291" s="9" t="s">
        <v>1583</v>
      </c>
      <c r="I291" s="9" t="s">
        <v>1584</v>
      </c>
      <c r="J291" s="10">
        <v>44197.0</v>
      </c>
      <c r="K291" s="10">
        <v>44561.0</v>
      </c>
      <c r="L291" s="9" t="s">
        <v>1662</v>
      </c>
      <c r="M291" s="9" t="s">
        <v>1663</v>
      </c>
      <c r="N291" s="12">
        <v>3.76E8</v>
      </c>
      <c r="O291" s="9" t="s">
        <v>1586</v>
      </c>
    </row>
    <row r="292">
      <c r="A292" s="9" t="s">
        <v>860</v>
      </c>
      <c r="B292" s="10">
        <v>44561.0</v>
      </c>
      <c r="C292" s="11">
        <v>1.0</v>
      </c>
      <c r="D292" s="9" t="s">
        <v>148</v>
      </c>
      <c r="E292" s="11">
        <v>22411.0</v>
      </c>
      <c r="F292" s="9" t="s">
        <v>1661</v>
      </c>
      <c r="G292" s="9" t="s">
        <v>1582</v>
      </c>
      <c r="H292" s="9" t="s">
        <v>1583</v>
      </c>
      <c r="I292" s="9" t="s">
        <v>1584</v>
      </c>
      <c r="J292" s="10">
        <v>44197.0</v>
      </c>
      <c r="K292" s="10">
        <v>44561.0</v>
      </c>
      <c r="L292" s="9" t="s">
        <v>1662</v>
      </c>
      <c r="M292" s="9" t="s">
        <v>1663</v>
      </c>
      <c r="N292" s="12">
        <v>5.5172E7</v>
      </c>
      <c r="O292" s="9" t="s">
        <v>1586</v>
      </c>
    </row>
    <row r="293">
      <c r="A293" s="9" t="s">
        <v>861</v>
      </c>
      <c r="B293" s="10">
        <v>44561.0</v>
      </c>
      <c r="C293" s="11">
        <v>1.0</v>
      </c>
      <c r="D293" s="9" t="s">
        <v>862</v>
      </c>
      <c r="E293" s="11">
        <v>24350.0</v>
      </c>
      <c r="F293" s="9" t="s">
        <v>1661</v>
      </c>
      <c r="G293" s="9" t="s">
        <v>1582</v>
      </c>
      <c r="H293" s="9" t="s">
        <v>1583</v>
      </c>
      <c r="I293" s="9" t="s">
        <v>1584</v>
      </c>
      <c r="J293" s="10">
        <v>44197.0</v>
      </c>
      <c r="K293" s="10">
        <v>44561.0</v>
      </c>
      <c r="L293" s="9" t="s">
        <v>1662</v>
      </c>
      <c r="M293" s="9" t="s">
        <v>1663</v>
      </c>
      <c r="N293" s="12">
        <v>-4.4789E7</v>
      </c>
      <c r="O293" s="9" t="s">
        <v>1586</v>
      </c>
    </row>
    <row r="294">
      <c r="A294" s="9" t="s">
        <v>863</v>
      </c>
      <c r="B294" s="10">
        <v>44561.0</v>
      </c>
      <c r="C294" s="11">
        <v>1.0</v>
      </c>
      <c r="D294" s="9" t="s">
        <v>864</v>
      </c>
      <c r="E294" s="11">
        <v>23132.0</v>
      </c>
      <c r="F294" s="9" t="s">
        <v>1661</v>
      </c>
      <c r="G294" s="9" t="s">
        <v>1582</v>
      </c>
      <c r="H294" s="9" t="s">
        <v>1589</v>
      </c>
      <c r="I294" s="9" t="s">
        <v>1584</v>
      </c>
      <c r="J294" s="10">
        <v>44197.0</v>
      </c>
      <c r="K294" s="10">
        <v>44561.0</v>
      </c>
      <c r="L294" s="9" t="s">
        <v>1662</v>
      </c>
      <c r="M294" s="9" t="s">
        <v>1663</v>
      </c>
      <c r="N294" s="12">
        <v>6.32885E8</v>
      </c>
      <c r="O294" s="9" t="s">
        <v>1586</v>
      </c>
    </row>
    <row r="295">
      <c r="A295" s="9" t="s">
        <v>865</v>
      </c>
      <c r="B295" s="10">
        <v>44561.0</v>
      </c>
      <c r="C295" s="11">
        <v>1.0</v>
      </c>
      <c r="D295" s="9" t="s">
        <v>866</v>
      </c>
      <c r="E295" s="11">
        <v>22080.0</v>
      </c>
      <c r="F295" s="9" t="s">
        <v>1661</v>
      </c>
      <c r="G295" s="9" t="s">
        <v>1582</v>
      </c>
      <c r="H295" s="9" t="s">
        <v>1583</v>
      </c>
      <c r="I295" s="9" t="s">
        <v>1584</v>
      </c>
      <c r="J295" s="10">
        <v>44197.0</v>
      </c>
      <c r="K295" s="10">
        <v>44561.0</v>
      </c>
      <c r="L295" s="9" t="s">
        <v>1662</v>
      </c>
      <c r="M295" s="9" t="s">
        <v>1663</v>
      </c>
      <c r="N295" s="12">
        <v>4559000.0</v>
      </c>
      <c r="O295" s="9" t="s">
        <v>1586</v>
      </c>
    </row>
    <row r="296">
      <c r="A296" s="9" t="s">
        <v>867</v>
      </c>
      <c r="B296" s="10">
        <v>44561.0</v>
      </c>
      <c r="C296" s="11">
        <v>1.0</v>
      </c>
      <c r="D296" s="9" t="s">
        <v>868</v>
      </c>
      <c r="E296" s="11">
        <v>23604.0</v>
      </c>
      <c r="F296" s="9" t="s">
        <v>1661</v>
      </c>
      <c r="G296" s="9" t="s">
        <v>1582</v>
      </c>
      <c r="H296" s="9" t="s">
        <v>1583</v>
      </c>
      <c r="I296" s="9" t="s">
        <v>1584</v>
      </c>
      <c r="J296" s="10">
        <v>44197.0</v>
      </c>
      <c r="K296" s="10">
        <v>44561.0</v>
      </c>
      <c r="L296" s="9" t="s">
        <v>1662</v>
      </c>
      <c r="M296" s="9" t="s">
        <v>1663</v>
      </c>
      <c r="N296" s="12">
        <v>1.3915E7</v>
      </c>
      <c r="O296" s="9" t="s">
        <v>1586</v>
      </c>
    </row>
    <row r="297">
      <c r="A297" s="9" t="s">
        <v>869</v>
      </c>
      <c r="B297" s="10">
        <v>44561.0</v>
      </c>
      <c r="C297" s="11">
        <v>2.0</v>
      </c>
      <c r="D297" s="9" t="s">
        <v>870</v>
      </c>
      <c r="E297" s="11">
        <v>25550.0</v>
      </c>
      <c r="F297" s="9" t="s">
        <v>1661</v>
      </c>
      <c r="G297" s="9" t="s">
        <v>1582</v>
      </c>
      <c r="H297" s="9" t="s">
        <v>1583</v>
      </c>
      <c r="I297" s="9" t="s">
        <v>1584</v>
      </c>
      <c r="J297" s="10">
        <v>44197.0</v>
      </c>
      <c r="K297" s="10">
        <v>44561.0</v>
      </c>
      <c r="L297" s="9" t="s">
        <v>1662</v>
      </c>
      <c r="M297" s="9" t="s">
        <v>1663</v>
      </c>
      <c r="N297" s="12">
        <v>-6.2028E7</v>
      </c>
      <c r="O297" s="9" t="s">
        <v>1586</v>
      </c>
    </row>
    <row r="298">
      <c r="A298" s="9" t="s">
        <v>871</v>
      </c>
      <c r="B298" s="10">
        <v>44561.0</v>
      </c>
      <c r="C298" s="11">
        <v>2.0</v>
      </c>
      <c r="D298" s="9" t="s">
        <v>190</v>
      </c>
      <c r="E298" s="11">
        <v>22365.0</v>
      </c>
      <c r="F298" s="9" t="s">
        <v>1661</v>
      </c>
      <c r="G298" s="9" t="s">
        <v>1582</v>
      </c>
      <c r="H298" s="9" t="s">
        <v>1583</v>
      </c>
      <c r="I298" s="9" t="s">
        <v>1584</v>
      </c>
      <c r="J298" s="10">
        <v>44197.0</v>
      </c>
      <c r="K298" s="10">
        <v>44561.0</v>
      </c>
      <c r="L298" s="9" t="s">
        <v>1662</v>
      </c>
      <c r="M298" s="9" t="s">
        <v>1663</v>
      </c>
      <c r="N298" s="12">
        <v>1.444565E9</v>
      </c>
      <c r="O298" s="9" t="s">
        <v>1586</v>
      </c>
    </row>
    <row r="299">
      <c r="A299" s="9" t="s">
        <v>872</v>
      </c>
      <c r="B299" s="10">
        <v>44561.0</v>
      </c>
      <c r="C299" s="11">
        <v>1.0</v>
      </c>
      <c r="D299" s="9" t="s">
        <v>873</v>
      </c>
      <c r="E299" s="11">
        <v>22420.0</v>
      </c>
      <c r="F299" s="9" t="s">
        <v>1661</v>
      </c>
      <c r="G299" s="9" t="s">
        <v>1582</v>
      </c>
      <c r="H299" s="9" t="s">
        <v>1589</v>
      </c>
      <c r="I299" s="9" t="s">
        <v>1584</v>
      </c>
      <c r="J299" s="10">
        <v>44197.0</v>
      </c>
      <c r="K299" s="10">
        <v>44561.0</v>
      </c>
      <c r="L299" s="9" t="s">
        <v>1662</v>
      </c>
      <c r="M299" s="9" t="s">
        <v>1663</v>
      </c>
      <c r="N299" s="12">
        <v>3.0822E7</v>
      </c>
      <c r="O299" s="9" t="s">
        <v>1586</v>
      </c>
    </row>
    <row r="300">
      <c r="A300" s="9" t="s">
        <v>874</v>
      </c>
      <c r="B300" s="10">
        <v>44561.0</v>
      </c>
      <c r="C300" s="11">
        <v>1.0</v>
      </c>
      <c r="D300" s="9" t="s">
        <v>875</v>
      </c>
      <c r="E300" s="11">
        <v>22217.0</v>
      </c>
      <c r="F300" s="9" t="s">
        <v>1661</v>
      </c>
      <c r="G300" s="9" t="s">
        <v>1582</v>
      </c>
      <c r="H300" s="9" t="s">
        <v>1583</v>
      </c>
      <c r="I300" s="9" t="s">
        <v>1584</v>
      </c>
      <c r="J300" s="10">
        <v>44197.0</v>
      </c>
      <c r="K300" s="10">
        <v>44561.0</v>
      </c>
      <c r="L300" s="9" t="s">
        <v>1662</v>
      </c>
      <c r="M300" s="9" t="s">
        <v>1663</v>
      </c>
      <c r="N300" s="12">
        <v>4441000.0</v>
      </c>
      <c r="O300" s="9" t="s">
        <v>1586</v>
      </c>
    </row>
    <row r="301">
      <c r="A301" s="9" t="s">
        <v>876</v>
      </c>
      <c r="B301" s="10">
        <v>44561.0</v>
      </c>
      <c r="C301" s="11">
        <v>1.0</v>
      </c>
      <c r="D301" s="9" t="s">
        <v>877</v>
      </c>
      <c r="E301" s="11">
        <v>25135.0</v>
      </c>
      <c r="F301" s="9" t="s">
        <v>1661</v>
      </c>
      <c r="G301" s="9" t="s">
        <v>1582</v>
      </c>
      <c r="H301" s="9" t="s">
        <v>1583</v>
      </c>
      <c r="I301" s="9" t="s">
        <v>1584</v>
      </c>
      <c r="J301" s="10">
        <v>44197.0</v>
      </c>
      <c r="K301" s="10">
        <v>44561.0</v>
      </c>
      <c r="L301" s="9" t="s">
        <v>1662</v>
      </c>
      <c r="M301" s="9" t="s">
        <v>1663</v>
      </c>
      <c r="N301" s="12">
        <v>1.55031E8</v>
      </c>
      <c r="O301" s="9" t="s">
        <v>1586</v>
      </c>
    </row>
    <row r="302">
      <c r="A302" s="9" t="s">
        <v>878</v>
      </c>
      <c r="B302" s="10">
        <v>44561.0</v>
      </c>
      <c r="C302" s="11">
        <v>1.0</v>
      </c>
      <c r="D302" s="9" t="s">
        <v>879</v>
      </c>
      <c r="E302" s="11">
        <v>22497.0</v>
      </c>
      <c r="F302" s="9" t="s">
        <v>1661</v>
      </c>
      <c r="G302" s="9" t="s">
        <v>1582</v>
      </c>
      <c r="H302" s="9" t="s">
        <v>1583</v>
      </c>
      <c r="I302" s="9" t="s">
        <v>1584</v>
      </c>
      <c r="J302" s="10">
        <v>44197.0</v>
      </c>
      <c r="K302" s="10">
        <v>44561.0</v>
      </c>
      <c r="L302" s="9" t="s">
        <v>1662</v>
      </c>
      <c r="M302" s="9" t="s">
        <v>1663</v>
      </c>
      <c r="N302" s="12">
        <v>3.65812E8</v>
      </c>
      <c r="O302" s="9" t="s">
        <v>1586</v>
      </c>
    </row>
    <row r="303">
      <c r="A303" s="9" t="s">
        <v>880</v>
      </c>
      <c r="B303" s="10">
        <v>44561.0</v>
      </c>
      <c r="C303" s="11">
        <v>1.0</v>
      </c>
      <c r="D303" s="9" t="s">
        <v>283</v>
      </c>
      <c r="E303" s="11">
        <v>21067.0</v>
      </c>
      <c r="F303" s="9" t="s">
        <v>1661</v>
      </c>
      <c r="G303" s="9" t="s">
        <v>1582</v>
      </c>
      <c r="H303" s="9" t="s">
        <v>1583</v>
      </c>
      <c r="I303" s="9" t="s">
        <v>1584</v>
      </c>
      <c r="J303" s="10">
        <v>44197.0</v>
      </c>
      <c r="K303" s="10">
        <v>44561.0</v>
      </c>
      <c r="L303" s="9" t="s">
        <v>1662</v>
      </c>
      <c r="M303" s="9" t="s">
        <v>1663</v>
      </c>
      <c r="N303" s="12">
        <v>8.2954E7</v>
      </c>
      <c r="O303" s="9" t="s">
        <v>1586</v>
      </c>
    </row>
    <row r="304">
      <c r="A304" s="9" t="s">
        <v>881</v>
      </c>
      <c r="B304" s="10">
        <v>44561.0</v>
      </c>
      <c r="C304" s="11">
        <v>1.0</v>
      </c>
      <c r="D304" s="9" t="s">
        <v>882</v>
      </c>
      <c r="E304" s="11">
        <v>25291.0</v>
      </c>
      <c r="F304" s="9" t="s">
        <v>1661</v>
      </c>
      <c r="G304" s="9" t="s">
        <v>1582</v>
      </c>
      <c r="H304" s="9" t="s">
        <v>1583</v>
      </c>
      <c r="I304" s="9" t="s">
        <v>1584</v>
      </c>
      <c r="J304" s="10">
        <v>44197.0</v>
      </c>
      <c r="K304" s="10">
        <v>44561.0</v>
      </c>
      <c r="L304" s="9" t="s">
        <v>1662</v>
      </c>
      <c r="M304" s="9" t="s">
        <v>1663</v>
      </c>
      <c r="N304" s="12">
        <v>-905000.0</v>
      </c>
      <c r="O304" s="9" t="s">
        <v>1586</v>
      </c>
    </row>
    <row r="305">
      <c r="A305" s="9" t="s">
        <v>883</v>
      </c>
      <c r="B305" s="10">
        <v>44561.0</v>
      </c>
      <c r="C305" s="11">
        <v>1.0</v>
      </c>
      <c r="D305" s="9" t="s">
        <v>884</v>
      </c>
      <c r="E305" s="11">
        <v>26123.0</v>
      </c>
      <c r="F305" s="9" t="s">
        <v>1661</v>
      </c>
      <c r="G305" s="9" t="s">
        <v>1582</v>
      </c>
      <c r="H305" s="9" t="s">
        <v>1583</v>
      </c>
      <c r="I305" s="9" t="s">
        <v>1584</v>
      </c>
      <c r="J305" s="10">
        <v>44197.0</v>
      </c>
      <c r="K305" s="10">
        <v>44561.0</v>
      </c>
      <c r="L305" s="9" t="s">
        <v>1662</v>
      </c>
      <c r="M305" s="9" t="s">
        <v>1663</v>
      </c>
      <c r="N305" s="12">
        <v>-4.69E7</v>
      </c>
      <c r="O305" s="9" t="s">
        <v>1586</v>
      </c>
    </row>
    <row r="306">
      <c r="A306" s="9" t="s">
        <v>885</v>
      </c>
      <c r="B306" s="10">
        <v>44561.0</v>
      </c>
      <c r="C306" s="11">
        <v>2.0</v>
      </c>
      <c r="D306" s="9" t="s">
        <v>886</v>
      </c>
      <c r="E306" s="11">
        <v>25046.0</v>
      </c>
      <c r="F306" s="9" t="s">
        <v>1661</v>
      </c>
      <c r="G306" s="9" t="s">
        <v>1582</v>
      </c>
      <c r="H306" s="9" t="s">
        <v>1583</v>
      </c>
      <c r="I306" s="9" t="s">
        <v>1584</v>
      </c>
      <c r="J306" s="10">
        <v>44197.0</v>
      </c>
      <c r="K306" s="10">
        <v>44561.0</v>
      </c>
      <c r="L306" s="9" t="s">
        <v>1662</v>
      </c>
      <c r="M306" s="9" t="s">
        <v>1663</v>
      </c>
      <c r="N306" s="12">
        <v>1979000.0</v>
      </c>
      <c r="O306" s="9" t="s">
        <v>1586</v>
      </c>
    </row>
    <row r="307">
      <c r="A307" s="9" t="s">
        <v>887</v>
      </c>
      <c r="B307" s="10">
        <v>44561.0</v>
      </c>
      <c r="C307" s="11">
        <v>1.0</v>
      </c>
      <c r="D307" s="9" t="s">
        <v>888</v>
      </c>
      <c r="E307" s="11">
        <v>22276.0</v>
      </c>
      <c r="F307" s="9" t="s">
        <v>1661</v>
      </c>
      <c r="G307" s="9" t="s">
        <v>1582</v>
      </c>
      <c r="H307" s="9" t="s">
        <v>1583</v>
      </c>
      <c r="I307" s="9" t="s">
        <v>1584</v>
      </c>
      <c r="J307" s="10">
        <v>44197.0</v>
      </c>
      <c r="K307" s="10">
        <v>44561.0</v>
      </c>
      <c r="L307" s="9" t="s">
        <v>1662</v>
      </c>
      <c r="M307" s="9" t="s">
        <v>1663</v>
      </c>
      <c r="N307" s="12">
        <v>5334000.0</v>
      </c>
      <c r="O307" s="9" t="s">
        <v>1586</v>
      </c>
    </row>
    <row r="308">
      <c r="A308" s="9" t="s">
        <v>889</v>
      </c>
      <c r="B308" s="10">
        <v>44561.0</v>
      </c>
      <c r="C308" s="11">
        <v>1.0</v>
      </c>
      <c r="D308" s="9" t="s">
        <v>890</v>
      </c>
      <c r="E308" s="11">
        <v>22390.0</v>
      </c>
      <c r="F308" s="9" t="s">
        <v>1661</v>
      </c>
      <c r="G308" s="9" t="s">
        <v>1582</v>
      </c>
      <c r="H308" s="9" t="s">
        <v>1583</v>
      </c>
      <c r="I308" s="9" t="s">
        <v>1584</v>
      </c>
      <c r="J308" s="10">
        <v>44197.0</v>
      </c>
      <c r="K308" s="10">
        <v>44561.0</v>
      </c>
      <c r="L308" s="9" t="s">
        <v>1662</v>
      </c>
      <c r="M308" s="9" t="s">
        <v>1663</v>
      </c>
      <c r="N308" s="12">
        <v>61000.0</v>
      </c>
      <c r="O308" s="9" t="s">
        <v>1586</v>
      </c>
    </row>
    <row r="309">
      <c r="A309" s="9" t="s">
        <v>891</v>
      </c>
      <c r="B309" s="10">
        <v>44561.0</v>
      </c>
      <c r="C309" s="11">
        <v>1.0</v>
      </c>
      <c r="D309" s="9" t="s">
        <v>892</v>
      </c>
      <c r="E309" s="11">
        <v>25119.0</v>
      </c>
      <c r="F309" s="9" t="s">
        <v>1661</v>
      </c>
      <c r="G309" s="9" t="s">
        <v>1582</v>
      </c>
      <c r="H309" s="9" t="s">
        <v>1583</v>
      </c>
      <c r="I309" s="9" t="s">
        <v>1584</v>
      </c>
      <c r="J309" s="10">
        <v>44197.0</v>
      </c>
      <c r="K309" s="10">
        <v>44561.0</v>
      </c>
      <c r="L309" s="9" t="s">
        <v>1662</v>
      </c>
      <c r="M309" s="9" t="s">
        <v>1663</v>
      </c>
      <c r="N309" s="12">
        <v>8.2936E7</v>
      </c>
      <c r="O309" s="9" t="s">
        <v>1586</v>
      </c>
    </row>
    <row r="310">
      <c r="A310" s="9" t="s">
        <v>893</v>
      </c>
      <c r="B310" s="10">
        <v>44561.0</v>
      </c>
      <c r="C310" s="11">
        <v>1.0</v>
      </c>
      <c r="D310" s="9" t="s">
        <v>894</v>
      </c>
      <c r="E310" s="11">
        <v>22160.0</v>
      </c>
      <c r="F310" s="9" t="s">
        <v>1661</v>
      </c>
      <c r="G310" s="9" t="s">
        <v>1582</v>
      </c>
      <c r="H310" s="9" t="s">
        <v>1583</v>
      </c>
      <c r="I310" s="9" t="s">
        <v>1584</v>
      </c>
      <c r="J310" s="10">
        <v>44197.0</v>
      </c>
      <c r="K310" s="10">
        <v>44561.0</v>
      </c>
      <c r="L310" s="9" t="s">
        <v>1662</v>
      </c>
      <c r="M310" s="9" t="s">
        <v>1663</v>
      </c>
      <c r="N310" s="12">
        <v>41000.0</v>
      </c>
      <c r="O310" s="9" t="s">
        <v>1586</v>
      </c>
    </row>
    <row r="311">
      <c r="A311" s="9" t="s">
        <v>895</v>
      </c>
      <c r="B311" s="10">
        <v>44561.0</v>
      </c>
      <c r="C311" s="11">
        <v>1.0</v>
      </c>
      <c r="D311" s="9" t="s">
        <v>896</v>
      </c>
      <c r="E311" s="11">
        <v>25097.0</v>
      </c>
      <c r="F311" s="9" t="s">
        <v>1661</v>
      </c>
      <c r="G311" s="9" t="s">
        <v>1582</v>
      </c>
      <c r="H311" s="9" t="s">
        <v>1583</v>
      </c>
      <c r="I311" s="9" t="s">
        <v>1584</v>
      </c>
      <c r="J311" s="10">
        <v>44197.0</v>
      </c>
      <c r="K311" s="10">
        <v>44561.0</v>
      </c>
      <c r="L311" s="9" t="s">
        <v>1662</v>
      </c>
      <c r="M311" s="9" t="s">
        <v>1663</v>
      </c>
      <c r="N311" s="12">
        <v>-4.32813E8</v>
      </c>
      <c r="O311" s="9" t="s">
        <v>1586</v>
      </c>
    </row>
    <row r="312">
      <c r="A312" s="9" t="s">
        <v>897</v>
      </c>
      <c r="B312" s="10">
        <v>44561.0</v>
      </c>
      <c r="C312" s="11">
        <v>1.0</v>
      </c>
      <c r="D312" s="9" t="s">
        <v>898</v>
      </c>
      <c r="E312" s="11">
        <v>22250.0</v>
      </c>
      <c r="F312" s="9" t="s">
        <v>1661</v>
      </c>
      <c r="G312" s="9" t="s">
        <v>1582</v>
      </c>
      <c r="H312" s="9" t="s">
        <v>1583</v>
      </c>
      <c r="I312" s="9" t="s">
        <v>1584</v>
      </c>
      <c r="J312" s="10">
        <v>44197.0</v>
      </c>
      <c r="K312" s="10">
        <v>44561.0</v>
      </c>
      <c r="L312" s="9" t="s">
        <v>1662</v>
      </c>
      <c r="M312" s="9" t="s">
        <v>1663</v>
      </c>
      <c r="N312" s="12">
        <v>4785000.0</v>
      </c>
      <c r="O312" s="9" t="s">
        <v>1586</v>
      </c>
    </row>
    <row r="313">
      <c r="A313" s="9" t="s">
        <v>899</v>
      </c>
      <c r="B313" s="10">
        <v>44561.0</v>
      </c>
      <c r="C313" s="11">
        <v>2.0</v>
      </c>
      <c r="D313" s="9" t="s">
        <v>900</v>
      </c>
      <c r="E313" s="11">
        <v>25682.0</v>
      </c>
      <c r="F313" s="9" t="s">
        <v>1661</v>
      </c>
      <c r="G313" s="9" t="s">
        <v>1582</v>
      </c>
      <c r="H313" s="9" t="s">
        <v>1583</v>
      </c>
      <c r="I313" s="9" t="s">
        <v>1584</v>
      </c>
      <c r="J313" s="10">
        <v>44197.0</v>
      </c>
      <c r="K313" s="10">
        <v>44561.0</v>
      </c>
      <c r="L313" s="9" t="s">
        <v>1662</v>
      </c>
      <c r="M313" s="9" t="s">
        <v>1663</v>
      </c>
      <c r="N313" s="12">
        <v>3.95155E8</v>
      </c>
      <c r="O313" s="9" t="s">
        <v>1586</v>
      </c>
    </row>
    <row r="314">
      <c r="A314" s="9" t="s">
        <v>901</v>
      </c>
      <c r="B314" s="10">
        <v>44561.0</v>
      </c>
      <c r="C314" s="11">
        <v>1.0</v>
      </c>
      <c r="D314" s="9" t="s">
        <v>902</v>
      </c>
      <c r="E314" s="11">
        <v>22977.0</v>
      </c>
      <c r="F314" s="9" t="s">
        <v>1661</v>
      </c>
      <c r="G314" s="9" t="s">
        <v>1582</v>
      </c>
      <c r="H314" s="9" t="s">
        <v>1583</v>
      </c>
      <c r="I314" s="9" t="s">
        <v>1584</v>
      </c>
      <c r="J314" s="10">
        <v>44531.0</v>
      </c>
      <c r="K314" s="10">
        <v>44561.0</v>
      </c>
      <c r="L314" s="9" t="s">
        <v>1662</v>
      </c>
      <c r="M314" s="9" t="s">
        <v>1663</v>
      </c>
      <c r="N314" s="12">
        <v>3.5524E7</v>
      </c>
      <c r="O314" s="9" t="s">
        <v>1586</v>
      </c>
    </row>
    <row r="315">
      <c r="A315" s="9" t="s">
        <v>903</v>
      </c>
      <c r="B315" s="10">
        <v>44561.0</v>
      </c>
      <c r="C315" s="11">
        <v>1.0</v>
      </c>
      <c r="D315" s="9" t="s">
        <v>904</v>
      </c>
      <c r="E315" s="11">
        <v>25283.0</v>
      </c>
      <c r="F315" s="9" t="s">
        <v>1661</v>
      </c>
      <c r="G315" s="9" t="s">
        <v>1582</v>
      </c>
      <c r="H315" s="9" t="s">
        <v>1583</v>
      </c>
      <c r="I315" s="9" t="s">
        <v>1584</v>
      </c>
      <c r="J315" s="10">
        <v>44197.0</v>
      </c>
      <c r="K315" s="10">
        <v>44561.0</v>
      </c>
      <c r="L315" s="9" t="s">
        <v>1662</v>
      </c>
      <c r="M315" s="9" t="s">
        <v>1663</v>
      </c>
      <c r="N315" s="12">
        <v>6.9193E7</v>
      </c>
      <c r="O315" s="9" t="s">
        <v>1586</v>
      </c>
    </row>
    <row r="316">
      <c r="A316" s="9" t="s">
        <v>905</v>
      </c>
      <c r="B316" s="10">
        <v>44561.0</v>
      </c>
      <c r="C316" s="11">
        <v>1.0</v>
      </c>
      <c r="D316" s="9" t="s">
        <v>906</v>
      </c>
      <c r="E316" s="11">
        <v>26611.0</v>
      </c>
      <c r="F316" s="9" t="s">
        <v>1661</v>
      </c>
      <c r="G316" s="9" t="s">
        <v>1582</v>
      </c>
      <c r="H316" s="9" t="s">
        <v>1583</v>
      </c>
      <c r="I316" s="9" t="s">
        <v>1584</v>
      </c>
      <c r="J316" s="10">
        <v>44197.0</v>
      </c>
      <c r="K316" s="10">
        <v>44561.0</v>
      </c>
      <c r="L316" s="9" t="s">
        <v>1662</v>
      </c>
      <c r="M316" s="9" t="s">
        <v>1663</v>
      </c>
      <c r="N316" s="12">
        <v>1.27621E8</v>
      </c>
      <c r="O316" s="9" t="s">
        <v>1586</v>
      </c>
    </row>
    <row r="317">
      <c r="A317" s="9" t="s">
        <v>907</v>
      </c>
      <c r="B317" s="10">
        <v>44561.0</v>
      </c>
      <c r="C317" s="11">
        <v>1.0</v>
      </c>
      <c r="D317" s="9" t="s">
        <v>908</v>
      </c>
      <c r="E317" s="11">
        <v>24961.0</v>
      </c>
      <c r="F317" s="9" t="s">
        <v>1661</v>
      </c>
      <c r="G317" s="9" t="s">
        <v>1582</v>
      </c>
      <c r="H317" s="9" t="s">
        <v>1583</v>
      </c>
      <c r="I317" s="9" t="s">
        <v>1584</v>
      </c>
      <c r="J317" s="10">
        <v>44197.0</v>
      </c>
      <c r="K317" s="10">
        <v>44561.0</v>
      </c>
      <c r="L317" s="9" t="s">
        <v>1662</v>
      </c>
      <c r="M317" s="9" t="s">
        <v>1663</v>
      </c>
      <c r="N317" s="12">
        <v>1.44163E8</v>
      </c>
      <c r="O317" s="9" t="s">
        <v>1586</v>
      </c>
    </row>
    <row r="318">
      <c r="A318" s="9" t="s">
        <v>909</v>
      </c>
      <c r="B318" s="10">
        <v>44561.0</v>
      </c>
      <c r="C318" s="11">
        <v>1.0</v>
      </c>
      <c r="D318" s="9" t="s">
        <v>910</v>
      </c>
      <c r="E318" s="11">
        <v>22675.0</v>
      </c>
      <c r="F318" s="9" t="s">
        <v>1661</v>
      </c>
      <c r="G318" s="9" t="s">
        <v>1582</v>
      </c>
      <c r="H318" s="9" t="s">
        <v>1583</v>
      </c>
      <c r="I318" s="9" t="s">
        <v>1584</v>
      </c>
      <c r="J318" s="10">
        <v>44197.0</v>
      </c>
      <c r="K318" s="10">
        <v>44561.0</v>
      </c>
      <c r="L318" s="9" t="s">
        <v>1662</v>
      </c>
      <c r="M318" s="9" t="s">
        <v>1663</v>
      </c>
      <c r="N318" s="12">
        <v>-3.39132E8</v>
      </c>
      <c r="O318" s="9" t="s">
        <v>1586</v>
      </c>
    </row>
    <row r="319">
      <c r="A319" s="9" t="s">
        <v>911</v>
      </c>
      <c r="B319" s="10">
        <v>44561.0</v>
      </c>
      <c r="C319" s="11">
        <v>1.0</v>
      </c>
      <c r="D319" s="9" t="s">
        <v>912</v>
      </c>
      <c r="E319" s="11">
        <v>24066.0</v>
      </c>
      <c r="F319" s="9" t="s">
        <v>1661</v>
      </c>
      <c r="G319" s="9" t="s">
        <v>1582</v>
      </c>
      <c r="H319" s="9" t="s">
        <v>1583</v>
      </c>
      <c r="I319" s="9" t="s">
        <v>1584</v>
      </c>
      <c r="J319" s="10">
        <v>44197.0</v>
      </c>
      <c r="K319" s="10">
        <v>44561.0</v>
      </c>
      <c r="L319" s="9" t="s">
        <v>1662</v>
      </c>
      <c r="M319" s="9" t="s">
        <v>1663</v>
      </c>
      <c r="N319" s="12">
        <v>4.16424E8</v>
      </c>
      <c r="O319" s="9" t="s">
        <v>1586</v>
      </c>
    </row>
    <row r="320">
      <c r="A320" s="9" t="s">
        <v>913</v>
      </c>
      <c r="B320" s="10">
        <v>44561.0</v>
      </c>
      <c r="C320" s="11">
        <v>1.0</v>
      </c>
      <c r="D320" s="9" t="s">
        <v>914</v>
      </c>
      <c r="E320" s="11">
        <v>22489.0</v>
      </c>
      <c r="F320" s="9" t="s">
        <v>1661</v>
      </c>
      <c r="G320" s="9" t="s">
        <v>1582</v>
      </c>
      <c r="H320" s="9" t="s">
        <v>1589</v>
      </c>
      <c r="I320" s="9" t="s">
        <v>1584</v>
      </c>
      <c r="J320" s="10">
        <v>44197.0</v>
      </c>
      <c r="K320" s="10">
        <v>44561.0</v>
      </c>
      <c r="L320" s="9" t="s">
        <v>1662</v>
      </c>
      <c r="M320" s="9" t="s">
        <v>1663</v>
      </c>
      <c r="N320" s="12">
        <v>2.353489E9</v>
      </c>
      <c r="O320" s="9" t="s">
        <v>1586</v>
      </c>
    </row>
    <row r="321">
      <c r="A321" s="9" t="s">
        <v>915</v>
      </c>
      <c r="B321" s="10">
        <v>44561.0</v>
      </c>
      <c r="C321" s="11">
        <v>1.0</v>
      </c>
      <c r="D321" s="9" t="s">
        <v>916</v>
      </c>
      <c r="E321" s="11">
        <v>1120.0</v>
      </c>
      <c r="F321" s="9" t="s">
        <v>1661</v>
      </c>
      <c r="G321" s="9" t="s">
        <v>1582</v>
      </c>
      <c r="H321" s="9" t="s">
        <v>1583</v>
      </c>
      <c r="I321" s="9" t="s">
        <v>1584</v>
      </c>
      <c r="J321" s="10">
        <v>44197.0</v>
      </c>
      <c r="K321" s="10">
        <v>44561.0</v>
      </c>
      <c r="L321" s="9" t="s">
        <v>1664</v>
      </c>
      <c r="M321" s="9" t="s">
        <v>1663</v>
      </c>
      <c r="N321" s="12">
        <v>8.3739E7</v>
      </c>
      <c r="O321" s="9" t="s">
        <v>1586</v>
      </c>
    </row>
    <row r="322">
      <c r="A322" s="9" t="s">
        <v>917</v>
      </c>
      <c r="B322" s="10">
        <v>44561.0</v>
      </c>
      <c r="C322" s="11">
        <v>1.0</v>
      </c>
      <c r="D322" s="9" t="s">
        <v>918</v>
      </c>
      <c r="E322" s="11">
        <v>18996.0</v>
      </c>
      <c r="F322" s="9" t="s">
        <v>1661</v>
      </c>
      <c r="G322" s="9" t="s">
        <v>1582</v>
      </c>
      <c r="H322" s="9" t="s">
        <v>1583</v>
      </c>
      <c r="I322" s="9" t="s">
        <v>1584</v>
      </c>
      <c r="J322" s="10">
        <v>44197.0</v>
      </c>
      <c r="K322" s="10">
        <v>44561.0</v>
      </c>
      <c r="L322" s="9" t="s">
        <v>1662</v>
      </c>
      <c r="M322" s="9" t="s">
        <v>1663</v>
      </c>
      <c r="N322" s="12">
        <v>2.96381E8</v>
      </c>
      <c r="O322" s="9" t="s">
        <v>1586</v>
      </c>
    </row>
    <row r="323">
      <c r="A323" s="9" t="s">
        <v>919</v>
      </c>
      <c r="B323" s="10">
        <v>44561.0</v>
      </c>
      <c r="C323" s="11">
        <v>1.0</v>
      </c>
      <c r="D323" s="9" t="s">
        <v>920</v>
      </c>
      <c r="E323" s="11">
        <v>24694.0</v>
      </c>
      <c r="F323" s="9" t="s">
        <v>1661</v>
      </c>
      <c r="G323" s="9" t="s">
        <v>1582</v>
      </c>
      <c r="H323" s="9" t="s">
        <v>1583</v>
      </c>
      <c r="I323" s="9" t="s">
        <v>1584</v>
      </c>
      <c r="J323" s="10">
        <v>44197.0</v>
      </c>
      <c r="K323" s="10">
        <v>44561.0</v>
      </c>
      <c r="L323" s="9" t="s">
        <v>1662</v>
      </c>
      <c r="M323" s="9" t="s">
        <v>1663</v>
      </c>
      <c r="N323" s="12">
        <v>4.98157E8</v>
      </c>
      <c r="O323" s="9" t="s">
        <v>1586</v>
      </c>
    </row>
    <row r="324">
      <c r="A324" s="9" t="s">
        <v>921</v>
      </c>
      <c r="B324" s="10">
        <v>44561.0</v>
      </c>
      <c r="C324" s="11">
        <v>1.0</v>
      </c>
      <c r="D324" s="9" t="s">
        <v>922</v>
      </c>
      <c r="E324" s="11">
        <v>25879.0</v>
      </c>
      <c r="F324" s="9" t="s">
        <v>1661</v>
      </c>
      <c r="G324" s="9" t="s">
        <v>1582</v>
      </c>
      <c r="H324" s="9" t="s">
        <v>1583</v>
      </c>
      <c r="I324" s="9" t="s">
        <v>1584</v>
      </c>
      <c r="J324" s="10">
        <v>44197.0</v>
      </c>
      <c r="K324" s="10">
        <v>44561.0</v>
      </c>
      <c r="L324" s="9" t="s">
        <v>1662</v>
      </c>
      <c r="M324" s="9" t="s">
        <v>1663</v>
      </c>
      <c r="N324" s="12">
        <v>-6.3718E7</v>
      </c>
      <c r="O324" s="9" t="s">
        <v>1586</v>
      </c>
    </row>
    <row r="325">
      <c r="A325" s="9" t="s">
        <v>923</v>
      </c>
      <c r="B325" s="10">
        <v>44561.0</v>
      </c>
      <c r="C325" s="11">
        <v>1.0</v>
      </c>
      <c r="D325" s="9" t="s">
        <v>924</v>
      </c>
      <c r="E325" s="11">
        <v>22802.0</v>
      </c>
      <c r="F325" s="9" t="s">
        <v>1661</v>
      </c>
      <c r="G325" s="9" t="s">
        <v>1582</v>
      </c>
      <c r="H325" s="9" t="s">
        <v>1589</v>
      </c>
      <c r="I325" s="9" t="s">
        <v>1584</v>
      </c>
      <c r="J325" s="10">
        <v>44197.0</v>
      </c>
      <c r="K325" s="10">
        <v>44561.0</v>
      </c>
      <c r="L325" s="9" t="s">
        <v>1662</v>
      </c>
      <c r="M325" s="9" t="s">
        <v>1663</v>
      </c>
      <c r="N325" s="12">
        <v>667000.0</v>
      </c>
      <c r="O325" s="9" t="s">
        <v>1586</v>
      </c>
    </row>
    <row r="326">
      <c r="A326" s="9" t="s">
        <v>925</v>
      </c>
      <c r="B326" s="10">
        <v>44561.0</v>
      </c>
      <c r="C326" s="11">
        <v>1.0</v>
      </c>
      <c r="D326" s="9" t="s">
        <v>926</v>
      </c>
      <c r="E326" s="11">
        <v>22586.0</v>
      </c>
      <c r="F326" s="9" t="s">
        <v>1661</v>
      </c>
      <c r="G326" s="9" t="s">
        <v>1582</v>
      </c>
      <c r="H326" s="9" t="s">
        <v>1583</v>
      </c>
      <c r="I326" s="9" t="s">
        <v>1584</v>
      </c>
      <c r="J326" s="10">
        <v>44531.0</v>
      </c>
      <c r="K326" s="10">
        <v>44561.0</v>
      </c>
      <c r="L326" s="9" t="s">
        <v>1662</v>
      </c>
      <c r="M326" s="9" t="s">
        <v>1663</v>
      </c>
      <c r="N326" s="12">
        <v>-2479000.0</v>
      </c>
      <c r="O326" s="9" t="s">
        <v>1586</v>
      </c>
    </row>
    <row r="327">
      <c r="A327" s="9" t="s">
        <v>927</v>
      </c>
      <c r="B327" s="10">
        <v>44561.0</v>
      </c>
      <c r="C327" s="11">
        <v>1.0</v>
      </c>
      <c r="D327" s="9" t="s">
        <v>928</v>
      </c>
      <c r="E327" s="11">
        <v>24996.0</v>
      </c>
      <c r="F327" s="9" t="s">
        <v>1661</v>
      </c>
      <c r="G327" s="9" t="s">
        <v>1582</v>
      </c>
      <c r="H327" s="9" t="s">
        <v>1583</v>
      </c>
      <c r="I327" s="9" t="s">
        <v>1584</v>
      </c>
      <c r="J327" s="10">
        <v>44197.0</v>
      </c>
      <c r="K327" s="10">
        <v>44561.0</v>
      </c>
      <c r="L327" s="9" t="s">
        <v>1662</v>
      </c>
      <c r="M327" s="9" t="s">
        <v>1663</v>
      </c>
      <c r="N327" s="12">
        <v>1666000.0</v>
      </c>
      <c r="O327" s="9" t="s">
        <v>1586</v>
      </c>
    </row>
    <row r="328">
      <c r="A328" s="9" t="s">
        <v>929</v>
      </c>
      <c r="B328" s="10">
        <v>44561.0</v>
      </c>
      <c r="C328" s="11">
        <v>1.0</v>
      </c>
      <c r="D328" s="9" t="s">
        <v>930</v>
      </c>
      <c r="E328" s="11">
        <v>24317.0</v>
      </c>
      <c r="F328" s="9" t="s">
        <v>1661</v>
      </c>
      <c r="G328" s="9" t="s">
        <v>1582</v>
      </c>
      <c r="H328" s="9" t="s">
        <v>1583</v>
      </c>
      <c r="I328" s="9" t="s">
        <v>1584</v>
      </c>
      <c r="J328" s="10">
        <v>44197.0</v>
      </c>
      <c r="K328" s="10">
        <v>44561.0</v>
      </c>
      <c r="L328" s="9" t="s">
        <v>1662</v>
      </c>
      <c r="M328" s="9" t="s">
        <v>1663</v>
      </c>
      <c r="N328" s="12">
        <v>-2.73841E8</v>
      </c>
      <c r="O328" s="9" t="s">
        <v>1586</v>
      </c>
    </row>
    <row r="329">
      <c r="A329" s="9" t="s">
        <v>931</v>
      </c>
      <c r="B329" s="10">
        <v>44561.0</v>
      </c>
      <c r="C329" s="11">
        <v>1.0</v>
      </c>
      <c r="D329" s="9" t="s">
        <v>932</v>
      </c>
      <c r="E329" s="11">
        <v>23957.0</v>
      </c>
      <c r="F329" s="9" t="s">
        <v>1661</v>
      </c>
      <c r="G329" s="9" t="s">
        <v>1582</v>
      </c>
      <c r="H329" s="9" t="s">
        <v>1583</v>
      </c>
      <c r="I329" s="9" t="s">
        <v>1584</v>
      </c>
      <c r="J329" s="10">
        <v>44197.0</v>
      </c>
      <c r="K329" s="10">
        <v>44561.0</v>
      </c>
      <c r="L329" s="9" t="s">
        <v>1662</v>
      </c>
      <c r="M329" s="9" t="s">
        <v>1663</v>
      </c>
      <c r="N329" s="12">
        <v>4698000.0</v>
      </c>
      <c r="O329" s="9" t="s">
        <v>1586</v>
      </c>
    </row>
    <row r="330">
      <c r="A330" s="9" t="s">
        <v>933</v>
      </c>
      <c r="B330" s="10">
        <v>44561.0</v>
      </c>
      <c r="C330" s="11">
        <v>1.0</v>
      </c>
      <c r="D330" s="9" t="s">
        <v>934</v>
      </c>
      <c r="E330" s="11">
        <v>26379.0</v>
      </c>
      <c r="F330" s="9" t="s">
        <v>1661</v>
      </c>
      <c r="G330" s="9" t="s">
        <v>1582</v>
      </c>
      <c r="H330" s="9" t="s">
        <v>1583</v>
      </c>
      <c r="I330" s="9" t="s">
        <v>1584</v>
      </c>
      <c r="J330" s="10">
        <v>44197.0</v>
      </c>
      <c r="K330" s="10">
        <v>44561.0</v>
      </c>
      <c r="L330" s="9" t="s">
        <v>1662</v>
      </c>
      <c r="M330" s="9" t="s">
        <v>1663</v>
      </c>
      <c r="N330" s="12">
        <v>-1.21365E8</v>
      </c>
      <c r="O330" s="9" t="s">
        <v>1586</v>
      </c>
    </row>
    <row r="331">
      <c r="A331" s="9" t="s">
        <v>935</v>
      </c>
      <c r="B331" s="10">
        <v>44561.0</v>
      </c>
      <c r="C331" s="11">
        <v>1.0</v>
      </c>
      <c r="D331" s="9" t="s">
        <v>936</v>
      </c>
      <c r="E331" s="11">
        <v>25232.0</v>
      </c>
      <c r="F331" s="9" t="s">
        <v>1661</v>
      </c>
      <c r="G331" s="9" t="s">
        <v>1582</v>
      </c>
      <c r="H331" s="9" t="s">
        <v>1583</v>
      </c>
      <c r="I331" s="9" t="s">
        <v>1584</v>
      </c>
      <c r="J331" s="10">
        <v>44197.0</v>
      </c>
      <c r="K331" s="10">
        <v>44561.0</v>
      </c>
      <c r="L331" s="9" t="s">
        <v>1662</v>
      </c>
      <c r="M331" s="9" t="s">
        <v>1663</v>
      </c>
      <c r="N331" s="12">
        <v>-3.7808E7</v>
      </c>
      <c r="O331" s="9" t="s">
        <v>1586</v>
      </c>
    </row>
    <row r="332">
      <c r="A332" s="9" t="s">
        <v>937</v>
      </c>
      <c r="B332" s="10">
        <v>44561.0</v>
      </c>
      <c r="C332" s="11">
        <v>1.0</v>
      </c>
      <c r="D332" s="9" t="s">
        <v>938</v>
      </c>
      <c r="E332" s="11">
        <v>25887.0</v>
      </c>
      <c r="F332" s="9" t="s">
        <v>1661</v>
      </c>
      <c r="G332" s="9" t="s">
        <v>1582</v>
      </c>
      <c r="H332" s="9" t="s">
        <v>1583</v>
      </c>
      <c r="I332" s="9" t="s">
        <v>1584</v>
      </c>
      <c r="J332" s="10">
        <v>44197.0</v>
      </c>
      <c r="K332" s="10">
        <v>44561.0</v>
      </c>
      <c r="L332" s="9" t="s">
        <v>1662</v>
      </c>
      <c r="M332" s="9" t="s">
        <v>1663</v>
      </c>
      <c r="N332" s="12">
        <v>-4.1004E7</v>
      </c>
      <c r="O332" s="9" t="s">
        <v>1586</v>
      </c>
    </row>
    <row r="333">
      <c r="A333" s="9" t="s">
        <v>939</v>
      </c>
      <c r="B333" s="10">
        <v>44561.0</v>
      </c>
      <c r="C333" s="11">
        <v>1.0</v>
      </c>
      <c r="D333" s="9" t="s">
        <v>940</v>
      </c>
      <c r="E333" s="11">
        <v>25321.0</v>
      </c>
      <c r="F333" s="9" t="s">
        <v>1661</v>
      </c>
      <c r="G333" s="9" t="s">
        <v>1582</v>
      </c>
      <c r="H333" s="9" t="s">
        <v>1583</v>
      </c>
      <c r="I333" s="9" t="s">
        <v>1584</v>
      </c>
      <c r="J333" s="10">
        <v>44197.0</v>
      </c>
      <c r="K333" s="10">
        <v>44561.0</v>
      </c>
      <c r="L333" s="9" t="s">
        <v>1662</v>
      </c>
      <c r="M333" s="9" t="s">
        <v>1663</v>
      </c>
      <c r="N333" s="12">
        <v>-1.70345E8</v>
      </c>
      <c r="O333" s="9" t="s">
        <v>1586</v>
      </c>
    </row>
    <row r="334">
      <c r="A334" s="9" t="s">
        <v>941</v>
      </c>
      <c r="B334" s="10">
        <v>44561.0</v>
      </c>
      <c r="C334" s="11">
        <v>1.0</v>
      </c>
      <c r="D334" s="9" t="s">
        <v>942</v>
      </c>
      <c r="E334" s="11">
        <v>20729.0</v>
      </c>
      <c r="F334" s="9" t="s">
        <v>1661</v>
      </c>
      <c r="G334" s="9" t="s">
        <v>1582</v>
      </c>
      <c r="H334" s="9" t="s">
        <v>1583</v>
      </c>
      <c r="I334" s="9" t="s">
        <v>1584</v>
      </c>
      <c r="J334" s="10">
        <v>44197.0</v>
      </c>
      <c r="K334" s="10">
        <v>44561.0</v>
      </c>
      <c r="L334" s="9" t="s">
        <v>1664</v>
      </c>
      <c r="M334" s="9" t="s">
        <v>1663</v>
      </c>
      <c r="N334" s="12">
        <v>1.23678E8</v>
      </c>
      <c r="O334" s="9" t="s">
        <v>1586</v>
      </c>
    </row>
    <row r="335">
      <c r="A335" s="9" t="s">
        <v>943</v>
      </c>
      <c r="B335" s="10">
        <v>44561.0</v>
      </c>
      <c r="C335" s="11">
        <v>1.0</v>
      </c>
      <c r="D335" s="9" t="s">
        <v>944</v>
      </c>
      <c r="E335" s="11">
        <v>25518.0</v>
      </c>
      <c r="F335" s="9" t="s">
        <v>1661</v>
      </c>
      <c r="G335" s="9" t="s">
        <v>1582</v>
      </c>
      <c r="H335" s="9" t="s">
        <v>1583</v>
      </c>
      <c r="I335" s="9" t="s">
        <v>1584</v>
      </c>
      <c r="J335" s="10">
        <v>44197.0</v>
      </c>
      <c r="K335" s="10">
        <v>44561.0</v>
      </c>
      <c r="L335" s="9" t="s">
        <v>1662</v>
      </c>
      <c r="M335" s="9" t="s">
        <v>1663</v>
      </c>
      <c r="N335" s="12">
        <v>-4.2151E7</v>
      </c>
      <c r="O335" s="9" t="s">
        <v>1586</v>
      </c>
    </row>
    <row r="336">
      <c r="A336" s="9" t="s">
        <v>945</v>
      </c>
      <c r="B336" s="10">
        <v>44561.0</v>
      </c>
      <c r="C336" s="11">
        <v>1.0</v>
      </c>
      <c r="D336" s="9" t="s">
        <v>946</v>
      </c>
      <c r="E336" s="11">
        <v>25402.0</v>
      </c>
      <c r="F336" s="9" t="s">
        <v>1661</v>
      </c>
      <c r="G336" s="9" t="s">
        <v>1582</v>
      </c>
      <c r="H336" s="9" t="s">
        <v>1583</v>
      </c>
      <c r="I336" s="9" t="s">
        <v>1584</v>
      </c>
      <c r="J336" s="10">
        <v>44197.0</v>
      </c>
      <c r="K336" s="10">
        <v>44561.0</v>
      </c>
      <c r="L336" s="9" t="s">
        <v>1662</v>
      </c>
      <c r="M336" s="9" t="s">
        <v>1663</v>
      </c>
      <c r="N336" s="12">
        <v>1.56163E8</v>
      </c>
      <c r="O336" s="9" t="s">
        <v>1586</v>
      </c>
    </row>
    <row r="337">
      <c r="A337" s="9" t="s">
        <v>947</v>
      </c>
      <c r="B337" s="10">
        <v>44561.0</v>
      </c>
      <c r="C337" s="11">
        <v>1.0</v>
      </c>
      <c r="D337" s="9" t="s">
        <v>948</v>
      </c>
      <c r="E337" s="11">
        <v>12696.0</v>
      </c>
      <c r="F337" s="9" t="s">
        <v>1661</v>
      </c>
      <c r="G337" s="9" t="s">
        <v>1582</v>
      </c>
      <c r="H337" s="9" t="s">
        <v>1583</v>
      </c>
      <c r="I337" s="9" t="s">
        <v>1584</v>
      </c>
      <c r="J337" s="10">
        <v>44197.0</v>
      </c>
      <c r="K337" s="10">
        <v>44561.0</v>
      </c>
      <c r="L337" s="9" t="s">
        <v>1662</v>
      </c>
      <c r="M337" s="9" t="s">
        <v>1663</v>
      </c>
      <c r="N337" s="12">
        <v>-1.12779E8</v>
      </c>
      <c r="O337" s="9" t="s">
        <v>1586</v>
      </c>
    </row>
    <row r="338">
      <c r="A338" s="9" t="s">
        <v>949</v>
      </c>
      <c r="B338" s="10">
        <v>44561.0</v>
      </c>
      <c r="C338" s="11">
        <v>1.0</v>
      </c>
      <c r="D338" s="9" t="s">
        <v>950</v>
      </c>
      <c r="E338" s="11">
        <v>22764.0</v>
      </c>
      <c r="F338" s="9" t="s">
        <v>1661</v>
      </c>
      <c r="G338" s="9" t="s">
        <v>1582</v>
      </c>
      <c r="H338" s="9" t="s">
        <v>1583</v>
      </c>
      <c r="I338" s="9" t="s">
        <v>1584</v>
      </c>
      <c r="J338" s="10">
        <v>44197.0</v>
      </c>
      <c r="K338" s="10">
        <v>44561.0</v>
      </c>
      <c r="L338" s="9" t="s">
        <v>1662</v>
      </c>
      <c r="M338" s="9" t="s">
        <v>1663</v>
      </c>
      <c r="N338" s="12">
        <v>-328000.0</v>
      </c>
      <c r="O338" s="9" t="s">
        <v>1586</v>
      </c>
    </row>
    <row r="339">
      <c r="A339" s="9" t="s">
        <v>951</v>
      </c>
      <c r="B339" s="10">
        <v>44561.0</v>
      </c>
      <c r="C339" s="11">
        <v>2.0</v>
      </c>
      <c r="D339" s="9" t="s">
        <v>952</v>
      </c>
      <c r="E339" s="11">
        <v>23620.0</v>
      </c>
      <c r="F339" s="9" t="s">
        <v>1661</v>
      </c>
      <c r="G339" s="9" t="s">
        <v>1582</v>
      </c>
      <c r="H339" s="9" t="s">
        <v>1583</v>
      </c>
      <c r="I339" s="9" t="s">
        <v>1584</v>
      </c>
      <c r="J339" s="10">
        <v>44197.0</v>
      </c>
      <c r="K339" s="10">
        <v>44561.0</v>
      </c>
      <c r="L339" s="9" t="s">
        <v>1662</v>
      </c>
      <c r="M339" s="9" t="s">
        <v>1663</v>
      </c>
      <c r="N339" s="12">
        <v>1.72801E8</v>
      </c>
      <c r="O339" s="9" t="s">
        <v>1586</v>
      </c>
    </row>
    <row r="340">
      <c r="A340" s="9" t="s">
        <v>953</v>
      </c>
      <c r="B340" s="10">
        <v>44561.0</v>
      </c>
      <c r="C340" s="11">
        <v>1.0</v>
      </c>
      <c r="D340" s="9" t="s">
        <v>240</v>
      </c>
      <c r="E340" s="11">
        <v>21156.0</v>
      </c>
      <c r="F340" s="9" t="s">
        <v>1661</v>
      </c>
      <c r="G340" s="9" t="s">
        <v>1582</v>
      </c>
      <c r="H340" s="9" t="s">
        <v>1583</v>
      </c>
      <c r="I340" s="9" t="s">
        <v>1584</v>
      </c>
      <c r="J340" s="10">
        <v>44197.0</v>
      </c>
      <c r="K340" s="10">
        <v>44561.0</v>
      </c>
      <c r="L340" s="9" t="s">
        <v>1662</v>
      </c>
      <c r="M340" s="9" t="s">
        <v>1663</v>
      </c>
      <c r="N340" s="12">
        <v>1.34302E8</v>
      </c>
      <c r="O340" s="9" t="s">
        <v>1586</v>
      </c>
    </row>
    <row r="341">
      <c r="A341" s="9" t="s">
        <v>954</v>
      </c>
      <c r="B341" s="10">
        <v>44561.0</v>
      </c>
      <c r="C341" s="11">
        <v>1.0</v>
      </c>
      <c r="D341" s="9" t="s">
        <v>955</v>
      </c>
      <c r="E341" s="11">
        <v>26638.0</v>
      </c>
      <c r="F341" s="9" t="s">
        <v>1661</v>
      </c>
      <c r="G341" s="9" t="s">
        <v>1582</v>
      </c>
      <c r="H341" s="9" t="s">
        <v>1583</v>
      </c>
      <c r="I341" s="9" t="s">
        <v>1584</v>
      </c>
      <c r="J341" s="10">
        <v>44197.0</v>
      </c>
      <c r="K341" s="10">
        <v>44561.0</v>
      </c>
      <c r="L341" s="9" t="s">
        <v>1662</v>
      </c>
      <c r="M341" s="9" t="s">
        <v>1663</v>
      </c>
      <c r="N341" s="12">
        <v>770000.0</v>
      </c>
      <c r="O341" s="9" t="s">
        <v>1586</v>
      </c>
    </row>
    <row r="342">
      <c r="A342" s="9" t="s">
        <v>956</v>
      </c>
      <c r="B342" s="10">
        <v>44561.0</v>
      </c>
      <c r="C342" s="11">
        <v>1.0</v>
      </c>
      <c r="D342" s="9" t="s">
        <v>957</v>
      </c>
      <c r="E342" s="11">
        <v>4863.0</v>
      </c>
      <c r="F342" s="9" t="s">
        <v>1661</v>
      </c>
      <c r="G342" s="9" t="s">
        <v>1582</v>
      </c>
      <c r="H342" s="9" t="s">
        <v>1583</v>
      </c>
      <c r="I342" s="9" t="s">
        <v>1584</v>
      </c>
      <c r="J342" s="10">
        <v>44197.0</v>
      </c>
      <c r="K342" s="10">
        <v>44561.0</v>
      </c>
      <c r="L342" s="9" t="s">
        <v>1662</v>
      </c>
      <c r="M342" s="9" t="s">
        <v>1663</v>
      </c>
      <c r="N342" s="12">
        <v>-1943000.0</v>
      </c>
      <c r="O342" s="9" t="s">
        <v>1586</v>
      </c>
    </row>
    <row r="343">
      <c r="A343" s="9" t="s">
        <v>958</v>
      </c>
      <c r="B343" s="10">
        <v>44561.0</v>
      </c>
      <c r="C343" s="11">
        <v>1.0</v>
      </c>
      <c r="D343" s="9" t="s">
        <v>376</v>
      </c>
      <c r="E343" s="11">
        <v>11398.0</v>
      </c>
      <c r="F343" s="9" t="s">
        <v>1661</v>
      </c>
      <c r="G343" s="9" t="s">
        <v>1582</v>
      </c>
      <c r="H343" s="9" t="s">
        <v>1583</v>
      </c>
      <c r="I343" s="9" t="s">
        <v>1584</v>
      </c>
      <c r="J343" s="10">
        <v>44197.0</v>
      </c>
      <c r="K343" s="10">
        <v>44561.0</v>
      </c>
      <c r="L343" s="9" t="s">
        <v>1662</v>
      </c>
      <c r="M343" s="9" t="s">
        <v>1663</v>
      </c>
      <c r="N343" s="12">
        <v>2.76598E8</v>
      </c>
      <c r="O343" s="9" t="s">
        <v>1586</v>
      </c>
    </row>
    <row r="344">
      <c r="A344" s="9" t="s">
        <v>959</v>
      </c>
      <c r="B344" s="10">
        <v>44561.0</v>
      </c>
      <c r="C344" s="11">
        <v>1.0</v>
      </c>
      <c r="D344" s="9" t="s">
        <v>113</v>
      </c>
      <c r="E344" s="11">
        <v>14524.0</v>
      </c>
      <c r="F344" s="9" t="s">
        <v>1661</v>
      </c>
      <c r="G344" s="9" t="s">
        <v>1582</v>
      </c>
      <c r="H344" s="9" t="s">
        <v>1583</v>
      </c>
      <c r="I344" s="9" t="s">
        <v>1584</v>
      </c>
      <c r="J344" s="10">
        <v>44197.0</v>
      </c>
      <c r="K344" s="10">
        <v>44561.0</v>
      </c>
      <c r="L344" s="9" t="s">
        <v>1662</v>
      </c>
      <c r="M344" s="9" t="s">
        <v>1663</v>
      </c>
      <c r="N344" s="12">
        <v>1.669E9</v>
      </c>
      <c r="O344" s="9" t="s">
        <v>1586</v>
      </c>
    </row>
    <row r="345">
      <c r="A345" s="9" t="s">
        <v>960</v>
      </c>
      <c r="B345" s="10">
        <v>44561.0</v>
      </c>
      <c r="C345" s="11">
        <v>1.0</v>
      </c>
      <c r="D345" s="9" t="s">
        <v>122</v>
      </c>
      <c r="E345" s="11">
        <v>3069.0</v>
      </c>
      <c r="F345" s="9" t="s">
        <v>1661</v>
      </c>
      <c r="G345" s="9" t="s">
        <v>1582</v>
      </c>
      <c r="H345" s="9" t="s">
        <v>1583</v>
      </c>
      <c r="I345" s="9" t="s">
        <v>1584</v>
      </c>
      <c r="J345" s="10">
        <v>44197.0</v>
      </c>
      <c r="K345" s="10">
        <v>44561.0</v>
      </c>
      <c r="L345" s="9" t="s">
        <v>1662</v>
      </c>
      <c r="M345" s="9" t="s">
        <v>1663</v>
      </c>
      <c r="N345" s="12">
        <v>6.42878E8</v>
      </c>
      <c r="O345" s="9" t="s">
        <v>1586</v>
      </c>
    </row>
    <row r="346">
      <c r="A346" s="9" t="s">
        <v>961</v>
      </c>
      <c r="B346" s="10">
        <v>44561.0</v>
      </c>
      <c r="C346" s="11">
        <v>2.0</v>
      </c>
      <c r="D346" s="9" t="s">
        <v>962</v>
      </c>
      <c r="E346" s="11">
        <v>3115.0</v>
      </c>
      <c r="F346" s="9" t="s">
        <v>1661</v>
      </c>
      <c r="G346" s="9" t="s">
        <v>1582</v>
      </c>
      <c r="H346" s="9" t="s">
        <v>1583</v>
      </c>
      <c r="I346" s="9" t="s">
        <v>1584</v>
      </c>
      <c r="J346" s="10">
        <v>44197.0</v>
      </c>
      <c r="K346" s="10">
        <v>44561.0</v>
      </c>
      <c r="L346" s="9" t="s">
        <v>1664</v>
      </c>
      <c r="M346" s="9" t="s">
        <v>1663</v>
      </c>
      <c r="N346" s="12">
        <v>9311000.0</v>
      </c>
      <c r="O346" s="9" t="s">
        <v>1586</v>
      </c>
    </row>
    <row r="347">
      <c r="A347" s="9" t="s">
        <v>963</v>
      </c>
      <c r="B347" s="10">
        <v>44561.0</v>
      </c>
      <c r="C347" s="11">
        <v>1.0</v>
      </c>
      <c r="D347" s="9" t="s">
        <v>964</v>
      </c>
      <c r="E347" s="11">
        <v>23353.0</v>
      </c>
      <c r="F347" s="9" t="s">
        <v>1661</v>
      </c>
      <c r="G347" s="9" t="s">
        <v>1582</v>
      </c>
      <c r="H347" s="9" t="s">
        <v>1589</v>
      </c>
      <c r="I347" s="9" t="s">
        <v>1584</v>
      </c>
      <c r="J347" s="10">
        <v>44197.0</v>
      </c>
      <c r="K347" s="10">
        <v>44561.0</v>
      </c>
      <c r="L347" s="9" t="s">
        <v>1662</v>
      </c>
      <c r="M347" s="9" t="s">
        <v>1663</v>
      </c>
      <c r="N347" s="12">
        <v>-2.3739E8</v>
      </c>
      <c r="O347" s="9" t="s">
        <v>1586</v>
      </c>
    </row>
    <row r="348">
      <c r="A348" s="9" t="s">
        <v>965</v>
      </c>
      <c r="B348" s="10">
        <v>44561.0</v>
      </c>
      <c r="C348" s="11">
        <v>1.0</v>
      </c>
      <c r="D348" s="9" t="s">
        <v>966</v>
      </c>
      <c r="E348" s="11">
        <v>23906.0</v>
      </c>
      <c r="F348" s="9" t="s">
        <v>1661</v>
      </c>
      <c r="G348" s="9" t="s">
        <v>1582</v>
      </c>
      <c r="H348" s="9" t="s">
        <v>1589</v>
      </c>
      <c r="I348" s="9" t="s">
        <v>1584</v>
      </c>
      <c r="J348" s="10">
        <v>44197.0</v>
      </c>
      <c r="K348" s="10">
        <v>44561.0</v>
      </c>
      <c r="L348" s="9" t="s">
        <v>1662</v>
      </c>
      <c r="M348" s="9" t="s">
        <v>1663</v>
      </c>
      <c r="N348" s="12">
        <v>3.80428E8</v>
      </c>
      <c r="O348" s="9" t="s">
        <v>1586</v>
      </c>
    </row>
    <row r="349">
      <c r="A349" s="9" t="s">
        <v>967</v>
      </c>
      <c r="B349" s="10">
        <v>44561.0</v>
      </c>
      <c r="C349" s="11">
        <v>1.0</v>
      </c>
      <c r="D349" s="9" t="s">
        <v>192</v>
      </c>
      <c r="E349" s="11">
        <v>5576.0</v>
      </c>
      <c r="F349" s="9" t="s">
        <v>1661</v>
      </c>
      <c r="G349" s="9" t="s">
        <v>1582</v>
      </c>
      <c r="H349" s="9" t="s">
        <v>1583</v>
      </c>
      <c r="I349" s="9" t="s">
        <v>1584</v>
      </c>
      <c r="J349" s="10">
        <v>44197.0</v>
      </c>
      <c r="K349" s="10">
        <v>44561.0</v>
      </c>
      <c r="L349" s="9" t="s">
        <v>1662</v>
      </c>
      <c r="M349" s="9" t="s">
        <v>1663</v>
      </c>
      <c r="N349" s="12">
        <v>6.01443E8</v>
      </c>
      <c r="O349" s="9" t="s">
        <v>1586</v>
      </c>
    </row>
    <row r="350">
      <c r="A350" s="9" t="s">
        <v>968</v>
      </c>
      <c r="B350" s="10">
        <v>44561.0</v>
      </c>
      <c r="C350" s="11">
        <v>1.0</v>
      </c>
      <c r="D350" s="9" t="s">
        <v>969</v>
      </c>
      <c r="E350" s="11">
        <v>23582.0</v>
      </c>
      <c r="F350" s="9" t="s">
        <v>1661</v>
      </c>
      <c r="G350" s="9" t="s">
        <v>1582</v>
      </c>
      <c r="H350" s="9" t="s">
        <v>1583</v>
      </c>
      <c r="I350" s="9" t="s">
        <v>1584</v>
      </c>
      <c r="J350" s="10">
        <v>44197.0</v>
      </c>
      <c r="K350" s="10">
        <v>44561.0</v>
      </c>
      <c r="L350" s="9" t="s">
        <v>1662</v>
      </c>
      <c r="M350" s="9" t="s">
        <v>1663</v>
      </c>
      <c r="N350" s="12">
        <v>-5.4482E7</v>
      </c>
      <c r="O350" s="9" t="s">
        <v>1586</v>
      </c>
    </row>
    <row r="351">
      <c r="A351" s="9" t="s">
        <v>970</v>
      </c>
      <c r="B351" s="10">
        <v>44561.0</v>
      </c>
      <c r="C351" s="11">
        <v>1.0</v>
      </c>
      <c r="D351" s="9" t="s">
        <v>971</v>
      </c>
      <c r="E351" s="11">
        <v>23540.0</v>
      </c>
      <c r="F351" s="9" t="s">
        <v>1661</v>
      </c>
      <c r="G351" s="9" t="s">
        <v>1582</v>
      </c>
      <c r="H351" s="9" t="s">
        <v>1583</v>
      </c>
      <c r="I351" s="9" t="s">
        <v>1584</v>
      </c>
      <c r="J351" s="10">
        <v>44197.0</v>
      </c>
      <c r="K351" s="10">
        <v>44561.0</v>
      </c>
      <c r="L351" s="9" t="s">
        <v>1662</v>
      </c>
      <c r="M351" s="9" t="s">
        <v>1663</v>
      </c>
      <c r="N351" s="12">
        <v>-1.1827E7</v>
      </c>
      <c r="O351" s="9" t="s">
        <v>1586</v>
      </c>
    </row>
    <row r="352">
      <c r="A352" s="9" t="s">
        <v>972</v>
      </c>
      <c r="B352" s="10">
        <v>44286.0</v>
      </c>
      <c r="C352" s="11">
        <v>2.0</v>
      </c>
      <c r="D352" s="9" t="s">
        <v>973</v>
      </c>
      <c r="E352" s="11">
        <v>22845.0</v>
      </c>
      <c r="F352" s="9" t="s">
        <v>1661</v>
      </c>
      <c r="G352" s="9" t="s">
        <v>1582</v>
      </c>
      <c r="H352" s="9" t="s">
        <v>1583</v>
      </c>
      <c r="I352" s="9" t="s">
        <v>1584</v>
      </c>
      <c r="J352" s="10">
        <v>43922.0</v>
      </c>
      <c r="K352" s="10">
        <v>44286.0</v>
      </c>
      <c r="L352" s="9" t="s">
        <v>1662</v>
      </c>
      <c r="M352" s="9" t="s">
        <v>1663</v>
      </c>
      <c r="N352" s="12">
        <v>1.63094E8</v>
      </c>
      <c r="O352" s="9" t="s">
        <v>1586</v>
      </c>
    </row>
    <row r="353">
      <c r="A353" s="9" t="s">
        <v>974</v>
      </c>
      <c r="B353" s="10">
        <v>44561.0</v>
      </c>
      <c r="C353" s="11">
        <v>1.0</v>
      </c>
      <c r="D353" s="9" t="s">
        <v>975</v>
      </c>
      <c r="E353" s="11">
        <v>23515.0</v>
      </c>
      <c r="F353" s="9" t="s">
        <v>1661</v>
      </c>
      <c r="G353" s="9" t="s">
        <v>1582</v>
      </c>
      <c r="H353" s="9" t="s">
        <v>1583</v>
      </c>
      <c r="I353" s="9" t="s">
        <v>1584</v>
      </c>
      <c r="J353" s="10">
        <v>44197.0</v>
      </c>
      <c r="K353" s="10">
        <v>44561.0</v>
      </c>
      <c r="L353" s="9" t="s">
        <v>1662</v>
      </c>
      <c r="M353" s="9" t="s">
        <v>1663</v>
      </c>
      <c r="N353" s="12">
        <v>-9.79875E8</v>
      </c>
      <c r="O353" s="9" t="s">
        <v>1586</v>
      </c>
    </row>
    <row r="354">
      <c r="A354" s="9" t="s">
        <v>976</v>
      </c>
      <c r="B354" s="10">
        <v>44561.0</v>
      </c>
      <c r="C354" s="11">
        <v>1.0</v>
      </c>
      <c r="D354" s="9" t="s">
        <v>977</v>
      </c>
      <c r="E354" s="11">
        <v>25313.0</v>
      </c>
      <c r="F354" s="9" t="s">
        <v>1661</v>
      </c>
      <c r="G354" s="9" t="s">
        <v>1582</v>
      </c>
      <c r="H354" s="9" t="s">
        <v>1583</v>
      </c>
      <c r="I354" s="9" t="s">
        <v>1584</v>
      </c>
      <c r="J354" s="10">
        <v>44197.0</v>
      </c>
      <c r="K354" s="10">
        <v>44561.0</v>
      </c>
      <c r="L354" s="9" t="s">
        <v>1662</v>
      </c>
      <c r="M354" s="9" t="s">
        <v>1663</v>
      </c>
      <c r="N354" s="12">
        <v>2131000.0</v>
      </c>
      <c r="O354" s="9" t="s">
        <v>1586</v>
      </c>
    </row>
    <row r="355">
      <c r="A355" s="9" t="s">
        <v>978</v>
      </c>
      <c r="B355" s="10">
        <v>44561.0</v>
      </c>
      <c r="C355" s="11">
        <v>1.0</v>
      </c>
      <c r="D355" s="9" t="s">
        <v>979</v>
      </c>
      <c r="E355" s="11">
        <v>22861.0</v>
      </c>
      <c r="F355" s="9" t="s">
        <v>1661</v>
      </c>
      <c r="G355" s="9" t="s">
        <v>1582</v>
      </c>
      <c r="H355" s="9" t="s">
        <v>1589</v>
      </c>
      <c r="I355" s="9" t="s">
        <v>1584</v>
      </c>
      <c r="J355" s="10">
        <v>44197.0</v>
      </c>
      <c r="K355" s="10">
        <v>44561.0</v>
      </c>
      <c r="L355" s="9" t="s">
        <v>1662</v>
      </c>
      <c r="M355" s="9" t="s">
        <v>1663</v>
      </c>
      <c r="N355" s="12">
        <v>6.13014E8</v>
      </c>
      <c r="O355" s="9" t="s">
        <v>1586</v>
      </c>
    </row>
    <row r="356">
      <c r="A356" s="9" t="s">
        <v>980</v>
      </c>
      <c r="B356" s="10">
        <v>44561.0</v>
      </c>
      <c r="C356" s="11">
        <v>1.0</v>
      </c>
      <c r="D356" s="9" t="s">
        <v>981</v>
      </c>
      <c r="E356" s="11">
        <v>25542.0</v>
      </c>
      <c r="F356" s="9" t="s">
        <v>1661</v>
      </c>
      <c r="G356" s="9" t="s">
        <v>1582</v>
      </c>
      <c r="H356" s="9" t="s">
        <v>1583</v>
      </c>
      <c r="I356" s="9" t="s">
        <v>1584</v>
      </c>
      <c r="J356" s="10">
        <v>44197.0</v>
      </c>
      <c r="K356" s="10">
        <v>44561.0</v>
      </c>
      <c r="L356" s="9" t="s">
        <v>1662</v>
      </c>
      <c r="M356" s="9" t="s">
        <v>1663</v>
      </c>
      <c r="N356" s="12">
        <v>-1.06785E8</v>
      </c>
      <c r="O356" s="9" t="s">
        <v>1586</v>
      </c>
    </row>
    <row r="357">
      <c r="A357" s="9" t="s">
        <v>982</v>
      </c>
      <c r="B357" s="10">
        <v>44561.0</v>
      </c>
      <c r="C357" s="11">
        <v>1.0</v>
      </c>
      <c r="D357" s="9" t="s">
        <v>276</v>
      </c>
      <c r="E357" s="11">
        <v>8745.0</v>
      </c>
      <c r="F357" s="9" t="s">
        <v>1661</v>
      </c>
      <c r="G357" s="9" t="s">
        <v>1582</v>
      </c>
      <c r="H357" s="9" t="s">
        <v>1583</v>
      </c>
      <c r="I357" s="9" t="s">
        <v>1584</v>
      </c>
      <c r="J357" s="10">
        <v>44197.0</v>
      </c>
      <c r="K357" s="10">
        <v>44561.0</v>
      </c>
      <c r="L357" s="9" t="s">
        <v>1662</v>
      </c>
      <c r="M357" s="9" t="s">
        <v>1663</v>
      </c>
      <c r="N357" s="12">
        <v>3.2986E7</v>
      </c>
      <c r="O357" s="9" t="s">
        <v>1586</v>
      </c>
    </row>
    <row r="358">
      <c r="A358" s="9" t="s">
        <v>983</v>
      </c>
      <c r="B358" s="10">
        <v>44561.0</v>
      </c>
      <c r="C358" s="11">
        <v>1.0</v>
      </c>
      <c r="D358" s="9" t="s">
        <v>354</v>
      </c>
      <c r="E358" s="11">
        <v>13986.0</v>
      </c>
      <c r="F358" s="9" t="s">
        <v>1661</v>
      </c>
      <c r="G358" s="9" t="s">
        <v>1582</v>
      </c>
      <c r="H358" s="9" t="s">
        <v>1583</v>
      </c>
      <c r="I358" s="9" t="s">
        <v>1584</v>
      </c>
      <c r="J358" s="10">
        <v>44197.0</v>
      </c>
      <c r="K358" s="10">
        <v>44561.0</v>
      </c>
      <c r="L358" s="9" t="s">
        <v>1662</v>
      </c>
      <c r="M358" s="9" t="s">
        <v>1663</v>
      </c>
      <c r="N358" s="12">
        <v>8.626386E9</v>
      </c>
      <c r="O358" s="9" t="s">
        <v>1586</v>
      </c>
    </row>
    <row r="359">
      <c r="A359" s="9" t="s">
        <v>984</v>
      </c>
      <c r="B359" s="10">
        <v>44561.0</v>
      </c>
      <c r="C359" s="11">
        <v>2.0</v>
      </c>
      <c r="D359" s="9" t="s">
        <v>67</v>
      </c>
      <c r="E359" s="11">
        <v>22349.0</v>
      </c>
      <c r="F359" s="9" t="s">
        <v>1661</v>
      </c>
      <c r="G359" s="9" t="s">
        <v>1582</v>
      </c>
      <c r="H359" s="9" t="s">
        <v>1583</v>
      </c>
      <c r="I359" s="9" t="s">
        <v>1584</v>
      </c>
      <c r="J359" s="10">
        <v>44197.0</v>
      </c>
      <c r="K359" s="10">
        <v>44561.0</v>
      </c>
      <c r="L359" s="9" t="s">
        <v>1662</v>
      </c>
      <c r="M359" s="9" t="s">
        <v>1663</v>
      </c>
      <c r="N359" s="12">
        <v>3.45234E8</v>
      </c>
      <c r="O359" s="9" t="s">
        <v>1586</v>
      </c>
    </row>
    <row r="360">
      <c r="A360" s="9" t="s">
        <v>985</v>
      </c>
      <c r="B360" s="10">
        <v>44561.0</v>
      </c>
      <c r="C360" s="11">
        <v>1.0</v>
      </c>
      <c r="D360" s="9" t="s">
        <v>172</v>
      </c>
      <c r="E360" s="11">
        <v>21350.0</v>
      </c>
      <c r="F360" s="9" t="s">
        <v>1661</v>
      </c>
      <c r="G360" s="9" t="s">
        <v>1582</v>
      </c>
      <c r="H360" s="9" t="s">
        <v>1583</v>
      </c>
      <c r="I360" s="9" t="s">
        <v>1584</v>
      </c>
      <c r="J360" s="10">
        <v>44197.0</v>
      </c>
      <c r="K360" s="10">
        <v>44561.0</v>
      </c>
      <c r="L360" s="9" t="s">
        <v>1662</v>
      </c>
      <c r="M360" s="9" t="s">
        <v>1663</v>
      </c>
      <c r="N360" s="12">
        <v>1.59504E8</v>
      </c>
      <c r="O360" s="9" t="s">
        <v>1586</v>
      </c>
    </row>
    <row r="361">
      <c r="A361" s="9" t="s">
        <v>986</v>
      </c>
      <c r="B361" s="10">
        <v>44561.0</v>
      </c>
      <c r="C361" s="11">
        <v>1.0</v>
      </c>
      <c r="D361" s="9" t="s">
        <v>254</v>
      </c>
      <c r="E361" s="11">
        <v>19739.0</v>
      </c>
      <c r="F361" s="9" t="s">
        <v>1661</v>
      </c>
      <c r="G361" s="9" t="s">
        <v>1582</v>
      </c>
      <c r="H361" s="9" t="s">
        <v>1583</v>
      </c>
      <c r="I361" s="9" t="s">
        <v>1584</v>
      </c>
      <c r="J361" s="10">
        <v>44197.0</v>
      </c>
      <c r="K361" s="10">
        <v>44561.0</v>
      </c>
      <c r="L361" s="9" t="s">
        <v>1662</v>
      </c>
      <c r="M361" s="9" t="s">
        <v>1663</v>
      </c>
      <c r="N361" s="12">
        <v>2.043677E9</v>
      </c>
      <c r="O361" s="9" t="s">
        <v>1586</v>
      </c>
    </row>
    <row r="362">
      <c r="A362" s="9" t="s">
        <v>987</v>
      </c>
      <c r="B362" s="10">
        <v>44561.0</v>
      </c>
      <c r="C362" s="11">
        <v>1.0</v>
      </c>
      <c r="D362" s="9" t="s">
        <v>988</v>
      </c>
      <c r="E362" s="11">
        <v>25690.0</v>
      </c>
      <c r="F362" s="9" t="s">
        <v>1661</v>
      </c>
      <c r="G362" s="9" t="s">
        <v>1582</v>
      </c>
      <c r="H362" s="9" t="s">
        <v>1583</v>
      </c>
      <c r="I362" s="9" t="s">
        <v>1584</v>
      </c>
      <c r="J362" s="10">
        <v>44197.0</v>
      </c>
      <c r="K362" s="10">
        <v>44561.0</v>
      </c>
      <c r="L362" s="9" t="s">
        <v>1662</v>
      </c>
      <c r="M362" s="9" t="s">
        <v>1663</v>
      </c>
      <c r="N362" s="12">
        <v>1.44919E8</v>
      </c>
      <c r="O362" s="9" t="s">
        <v>1586</v>
      </c>
    </row>
    <row r="363">
      <c r="A363" s="9" t="s">
        <v>989</v>
      </c>
      <c r="B363" s="10">
        <v>44561.0</v>
      </c>
      <c r="C363" s="11">
        <v>2.0</v>
      </c>
      <c r="D363" s="9" t="s">
        <v>990</v>
      </c>
      <c r="E363" s="11">
        <v>25275.0</v>
      </c>
      <c r="F363" s="9" t="s">
        <v>1661</v>
      </c>
      <c r="G363" s="9" t="s">
        <v>1582</v>
      </c>
      <c r="H363" s="9" t="s">
        <v>1583</v>
      </c>
      <c r="I363" s="9" t="s">
        <v>1584</v>
      </c>
      <c r="J363" s="10">
        <v>44197.0</v>
      </c>
      <c r="K363" s="10">
        <v>44561.0</v>
      </c>
      <c r="L363" s="9" t="s">
        <v>1662</v>
      </c>
      <c r="M363" s="9" t="s">
        <v>1663</v>
      </c>
      <c r="N363" s="12">
        <v>-3.77126E8</v>
      </c>
      <c r="O363" s="9" t="s">
        <v>1586</v>
      </c>
    </row>
    <row r="364">
      <c r="A364" s="9" t="s">
        <v>991</v>
      </c>
      <c r="B364" s="10">
        <v>44561.0</v>
      </c>
      <c r="C364" s="11">
        <v>1.0</v>
      </c>
      <c r="D364" s="9" t="s">
        <v>992</v>
      </c>
      <c r="E364" s="11">
        <v>25259.0</v>
      </c>
      <c r="F364" s="9" t="s">
        <v>1661</v>
      </c>
      <c r="G364" s="9" t="s">
        <v>1582</v>
      </c>
      <c r="H364" s="9" t="s">
        <v>1583</v>
      </c>
      <c r="I364" s="9" t="s">
        <v>1584</v>
      </c>
      <c r="J364" s="10">
        <v>44197.0</v>
      </c>
      <c r="K364" s="10">
        <v>44561.0</v>
      </c>
      <c r="L364" s="9" t="s">
        <v>1662</v>
      </c>
      <c r="M364" s="9" t="s">
        <v>1663</v>
      </c>
      <c r="N364" s="12">
        <v>-1.18785E8</v>
      </c>
      <c r="O364" s="9" t="s">
        <v>1586</v>
      </c>
    </row>
    <row r="365">
      <c r="A365" s="9" t="s">
        <v>993</v>
      </c>
      <c r="B365" s="10">
        <v>44561.0</v>
      </c>
      <c r="C365" s="11">
        <v>1.0</v>
      </c>
      <c r="D365" s="9" t="s">
        <v>115</v>
      </c>
      <c r="E365" s="11">
        <v>2453.0</v>
      </c>
      <c r="F365" s="9" t="s">
        <v>1661</v>
      </c>
      <c r="G365" s="9" t="s">
        <v>1582</v>
      </c>
      <c r="H365" s="9" t="s">
        <v>1583</v>
      </c>
      <c r="I365" s="9" t="s">
        <v>1584</v>
      </c>
      <c r="J365" s="10">
        <v>44197.0</v>
      </c>
      <c r="K365" s="10">
        <v>44561.0</v>
      </c>
      <c r="L365" s="9" t="s">
        <v>1662</v>
      </c>
      <c r="M365" s="9" t="s">
        <v>1663</v>
      </c>
      <c r="N365" s="12">
        <v>3.751321E9</v>
      </c>
      <c r="O365" s="9" t="s">
        <v>1586</v>
      </c>
    </row>
    <row r="366">
      <c r="A366" s="9" t="s">
        <v>994</v>
      </c>
      <c r="B366" s="10">
        <v>44561.0</v>
      </c>
      <c r="C366" s="11">
        <v>1.0</v>
      </c>
      <c r="D366" s="9" t="s">
        <v>995</v>
      </c>
      <c r="E366" s="11">
        <v>5983.0</v>
      </c>
      <c r="F366" s="9" t="s">
        <v>1661</v>
      </c>
      <c r="G366" s="9" t="s">
        <v>1582</v>
      </c>
      <c r="H366" s="9" t="s">
        <v>1583</v>
      </c>
      <c r="I366" s="9" t="s">
        <v>1584</v>
      </c>
      <c r="J366" s="10">
        <v>44197.0</v>
      </c>
      <c r="K366" s="10">
        <v>44561.0</v>
      </c>
      <c r="L366" s="9" t="s">
        <v>1662</v>
      </c>
      <c r="M366" s="9" t="s">
        <v>1663</v>
      </c>
      <c r="N366" s="12">
        <v>-4467000.0</v>
      </c>
      <c r="O366" s="9" t="s">
        <v>1586</v>
      </c>
    </row>
    <row r="367">
      <c r="A367" s="9" t="s">
        <v>996</v>
      </c>
      <c r="B367" s="10">
        <v>44561.0</v>
      </c>
      <c r="C367" s="11">
        <v>2.0</v>
      </c>
      <c r="D367" s="9" t="s">
        <v>997</v>
      </c>
      <c r="E367" s="11">
        <v>26182.0</v>
      </c>
      <c r="F367" s="9" t="s">
        <v>1661</v>
      </c>
      <c r="G367" s="9" t="s">
        <v>1582</v>
      </c>
      <c r="H367" s="9" t="s">
        <v>1583</v>
      </c>
      <c r="I367" s="9" t="s">
        <v>1584</v>
      </c>
      <c r="J367" s="10">
        <v>44197.0</v>
      </c>
      <c r="K367" s="10">
        <v>44561.0</v>
      </c>
      <c r="L367" s="9" t="s">
        <v>1662</v>
      </c>
      <c r="M367" s="9" t="s">
        <v>1663</v>
      </c>
      <c r="N367" s="12">
        <v>3.08837E8</v>
      </c>
      <c r="O367" s="9" t="s">
        <v>1586</v>
      </c>
    </row>
    <row r="368">
      <c r="A368" s="9" t="s">
        <v>998</v>
      </c>
      <c r="B368" s="10">
        <v>44561.0</v>
      </c>
      <c r="C368" s="11">
        <v>1.0</v>
      </c>
      <c r="D368" s="9" t="s">
        <v>279</v>
      </c>
      <c r="E368" s="11">
        <v>8818.0</v>
      </c>
      <c r="F368" s="9" t="s">
        <v>1661</v>
      </c>
      <c r="G368" s="9" t="s">
        <v>1582</v>
      </c>
      <c r="H368" s="9" t="s">
        <v>1583</v>
      </c>
      <c r="I368" s="9" t="s">
        <v>1584</v>
      </c>
      <c r="J368" s="10">
        <v>44197.0</v>
      </c>
      <c r="K368" s="10">
        <v>44561.0</v>
      </c>
      <c r="L368" s="9" t="s">
        <v>1662</v>
      </c>
      <c r="M368" s="9" t="s">
        <v>1663</v>
      </c>
      <c r="N368" s="12">
        <v>3.9027E7</v>
      </c>
      <c r="O368" s="9" t="s">
        <v>1586</v>
      </c>
    </row>
    <row r="369">
      <c r="A369" s="9" t="s">
        <v>999</v>
      </c>
      <c r="B369" s="10">
        <v>44561.0</v>
      </c>
      <c r="C369" s="11">
        <v>1.0</v>
      </c>
      <c r="D369" s="9" t="s">
        <v>270</v>
      </c>
      <c r="E369" s="11">
        <v>4782.0</v>
      </c>
      <c r="F369" s="9" t="s">
        <v>1661</v>
      </c>
      <c r="G369" s="9" t="s">
        <v>1582</v>
      </c>
      <c r="H369" s="9" t="s">
        <v>1583</v>
      </c>
      <c r="I369" s="9" t="s">
        <v>1584</v>
      </c>
      <c r="J369" s="10">
        <v>44197.0</v>
      </c>
      <c r="K369" s="10">
        <v>44561.0</v>
      </c>
      <c r="L369" s="9" t="s">
        <v>1662</v>
      </c>
      <c r="M369" s="9" t="s">
        <v>1663</v>
      </c>
      <c r="N369" s="12">
        <v>-1.346771E9</v>
      </c>
      <c r="O369" s="9" t="s">
        <v>1586</v>
      </c>
    </row>
    <row r="370">
      <c r="A370" s="9" t="s">
        <v>1000</v>
      </c>
      <c r="B370" s="10">
        <v>44561.0</v>
      </c>
      <c r="C370" s="11">
        <v>1.0</v>
      </c>
      <c r="D370" s="9" t="s">
        <v>1001</v>
      </c>
      <c r="E370" s="11">
        <v>9954.0</v>
      </c>
      <c r="F370" s="9" t="s">
        <v>1661</v>
      </c>
      <c r="G370" s="9" t="s">
        <v>1582</v>
      </c>
      <c r="H370" s="9" t="s">
        <v>1583</v>
      </c>
      <c r="I370" s="9" t="s">
        <v>1584</v>
      </c>
      <c r="J370" s="10">
        <v>44197.0</v>
      </c>
      <c r="K370" s="10">
        <v>44561.0</v>
      </c>
      <c r="L370" s="9" t="s">
        <v>1662</v>
      </c>
      <c r="M370" s="9" t="s">
        <v>1663</v>
      </c>
      <c r="N370" s="12">
        <v>1.936E7</v>
      </c>
      <c r="O370" s="9" t="s">
        <v>1586</v>
      </c>
    </row>
    <row r="371">
      <c r="A371" s="9" t="s">
        <v>1002</v>
      </c>
      <c r="B371" s="10">
        <v>44561.0</v>
      </c>
      <c r="C371" s="11">
        <v>3.0</v>
      </c>
      <c r="D371" s="9" t="s">
        <v>1003</v>
      </c>
      <c r="E371" s="11">
        <v>1325.0</v>
      </c>
      <c r="F371" s="9" t="s">
        <v>1661</v>
      </c>
      <c r="G371" s="9" t="s">
        <v>1582</v>
      </c>
      <c r="H371" s="9" t="s">
        <v>1583</v>
      </c>
      <c r="I371" s="9" t="s">
        <v>1584</v>
      </c>
      <c r="J371" s="10">
        <v>44197.0</v>
      </c>
      <c r="K371" s="10">
        <v>44561.0</v>
      </c>
      <c r="L371" s="9" t="s">
        <v>1664</v>
      </c>
      <c r="M371" s="9" t="s">
        <v>1663</v>
      </c>
      <c r="N371" s="12">
        <v>1.84487E8</v>
      </c>
      <c r="O371" s="9" t="s">
        <v>1586</v>
      </c>
    </row>
    <row r="372">
      <c r="A372" s="9" t="s">
        <v>1004</v>
      </c>
      <c r="B372" s="10">
        <v>44561.0</v>
      </c>
      <c r="C372" s="11">
        <v>1.0</v>
      </c>
      <c r="D372" s="9" t="s">
        <v>1005</v>
      </c>
      <c r="E372" s="11">
        <v>4707.0</v>
      </c>
      <c r="F372" s="9" t="s">
        <v>1661</v>
      </c>
      <c r="G372" s="9" t="s">
        <v>1582</v>
      </c>
      <c r="H372" s="9" t="s">
        <v>1583</v>
      </c>
      <c r="I372" s="9" t="s">
        <v>1584</v>
      </c>
      <c r="J372" s="10">
        <v>44197.0</v>
      </c>
      <c r="K372" s="10">
        <v>44561.0</v>
      </c>
      <c r="L372" s="9" t="s">
        <v>1662</v>
      </c>
      <c r="M372" s="9" t="s">
        <v>1663</v>
      </c>
      <c r="N372" s="12">
        <v>2.1441E7</v>
      </c>
      <c r="O372" s="9" t="s">
        <v>1586</v>
      </c>
    </row>
    <row r="373">
      <c r="A373" s="9" t="s">
        <v>1006</v>
      </c>
      <c r="B373" s="10">
        <v>44561.0</v>
      </c>
      <c r="C373" s="11">
        <v>1.0</v>
      </c>
      <c r="D373" s="9" t="s">
        <v>1007</v>
      </c>
      <c r="E373" s="11">
        <v>23370.0</v>
      </c>
      <c r="F373" s="9" t="s">
        <v>1661</v>
      </c>
      <c r="G373" s="9" t="s">
        <v>1582</v>
      </c>
      <c r="H373" s="9" t="s">
        <v>1583</v>
      </c>
      <c r="I373" s="9" t="s">
        <v>1584</v>
      </c>
      <c r="J373" s="10">
        <v>44197.0</v>
      </c>
      <c r="K373" s="10">
        <v>44561.0</v>
      </c>
      <c r="L373" s="9" t="s">
        <v>1662</v>
      </c>
      <c r="M373" s="9" t="s">
        <v>1663</v>
      </c>
      <c r="N373" s="12">
        <v>-3.3247E7</v>
      </c>
      <c r="O373" s="9" t="s">
        <v>1586</v>
      </c>
    </row>
    <row r="374">
      <c r="A374" s="9" t="s">
        <v>1008</v>
      </c>
      <c r="B374" s="10">
        <v>44561.0</v>
      </c>
      <c r="C374" s="11">
        <v>2.0</v>
      </c>
      <c r="D374" s="9" t="s">
        <v>123</v>
      </c>
      <c r="E374" s="11">
        <v>3077.0</v>
      </c>
      <c r="F374" s="9" t="s">
        <v>1661</v>
      </c>
      <c r="G374" s="9" t="s">
        <v>1582</v>
      </c>
      <c r="H374" s="9" t="s">
        <v>1583</v>
      </c>
      <c r="I374" s="9" t="s">
        <v>1584</v>
      </c>
      <c r="J374" s="10">
        <v>44197.0</v>
      </c>
      <c r="K374" s="10">
        <v>44561.0</v>
      </c>
      <c r="L374" s="9" t="s">
        <v>1662</v>
      </c>
      <c r="M374" s="9" t="s">
        <v>1663</v>
      </c>
      <c r="N374" s="12">
        <v>1532000.0</v>
      </c>
      <c r="O374" s="9" t="s">
        <v>1586</v>
      </c>
    </row>
    <row r="375">
      <c r="A375" s="9" t="s">
        <v>1009</v>
      </c>
      <c r="B375" s="10">
        <v>44561.0</v>
      </c>
      <c r="C375" s="11">
        <v>3.0</v>
      </c>
      <c r="D375" s="9" t="s">
        <v>136</v>
      </c>
      <c r="E375" s="11">
        <v>19445.0</v>
      </c>
      <c r="F375" s="9" t="s">
        <v>1661</v>
      </c>
      <c r="G375" s="9" t="s">
        <v>1582</v>
      </c>
      <c r="H375" s="9" t="s">
        <v>1583</v>
      </c>
      <c r="I375" s="9" t="s">
        <v>1584</v>
      </c>
      <c r="J375" s="10">
        <v>44197.0</v>
      </c>
      <c r="K375" s="10">
        <v>44561.0</v>
      </c>
      <c r="L375" s="9" t="s">
        <v>1662</v>
      </c>
      <c r="M375" s="9" t="s">
        <v>1663</v>
      </c>
      <c r="N375" s="12">
        <v>5.37587E8</v>
      </c>
      <c r="O375" s="9" t="s">
        <v>1586</v>
      </c>
    </row>
    <row r="376">
      <c r="A376" s="9" t="s">
        <v>1010</v>
      </c>
      <c r="B376" s="10">
        <v>44561.0</v>
      </c>
      <c r="C376" s="11">
        <v>1.0</v>
      </c>
      <c r="D376" s="9" t="s">
        <v>1011</v>
      </c>
      <c r="E376" s="11">
        <v>23574.0</v>
      </c>
      <c r="F376" s="9" t="s">
        <v>1661</v>
      </c>
      <c r="G376" s="9" t="s">
        <v>1582</v>
      </c>
      <c r="H376" s="9" t="s">
        <v>1583</v>
      </c>
      <c r="I376" s="9" t="s">
        <v>1584</v>
      </c>
      <c r="J376" s="10">
        <v>44197.0</v>
      </c>
      <c r="K376" s="10">
        <v>44561.0</v>
      </c>
      <c r="L376" s="9" t="s">
        <v>1662</v>
      </c>
      <c r="M376" s="9" t="s">
        <v>1663</v>
      </c>
      <c r="N376" s="12">
        <v>-8.0449E7</v>
      </c>
      <c r="O376" s="9" t="s">
        <v>1586</v>
      </c>
    </row>
    <row r="377">
      <c r="A377" s="9" t="s">
        <v>1012</v>
      </c>
      <c r="B377" s="10">
        <v>44561.0</v>
      </c>
      <c r="C377" s="11">
        <v>1.0</v>
      </c>
      <c r="D377" s="9" t="s">
        <v>1013</v>
      </c>
      <c r="E377" s="11">
        <v>23159.0</v>
      </c>
      <c r="F377" s="9" t="s">
        <v>1661</v>
      </c>
      <c r="G377" s="9" t="s">
        <v>1582</v>
      </c>
      <c r="H377" s="9" t="s">
        <v>1583</v>
      </c>
      <c r="I377" s="9" t="s">
        <v>1584</v>
      </c>
      <c r="J377" s="10">
        <v>44197.0</v>
      </c>
      <c r="K377" s="10">
        <v>44561.0</v>
      </c>
      <c r="L377" s="9" t="s">
        <v>1664</v>
      </c>
      <c r="M377" s="9" t="s">
        <v>1663</v>
      </c>
      <c r="N377" s="12">
        <v>3.933217E9</v>
      </c>
      <c r="O377" s="9" t="s">
        <v>1586</v>
      </c>
    </row>
    <row r="378">
      <c r="A378" s="9" t="s">
        <v>1014</v>
      </c>
      <c r="B378" s="10">
        <v>44561.0</v>
      </c>
      <c r="C378" s="11">
        <v>1.0</v>
      </c>
      <c r="D378" s="9" t="s">
        <v>1015</v>
      </c>
      <c r="E378" s="11">
        <v>26760.0</v>
      </c>
      <c r="F378" s="9" t="s">
        <v>1661</v>
      </c>
      <c r="G378" s="9" t="s">
        <v>1582</v>
      </c>
      <c r="H378" s="9" t="s">
        <v>1583</v>
      </c>
      <c r="I378" s="9" t="s">
        <v>1584</v>
      </c>
      <c r="J378" s="10">
        <v>44197.0</v>
      </c>
      <c r="K378" s="10">
        <v>44561.0</v>
      </c>
      <c r="L378" s="9" t="s">
        <v>1662</v>
      </c>
      <c r="M378" s="9" t="s">
        <v>1663</v>
      </c>
      <c r="N378" s="12">
        <v>6.48305E8</v>
      </c>
      <c r="O378" s="9" t="s">
        <v>1586</v>
      </c>
    </row>
    <row r="379">
      <c r="A379" s="9" t="s">
        <v>1016</v>
      </c>
      <c r="B379" s="10">
        <v>44561.0</v>
      </c>
      <c r="C379" s="11">
        <v>1.0</v>
      </c>
      <c r="D379" s="9" t="s">
        <v>1017</v>
      </c>
      <c r="E379" s="11">
        <v>26336.0</v>
      </c>
      <c r="F379" s="9" t="s">
        <v>1661</v>
      </c>
      <c r="G379" s="9" t="s">
        <v>1582</v>
      </c>
      <c r="H379" s="9" t="s">
        <v>1583</v>
      </c>
      <c r="I379" s="9" t="s">
        <v>1584</v>
      </c>
      <c r="J379" s="10">
        <v>44197.0</v>
      </c>
      <c r="K379" s="10">
        <v>44561.0</v>
      </c>
      <c r="L379" s="9" t="s">
        <v>1662</v>
      </c>
      <c r="M379" s="9" t="s">
        <v>1663</v>
      </c>
      <c r="N379" s="12">
        <v>4.2324E7</v>
      </c>
      <c r="O379" s="9" t="s">
        <v>1586</v>
      </c>
    </row>
    <row r="380">
      <c r="A380" s="9" t="s">
        <v>1018</v>
      </c>
      <c r="B380" s="10">
        <v>44561.0</v>
      </c>
      <c r="C380" s="11">
        <v>2.0</v>
      </c>
      <c r="D380" s="9" t="s">
        <v>1019</v>
      </c>
      <c r="E380" s="11">
        <v>25836.0</v>
      </c>
      <c r="F380" s="9" t="s">
        <v>1661</v>
      </c>
      <c r="G380" s="9" t="s">
        <v>1582</v>
      </c>
      <c r="H380" s="9" t="s">
        <v>1583</v>
      </c>
      <c r="I380" s="9" t="s">
        <v>1584</v>
      </c>
      <c r="J380" s="10">
        <v>44197.0</v>
      </c>
      <c r="K380" s="10">
        <v>44561.0</v>
      </c>
      <c r="L380" s="9" t="s">
        <v>1662</v>
      </c>
      <c r="M380" s="9" t="s">
        <v>1663</v>
      </c>
      <c r="N380" s="12">
        <v>-8.2252E7</v>
      </c>
      <c r="O380" s="9" t="s">
        <v>1586</v>
      </c>
    </row>
    <row r="381">
      <c r="A381" s="9" t="s">
        <v>1020</v>
      </c>
      <c r="B381" s="10">
        <v>44561.0</v>
      </c>
      <c r="C381" s="11">
        <v>2.0</v>
      </c>
      <c r="D381" s="9" t="s">
        <v>1021</v>
      </c>
      <c r="E381" s="11">
        <v>25089.0</v>
      </c>
      <c r="F381" s="9" t="s">
        <v>1661</v>
      </c>
      <c r="G381" s="9" t="s">
        <v>1582</v>
      </c>
      <c r="H381" s="9" t="s">
        <v>1583</v>
      </c>
      <c r="I381" s="9" t="s">
        <v>1584</v>
      </c>
      <c r="J381" s="10">
        <v>44197.0</v>
      </c>
      <c r="K381" s="10">
        <v>44561.0</v>
      </c>
      <c r="L381" s="9" t="s">
        <v>1662</v>
      </c>
      <c r="M381" s="9" t="s">
        <v>1663</v>
      </c>
      <c r="N381" s="12">
        <v>7.5036E7</v>
      </c>
      <c r="O381" s="9" t="s">
        <v>1586</v>
      </c>
    </row>
    <row r="382">
      <c r="A382" s="9" t="s">
        <v>1022</v>
      </c>
      <c r="B382" s="10">
        <v>44561.0</v>
      </c>
      <c r="C382" s="11">
        <v>1.0</v>
      </c>
      <c r="D382" s="9" t="s">
        <v>1023</v>
      </c>
      <c r="E382" s="11">
        <v>25933.0</v>
      </c>
      <c r="F382" s="9" t="s">
        <v>1661</v>
      </c>
      <c r="G382" s="9" t="s">
        <v>1582</v>
      </c>
      <c r="H382" s="9" t="s">
        <v>1583</v>
      </c>
      <c r="I382" s="9" t="s">
        <v>1584</v>
      </c>
      <c r="J382" s="10">
        <v>44197.0</v>
      </c>
      <c r="K382" s="10">
        <v>44561.0</v>
      </c>
      <c r="L382" s="9" t="s">
        <v>1662</v>
      </c>
      <c r="M382" s="9" t="s">
        <v>1663</v>
      </c>
      <c r="N382" s="12">
        <v>9121000.0</v>
      </c>
      <c r="O382" s="9" t="s">
        <v>1586</v>
      </c>
    </row>
    <row r="383">
      <c r="A383" s="9" t="s">
        <v>1024</v>
      </c>
      <c r="B383" s="10">
        <v>44561.0</v>
      </c>
      <c r="C383" s="11">
        <v>1.0</v>
      </c>
      <c r="D383" s="9" t="s">
        <v>1025</v>
      </c>
      <c r="E383" s="11">
        <v>23523.0</v>
      </c>
      <c r="F383" s="9" t="s">
        <v>1661</v>
      </c>
      <c r="G383" s="9" t="s">
        <v>1582</v>
      </c>
      <c r="H383" s="9" t="s">
        <v>1589</v>
      </c>
      <c r="I383" s="9" t="s">
        <v>1584</v>
      </c>
      <c r="J383" s="10">
        <v>44197.0</v>
      </c>
      <c r="K383" s="10">
        <v>44561.0</v>
      </c>
      <c r="L383" s="9" t="s">
        <v>1662</v>
      </c>
      <c r="M383" s="9" t="s">
        <v>1663</v>
      </c>
      <c r="N383" s="12">
        <v>-7.26982E8</v>
      </c>
      <c r="O383" s="9" t="s">
        <v>1586</v>
      </c>
    </row>
    <row r="384">
      <c r="A384" s="9" t="s">
        <v>1026</v>
      </c>
      <c r="B384" s="10">
        <v>44561.0</v>
      </c>
      <c r="C384" s="11">
        <v>1.0</v>
      </c>
      <c r="D384" s="9" t="s">
        <v>1027</v>
      </c>
      <c r="E384" s="11">
        <v>23868.0</v>
      </c>
      <c r="F384" s="9" t="s">
        <v>1661</v>
      </c>
      <c r="G384" s="9" t="s">
        <v>1582</v>
      </c>
      <c r="H384" s="9" t="s">
        <v>1589</v>
      </c>
      <c r="I384" s="9" t="s">
        <v>1584</v>
      </c>
      <c r="J384" s="10">
        <v>44197.0</v>
      </c>
      <c r="K384" s="10">
        <v>44561.0</v>
      </c>
      <c r="L384" s="9" t="s">
        <v>1662</v>
      </c>
      <c r="M384" s="9" t="s">
        <v>1663</v>
      </c>
      <c r="N384" s="12">
        <v>-7.6342E7</v>
      </c>
      <c r="O384" s="9" t="s">
        <v>1586</v>
      </c>
    </row>
    <row r="385">
      <c r="A385" s="9" t="s">
        <v>1028</v>
      </c>
      <c r="B385" s="10">
        <v>44561.0</v>
      </c>
      <c r="C385" s="11">
        <v>1.0</v>
      </c>
      <c r="D385" s="9" t="s">
        <v>1029</v>
      </c>
      <c r="E385" s="11">
        <v>24236.0</v>
      </c>
      <c r="F385" s="9" t="s">
        <v>1661</v>
      </c>
      <c r="G385" s="9" t="s">
        <v>1582</v>
      </c>
      <c r="H385" s="9" t="s">
        <v>1583</v>
      </c>
      <c r="I385" s="9" t="s">
        <v>1584</v>
      </c>
      <c r="J385" s="10">
        <v>44197.0</v>
      </c>
      <c r="K385" s="10">
        <v>44561.0</v>
      </c>
      <c r="L385" s="9" t="s">
        <v>1662</v>
      </c>
      <c r="M385" s="9" t="s">
        <v>1663</v>
      </c>
      <c r="N385" s="12">
        <v>1.4496E7</v>
      </c>
      <c r="O385" s="9" t="s">
        <v>1586</v>
      </c>
    </row>
    <row r="386">
      <c r="A386" s="9" t="s">
        <v>1030</v>
      </c>
      <c r="B386" s="10">
        <v>44561.0</v>
      </c>
      <c r="C386" s="11">
        <v>1.0</v>
      </c>
      <c r="D386" s="9" t="s">
        <v>1031</v>
      </c>
      <c r="E386" s="11">
        <v>26565.0</v>
      </c>
      <c r="F386" s="9" t="s">
        <v>1661</v>
      </c>
      <c r="G386" s="9" t="s">
        <v>1582</v>
      </c>
      <c r="H386" s="9" t="s">
        <v>1583</v>
      </c>
      <c r="I386" s="9" t="s">
        <v>1584</v>
      </c>
      <c r="J386" s="10">
        <v>44197.0</v>
      </c>
      <c r="K386" s="10">
        <v>44561.0</v>
      </c>
      <c r="L386" s="9" t="s">
        <v>1662</v>
      </c>
      <c r="M386" s="9" t="s">
        <v>1663</v>
      </c>
      <c r="N386" s="12">
        <v>-1.3658E7</v>
      </c>
      <c r="O386" s="9" t="s">
        <v>1586</v>
      </c>
    </row>
    <row r="387">
      <c r="A387" s="9" t="s">
        <v>1032</v>
      </c>
      <c r="B387" s="10">
        <v>44561.0</v>
      </c>
      <c r="C387" s="11">
        <v>1.0</v>
      </c>
      <c r="D387" s="9" t="s">
        <v>1033</v>
      </c>
      <c r="E387" s="11">
        <v>23884.0</v>
      </c>
      <c r="F387" s="9" t="s">
        <v>1661</v>
      </c>
      <c r="G387" s="9" t="s">
        <v>1582</v>
      </c>
      <c r="H387" s="9" t="s">
        <v>1583</v>
      </c>
      <c r="I387" s="9" t="s">
        <v>1584</v>
      </c>
      <c r="J387" s="10">
        <v>44197.0</v>
      </c>
      <c r="K387" s="10">
        <v>44561.0</v>
      </c>
      <c r="L387" s="9" t="s">
        <v>1662</v>
      </c>
      <c r="M387" s="9" t="s">
        <v>1663</v>
      </c>
      <c r="N387" s="12">
        <v>1.3108E7</v>
      </c>
      <c r="O387" s="9" t="s">
        <v>1586</v>
      </c>
    </row>
    <row r="388">
      <c r="A388" s="9" t="s">
        <v>1034</v>
      </c>
      <c r="B388" s="10">
        <v>44561.0</v>
      </c>
      <c r="C388" s="11">
        <v>1.0</v>
      </c>
      <c r="D388" s="9" t="s">
        <v>1035</v>
      </c>
      <c r="E388" s="11">
        <v>24775.0</v>
      </c>
      <c r="F388" s="9" t="s">
        <v>1661</v>
      </c>
      <c r="G388" s="9" t="s">
        <v>1582</v>
      </c>
      <c r="H388" s="9" t="s">
        <v>1583</v>
      </c>
      <c r="I388" s="9" t="s">
        <v>1584</v>
      </c>
      <c r="J388" s="10">
        <v>44197.0</v>
      </c>
      <c r="K388" s="10">
        <v>44561.0</v>
      </c>
      <c r="L388" s="9" t="s">
        <v>1662</v>
      </c>
      <c r="M388" s="9" t="s">
        <v>1663</v>
      </c>
      <c r="N388" s="12">
        <v>-1.15903E8</v>
      </c>
      <c r="O388" s="9" t="s">
        <v>1586</v>
      </c>
    </row>
    <row r="389">
      <c r="A389" s="9" t="s">
        <v>1036</v>
      </c>
      <c r="B389" s="10">
        <v>44561.0</v>
      </c>
      <c r="C389" s="11">
        <v>1.0</v>
      </c>
      <c r="D389" s="9" t="s">
        <v>1037</v>
      </c>
      <c r="E389" s="11">
        <v>22942.0</v>
      </c>
      <c r="F389" s="9" t="s">
        <v>1661</v>
      </c>
      <c r="G389" s="9" t="s">
        <v>1582</v>
      </c>
      <c r="H389" s="9" t="s">
        <v>1583</v>
      </c>
      <c r="I389" s="9" t="s">
        <v>1584</v>
      </c>
      <c r="J389" s="10">
        <v>44197.0</v>
      </c>
      <c r="K389" s="10">
        <v>44561.0</v>
      </c>
      <c r="L389" s="9" t="s">
        <v>1662</v>
      </c>
      <c r="M389" s="9" t="s">
        <v>1663</v>
      </c>
      <c r="N389" s="12">
        <v>8.346E7</v>
      </c>
      <c r="O389" s="9" t="s">
        <v>1586</v>
      </c>
    </row>
    <row r="390">
      <c r="A390" s="9" t="s">
        <v>1038</v>
      </c>
      <c r="B390" s="10">
        <v>44561.0</v>
      </c>
      <c r="C390" s="11">
        <v>1.0</v>
      </c>
      <c r="D390" s="9" t="s">
        <v>1039</v>
      </c>
      <c r="E390" s="11">
        <v>24090.0</v>
      </c>
      <c r="F390" s="9" t="s">
        <v>1661</v>
      </c>
      <c r="G390" s="9" t="s">
        <v>1582</v>
      </c>
      <c r="H390" s="9" t="s">
        <v>1583</v>
      </c>
      <c r="I390" s="9" t="s">
        <v>1584</v>
      </c>
      <c r="J390" s="10">
        <v>44197.0</v>
      </c>
      <c r="K390" s="10">
        <v>44561.0</v>
      </c>
      <c r="L390" s="9" t="s">
        <v>1662</v>
      </c>
      <c r="M390" s="9" t="s">
        <v>1663</v>
      </c>
      <c r="N390" s="12">
        <v>2.13571E8</v>
      </c>
      <c r="O390" s="9" t="s">
        <v>1586</v>
      </c>
    </row>
    <row r="391">
      <c r="A391" s="9" t="s">
        <v>1040</v>
      </c>
      <c r="B391" s="10">
        <v>44561.0</v>
      </c>
      <c r="C391" s="11">
        <v>1.0</v>
      </c>
      <c r="D391" s="9" t="s">
        <v>1041</v>
      </c>
      <c r="E391" s="11">
        <v>25909.0</v>
      </c>
      <c r="F391" s="9" t="s">
        <v>1661</v>
      </c>
      <c r="G391" s="9" t="s">
        <v>1582</v>
      </c>
      <c r="H391" s="9" t="s">
        <v>1583</v>
      </c>
      <c r="I391" s="9" t="s">
        <v>1584</v>
      </c>
      <c r="J391" s="10">
        <v>44197.0</v>
      </c>
      <c r="K391" s="10">
        <v>44561.0</v>
      </c>
      <c r="L391" s="9" t="s">
        <v>1662</v>
      </c>
      <c r="M391" s="9" t="s">
        <v>1663</v>
      </c>
      <c r="N391" s="12">
        <v>1.9518E7</v>
      </c>
      <c r="O391" s="9" t="s">
        <v>1586</v>
      </c>
    </row>
    <row r="392">
      <c r="A392" s="9" t="s">
        <v>1042</v>
      </c>
      <c r="B392" s="10">
        <v>44561.0</v>
      </c>
      <c r="C392" s="11">
        <v>1.0</v>
      </c>
      <c r="D392" s="9" t="s">
        <v>1043</v>
      </c>
      <c r="E392" s="11">
        <v>23922.0</v>
      </c>
      <c r="F392" s="9" t="s">
        <v>1661</v>
      </c>
      <c r="G392" s="9" t="s">
        <v>1582</v>
      </c>
      <c r="H392" s="9" t="s">
        <v>1583</v>
      </c>
      <c r="I392" s="9" t="s">
        <v>1584</v>
      </c>
      <c r="J392" s="10">
        <v>44197.0</v>
      </c>
      <c r="K392" s="10">
        <v>44561.0</v>
      </c>
      <c r="L392" s="9" t="s">
        <v>1662</v>
      </c>
      <c r="M392" s="9" t="s">
        <v>1663</v>
      </c>
      <c r="N392" s="12">
        <v>4.4845E7</v>
      </c>
      <c r="O392" s="9" t="s">
        <v>1586</v>
      </c>
    </row>
    <row r="393">
      <c r="A393" s="9" t="s">
        <v>1044</v>
      </c>
      <c r="B393" s="10">
        <v>44561.0</v>
      </c>
      <c r="C393" s="11">
        <v>1.0</v>
      </c>
      <c r="D393" s="9" t="s">
        <v>127</v>
      </c>
      <c r="E393" s="11">
        <v>3395.0</v>
      </c>
      <c r="F393" s="9" t="s">
        <v>1661</v>
      </c>
      <c r="G393" s="9" t="s">
        <v>1582</v>
      </c>
      <c r="H393" s="9" t="s">
        <v>1583</v>
      </c>
      <c r="I393" s="9" t="s">
        <v>1584</v>
      </c>
      <c r="J393" s="10">
        <v>44197.0</v>
      </c>
      <c r="K393" s="10">
        <v>44561.0</v>
      </c>
      <c r="L393" s="9" t="s">
        <v>1662</v>
      </c>
      <c r="M393" s="9" t="s">
        <v>1663</v>
      </c>
      <c r="N393" s="12">
        <v>1.5998E7</v>
      </c>
      <c r="O393" s="9" t="s">
        <v>1586</v>
      </c>
    </row>
    <row r="394">
      <c r="A394" s="9" t="s">
        <v>1045</v>
      </c>
      <c r="B394" s="10">
        <v>44561.0</v>
      </c>
      <c r="C394" s="11">
        <v>1.0</v>
      </c>
      <c r="D394" s="9" t="s">
        <v>1046</v>
      </c>
      <c r="E394" s="11">
        <v>24155.0</v>
      </c>
      <c r="F394" s="9" t="s">
        <v>1661</v>
      </c>
      <c r="G394" s="9" t="s">
        <v>1582</v>
      </c>
      <c r="H394" s="9" t="s">
        <v>1583</v>
      </c>
      <c r="I394" s="9" t="s">
        <v>1584</v>
      </c>
      <c r="J394" s="10">
        <v>44197.0</v>
      </c>
      <c r="K394" s="10">
        <v>44561.0</v>
      </c>
      <c r="L394" s="9" t="s">
        <v>1662</v>
      </c>
      <c r="M394" s="9" t="s">
        <v>1663</v>
      </c>
      <c r="N394" s="12">
        <v>-1.42665E8</v>
      </c>
      <c r="O394" s="9" t="s">
        <v>1586</v>
      </c>
    </row>
    <row r="395">
      <c r="A395" s="9" t="s">
        <v>1047</v>
      </c>
      <c r="B395" s="10">
        <v>44561.0</v>
      </c>
      <c r="C395" s="11">
        <v>1.0</v>
      </c>
      <c r="D395" s="9" t="s">
        <v>1048</v>
      </c>
      <c r="E395" s="11">
        <v>3271.0</v>
      </c>
      <c r="F395" s="9" t="s">
        <v>1661</v>
      </c>
      <c r="G395" s="9" t="s">
        <v>1582</v>
      </c>
      <c r="H395" s="9" t="s">
        <v>1583</v>
      </c>
      <c r="I395" s="9" t="s">
        <v>1584</v>
      </c>
      <c r="J395" s="10">
        <v>44197.0</v>
      </c>
      <c r="K395" s="10">
        <v>44561.0</v>
      </c>
      <c r="L395" s="9" t="s">
        <v>1662</v>
      </c>
      <c r="M395" s="9" t="s">
        <v>1663</v>
      </c>
      <c r="N395" s="12">
        <v>6.3893E7</v>
      </c>
      <c r="O395" s="9" t="s">
        <v>1586</v>
      </c>
    </row>
    <row r="396">
      <c r="A396" s="9" t="s">
        <v>1049</v>
      </c>
      <c r="B396" s="10">
        <v>44561.0</v>
      </c>
      <c r="C396" s="11">
        <v>1.0</v>
      </c>
      <c r="D396" s="9" t="s">
        <v>1050</v>
      </c>
      <c r="E396" s="11">
        <v>23833.0</v>
      </c>
      <c r="F396" s="9" t="s">
        <v>1661</v>
      </c>
      <c r="G396" s="9" t="s">
        <v>1582</v>
      </c>
      <c r="H396" s="9" t="s">
        <v>1583</v>
      </c>
      <c r="I396" s="9" t="s">
        <v>1584</v>
      </c>
      <c r="J396" s="10">
        <v>44197.0</v>
      </c>
      <c r="K396" s="10">
        <v>44561.0</v>
      </c>
      <c r="L396" s="9" t="s">
        <v>1662</v>
      </c>
      <c r="M396" s="9" t="s">
        <v>1663</v>
      </c>
      <c r="N396" s="12">
        <v>-7.5499E7</v>
      </c>
      <c r="O396" s="9" t="s">
        <v>1586</v>
      </c>
    </row>
    <row r="397">
      <c r="A397" s="9" t="s">
        <v>1051</v>
      </c>
      <c r="B397" s="10">
        <v>44561.0</v>
      </c>
      <c r="C397" s="11">
        <v>1.0</v>
      </c>
      <c r="D397" s="9" t="s">
        <v>1052</v>
      </c>
      <c r="E397" s="11">
        <v>23892.0</v>
      </c>
      <c r="F397" s="9" t="s">
        <v>1661</v>
      </c>
      <c r="G397" s="9" t="s">
        <v>1582</v>
      </c>
      <c r="H397" s="9" t="s">
        <v>1583</v>
      </c>
      <c r="I397" s="9" t="s">
        <v>1584</v>
      </c>
      <c r="J397" s="10">
        <v>44197.0</v>
      </c>
      <c r="K397" s="10">
        <v>44561.0</v>
      </c>
      <c r="L397" s="9" t="s">
        <v>1662</v>
      </c>
      <c r="M397" s="9" t="s">
        <v>1663</v>
      </c>
      <c r="N397" s="12">
        <v>-1.49323E8</v>
      </c>
      <c r="O397" s="9" t="s">
        <v>1586</v>
      </c>
    </row>
    <row r="398">
      <c r="A398" s="9" t="s">
        <v>1053</v>
      </c>
      <c r="B398" s="10">
        <v>44561.0</v>
      </c>
      <c r="C398" s="11">
        <v>1.0</v>
      </c>
      <c r="D398" s="9" t="s">
        <v>1054</v>
      </c>
      <c r="E398" s="11">
        <v>26085.0</v>
      </c>
      <c r="F398" s="9" t="s">
        <v>1661</v>
      </c>
      <c r="G398" s="9" t="s">
        <v>1582</v>
      </c>
      <c r="H398" s="9" t="s">
        <v>1583</v>
      </c>
      <c r="I398" s="9" t="s">
        <v>1584</v>
      </c>
      <c r="J398" s="10">
        <v>44197.0</v>
      </c>
      <c r="K398" s="10">
        <v>44561.0</v>
      </c>
      <c r="L398" s="9" t="s">
        <v>1662</v>
      </c>
      <c r="M398" s="9" t="s">
        <v>1663</v>
      </c>
      <c r="N398" s="12">
        <v>2242000.0</v>
      </c>
      <c r="O398" s="9" t="s">
        <v>1586</v>
      </c>
    </row>
    <row r="399">
      <c r="A399" s="9" t="s">
        <v>1055</v>
      </c>
      <c r="B399" s="10">
        <v>44561.0</v>
      </c>
      <c r="C399" s="11">
        <v>2.0</v>
      </c>
      <c r="D399" s="9" t="s">
        <v>1056</v>
      </c>
      <c r="E399" s="11">
        <v>23477.0</v>
      </c>
      <c r="F399" s="9" t="s">
        <v>1661</v>
      </c>
      <c r="G399" s="9" t="s">
        <v>1582</v>
      </c>
      <c r="H399" s="9" t="s">
        <v>1589</v>
      </c>
      <c r="I399" s="9" t="s">
        <v>1584</v>
      </c>
      <c r="J399" s="10">
        <v>44197.0</v>
      </c>
      <c r="K399" s="10">
        <v>44561.0</v>
      </c>
      <c r="L399" s="9" t="s">
        <v>1662</v>
      </c>
      <c r="M399" s="9" t="s">
        <v>1663</v>
      </c>
      <c r="N399" s="12">
        <v>1.46975E8</v>
      </c>
      <c r="O399" s="9" t="s">
        <v>1586</v>
      </c>
    </row>
    <row r="400">
      <c r="A400" s="9" t="s">
        <v>1057</v>
      </c>
      <c r="B400" s="10">
        <v>44561.0</v>
      </c>
      <c r="C400" s="11">
        <v>2.0</v>
      </c>
      <c r="D400" s="9" t="s">
        <v>1058</v>
      </c>
      <c r="E400" s="11">
        <v>25330.0</v>
      </c>
      <c r="F400" s="9" t="s">
        <v>1661</v>
      </c>
      <c r="G400" s="9" t="s">
        <v>1582</v>
      </c>
      <c r="H400" s="9" t="s">
        <v>1583</v>
      </c>
      <c r="I400" s="9" t="s">
        <v>1584</v>
      </c>
      <c r="J400" s="10">
        <v>44197.0</v>
      </c>
      <c r="K400" s="10">
        <v>44561.0</v>
      </c>
      <c r="L400" s="9" t="s">
        <v>1662</v>
      </c>
      <c r="M400" s="9" t="s">
        <v>1663</v>
      </c>
      <c r="N400" s="12">
        <v>2.88231E8</v>
      </c>
      <c r="O400" s="9" t="s">
        <v>1586</v>
      </c>
    </row>
    <row r="401">
      <c r="A401" s="9" t="s">
        <v>1059</v>
      </c>
      <c r="B401" s="10">
        <v>44561.0</v>
      </c>
      <c r="C401" s="11">
        <v>1.0</v>
      </c>
      <c r="D401" s="9" t="s">
        <v>1060</v>
      </c>
      <c r="E401" s="11">
        <v>23507.0</v>
      </c>
      <c r="F401" s="9" t="s">
        <v>1661</v>
      </c>
      <c r="G401" s="9" t="s">
        <v>1582</v>
      </c>
      <c r="H401" s="9" t="s">
        <v>1583</v>
      </c>
      <c r="I401" s="9" t="s">
        <v>1584</v>
      </c>
      <c r="J401" s="10">
        <v>44197.0</v>
      </c>
      <c r="K401" s="10">
        <v>44561.0</v>
      </c>
      <c r="L401" s="9" t="s">
        <v>1662</v>
      </c>
      <c r="M401" s="9" t="s">
        <v>1663</v>
      </c>
      <c r="N401" s="12">
        <v>1.13964E8</v>
      </c>
      <c r="O401" s="9" t="s">
        <v>1586</v>
      </c>
    </row>
    <row r="402">
      <c r="A402" s="9" t="s">
        <v>1061</v>
      </c>
      <c r="B402" s="10">
        <v>44561.0</v>
      </c>
      <c r="C402" s="11">
        <v>1.0</v>
      </c>
      <c r="D402" s="9" t="s">
        <v>1062</v>
      </c>
      <c r="E402" s="11">
        <v>23760.0</v>
      </c>
      <c r="F402" s="9" t="s">
        <v>1661</v>
      </c>
      <c r="G402" s="9" t="s">
        <v>1582</v>
      </c>
      <c r="H402" s="9" t="s">
        <v>1583</v>
      </c>
      <c r="I402" s="9" t="s">
        <v>1584</v>
      </c>
      <c r="J402" s="10">
        <v>44197.0</v>
      </c>
      <c r="K402" s="10">
        <v>44561.0</v>
      </c>
      <c r="L402" s="9" t="s">
        <v>1662</v>
      </c>
      <c r="M402" s="9" t="s">
        <v>1663</v>
      </c>
      <c r="N402" s="12">
        <v>502000.0</v>
      </c>
      <c r="O402" s="9" t="s">
        <v>1586</v>
      </c>
    </row>
    <row r="403">
      <c r="A403" s="9" t="s">
        <v>1063</v>
      </c>
      <c r="B403" s="10">
        <v>44561.0</v>
      </c>
      <c r="C403" s="11">
        <v>1.0</v>
      </c>
      <c r="D403" s="9" t="s">
        <v>1064</v>
      </c>
      <c r="E403" s="11">
        <v>26670.0</v>
      </c>
      <c r="F403" s="9" t="s">
        <v>1661</v>
      </c>
      <c r="G403" s="9" t="s">
        <v>1582</v>
      </c>
      <c r="H403" s="9" t="s">
        <v>1583</v>
      </c>
      <c r="I403" s="9" t="s">
        <v>1584</v>
      </c>
      <c r="J403" s="10">
        <v>44197.0</v>
      </c>
      <c r="K403" s="10">
        <v>44561.0</v>
      </c>
      <c r="L403" s="9" t="s">
        <v>1662</v>
      </c>
      <c r="M403" s="9" t="s">
        <v>1663</v>
      </c>
      <c r="N403" s="12">
        <v>4.6328E7</v>
      </c>
      <c r="O403" s="9" t="s">
        <v>1586</v>
      </c>
    </row>
    <row r="404">
      <c r="A404" s="9" t="s">
        <v>1065</v>
      </c>
      <c r="B404" s="10">
        <v>44561.0</v>
      </c>
      <c r="C404" s="11">
        <v>1.0</v>
      </c>
      <c r="D404" s="9" t="s">
        <v>1066</v>
      </c>
      <c r="E404" s="11">
        <v>26662.0</v>
      </c>
      <c r="F404" s="9" t="s">
        <v>1661</v>
      </c>
      <c r="G404" s="9" t="s">
        <v>1582</v>
      </c>
      <c r="H404" s="9" t="s">
        <v>1583</v>
      </c>
      <c r="I404" s="9" t="s">
        <v>1584</v>
      </c>
      <c r="J404" s="10">
        <v>44197.0</v>
      </c>
      <c r="K404" s="10">
        <v>44561.0</v>
      </c>
      <c r="L404" s="9" t="s">
        <v>1662</v>
      </c>
      <c r="M404" s="9" t="s">
        <v>1663</v>
      </c>
      <c r="N404" s="12">
        <v>4.1691E7</v>
      </c>
      <c r="O404" s="9" t="s">
        <v>1586</v>
      </c>
    </row>
    <row r="405">
      <c r="A405" s="9" t="s">
        <v>1067</v>
      </c>
      <c r="B405" s="10">
        <v>44561.0</v>
      </c>
      <c r="C405" s="11">
        <v>1.0</v>
      </c>
      <c r="D405" s="9" t="s">
        <v>1068</v>
      </c>
      <c r="E405" s="11">
        <v>26417.0</v>
      </c>
      <c r="F405" s="9" t="s">
        <v>1661</v>
      </c>
      <c r="G405" s="9" t="s">
        <v>1582</v>
      </c>
      <c r="H405" s="9" t="s">
        <v>1583</v>
      </c>
      <c r="I405" s="9" t="s">
        <v>1584</v>
      </c>
      <c r="J405" s="10">
        <v>44197.0</v>
      </c>
      <c r="K405" s="10">
        <v>44561.0</v>
      </c>
      <c r="L405" s="9" t="s">
        <v>1662</v>
      </c>
      <c r="M405" s="9" t="s">
        <v>1663</v>
      </c>
      <c r="N405" s="12">
        <v>7.0539E7</v>
      </c>
      <c r="O405" s="9" t="s">
        <v>1586</v>
      </c>
    </row>
    <row r="406">
      <c r="A406" s="9" t="s">
        <v>1069</v>
      </c>
      <c r="B406" s="10">
        <v>44561.0</v>
      </c>
      <c r="C406" s="11">
        <v>1.0</v>
      </c>
      <c r="D406" s="9" t="s">
        <v>1070</v>
      </c>
      <c r="E406" s="11">
        <v>25658.0</v>
      </c>
      <c r="F406" s="9" t="s">
        <v>1661</v>
      </c>
      <c r="G406" s="9" t="s">
        <v>1582</v>
      </c>
      <c r="H406" s="9" t="s">
        <v>1583</v>
      </c>
      <c r="I406" s="9" t="s">
        <v>1584</v>
      </c>
      <c r="J406" s="10">
        <v>44197.0</v>
      </c>
      <c r="K406" s="10">
        <v>44561.0</v>
      </c>
      <c r="L406" s="9" t="s">
        <v>1662</v>
      </c>
      <c r="M406" s="9" t="s">
        <v>1663</v>
      </c>
      <c r="N406" s="12">
        <v>1.18338E8</v>
      </c>
      <c r="O406" s="9" t="s">
        <v>1586</v>
      </c>
    </row>
    <row r="407">
      <c r="A407" s="9" t="s">
        <v>1071</v>
      </c>
      <c r="B407" s="10">
        <v>44561.0</v>
      </c>
      <c r="C407" s="11">
        <v>1.0</v>
      </c>
      <c r="D407" s="9" t="s">
        <v>1072</v>
      </c>
      <c r="E407" s="11">
        <v>3450.0</v>
      </c>
      <c r="F407" s="9" t="s">
        <v>1661</v>
      </c>
      <c r="G407" s="9" t="s">
        <v>1582</v>
      </c>
      <c r="H407" s="9" t="s">
        <v>1583</v>
      </c>
      <c r="I407" s="9" t="s">
        <v>1584</v>
      </c>
      <c r="J407" s="10">
        <v>44197.0</v>
      </c>
      <c r="K407" s="10">
        <v>44561.0</v>
      </c>
      <c r="L407" s="9" t="s">
        <v>1662</v>
      </c>
      <c r="M407" s="9" t="s">
        <v>1663</v>
      </c>
      <c r="N407" s="12">
        <v>1.3086E7</v>
      </c>
      <c r="O407" s="9" t="s">
        <v>1586</v>
      </c>
    </row>
    <row r="408">
      <c r="A408" s="9" t="s">
        <v>1073</v>
      </c>
      <c r="B408" s="10">
        <v>44561.0</v>
      </c>
      <c r="C408" s="11">
        <v>1.0</v>
      </c>
      <c r="D408" s="9" t="s">
        <v>140</v>
      </c>
      <c r="E408" s="11">
        <v>4081.0</v>
      </c>
      <c r="F408" s="9" t="s">
        <v>1661</v>
      </c>
      <c r="G408" s="9" t="s">
        <v>1582</v>
      </c>
      <c r="H408" s="9" t="s">
        <v>1583</v>
      </c>
      <c r="I408" s="9" t="s">
        <v>1584</v>
      </c>
      <c r="J408" s="10">
        <v>44197.0</v>
      </c>
      <c r="K408" s="10">
        <v>44561.0</v>
      </c>
      <c r="L408" s="9" t="s">
        <v>1662</v>
      </c>
      <c r="M408" s="9" t="s">
        <v>1663</v>
      </c>
      <c r="N408" s="12">
        <v>2.7107E7</v>
      </c>
      <c r="O408" s="9" t="s">
        <v>1586</v>
      </c>
    </row>
    <row r="409">
      <c r="A409" s="9" t="s">
        <v>1074</v>
      </c>
      <c r="B409" s="10">
        <v>44561.0</v>
      </c>
      <c r="C409" s="11">
        <v>2.0</v>
      </c>
      <c r="D409" s="9" t="s">
        <v>1075</v>
      </c>
      <c r="E409" s="11">
        <v>23701.0</v>
      </c>
      <c r="F409" s="9" t="s">
        <v>1661</v>
      </c>
      <c r="G409" s="9" t="s">
        <v>1582</v>
      </c>
      <c r="H409" s="9" t="s">
        <v>1583</v>
      </c>
      <c r="I409" s="9" t="s">
        <v>1584</v>
      </c>
      <c r="J409" s="10">
        <v>44197.0</v>
      </c>
      <c r="K409" s="10">
        <v>44561.0</v>
      </c>
      <c r="L409" s="9" t="s">
        <v>1662</v>
      </c>
      <c r="M409" s="9" t="s">
        <v>1663</v>
      </c>
      <c r="N409" s="12">
        <v>8.3655E7</v>
      </c>
      <c r="O409" s="9" t="s">
        <v>1586</v>
      </c>
    </row>
    <row r="410">
      <c r="A410" s="9" t="s">
        <v>1076</v>
      </c>
      <c r="B410" s="10">
        <v>44561.0</v>
      </c>
      <c r="C410" s="11">
        <v>2.0</v>
      </c>
      <c r="D410" s="9" t="s">
        <v>1077</v>
      </c>
      <c r="E410" s="11">
        <v>23825.0</v>
      </c>
      <c r="F410" s="9" t="s">
        <v>1661</v>
      </c>
      <c r="G410" s="9" t="s">
        <v>1582</v>
      </c>
      <c r="H410" s="9" t="s">
        <v>1583</v>
      </c>
      <c r="I410" s="9" t="s">
        <v>1584</v>
      </c>
      <c r="J410" s="10">
        <v>44197.0</v>
      </c>
      <c r="K410" s="10">
        <v>44561.0</v>
      </c>
      <c r="L410" s="9" t="s">
        <v>1662</v>
      </c>
      <c r="M410" s="9" t="s">
        <v>1663</v>
      </c>
      <c r="N410" s="12">
        <v>8.19439E8</v>
      </c>
      <c r="O410" s="9" t="s">
        <v>1586</v>
      </c>
    </row>
    <row r="411">
      <c r="A411" s="9" t="s">
        <v>1078</v>
      </c>
      <c r="B411" s="10">
        <v>44561.0</v>
      </c>
      <c r="C411" s="11">
        <v>1.0</v>
      </c>
      <c r="D411" s="9" t="s">
        <v>1079</v>
      </c>
      <c r="E411" s="11">
        <v>26972.0</v>
      </c>
      <c r="F411" s="9" t="s">
        <v>1661</v>
      </c>
      <c r="G411" s="9" t="s">
        <v>1582</v>
      </c>
      <c r="H411" s="9" t="s">
        <v>1583</v>
      </c>
      <c r="I411" s="9" t="s">
        <v>1584</v>
      </c>
      <c r="J411" s="10">
        <v>44197.0</v>
      </c>
      <c r="K411" s="10">
        <v>44561.0</v>
      </c>
      <c r="L411" s="9" t="s">
        <v>1662</v>
      </c>
      <c r="M411" s="9" t="s">
        <v>1663</v>
      </c>
      <c r="N411" s="12">
        <v>6.4315E7</v>
      </c>
      <c r="O411" s="9" t="s">
        <v>1586</v>
      </c>
    </row>
    <row r="412">
      <c r="A412" s="9" t="s">
        <v>1078</v>
      </c>
      <c r="B412" s="10">
        <v>44561.0</v>
      </c>
      <c r="C412" s="11">
        <v>1.0</v>
      </c>
      <c r="D412" s="9" t="s">
        <v>1079</v>
      </c>
      <c r="E412" s="11">
        <v>26972.0</v>
      </c>
      <c r="F412" s="9" t="s">
        <v>1661</v>
      </c>
      <c r="G412" s="9" t="s">
        <v>1582</v>
      </c>
      <c r="H412" s="9" t="s">
        <v>1583</v>
      </c>
      <c r="I412" s="9" t="s">
        <v>1584</v>
      </c>
      <c r="J412" s="10">
        <v>44197.0</v>
      </c>
      <c r="K412" s="10">
        <v>44561.0</v>
      </c>
      <c r="L412" s="9" t="s">
        <v>1662</v>
      </c>
      <c r="M412" s="9" t="s">
        <v>1663</v>
      </c>
      <c r="N412" s="12">
        <v>6.4315E7</v>
      </c>
      <c r="O412" s="9" t="s">
        <v>1586</v>
      </c>
    </row>
    <row r="413">
      <c r="A413" s="9" t="s">
        <v>1080</v>
      </c>
      <c r="B413" s="10">
        <v>44561.0</v>
      </c>
      <c r="C413" s="11">
        <v>1.0</v>
      </c>
      <c r="D413" s="9" t="s">
        <v>1081</v>
      </c>
      <c r="E413" s="11">
        <v>25127.0</v>
      </c>
      <c r="F413" s="9" t="s">
        <v>1661</v>
      </c>
      <c r="G413" s="9" t="s">
        <v>1582</v>
      </c>
      <c r="H413" s="9" t="s">
        <v>1583</v>
      </c>
      <c r="I413" s="9" t="s">
        <v>1584</v>
      </c>
      <c r="J413" s="10">
        <v>44197.0</v>
      </c>
      <c r="K413" s="10">
        <v>44561.0</v>
      </c>
      <c r="L413" s="9" t="s">
        <v>1662</v>
      </c>
      <c r="M413" s="9" t="s">
        <v>1663</v>
      </c>
      <c r="N413" s="12">
        <v>1.725111E9</v>
      </c>
      <c r="O413" s="9" t="s">
        <v>1586</v>
      </c>
    </row>
    <row r="414">
      <c r="A414" s="9" t="s">
        <v>1082</v>
      </c>
      <c r="B414" s="10">
        <v>44561.0</v>
      </c>
      <c r="C414" s="11">
        <v>1.0</v>
      </c>
      <c r="D414" s="9" t="s">
        <v>1083</v>
      </c>
      <c r="E414" s="11">
        <v>23558.0</v>
      </c>
      <c r="F414" s="9" t="s">
        <v>1661</v>
      </c>
      <c r="G414" s="9" t="s">
        <v>1582</v>
      </c>
      <c r="H414" s="9" t="s">
        <v>1589</v>
      </c>
      <c r="I414" s="9" t="s">
        <v>1584</v>
      </c>
      <c r="J414" s="10">
        <v>44197.0</v>
      </c>
      <c r="K414" s="10">
        <v>44561.0</v>
      </c>
      <c r="L414" s="9" t="s">
        <v>1662</v>
      </c>
      <c r="M414" s="9" t="s">
        <v>1663</v>
      </c>
      <c r="N414" s="12">
        <v>-3.13213E8</v>
      </c>
      <c r="O414" s="9" t="s">
        <v>1586</v>
      </c>
    </row>
    <row r="415">
      <c r="A415" s="9" t="s">
        <v>1084</v>
      </c>
      <c r="B415" s="10">
        <v>44561.0</v>
      </c>
      <c r="C415" s="11">
        <v>1.0</v>
      </c>
      <c r="D415" s="9" t="s">
        <v>1085</v>
      </c>
      <c r="E415" s="11">
        <v>23566.0</v>
      </c>
      <c r="F415" s="9" t="s">
        <v>1661</v>
      </c>
      <c r="G415" s="9" t="s">
        <v>1582</v>
      </c>
      <c r="H415" s="9" t="s">
        <v>1589</v>
      </c>
      <c r="I415" s="9" t="s">
        <v>1584</v>
      </c>
      <c r="J415" s="10">
        <v>44197.0</v>
      </c>
      <c r="K415" s="10">
        <v>44561.0</v>
      </c>
      <c r="L415" s="9" t="s">
        <v>1662</v>
      </c>
      <c r="M415" s="9" t="s">
        <v>1663</v>
      </c>
      <c r="N415" s="12">
        <v>1.74786E8</v>
      </c>
      <c r="O415" s="9" t="s">
        <v>1586</v>
      </c>
    </row>
    <row r="416">
      <c r="A416" s="9" t="s">
        <v>1086</v>
      </c>
      <c r="B416" s="10">
        <v>44561.0</v>
      </c>
      <c r="C416" s="11">
        <v>1.0</v>
      </c>
      <c r="D416" s="9" t="s">
        <v>1087</v>
      </c>
      <c r="E416" s="11">
        <v>26654.0</v>
      </c>
      <c r="F416" s="9" t="s">
        <v>1661</v>
      </c>
      <c r="G416" s="9" t="s">
        <v>1582</v>
      </c>
      <c r="H416" s="9" t="s">
        <v>1583</v>
      </c>
      <c r="I416" s="9" t="s">
        <v>1584</v>
      </c>
      <c r="J416" s="10">
        <v>44197.0</v>
      </c>
      <c r="K416" s="10">
        <v>44561.0</v>
      </c>
      <c r="L416" s="9" t="s">
        <v>1662</v>
      </c>
      <c r="M416" s="9" t="s">
        <v>1663</v>
      </c>
      <c r="N416" s="12">
        <v>4.7683E7</v>
      </c>
      <c r="O416" s="9" t="s">
        <v>1586</v>
      </c>
    </row>
    <row r="417">
      <c r="A417" s="9" t="s">
        <v>1088</v>
      </c>
      <c r="B417" s="10">
        <v>44561.0</v>
      </c>
      <c r="C417" s="11">
        <v>1.0</v>
      </c>
      <c r="D417" s="9" t="s">
        <v>1089</v>
      </c>
      <c r="E417" s="11">
        <v>23850.0</v>
      </c>
      <c r="F417" s="9" t="s">
        <v>1661</v>
      </c>
      <c r="G417" s="9" t="s">
        <v>1582</v>
      </c>
      <c r="H417" s="9" t="s">
        <v>1589</v>
      </c>
      <c r="I417" s="9" t="s">
        <v>1584</v>
      </c>
      <c r="J417" s="10">
        <v>44197.0</v>
      </c>
      <c r="K417" s="10">
        <v>44561.0</v>
      </c>
      <c r="L417" s="9" t="s">
        <v>1662</v>
      </c>
      <c r="M417" s="9" t="s">
        <v>1663</v>
      </c>
      <c r="N417" s="12">
        <v>-1.58E8</v>
      </c>
      <c r="O417" s="9" t="s">
        <v>1586</v>
      </c>
    </row>
    <row r="418">
      <c r="A418" s="9" t="s">
        <v>1090</v>
      </c>
      <c r="B418" s="10">
        <v>44561.0</v>
      </c>
      <c r="C418" s="11">
        <v>1.0</v>
      </c>
      <c r="D418" s="9" t="s">
        <v>1091</v>
      </c>
      <c r="E418" s="11">
        <v>24538.0</v>
      </c>
      <c r="F418" s="9" t="s">
        <v>1661</v>
      </c>
      <c r="G418" s="9" t="s">
        <v>1582</v>
      </c>
      <c r="H418" s="9" t="s">
        <v>1583</v>
      </c>
      <c r="I418" s="9" t="s">
        <v>1584</v>
      </c>
      <c r="J418" s="10">
        <v>44197.0</v>
      </c>
      <c r="K418" s="10">
        <v>44561.0</v>
      </c>
      <c r="L418" s="9" t="s">
        <v>1662</v>
      </c>
      <c r="M418" s="9" t="s">
        <v>1663</v>
      </c>
      <c r="N418" s="12">
        <v>-1109000.0</v>
      </c>
      <c r="O418" s="9" t="s">
        <v>1586</v>
      </c>
    </row>
    <row r="419">
      <c r="A419" s="9" t="s">
        <v>1092</v>
      </c>
      <c r="B419" s="10">
        <v>44561.0</v>
      </c>
      <c r="C419" s="11">
        <v>1.0</v>
      </c>
      <c r="D419" s="9" t="s">
        <v>1093</v>
      </c>
      <c r="E419" s="11">
        <v>23841.0</v>
      </c>
      <c r="F419" s="9" t="s">
        <v>1661</v>
      </c>
      <c r="G419" s="9" t="s">
        <v>1582</v>
      </c>
      <c r="H419" s="9" t="s">
        <v>1589</v>
      </c>
      <c r="I419" s="9" t="s">
        <v>1584</v>
      </c>
      <c r="J419" s="10">
        <v>44197.0</v>
      </c>
      <c r="K419" s="10">
        <v>44561.0</v>
      </c>
      <c r="L419" s="9" t="s">
        <v>1662</v>
      </c>
      <c r="M419" s="9" t="s">
        <v>1663</v>
      </c>
      <c r="N419" s="12">
        <v>-1.49467E8</v>
      </c>
      <c r="O419" s="9" t="s">
        <v>1586</v>
      </c>
    </row>
    <row r="420">
      <c r="A420" s="9" t="s">
        <v>1094</v>
      </c>
      <c r="B420" s="10">
        <v>44561.0</v>
      </c>
      <c r="C420" s="11">
        <v>1.0</v>
      </c>
      <c r="D420" s="9" t="s">
        <v>1095</v>
      </c>
      <c r="E420" s="11">
        <v>24139.0</v>
      </c>
      <c r="F420" s="9" t="s">
        <v>1661</v>
      </c>
      <c r="G420" s="9" t="s">
        <v>1582</v>
      </c>
      <c r="H420" s="9" t="s">
        <v>1583</v>
      </c>
      <c r="I420" s="9" t="s">
        <v>1584</v>
      </c>
      <c r="J420" s="10">
        <v>44197.0</v>
      </c>
      <c r="K420" s="10">
        <v>44561.0</v>
      </c>
      <c r="L420" s="9" t="s">
        <v>1662</v>
      </c>
      <c r="M420" s="9" t="s">
        <v>1663</v>
      </c>
      <c r="N420" s="12">
        <v>1.4606E7</v>
      </c>
      <c r="O420" s="9" t="s">
        <v>1586</v>
      </c>
    </row>
    <row r="421">
      <c r="A421" s="9" t="s">
        <v>1096</v>
      </c>
      <c r="B421" s="10">
        <v>44561.0</v>
      </c>
      <c r="C421" s="11">
        <v>1.0</v>
      </c>
      <c r="D421" s="9" t="s">
        <v>1097</v>
      </c>
      <c r="E421" s="11">
        <v>25178.0</v>
      </c>
      <c r="F421" s="9" t="s">
        <v>1661</v>
      </c>
      <c r="G421" s="9" t="s">
        <v>1582</v>
      </c>
      <c r="H421" s="9" t="s">
        <v>1583</v>
      </c>
      <c r="I421" s="9" t="s">
        <v>1584</v>
      </c>
      <c r="J421" s="10">
        <v>44197.0</v>
      </c>
      <c r="K421" s="10">
        <v>44561.0</v>
      </c>
      <c r="L421" s="9" t="s">
        <v>1662</v>
      </c>
      <c r="M421" s="9" t="s">
        <v>1663</v>
      </c>
      <c r="N421" s="12">
        <v>3.60746E8</v>
      </c>
      <c r="O421" s="9" t="s">
        <v>1586</v>
      </c>
    </row>
    <row r="422">
      <c r="A422" s="9" t="s">
        <v>1098</v>
      </c>
      <c r="B422" s="10">
        <v>44561.0</v>
      </c>
      <c r="C422" s="11">
        <v>1.0</v>
      </c>
      <c r="D422" s="9" t="s">
        <v>1099</v>
      </c>
      <c r="E422" s="11">
        <v>20621.0</v>
      </c>
      <c r="F422" s="9" t="s">
        <v>1661</v>
      </c>
      <c r="G422" s="9" t="s">
        <v>1582</v>
      </c>
      <c r="H422" s="9" t="s">
        <v>1583</v>
      </c>
      <c r="I422" s="9" t="s">
        <v>1584</v>
      </c>
      <c r="J422" s="10">
        <v>44197.0</v>
      </c>
      <c r="K422" s="10">
        <v>44561.0</v>
      </c>
      <c r="L422" s="9" t="s">
        <v>1662</v>
      </c>
      <c r="M422" s="9" t="s">
        <v>1663</v>
      </c>
      <c r="N422" s="12">
        <v>6.6721E8</v>
      </c>
      <c r="O422" s="9" t="s">
        <v>1586</v>
      </c>
    </row>
    <row r="423">
      <c r="A423" s="9" t="s">
        <v>1100</v>
      </c>
      <c r="B423" s="10">
        <v>44561.0</v>
      </c>
      <c r="C423" s="11">
        <v>1.0</v>
      </c>
      <c r="D423" s="9" t="s">
        <v>1101</v>
      </c>
      <c r="E423" s="11">
        <v>23698.0</v>
      </c>
      <c r="F423" s="9" t="s">
        <v>1661</v>
      </c>
      <c r="G423" s="9" t="s">
        <v>1582</v>
      </c>
      <c r="H423" s="9" t="s">
        <v>1589</v>
      </c>
      <c r="I423" s="9" t="s">
        <v>1584</v>
      </c>
      <c r="J423" s="10">
        <v>44197.0</v>
      </c>
      <c r="K423" s="10">
        <v>44561.0</v>
      </c>
      <c r="L423" s="9" t="s">
        <v>1662</v>
      </c>
      <c r="M423" s="9" t="s">
        <v>1663</v>
      </c>
      <c r="N423" s="12">
        <v>3.68247E8</v>
      </c>
      <c r="O423" s="9" t="s">
        <v>1586</v>
      </c>
    </row>
    <row r="424">
      <c r="A424" s="9" t="s">
        <v>1102</v>
      </c>
      <c r="B424" s="10">
        <v>44561.0</v>
      </c>
      <c r="C424" s="11">
        <v>1.0</v>
      </c>
      <c r="D424" s="9" t="s">
        <v>1103</v>
      </c>
      <c r="E424" s="11">
        <v>23795.0</v>
      </c>
      <c r="F424" s="9" t="s">
        <v>1661</v>
      </c>
      <c r="G424" s="9" t="s">
        <v>1582</v>
      </c>
      <c r="H424" s="9" t="s">
        <v>1583</v>
      </c>
      <c r="I424" s="9" t="s">
        <v>1584</v>
      </c>
      <c r="J424" s="10">
        <v>44197.0</v>
      </c>
      <c r="K424" s="10">
        <v>44561.0</v>
      </c>
      <c r="L424" s="9" t="s">
        <v>1662</v>
      </c>
      <c r="M424" s="9" t="s">
        <v>1663</v>
      </c>
      <c r="N424" s="12">
        <v>1.896152E9</v>
      </c>
      <c r="O424" s="9" t="s">
        <v>1586</v>
      </c>
    </row>
    <row r="425">
      <c r="A425" s="9" t="s">
        <v>1104</v>
      </c>
      <c r="B425" s="10">
        <v>44561.0</v>
      </c>
      <c r="C425" s="11">
        <v>1.0</v>
      </c>
      <c r="D425" s="9" t="s">
        <v>139</v>
      </c>
      <c r="E425" s="11">
        <v>3158.0</v>
      </c>
      <c r="F425" s="9" t="s">
        <v>1661</v>
      </c>
      <c r="G425" s="9" t="s">
        <v>1582</v>
      </c>
      <c r="H425" s="9" t="s">
        <v>1583</v>
      </c>
      <c r="I425" s="9" t="s">
        <v>1584</v>
      </c>
      <c r="J425" s="10">
        <v>44197.0</v>
      </c>
      <c r="K425" s="10">
        <v>44561.0</v>
      </c>
      <c r="L425" s="9" t="s">
        <v>1662</v>
      </c>
      <c r="M425" s="9" t="s">
        <v>1663</v>
      </c>
      <c r="N425" s="12">
        <v>-8.1861E7</v>
      </c>
      <c r="O425" s="9" t="s">
        <v>1586</v>
      </c>
    </row>
    <row r="426">
      <c r="A426" s="9" t="s">
        <v>1105</v>
      </c>
      <c r="B426" s="10">
        <v>44561.0</v>
      </c>
      <c r="C426" s="11">
        <v>1.0</v>
      </c>
      <c r="D426" s="9" t="s">
        <v>1106</v>
      </c>
      <c r="E426" s="11">
        <v>26794.0</v>
      </c>
      <c r="F426" s="9" t="s">
        <v>1661</v>
      </c>
      <c r="G426" s="9" t="s">
        <v>1582</v>
      </c>
      <c r="H426" s="9" t="s">
        <v>1583</v>
      </c>
      <c r="I426" s="9" t="s">
        <v>1584</v>
      </c>
      <c r="J426" s="10">
        <v>44197.0</v>
      </c>
      <c r="K426" s="10">
        <v>44561.0</v>
      </c>
      <c r="L426" s="9" t="s">
        <v>1662</v>
      </c>
      <c r="M426" s="9" t="s">
        <v>1663</v>
      </c>
      <c r="N426" s="12">
        <v>-6.7868E7</v>
      </c>
      <c r="O426" s="9" t="s">
        <v>1586</v>
      </c>
    </row>
    <row r="427">
      <c r="A427" s="9" t="s">
        <v>1107</v>
      </c>
      <c r="B427" s="10">
        <v>44561.0</v>
      </c>
      <c r="C427" s="11">
        <v>1.0</v>
      </c>
      <c r="D427" s="9" t="s">
        <v>1108</v>
      </c>
      <c r="E427" s="11">
        <v>25623.0</v>
      </c>
      <c r="F427" s="9" t="s">
        <v>1661</v>
      </c>
      <c r="G427" s="9" t="s">
        <v>1582</v>
      </c>
      <c r="H427" s="9" t="s">
        <v>1583</v>
      </c>
      <c r="I427" s="9" t="s">
        <v>1584</v>
      </c>
      <c r="J427" s="10">
        <v>44197.0</v>
      </c>
      <c r="K427" s="10">
        <v>44561.0</v>
      </c>
      <c r="L427" s="9" t="s">
        <v>1662</v>
      </c>
      <c r="M427" s="9" t="s">
        <v>1663</v>
      </c>
      <c r="N427" s="12">
        <v>1.575718E9</v>
      </c>
      <c r="O427" s="9" t="s">
        <v>1586</v>
      </c>
    </row>
    <row r="428">
      <c r="A428" s="9" t="s">
        <v>1109</v>
      </c>
      <c r="B428" s="10">
        <v>44561.0</v>
      </c>
      <c r="C428" s="11">
        <v>1.0</v>
      </c>
      <c r="D428" s="9" t="s">
        <v>1110</v>
      </c>
      <c r="E428" s="11">
        <v>25305.0</v>
      </c>
      <c r="F428" s="9" t="s">
        <v>1661</v>
      </c>
      <c r="G428" s="9" t="s">
        <v>1582</v>
      </c>
      <c r="H428" s="9" t="s">
        <v>1583</v>
      </c>
      <c r="I428" s="9" t="s">
        <v>1584</v>
      </c>
      <c r="J428" s="10">
        <v>44197.0</v>
      </c>
      <c r="K428" s="10">
        <v>44561.0</v>
      </c>
      <c r="L428" s="9" t="s">
        <v>1662</v>
      </c>
      <c r="M428" s="9" t="s">
        <v>1663</v>
      </c>
      <c r="N428" s="12">
        <v>7.9658E7</v>
      </c>
      <c r="O428" s="9" t="s">
        <v>1586</v>
      </c>
    </row>
    <row r="429">
      <c r="A429" s="9" t="s">
        <v>1111</v>
      </c>
      <c r="B429" s="10">
        <v>44561.0</v>
      </c>
      <c r="C429" s="11">
        <v>1.0</v>
      </c>
      <c r="D429" s="9" t="s">
        <v>1112</v>
      </c>
      <c r="E429" s="11">
        <v>24716.0</v>
      </c>
      <c r="F429" s="9" t="s">
        <v>1661</v>
      </c>
      <c r="G429" s="9" t="s">
        <v>1582</v>
      </c>
      <c r="H429" s="9" t="s">
        <v>1583</v>
      </c>
      <c r="I429" s="9" t="s">
        <v>1584</v>
      </c>
      <c r="J429" s="10">
        <v>44197.0</v>
      </c>
      <c r="K429" s="10">
        <v>44561.0</v>
      </c>
      <c r="L429" s="9" t="s">
        <v>1662</v>
      </c>
      <c r="M429" s="9" t="s">
        <v>1663</v>
      </c>
      <c r="N429" s="12">
        <v>4.02375E8</v>
      </c>
      <c r="O429" s="9" t="s">
        <v>1586</v>
      </c>
    </row>
    <row r="430">
      <c r="A430" s="9" t="s">
        <v>1113</v>
      </c>
      <c r="B430" s="10">
        <v>44561.0</v>
      </c>
      <c r="C430" s="11">
        <v>1.0</v>
      </c>
      <c r="D430" s="9" t="s">
        <v>1114</v>
      </c>
      <c r="E430" s="11">
        <v>25194.0</v>
      </c>
      <c r="F430" s="9" t="s">
        <v>1661</v>
      </c>
      <c r="G430" s="9" t="s">
        <v>1582</v>
      </c>
      <c r="H430" s="9" t="s">
        <v>1583</v>
      </c>
      <c r="I430" s="9" t="s">
        <v>1584</v>
      </c>
      <c r="J430" s="10">
        <v>44197.0</v>
      </c>
      <c r="K430" s="10">
        <v>44561.0</v>
      </c>
      <c r="L430" s="9" t="s">
        <v>1662</v>
      </c>
      <c r="M430" s="9" t="s">
        <v>1663</v>
      </c>
      <c r="N430" s="12">
        <v>-2.7926E7</v>
      </c>
      <c r="O430" s="9" t="s">
        <v>1586</v>
      </c>
    </row>
    <row r="431">
      <c r="A431" s="9" t="s">
        <v>1115</v>
      </c>
      <c r="B431" s="10">
        <v>44561.0</v>
      </c>
      <c r="C431" s="11">
        <v>1.0</v>
      </c>
      <c r="D431" s="9" t="s">
        <v>1116</v>
      </c>
      <c r="E431" s="11">
        <v>26689.0</v>
      </c>
      <c r="F431" s="9" t="s">
        <v>1661</v>
      </c>
      <c r="G431" s="9" t="s">
        <v>1582</v>
      </c>
      <c r="H431" s="9" t="s">
        <v>1583</v>
      </c>
      <c r="I431" s="9" t="s">
        <v>1584</v>
      </c>
      <c r="J431" s="10">
        <v>44197.0</v>
      </c>
      <c r="K431" s="10">
        <v>44561.0</v>
      </c>
      <c r="L431" s="9" t="s">
        <v>1662</v>
      </c>
      <c r="M431" s="9" t="s">
        <v>1663</v>
      </c>
      <c r="N431" s="12">
        <v>-7676000.0</v>
      </c>
      <c r="O431" s="9" t="s">
        <v>1586</v>
      </c>
    </row>
    <row r="432">
      <c r="A432" s="9" t="s">
        <v>1117</v>
      </c>
      <c r="B432" s="10">
        <v>44561.0</v>
      </c>
      <c r="C432" s="11">
        <v>2.0</v>
      </c>
      <c r="D432" s="9" t="s">
        <v>1118</v>
      </c>
      <c r="E432" s="11">
        <v>25070.0</v>
      </c>
      <c r="F432" s="9" t="s">
        <v>1661</v>
      </c>
      <c r="G432" s="9" t="s">
        <v>1582</v>
      </c>
      <c r="H432" s="9" t="s">
        <v>1583</v>
      </c>
      <c r="I432" s="9" t="s">
        <v>1584</v>
      </c>
      <c r="J432" s="10">
        <v>44197.0</v>
      </c>
      <c r="K432" s="10">
        <v>44561.0</v>
      </c>
      <c r="L432" s="9" t="s">
        <v>1662</v>
      </c>
      <c r="M432" s="9" t="s">
        <v>1663</v>
      </c>
      <c r="N432" s="12">
        <v>1.35086E8</v>
      </c>
      <c r="O432" s="9" t="s">
        <v>1586</v>
      </c>
    </row>
    <row r="433">
      <c r="A433" s="9" t="s">
        <v>1119</v>
      </c>
      <c r="B433" s="10">
        <v>44561.0</v>
      </c>
      <c r="C433" s="11">
        <v>3.0</v>
      </c>
      <c r="D433" s="9" t="s">
        <v>1120</v>
      </c>
      <c r="E433" s="11">
        <v>24830.0</v>
      </c>
      <c r="F433" s="9" t="s">
        <v>1661</v>
      </c>
      <c r="G433" s="9" t="s">
        <v>1582</v>
      </c>
      <c r="H433" s="9" t="s">
        <v>1583</v>
      </c>
      <c r="I433" s="9" t="s">
        <v>1584</v>
      </c>
      <c r="J433" s="10">
        <v>44197.0</v>
      </c>
      <c r="K433" s="10">
        <v>44561.0</v>
      </c>
      <c r="L433" s="9" t="s">
        <v>1662</v>
      </c>
      <c r="M433" s="9" t="s">
        <v>1663</v>
      </c>
      <c r="N433" s="12">
        <v>9.1147E7</v>
      </c>
      <c r="O433" s="9" t="s">
        <v>1586</v>
      </c>
    </row>
    <row r="434">
      <c r="A434" s="9" t="s">
        <v>1121</v>
      </c>
      <c r="B434" s="10">
        <v>44561.0</v>
      </c>
      <c r="C434" s="11">
        <v>1.0</v>
      </c>
      <c r="D434" s="9" t="s">
        <v>1122</v>
      </c>
      <c r="E434" s="11">
        <v>24210.0</v>
      </c>
      <c r="F434" s="9" t="s">
        <v>1661</v>
      </c>
      <c r="G434" s="9" t="s">
        <v>1582</v>
      </c>
      <c r="H434" s="9" t="s">
        <v>1583</v>
      </c>
      <c r="I434" s="9" t="s">
        <v>1584</v>
      </c>
      <c r="J434" s="10">
        <v>44197.0</v>
      </c>
      <c r="K434" s="10">
        <v>44561.0</v>
      </c>
      <c r="L434" s="9" t="s">
        <v>1662</v>
      </c>
      <c r="M434" s="9" t="s">
        <v>1663</v>
      </c>
      <c r="N434" s="12">
        <v>3.93371E8</v>
      </c>
      <c r="O434" s="9" t="s">
        <v>1586</v>
      </c>
    </row>
    <row r="435">
      <c r="A435" s="9" t="s">
        <v>1123</v>
      </c>
      <c r="B435" s="10">
        <v>44561.0</v>
      </c>
      <c r="C435" s="11">
        <v>1.0</v>
      </c>
      <c r="D435" s="9" t="s">
        <v>1124</v>
      </c>
      <c r="E435" s="11">
        <v>24120.0</v>
      </c>
      <c r="F435" s="9" t="s">
        <v>1661</v>
      </c>
      <c r="G435" s="9" t="s">
        <v>1582</v>
      </c>
      <c r="H435" s="9" t="s">
        <v>1583</v>
      </c>
      <c r="I435" s="9" t="s">
        <v>1584</v>
      </c>
      <c r="J435" s="10">
        <v>44197.0</v>
      </c>
      <c r="K435" s="10">
        <v>44561.0</v>
      </c>
      <c r="L435" s="9" t="s">
        <v>1662</v>
      </c>
      <c r="M435" s="9" t="s">
        <v>1663</v>
      </c>
      <c r="N435" s="12">
        <v>3.52432E8</v>
      </c>
      <c r="O435" s="9" t="s">
        <v>1586</v>
      </c>
    </row>
    <row r="436">
      <c r="A436" s="9" t="s">
        <v>1125</v>
      </c>
      <c r="B436" s="10">
        <v>44561.0</v>
      </c>
      <c r="C436" s="11">
        <v>1.0</v>
      </c>
      <c r="D436" s="9" t="s">
        <v>1126</v>
      </c>
      <c r="E436" s="11">
        <v>26204.0</v>
      </c>
      <c r="F436" s="9" t="s">
        <v>1661</v>
      </c>
      <c r="G436" s="9" t="s">
        <v>1582</v>
      </c>
      <c r="H436" s="9" t="s">
        <v>1583</v>
      </c>
      <c r="I436" s="9" t="s">
        <v>1584</v>
      </c>
      <c r="J436" s="10">
        <v>44197.0</v>
      </c>
      <c r="K436" s="10">
        <v>44561.0</v>
      </c>
      <c r="L436" s="9" t="s">
        <v>1662</v>
      </c>
      <c r="M436" s="9" t="s">
        <v>1663</v>
      </c>
      <c r="N436" s="12">
        <v>-3.6375E7</v>
      </c>
      <c r="O436" s="9" t="s">
        <v>1586</v>
      </c>
    </row>
    <row r="437">
      <c r="A437" s="9" t="s">
        <v>1127</v>
      </c>
      <c r="B437" s="10">
        <v>44561.0</v>
      </c>
      <c r="C437" s="11">
        <v>1.0</v>
      </c>
      <c r="D437" s="9" t="s">
        <v>333</v>
      </c>
      <c r="E437" s="11">
        <v>15300.0</v>
      </c>
      <c r="F437" s="9" t="s">
        <v>1661</v>
      </c>
      <c r="G437" s="9" t="s">
        <v>1582</v>
      </c>
      <c r="H437" s="9" t="s">
        <v>1583</v>
      </c>
      <c r="I437" s="9" t="s">
        <v>1584</v>
      </c>
      <c r="J437" s="10">
        <v>44197.0</v>
      </c>
      <c r="K437" s="10">
        <v>44561.0</v>
      </c>
      <c r="L437" s="9" t="s">
        <v>1662</v>
      </c>
      <c r="M437" s="9" t="s">
        <v>1663</v>
      </c>
      <c r="N437" s="12">
        <v>1.157999E9</v>
      </c>
      <c r="O437" s="9" t="s">
        <v>1586</v>
      </c>
    </row>
    <row r="438">
      <c r="A438" s="9" t="s">
        <v>1128</v>
      </c>
      <c r="B438" s="10">
        <v>44561.0</v>
      </c>
      <c r="C438" s="11">
        <v>1.0</v>
      </c>
      <c r="D438" s="9" t="s">
        <v>1129</v>
      </c>
      <c r="E438" s="11">
        <v>25186.0</v>
      </c>
      <c r="F438" s="9" t="s">
        <v>1661</v>
      </c>
      <c r="G438" s="9" t="s">
        <v>1582</v>
      </c>
      <c r="H438" s="9" t="s">
        <v>1583</v>
      </c>
      <c r="I438" s="9" t="s">
        <v>1584</v>
      </c>
      <c r="J438" s="10">
        <v>44197.0</v>
      </c>
      <c r="K438" s="10">
        <v>44561.0</v>
      </c>
      <c r="L438" s="9" t="s">
        <v>1662</v>
      </c>
      <c r="M438" s="9" t="s">
        <v>1663</v>
      </c>
      <c r="N438" s="12">
        <v>7.71331E8</v>
      </c>
      <c r="O438" s="9" t="s">
        <v>1586</v>
      </c>
    </row>
    <row r="439">
      <c r="A439" s="9" t="s">
        <v>1130</v>
      </c>
      <c r="B439" s="10">
        <v>44561.0</v>
      </c>
      <c r="C439" s="11">
        <v>1.0</v>
      </c>
      <c r="D439" s="9" t="s">
        <v>1131</v>
      </c>
      <c r="E439" s="11">
        <v>23990.0</v>
      </c>
      <c r="F439" s="9" t="s">
        <v>1661</v>
      </c>
      <c r="G439" s="9" t="s">
        <v>1582</v>
      </c>
      <c r="H439" s="9" t="s">
        <v>1583</v>
      </c>
      <c r="I439" s="9" t="s">
        <v>1584</v>
      </c>
      <c r="J439" s="10">
        <v>44197.0</v>
      </c>
      <c r="K439" s="10">
        <v>44561.0</v>
      </c>
      <c r="L439" s="9" t="s">
        <v>1662</v>
      </c>
      <c r="M439" s="9" t="s">
        <v>1663</v>
      </c>
      <c r="N439" s="12">
        <v>311000.0</v>
      </c>
      <c r="O439" s="9" t="s">
        <v>1586</v>
      </c>
    </row>
    <row r="440">
      <c r="A440" s="9" t="s">
        <v>1132</v>
      </c>
      <c r="B440" s="10">
        <v>44561.0</v>
      </c>
      <c r="C440" s="11">
        <v>1.0</v>
      </c>
      <c r="D440" s="9" t="s">
        <v>1133</v>
      </c>
      <c r="E440" s="11">
        <v>23809.0</v>
      </c>
      <c r="F440" s="9" t="s">
        <v>1661</v>
      </c>
      <c r="G440" s="9" t="s">
        <v>1582</v>
      </c>
      <c r="H440" s="9" t="s">
        <v>1583</v>
      </c>
      <c r="I440" s="9" t="s">
        <v>1584</v>
      </c>
      <c r="J440" s="10">
        <v>44197.0</v>
      </c>
      <c r="K440" s="10">
        <v>44561.0</v>
      </c>
      <c r="L440" s="9" t="s">
        <v>1662</v>
      </c>
      <c r="M440" s="9" t="s">
        <v>1663</v>
      </c>
      <c r="N440" s="12">
        <v>2.1829E7</v>
      </c>
      <c r="O440" s="9" t="s">
        <v>1586</v>
      </c>
    </row>
    <row r="441">
      <c r="A441" s="9" t="s">
        <v>1134</v>
      </c>
      <c r="B441" s="10">
        <v>44561.0</v>
      </c>
      <c r="C441" s="11">
        <v>1.0</v>
      </c>
      <c r="D441" s="9" t="s">
        <v>1135</v>
      </c>
      <c r="E441" s="11">
        <v>25771.0</v>
      </c>
      <c r="F441" s="9" t="s">
        <v>1661</v>
      </c>
      <c r="G441" s="9" t="s">
        <v>1582</v>
      </c>
      <c r="H441" s="9" t="s">
        <v>1583</v>
      </c>
      <c r="I441" s="9" t="s">
        <v>1584</v>
      </c>
      <c r="J441" s="10">
        <v>44197.0</v>
      </c>
      <c r="K441" s="10">
        <v>44561.0</v>
      </c>
      <c r="L441" s="9" t="s">
        <v>1662</v>
      </c>
      <c r="M441" s="9" t="s">
        <v>1663</v>
      </c>
      <c r="N441" s="12">
        <v>7.127E7</v>
      </c>
      <c r="O441" s="9" t="s">
        <v>1586</v>
      </c>
    </row>
    <row r="442">
      <c r="A442" s="9" t="s">
        <v>1136</v>
      </c>
      <c r="B442" s="10">
        <v>44561.0</v>
      </c>
      <c r="C442" s="11">
        <v>1.0</v>
      </c>
      <c r="D442" s="9" t="s">
        <v>1137</v>
      </c>
      <c r="E442" s="11">
        <v>26280.0</v>
      </c>
      <c r="F442" s="9" t="s">
        <v>1661</v>
      </c>
      <c r="G442" s="9" t="s">
        <v>1582</v>
      </c>
      <c r="H442" s="9" t="s">
        <v>1583</v>
      </c>
      <c r="I442" s="9" t="s">
        <v>1584</v>
      </c>
      <c r="J442" s="10">
        <v>44197.0</v>
      </c>
      <c r="K442" s="10">
        <v>44561.0</v>
      </c>
      <c r="L442" s="9" t="s">
        <v>1662</v>
      </c>
      <c r="M442" s="9" t="s">
        <v>1663</v>
      </c>
      <c r="N442" s="12">
        <v>-2.56115E8</v>
      </c>
      <c r="O442" s="9" t="s">
        <v>1586</v>
      </c>
    </row>
    <row r="443">
      <c r="A443" s="9" t="s">
        <v>1138</v>
      </c>
      <c r="B443" s="10">
        <v>44561.0</v>
      </c>
      <c r="C443" s="11">
        <v>1.0</v>
      </c>
      <c r="D443" s="9" t="s">
        <v>1139</v>
      </c>
      <c r="E443" s="11">
        <v>26816.0</v>
      </c>
      <c r="F443" s="9" t="s">
        <v>1661</v>
      </c>
      <c r="G443" s="9" t="s">
        <v>1582</v>
      </c>
      <c r="H443" s="9" t="s">
        <v>1583</v>
      </c>
      <c r="I443" s="9" t="s">
        <v>1584</v>
      </c>
      <c r="J443" s="10">
        <v>44197.0</v>
      </c>
      <c r="K443" s="10">
        <v>44561.0</v>
      </c>
      <c r="L443" s="9" t="s">
        <v>1662</v>
      </c>
      <c r="M443" s="9" t="s">
        <v>1663</v>
      </c>
      <c r="N443" s="12">
        <v>0.0</v>
      </c>
      <c r="O443" s="9" t="s">
        <v>1586</v>
      </c>
    </row>
    <row r="444">
      <c r="A444" s="9" t="s">
        <v>1140</v>
      </c>
      <c r="B444" s="10">
        <v>44561.0</v>
      </c>
      <c r="C444" s="11">
        <v>3.0</v>
      </c>
      <c r="D444" s="9" t="s">
        <v>1141</v>
      </c>
      <c r="E444" s="11">
        <v>26077.0</v>
      </c>
      <c r="F444" s="9" t="s">
        <v>1661</v>
      </c>
      <c r="G444" s="9" t="s">
        <v>1582</v>
      </c>
      <c r="H444" s="9" t="s">
        <v>1583</v>
      </c>
      <c r="I444" s="9" t="s">
        <v>1584</v>
      </c>
      <c r="J444" s="10">
        <v>44197.0</v>
      </c>
      <c r="K444" s="10">
        <v>44561.0</v>
      </c>
      <c r="L444" s="9" t="s">
        <v>1662</v>
      </c>
      <c r="M444" s="9" t="s">
        <v>1663</v>
      </c>
      <c r="N444" s="12">
        <v>1201000.0</v>
      </c>
      <c r="O444" s="9" t="s">
        <v>1586</v>
      </c>
    </row>
    <row r="445">
      <c r="A445" s="9" t="s">
        <v>1142</v>
      </c>
      <c r="B445" s="10">
        <v>44561.0</v>
      </c>
      <c r="C445" s="11">
        <v>2.0</v>
      </c>
      <c r="D445" s="9" t="s">
        <v>1143</v>
      </c>
      <c r="E445" s="11">
        <v>25062.0</v>
      </c>
      <c r="F445" s="9" t="s">
        <v>1661</v>
      </c>
      <c r="G445" s="9" t="s">
        <v>1582</v>
      </c>
      <c r="H445" s="9" t="s">
        <v>1583</v>
      </c>
      <c r="I445" s="9" t="s">
        <v>1584</v>
      </c>
      <c r="J445" s="10">
        <v>44197.0</v>
      </c>
      <c r="K445" s="10">
        <v>44561.0</v>
      </c>
      <c r="L445" s="9" t="s">
        <v>1662</v>
      </c>
      <c r="M445" s="9" t="s">
        <v>1663</v>
      </c>
      <c r="N445" s="12">
        <v>1.77732E8</v>
      </c>
      <c r="O445" s="9" t="s">
        <v>1586</v>
      </c>
    </row>
    <row r="446">
      <c r="A446" s="9" t="s">
        <v>1144</v>
      </c>
      <c r="B446" s="10">
        <v>44561.0</v>
      </c>
      <c r="C446" s="11">
        <v>1.0</v>
      </c>
      <c r="D446" s="9" t="s">
        <v>1145</v>
      </c>
      <c r="E446" s="11">
        <v>24082.0</v>
      </c>
      <c r="F446" s="9" t="s">
        <v>1661</v>
      </c>
      <c r="G446" s="9" t="s">
        <v>1582</v>
      </c>
      <c r="H446" s="9" t="s">
        <v>1583</v>
      </c>
      <c r="I446" s="9" t="s">
        <v>1584</v>
      </c>
      <c r="J446" s="10">
        <v>44197.0</v>
      </c>
      <c r="K446" s="10">
        <v>44561.0</v>
      </c>
      <c r="L446" s="9" t="s">
        <v>1662</v>
      </c>
      <c r="M446" s="9" t="s">
        <v>1663</v>
      </c>
      <c r="N446" s="12">
        <v>949000.0</v>
      </c>
      <c r="O446" s="9" t="s">
        <v>1586</v>
      </c>
    </row>
    <row r="447">
      <c r="A447" s="9" t="s">
        <v>1146</v>
      </c>
      <c r="B447" s="10">
        <v>44561.0</v>
      </c>
      <c r="C447" s="11">
        <v>1.0</v>
      </c>
      <c r="D447" s="9" t="s">
        <v>1147</v>
      </c>
      <c r="E447" s="11">
        <v>25445.0</v>
      </c>
      <c r="F447" s="9" t="s">
        <v>1661</v>
      </c>
      <c r="G447" s="9" t="s">
        <v>1582</v>
      </c>
      <c r="H447" s="9" t="s">
        <v>1583</v>
      </c>
      <c r="I447" s="9" t="s">
        <v>1584</v>
      </c>
      <c r="J447" s="10">
        <v>44197.0</v>
      </c>
      <c r="K447" s="10">
        <v>44561.0</v>
      </c>
      <c r="L447" s="9" t="s">
        <v>1662</v>
      </c>
      <c r="M447" s="9" t="s">
        <v>1663</v>
      </c>
      <c r="N447" s="12">
        <v>1.80448E8</v>
      </c>
      <c r="O447" s="9" t="s">
        <v>1586</v>
      </c>
    </row>
    <row r="448">
      <c r="A448" s="9" t="s">
        <v>1148</v>
      </c>
      <c r="B448" s="10">
        <v>44561.0</v>
      </c>
      <c r="C448" s="11">
        <v>1.0</v>
      </c>
      <c r="D448" s="9" t="s">
        <v>1149</v>
      </c>
      <c r="E448" s="11">
        <v>24341.0</v>
      </c>
      <c r="F448" s="9" t="s">
        <v>1661</v>
      </c>
      <c r="G448" s="9" t="s">
        <v>1582</v>
      </c>
      <c r="H448" s="9" t="s">
        <v>1583</v>
      </c>
      <c r="I448" s="9" t="s">
        <v>1584</v>
      </c>
      <c r="J448" s="10">
        <v>44197.0</v>
      </c>
      <c r="K448" s="10">
        <v>44561.0</v>
      </c>
      <c r="L448" s="9" t="s">
        <v>1662</v>
      </c>
      <c r="M448" s="9" t="s">
        <v>1663</v>
      </c>
      <c r="N448" s="12">
        <v>-1.64193E8</v>
      </c>
      <c r="O448" s="9" t="s">
        <v>1586</v>
      </c>
    </row>
    <row r="449">
      <c r="A449" s="9" t="s">
        <v>1150</v>
      </c>
      <c r="B449" s="10">
        <v>44561.0</v>
      </c>
      <c r="C449" s="11">
        <v>2.0</v>
      </c>
      <c r="D449" s="9" t="s">
        <v>1151</v>
      </c>
      <c r="E449" s="11">
        <v>24457.0</v>
      </c>
      <c r="F449" s="9" t="s">
        <v>1661</v>
      </c>
      <c r="G449" s="9" t="s">
        <v>1582</v>
      </c>
      <c r="H449" s="9" t="s">
        <v>1583</v>
      </c>
      <c r="I449" s="9" t="s">
        <v>1584</v>
      </c>
      <c r="J449" s="10">
        <v>44197.0</v>
      </c>
      <c r="K449" s="10">
        <v>44561.0</v>
      </c>
      <c r="L449" s="9" t="s">
        <v>1662</v>
      </c>
      <c r="M449" s="9" t="s">
        <v>1663</v>
      </c>
      <c r="N449" s="12">
        <v>2.0531E7</v>
      </c>
      <c r="O449" s="9" t="s">
        <v>1586</v>
      </c>
    </row>
    <row r="450">
      <c r="A450" s="9" t="s">
        <v>1152</v>
      </c>
      <c r="B450" s="10">
        <v>44561.0</v>
      </c>
      <c r="C450" s="11">
        <v>2.0</v>
      </c>
      <c r="D450" s="9" t="s">
        <v>1153</v>
      </c>
      <c r="E450" s="11">
        <v>22012.0</v>
      </c>
      <c r="F450" s="9" t="s">
        <v>1661</v>
      </c>
      <c r="G450" s="9" t="s">
        <v>1582</v>
      </c>
      <c r="H450" s="9" t="s">
        <v>1583</v>
      </c>
      <c r="I450" s="9" t="s">
        <v>1584</v>
      </c>
      <c r="J450" s="10">
        <v>44197.0</v>
      </c>
      <c r="K450" s="10">
        <v>44561.0</v>
      </c>
      <c r="L450" s="9" t="s">
        <v>1662</v>
      </c>
      <c r="M450" s="9" t="s">
        <v>1663</v>
      </c>
      <c r="N450" s="12">
        <v>1.02486E8</v>
      </c>
      <c r="O450" s="9" t="s">
        <v>1586</v>
      </c>
    </row>
    <row r="451">
      <c r="A451" s="9" t="s">
        <v>1154</v>
      </c>
      <c r="B451" s="10">
        <v>44561.0</v>
      </c>
      <c r="C451" s="11">
        <v>1.0</v>
      </c>
      <c r="D451" s="9" t="s">
        <v>1155</v>
      </c>
      <c r="E451" s="11">
        <v>24147.0</v>
      </c>
      <c r="F451" s="9" t="s">
        <v>1661</v>
      </c>
      <c r="G451" s="9" t="s">
        <v>1582</v>
      </c>
      <c r="H451" s="9" t="s">
        <v>1583</v>
      </c>
      <c r="I451" s="9" t="s">
        <v>1584</v>
      </c>
      <c r="J451" s="10">
        <v>44197.0</v>
      </c>
      <c r="K451" s="10">
        <v>44561.0</v>
      </c>
      <c r="L451" s="9" t="s">
        <v>1662</v>
      </c>
      <c r="M451" s="9" t="s">
        <v>1663</v>
      </c>
      <c r="N451" s="12">
        <v>7000.0</v>
      </c>
      <c r="O451" s="9" t="s">
        <v>1586</v>
      </c>
    </row>
    <row r="452">
      <c r="A452" s="9" t="s">
        <v>1156</v>
      </c>
      <c r="B452" s="10">
        <v>44561.0</v>
      </c>
      <c r="C452" s="11">
        <v>1.0</v>
      </c>
      <c r="D452" s="9" t="s">
        <v>1157</v>
      </c>
      <c r="E452" s="11">
        <v>25615.0</v>
      </c>
      <c r="F452" s="9" t="s">
        <v>1661</v>
      </c>
      <c r="G452" s="9" t="s">
        <v>1582</v>
      </c>
      <c r="H452" s="9" t="s">
        <v>1583</v>
      </c>
      <c r="I452" s="9" t="s">
        <v>1584</v>
      </c>
      <c r="J452" s="10">
        <v>44197.0</v>
      </c>
      <c r="K452" s="10">
        <v>44561.0</v>
      </c>
      <c r="L452" s="9" t="s">
        <v>1662</v>
      </c>
      <c r="M452" s="9" t="s">
        <v>1663</v>
      </c>
      <c r="N452" s="12">
        <v>8.5767E7</v>
      </c>
      <c r="O452" s="9" t="s">
        <v>1586</v>
      </c>
    </row>
    <row r="453">
      <c r="A453" s="9" t="s">
        <v>1158</v>
      </c>
      <c r="B453" s="10">
        <v>44561.0</v>
      </c>
      <c r="C453" s="11">
        <v>2.0</v>
      </c>
      <c r="D453" s="9" t="s">
        <v>1159</v>
      </c>
      <c r="E453" s="11">
        <v>24333.0</v>
      </c>
      <c r="F453" s="9" t="s">
        <v>1661</v>
      </c>
      <c r="G453" s="9" t="s">
        <v>1582</v>
      </c>
      <c r="H453" s="9" t="s">
        <v>1589</v>
      </c>
      <c r="I453" s="9" t="s">
        <v>1584</v>
      </c>
      <c r="J453" s="10">
        <v>44197.0</v>
      </c>
      <c r="K453" s="10">
        <v>44561.0</v>
      </c>
      <c r="L453" s="9" t="s">
        <v>1662</v>
      </c>
      <c r="M453" s="9" t="s">
        <v>1663</v>
      </c>
      <c r="N453" s="12">
        <v>-7.0674E8</v>
      </c>
      <c r="O453" s="9" t="s">
        <v>1586</v>
      </c>
    </row>
    <row r="454">
      <c r="A454" s="9" t="s">
        <v>1160</v>
      </c>
      <c r="B454" s="10">
        <v>44561.0</v>
      </c>
      <c r="C454" s="11">
        <v>2.0</v>
      </c>
      <c r="D454" s="9" t="s">
        <v>1161</v>
      </c>
      <c r="E454" s="11">
        <v>24481.0</v>
      </c>
      <c r="F454" s="9" t="s">
        <v>1661</v>
      </c>
      <c r="G454" s="9" t="s">
        <v>1582</v>
      </c>
      <c r="H454" s="9" t="s">
        <v>1583</v>
      </c>
      <c r="I454" s="9" t="s">
        <v>1584</v>
      </c>
      <c r="J454" s="10">
        <v>44197.0</v>
      </c>
      <c r="K454" s="10">
        <v>44561.0</v>
      </c>
      <c r="L454" s="9" t="s">
        <v>1662</v>
      </c>
      <c r="M454" s="9" t="s">
        <v>1663</v>
      </c>
      <c r="N454" s="12">
        <v>5.1897E7</v>
      </c>
      <c r="O454" s="9" t="s">
        <v>1586</v>
      </c>
    </row>
    <row r="455">
      <c r="A455" s="9" t="s">
        <v>1162</v>
      </c>
      <c r="B455" s="10">
        <v>44561.0</v>
      </c>
      <c r="C455" s="11">
        <v>1.0</v>
      </c>
      <c r="D455" s="9" t="s">
        <v>1163</v>
      </c>
      <c r="E455" s="11">
        <v>25607.0</v>
      </c>
      <c r="F455" s="9" t="s">
        <v>1661</v>
      </c>
      <c r="G455" s="9" t="s">
        <v>1582</v>
      </c>
      <c r="H455" s="9" t="s">
        <v>1583</v>
      </c>
      <c r="I455" s="9" t="s">
        <v>1584</v>
      </c>
      <c r="J455" s="10">
        <v>44197.0</v>
      </c>
      <c r="K455" s="10">
        <v>44561.0</v>
      </c>
      <c r="L455" s="9" t="s">
        <v>1662</v>
      </c>
      <c r="M455" s="9" t="s">
        <v>1663</v>
      </c>
      <c r="N455" s="12">
        <v>3998000.0</v>
      </c>
      <c r="O455" s="9" t="s">
        <v>1586</v>
      </c>
    </row>
    <row r="456">
      <c r="A456" s="9" t="s">
        <v>1164</v>
      </c>
      <c r="B456" s="10">
        <v>44561.0</v>
      </c>
      <c r="C456" s="11">
        <v>1.0</v>
      </c>
      <c r="D456" s="9" t="s">
        <v>179</v>
      </c>
      <c r="E456" s="11">
        <v>15342.0</v>
      </c>
      <c r="F456" s="9" t="s">
        <v>1661</v>
      </c>
      <c r="G456" s="9" t="s">
        <v>1582</v>
      </c>
      <c r="H456" s="9" t="s">
        <v>1583</v>
      </c>
      <c r="I456" s="9" t="s">
        <v>1584</v>
      </c>
      <c r="J456" s="10">
        <v>44197.0</v>
      </c>
      <c r="K456" s="10">
        <v>44561.0</v>
      </c>
      <c r="L456" s="9" t="s">
        <v>1662</v>
      </c>
      <c r="M456" s="9" t="s">
        <v>1663</v>
      </c>
      <c r="N456" s="12">
        <v>4.44408E8</v>
      </c>
      <c r="O456" s="9" t="s">
        <v>1586</v>
      </c>
    </row>
    <row r="457">
      <c r="A457" s="9" t="s">
        <v>1165</v>
      </c>
      <c r="B457" s="10">
        <v>44561.0</v>
      </c>
      <c r="C457" s="11">
        <v>1.0</v>
      </c>
      <c r="D457" s="9" t="s">
        <v>1166</v>
      </c>
      <c r="E457" s="11">
        <v>24589.0</v>
      </c>
      <c r="F457" s="9" t="s">
        <v>1661</v>
      </c>
      <c r="G457" s="9" t="s">
        <v>1582</v>
      </c>
      <c r="H457" s="9" t="s">
        <v>1583</v>
      </c>
      <c r="I457" s="9" t="s">
        <v>1584</v>
      </c>
      <c r="J457" s="10">
        <v>44197.0</v>
      </c>
      <c r="K457" s="10">
        <v>44561.0</v>
      </c>
      <c r="L457" s="9" t="s">
        <v>1662</v>
      </c>
      <c r="M457" s="9" t="s">
        <v>1663</v>
      </c>
      <c r="N457" s="12">
        <v>1.81228E8</v>
      </c>
      <c r="O457" s="9" t="s">
        <v>1586</v>
      </c>
    </row>
    <row r="458">
      <c r="A458" s="9" t="s">
        <v>1167</v>
      </c>
      <c r="B458" s="10">
        <v>44561.0</v>
      </c>
      <c r="C458" s="11">
        <v>1.0</v>
      </c>
      <c r="D458" s="9" t="s">
        <v>1168</v>
      </c>
      <c r="E458" s="11">
        <v>24368.0</v>
      </c>
      <c r="F458" s="9" t="s">
        <v>1661</v>
      </c>
      <c r="G458" s="9" t="s">
        <v>1582</v>
      </c>
      <c r="H458" s="9" t="s">
        <v>1583</v>
      </c>
      <c r="I458" s="9" t="s">
        <v>1584</v>
      </c>
      <c r="J458" s="10">
        <v>44197.0</v>
      </c>
      <c r="K458" s="10">
        <v>44561.0</v>
      </c>
      <c r="L458" s="9" t="s">
        <v>1662</v>
      </c>
      <c r="M458" s="9" t="s">
        <v>1663</v>
      </c>
      <c r="N458" s="12">
        <v>58000.0</v>
      </c>
      <c r="O458" s="9" t="s">
        <v>1586</v>
      </c>
    </row>
    <row r="459">
      <c r="A459" s="9" t="s">
        <v>1169</v>
      </c>
      <c r="B459" s="10">
        <v>44561.0</v>
      </c>
      <c r="C459" s="11">
        <v>1.0</v>
      </c>
      <c r="D459" s="9" t="s">
        <v>1170</v>
      </c>
      <c r="E459" s="11">
        <v>26620.0</v>
      </c>
      <c r="F459" s="9" t="s">
        <v>1661</v>
      </c>
      <c r="G459" s="9" t="s">
        <v>1582</v>
      </c>
      <c r="H459" s="9" t="s">
        <v>1583</v>
      </c>
      <c r="I459" s="9" t="s">
        <v>1584</v>
      </c>
      <c r="J459" s="10">
        <v>44197.0</v>
      </c>
      <c r="K459" s="10">
        <v>44561.0</v>
      </c>
      <c r="L459" s="9" t="s">
        <v>1662</v>
      </c>
      <c r="M459" s="9" t="s">
        <v>1663</v>
      </c>
      <c r="N459" s="12">
        <v>5.8739E7</v>
      </c>
      <c r="O459" s="9" t="s">
        <v>1586</v>
      </c>
    </row>
    <row r="460">
      <c r="A460" s="9" t="s">
        <v>1171</v>
      </c>
      <c r="B460" s="10">
        <v>44561.0</v>
      </c>
      <c r="C460" s="11">
        <v>1.0</v>
      </c>
      <c r="D460" s="9" t="s">
        <v>1172</v>
      </c>
      <c r="E460" s="11">
        <v>24422.0</v>
      </c>
      <c r="F460" s="9" t="s">
        <v>1661</v>
      </c>
      <c r="G460" s="9" t="s">
        <v>1582</v>
      </c>
      <c r="H460" s="9" t="s">
        <v>1583</v>
      </c>
      <c r="I460" s="9" t="s">
        <v>1584</v>
      </c>
      <c r="J460" s="10">
        <v>44197.0</v>
      </c>
      <c r="K460" s="10">
        <v>44561.0</v>
      </c>
      <c r="L460" s="9" t="s">
        <v>1662</v>
      </c>
      <c r="M460" s="9" t="s">
        <v>1663</v>
      </c>
      <c r="N460" s="12">
        <v>2.10763E8</v>
      </c>
      <c r="O460" s="9" t="s">
        <v>1586</v>
      </c>
    </row>
    <row r="461">
      <c r="A461" s="9" t="s">
        <v>1173</v>
      </c>
      <c r="B461" s="10">
        <v>44561.0</v>
      </c>
      <c r="C461" s="11">
        <v>1.0</v>
      </c>
      <c r="D461" s="9" t="s">
        <v>1174</v>
      </c>
      <c r="E461" s="11">
        <v>24430.0</v>
      </c>
      <c r="F461" s="9" t="s">
        <v>1661</v>
      </c>
      <c r="G461" s="9" t="s">
        <v>1582</v>
      </c>
      <c r="H461" s="9" t="s">
        <v>1583</v>
      </c>
      <c r="I461" s="9" t="s">
        <v>1584</v>
      </c>
      <c r="J461" s="10">
        <v>44197.0</v>
      </c>
      <c r="K461" s="10">
        <v>44561.0</v>
      </c>
      <c r="L461" s="9" t="s">
        <v>1662</v>
      </c>
      <c r="M461" s="9" t="s">
        <v>1663</v>
      </c>
      <c r="N461" s="12">
        <v>1.31137E8</v>
      </c>
      <c r="O461" s="9" t="s">
        <v>1586</v>
      </c>
    </row>
    <row r="462">
      <c r="A462" s="9" t="s">
        <v>1175</v>
      </c>
      <c r="B462" s="10">
        <v>44561.0</v>
      </c>
      <c r="C462" s="11">
        <v>1.0</v>
      </c>
      <c r="D462" s="9" t="s">
        <v>1176</v>
      </c>
      <c r="E462" s="11">
        <v>24686.0</v>
      </c>
      <c r="F462" s="9" t="s">
        <v>1661</v>
      </c>
      <c r="G462" s="9" t="s">
        <v>1582</v>
      </c>
      <c r="H462" s="9" t="s">
        <v>1589</v>
      </c>
      <c r="I462" s="9" t="s">
        <v>1584</v>
      </c>
      <c r="J462" s="10">
        <v>44197.0</v>
      </c>
      <c r="K462" s="10">
        <v>44561.0</v>
      </c>
      <c r="L462" s="9" t="s">
        <v>1662</v>
      </c>
      <c r="M462" s="9" t="s">
        <v>1663</v>
      </c>
      <c r="N462" s="12">
        <v>1.08402E9</v>
      </c>
      <c r="O462" s="9" t="s">
        <v>1586</v>
      </c>
    </row>
    <row r="463">
      <c r="A463" s="9" t="s">
        <v>1177</v>
      </c>
      <c r="B463" s="10">
        <v>44561.0</v>
      </c>
      <c r="C463" s="11">
        <v>1.0</v>
      </c>
      <c r="D463" s="9" t="s">
        <v>1178</v>
      </c>
      <c r="E463" s="11">
        <v>13781.0</v>
      </c>
      <c r="F463" s="9" t="s">
        <v>1661</v>
      </c>
      <c r="G463" s="9" t="s">
        <v>1582</v>
      </c>
      <c r="H463" s="9" t="s">
        <v>1583</v>
      </c>
      <c r="I463" s="9" t="s">
        <v>1584</v>
      </c>
      <c r="J463" s="10">
        <v>44197.0</v>
      </c>
      <c r="K463" s="10">
        <v>44561.0</v>
      </c>
      <c r="L463" s="9" t="s">
        <v>1662</v>
      </c>
      <c r="M463" s="9" t="s">
        <v>1663</v>
      </c>
      <c r="N463" s="12">
        <v>3.4461E7</v>
      </c>
      <c r="O463" s="9" t="s">
        <v>1586</v>
      </c>
    </row>
    <row r="464">
      <c r="A464" s="9" t="s">
        <v>1179</v>
      </c>
      <c r="B464" s="10">
        <v>44561.0</v>
      </c>
      <c r="C464" s="11">
        <v>1.0</v>
      </c>
      <c r="D464" s="9" t="s">
        <v>1180</v>
      </c>
      <c r="E464" s="11">
        <v>24899.0</v>
      </c>
      <c r="F464" s="9" t="s">
        <v>1661</v>
      </c>
      <c r="G464" s="9" t="s">
        <v>1582</v>
      </c>
      <c r="H464" s="9" t="s">
        <v>1583</v>
      </c>
      <c r="I464" s="9" t="s">
        <v>1584</v>
      </c>
      <c r="J464" s="10">
        <v>44197.0</v>
      </c>
      <c r="K464" s="10">
        <v>44561.0</v>
      </c>
      <c r="L464" s="9" t="s">
        <v>1662</v>
      </c>
      <c r="M464" s="9" t="s">
        <v>1663</v>
      </c>
      <c r="N464" s="12">
        <v>0.0</v>
      </c>
      <c r="O464" s="9" t="s">
        <v>1586</v>
      </c>
    </row>
    <row r="465">
      <c r="A465" s="9" t="s">
        <v>1181</v>
      </c>
      <c r="B465" s="10">
        <v>44561.0</v>
      </c>
      <c r="C465" s="11">
        <v>1.0</v>
      </c>
      <c r="D465" s="9" t="s">
        <v>1182</v>
      </c>
      <c r="E465" s="11">
        <v>22985.0</v>
      </c>
      <c r="F465" s="9" t="s">
        <v>1661</v>
      </c>
      <c r="G465" s="9" t="s">
        <v>1582</v>
      </c>
      <c r="H465" s="9" t="s">
        <v>1583</v>
      </c>
      <c r="I465" s="9" t="s">
        <v>1584</v>
      </c>
      <c r="J465" s="10">
        <v>44197.0</v>
      </c>
      <c r="K465" s="10">
        <v>44561.0</v>
      </c>
      <c r="L465" s="9" t="s">
        <v>1662</v>
      </c>
      <c r="M465" s="9" t="s">
        <v>1663</v>
      </c>
      <c r="N465" s="12">
        <v>3.5964E7</v>
      </c>
      <c r="O465" s="9" t="s">
        <v>1586</v>
      </c>
    </row>
    <row r="466">
      <c r="A466" s="9" t="s">
        <v>1183</v>
      </c>
      <c r="B466" s="10">
        <v>44561.0</v>
      </c>
      <c r="C466" s="11">
        <v>1.0</v>
      </c>
      <c r="D466" s="9" t="s">
        <v>1184</v>
      </c>
      <c r="E466" s="11">
        <v>21121.0</v>
      </c>
      <c r="F466" s="9" t="s">
        <v>1661</v>
      </c>
      <c r="G466" s="9" t="s">
        <v>1582</v>
      </c>
      <c r="H466" s="9" t="s">
        <v>1583</v>
      </c>
      <c r="I466" s="9" t="s">
        <v>1584</v>
      </c>
      <c r="J466" s="10">
        <v>44197.0</v>
      </c>
      <c r="K466" s="10">
        <v>44561.0</v>
      </c>
      <c r="L466" s="9" t="s">
        <v>1662</v>
      </c>
      <c r="M466" s="9" t="s">
        <v>1663</v>
      </c>
      <c r="N466" s="12">
        <v>3.32546E8</v>
      </c>
      <c r="O466" s="9" t="s">
        <v>1586</v>
      </c>
    </row>
    <row r="467">
      <c r="A467" s="9" t="s">
        <v>1185</v>
      </c>
      <c r="B467" s="10">
        <v>44561.0</v>
      </c>
      <c r="C467" s="11">
        <v>1.0</v>
      </c>
      <c r="D467" s="9" t="s">
        <v>1186</v>
      </c>
      <c r="E467" s="11">
        <v>26956.0</v>
      </c>
      <c r="F467" s="9" t="s">
        <v>1661</v>
      </c>
      <c r="G467" s="9" t="s">
        <v>1582</v>
      </c>
      <c r="H467" s="9" t="s">
        <v>1583</v>
      </c>
      <c r="I467" s="9" t="s">
        <v>1584</v>
      </c>
      <c r="J467" s="10">
        <v>44197.0</v>
      </c>
      <c r="K467" s="10">
        <v>44561.0</v>
      </c>
      <c r="L467" s="9" t="s">
        <v>1662</v>
      </c>
      <c r="M467" s="9" t="s">
        <v>1663</v>
      </c>
      <c r="N467" s="12">
        <v>-6158000.0</v>
      </c>
      <c r="O467" s="9" t="s">
        <v>1586</v>
      </c>
    </row>
    <row r="468">
      <c r="A468" s="9" t="s">
        <v>1187</v>
      </c>
      <c r="B468" s="10">
        <v>44561.0</v>
      </c>
      <c r="C468" s="11">
        <v>2.0</v>
      </c>
      <c r="D468" s="9" t="s">
        <v>1188</v>
      </c>
      <c r="E468" s="11">
        <v>25844.0</v>
      </c>
      <c r="F468" s="9" t="s">
        <v>1661</v>
      </c>
      <c r="G468" s="9" t="s">
        <v>1582</v>
      </c>
      <c r="H468" s="9" t="s">
        <v>1583</v>
      </c>
      <c r="I468" s="9" t="s">
        <v>1584</v>
      </c>
      <c r="J468" s="10">
        <v>44197.0</v>
      </c>
      <c r="K468" s="10">
        <v>44561.0</v>
      </c>
      <c r="L468" s="9" t="s">
        <v>1662</v>
      </c>
      <c r="M468" s="9" t="s">
        <v>1663</v>
      </c>
      <c r="N468" s="12">
        <v>1.52056E8</v>
      </c>
      <c r="O468" s="9" t="s">
        <v>1586</v>
      </c>
    </row>
    <row r="469">
      <c r="A469" s="9" t="s">
        <v>1189</v>
      </c>
      <c r="B469" s="10">
        <v>44561.0</v>
      </c>
      <c r="C469" s="11">
        <v>1.0</v>
      </c>
      <c r="D469" s="9" t="s">
        <v>1190</v>
      </c>
      <c r="E469" s="11">
        <v>24511.0</v>
      </c>
      <c r="F469" s="9" t="s">
        <v>1661</v>
      </c>
      <c r="G469" s="9" t="s">
        <v>1582</v>
      </c>
      <c r="H469" s="9" t="s">
        <v>1583</v>
      </c>
      <c r="I469" s="9" t="s">
        <v>1584</v>
      </c>
      <c r="J469" s="10">
        <v>44197.0</v>
      </c>
      <c r="K469" s="10">
        <v>44561.0</v>
      </c>
      <c r="L469" s="9" t="s">
        <v>1662</v>
      </c>
      <c r="M469" s="9" t="s">
        <v>1663</v>
      </c>
      <c r="N469" s="12">
        <v>0.0</v>
      </c>
      <c r="O469" s="9" t="s">
        <v>1586</v>
      </c>
    </row>
    <row r="470">
      <c r="A470" s="9" t="s">
        <v>1191</v>
      </c>
      <c r="B470" s="10">
        <v>44561.0</v>
      </c>
      <c r="C470" s="11">
        <v>1.0</v>
      </c>
      <c r="D470" s="9" t="s">
        <v>1192</v>
      </c>
      <c r="E470" s="11">
        <v>22616.0</v>
      </c>
      <c r="F470" s="9" t="s">
        <v>1661</v>
      </c>
      <c r="G470" s="9" t="s">
        <v>1582</v>
      </c>
      <c r="H470" s="9" t="s">
        <v>1583</v>
      </c>
      <c r="I470" s="9" t="s">
        <v>1584</v>
      </c>
      <c r="J470" s="10">
        <v>44197.0</v>
      </c>
      <c r="K470" s="10">
        <v>44561.0</v>
      </c>
      <c r="L470" s="9" t="s">
        <v>1664</v>
      </c>
      <c r="M470" s="9" t="s">
        <v>1663</v>
      </c>
      <c r="N470" s="12">
        <v>6.294477E9</v>
      </c>
      <c r="O470" s="9" t="s">
        <v>1586</v>
      </c>
    </row>
    <row r="471">
      <c r="A471" s="9" t="s">
        <v>1193</v>
      </c>
      <c r="B471" s="10">
        <v>44561.0</v>
      </c>
      <c r="C471" s="11">
        <v>1.0</v>
      </c>
      <c r="D471" s="9" t="s">
        <v>1194</v>
      </c>
      <c r="E471" s="11">
        <v>24520.0</v>
      </c>
      <c r="F471" s="9" t="s">
        <v>1661</v>
      </c>
      <c r="G471" s="9" t="s">
        <v>1582</v>
      </c>
      <c r="H471" s="9" t="s">
        <v>1583</v>
      </c>
      <c r="I471" s="9" t="s">
        <v>1584</v>
      </c>
      <c r="J471" s="10">
        <v>44197.0</v>
      </c>
      <c r="K471" s="10">
        <v>44561.0</v>
      </c>
      <c r="L471" s="9" t="s">
        <v>1662</v>
      </c>
      <c r="M471" s="9" t="s">
        <v>1663</v>
      </c>
      <c r="N471" s="12">
        <v>0.0</v>
      </c>
      <c r="O471" s="9" t="s">
        <v>1586</v>
      </c>
    </row>
    <row r="472">
      <c r="A472" s="9" t="s">
        <v>1195</v>
      </c>
      <c r="B472" s="10">
        <v>44561.0</v>
      </c>
      <c r="C472" s="11">
        <v>1.0</v>
      </c>
      <c r="D472" s="9" t="s">
        <v>222</v>
      </c>
      <c r="E472" s="11">
        <v>13366.0</v>
      </c>
      <c r="F472" s="9" t="s">
        <v>1661</v>
      </c>
      <c r="G472" s="9" t="s">
        <v>1582</v>
      </c>
      <c r="H472" s="9" t="s">
        <v>1589</v>
      </c>
      <c r="I472" s="9" t="s">
        <v>1584</v>
      </c>
      <c r="J472" s="10">
        <v>44197.0</v>
      </c>
      <c r="K472" s="10">
        <v>44561.0</v>
      </c>
      <c r="L472" s="9" t="s">
        <v>1662</v>
      </c>
      <c r="M472" s="9" t="s">
        <v>1663</v>
      </c>
      <c r="N472" s="12">
        <v>8.022131E9</v>
      </c>
      <c r="O472" s="9" t="s">
        <v>1586</v>
      </c>
    </row>
    <row r="473">
      <c r="A473" s="9" t="s">
        <v>1196</v>
      </c>
      <c r="B473" s="10">
        <v>44561.0</v>
      </c>
      <c r="C473" s="11">
        <v>1.0</v>
      </c>
      <c r="D473" s="9" t="s">
        <v>1197</v>
      </c>
      <c r="E473" s="11">
        <v>25216.0</v>
      </c>
      <c r="F473" s="9" t="s">
        <v>1661</v>
      </c>
      <c r="G473" s="9" t="s">
        <v>1582</v>
      </c>
      <c r="H473" s="9" t="s">
        <v>1583</v>
      </c>
      <c r="I473" s="9" t="s">
        <v>1584</v>
      </c>
      <c r="J473" s="10">
        <v>44197.0</v>
      </c>
      <c r="K473" s="10">
        <v>44561.0</v>
      </c>
      <c r="L473" s="9" t="s">
        <v>1662</v>
      </c>
      <c r="M473" s="9" t="s">
        <v>1663</v>
      </c>
      <c r="N473" s="12">
        <v>0.0</v>
      </c>
      <c r="O473" s="9" t="s">
        <v>1586</v>
      </c>
    </row>
    <row r="474">
      <c r="A474" s="9" t="s">
        <v>1198</v>
      </c>
      <c r="B474" s="10">
        <v>44561.0</v>
      </c>
      <c r="C474" s="11">
        <v>2.0</v>
      </c>
      <c r="D474" s="9" t="s">
        <v>1199</v>
      </c>
      <c r="E474" s="11">
        <v>25755.0</v>
      </c>
      <c r="F474" s="9" t="s">
        <v>1661</v>
      </c>
      <c r="G474" s="9" t="s">
        <v>1582</v>
      </c>
      <c r="H474" s="9" t="s">
        <v>1583</v>
      </c>
      <c r="I474" s="9" t="s">
        <v>1584</v>
      </c>
      <c r="J474" s="10">
        <v>44197.0</v>
      </c>
      <c r="K474" s="10">
        <v>44561.0</v>
      </c>
      <c r="L474" s="9" t="s">
        <v>1664</v>
      </c>
      <c r="M474" s="9" t="s">
        <v>1663</v>
      </c>
      <c r="N474" s="12">
        <v>1.56622E8</v>
      </c>
      <c r="O474" s="9" t="s">
        <v>1586</v>
      </c>
    </row>
    <row r="475">
      <c r="A475" s="9" t="s">
        <v>1200</v>
      </c>
      <c r="B475" s="10">
        <v>44561.0</v>
      </c>
      <c r="C475" s="11">
        <v>1.0</v>
      </c>
      <c r="D475" s="9" t="s">
        <v>1201</v>
      </c>
      <c r="E475" s="11">
        <v>24597.0</v>
      </c>
      <c r="F475" s="9" t="s">
        <v>1661</v>
      </c>
      <c r="G475" s="9" t="s">
        <v>1582</v>
      </c>
      <c r="H475" s="9" t="s">
        <v>1583</v>
      </c>
      <c r="I475" s="9" t="s">
        <v>1584</v>
      </c>
      <c r="J475" s="10">
        <v>44197.0</v>
      </c>
      <c r="K475" s="10">
        <v>44561.0</v>
      </c>
      <c r="L475" s="9" t="s">
        <v>1662</v>
      </c>
      <c r="M475" s="9" t="s">
        <v>1663</v>
      </c>
      <c r="N475" s="12">
        <v>4.5258E7</v>
      </c>
      <c r="O475" s="9" t="s">
        <v>1586</v>
      </c>
    </row>
    <row r="476">
      <c r="A476" s="9" t="s">
        <v>1202</v>
      </c>
      <c r="B476" s="10">
        <v>44561.0</v>
      </c>
      <c r="C476" s="11">
        <v>1.0</v>
      </c>
      <c r="D476" s="9" t="s">
        <v>1203</v>
      </c>
      <c r="E476" s="11">
        <v>24643.0</v>
      </c>
      <c r="F476" s="9" t="s">
        <v>1661</v>
      </c>
      <c r="G476" s="9" t="s">
        <v>1582</v>
      </c>
      <c r="H476" s="9" t="s">
        <v>1589</v>
      </c>
      <c r="I476" s="9" t="s">
        <v>1584</v>
      </c>
      <c r="J476" s="10">
        <v>44197.0</v>
      </c>
      <c r="K476" s="10">
        <v>44561.0</v>
      </c>
      <c r="L476" s="9" t="s">
        <v>1662</v>
      </c>
      <c r="M476" s="9" t="s">
        <v>1663</v>
      </c>
      <c r="N476" s="12">
        <v>302000.0</v>
      </c>
      <c r="O476" s="9" t="s">
        <v>1586</v>
      </c>
    </row>
    <row r="477">
      <c r="A477" s="9" t="s">
        <v>1204</v>
      </c>
      <c r="B477" s="10">
        <v>44561.0</v>
      </c>
      <c r="C477" s="11">
        <v>1.0</v>
      </c>
      <c r="D477" s="9" t="s">
        <v>1205</v>
      </c>
      <c r="E477" s="11">
        <v>25461.0</v>
      </c>
      <c r="F477" s="9" t="s">
        <v>1661</v>
      </c>
      <c r="G477" s="9" t="s">
        <v>1582</v>
      </c>
      <c r="H477" s="9" t="s">
        <v>1583</v>
      </c>
      <c r="I477" s="9" t="s">
        <v>1584</v>
      </c>
      <c r="J477" s="10">
        <v>44197.0</v>
      </c>
      <c r="K477" s="10">
        <v>44561.0</v>
      </c>
      <c r="L477" s="9" t="s">
        <v>1662</v>
      </c>
      <c r="M477" s="9" t="s">
        <v>1663</v>
      </c>
      <c r="N477" s="12">
        <v>-8.4809E7</v>
      </c>
      <c r="O477" s="9" t="s">
        <v>1586</v>
      </c>
    </row>
    <row r="478">
      <c r="A478" s="9" t="s">
        <v>1206</v>
      </c>
      <c r="B478" s="10">
        <v>44561.0</v>
      </c>
      <c r="C478" s="11">
        <v>1.0</v>
      </c>
      <c r="D478" s="9" t="s">
        <v>1207</v>
      </c>
      <c r="E478" s="11">
        <v>25810.0</v>
      </c>
      <c r="F478" s="9" t="s">
        <v>1661</v>
      </c>
      <c r="G478" s="9" t="s">
        <v>1582</v>
      </c>
      <c r="H478" s="9" t="s">
        <v>1583</v>
      </c>
      <c r="I478" s="9" t="s">
        <v>1584</v>
      </c>
      <c r="J478" s="10">
        <v>44197.0</v>
      </c>
      <c r="K478" s="10">
        <v>44561.0</v>
      </c>
      <c r="L478" s="9" t="s">
        <v>1662</v>
      </c>
      <c r="M478" s="9" t="s">
        <v>1663</v>
      </c>
      <c r="N478" s="12">
        <v>-6.4184E7</v>
      </c>
      <c r="O478" s="9" t="s">
        <v>1586</v>
      </c>
    </row>
    <row r="479">
      <c r="A479" s="9" t="s">
        <v>1208</v>
      </c>
      <c r="B479" s="10">
        <v>44561.0</v>
      </c>
      <c r="C479" s="11">
        <v>1.0</v>
      </c>
      <c r="D479" s="9" t="s">
        <v>1209</v>
      </c>
      <c r="E479" s="11">
        <v>26409.0</v>
      </c>
      <c r="F479" s="9" t="s">
        <v>1661</v>
      </c>
      <c r="G479" s="9" t="s">
        <v>1582</v>
      </c>
      <c r="H479" s="9" t="s">
        <v>1583</v>
      </c>
      <c r="I479" s="9" t="s">
        <v>1584</v>
      </c>
      <c r="J479" s="10">
        <v>44197.0</v>
      </c>
      <c r="K479" s="10">
        <v>44561.0</v>
      </c>
      <c r="L479" s="9" t="s">
        <v>1662</v>
      </c>
      <c r="M479" s="9" t="s">
        <v>1663</v>
      </c>
      <c r="N479" s="12">
        <v>5.1672E7</v>
      </c>
      <c r="O479" s="9" t="s">
        <v>1586</v>
      </c>
    </row>
    <row r="480">
      <c r="A480" s="9" t="s">
        <v>1210</v>
      </c>
      <c r="B480" s="10">
        <v>44561.0</v>
      </c>
      <c r="C480" s="11">
        <v>1.0</v>
      </c>
      <c r="D480" s="9" t="s">
        <v>1211</v>
      </c>
      <c r="E480" s="11">
        <v>24732.0</v>
      </c>
      <c r="F480" s="9" t="s">
        <v>1661</v>
      </c>
      <c r="G480" s="9" t="s">
        <v>1582</v>
      </c>
      <c r="H480" s="9" t="s">
        <v>1589</v>
      </c>
      <c r="I480" s="9" t="s">
        <v>1584</v>
      </c>
      <c r="J480" s="10">
        <v>44197.0</v>
      </c>
      <c r="K480" s="10">
        <v>44561.0</v>
      </c>
      <c r="L480" s="9" t="s">
        <v>1662</v>
      </c>
      <c r="M480" s="9" t="s">
        <v>1663</v>
      </c>
      <c r="N480" s="12">
        <v>-8.9915E7</v>
      </c>
      <c r="O480" s="9" t="s">
        <v>1586</v>
      </c>
    </row>
    <row r="481">
      <c r="A481" s="9" t="s">
        <v>1212</v>
      </c>
      <c r="B481" s="10">
        <v>44561.0</v>
      </c>
      <c r="C481" s="11">
        <v>1.0</v>
      </c>
      <c r="D481" s="9" t="s">
        <v>1213</v>
      </c>
      <c r="E481" s="11">
        <v>25356.0</v>
      </c>
      <c r="F481" s="9" t="s">
        <v>1661</v>
      </c>
      <c r="G481" s="9" t="s">
        <v>1582</v>
      </c>
      <c r="H481" s="9" t="s">
        <v>1583</v>
      </c>
      <c r="I481" s="9" t="s">
        <v>1584</v>
      </c>
      <c r="J481" s="10">
        <v>44197.0</v>
      </c>
      <c r="K481" s="10">
        <v>44561.0</v>
      </c>
      <c r="L481" s="9" t="s">
        <v>1662</v>
      </c>
      <c r="M481" s="9" t="s">
        <v>1663</v>
      </c>
      <c r="N481" s="12">
        <v>1.77468E8</v>
      </c>
      <c r="O481" s="9" t="s">
        <v>1586</v>
      </c>
    </row>
    <row r="482">
      <c r="A482" s="9" t="s">
        <v>1214</v>
      </c>
      <c r="B482" s="10">
        <v>44561.0</v>
      </c>
      <c r="C482" s="11">
        <v>1.0</v>
      </c>
      <c r="D482" s="9" t="s">
        <v>1215</v>
      </c>
      <c r="E482" s="11">
        <v>24724.0</v>
      </c>
      <c r="F482" s="9" t="s">
        <v>1661</v>
      </c>
      <c r="G482" s="9" t="s">
        <v>1582</v>
      </c>
      <c r="H482" s="9" t="s">
        <v>1589</v>
      </c>
      <c r="I482" s="9" t="s">
        <v>1584</v>
      </c>
      <c r="J482" s="10">
        <v>44197.0</v>
      </c>
      <c r="K482" s="10">
        <v>44561.0</v>
      </c>
      <c r="L482" s="9" t="s">
        <v>1662</v>
      </c>
      <c r="M482" s="9" t="s">
        <v>1663</v>
      </c>
      <c r="N482" s="12">
        <v>8.3206E7</v>
      </c>
      <c r="O482" s="9" t="s">
        <v>1586</v>
      </c>
    </row>
    <row r="483">
      <c r="A483" s="9" t="s">
        <v>1216</v>
      </c>
      <c r="B483" s="10">
        <v>44561.0</v>
      </c>
      <c r="C483" s="11">
        <v>1.0</v>
      </c>
      <c r="D483" s="9" t="s">
        <v>388</v>
      </c>
      <c r="E483" s="11">
        <v>21202.0</v>
      </c>
      <c r="F483" s="9" t="s">
        <v>1661</v>
      </c>
      <c r="G483" s="9" t="s">
        <v>1582</v>
      </c>
      <c r="H483" s="9" t="s">
        <v>1583</v>
      </c>
      <c r="I483" s="9" t="s">
        <v>1584</v>
      </c>
      <c r="J483" s="10">
        <v>44197.0</v>
      </c>
      <c r="K483" s="10">
        <v>44561.0</v>
      </c>
      <c r="L483" s="9" t="s">
        <v>1662</v>
      </c>
      <c r="M483" s="9" t="s">
        <v>1663</v>
      </c>
      <c r="N483" s="12">
        <v>1.51895E8</v>
      </c>
      <c r="O483" s="9" t="s">
        <v>1586</v>
      </c>
    </row>
    <row r="484">
      <c r="A484" s="9" t="s">
        <v>1217</v>
      </c>
      <c r="B484" s="10">
        <v>44561.0</v>
      </c>
      <c r="C484" s="11">
        <v>1.0</v>
      </c>
      <c r="D484" s="9" t="s">
        <v>1218</v>
      </c>
      <c r="E484" s="11">
        <v>25020.0</v>
      </c>
      <c r="F484" s="9" t="s">
        <v>1661</v>
      </c>
      <c r="G484" s="9" t="s">
        <v>1582</v>
      </c>
      <c r="H484" s="9" t="s">
        <v>1583</v>
      </c>
      <c r="I484" s="9" t="s">
        <v>1584</v>
      </c>
      <c r="J484" s="10">
        <v>44197.0</v>
      </c>
      <c r="K484" s="10">
        <v>44561.0</v>
      </c>
      <c r="L484" s="9" t="s">
        <v>1662</v>
      </c>
      <c r="M484" s="9" t="s">
        <v>1663</v>
      </c>
      <c r="N484" s="12">
        <v>0.0</v>
      </c>
      <c r="O484" s="9" t="s">
        <v>1586</v>
      </c>
    </row>
    <row r="485">
      <c r="A485" s="9" t="s">
        <v>1219</v>
      </c>
      <c r="B485" s="10">
        <v>44561.0</v>
      </c>
      <c r="C485" s="11">
        <v>1.0</v>
      </c>
      <c r="D485" s="9" t="s">
        <v>1220</v>
      </c>
      <c r="E485" s="11">
        <v>24783.0</v>
      </c>
      <c r="F485" s="9" t="s">
        <v>1661</v>
      </c>
      <c r="G485" s="9" t="s">
        <v>1582</v>
      </c>
      <c r="H485" s="9" t="s">
        <v>1583</v>
      </c>
      <c r="I485" s="9" t="s">
        <v>1584</v>
      </c>
      <c r="J485" s="10">
        <v>44197.0</v>
      </c>
      <c r="K485" s="10">
        <v>44561.0</v>
      </c>
      <c r="L485" s="9" t="s">
        <v>1662</v>
      </c>
      <c r="M485" s="9" t="s">
        <v>1663</v>
      </c>
      <c r="N485" s="12">
        <v>1.04796E9</v>
      </c>
      <c r="O485" s="9" t="s">
        <v>1586</v>
      </c>
    </row>
    <row r="486">
      <c r="A486" s="9" t="s">
        <v>1221</v>
      </c>
      <c r="B486" s="10">
        <v>44561.0</v>
      </c>
      <c r="C486" s="11">
        <v>1.0</v>
      </c>
      <c r="D486" s="9" t="s">
        <v>307</v>
      </c>
      <c r="E486" s="11">
        <v>9512.0</v>
      </c>
      <c r="F486" s="9" t="s">
        <v>1661</v>
      </c>
      <c r="G486" s="9" t="s">
        <v>1582</v>
      </c>
      <c r="H486" s="9" t="s">
        <v>1583</v>
      </c>
      <c r="I486" s="9" t="s">
        <v>1584</v>
      </c>
      <c r="J486" s="10">
        <v>44197.0</v>
      </c>
      <c r="K486" s="10">
        <v>44561.0</v>
      </c>
      <c r="L486" s="9" t="s">
        <v>1662</v>
      </c>
      <c r="M486" s="9" t="s">
        <v>1663</v>
      </c>
      <c r="N486" s="12">
        <v>1.06668E11</v>
      </c>
      <c r="O486" s="9" t="s">
        <v>1586</v>
      </c>
    </row>
    <row r="487">
      <c r="A487" s="9" t="s">
        <v>1222</v>
      </c>
      <c r="B487" s="10">
        <v>44561.0</v>
      </c>
      <c r="C487" s="11">
        <v>1.0</v>
      </c>
      <c r="D487" s="9" t="s">
        <v>244</v>
      </c>
      <c r="E487" s="11">
        <v>7811.0</v>
      </c>
      <c r="F487" s="9" t="s">
        <v>1661</v>
      </c>
      <c r="G487" s="9" t="s">
        <v>1582</v>
      </c>
      <c r="H487" s="9" t="s">
        <v>1583</v>
      </c>
      <c r="I487" s="9" t="s">
        <v>1584</v>
      </c>
      <c r="J487" s="10">
        <v>44197.0</v>
      </c>
      <c r="K487" s="10">
        <v>44561.0</v>
      </c>
      <c r="L487" s="9" t="s">
        <v>1662</v>
      </c>
      <c r="M487" s="9" t="s">
        <v>1663</v>
      </c>
      <c r="N487" s="12">
        <v>-1.88918E8</v>
      </c>
      <c r="O487" s="9" t="s">
        <v>1586</v>
      </c>
    </row>
    <row r="488">
      <c r="A488" s="9" t="s">
        <v>1223</v>
      </c>
      <c r="B488" s="10">
        <v>44561.0</v>
      </c>
      <c r="C488" s="11">
        <v>1.0</v>
      </c>
      <c r="D488" s="9" t="s">
        <v>1224</v>
      </c>
      <c r="E488" s="11">
        <v>8540.0</v>
      </c>
      <c r="F488" s="9" t="s">
        <v>1661</v>
      </c>
      <c r="G488" s="9" t="s">
        <v>1582</v>
      </c>
      <c r="H488" s="9" t="s">
        <v>1583</v>
      </c>
      <c r="I488" s="9" t="s">
        <v>1584</v>
      </c>
      <c r="J488" s="10">
        <v>44197.0</v>
      </c>
      <c r="K488" s="10">
        <v>44561.0</v>
      </c>
      <c r="L488" s="9" t="s">
        <v>1664</v>
      </c>
      <c r="M488" s="9" t="s">
        <v>1663</v>
      </c>
      <c r="N488" s="12">
        <v>1.321E7</v>
      </c>
      <c r="O488" s="9" t="s">
        <v>1586</v>
      </c>
    </row>
    <row r="489">
      <c r="A489" s="9" t="s">
        <v>1225</v>
      </c>
      <c r="B489" s="10">
        <v>44561.0</v>
      </c>
      <c r="C489" s="11">
        <v>1.0</v>
      </c>
      <c r="D489" s="9" t="s">
        <v>1226</v>
      </c>
      <c r="E489" s="11">
        <v>6505.0</v>
      </c>
      <c r="F489" s="9" t="s">
        <v>1661</v>
      </c>
      <c r="G489" s="9" t="s">
        <v>1582</v>
      </c>
      <c r="H489" s="9" t="s">
        <v>1583</v>
      </c>
      <c r="I489" s="9" t="s">
        <v>1584</v>
      </c>
      <c r="J489" s="10">
        <v>44197.0</v>
      </c>
      <c r="K489" s="10">
        <v>44561.0</v>
      </c>
      <c r="L489" s="9" t="s">
        <v>1662</v>
      </c>
      <c r="M489" s="9" t="s">
        <v>1663</v>
      </c>
      <c r="N489" s="12">
        <v>-2.97E8</v>
      </c>
      <c r="O489" s="9" t="s">
        <v>1586</v>
      </c>
    </row>
    <row r="490">
      <c r="A490" s="9" t="s">
        <v>1227</v>
      </c>
      <c r="B490" s="10">
        <v>44561.0</v>
      </c>
      <c r="C490" s="11">
        <v>1.0</v>
      </c>
      <c r="D490" s="9" t="s">
        <v>138</v>
      </c>
      <c r="E490" s="11">
        <v>4030.0</v>
      </c>
      <c r="F490" s="9" t="s">
        <v>1661</v>
      </c>
      <c r="G490" s="9" t="s">
        <v>1582</v>
      </c>
      <c r="H490" s="9" t="s">
        <v>1583</v>
      </c>
      <c r="I490" s="9" t="s">
        <v>1584</v>
      </c>
      <c r="J490" s="10">
        <v>44197.0</v>
      </c>
      <c r="K490" s="10">
        <v>44561.0</v>
      </c>
      <c r="L490" s="9" t="s">
        <v>1662</v>
      </c>
      <c r="M490" s="9" t="s">
        <v>1663</v>
      </c>
      <c r="N490" s="12">
        <v>1.2258628E10</v>
      </c>
      <c r="O490" s="9" t="s">
        <v>1586</v>
      </c>
    </row>
    <row r="491">
      <c r="A491" s="9" t="s">
        <v>1228</v>
      </c>
      <c r="B491" s="10">
        <v>44561.0</v>
      </c>
      <c r="C491" s="11">
        <v>1.0</v>
      </c>
      <c r="D491" s="9" t="s">
        <v>65</v>
      </c>
      <c r="E491" s="11">
        <v>3050.0</v>
      </c>
      <c r="F491" s="9" t="s">
        <v>1661</v>
      </c>
      <c r="G491" s="9" t="s">
        <v>1582</v>
      </c>
      <c r="H491" s="9" t="s">
        <v>1583</v>
      </c>
      <c r="I491" s="9" t="s">
        <v>1584</v>
      </c>
      <c r="J491" s="10">
        <v>44197.0</v>
      </c>
      <c r="K491" s="10">
        <v>44561.0</v>
      </c>
      <c r="L491" s="9" t="s">
        <v>1662</v>
      </c>
      <c r="M491" s="9" t="s">
        <v>1663</v>
      </c>
      <c r="N491" s="12">
        <v>8.3402E7</v>
      </c>
      <c r="O491" s="9" t="s">
        <v>1586</v>
      </c>
    </row>
    <row r="492">
      <c r="A492" s="9" t="s">
        <v>1229</v>
      </c>
      <c r="B492" s="10">
        <v>44561.0</v>
      </c>
      <c r="C492" s="11">
        <v>1.0</v>
      </c>
      <c r="D492" s="9" t="s">
        <v>132</v>
      </c>
      <c r="E492" s="11">
        <v>3824.0</v>
      </c>
      <c r="F492" s="9" t="s">
        <v>1661</v>
      </c>
      <c r="G492" s="9" t="s">
        <v>1582</v>
      </c>
      <c r="H492" s="9" t="s">
        <v>1583</v>
      </c>
      <c r="I492" s="9" t="s">
        <v>1584</v>
      </c>
      <c r="J492" s="10">
        <v>44197.0</v>
      </c>
      <c r="K492" s="10">
        <v>44561.0</v>
      </c>
      <c r="L492" s="9" t="s">
        <v>1662</v>
      </c>
      <c r="M492" s="9" t="s">
        <v>1663</v>
      </c>
      <c r="N492" s="12">
        <v>1.312746E9</v>
      </c>
      <c r="O492" s="9" t="s">
        <v>1586</v>
      </c>
    </row>
    <row r="493">
      <c r="A493" s="9" t="s">
        <v>1230</v>
      </c>
      <c r="B493" s="10">
        <v>44561.0</v>
      </c>
      <c r="C493" s="11">
        <v>1.0</v>
      </c>
      <c r="D493" s="9" t="s">
        <v>1231</v>
      </c>
      <c r="E493" s="11">
        <v>8893.0</v>
      </c>
      <c r="F493" s="9" t="s">
        <v>1661</v>
      </c>
      <c r="G493" s="9" t="s">
        <v>1582</v>
      </c>
      <c r="H493" s="9" t="s">
        <v>1583</v>
      </c>
      <c r="I493" s="9" t="s">
        <v>1584</v>
      </c>
      <c r="J493" s="10">
        <v>44197.0</v>
      </c>
      <c r="K493" s="10">
        <v>44561.0</v>
      </c>
      <c r="L493" s="9" t="s">
        <v>1662</v>
      </c>
      <c r="M493" s="9" t="s">
        <v>1663</v>
      </c>
      <c r="N493" s="12">
        <v>5.91383E8</v>
      </c>
      <c r="O493" s="9" t="s">
        <v>1586</v>
      </c>
    </row>
    <row r="494">
      <c r="A494" s="9" t="s">
        <v>1232</v>
      </c>
      <c r="B494" s="10">
        <v>44561.0</v>
      </c>
      <c r="C494" s="11">
        <v>1.0</v>
      </c>
      <c r="D494" s="9" t="s">
        <v>1233</v>
      </c>
      <c r="E494" s="11">
        <v>11207.0</v>
      </c>
      <c r="F494" s="9" t="s">
        <v>1661</v>
      </c>
      <c r="G494" s="9" t="s">
        <v>1582</v>
      </c>
      <c r="H494" s="9" t="s">
        <v>1583</v>
      </c>
      <c r="I494" s="9" t="s">
        <v>1584</v>
      </c>
      <c r="J494" s="10">
        <v>44197.0</v>
      </c>
      <c r="K494" s="10">
        <v>44561.0</v>
      </c>
      <c r="L494" s="9" t="s">
        <v>1662</v>
      </c>
      <c r="M494" s="9" t="s">
        <v>1663</v>
      </c>
      <c r="N494" s="12">
        <v>-634000.0</v>
      </c>
      <c r="O494" s="9" t="s">
        <v>1586</v>
      </c>
    </row>
    <row r="495">
      <c r="A495" s="9" t="s">
        <v>1234</v>
      </c>
      <c r="B495" s="10">
        <v>44561.0</v>
      </c>
      <c r="C495" s="11">
        <v>2.0</v>
      </c>
      <c r="D495" s="9" t="s">
        <v>384</v>
      </c>
      <c r="E495" s="11">
        <v>20028.0</v>
      </c>
      <c r="F495" s="9" t="s">
        <v>1661</v>
      </c>
      <c r="G495" s="9" t="s">
        <v>1582</v>
      </c>
      <c r="H495" s="9" t="s">
        <v>1583</v>
      </c>
      <c r="I495" s="9" t="s">
        <v>1584</v>
      </c>
      <c r="J495" s="10">
        <v>44197.0</v>
      </c>
      <c r="K495" s="10">
        <v>44561.0</v>
      </c>
      <c r="L495" s="9" t="s">
        <v>1662</v>
      </c>
      <c r="M495" s="9" t="s">
        <v>1663</v>
      </c>
      <c r="N495" s="12">
        <v>5.9687E7</v>
      </c>
      <c r="O495" s="9" t="s">
        <v>1586</v>
      </c>
    </row>
    <row r="496">
      <c r="A496" s="9" t="s">
        <v>1235</v>
      </c>
      <c r="B496" s="10">
        <v>44561.0</v>
      </c>
      <c r="C496" s="11">
        <v>1.0</v>
      </c>
      <c r="D496" s="9" t="s">
        <v>1236</v>
      </c>
      <c r="E496" s="11">
        <v>26247.0</v>
      </c>
      <c r="F496" s="9" t="s">
        <v>1661</v>
      </c>
      <c r="G496" s="9" t="s">
        <v>1582</v>
      </c>
      <c r="H496" s="9" t="s">
        <v>1583</v>
      </c>
      <c r="I496" s="9" t="s">
        <v>1584</v>
      </c>
      <c r="J496" s="10">
        <v>44197.0</v>
      </c>
      <c r="K496" s="10">
        <v>44561.0</v>
      </c>
      <c r="L496" s="9" t="s">
        <v>1662</v>
      </c>
      <c r="M496" s="9" t="s">
        <v>1663</v>
      </c>
      <c r="N496" s="12">
        <v>2.15064E8</v>
      </c>
      <c r="O496" s="9" t="s">
        <v>1586</v>
      </c>
    </row>
    <row r="497">
      <c r="A497" s="9" t="s">
        <v>1237</v>
      </c>
      <c r="B497" s="10">
        <v>44561.0</v>
      </c>
      <c r="C497" s="11">
        <v>1.0</v>
      </c>
      <c r="D497" s="9" t="s">
        <v>225</v>
      </c>
      <c r="E497" s="11">
        <v>6700.0</v>
      </c>
      <c r="F497" s="9" t="s">
        <v>1661</v>
      </c>
      <c r="G497" s="9" t="s">
        <v>1582</v>
      </c>
      <c r="H497" s="9" t="s">
        <v>1583</v>
      </c>
      <c r="I497" s="9" t="s">
        <v>1584</v>
      </c>
      <c r="J497" s="10">
        <v>44197.0</v>
      </c>
      <c r="K497" s="10">
        <v>44561.0</v>
      </c>
      <c r="L497" s="9" t="s">
        <v>1662</v>
      </c>
      <c r="M497" s="9" t="s">
        <v>1663</v>
      </c>
      <c r="N497" s="12">
        <v>-3.9939E7</v>
      </c>
      <c r="O497" s="9" t="s">
        <v>1586</v>
      </c>
    </row>
    <row r="498">
      <c r="A498" s="9" t="s">
        <v>1238</v>
      </c>
      <c r="B498" s="10">
        <v>44561.0</v>
      </c>
      <c r="C498" s="11">
        <v>1.0</v>
      </c>
      <c r="D498" s="9" t="s">
        <v>393</v>
      </c>
      <c r="E498" s="11">
        <v>11070.0</v>
      </c>
      <c r="F498" s="9" t="s">
        <v>1661</v>
      </c>
      <c r="G498" s="9" t="s">
        <v>1582</v>
      </c>
      <c r="H498" s="9" t="s">
        <v>1583</v>
      </c>
      <c r="I498" s="9" t="s">
        <v>1584</v>
      </c>
      <c r="J498" s="10">
        <v>44197.0</v>
      </c>
      <c r="K498" s="10">
        <v>44561.0</v>
      </c>
      <c r="L498" s="9" t="s">
        <v>1662</v>
      </c>
      <c r="M498" s="9" t="s">
        <v>1663</v>
      </c>
      <c r="N498" s="12">
        <v>1.05731E8</v>
      </c>
      <c r="O498" s="9" t="s">
        <v>1586</v>
      </c>
    </row>
    <row r="499">
      <c r="A499" s="9" t="s">
        <v>1239</v>
      </c>
      <c r="B499" s="10">
        <v>44561.0</v>
      </c>
      <c r="C499" s="11">
        <v>2.0</v>
      </c>
      <c r="D499" s="9" t="s">
        <v>378</v>
      </c>
      <c r="E499" s="11">
        <v>18465.0</v>
      </c>
      <c r="F499" s="9" t="s">
        <v>1661</v>
      </c>
      <c r="G499" s="9" t="s">
        <v>1582</v>
      </c>
      <c r="H499" s="9" t="s">
        <v>1583</v>
      </c>
      <c r="I499" s="9" t="s">
        <v>1584</v>
      </c>
      <c r="J499" s="10">
        <v>44197.0</v>
      </c>
      <c r="K499" s="10">
        <v>44561.0</v>
      </c>
      <c r="L499" s="9" t="s">
        <v>1662</v>
      </c>
      <c r="M499" s="9" t="s">
        <v>1663</v>
      </c>
      <c r="N499" s="12">
        <v>8.50463E8</v>
      </c>
      <c r="O499" s="9" t="s">
        <v>1586</v>
      </c>
    </row>
    <row r="500">
      <c r="A500" s="9" t="s">
        <v>1240</v>
      </c>
      <c r="B500" s="10">
        <v>44561.0</v>
      </c>
      <c r="C500" s="11">
        <v>1.0</v>
      </c>
      <c r="D500" s="9" t="s">
        <v>119</v>
      </c>
      <c r="E500" s="11">
        <v>16373.0</v>
      </c>
      <c r="F500" s="9" t="s">
        <v>1661</v>
      </c>
      <c r="G500" s="9" t="s">
        <v>1582</v>
      </c>
      <c r="H500" s="9" t="s">
        <v>1583</v>
      </c>
      <c r="I500" s="9" t="s">
        <v>1584</v>
      </c>
      <c r="J500" s="10">
        <v>44197.0</v>
      </c>
      <c r="K500" s="10">
        <v>44561.0</v>
      </c>
      <c r="L500" s="9" t="s">
        <v>1662</v>
      </c>
      <c r="M500" s="9" t="s">
        <v>1663</v>
      </c>
      <c r="N500" s="12">
        <v>2.7136E7</v>
      </c>
      <c r="O500" s="9" t="s">
        <v>1586</v>
      </c>
    </row>
    <row r="501">
      <c r="A501" s="9" t="s">
        <v>1241</v>
      </c>
      <c r="B501" s="10">
        <v>44561.0</v>
      </c>
      <c r="C501" s="11">
        <v>1.0</v>
      </c>
      <c r="D501" s="9" t="s">
        <v>1242</v>
      </c>
      <c r="E501" s="11">
        <v>24180.0</v>
      </c>
      <c r="F501" s="9" t="s">
        <v>1661</v>
      </c>
      <c r="G501" s="9" t="s">
        <v>1582</v>
      </c>
      <c r="H501" s="9" t="s">
        <v>1583</v>
      </c>
      <c r="I501" s="9" t="s">
        <v>1584</v>
      </c>
      <c r="J501" s="10">
        <v>44197.0</v>
      </c>
      <c r="K501" s="10">
        <v>44561.0</v>
      </c>
      <c r="L501" s="9" t="s">
        <v>1664</v>
      </c>
      <c r="M501" s="9" t="s">
        <v>1663</v>
      </c>
      <c r="N501" s="12">
        <v>-6.82701E8</v>
      </c>
      <c r="O501" s="9" t="s">
        <v>1586</v>
      </c>
    </row>
    <row r="502">
      <c r="A502" s="9" t="s">
        <v>1243</v>
      </c>
      <c r="B502" s="10">
        <v>44561.0</v>
      </c>
      <c r="C502" s="11">
        <v>2.0</v>
      </c>
      <c r="D502" s="9" t="s">
        <v>350</v>
      </c>
      <c r="E502" s="11">
        <v>10880.0</v>
      </c>
      <c r="F502" s="9" t="s">
        <v>1661</v>
      </c>
      <c r="G502" s="9" t="s">
        <v>1582</v>
      </c>
      <c r="H502" s="9" t="s">
        <v>1583</v>
      </c>
      <c r="I502" s="9" t="s">
        <v>1584</v>
      </c>
      <c r="J502" s="10">
        <v>44197.0</v>
      </c>
      <c r="K502" s="10">
        <v>44561.0</v>
      </c>
      <c r="L502" s="9" t="s">
        <v>1662</v>
      </c>
      <c r="M502" s="9" t="s">
        <v>1663</v>
      </c>
      <c r="N502" s="12">
        <v>1.3794E7</v>
      </c>
      <c r="O502" s="9" t="s">
        <v>1586</v>
      </c>
    </row>
    <row r="503">
      <c r="A503" s="9" t="s">
        <v>1244</v>
      </c>
      <c r="B503" s="10">
        <v>44561.0</v>
      </c>
      <c r="C503" s="11">
        <v>2.0</v>
      </c>
      <c r="D503" s="9" t="s">
        <v>323</v>
      </c>
      <c r="E503" s="11">
        <v>9989.0</v>
      </c>
      <c r="F503" s="9" t="s">
        <v>1661</v>
      </c>
      <c r="G503" s="9" t="s">
        <v>1582</v>
      </c>
      <c r="H503" s="9" t="s">
        <v>1583</v>
      </c>
      <c r="I503" s="9" t="s">
        <v>1584</v>
      </c>
      <c r="J503" s="10">
        <v>44197.0</v>
      </c>
      <c r="K503" s="10">
        <v>44561.0</v>
      </c>
      <c r="L503" s="9" t="s">
        <v>1662</v>
      </c>
      <c r="M503" s="9" t="s">
        <v>1663</v>
      </c>
      <c r="N503" s="12">
        <v>-3.61756E8</v>
      </c>
      <c r="O503" s="9" t="s">
        <v>1586</v>
      </c>
    </row>
    <row r="504">
      <c r="A504" s="9" t="s">
        <v>1245</v>
      </c>
      <c r="B504" s="10">
        <v>44286.0</v>
      </c>
      <c r="C504" s="11">
        <v>1.0</v>
      </c>
      <c r="D504" s="9" t="s">
        <v>1246</v>
      </c>
      <c r="E504" s="11">
        <v>25917.0</v>
      </c>
      <c r="F504" s="9" t="s">
        <v>1661</v>
      </c>
      <c r="G504" s="9" t="s">
        <v>1582</v>
      </c>
      <c r="H504" s="9" t="s">
        <v>1583</v>
      </c>
      <c r="I504" s="9" t="s">
        <v>1584</v>
      </c>
      <c r="J504" s="10">
        <v>43922.0</v>
      </c>
      <c r="K504" s="10">
        <v>44286.0</v>
      </c>
      <c r="L504" s="9" t="s">
        <v>1662</v>
      </c>
      <c r="M504" s="9" t="s">
        <v>1663</v>
      </c>
      <c r="N504" s="12">
        <v>9.96486E8</v>
      </c>
      <c r="O504" s="9" t="s">
        <v>1586</v>
      </c>
    </row>
    <row r="505">
      <c r="A505" s="9" t="s">
        <v>1247</v>
      </c>
      <c r="B505" s="10">
        <v>44561.0</v>
      </c>
      <c r="C505" s="11">
        <v>1.0</v>
      </c>
      <c r="D505" s="9" t="s">
        <v>361</v>
      </c>
      <c r="E505" s="11">
        <v>11231.0</v>
      </c>
      <c r="F505" s="9" t="s">
        <v>1661</v>
      </c>
      <c r="G505" s="9" t="s">
        <v>1582</v>
      </c>
      <c r="H505" s="9" t="s">
        <v>1583</v>
      </c>
      <c r="I505" s="9" t="s">
        <v>1584</v>
      </c>
      <c r="J505" s="10">
        <v>44197.0</v>
      </c>
      <c r="K505" s="10">
        <v>44561.0</v>
      </c>
      <c r="L505" s="9" t="s">
        <v>1662</v>
      </c>
      <c r="M505" s="9" t="s">
        <v>1663</v>
      </c>
      <c r="N505" s="12">
        <v>6.6068E7</v>
      </c>
      <c r="O505" s="9" t="s">
        <v>1586</v>
      </c>
    </row>
    <row r="506">
      <c r="A506" s="9" t="s">
        <v>1248</v>
      </c>
      <c r="B506" s="10">
        <v>44561.0</v>
      </c>
      <c r="C506" s="11">
        <v>1.0</v>
      </c>
      <c r="D506" s="9" t="s">
        <v>126</v>
      </c>
      <c r="E506" s="11">
        <v>3328.0</v>
      </c>
      <c r="F506" s="9" t="s">
        <v>1661</v>
      </c>
      <c r="G506" s="9" t="s">
        <v>1582</v>
      </c>
      <c r="H506" s="9" t="s">
        <v>1583</v>
      </c>
      <c r="I506" s="9" t="s">
        <v>1584</v>
      </c>
      <c r="J506" s="10">
        <v>44197.0</v>
      </c>
      <c r="K506" s="10">
        <v>44561.0</v>
      </c>
      <c r="L506" s="9" t="s">
        <v>1662</v>
      </c>
      <c r="M506" s="9" t="s">
        <v>1663</v>
      </c>
      <c r="N506" s="12">
        <v>5.468404E9</v>
      </c>
      <c r="O506" s="9" t="s">
        <v>1586</v>
      </c>
    </row>
    <row r="507">
      <c r="A507" s="9" t="s">
        <v>1249</v>
      </c>
      <c r="B507" s="10">
        <v>44561.0</v>
      </c>
      <c r="C507" s="11">
        <v>1.0</v>
      </c>
      <c r="D507" s="9" t="s">
        <v>1250</v>
      </c>
      <c r="E507" s="11">
        <v>26484.0</v>
      </c>
      <c r="F507" s="9" t="s">
        <v>1661</v>
      </c>
      <c r="G507" s="9" t="s">
        <v>1582</v>
      </c>
      <c r="H507" s="9" t="s">
        <v>1583</v>
      </c>
      <c r="I507" s="9" t="s">
        <v>1584</v>
      </c>
      <c r="J507" s="10">
        <v>44197.0</v>
      </c>
      <c r="K507" s="10">
        <v>44561.0</v>
      </c>
      <c r="L507" s="9" t="s">
        <v>1662</v>
      </c>
      <c r="M507" s="9" t="s">
        <v>1663</v>
      </c>
      <c r="N507" s="12">
        <v>-2.64696E8</v>
      </c>
      <c r="O507" s="9" t="s">
        <v>1586</v>
      </c>
    </row>
    <row r="508">
      <c r="A508" s="9" t="s">
        <v>1251</v>
      </c>
      <c r="B508" s="10">
        <v>44561.0</v>
      </c>
      <c r="C508" s="11">
        <v>1.0</v>
      </c>
      <c r="D508" s="9" t="s">
        <v>383</v>
      </c>
      <c r="E508" s="11">
        <v>4170.0</v>
      </c>
      <c r="F508" s="9" t="s">
        <v>1661</v>
      </c>
      <c r="G508" s="9" t="s">
        <v>1582</v>
      </c>
      <c r="H508" s="9" t="s">
        <v>1583</v>
      </c>
      <c r="I508" s="9" t="s">
        <v>1584</v>
      </c>
      <c r="J508" s="10">
        <v>44197.0</v>
      </c>
      <c r="K508" s="10">
        <v>44561.0</v>
      </c>
      <c r="L508" s="9" t="s">
        <v>1662</v>
      </c>
      <c r="M508" s="9" t="s">
        <v>1663</v>
      </c>
      <c r="N508" s="12">
        <v>1.21228E11</v>
      </c>
      <c r="O508" s="9" t="s">
        <v>1586</v>
      </c>
    </row>
    <row r="509">
      <c r="A509" s="9" t="s">
        <v>1252</v>
      </c>
      <c r="B509" s="10">
        <v>44561.0</v>
      </c>
      <c r="C509" s="11">
        <v>1.0</v>
      </c>
      <c r="D509" s="9" t="s">
        <v>216</v>
      </c>
      <c r="E509" s="11">
        <v>3980.0</v>
      </c>
      <c r="F509" s="9" t="s">
        <v>1661</v>
      </c>
      <c r="G509" s="9" t="s">
        <v>1582</v>
      </c>
      <c r="H509" s="9" t="s">
        <v>1583</v>
      </c>
      <c r="I509" s="9" t="s">
        <v>1584</v>
      </c>
      <c r="J509" s="10">
        <v>44197.0</v>
      </c>
      <c r="K509" s="10">
        <v>44561.0</v>
      </c>
      <c r="L509" s="9" t="s">
        <v>1662</v>
      </c>
      <c r="M509" s="9" t="s">
        <v>1663</v>
      </c>
      <c r="N509" s="12">
        <v>1.5494111E10</v>
      </c>
      <c r="O509" s="9" t="s">
        <v>1586</v>
      </c>
    </row>
    <row r="510">
      <c r="A510" s="9" t="s">
        <v>1253</v>
      </c>
      <c r="B510" s="10">
        <v>44561.0</v>
      </c>
      <c r="C510" s="11">
        <v>1.0</v>
      </c>
      <c r="D510" s="9" t="s">
        <v>1254</v>
      </c>
      <c r="E510" s="11">
        <v>24791.0</v>
      </c>
      <c r="F510" s="9" t="s">
        <v>1661</v>
      </c>
      <c r="G510" s="9" t="s">
        <v>1582</v>
      </c>
      <c r="H510" s="9" t="s">
        <v>1589</v>
      </c>
      <c r="I510" s="9" t="s">
        <v>1584</v>
      </c>
      <c r="J510" s="10">
        <v>44197.0</v>
      </c>
      <c r="K510" s="10">
        <v>44561.0</v>
      </c>
      <c r="L510" s="9" t="s">
        <v>1662</v>
      </c>
      <c r="M510" s="9" t="s">
        <v>1663</v>
      </c>
      <c r="N510" s="12">
        <v>4.60177E8</v>
      </c>
      <c r="O510" s="9" t="s">
        <v>1586</v>
      </c>
    </row>
    <row r="511">
      <c r="A511" s="9" t="s">
        <v>1255</v>
      </c>
      <c r="B511" s="10">
        <v>44561.0</v>
      </c>
      <c r="C511" s="11">
        <v>1.0</v>
      </c>
      <c r="D511" s="9" t="s">
        <v>1256</v>
      </c>
      <c r="E511" s="11">
        <v>24805.0</v>
      </c>
      <c r="F511" s="9" t="s">
        <v>1661</v>
      </c>
      <c r="G511" s="9" t="s">
        <v>1582</v>
      </c>
      <c r="H511" s="9" t="s">
        <v>1589</v>
      </c>
      <c r="I511" s="9" t="s">
        <v>1584</v>
      </c>
      <c r="J511" s="10">
        <v>44197.0</v>
      </c>
      <c r="K511" s="10">
        <v>44561.0</v>
      </c>
      <c r="L511" s="9" t="s">
        <v>1662</v>
      </c>
      <c r="M511" s="9" t="s">
        <v>1663</v>
      </c>
      <c r="N511" s="12">
        <v>2.98490271E11</v>
      </c>
      <c r="O511" s="9" t="s">
        <v>1586</v>
      </c>
    </row>
    <row r="512">
      <c r="A512" s="9" t="s">
        <v>1257</v>
      </c>
      <c r="B512" s="10">
        <v>44561.0</v>
      </c>
      <c r="C512" s="11">
        <v>2.0</v>
      </c>
      <c r="D512" s="9" t="s">
        <v>112</v>
      </c>
      <c r="E512" s="11">
        <v>16616.0</v>
      </c>
      <c r="F512" s="9" t="s">
        <v>1661</v>
      </c>
      <c r="G512" s="9" t="s">
        <v>1582</v>
      </c>
      <c r="H512" s="9" t="s">
        <v>1583</v>
      </c>
      <c r="I512" s="9" t="s">
        <v>1584</v>
      </c>
      <c r="J512" s="10">
        <v>44197.0</v>
      </c>
      <c r="K512" s="10">
        <v>44561.0</v>
      </c>
      <c r="L512" s="9" t="s">
        <v>1662</v>
      </c>
      <c r="M512" s="9" t="s">
        <v>1663</v>
      </c>
      <c r="N512" s="12">
        <v>4.74824E8</v>
      </c>
      <c r="O512" s="9" t="s">
        <v>1586</v>
      </c>
    </row>
    <row r="513">
      <c r="A513" s="9" t="s">
        <v>1258</v>
      </c>
      <c r="B513" s="10">
        <v>44561.0</v>
      </c>
      <c r="C513" s="11">
        <v>1.0</v>
      </c>
      <c r="D513" s="9" t="s">
        <v>380</v>
      </c>
      <c r="E513" s="11">
        <v>11592.0</v>
      </c>
      <c r="F513" s="9" t="s">
        <v>1661</v>
      </c>
      <c r="G513" s="9" t="s">
        <v>1582</v>
      </c>
      <c r="H513" s="9" t="s">
        <v>1583</v>
      </c>
      <c r="I513" s="9" t="s">
        <v>1584</v>
      </c>
      <c r="J513" s="10">
        <v>44197.0</v>
      </c>
      <c r="K513" s="10">
        <v>44561.0</v>
      </c>
      <c r="L513" s="9" t="s">
        <v>1662</v>
      </c>
      <c r="M513" s="9" t="s">
        <v>1663</v>
      </c>
      <c r="N513" s="12">
        <v>1.984764E9</v>
      </c>
      <c r="O513" s="9" t="s">
        <v>1586</v>
      </c>
    </row>
    <row r="514">
      <c r="A514" s="9" t="s">
        <v>1259</v>
      </c>
      <c r="B514" s="10">
        <v>44561.0</v>
      </c>
      <c r="C514" s="11">
        <v>1.0</v>
      </c>
      <c r="D514" s="9" t="s">
        <v>1260</v>
      </c>
      <c r="E514" s="11">
        <v>1309.0</v>
      </c>
      <c r="F514" s="9" t="s">
        <v>1661</v>
      </c>
      <c r="G514" s="9" t="s">
        <v>1582</v>
      </c>
      <c r="H514" s="9" t="s">
        <v>1583</v>
      </c>
      <c r="I514" s="9" t="s">
        <v>1584</v>
      </c>
      <c r="J514" s="10">
        <v>44197.0</v>
      </c>
      <c r="K514" s="10">
        <v>44561.0</v>
      </c>
      <c r="L514" s="9" t="s">
        <v>1664</v>
      </c>
      <c r="M514" s="9" t="s">
        <v>1663</v>
      </c>
      <c r="N514" s="12">
        <v>3376000.0</v>
      </c>
      <c r="O514" s="9" t="s">
        <v>1586</v>
      </c>
    </row>
    <row r="515">
      <c r="A515" s="9" t="s">
        <v>1261</v>
      </c>
      <c r="B515" s="10">
        <v>44561.0</v>
      </c>
      <c r="C515" s="11">
        <v>1.0</v>
      </c>
      <c r="D515" s="9" t="s">
        <v>1262</v>
      </c>
      <c r="E515" s="11">
        <v>24295.0</v>
      </c>
      <c r="F515" s="9" t="s">
        <v>1661</v>
      </c>
      <c r="G515" s="9" t="s">
        <v>1582</v>
      </c>
      <c r="H515" s="9" t="s">
        <v>1583</v>
      </c>
      <c r="I515" s="9" t="s">
        <v>1584</v>
      </c>
      <c r="J515" s="10">
        <v>44197.0</v>
      </c>
      <c r="K515" s="10">
        <v>44561.0</v>
      </c>
      <c r="L515" s="9" t="s">
        <v>1662</v>
      </c>
      <c r="M515" s="9" t="s">
        <v>1663</v>
      </c>
      <c r="N515" s="12">
        <v>2.497E9</v>
      </c>
      <c r="O515" s="9" t="s">
        <v>1586</v>
      </c>
    </row>
    <row r="516">
      <c r="A516" s="9" t="s">
        <v>1263</v>
      </c>
      <c r="B516" s="10">
        <v>44561.0</v>
      </c>
      <c r="C516" s="11">
        <v>2.0</v>
      </c>
      <c r="D516" s="9" t="s">
        <v>1264</v>
      </c>
      <c r="E516" s="11">
        <v>25267.0</v>
      </c>
      <c r="F516" s="9" t="s">
        <v>1661</v>
      </c>
      <c r="G516" s="9" t="s">
        <v>1582</v>
      </c>
      <c r="H516" s="9" t="s">
        <v>1583</v>
      </c>
      <c r="I516" s="9" t="s">
        <v>1584</v>
      </c>
      <c r="J516" s="10">
        <v>44197.0</v>
      </c>
      <c r="K516" s="10">
        <v>44561.0</v>
      </c>
      <c r="L516" s="9" t="s">
        <v>1662</v>
      </c>
      <c r="M516" s="9" t="s">
        <v>1663</v>
      </c>
      <c r="N516" s="12">
        <v>0.0</v>
      </c>
      <c r="O516" s="9" t="s">
        <v>1586</v>
      </c>
    </row>
    <row r="517">
      <c r="A517" s="9" t="s">
        <v>1265</v>
      </c>
      <c r="B517" s="10">
        <v>44561.0</v>
      </c>
      <c r="C517" s="11">
        <v>1.0</v>
      </c>
      <c r="D517" s="9" t="s">
        <v>1266</v>
      </c>
      <c r="E517" s="11">
        <v>24970.0</v>
      </c>
      <c r="F517" s="9" t="s">
        <v>1661</v>
      </c>
      <c r="G517" s="9" t="s">
        <v>1582</v>
      </c>
      <c r="H517" s="9" t="s">
        <v>1589</v>
      </c>
      <c r="I517" s="9" t="s">
        <v>1584</v>
      </c>
      <c r="J517" s="10">
        <v>44197.0</v>
      </c>
      <c r="K517" s="10">
        <v>44561.0</v>
      </c>
      <c r="L517" s="9" t="s">
        <v>1662</v>
      </c>
      <c r="M517" s="9" t="s">
        <v>1663</v>
      </c>
      <c r="N517" s="12">
        <v>8.87107E8</v>
      </c>
      <c r="O517" s="9" t="s">
        <v>1586</v>
      </c>
    </row>
    <row r="518">
      <c r="A518" s="9" t="s">
        <v>1267</v>
      </c>
      <c r="B518" s="10">
        <v>44561.0</v>
      </c>
      <c r="C518" s="11">
        <v>1.0</v>
      </c>
      <c r="D518" s="9" t="s">
        <v>1268</v>
      </c>
      <c r="E518" s="11">
        <v>25739.0</v>
      </c>
      <c r="F518" s="9" t="s">
        <v>1661</v>
      </c>
      <c r="G518" s="9" t="s">
        <v>1582</v>
      </c>
      <c r="H518" s="9" t="s">
        <v>1583</v>
      </c>
      <c r="I518" s="9" t="s">
        <v>1584</v>
      </c>
      <c r="J518" s="10">
        <v>44197.0</v>
      </c>
      <c r="K518" s="10">
        <v>44561.0</v>
      </c>
      <c r="L518" s="9" t="s">
        <v>1662</v>
      </c>
      <c r="M518" s="9" t="s">
        <v>1663</v>
      </c>
      <c r="N518" s="12">
        <v>1.28963E8</v>
      </c>
      <c r="O518" s="9" t="s">
        <v>1586</v>
      </c>
    </row>
    <row r="519">
      <c r="A519" s="9" t="s">
        <v>1269</v>
      </c>
      <c r="B519" s="10">
        <v>44561.0</v>
      </c>
      <c r="C519" s="11">
        <v>1.0</v>
      </c>
      <c r="D519" s="9" t="s">
        <v>1270</v>
      </c>
      <c r="E519" s="11">
        <v>26107.0</v>
      </c>
      <c r="F519" s="9" t="s">
        <v>1661</v>
      </c>
      <c r="G519" s="9" t="s">
        <v>1582</v>
      </c>
      <c r="H519" s="9" t="s">
        <v>1583</v>
      </c>
      <c r="I519" s="9" t="s">
        <v>1584</v>
      </c>
      <c r="J519" s="10">
        <v>44197.0</v>
      </c>
      <c r="K519" s="10">
        <v>44561.0</v>
      </c>
      <c r="L519" s="9" t="s">
        <v>1662</v>
      </c>
      <c r="M519" s="9" t="s">
        <v>1663</v>
      </c>
      <c r="N519" s="12">
        <v>0.0</v>
      </c>
      <c r="O519" s="9" t="s">
        <v>1586</v>
      </c>
    </row>
    <row r="520">
      <c r="A520" s="9" t="s">
        <v>1271</v>
      </c>
      <c r="B520" s="10">
        <v>44561.0</v>
      </c>
      <c r="C520" s="11">
        <v>1.0</v>
      </c>
      <c r="D520" s="9" t="s">
        <v>1272</v>
      </c>
      <c r="E520" s="11">
        <v>26263.0</v>
      </c>
      <c r="F520" s="9" t="s">
        <v>1661</v>
      </c>
      <c r="G520" s="9" t="s">
        <v>1582</v>
      </c>
      <c r="H520" s="9" t="s">
        <v>1583</v>
      </c>
      <c r="I520" s="9" t="s">
        <v>1584</v>
      </c>
      <c r="J520" s="10">
        <v>44197.0</v>
      </c>
      <c r="K520" s="10">
        <v>44561.0</v>
      </c>
      <c r="L520" s="9" t="s">
        <v>1662</v>
      </c>
      <c r="M520" s="9" t="s">
        <v>1663</v>
      </c>
      <c r="N520" s="12">
        <v>0.0</v>
      </c>
      <c r="O520" s="9" t="s">
        <v>1586</v>
      </c>
    </row>
    <row r="521">
      <c r="A521" s="9" t="s">
        <v>1273</v>
      </c>
      <c r="B521" s="10">
        <v>44561.0</v>
      </c>
      <c r="C521" s="11">
        <v>1.0</v>
      </c>
      <c r="D521" s="9" t="s">
        <v>1274</v>
      </c>
      <c r="E521" s="11">
        <v>26581.0</v>
      </c>
      <c r="F521" s="9" t="s">
        <v>1661</v>
      </c>
      <c r="G521" s="9" t="s">
        <v>1582</v>
      </c>
      <c r="H521" s="9" t="s">
        <v>1583</v>
      </c>
      <c r="I521" s="9" t="s">
        <v>1584</v>
      </c>
      <c r="J521" s="10">
        <v>44197.0</v>
      </c>
      <c r="K521" s="10">
        <v>44561.0</v>
      </c>
      <c r="L521" s="9" t="s">
        <v>1662</v>
      </c>
      <c r="M521" s="9" t="s">
        <v>1663</v>
      </c>
      <c r="N521" s="12">
        <v>4.5493E7</v>
      </c>
      <c r="O521" s="9" t="s">
        <v>1586</v>
      </c>
    </row>
    <row r="522">
      <c r="A522" s="9" t="s">
        <v>1275</v>
      </c>
      <c r="B522" s="10">
        <v>44561.0</v>
      </c>
      <c r="C522" s="11">
        <v>1.0</v>
      </c>
      <c r="D522" s="9" t="s">
        <v>1276</v>
      </c>
      <c r="E522" s="11">
        <v>25380.0</v>
      </c>
      <c r="F522" s="9" t="s">
        <v>1661</v>
      </c>
      <c r="G522" s="9" t="s">
        <v>1582</v>
      </c>
      <c r="H522" s="9" t="s">
        <v>1583</v>
      </c>
      <c r="I522" s="9" t="s">
        <v>1584</v>
      </c>
      <c r="J522" s="10">
        <v>44197.0</v>
      </c>
      <c r="K522" s="10">
        <v>44561.0</v>
      </c>
      <c r="L522" s="9" t="s">
        <v>1662</v>
      </c>
      <c r="M522" s="9" t="s">
        <v>1663</v>
      </c>
      <c r="N522" s="12">
        <v>3759000.0</v>
      </c>
      <c r="O522" s="9" t="s">
        <v>1586</v>
      </c>
    </row>
    <row r="523">
      <c r="A523" s="9" t="s">
        <v>1277</v>
      </c>
      <c r="B523" s="10">
        <v>44561.0</v>
      </c>
      <c r="C523" s="11">
        <v>2.0</v>
      </c>
      <c r="D523" s="9" t="s">
        <v>1278</v>
      </c>
      <c r="E523" s="11">
        <v>23302.0</v>
      </c>
      <c r="F523" s="9" t="s">
        <v>1661</v>
      </c>
      <c r="G523" s="9" t="s">
        <v>1582</v>
      </c>
      <c r="H523" s="9" t="s">
        <v>1589</v>
      </c>
      <c r="I523" s="9" t="s">
        <v>1584</v>
      </c>
      <c r="J523" s="10">
        <v>44197.0</v>
      </c>
      <c r="K523" s="10">
        <v>44561.0</v>
      </c>
      <c r="L523" s="9" t="s">
        <v>1662</v>
      </c>
      <c r="M523" s="9" t="s">
        <v>1663</v>
      </c>
      <c r="N523" s="12">
        <v>1.0706275E10</v>
      </c>
      <c r="O523" s="9" t="s">
        <v>1586</v>
      </c>
    </row>
    <row r="524">
      <c r="A524" s="9" t="s">
        <v>1279</v>
      </c>
      <c r="B524" s="10">
        <v>44561.0</v>
      </c>
      <c r="C524" s="11">
        <v>1.0</v>
      </c>
      <c r="D524" s="9" t="s">
        <v>1280</v>
      </c>
      <c r="E524" s="11">
        <v>26948.0</v>
      </c>
      <c r="F524" s="9" t="s">
        <v>1661</v>
      </c>
      <c r="G524" s="9" t="s">
        <v>1582</v>
      </c>
      <c r="H524" s="9" t="s">
        <v>1583</v>
      </c>
      <c r="I524" s="9" t="s">
        <v>1584</v>
      </c>
      <c r="J524" s="10">
        <v>44197.0</v>
      </c>
      <c r="K524" s="10">
        <v>44561.0</v>
      </c>
      <c r="L524" s="9" t="s">
        <v>1662</v>
      </c>
      <c r="M524" s="9" t="s">
        <v>1663</v>
      </c>
      <c r="N524" s="12">
        <v>1.8927E7</v>
      </c>
      <c r="O524" s="9" t="s">
        <v>1586</v>
      </c>
    </row>
    <row r="525">
      <c r="A525" s="9" t="s">
        <v>1281</v>
      </c>
      <c r="B525" s="10">
        <v>44561.0</v>
      </c>
      <c r="C525" s="11">
        <v>1.0</v>
      </c>
      <c r="D525" s="9" t="s">
        <v>1282</v>
      </c>
      <c r="E525" s="11">
        <v>26875.0</v>
      </c>
      <c r="F525" s="9" t="s">
        <v>1661</v>
      </c>
      <c r="G525" s="9" t="s">
        <v>1582</v>
      </c>
      <c r="H525" s="9" t="s">
        <v>1583</v>
      </c>
      <c r="I525" s="9" t="s">
        <v>1584</v>
      </c>
      <c r="J525" s="10">
        <v>44197.0</v>
      </c>
      <c r="K525" s="10">
        <v>44561.0</v>
      </c>
      <c r="L525" s="9" t="s">
        <v>1662</v>
      </c>
      <c r="M525" s="9" t="s">
        <v>1663</v>
      </c>
      <c r="N525" s="12">
        <v>2.2119E7</v>
      </c>
      <c r="O525" s="9" t="s">
        <v>1586</v>
      </c>
    </row>
    <row r="526">
      <c r="A526" s="9" t="s">
        <v>1283</v>
      </c>
      <c r="B526" s="10">
        <v>44561.0</v>
      </c>
      <c r="C526" s="11">
        <v>1.0</v>
      </c>
      <c r="D526" s="9" t="s">
        <v>1284</v>
      </c>
      <c r="E526" s="11">
        <v>25054.0</v>
      </c>
      <c r="F526" s="9" t="s">
        <v>1661</v>
      </c>
      <c r="G526" s="9" t="s">
        <v>1582</v>
      </c>
      <c r="H526" s="9" t="s">
        <v>1589</v>
      </c>
      <c r="I526" s="9" t="s">
        <v>1584</v>
      </c>
      <c r="J526" s="10">
        <v>44197.0</v>
      </c>
      <c r="K526" s="10">
        <v>44561.0</v>
      </c>
      <c r="L526" s="9" t="s">
        <v>1662</v>
      </c>
      <c r="M526" s="9" t="s">
        <v>1663</v>
      </c>
      <c r="N526" s="12">
        <v>0.0</v>
      </c>
      <c r="O526" s="9" t="s">
        <v>1586</v>
      </c>
    </row>
    <row r="527">
      <c r="A527" s="9" t="s">
        <v>1285</v>
      </c>
      <c r="B527" s="10">
        <v>44561.0</v>
      </c>
      <c r="C527" s="11">
        <v>2.0</v>
      </c>
      <c r="D527" s="9" t="s">
        <v>1286</v>
      </c>
      <c r="E527" s="11">
        <v>23817.0</v>
      </c>
      <c r="F527" s="9" t="s">
        <v>1661</v>
      </c>
      <c r="G527" s="9" t="s">
        <v>1582</v>
      </c>
      <c r="H527" s="9" t="s">
        <v>1583</v>
      </c>
      <c r="I527" s="9" t="s">
        <v>1584</v>
      </c>
      <c r="J527" s="10">
        <v>44197.0</v>
      </c>
      <c r="K527" s="10">
        <v>44561.0</v>
      </c>
      <c r="L527" s="9" t="s">
        <v>1662</v>
      </c>
      <c r="M527" s="9" t="s">
        <v>1663</v>
      </c>
      <c r="N527" s="12">
        <v>3.6737E7</v>
      </c>
      <c r="O527" s="9" t="s">
        <v>1586</v>
      </c>
    </row>
    <row r="528">
      <c r="A528" s="9" t="s">
        <v>1287</v>
      </c>
      <c r="B528" s="10">
        <v>44561.0</v>
      </c>
      <c r="C528" s="11">
        <v>1.0</v>
      </c>
      <c r="D528" s="9" t="s">
        <v>1288</v>
      </c>
      <c r="E528" s="11">
        <v>26018.0</v>
      </c>
      <c r="F528" s="9" t="s">
        <v>1661</v>
      </c>
      <c r="G528" s="9" t="s">
        <v>1582</v>
      </c>
      <c r="H528" s="9" t="s">
        <v>1583</v>
      </c>
      <c r="I528" s="9" t="s">
        <v>1584</v>
      </c>
      <c r="J528" s="10">
        <v>44226.0</v>
      </c>
      <c r="K528" s="10">
        <v>44561.0</v>
      </c>
      <c r="L528" s="9" t="s">
        <v>1662</v>
      </c>
      <c r="M528" s="9" t="s">
        <v>1663</v>
      </c>
      <c r="N528" s="12">
        <v>0.0</v>
      </c>
      <c r="O528" s="9" t="s">
        <v>1586</v>
      </c>
    </row>
    <row r="529">
      <c r="A529" s="9" t="s">
        <v>1289</v>
      </c>
      <c r="B529" s="10">
        <v>44561.0</v>
      </c>
      <c r="C529" s="11">
        <v>1.0</v>
      </c>
      <c r="D529" s="9" t="s">
        <v>1290</v>
      </c>
      <c r="E529" s="11">
        <v>26859.0</v>
      </c>
      <c r="F529" s="9" t="s">
        <v>1661</v>
      </c>
      <c r="G529" s="9" t="s">
        <v>1582</v>
      </c>
      <c r="H529" s="9" t="s">
        <v>1583</v>
      </c>
      <c r="I529" s="9" t="s">
        <v>1584</v>
      </c>
      <c r="J529" s="10">
        <v>44197.0</v>
      </c>
      <c r="K529" s="10">
        <v>44561.0</v>
      </c>
      <c r="L529" s="9" t="s">
        <v>1662</v>
      </c>
      <c r="M529" s="9" t="s">
        <v>1663</v>
      </c>
      <c r="N529" s="12">
        <v>6.0039E7</v>
      </c>
      <c r="O529" s="9" t="s">
        <v>1586</v>
      </c>
    </row>
    <row r="530">
      <c r="A530" s="9" t="s">
        <v>1291</v>
      </c>
      <c r="B530" s="10">
        <v>44561.0</v>
      </c>
      <c r="C530" s="11">
        <v>1.0</v>
      </c>
      <c r="D530" s="9" t="s">
        <v>1292</v>
      </c>
      <c r="E530" s="11">
        <v>25593.0</v>
      </c>
      <c r="F530" s="9" t="s">
        <v>1661</v>
      </c>
      <c r="G530" s="9" t="s">
        <v>1582</v>
      </c>
      <c r="H530" s="9" t="s">
        <v>1583</v>
      </c>
      <c r="I530" s="9" t="s">
        <v>1584</v>
      </c>
      <c r="J530" s="10">
        <v>44197.0</v>
      </c>
      <c r="K530" s="10">
        <v>44561.0</v>
      </c>
      <c r="L530" s="9" t="s">
        <v>1662</v>
      </c>
      <c r="M530" s="9" t="s">
        <v>1663</v>
      </c>
      <c r="N530" s="12">
        <v>-28000.0</v>
      </c>
      <c r="O530" s="9" t="s">
        <v>1586</v>
      </c>
    </row>
    <row r="531">
      <c r="A531" s="9" t="s">
        <v>1293</v>
      </c>
      <c r="B531" s="10">
        <v>44561.0</v>
      </c>
      <c r="C531" s="11">
        <v>1.0</v>
      </c>
      <c r="D531" s="9" t="s">
        <v>1294</v>
      </c>
      <c r="E531" s="11">
        <v>25151.0</v>
      </c>
      <c r="F531" s="9" t="s">
        <v>1661</v>
      </c>
      <c r="G531" s="9" t="s">
        <v>1582</v>
      </c>
      <c r="H531" s="9" t="s">
        <v>1589</v>
      </c>
      <c r="I531" s="9" t="s">
        <v>1584</v>
      </c>
      <c r="J531" s="10">
        <v>44531.0</v>
      </c>
      <c r="K531" s="10">
        <v>44561.0</v>
      </c>
      <c r="L531" s="9" t="s">
        <v>1664</v>
      </c>
      <c r="M531" s="9" t="s">
        <v>1663</v>
      </c>
      <c r="N531" s="12">
        <v>-5.4871E7</v>
      </c>
      <c r="O531" s="9" t="s">
        <v>1586</v>
      </c>
    </row>
    <row r="532">
      <c r="A532" s="9" t="s">
        <v>1295</v>
      </c>
      <c r="B532" s="10">
        <v>44561.0</v>
      </c>
      <c r="C532" s="11">
        <v>3.0</v>
      </c>
      <c r="D532" s="9" t="s">
        <v>1296</v>
      </c>
      <c r="E532" s="11">
        <v>25640.0</v>
      </c>
      <c r="F532" s="9" t="s">
        <v>1661</v>
      </c>
      <c r="G532" s="9" t="s">
        <v>1582</v>
      </c>
      <c r="H532" s="9" t="s">
        <v>1583</v>
      </c>
      <c r="I532" s="9" t="s">
        <v>1584</v>
      </c>
      <c r="J532" s="10">
        <v>44197.0</v>
      </c>
      <c r="K532" s="10">
        <v>44561.0</v>
      </c>
      <c r="L532" s="9" t="s">
        <v>1662</v>
      </c>
      <c r="M532" s="9" t="s">
        <v>1663</v>
      </c>
      <c r="N532" s="12">
        <v>3.74284E8</v>
      </c>
      <c r="O532" s="9" t="s">
        <v>1586</v>
      </c>
    </row>
    <row r="533">
      <c r="A533" s="9" t="s">
        <v>1297</v>
      </c>
      <c r="B533" s="10">
        <v>44377.0</v>
      </c>
      <c r="C533" s="11">
        <v>1.0</v>
      </c>
      <c r="D533" s="9" t="s">
        <v>1298</v>
      </c>
      <c r="E533" s="11">
        <v>26328.0</v>
      </c>
      <c r="F533" s="9" t="s">
        <v>1661</v>
      </c>
      <c r="G533" s="9" t="s">
        <v>1582</v>
      </c>
      <c r="H533" s="9" t="s">
        <v>1583</v>
      </c>
      <c r="I533" s="9" t="s">
        <v>1584</v>
      </c>
      <c r="J533" s="10">
        <v>44197.0</v>
      </c>
      <c r="K533" s="10">
        <v>44377.0</v>
      </c>
      <c r="L533" s="9" t="s">
        <v>1662</v>
      </c>
      <c r="M533" s="9" t="s">
        <v>1663</v>
      </c>
      <c r="N533" s="12">
        <v>5.5776E7</v>
      </c>
      <c r="O533" s="9" t="s">
        <v>1586</v>
      </c>
    </row>
    <row r="534">
      <c r="A534" s="9" t="s">
        <v>1297</v>
      </c>
      <c r="B534" s="10">
        <v>44561.0</v>
      </c>
      <c r="C534" s="11">
        <v>2.0</v>
      </c>
      <c r="D534" s="9" t="s">
        <v>1298</v>
      </c>
      <c r="E534" s="11">
        <v>26328.0</v>
      </c>
      <c r="F534" s="9" t="s">
        <v>1661</v>
      </c>
      <c r="G534" s="9" t="s">
        <v>1582</v>
      </c>
      <c r="H534" s="9" t="s">
        <v>1583</v>
      </c>
      <c r="I534" s="9" t="s">
        <v>1584</v>
      </c>
      <c r="J534" s="10">
        <v>44197.0</v>
      </c>
      <c r="K534" s="10">
        <v>44561.0</v>
      </c>
      <c r="L534" s="9" t="s">
        <v>1662</v>
      </c>
      <c r="M534" s="9" t="s">
        <v>1663</v>
      </c>
      <c r="N534" s="12">
        <v>7.9768E7</v>
      </c>
      <c r="O534" s="9" t="s">
        <v>1586</v>
      </c>
    </row>
    <row r="535">
      <c r="A535" s="9" t="s">
        <v>1299</v>
      </c>
      <c r="B535" s="10">
        <v>44561.0</v>
      </c>
      <c r="C535" s="11">
        <v>2.0</v>
      </c>
      <c r="D535" s="9" t="s">
        <v>1300</v>
      </c>
      <c r="E535" s="11">
        <v>25240.0</v>
      </c>
      <c r="F535" s="9" t="s">
        <v>1661</v>
      </c>
      <c r="G535" s="9" t="s">
        <v>1582</v>
      </c>
      <c r="H535" s="9" t="s">
        <v>1583</v>
      </c>
      <c r="I535" s="9" t="s">
        <v>1584</v>
      </c>
      <c r="J535" s="10">
        <v>44197.0</v>
      </c>
      <c r="K535" s="10">
        <v>44561.0</v>
      </c>
      <c r="L535" s="9" t="s">
        <v>1662</v>
      </c>
      <c r="M535" s="9" t="s">
        <v>1663</v>
      </c>
      <c r="N535" s="12">
        <v>66000.0</v>
      </c>
      <c r="O535" s="9" t="s">
        <v>1586</v>
      </c>
    </row>
    <row r="536">
      <c r="A536" s="9" t="s">
        <v>1301</v>
      </c>
      <c r="B536" s="10">
        <v>44561.0</v>
      </c>
      <c r="C536" s="11">
        <v>1.0</v>
      </c>
      <c r="D536" s="9" t="s">
        <v>1302</v>
      </c>
      <c r="E536" s="11">
        <v>26298.0</v>
      </c>
      <c r="F536" s="9" t="s">
        <v>1661</v>
      </c>
      <c r="G536" s="9" t="s">
        <v>1582</v>
      </c>
      <c r="H536" s="9" t="s">
        <v>1583</v>
      </c>
      <c r="I536" s="9" t="s">
        <v>1584</v>
      </c>
      <c r="J536" s="10">
        <v>44197.0</v>
      </c>
      <c r="K536" s="10">
        <v>44561.0</v>
      </c>
      <c r="L536" s="9" t="s">
        <v>1662</v>
      </c>
      <c r="M536" s="9" t="s">
        <v>1663</v>
      </c>
      <c r="N536" s="12">
        <v>-9.5186E7</v>
      </c>
      <c r="O536" s="9" t="s">
        <v>1586</v>
      </c>
    </row>
    <row r="537">
      <c r="A537" s="9" t="s">
        <v>1303</v>
      </c>
      <c r="B537" s="10">
        <v>44561.0</v>
      </c>
      <c r="C537" s="11">
        <v>1.0</v>
      </c>
      <c r="D537" s="9" t="s">
        <v>1304</v>
      </c>
      <c r="E537" s="11">
        <v>25720.0</v>
      </c>
      <c r="F537" s="9" t="s">
        <v>1661</v>
      </c>
      <c r="G537" s="9" t="s">
        <v>1582</v>
      </c>
      <c r="H537" s="9" t="s">
        <v>1583</v>
      </c>
      <c r="I537" s="9" t="s">
        <v>1584</v>
      </c>
      <c r="J537" s="10">
        <v>44197.0</v>
      </c>
      <c r="K537" s="10">
        <v>44561.0</v>
      </c>
      <c r="L537" s="9" t="s">
        <v>1662</v>
      </c>
      <c r="M537" s="9" t="s">
        <v>1663</v>
      </c>
      <c r="N537" s="12">
        <v>-4.3209E7</v>
      </c>
      <c r="O537" s="9" t="s">
        <v>1586</v>
      </c>
    </row>
    <row r="538">
      <c r="A538" s="9" t="s">
        <v>1305</v>
      </c>
      <c r="B538" s="10">
        <v>44561.0</v>
      </c>
      <c r="C538" s="11">
        <v>1.0</v>
      </c>
      <c r="D538" s="9" t="s">
        <v>1306</v>
      </c>
      <c r="E538" s="11">
        <v>80195.0</v>
      </c>
      <c r="F538" s="9" t="s">
        <v>1661</v>
      </c>
      <c r="G538" s="9" t="s">
        <v>1582</v>
      </c>
      <c r="H538" s="9" t="s">
        <v>1583</v>
      </c>
      <c r="I538" s="9" t="s">
        <v>1584</v>
      </c>
      <c r="J538" s="10">
        <v>44197.0</v>
      </c>
      <c r="K538" s="10">
        <v>44561.0</v>
      </c>
      <c r="L538" s="9" t="s">
        <v>1662</v>
      </c>
      <c r="M538" s="9" t="s">
        <v>1663</v>
      </c>
      <c r="N538" s="12">
        <v>4.57506E8</v>
      </c>
      <c r="O538" s="9" t="s">
        <v>1586</v>
      </c>
    </row>
    <row r="539">
      <c r="A539" s="9" t="s">
        <v>1307</v>
      </c>
      <c r="B539" s="10">
        <v>44561.0</v>
      </c>
      <c r="C539" s="11">
        <v>2.0</v>
      </c>
      <c r="D539" s="9" t="s">
        <v>1308</v>
      </c>
      <c r="E539" s="11">
        <v>25747.0</v>
      </c>
      <c r="F539" s="9" t="s">
        <v>1661</v>
      </c>
      <c r="G539" s="9" t="s">
        <v>1582</v>
      </c>
      <c r="H539" s="9" t="s">
        <v>1583</v>
      </c>
      <c r="I539" s="9" t="s">
        <v>1584</v>
      </c>
      <c r="J539" s="10">
        <v>44197.0</v>
      </c>
      <c r="K539" s="10">
        <v>44561.0</v>
      </c>
      <c r="L539" s="9" t="s">
        <v>1662</v>
      </c>
      <c r="M539" s="9" t="s">
        <v>1663</v>
      </c>
      <c r="N539" s="12">
        <v>-3.9068E7</v>
      </c>
      <c r="O539" s="9" t="s">
        <v>1586</v>
      </c>
    </row>
    <row r="540">
      <c r="A540" s="9" t="s">
        <v>1309</v>
      </c>
      <c r="B540" s="10">
        <v>44561.0</v>
      </c>
      <c r="C540" s="11">
        <v>1.0</v>
      </c>
      <c r="D540" s="9" t="s">
        <v>1310</v>
      </c>
      <c r="E540" s="11">
        <v>26832.0</v>
      </c>
      <c r="F540" s="9" t="s">
        <v>1661</v>
      </c>
      <c r="G540" s="9" t="s">
        <v>1582</v>
      </c>
      <c r="H540" s="9" t="s">
        <v>1583</v>
      </c>
      <c r="I540" s="9" t="s">
        <v>1584</v>
      </c>
      <c r="J540" s="10">
        <v>44197.0</v>
      </c>
      <c r="K540" s="10">
        <v>44561.0</v>
      </c>
      <c r="L540" s="9" t="s">
        <v>1662</v>
      </c>
      <c r="M540" s="9" t="s">
        <v>1663</v>
      </c>
      <c r="N540" s="12">
        <v>-8873000.0</v>
      </c>
      <c r="O540" s="9" t="s">
        <v>1586</v>
      </c>
    </row>
    <row r="541">
      <c r="A541" s="9" t="s">
        <v>1311</v>
      </c>
      <c r="B541" s="10">
        <v>44561.0</v>
      </c>
      <c r="C541" s="11">
        <v>1.0</v>
      </c>
      <c r="D541" s="9" t="s">
        <v>1312</v>
      </c>
      <c r="E541" s="11">
        <v>26930.0</v>
      </c>
      <c r="F541" s="9" t="s">
        <v>1661</v>
      </c>
      <c r="G541" s="9" t="s">
        <v>1582</v>
      </c>
      <c r="H541" s="9" t="s">
        <v>1589</v>
      </c>
      <c r="I541" s="9" t="s">
        <v>1584</v>
      </c>
      <c r="J541" s="10">
        <v>44197.0</v>
      </c>
      <c r="K541" s="10">
        <v>44561.0</v>
      </c>
      <c r="L541" s="9" t="s">
        <v>1662</v>
      </c>
      <c r="M541" s="9" t="s">
        <v>1663</v>
      </c>
      <c r="N541" s="12">
        <v>-4.47751E8</v>
      </c>
      <c r="O541" s="9" t="s">
        <v>1586</v>
      </c>
    </row>
    <row r="542">
      <c r="A542" s="9" t="s">
        <v>1313</v>
      </c>
      <c r="B542" s="10">
        <v>44561.0</v>
      </c>
      <c r="C542" s="11">
        <v>1.0</v>
      </c>
      <c r="D542" s="9" t="s">
        <v>1314</v>
      </c>
      <c r="E542" s="11">
        <v>17850.0</v>
      </c>
      <c r="F542" s="9" t="s">
        <v>1661</v>
      </c>
      <c r="G542" s="9" t="s">
        <v>1582</v>
      </c>
      <c r="H542" s="9" t="s">
        <v>1583</v>
      </c>
      <c r="I542" s="9" t="s">
        <v>1584</v>
      </c>
      <c r="J542" s="10">
        <v>44197.0</v>
      </c>
      <c r="K542" s="10">
        <v>44561.0</v>
      </c>
      <c r="L542" s="9" t="s">
        <v>1662</v>
      </c>
      <c r="M542" s="9" t="s">
        <v>1663</v>
      </c>
      <c r="N542" s="12">
        <v>-2.2293E8</v>
      </c>
      <c r="O542" s="9" t="s">
        <v>1586</v>
      </c>
    </row>
    <row r="543">
      <c r="A543" s="9" t="s">
        <v>1315</v>
      </c>
      <c r="B543" s="10">
        <v>44561.0</v>
      </c>
      <c r="C543" s="11">
        <v>1.0</v>
      </c>
      <c r="D543" s="9" t="s">
        <v>1316</v>
      </c>
      <c r="E543" s="11">
        <v>26530.0</v>
      </c>
      <c r="F543" s="9" t="s">
        <v>1661</v>
      </c>
      <c r="G543" s="9" t="s">
        <v>1582</v>
      </c>
      <c r="H543" s="9" t="s">
        <v>1583</v>
      </c>
      <c r="I543" s="9" t="s">
        <v>1584</v>
      </c>
      <c r="J543" s="10">
        <v>44197.0</v>
      </c>
      <c r="K543" s="10">
        <v>44561.0</v>
      </c>
      <c r="L543" s="9" t="s">
        <v>1662</v>
      </c>
      <c r="M543" s="9" t="s">
        <v>1663</v>
      </c>
      <c r="N543" s="12">
        <v>-7.4783E7</v>
      </c>
      <c r="O543" s="9" t="s">
        <v>1586</v>
      </c>
    </row>
    <row r="544">
      <c r="A544" s="9" t="s">
        <v>1317</v>
      </c>
      <c r="B544" s="10">
        <v>44561.0</v>
      </c>
      <c r="C544" s="11">
        <v>1.0</v>
      </c>
      <c r="D544" s="9" t="s">
        <v>1318</v>
      </c>
      <c r="E544" s="11">
        <v>26999.0</v>
      </c>
      <c r="F544" s="9" t="s">
        <v>1661</v>
      </c>
      <c r="G544" s="9" t="s">
        <v>1582</v>
      </c>
      <c r="H544" s="9" t="s">
        <v>1583</v>
      </c>
      <c r="I544" s="9" t="s">
        <v>1584</v>
      </c>
      <c r="J544" s="10">
        <v>44197.0</v>
      </c>
      <c r="K544" s="10">
        <v>44561.0</v>
      </c>
      <c r="L544" s="9" t="s">
        <v>1662</v>
      </c>
      <c r="M544" s="9" t="s">
        <v>1663</v>
      </c>
      <c r="N544" s="12">
        <v>-6.0936E7</v>
      </c>
      <c r="O544" s="9" t="s">
        <v>1586</v>
      </c>
    </row>
    <row r="545">
      <c r="A545" s="9" t="s">
        <v>1319</v>
      </c>
      <c r="B545" s="10">
        <v>44561.0</v>
      </c>
      <c r="C545" s="11">
        <v>2.0</v>
      </c>
      <c r="D545" s="9" t="s">
        <v>1320</v>
      </c>
      <c r="E545" s="11">
        <v>25674.0</v>
      </c>
      <c r="F545" s="9" t="s">
        <v>1661</v>
      </c>
      <c r="G545" s="9" t="s">
        <v>1582</v>
      </c>
      <c r="H545" s="9" t="s">
        <v>1583</v>
      </c>
      <c r="I545" s="9" t="s">
        <v>1584</v>
      </c>
      <c r="J545" s="10">
        <v>44197.0</v>
      </c>
      <c r="K545" s="10">
        <v>44561.0</v>
      </c>
      <c r="L545" s="9" t="s">
        <v>1662</v>
      </c>
      <c r="M545" s="9" t="s">
        <v>1663</v>
      </c>
      <c r="N545" s="12">
        <v>7.5937E7</v>
      </c>
      <c r="O545" s="9" t="s">
        <v>1586</v>
      </c>
    </row>
    <row r="546">
      <c r="A546" s="9" t="s">
        <v>1321</v>
      </c>
      <c r="B546" s="10">
        <v>44561.0</v>
      </c>
      <c r="C546" s="11">
        <v>1.0</v>
      </c>
      <c r="D546" s="9" t="s">
        <v>1322</v>
      </c>
      <c r="E546" s="11">
        <v>26000.0</v>
      </c>
      <c r="F546" s="9" t="s">
        <v>1661</v>
      </c>
      <c r="G546" s="9" t="s">
        <v>1582</v>
      </c>
      <c r="H546" s="9" t="s">
        <v>1583</v>
      </c>
      <c r="I546" s="9" t="s">
        <v>1584</v>
      </c>
      <c r="J546" s="10">
        <v>44197.0</v>
      </c>
      <c r="K546" s="10">
        <v>44561.0</v>
      </c>
      <c r="L546" s="9" t="s">
        <v>1662</v>
      </c>
      <c r="M546" s="9" t="s">
        <v>1663</v>
      </c>
      <c r="N546" s="12">
        <v>3.8024E7</v>
      </c>
      <c r="O546" s="9" t="s">
        <v>1586</v>
      </c>
    </row>
    <row r="547">
      <c r="A547" s="9" t="s">
        <v>1323</v>
      </c>
      <c r="B547" s="10">
        <v>44286.0</v>
      </c>
      <c r="C547" s="11">
        <v>1.0</v>
      </c>
      <c r="D547" s="9" t="s">
        <v>1324</v>
      </c>
      <c r="E547" s="11">
        <v>26042.0</v>
      </c>
      <c r="F547" s="9" t="s">
        <v>1661</v>
      </c>
      <c r="G547" s="9" t="s">
        <v>1582</v>
      </c>
      <c r="H547" s="9" t="s">
        <v>1589</v>
      </c>
      <c r="I547" s="9" t="s">
        <v>1584</v>
      </c>
      <c r="J547" s="10">
        <v>44197.0</v>
      </c>
      <c r="K547" s="10">
        <v>44286.0</v>
      </c>
      <c r="L547" s="9" t="s">
        <v>1662</v>
      </c>
      <c r="M547" s="9" t="s">
        <v>1663</v>
      </c>
      <c r="N547" s="12">
        <v>-3.533E7</v>
      </c>
      <c r="O547" s="9" t="s">
        <v>1586</v>
      </c>
    </row>
    <row r="548">
      <c r="A548" s="9" t="s">
        <v>1323</v>
      </c>
      <c r="B548" s="10">
        <v>44561.0</v>
      </c>
      <c r="C548" s="11">
        <v>1.0</v>
      </c>
      <c r="D548" s="9" t="s">
        <v>1324</v>
      </c>
      <c r="E548" s="11">
        <v>26042.0</v>
      </c>
      <c r="F548" s="9" t="s">
        <v>1661</v>
      </c>
      <c r="G548" s="9" t="s">
        <v>1582</v>
      </c>
      <c r="H548" s="9" t="s">
        <v>1583</v>
      </c>
      <c r="I548" s="9" t="s">
        <v>1584</v>
      </c>
      <c r="J548" s="10">
        <v>44197.0</v>
      </c>
      <c r="K548" s="10">
        <v>44561.0</v>
      </c>
      <c r="L548" s="9" t="s">
        <v>1662</v>
      </c>
      <c r="M548" s="9" t="s">
        <v>1663</v>
      </c>
      <c r="N548" s="12">
        <v>-2.74902E8</v>
      </c>
      <c r="O548" s="9" t="s">
        <v>1586</v>
      </c>
    </row>
    <row r="549">
      <c r="A549" s="9" t="s">
        <v>1611</v>
      </c>
      <c r="B549" s="10">
        <v>44561.0</v>
      </c>
      <c r="C549" s="11">
        <v>1.0</v>
      </c>
      <c r="D549" s="9" t="s">
        <v>1612</v>
      </c>
      <c r="E549" s="11">
        <v>27006.0</v>
      </c>
      <c r="F549" s="9" t="s">
        <v>1661</v>
      </c>
      <c r="G549" s="9" t="s">
        <v>1582</v>
      </c>
      <c r="H549" s="9" t="s">
        <v>1589</v>
      </c>
      <c r="I549" s="9" t="s">
        <v>1584</v>
      </c>
      <c r="J549" s="10">
        <v>44197.0</v>
      </c>
      <c r="K549" s="10">
        <v>44561.0</v>
      </c>
      <c r="L549" s="9" t="s">
        <v>1662</v>
      </c>
      <c r="M549" s="9" t="s">
        <v>1663</v>
      </c>
      <c r="N549" s="12">
        <v>-3.37082E8</v>
      </c>
      <c r="O549" s="9" t="s">
        <v>1586</v>
      </c>
    </row>
    <row r="550">
      <c r="A550" s="9" t="s">
        <v>1611</v>
      </c>
      <c r="B550" s="10">
        <v>44561.0</v>
      </c>
      <c r="C550" s="11">
        <v>1.0</v>
      </c>
      <c r="D550" s="9" t="s">
        <v>1612</v>
      </c>
      <c r="E550" s="11">
        <v>27006.0</v>
      </c>
      <c r="F550" s="9" t="s">
        <v>1661</v>
      </c>
      <c r="G550" s="9" t="s">
        <v>1582</v>
      </c>
      <c r="H550" s="9" t="s">
        <v>1589</v>
      </c>
      <c r="I550" s="9" t="s">
        <v>1584</v>
      </c>
      <c r="J550" s="10">
        <v>44197.0</v>
      </c>
      <c r="K550" s="10">
        <v>44561.0</v>
      </c>
      <c r="L550" s="9" t="s">
        <v>1662</v>
      </c>
      <c r="M550" s="9" t="s">
        <v>1663</v>
      </c>
      <c r="N550" s="12">
        <v>-3.37082E8</v>
      </c>
      <c r="O550" s="9" t="s">
        <v>1586</v>
      </c>
    </row>
    <row r="551">
      <c r="A551" s="9" t="s">
        <v>1611</v>
      </c>
      <c r="B551" s="10">
        <v>44561.0</v>
      </c>
      <c r="C551" s="11">
        <v>1.0</v>
      </c>
      <c r="D551" s="9" t="s">
        <v>1612</v>
      </c>
      <c r="E551" s="11">
        <v>27006.0</v>
      </c>
      <c r="F551" s="9" t="s">
        <v>1661</v>
      </c>
      <c r="G551" s="9" t="s">
        <v>1582</v>
      </c>
      <c r="H551" s="9" t="s">
        <v>1589</v>
      </c>
      <c r="I551" s="9" t="s">
        <v>1584</v>
      </c>
      <c r="J551" s="10">
        <v>44197.0</v>
      </c>
      <c r="K551" s="10">
        <v>44561.0</v>
      </c>
      <c r="L551" s="9" t="s">
        <v>1662</v>
      </c>
      <c r="M551" s="9" t="s">
        <v>1663</v>
      </c>
      <c r="N551" s="12">
        <v>-3.37082E8</v>
      </c>
      <c r="O551" s="9" t="s">
        <v>1586</v>
      </c>
    </row>
    <row r="552">
      <c r="A552" s="9" t="s">
        <v>1325</v>
      </c>
      <c r="B552" s="10">
        <v>44561.0</v>
      </c>
      <c r="C552" s="11">
        <v>1.0</v>
      </c>
      <c r="D552" s="9" t="s">
        <v>1326</v>
      </c>
      <c r="E552" s="11">
        <v>26905.0</v>
      </c>
      <c r="F552" s="9" t="s">
        <v>1661</v>
      </c>
      <c r="G552" s="9" t="s">
        <v>1582</v>
      </c>
      <c r="H552" s="9" t="s">
        <v>1589</v>
      </c>
      <c r="I552" s="9" t="s">
        <v>1584</v>
      </c>
      <c r="J552" s="10">
        <v>44197.0</v>
      </c>
      <c r="K552" s="10">
        <v>44561.0</v>
      </c>
      <c r="L552" s="9" t="s">
        <v>1662</v>
      </c>
      <c r="M552" s="9" t="s">
        <v>1663</v>
      </c>
      <c r="N552" s="12">
        <v>2.55833E8</v>
      </c>
      <c r="O552" s="9" t="s">
        <v>1586</v>
      </c>
    </row>
    <row r="553">
      <c r="A553" s="9" t="s">
        <v>1327</v>
      </c>
      <c r="B553" s="10">
        <v>44561.0</v>
      </c>
      <c r="C553" s="11">
        <v>1.0</v>
      </c>
      <c r="D553" s="9" t="s">
        <v>1328</v>
      </c>
      <c r="E553" s="11">
        <v>25968.0</v>
      </c>
      <c r="F553" s="9" t="s">
        <v>1661</v>
      </c>
      <c r="G553" s="9" t="s">
        <v>1582</v>
      </c>
      <c r="H553" s="9" t="s">
        <v>1589</v>
      </c>
      <c r="I553" s="9" t="s">
        <v>1584</v>
      </c>
      <c r="J553" s="10">
        <v>44534.0</v>
      </c>
      <c r="K553" s="10">
        <v>44561.0</v>
      </c>
      <c r="L553" s="9" t="s">
        <v>1664</v>
      </c>
      <c r="M553" s="9" t="s">
        <v>1663</v>
      </c>
      <c r="N553" s="12">
        <v>-1.8721E7</v>
      </c>
      <c r="O553" s="9" t="s">
        <v>1586</v>
      </c>
    </row>
    <row r="554">
      <c r="A554" s="9" t="s">
        <v>1613</v>
      </c>
      <c r="B554" s="10">
        <v>44561.0</v>
      </c>
      <c r="C554" s="11">
        <v>1.0</v>
      </c>
      <c r="D554" s="9" t="s">
        <v>1614</v>
      </c>
      <c r="E554" s="11">
        <v>26310.0</v>
      </c>
      <c r="F554" s="9" t="s">
        <v>1661</v>
      </c>
      <c r="G554" s="9" t="s">
        <v>1582</v>
      </c>
      <c r="H554" s="9" t="s">
        <v>1583</v>
      </c>
      <c r="I554" s="9" t="s">
        <v>1584</v>
      </c>
      <c r="J554" s="10">
        <v>44222.0</v>
      </c>
      <c r="K554" s="10">
        <v>44561.0</v>
      </c>
      <c r="L554" s="9" t="s">
        <v>1662</v>
      </c>
      <c r="M554" s="9" t="s">
        <v>1663</v>
      </c>
      <c r="N554" s="12">
        <v>0.0</v>
      </c>
      <c r="O554" s="9" t="s">
        <v>1586</v>
      </c>
    </row>
    <row r="555">
      <c r="A555" s="9" t="s">
        <v>1615</v>
      </c>
      <c r="B555" s="10">
        <v>44286.0</v>
      </c>
      <c r="C555" s="11">
        <v>1.0</v>
      </c>
      <c r="D555" s="9" t="s">
        <v>1616</v>
      </c>
      <c r="E555" s="11">
        <v>26239.0</v>
      </c>
      <c r="F555" s="9" t="s">
        <v>1661</v>
      </c>
      <c r="G555" s="9" t="s">
        <v>1582</v>
      </c>
      <c r="H555" s="9" t="s">
        <v>1583</v>
      </c>
      <c r="I555" s="9" t="s">
        <v>1584</v>
      </c>
      <c r="J555" s="10">
        <v>44217.0</v>
      </c>
      <c r="K555" s="10">
        <v>44286.0</v>
      </c>
      <c r="L555" s="9" t="s">
        <v>1662</v>
      </c>
      <c r="M555" s="9" t="s">
        <v>1663</v>
      </c>
      <c r="N555" s="12">
        <v>-1000.0</v>
      </c>
      <c r="O555" s="9" t="s">
        <v>1586</v>
      </c>
    </row>
    <row r="556">
      <c r="A556" s="9" t="s">
        <v>1615</v>
      </c>
      <c r="B556" s="10">
        <v>44561.0</v>
      </c>
      <c r="C556" s="11">
        <v>2.0</v>
      </c>
      <c r="D556" s="9" t="s">
        <v>1616</v>
      </c>
      <c r="E556" s="11">
        <v>26239.0</v>
      </c>
      <c r="F556" s="9" t="s">
        <v>1661</v>
      </c>
      <c r="G556" s="9" t="s">
        <v>1582</v>
      </c>
      <c r="H556" s="9" t="s">
        <v>1583</v>
      </c>
      <c r="I556" s="9" t="s">
        <v>1584</v>
      </c>
      <c r="J556" s="10">
        <v>44217.0</v>
      </c>
      <c r="K556" s="10">
        <v>44561.0</v>
      </c>
      <c r="L556" s="9" t="s">
        <v>1662</v>
      </c>
      <c r="M556" s="9" t="s">
        <v>1663</v>
      </c>
      <c r="N556" s="12">
        <v>0.0</v>
      </c>
      <c r="O556" s="9" t="s">
        <v>1586</v>
      </c>
    </row>
    <row r="557">
      <c r="A557" s="9" t="s">
        <v>1617</v>
      </c>
      <c r="B557" s="10">
        <v>44561.0</v>
      </c>
      <c r="C557" s="11">
        <v>1.0</v>
      </c>
      <c r="D557" s="9" t="s">
        <v>1618</v>
      </c>
      <c r="E557" s="11">
        <v>27014.0</v>
      </c>
      <c r="F557" s="9" t="s">
        <v>1661</v>
      </c>
      <c r="G557" s="9" t="s">
        <v>1582</v>
      </c>
      <c r="H557" s="9" t="s">
        <v>1583</v>
      </c>
      <c r="I557" s="9" t="s">
        <v>1584</v>
      </c>
      <c r="J557" s="10">
        <v>44197.0</v>
      </c>
      <c r="K557" s="10">
        <v>44561.0</v>
      </c>
      <c r="L557" s="9" t="s">
        <v>1662</v>
      </c>
      <c r="M557" s="9" t="s">
        <v>1663</v>
      </c>
      <c r="N557" s="12">
        <v>9.87747E8</v>
      </c>
      <c r="O557" s="9" t="s">
        <v>1586</v>
      </c>
    </row>
    <row r="558">
      <c r="A558" s="9" t="s">
        <v>1619</v>
      </c>
      <c r="B558" s="10">
        <v>44561.0</v>
      </c>
      <c r="C558" s="11">
        <v>1.0</v>
      </c>
      <c r="D558" s="9" t="s">
        <v>1620</v>
      </c>
      <c r="E558" s="11">
        <v>26646.0</v>
      </c>
      <c r="F558" s="9" t="s">
        <v>1661</v>
      </c>
      <c r="G558" s="9" t="s">
        <v>1582</v>
      </c>
      <c r="H558" s="9" t="s">
        <v>1589</v>
      </c>
      <c r="I558" s="9" t="s">
        <v>1584</v>
      </c>
      <c r="J558" s="10">
        <v>44197.0</v>
      </c>
      <c r="K558" s="10">
        <v>44561.0</v>
      </c>
      <c r="L558" s="9" t="s">
        <v>1662</v>
      </c>
      <c r="M558" s="9" t="s">
        <v>1663</v>
      </c>
      <c r="N558" s="12">
        <v>-1.72075E8</v>
      </c>
      <c r="O558" s="9" t="s">
        <v>1586</v>
      </c>
    </row>
    <row r="559">
      <c r="A559" s="9" t="s">
        <v>1621</v>
      </c>
      <c r="B559" s="10">
        <v>44561.0</v>
      </c>
      <c r="C559" s="11">
        <v>1.0</v>
      </c>
      <c r="D559" s="9" t="s">
        <v>1622</v>
      </c>
      <c r="E559" s="11">
        <v>26344.0</v>
      </c>
      <c r="F559" s="9" t="s">
        <v>1661</v>
      </c>
      <c r="G559" s="9" t="s">
        <v>1582</v>
      </c>
      <c r="H559" s="9" t="s">
        <v>1583</v>
      </c>
      <c r="I559" s="9" t="s">
        <v>1584</v>
      </c>
      <c r="J559" s="10">
        <v>44272.0</v>
      </c>
      <c r="K559" s="10">
        <v>44561.0</v>
      </c>
      <c r="L559" s="9" t="s">
        <v>1662</v>
      </c>
      <c r="M559" s="9" t="s">
        <v>1663</v>
      </c>
      <c r="N559" s="12">
        <v>-58000.0</v>
      </c>
      <c r="O559" s="9" t="s">
        <v>1586</v>
      </c>
    </row>
    <row r="560">
      <c r="A560" s="9" t="s">
        <v>1623</v>
      </c>
      <c r="B560" s="10">
        <v>44561.0</v>
      </c>
      <c r="C560" s="11">
        <v>1.0</v>
      </c>
      <c r="D560" s="9" t="s">
        <v>1624</v>
      </c>
      <c r="E560" s="11">
        <v>26352.0</v>
      </c>
      <c r="F560" s="9" t="s">
        <v>1661</v>
      </c>
      <c r="G560" s="9" t="s">
        <v>1582</v>
      </c>
      <c r="H560" s="9" t="s">
        <v>1583</v>
      </c>
      <c r="I560" s="9" t="s">
        <v>1584</v>
      </c>
      <c r="J560" s="10">
        <v>44253.0</v>
      </c>
      <c r="K560" s="10">
        <v>44561.0</v>
      </c>
      <c r="L560" s="9" t="s">
        <v>1662</v>
      </c>
      <c r="M560" s="9" t="s">
        <v>1663</v>
      </c>
      <c r="N560" s="12">
        <v>-6.5786E7</v>
      </c>
      <c r="O560" s="9" t="s">
        <v>1586</v>
      </c>
    </row>
    <row r="561">
      <c r="A561" s="9" t="s">
        <v>1329</v>
      </c>
      <c r="B561" s="10">
        <v>44561.0</v>
      </c>
      <c r="C561" s="11">
        <v>1.0</v>
      </c>
      <c r="D561" s="9" t="s">
        <v>1330</v>
      </c>
      <c r="E561" s="11">
        <v>26220.0</v>
      </c>
      <c r="F561" s="9" t="s">
        <v>1661</v>
      </c>
      <c r="G561" s="9" t="s">
        <v>1582</v>
      </c>
      <c r="H561" s="9" t="s">
        <v>1583</v>
      </c>
      <c r="I561" s="9" t="s">
        <v>1584</v>
      </c>
      <c r="J561" s="10">
        <v>44197.0</v>
      </c>
      <c r="K561" s="10">
        <v>44561.0</v>
      </c>
      <c r="L561" s="9" t="s">
        <v>1662</v>
      </c>
      <c r="M561" s="9" t="s">
        <v>1663</v>
      </c>
      <c r="N561" s="12">
        <v>-3.6425E7</v>
      </c>
      <c r="O561" s="9" t="s">
        <v>1586</v>
      </c>
    </row>
    <row r="562">
      <c r="A562" s="9" t="s">
        <v>1625</v>
      </c>
      <c r="B562" s="10">
        <v>44561.0</v>
      </c>
      <c r="C562" s="11">
        <v>1.0</v>
      </c>
      <c r="D562" s="9" t="s">
        <v>1626</v>
      </c>
      <c r="E562" s="11">
        <v>26212.0</v>
      </c>
      <c r="F562" s="9" t="s">
        <v>1661</v>
      </c>
      <c r="G562" s="9" t="s">
        <v>1582</v>
      </c>
      <c r="H562" s="9" t="s">
        <v>1589</v>
      </c>
      <c r="I562" s="9" t="s">
        <v>1584</v>
      </c>
      <c r="J562" s="10">
        <v>44271.0</v>
      </c>
      <c r="K562" s="10">
        <v>44561.0</v>
      </c>
      <c r="L562" s="9" t="s">
        <v>1662</v>
      </c>
      <c r="M562" s="9" t="s">
        <v>1663</v>
      </c>
      <c r="N562" s="12">
        <v>-1.08534E8</v>
      </c>
      <c r="O562" s="9" t="s">
        <v>1586</v>
      </c>
    </row>
    <row r="563">
      <c r="A563" s="9" t="s">
        <v>1331</v>
      </c>
      <c r="B563" s="10">
        <v>44561.0</v>
      </c>
      <c r="C563" s="11">
        <v>1.0</v>
      </c>
      <c r="D563" s="9" t="s">
        <v>89</v>
      </c>
      <c r="E563" s="11">
        <v>4820.0</v>
      </c>
      <c r="F563" s="9" t="s">
        <v>1661</v>
      </c>
      <c r="G563" s="9" t="s">
        <v>1582</v>
      </c>
      <c r="H563" s="9" t="s">
        <v>1583</v>
      </c>
      <c r="I563" s="9" t="s">
        <v>1584</v>
      </c>
      <c r="J563" s="10">
        <v>44197.0</v>
      </c>
      <c r="K563" s="10">
        <v>44561.0</v>
      </c>
      <c r="L563" s="9" t="s">
        <v>1662</v>
      </c>
      <c r="M563" s="9" t="s">
        <v>1663</v>
      </c>
      <c r="N563" s="12">
        <v>1.3984946E10</v>
      </c>
      <c r="O563" s="9" t="s">
        <v>1586</v>
      </c>
    </row>
    <row r="564">
      <c r="A564" s="9" t="s">
        <v>1332</v>
      </c>
      <c r="B564" s="10">
        <v>44561.0</v>
      </c>
      <c r="C564" s="11">
        <v>1.0</v>
      </c>
      <c r="D564" s="9" t="s">
        <v>1333</v>
      </c>
      <c r="E564" s="11">
        <v>26433.0</v>
      </c>
      <c r="F564" s="9" t="s">
        <v>1661</v>
      </c>
      <c r="G564" s="9" t="s">
        <v>1582</v>
      </c>
      <c r="H564" s="9" t="s">
        <v>1583</v>
      </c>
      <c r="I564" s="9" t="s">
        <v>1584</v>
      </c>
      <c r="J564" s="10">
        <v>44197.0</v>
      </c>
      <c r="K564" s="10">
        <v>44561.0</v>
      </c>
      <c r="L564" s="9" t="s">
        <v>1662</v>
      </c>
      <c r="M564" s="9" t="s">
        <v>1663</v>
      </c>
      <c r="N564" s="12">
        <v>-3.46378E8</v>
      </c>
      <c r="O564" s="9" t="s">
        <v>1586</v>
      </c>
    </row>
    <row r="565">
      <c r="A565" s="9" t="s">
        <v>1334</v>
      </c>
      <c r="B565" s="10">
        <v>44561.0</v>
      </c>
      <c r="C565" s="11">
        <v>1.0</v>
      </c>
      <c r="D565" s="9" t="s">
        <v>255</v>
      </c>
      <c r="E565" s="11">
        <v>20710.0</v>
      </c>
      <c r="F565" s="9" t="s">
        <v>1661</v>
      </c>
      <c r="G565" s="9" t="s">
        <v>1582</v>
      </c>
      <c r="H565" s="9" t="s">
        <v>1583</v>
      </c>
      <c r="I565" s="9" t="s">
        <v>1584</v>
      </c>
      <c r="J565" s="10">
        <v>44197.0</v>
      </c>
      <c r="K565" s="10">
        <v>44561.0</v>
      </c>
      <c r="L565" s="9" t="s">
        <v>1662</v>
      </c>
      <c r="M565" s="9" t="s">
        <v>1663</v>
      </c>
      <c r="N565" s="12">
        <v>9.749E7</v>
      </c>
      <c r="O565" s="9" t="s">
        <v>1586</v>
      </c>
    </row>
    <row r="566">
      <c r="A566" s="9" t="s">
        <v>1335</v>
      </c>
      <c r="B566" s="10">
        <v>44561.0</v>
      </c>
      <c r="C566" s="11">
        <v>1.0</v>
      </c>
      <c r="D566" s="9" t="s">
        <v>1336</v>
      </c>
      <c r="E566" s="11">
        <v>23590.0</v>
      </c>
      <c r="F566" s="9" t="s">
        <v>1661</v>
      </c>
      <c r="G566" s="9" t="s">
        <v>1582</v>
      </c>
      <c r="H566" s="9" t="s">
        <v>1583</v>
      </c>
      <c r="I566" s="9" t="s">
        <v>1584</v>
      </c>
      <c r="J566" s="10">
        <v>44197.0</v>
      </c>
      <c r="K566" s="10">
        <v>44561.0</v>
      </c>
      <c r="L566" s="9" t="s">
        <v>1662</v>
      </c>
      <c r="M566" s="9" t="s">
        <v>1663</v>
      </c>
      <c r="N566" s="12">
        <v>1.88035E8</v>
      </c>
      <c r="O566" s="9" t="s">
        <v>1586</v>
      </c>
    </row>
    <row r="567">
      <c r="A567" s="9" t="s">
        <v>1627</v>
      </c>
      <c r="B567" s="10">
        <v>44408.0</v>
      </c>
      <c r="C567" s="11">
        <v>1.0</v>
      </c>
      <c r="D567" s="9" t="s">
        <v>1628</v>
      </c>
      <c r="E567" s="11">
        <v>26735.0</v>
      </c>
      <c r="F567" s="9" t="s">
        <v>1661</v>
      </c>
      <c r="G567" s="9" t="s">
        <v>1582</v>
      </c>
      <c r="H567" s="9" t="s">
        <v>1583</v>
      </c>
      <c r="I567" s="9" t="s">
        <v>1584</v>
      </c>
      <c r="J567" s="10">
        <v>44342.0</v>
      </c>
      <c r="K567" s="10">
        <v>44408.0</v>
      </c>
      <c r="L567" s="9" t="s">
        <v>1662</v>
      </c>
      <c r="M567" s="9" t="s">
        <v>1663</v>
      </c>
      <c r="N567" s="12">
        <v>-1582000.0</v>
      </c>
      <c r="O567" s="9" t="s">
        <v>1586</v>
      </c>
    </row>
    <row r="568">
      <c r="A568" s="9" t="s">
        <v>1627</v>
      </c>
      <c r="B568" s="10">
        <v>44561.0</v>
      </c>
      <c r="C568" s="11">
        <v>1.0</v>
      </c>
      <c r="D568" s="9" t="s">
        <v>1628</v>
      </c>
      <c r="E568" s="11">
        <v>26735.0</v>
      </c>
      <c r="F568" s="9" t="s">
        <v>1661</v>
      </c>
      <c r="G568" s="9" t="s">
        <v>1582</v>
      </c>
      <c r="H568" s="9" t="s">
        <v>1583</v>
      </c>
      <c r="I568" s="9" t="s">
        <v>1584</v>
      </c>
      <c r="J568" s="10">
        <v>44342.0</v>
      </c>
      <c r="K568" s="10">
        <v>44561.0</v>
      </c>
      <c r="L568" s="9" t="s">
        <v>1662</v>
      </c>
      <c r="M568" s="9" t="s">
        <v>1663</v>
      </c>
      <c r="N568" s="12">
        <v>-5832000.0</v>
      </c>
      <c r="O568" s="9" t="s">
        <v>1586</v>
      </c>
    </row>
    <row r="569">
      <c r="A569" s="9" t="s">
        <v>1337</v>
      </c>
      <c r="B569" s="10">
        <v>44561.0</v>
      </c>
      <c r="C569" s="11">
        <v>1.0</v>
      </c>
      <c r="D569" s="9" t="s">
        <v>187</v>
      </c>
      <c r="E569" s="11">
        <v>15458.0</v>
      </c>
      <c r="F569" s="9" t="s">
        <v>1661</v>
      </c>
      <c r="G569" s="9" t="s">
        <v>1582</v>
      </c>
      <c r="H569" s="9" t="s">
        <v>1583</v>
      </c>
      <c r="I569" s="9" t="s">
        <v>1584</v>
      </c>
      <c r="J569" s="10">
        <v>44197.0</v>
      </c>
      <c r="K569" s="10">
        <v>44561.0</v>
      </c>
      <c r="L569" s="9" t="s">
        <v>1662</v>
      </c>
      <c r="M569" s="9" t="s">
        <v>1663</v>
      </c>
      <c r="N569" s="12">
        <v>7.3894E7</v>
      </c>
      <c r="O569" s="9" t="s">
        <v>1586</v>
      </c>
    </row>
    <row r="570">
      <c r="A570" s="9" t="s">
        <v>1338</v>
      </c>
      <c r="B570" s="10">
        <v>44561.0</v>
      </c>
      <c r="C570" s="11">
        <v>1.0</v>
      </c>
      <c r="D570" s="9" t="s">
        <v>1339</v>
      </c>
      <c r="E570" s="11">
        <v>26727.0</v>
      </c>
      <c r="F570" s="9" t="s">
        <v>1661</v>
      </c>
      <c r="G570" s="9" t="s">
        <v>1582</v>
      </c>
      <c r="H570" s="9" t="s">
        <v>1583</v>
      </c>
      <c r="I570" s="9" t="s">
        <v>1584</v>
      </c>
      <c r="J570" s="10">
        <v>44197.0</v>
      </c>
      <c r="K570" s="10">
        <v>44561.0</v>
      </c>
      <c r="L570" s="9" t="s">
        <v>1662</v>
      </c>
      <c r="M570" s="9" t="s">
        <v>1663</v>
      </c>
      <c r="N570" s="12">
        <v>-1.4469E8</v>
      </c>
      <c r="O570" s="9" t="s">
        <v>1586</v>
      </c>
    </row>
    <row r="571">
      <c r="A571" s="9" t="s">
        <v>1340</v>
      </c>
      <c r="B571" s="10">
        <v>44561.0</v>
      </c>
      <c r="C571" s="11">
        <v>3.0</v>
      </c>
      <c r="D571" s="9" t="s">
        <v>1341</v>
      </c>
      <c r="E571" s="11">
        <v>26441.0</v>
      </c>
      <c r="F571" s="9" t="s">
        <v>1661</v>
      </c>
      <c r="G571" s="9" t="s">
        <v>1582</v>
      </c>
      <c r="H571" s="9" t="s">
        <v>1583</v>
      </c>
      <c r="I571" s="9" t="s">
        <v>1584</v>
      </c>
      <c r="J571" s="10">
        <v>44197.0</v>
      </c>
      <c r="K571" s="10">
        <v>44561.0</v>
      </c>
      <c r="L571" s="9" t="s">
        <v>1662</v>
      </c>
      <c r="M571" s="9" t="s">
        <v>1663</v>
      </c>
      <c r="N571" s="12">
        <v>5.98231E8</v>
      </c>
      <c r="O571" s="9" t="s">
        <v>1586</v>
      </c>
    </row>
    <row r="572">
      <c r="A572" s="9" t="s">
        <v>1629</v>
      </c>
      <c r="B572" s="10">
        <v>44561.0</v>
      </c>
      <c r="C572" s="11">
        <v>1.0</v>
      </c>
      <c r="D572" s="9" t="s">
        <v>1630</v>
      </c>
      <c r="E572" s="11">
        <v>26492.0</v>
      </c>
      <c r="F572" s="9" t="s">
        <v>1661</v>
      </c>
      <c r="G572" s="9" t="s">
        <v>1582</v>
      </c>
      <c r="H572" s="9" t="s">
        <v>1589</v>
      </c>
      <c r="I572" s="9" t="s">
        <v>1584</v>
      </c>
      <c r="J572" s="10">
        <v>44320.0</v>
      </c>
      <c r="K572" s="10">
        <v>44561.0</v>
      </c>
      <c r="L572" s="9" t="s">
        <v>1662</v>
      </c>
      <c r="M572" s="9" t="s">
        <v>1663</v>
      </c>
      <c r="N572" s="12">
        <v>-558000.0</v>
      </c>
      <c r="O572" s="9" t="s">
        <v>1586</v>
      </c>
    </row>
    <row r="573">
      <c r="A573" s="9" t="s">
        <v>1631</v>
      </c>
      <c r="B573" s="10">
        <v>44408.0</v>
      </c>
      <c r="C573" s="11">
        <v>1.0</v>
      </c>
      <c r="D573" s="9" t="s">
        <v>1632</v>
      </c>
      <c r="E573" s="11">
        <v>26743.0</v>
      </c>
      <c r="F573" s="9" t="s">
        <v>1661</v>
      </c>
      <c r="G573" s="9" t="s">
        <v>1582</v>
      </c>
      <c r="H573" s="9" t="s">
        <v>1583</v>
      </c>
      <c r="I573" s="9" t="s">
        <v>1584</v>
      </c>
      <c r="J573" s="10">
        <v>44342.0</v>
      </c>
      <c r="K573" s="10">
        <v>44408.0</v>
      </c>
      <c r="L573" s="9" t="s">
        <v>1662</v>
      </c>
      <c r="M573" s="9" t="s">
        <v>1663</v>
      </c>
      <c r="N573" s="12">
        <v>-1587000.0</v>
      </c>
      <c r="O573" s="9" t="s">
        <v>1586</v>
      </c>
    </row>
    <row r="574">
      <c r="A574" s="9" t="s">
        <v>1631</v>
      </c>
      <c r="B574" s="10">
        <v>44561.0</v>
      </c>
      <c r="C574" s="11">
        <v>1.0</v>
      </c>
      <c r="D574" s="9" t="s">
        <v>1632</v>
      </c>
      <c r="E574" s="11">
        <v>26743.0</v>
      </c>
      <c r="F574" s="9" t="s">
        <v>1661</v>
      </c>
      <c r="G574" s="9" t="s">
        <v>1582</v>
      </c>
      <c r="H574" s="9" t="s">
        <v>1583</v>
      </c>
      <c r="I574" s="9" t="s">
        <v>1584</v>
      </c>
      <c r="J574" s="10">
        <v>44342.0</v>
      </c>
      <c r="K574" s="10">
        <v>44561.0</v>
      </c>
      <c r="L574" s="9" t="s">
        <v>1662</v>
      </c>
      <c r="M574" s="9" t="s">
        <v>1663</v>
      </c>
      <c r="N574" s="12">
        <v>1.46997E8</v>
      </c>
      <c r="O574" s="9" t="s">
        <v>1586</v>
      </c>
    </row>
    <row r="575">
      <c r="A575" s="9" t="s">
        <v>1342</v>
      </c>
      <c r="B575" s="10">
        <v>44561.0</v>
      </c>
      <c r="C575" s="11">
        <v>1.0</v>
      </c>
      <c r="D575" s="9" t="s">
        <v>1343</v>
      </c>
      <c r="E575" s="11">
        <v>80217.0</v>
      </c>
      <c r="F575" s="9" t="s">
        <v>1661</v>
      </c>
      <c r="G575" s="9" t="s">
        <v>1582</v>
      </c>
      <c r="H575" s="9" t="s">
        <v>1583</v>
      </c>
      <c r="I575" s="9" t="s">
        <v>1584</v>
      </c>
      <c r="J575" s="10">
        <v>44197.0</v>
      </c>
      <c r="K575" s="10">
        <v>44561.0</v>
      </c>
      <c r="L575" s="9" t="s">
        <v>1662</v>
      </c>
      <c r="M575" s="9" t="s">
        <v>1663</v>
      </c>
      <c r="N575" s="12">
        <v>0.0</v>
      </c>
      <c r="O575" s="9" t="s">
        <v>1586</v>
      </c>
    </row>
    <row r="576">
      <c r="A576" s="9" t="s">
        <v>1344</v>
      </c>
      <c r="B576" s="10">
        <v>44561.0</v>
      </c>
      <c r="C576" s="11">
        <v>1.0</v>
      </c>
      <c r="D576" s="9" t="s">
        <v>1345</v>
      </c>
      <c r="E576" s="11">
        <v>24058.0</v>
      </c>
      <c r="F576" s="9" t="s">
        <v>1661</v>
      </c>
      <c r="G576" s="9" t="s">
        <v>1582</v>
      </c>
      <c r="H576" s="9" t="s">
        <v>1583</v>
      </c>
      <c r="I576" s="9" t="s">
        <v>1584</v>
      </c>
      <c r="J576" s="10">
        <v>44197.0</v>
      </c>
      <c r="K576" s="10">
        <v>44561.0</v>
      </c>
      <c r="L576" s="9" t="s">
        <v>1662</v>
      </c>
      <c r="M576" s="9" t="s">
        <v>1663</v>
      </c>
      <c r="N576" s="12">
        <v>-5625000.0</v>
      </c>
      <c r="O576" s="9" t="s">
        <v>1586</v>
      </c>
    </row>
    <row r="577">
      <c r="A577" s="9" t="s">
        <v>1633</v>
      </c>
      <c r="B577" s="10">
        <v>44561.0</v>
      </c>
      <c r="C577" s="11">
        <v>1.0</v>
      </c>
      <c r="D577" s="9" t="s">
        <v>1634</v>
      </c>
      <c r="E577" s="11">
        <v>26778.0</v>
      </c>
      <c r="F577" s="9" t="s">
        <v>1661</v>
      </c>
      <c r="G577" s="9" t="s">
        <v>1582</v>
      </c>
      <c r="H577" s="9" t="s">
        <v>1583</v>
      </c>
      <c r="I577" s="9" t="s">
        <v>1584</v>
      </c>
      <c r="J577" s="10">
        <v>44400.0</v>
      </c>
      <c r="K577" s="10">
        <v>44561.0</v>
      </c>
      <c r="L577" s="9" t="s">
        <v>1662</v>
      </c>
      <c r="M577" s="9" t="s">
        <v>1663</v>
      </c>
      <c r="N577" s="12">
        <v>-19000.0</v>
      </c>
      <c r="O577" s="9" t="s">
        <v>1586</v>
      </c>
    </row>
    <row r="578">
      <c r="A578" s="9" t="s">
        <v>1635</v>
      </c>
      <c r="B578" s="10">
        <v>44561.0</v>
      </c>
      <c r="C578" s="11">
        <v>1.0</v>
      </c>
      <c r="D578" s="9" t="s">
        <v>1636</v>
      </c>
      <c r="E578" s="11">
        <v>26450.0</v>
      </c>
      <c r="F578" s="9" t="s">
        <v>1661</v>
      </c>
      <c r="G578" s="9" t="s">
        <v>1582</v>
      </c>
      <c r="H578" s="9" t="s">
        <v>1583</v>
      </c>
      <c r="I578" s="9" t="s">
        <v>1584</v>
      </c>
      <c r="J578" s="10">
        <v>44400.0</v>
      </c>
      <c r="K578" s="10">
        <v>44561.0</v>
      </c>
      <c r="L578" s="9" t="s">
        <v>1662</v>
      </c>
      <c r="M578" s="9" t="s">
        <v>1663</v>
      </c>
      <c r="N578" s="12">
        <v>-44000.0</v>
      </c>
      <c r="O578" s="9" t="s">
        <v>1586</v>
      </c>
    </row>
    <row r="579">
      <c r="A579" s="9" t="s">
        <v>1637</v>
      </c>
      <c r="B579" s="10">
        <v>44561.0</v>
      </c>
      <c r="C579" s="11">
        <v>1.0</v>
      </c>
      <c r="D579" s="9" t="s">
        <v>1638</v>
      </c>
      <c r="E579" s="11">
        <v>26751.0</v>
      </c>
      <c r="F579" s="9" t="s">
        <v>1661</v>
      </c>
      <c r="G579" s="9" t="s">
        <v>1582</v>
      </c>
      <c r="H579" s="9" t="s">
        <v>1583</v>
      </c>
      <c r="I579" s="9" t="s">
        <v>1584</v>
      </c>
      <c r="J579" s="10">
        <v>44400.0</v>
      </c>
      <c r="K579" s="10">
        <v>44561.0</v>
      </c>
      <c r="L579" s="9" t="s">
        <v>1662</v>
      </c>
      <c r="M579" s="9" t="s">
        <v>1663</v>
      </c>
      <c r="N579" s="12">
        <v>-44000.0</v>
      </c>
      <c r="O579" s="9" t="s">
        <v>1586</v>
      </c>
    </row>
    <row r="580">
      <c r="A580" s="9" t="s">
        <v>1346</v>
      </c>
      <c r="B580" s="10">
        <v>44561.0</v>
      </c>
      <c r="C580" s="11">
        <v>1.0</v>
      </c>
      <c r="D580" s="9" t="s">
        <v>1347</v>
      </c>
      <c r="E580" s="11">
        <v>6815.0</v>
      </c>
      <c r="F580" s="9" t="s">
        <v>1661</v>
      </c>
      <c r="G580" s="9" t="s">
        <v>1582</v>
      </c>
      <c r="H580" s="9" t="s">
        <v>1583</v>
      </c>
      <c r="I580" s="9" t="s">
        <v>1584</v>
      </c>
      <c r="J580" s="10">
        <v>44197.0</v>
      </c>
      <c r="K580" s="10">
        <v>44561.0</v>
      </c>
      <c r="L580" s="9" t="s">
        <v>1662</v>
      </c>
      <c r="M580" s="9" t="s">
        <v>1663</v>
      </c>
      <c r="N580" s="12">
        <v>-5.4161E7</v>
      </c>
      <c r="O580" s="9" t="s">
        <v>1586</v>
      </c>
    </row>
    <row r="581">
      <c r="A581" s="9" t="s">
        <v>1348</v>
      </c>
      <c r="B581" s="10">
        <v>44561.0</v>
      </c>
      <c r="C581" s="11">
        <v>2.0</v>
      </c>
      <c r="D581" s="9" t="s">
        <v>1349</v>
      </c>
      <c r="E581" s="11">
        <v>25631.0</v>
      </c>
      <c r="F581" s="9" t="s">
        <v>1661</v>
      </c>
      <c r="G581" s="9" t="s">
        <v>1582</v>
      </c>
      <c r="H581" s="9" t="s">
        <v>1583</v>
      </c>
      <c r="I581" s="9" t="s">
        <v>1584</v>
      </c>
      <c r="J581" s="10">
        <v>44197.0</v>
      </c>
      <c r="K581" s="10">
        <v>44561.0</v>
      </c>
      <c r="L581" s="9" t="s">
        <v>1662</v>
      </c>
      <c r="M581" s="9" t="s">
        <v>1663</v>
      </c>
      <c r="N581" s="12">
        <v>4.9487E7</v>
      </c>
      <c r="O581" s="9" t="s">
        <v>1586</v>
      </c>
    </row>
    <row r="582">
      <c r="A582" s="9" t="s">
        <v>1639</v>
      </c>
      <c r="B582" s="10">
        <v>44561.0</v>
      </c>
      <c r="C582" s="11">
        <v>1.0</v>
      </c>
      <c r="D582" s="9" t="s">
        <v>1640</v>
      </c>
      <c r="E582" s="11">
        <v>26824.0</v>
      </c>
      <c r="F582" s="9" t="s">
        <v>1661</v>
      </c>
      <c r="G582" s="9" t="s">
        <v>1582</v>
      </c>
      <c r="H582" s="9" t="s">
        <v>1583</v>
      </c>
      <c r="I582" s="9" t="s">
        <v>1584</v>
      </c>
      <c r="J582" s="10">
        <v>44417.0</v>
      </c>
      <c r="K582" s="10">
        <v>44561.0</v>
      </c>
      <c r="L582" s="9" t="s">
        <v>1662</v>
      </c>
      <c r="M582" s="9" t="s">
        <v>1663</v>
      </c>
      <c r="N582" s="12">
        <v>-138000.0</v>
      </c>
      <c r="O582" s="9" t="s">
        <v>1586</v>
      </c>
    </row>
    <row r="583">
      <c r="A583" s="9" t="s">
        <v>1350</v>
      </c>
      <c r="B583" s="10">
        <v>44561.0</v>
      </c>
      <c r="C583" s="11">
        <v>1.0</v>
      </c>
      <c r="D583" s="9" t="s">
        <v>203</v>
      </c>
      <c r="E583" s="11">
        <v>20524.0</v>
      </c>
      <c r="F583" s="9" t="s">
        <v>1661</v>
      </c>
      <c r="G583" s="9" t="s">
        <v>1582</v>
      </c>
      <c r="H583" s="9" t="s">
        <v>1583</v>
      </c>
      <c r="I583" s="9" t="s">
        <v>1584</v>
      </c>
      <c r="J583" s="10">
        <v>44197.0</v>
      </c>
      <c r="K583" s="10">
        <v>44561.0</v>
      </c>
      <c r="L583" s="9" t="s">
        <v>1662</v>
      </c>
      <c r="M583" s="9" t="s">
        <v>1663</v>
      </c>
      <c r="N583" s="12">
        <v>2.31212E8</v>
      </c>
      <c r="O583" s="9" t="s">
        <v>1586</v>
      </c>
    </row>
    <row r="584">
      <c r="A584" s="9" t="s">
        <v>1351</v>
      </c>
      <c r="B584" s="10">
        <v>44561.0</v>
      </c>
      <c r="C584" s="11">
        <v>1.0</v>
      </c>
      <c r="D584" s="9" t="s">
        <v>135</v>
      </c>
      <c r="E584" s="11">
        <v>14443.0</v>
      </c>
      <c r="F584" s="9" t="s">
        <v>1661</v>
      </c>
      <c r="G584" s="9" t="s">
        <v>1582</v>
      </c>
      <c r="H584" s="9" t="s">
        <v>1583</v>
      </c>
      <c r="I584" s="9" t="s">
        <v>1584</v>
      </c>
      <c r="J584" s="10">
        <v>44197.0</v>
      </c>
      <c r="K584" s="10">
        <v>44561.0</v>
      </c>
      <c r="L584" s="9" t="s">
        <v>1662</v>
      </c>
      <c r="M584" s="9" t="s">
        <v>1663</v>
      </c>
      <c r="N584" s="12">
        <v>2.305869E9</v>
      </c>
      <c r="O584" s="9" t="s">
        <v>1586</v>
      </c>
    </row>
    <row r="585">
      <c r="A585" s="9" t="s">
        <v>1352</v>
      </c>
      <c r="B585" s="10">
        <v>44561.0</v>
      </c>
      <c r="C585" s="11">
        <v>1.0</v>
      </c>
      <c r="D585" s="9" t="s">
        <v>1353</v>
      </c>
      <c r="E585" s="11">
        <v>26506.0</v>
      </c>
      <c r="F585" s="9" t="s">
        <v>1661</v>
      </c>
      <c r="G585" s="9" t="s">
        <v>1582</v>
      </c>
      <c r="H585" s="9" t="s">
        <v>1583</v>
      </c>
      <c r="I585" s="9" t="s">
        <v>1584</v>
      </c>
      <c r="J585" s="10">
        <v>44197.0</v>
      </c>
      <c r="K585" s="10">
        <v>44561.0</v>
      </c>
      <c r="L585" s="9" t="s">
        <v>1662</v>
      </c>
      <c r="M585" s="9" t="s">
        <v>1663</v>
      </c>
      <c r="N585" s="12">
        <v>2.97274E8</v>
      </c>
      <c r="O585" s="9" t="s">
        <v>1586</v>
      </c>
    </row>
    <row r="586">
      <c r="A586" s="9" t="s">
        <v>1354</v>
      </c>
      <c r="B586" s="10">
        <v>44561.0</v>
      </c>
      <c r="C586" s="11">
        <v>1.0</v>
      </c>
      <c r="D586" s="9" t="s">
        <v>1355</v>
      </c>
      <c r="E586" s="11">
        <v>26913.0</v>
      </c>
      <c r="F586" s="9" t="s">
        <v>1661</v>
      </c>
      <c r="G586" s="9" t="s">
        <v>1582</v>
      </c>
      <c r="H586" s="9" t="s">
        <v>1583</v>
      </c>
      <c r="I586" s="9" t="s">
        <v>1584</v>
      </c>
      <c r="J586" s="10">
        <v>44197.0</v>
      </c>
      <c r="K586" s="10">
        <v>44561.0</v>
      </c>
      <c r="L586" s="9" t="s">
        <v>1662</v>
      </c>
      <c r="M586" s="9" t="s">
        <v>1663</v>
      </c>
      <c r="N586" s="12">
        <v>-5075000.0</v>
      </c>
      <c r="O586" s="9" t="s">
        <v>1586</v>
      </c>
    </row>
    <row r="587">
      <c r="A587" s="9" t="s">
        <v>1356</v>
      </c>
      <c r="B587" s="10">
        <v>44561.0</v>
      </c>
      <c r="C587" s="11">
        <v>1.0</v>
      </c>
      <c r="D587" s="9" t="s">
        <v>1357</v>
      </c>
      <c r="E587" s="11">
        <v>24848.0</v>
      </c>
      <c r="F587" s="9" t="s">
        <v>1661</v>
      </c>
      <c r="G587" s="9" t="s">
        <v>1582</v>
      </c>
      <c r="H587" s="9" t="s">
        <v>1583</v>
      </c>
      <c r="I587" s="9" t="s">
        <v>1584</v>
      </c>
      <c r="J587" s="10">
        <v>44197.0</v>
      </c>
      <c r="K587" s="10">
        <v>44561.0</v>
      </c>
      <c r="L587" s="9" t="s">
        <v>1662</v>
      </c>
      <c r="M587" s="9" t="s">
        <v>1663</v>
      </c>
      <c r="N587" s="12">
        <v>3.29008E8</v>
      </c>
      <c r="O587" s="9" t="s">
        <v>1586</v>
      </c>
    </row>
    <row r="588">
      <c r="A588" s="9" t="s">
        <v>1358</v>
      </c>
      <c r="B588" s="10">
        <v>44561.0</v>
      </c>
      <c r="C588" s="11">
        <v>2.0</v>
      </c>
      <c r="D588" s="9" t="s">
        <v>1359</v>
      </c>
      <c r="E588" s="11">
        <v>25763.0</v>
      </c>
      <c r="F588" s="9" t="s">
        <v>1661</v>
      </c>
      <c r="G588" s="9" t="s">
        <v>1582</v>
      </c>
      <c r="H588" s="9" t="s">
        <v>1583</v>
      </c>
      <c r="I588" s="9" t="s">
        <v>1584</v>
      </c>
      <c r="J588" s="10">
        <v>44197.0</v>
      </c>
      <c r="K588" s="10">
        <v>44561.0</v>
      </c>
      <c r="L588" s="9" t="s">
        <v>1662</v>
      </c>
      <c r="M588" s="9" t="s">
        <v>1663</v>
      </c>
      <c r="N588" s="12">
        <v>1.07111E8</v>
      </c>
      <c r="O588" s="9" t="s">
        <v>1586</v>
      </c>
    </row>
    <row r="589">
      <c r="A589" s="9" t="s">
        <v>1360</v>
      </c>
      <c r="B589" s="10">
        <v>44561.0</v>
      </c>
      <c r="C589" s="11">
        <v>1.0</v>
      </c>
      <c r="D589" s="9" t="s">
        <v>316</v>
      </c>
      <c r="E589" s="11">
        <v>20346.0</v>
      </c>
      <c r="F589" s="9" t="s">
        <v>1661</v>
      </c>
      <c r="G589" s="9" t="s">
        <v>1582</v>
      </c>
      <c r="H589" s="9" t="s">
        <v>1583</v>
      </c>
      <c r="I589" s="9" t="s">
        <v>1584</v>
      </c>
      <c r="J589" s="10">
        <v>44197.0</v>
      </c>
      <c r="K589" s="10">
        <v>44561.0</v>
      </c>
      <c r="L589" s="9" t="s">
        <v>1662</v>
      </c>
      <c r="M589" s="9" t="s">
        <v>1663</v>
      </c>
      <c r="N589" s="12">
        <v>7.8192E7</v>
      </c>
      <c r="O589" s="9" t="s">
        <v>1586</v>
      </c>
    </row>
    <row r="590">
      <c r="A590" s="9" t="s">
        <v>1361</v>
      </c>
      <c r="B590" s="10">
        <v>44561.0</v>
      </c>
      <c r="C590" s="11">
        <v>1.0</v>
      </c>
      <c r="D590" s="9" t="s">
        <v>77</v>
      </c>
      <c r="E590" s="11">
        <v>701.0</v>
      </c>
      <c r="F590" s="9" t="s">
        <v>1661</v>
      </c>
      <c r="G590" s="9" t="s">
        <v>1582</v>
      </c>
      <c r="H590" s="9" t="s">
        <v>1583</v>
      </c>
      <c r="I590" s="9" t="s">
        <v>1584</v>
      </c>
      <c r="J590" s="10">
        <v>44197.0</v>
      </c>
      <c r="K590" s="10">
        <v>44561.0</v>
      </c>
      <c r="L590" s="9" t="s">
        <v>1662</v>
      </c>
      <c r="M590" s="9" t="s">
        <v>1663</v>
      </c>
      <c r="N590" s="12">
        <v>-3.6857E7</v>
      </c>
      <c r="O590" s="9" t="s">
        <v>1586</v>
      </c>
    </row>
    <row r="591">
      <c r="A591" s="9" t="s">
        <v>1362</v>
      </c>
      <c r="B591" s="10">
        <v>44561.0</v>
      </c>
      <c r="C591" s="11">
        <v>1.0</v>
      </c>
      <c r="D591" s="9" t="s">
        <v>1363</v>
      </c>
      <c r="E591" s="11">
        <v>16241.0</v>
      </c>
      <c r="F591" s="9" t="s">
        <v>1661</v>
      </c>
      <c r="G591" s="9" t="s">
        <v>1582</v>
      </c>
      <c r="H591" s="9" t="s">
        <v>1583</v>
      </c>
      <c r="I591" s="9" t="s">
        <v>1584</v>
      </c>
      <c r="J591" s="10">
        <v>44197.0</v>
      </c>
      <c r="K591" s="10">
        <v>44561.0</v>
      </c>
      <c r="L591" s="9" t="s">
        <v>1662</v>
      </c>
      <c r="M591" s="9" t="s">
        <v>1663</v>
      </c>
      <c r="N591" s="12">
        <v>9.3096E7</v>
      </c>
      <c r="O591" s="9" t="s">
        <v>1586</v>
      </c>
    </row>
    <row r="592">
      <c r="A592" s="9" t="s">
        <v>1364</v>
      </c>
      <c r="B592" s="10">
        <v>44561.0</v>
      </c>
      <c r="C592" s="11">
        <v>1.0</v>
      </c>
      <c r="D592" s="9" t="s">
        <v>109</v>
      </c>
      <c r="E592" s="11">
        <v>14826.0</v>
      </c>
      <c r="F592" s="9" t="s">
        <v>1661</v>
      </c>
      <c r="G592" s="9" t="s">
        <v>1582</v>
      </c>
      <c r="H592" s="9" t="s">
        <v>1583</v>
      </c>
      <c r="I592" s="9" t="s">
        <v>1584</v>
      </c>
      <c r="J592" s="10">
        <v>44197.0</v>
      </c>
      <c r="K592" s="10">
        <v>44561.0</v>
      </c>
      <c r="L592" s="9" t="s">
        <v>1662</v>
      </c>
      <c r="M592" s="9" t="s">
        <v>1663</v>
      </c>
      <c r="N592" s="12">
        <v>8.02E8</v>
      </c>
      <c r="O592" s="9" t="s">
        <v>1586</v>
      </c>
    </row>
    <row r="593">
      <c r="A593" s="9" t="s">
        <v>1365</v>
      </c>
      <c r="B593" s="10">
        <v>44561.0</v>
      </c>
      <c r="C593" s="11">
        <v>1.0</v>
      </c>
      <c r="D593" s="9" t="s">
        <v>1366</v>
      </c>
      <c r="E593" s="11">
        <v>22470.0</v>
      </c>
      <c r="F593" s="9" t="s">
        <v>1661</v>
      </c>
      <c r="G593" s="9" t="s">
        <v>1582</v>
      </c>
      <c r="H593" s="9" t="s">
        <v>1583</v>
      </c>
      <c r="I593" s="9" t="s">
        <v>1584</v>
      </c>
      <c r="J593" s="10">
        <v>44197.0</v>
      </c>
      <c r="K593" s="10">
        <v>44561.0</v>
      </c>
      <c r="L593" s="9" t="s">
        <v>1662</v>
      </c>
      <c r="M593" s="9" t="s">
        <v>1663</v>
      </c>
      <c r="N593" s="12">
        <v>5.90661E8</v>
      </c>
      <c r="O593" s="9" t="s">
        <v>1586</v>
      </c>
    </row>
    <row r="594">
      <c r="A594" s="9" t="s">
        <v>1367</v>
      </c>
      <c r="B594" s="10">
        <v>44561.0</v>
      </c>
      <c r="C594" s="11">
        <v>1.0</v>
      </c>
      <c r="D594" s="9" t="s">
        <v>223</v>
      </c>
      <c r="E594" s="11">
        <v>20877.0</v>
      </c>
      <c r="F594" s="9" t="s">
        <v>1661</v>
      </c>
      <c r="G594" s="9" t="s">
        <v>1582</v>
      </c>
      <c r="H594" s="9" t="s">
        <v>1583</v>
      </c>
      <c r="I594" s="9" t="s">
        <v>1584</v>
      </c>
      <c r="J594" s="10">
        <v>44197.0</v>
      </c>
      <c r="K594" s="10">
        <v>44561.0</v>
      </c>
      <c r="L594" s="9" t="s">
        <v>1662</v>
      </c>
      <c r="M594" s="9" t="s">
        <v>1663</v>
      </c>
      <c r="N594" s="12">
        <v>1.00969E8</v>
      </c>
      <c r="O594" s="9" t="s">
        <v>1586</v>
      </c>
    </row>
    <row r="595">
      <c r="A595" s="9" t="s">
        <v>1368</v>
      </c>
      <c r="B595" s="10">
        <v>44561.0</v>
      </c>
      <c r="C595" s="11">
        <v>1.0</v>
      </c>
      <c r="D595" s="9" t="s">
        <v>325</v>
      </c>
      <c r="E595" s="11">
        <v>21440.0</v>
      </c>
      <c r="F595" s="9" t="s">
        <v>1661</v>
      </c>
      <c r="G595" s="9" t="s">
        <v>1582</v>
      </c>
      <c r="H595" s="9" t="s">
        <v>1583</v>
      </c>
      <c r="I595" s="9" t="s">
        <v>1584</v>
      </c>
      <c r="J595" s="10">
        <v>44197.0</v>
      </c>
      <c r="K595" s="10">
        <v>44561.0</v>
      </c>
      <c r="L595" s="9" t="s">
        <v>1662</v>
      </c>
      <c r="M595" s="9" t="s">
        <v>1663</v>
      </c>
      <c r="N595" s="12">
        <v>-8.04313E8</v>
      </c>
      <c r="O595" s="9" t="s">
        <v>1586</v>
      </c>
    </row>
    <row r="596">
      <c r="A596" s="9" t="s">
        <v>1369</v>
      </c>
      <c r="B596" s="10">
        <v>44561.0</v>
      </c>
      <c r="C596" s="11">
        <v>1.0</v>
      </c>
      <c r="D596" s="9" t="s">
        <v>85</v>
      </c>
      <c r="E596" s="11">
        <v>12190.0</v>
      </c>
      <c r="F596" s="9" t="s">
        <v>1661</v>
      </c>
      <c r="G596" s="9" t="s">
        <v>1582</v>
      </c>
      <c r="H596" s="9" t="s">
        <v>1583</v>
      </c>
      <c r="I596" s="9" t="s">
        <v>1584</v>
      </c>
      <c r="J596" s="10">
        <v>44197.0</v>
      </c>
      <c r="K596" s="10">
        <v>44561.0</v>
      </c>
      <c r="L596" s="9" t="s">
        <v>1662</v>
      </c>
      <c r="M596" s="9" t="s">
        <v>1663</v>
      </c>
      <c r="N596" s="12">
        <v>6.6906E7</v>
      </c>
      <c r="O596" s="9" t="s">
        <v>1586</v>
      </c>
    </row>
    <row r="597">
      <c r="A597" s="9" t="s">
        <v>1370</v>
      </c>
      <c r="B597" s="10">
        <v>44561.0</v>
      </c>
      <c r="C597" s="11">
        <v>2.0</v>
      </c>
      <c r="D597" s="9" t="s">
        <v>1371</v>
      </c>
      <c r="E597" s="11">
        <v>19836.0</v>
      </c>
      <c r="F597" s="9" t="s">
        <v>1661</v>
      </c>
      <c r="G597" s="9" t="s">
        <v>1582</v>
      </c>
      <c r="H597" s="9" t="s">
        <v>1583</v>
      </c>
      <c r="I597" s="9" t="s">
        <v>1584</v>
      </c>
      <c r="J597" s="10">
        <v>44197.0</v>
      </c>
      <c r="K597" s="10">
        <v>44561.0</v>
      </c>
      <c r="L597" s="9" t="s">
        <v>1662</v>
      </c>
      <c r="M597" s="9" t="s">
        <v>1663</v>
      </c>
      <c r="N597" s="12">
        <v>6.123216E9</v>
      </c>
      <c r="O597" s="9" t="s">
        <v>1586</v>
      </c>
    </row>
    <row r="598">
      <c r="A598" s="9" t="s">
        <v>1372</v>
      </c>
      <c r="B598" s="10">
        <v>44561.0</v>
      </c>
      <c r="C598" s="11">
        <v>1.0</v>
      </c>
      <c r="D598" s="9" t="s">
        <v>389</v>
      </c>
      <c r="E598" s="11">
        <v>11762.0</v>
      </c>
      <c r="F598" s="9" t="s">
        <v>1661</v>
      </c>
      <c r="G598" s="9" t="s">
        <v>1582</v>
      </c>
      <c r="H598" s="9" t="s">
        <v>1583</v>
      </c>
      <c r="I598" s="9" t="s">
        <v>1584</v>
      </c>
      <c r="J598" s="10">
        <v>44197.0</v>
      </c>
      <c r="K598" s="10">
        <v>44561.0</v>
      </c>
      <c r="L598" s="9" t="s">
        <v>1662</v>
      </c>
      <c r="M598" s="9" t="s">
        <v>1663</v>
      </c>
      <c r="N598" s="12">
        <v>3.13831E8</v>
      </c>
      <c r="O598" s="9" t="s">
        <v>1586</v>
      </c>
    </row>
    <row r="599">
      <c r="A599" s="9" t="s">
        <v>1373</v>
      </c>
      <c r="B599" s="10">
        <v>44561.0</v>
      </c>
      <c r="C599" s="11">
        <v>1.0</v>
      </c>
      <c r="D599" s="9" t="s">
        <v>296</v>
      </c>
      <c r="E599" s="11">
        <v>21334.0</v>
      </c>
      <c r="F599" s="9" t="s">
        <v>1661</v>
      </c>
      <c r="G599" s="9" t="s">
        <v>1582</v>
      </c>
      <c r="H599" s="9" t="s">
        <v>1583</v>
      </c>
      <c r="I599" s="9" t="s">
        <v>1584</v>
      </c>
      <c r="J599" s="10">
        <v>44197.0</v>
      </c>
      <c r="K599" s="10">
        <v>44561.0</v>
      </c>
      <c r="L599" s="9" t="s">
        <v>1662</v>
      </c>
      <c r="M599" s="9" t="s">
        <v>1663</v>
      </c>
      <c r="N599" s="12">
        <v>6692000.0</v>
      </c>
      <c r="O599" s="9" t="s">
        <v>1586</v>
      </c>
    </row>
    <row r="600">
      <c r="A600" s="9" t="s">
        <v>1374</v>
      </c>
      <c r="B600" s="10">
        <v>44561.0</v>
      </c>
      <c r="C600" s="11">
        <v>2.0</v>
      </c>
      <c r="D600" s="9" t="s">
        <v>1375</v>
      </c>
      <c r="E600" s="11">
        <v>20494.0</v>
      </c>
      <c r="F600" s="9" t="s">
        <v>1661</v>
      </c>
      <c r="G600" s="9" t="s">
        <v>1582</v>
      </c>
      <c r="H600" s="9" t="s">
        <v>1583</v>
      </c>
      <c r="I600" s="9" t="s">
        <v>1584</v>
      </c>
      <c r="J600" s="10">
        <v>44197.0</v>
      </c>
      <c r="K600" s="10">
        <v>44561.0</v>
      </c>
      <c r="L600" s="9" t="s">
        <v>1662</v>
      </c>
      <c r="M600" s="9" t="s">
        <v>1663</v>
      </c>
      <c r="N600" s="12">
        <v>3.4197E8</v>
      </c>
      <c r="O600" s="9" t="s">
        <v>1586</v>
      </c>
    </row>
    <row r="601">
      <c r="A601" s="9" t="s">
        <v>1376</v>
      </c>
      <c r="B601" s="10">
        <v>44286.0</v>
      </c>
      <c r="C601" s="11">
        <v>1.0</v>
      </c>
      <c r="D601" s="9" t="s">
        <v>1377</v>
      </c>
      <c r="E601" s="11">
        <v>20516.0</v>
      </c>
      <c r="F601" s="9" t="s">
        <v>1661</v>
      </c>
      <c r="G601" s="9" t="s">
        <v>1582</v>
      </c>
      <c r="H601" s="9" t="s">
        <v>1583</v>
      </c>
      <c r="I601" s="9" t="s">
        <v>1584</v>
      </c>
      <c r="J601" s="10">
        <v>43922.0</v>
      </c>
      <c r="K601" s="10">
        <v>44286.0</v>
      </c>
      <c r="L601" s="9" t="s">
        <v>1662</v>
      </c>
      <c r="M601" s="9" t="s">
        <v>1663</v>
      </c>
      <c r="N601" s="12">
        <v>9.27124E8</v>
      </c>
      <c r="O601" s="9" t="s">
        <v>1586</v>
      </c>
    </row>
    <row r="602">
      <c r="A602" s="9" t="s">
        <v>1378</v>
      </c>
      <c r="B602" s="10">
        <v>44561.0</v>
      </c>
      <c r="C602" s="11">
        <v>1.0</v>
      </c>
      <c r="D602" s="9" t="s">
        <v>309</v>
      </c>
      <c r="E602" s="11">
        <v>13471.0</v>
      </c>
      <c r="F602" s="9" t="s">
        <v>1661</v>
      </c>
      <c r="G602" s="9" t="s">
        <v>1582</v>
      </c>
      <c r="H602" s="9" t="s">
        <v>1583</v>
      </c>
      <c r="I602" s="9" t="s">
        <v>1584</v>
      </c>
      <c r="J602" s="10">
        <v>44197.0</v>
      </c>
      <c r="K602" s="10">
        <v>44561.0</v>
      </c>
      <c r="L602" s="9" t="s">
        <v>1662</v>
      </c>
      <c r="M602" s="9" t="s">
        <v>1663</v>
      </c>
      <c r="N602" s="12">
        <v>-1.2223E8</v>
      </c>
      <c r="O602" s="9" t="s">
        <v>1586</v>
      </c>
    </row>
    <row r="603">
      <c r="A603" s="9" t="s">
        <v>1379</v>
      </c>
      <c r="B603" s="10">
        <v>44561.0</v>
      </c>
      <c r="C603" s="11">
        <v>1.0</v>
      </c>
      <c r="D603" s="9" t="s">
        <v>1380</v>
      </c>
      <c r="E603" s="11">
        <v>26360.0</v>
      </c>
      <c r="F603" s="9" t="s">
        <v>1661</v>
      </c>
      <c r="G603" s="9" t="s">
        <v>1582</v>
      </c>
      <c r="H603" s="9" t="s">
        <v>1583</v>
      </c>
      <c r="I603" s="9" t="s">
        <v>1584</v>
      </c>
      <c r="J603" s="10">
        <v>44197.0</v>
      </c>
      <c r="K603" s="10">
        <v>44561.0</v>
      </c>
      <c r="L603" s="9" t="s">
        <v>1662</v>
      </c>
      <c r="M603" s="9" t="s">
        <v>1663</v>
      </c>
      <c r="N603" s="12">
        <v>7.1357E7</v>
      </c>
      <c r="O603" s="9" t="s">
        <v>1586</v>
      </c>
    </row>
    <row r="604">
      <c r="A604" s="9" t="s">
        <v>1381</v>
      </c>
      <c r="B604" s="10">
        <v>44561.0</v>
      </c>
      <c r="C604" s="11">
        <v>3.0</v>
      </c>
      <c r="D604" s="9" t="s">
        <v>247</v>
      </c>
      <c r="E604" s="11">
        <v>22020.0</v>
      </c>
      <c r="F604" s="9" t="s">
        <v>1661</v>
      </c>
      <c r="G604" s="9" t="s">
        <v>1582</v>
      </c>
      <c r="H604" s="9" t="s">
        <v>1583</v>
      </c>
      <c r="I604" s="9" t="s">
        <v>1584</v>
      </c>
      <c r="J604" s="10">
        <v>44197.0</v>
      </c>
      <c r="K604" s="10">
        <v>44561.0</v>
      </c>
      <c r="L604" s="9" t="s">
        <v>1662</v>
      </c>
      <c r="M604" s="9" t="s">
        <v>1663</v>
      </c>
      <c r="N604" s="12">
        <v>2.70782E8</v>
      </c>
      <c r="O604" s="9" t="s">
        <v>1586</v>
      </c>
    </row>
    <row r="605">
      <c r="A605" s="9" t="s">
        <v>1382</v>
      </c>
      <c r="B605" s="10">
        <v>44561.0</v>
      </c>
      <c r="C605" s="11">
        <v>1.0</v>
      </c>
      <c r="D605" s="9" t="s">
        <v>369</v>
      </c>
      <c r="E605" s="11">
        <v>19992.0</v>
      </c>
      <c r="F605" s="9" t="s">
        <v>1661</v>
      </c>
      <c r="G605" s="9" t="s">
        <v>1582</v>
      </c>
      <c r="H605" s="9" t="s">
        <v>1583</v>
      </c>
      <c r="I605" s="9" t="s">
        <v>1584</v>
      </c>
      <c r="J605" s="10">
        <v>44197.0</v>
      </c>
      <c r="K605" s="10">
        <v>44561.0</v>
      </c>
      <c r="L605" s="9" t="s">
        <v>1662</v>
      </c>
      <c r="M605" s="9" t="s">
        <v>1663</v>
      </c>
      <c r="N605" s="12">
        <v>3.68491E8</v>
      </c>
      <c r="O605" s="9" t="s">
        <v>1586</v>
      </c>
    </row>
    <row r="606">
      <c r="A606" s="9" t="s">
        <v>1383</v>
      </c>
      <c r="B606" s="10">
        <v>44561.0</v>
      </c>
      <c r="C606" s="11">
        <v>1.0</v>
      </c>
      <c r="D606" s="9" t="s">
        <v>1384</v>
      </c>
      <c r="E606" s="11">
        <v>14850.0</v>
      </c>
      <c r="F606" s="9" t="s">
        <v>1661</v>
      </c>
      <c r="G606" s="9" t="s">
        <v>1582</v>
      </c>
      <c r="H606" s="9" t="s">
        <v>1583</v>
      </c>
      <c r="I606" s="9" t="s">
        <v>1584</v>
      </c>
      <c r="J606" s="10">
        <v>44197.0</v>
      </c>
      <c r="K606" s="10">
        <v>44561.0</v>
      </c>
      <c r="L606" s="9" t="s">
        <v>1662</v>
      </c>
      <c r="M606" s="9" t="s">
        <v>1663</v>
      </c>
      <c r="N606" s="12">
        <v>-1.4498E8</v>
      </c>
      <c r="O606" s="9" t="s">
        <v>1586</v>
      </c>
    </row>
    <row r="607">
      <c r="A607" s="9" t="s">
        <v>1385</v>
      </c>
      <c r="B607" s="10">
        <v>44561.0</v>
      </c>
      <c r="C607" s="11">
        <v>1.0</v>
      </c>
      <c r="D607" s="9" t="s">
        <v>202</v>
      </c>
      <c r="E607" s="11">
        <v>5770.0</v>
      </c>
      <c r="F607" s="9" t="s">
        <v>1661</v>
      </c>
      <c r="G607" s="9" t="s">
        <v>1582</v>
      </c>
      <c r="H607" s="9" t="s">
        <v>1583</v>
      </c>
      <c r="I607" s="9" t="s">
        <v>1584</v>
      </c>
      <c r="J607" s="10">
        <v>44197.0</v>
      </c>
      <c r="K607" s="10">
        <v>44561.0</v>
      </c>
      <c r="L607" s="9" t="s">
        <v>1662</v>
      </c>
      <c r="M607" s="9" t="s">
        <v>1663</v>
      </c>
      <c r="N607" s="12">
        <v>4.27971E8</v>
      </c>
      <c r="O607" s="9" t="s">
        <v>1586</v>
      </c>
    </row>
    <row r="608">
      <c r="A608" s="9" t="s">
        <v>1386</v>
      </c>
      <c r="B608" s="10">
        <v>44561.0</v>
      </c>
      <c r="C608" s="11">
        <v>2.0</v>
      </c>
      <c r="D608" s="9" t="s">
        <v>1387</v>
      </c>
      <c r="E608" s="11">
        <v>7510.0</v>
      </c>
      <c r="F608" s="9" t="s">
        <v>1661</v>
      </c>
      <c r="G608" s="9" t="s">
        <v>1582</v>
      </c>
      <c r="H608" s="9" t="s">
        <v>1583</v>
      </c>
      <c r="I608" s="9" t="s">
        <v>1584</v>
      </c>
      <c r="J608" s="10">
        <v>44197.0</v>
      </c>
      <c r="K608" s="10">
        <v>44561.0</v>
      </c>
      <c r="L608" s="9" t="s">
        <v>1662</v>
      </c>
      <c r="M608" s="9" t="s">
        <v>1663</v>
      </c>
      <c r="N608" s="12">
        <v>2.03774E8</v>
      </c>
      <c r="O608" s="9" t="s">
        <v>1586</v>
      </c>
    </row>
    <row r="609">
      <c r="A609" s="9" t="s">
        <v>1388</v>
      </c>
      <c r="B609" s="10">
        <v>44561.0</v>
      </c>
      <c r="C609" s="11">
        <v>1.0</v>
      </c>
      <c r="D609" s="9" t="s">
        <v>83</v>
      </c>
      <c r="E609" s="11">
        <v>1694.0</v>
      </c>
      <c r="F609" s="9" t="s">
        <v>1661</v>
      </c>
      <c r="G609" s="9" t="s">
        <v>1582</v>
      </c>
      <c r="H609" s="9" t="s">
        <v>1583</v>
      </c>
      <c r="I609" s="9" t="s">
        <v>1584</v>
      </c>
      <c r="J609" s="10">
        <v>44197.0</v>
      </c>
      <c r="K609" s="10">
        <v>44561.0</v>
      </c>
      <c r="L609" s="9" t="s">
        <v>1662</v>
      </c>
      <c r="M609" s="9" t="s">
        <v>1663</v>
      </c>
      <c r="N609" s="12">
        <v>8057000.0</v>
      </c>
      <c r="O609" s="9" t="s">
        <v>1586</v>
      </c>
    </row>
    <row r="610">
      <c r="A610" s="9" t="s">
        <v>1389</v>
      </c>
      <c r="B610" s="10">
        <v>44561.0</v>
      </c>
      <c r="C610" s="11">
        <v>1.0</v>
      </c>
      <c r="D610" s="9" t="s">
        <v>297</v>
      </c>
      <c r="E610" s="11">
        <v>20125.0</v>
      </c>
      <c r="F610" s="9" t="s">
        <v>1661</v>
      </c>
      <c r="G610" s="9" t="s">
        <v>1582</v>
      </c>
      <c r="H610" s="9" t="s">
        <v>1583</v>
      </c>
      <c r="I610" s="9" t="s">
        <v>1584</v>
      </c>
      <c r="J610" s="10">
        <v>44197.0</v>
      </c>
      <c r="K610" s="10">
        <v>44561.0</v>
      </c>
      <c r="L610" s="9" t="s">
        <v>1662</v>
      </c>
      <c r="M610" s="9" t="s">
        <v>1663</v>
      </c>
      <c r="N610" s="12">
        <v>3.80359E8</v>
      </c>
      <c r="O610" s="9" t="s">
        <v>1586</v>
      </c>
    </row>
    <row r="611">
      <c r="A611" s="9" t="s">
        <v>1390</v>
      </c>
      <c r="B611" s="10">
        <v>44561.0</v>
      </c>
      <c r="C611" s="11">
        <v>1.0</v>
      </c>
      <c r="D611" s="9" t="s">
        <v>1391</v>
      </c>
      <c r="E611" s="11">
        <v>24627.0</v>
      </c>
      <c r="F611" s="9" t="s">
        <v>1661</v>
      </c>
      <c r="G611" s="9" t="s">
        <v>1582</v>
      </c>
      <c r="H611" s="9" t="s">
        <v>1583</v>
      </c>
      <c r="I611" s="9" t="s">
        <v>1584</v>
      </c>
      <c r="J611" s="10">
        <v>44197.0</v>
      </c>
      <c r="K611" s="10">
        <v>44561.0</v>
      </c>
      <c r="L611" s="9" t="s">
        <v>1662</v>
      </c>
      <c r="M611" s="9" t="s">
        <v>1663</v>
      </c>
      <c r="N611" s="12">
        <v>3.25222E8</v>
      </c>
      <c r="O611" s="9" t="s">
        <v>1586</v>
      </c>
    </row>
    <row r="612">
      <c r="A612" s="9" t="s">
        <v>1392</v>
      </c>
      <c r="B612" s="10">
        <v>44561.0</v>
      </c>
      <c r="C612" s="11">
        <v>1.0</v>
      </c>
      <c r="D612" s="9" t="s">
        <v>392</v>
      </c>
      <c r="E612" s="11">
        <v>14346.0</v>
      </c>
      <c r="F612" s="9" t="s">
        <v>1661</v>
      </c>
      <c r="G612" s="9" t="s">
        <v>1582</v>
      </c>
      <c r="H612" s="9" t="s">
        <v>1583</v>
      </c>
      <c r="I612" s="9" t="s">
        <v>1584</v>
      </c>
      <c r="J612" s="10">
        <v>44197.0</v>
      </c>
      <c r="K612" s="10">
        <v>44561.0</v>
      </c>
      <c r="L612" s="9" t="s">
        <v>1662</v>
      </c>
      <c r="M612" s="9" t="s">
        <v>1663</v>
      </c>
      <c r="N612" s="12">
        <v>9.80325E8</v>
      </c>
      <c r="O612" s="9" t="s">
        <v>1586</v>
      </c>
    </row>
    <row r="613">
      <c r="A613" s="9" t="s">
        <v>1393</v>
      </c>
      <c r="B613" s="10">
        <v>44561.0</v>
      </c>
      <c r="C613" s="11">
        <v>2.0</v>
      </c>
      <c r="D613" s="9" t="s">
        <v>1394</v>
      </c>
      <c r="E613" s="11">
        <v>21199.0</v>
      </c>
      <c r="F613" s="9" t="s">
        <v>1661</v>
      </c>
      <c r="G613" s="9" t="s">
        <v>1582</v>
      </c>
      <c r="H613" s="9" t="s">
        <v>1583</v>
      </c>
      <c r="I613" s="9" t="s">
        <v>1584</v>
      </c>
      <c r="J613" s="10">
        <v>44197.0</v>
      </c>
      <c r="K613" s="10">
        <v>44561.0</v>
      </c>
      <c r="L613" s="9" t="s">
        <v>1664</v>
      </c>
      <c r="M613" s="9" t="s">
        <v>1663</v>
      </c>
      <c r="N613" s="12">
        <v>7.74576E8</v>
      </c>
      <c r="O613" s="9" t="s">
        <v>1586</v>
      </c>
    </row>
    <row r="614">
      <c r="A614" s="9" t="s">
        <v>1395</v>
      </c>
      <c r="B614" s="10">
        <v>44561.0</v>
      </c>
      <c r="C614" s="11">
        <v>3.0</v>
      </c>
      <c r="D614" s="9" t="s">
        <v>1396</v>
      </c>
      <c r="E614" s="11">
        <v>25208.0</v>
      </c>
      <c r="F614" s="9" t="s">
        <v>1661</v>
      </c>
      <c r="G614" s="9" t="s">
        <v>1582</v>
      </c>
      <c r="H614" s="9" t="s">
        <v>1583</v>
      </c>
      <c r="I614" s="9" t="s">
        <v>1584</v>
      </c>
      <c r="J614" s="10">
        <v>44197.0</v>
      </c>
      <c r="K614" s="10">
        <v>44561.0</v>
      </c>
      <c r="L614" s="9" t="s">
        <v>1662</v>
      </c>
      <c r="M614" s="9" t="s">
        <v>1663</v>
      </c>
      <c r="N614" s="12">
        <v>7.7147E7</v>
      </c>
      <c r="O614" s="9" t="s">
        <v>1586</v>
      </c>
    </row>
    <row r="615">
      <c r="A615" s="9" t="s">
        <v>1397</v>
      </c>
      <c r="B615" s="10">
        <v>44561.0</v>
      </c>
      <c r="C615" s="11">
        <v>1.0</v>
      </c>
      <c r="D615" s="9" t="s">
        <v>1398</v>
      </c>
      <c r="E615" s="11">
        <v>26034.0</v>
      </c>
      <c r="F615" s="9" t="s">
        <v>1661</v>
      </c>
      <c r="G615" s="9" t="s">
        <v>1582</v>
      </c>
      <c r="H615" s="9" t="s">
        <v>1583</v>
      </c>
      <c r="I615" s="9" t="s">
        <v>1584</v>
      </c>
      <c r="J615" s="10">
        <v>44197.0</v>
      </c>
      <c r="K615" s="10">
        <v>44561.0</v>
      </c>
      <c r="L615" s="9" t="s">
        <v>1662</v>
      </c>
      <c r="M615" s="9" t="s">
        <v>1663</v>
      </c>
      <c r="N615" s="12">
        <v>7.74715E8</v>
      </c>
      <c r="O615" s="9" t="s">
        <v>1586</v>
      </c>
    </row>
    <row r="616">
      <c r="A616" s="9" t="s">
        <v>1399</v>
      </c>
      <c r="B616" s="10">
        <v>44561.0</v>
      </c>
      <c r="C616" s="11">
        <v>1.0</v>
      </c>
      <c r="D616" s="9" t="s">
        <v>310</v>
      </c>
      <c r="E616" s="11">
        <v>13447.0</v>
      </c>
      <c r="F616" s="9" t="s">
        <v>1661</v>
      </c>
      <c r="G616" s="9" t="s">
        <v>1582</v>
      </c>
      <c r="H616" s="9" t="s">
        <v>1583</v>
      </c>
      <c r="I616" s="9" t="s">
        <v>1584</v>
      </c>
      <c r="J616" s="10">
        <v>44197.0</v>
      </c>
      <c r="K616" s="10">
        <v>44561.0</v>
      </c>
      <c r="L616" s="9" t="s">
        <v>1662</v>
      </c>
      <c r="M616" s="9" t="s">
        <v>1663</v>
      </c>
      <c r="N616" s="12">
        <v>-20000.0</v>
      </c>
      <c r="O616" s="9" t="s">
        <v>1586</v>
      </c>
    </row>
    <row r="617">
      <c r="A617" s="9" t="s">
        <v>1400</v>
      </c>
      <c r="B617" s="10">
        <v>44561.0</v>
      </c>
      <c r="C617" s="11">
        <v>1.0</v>
      </c>
      <c r="D617" s="9" t="s">
        <v>1401</v>
      </c>
      <c r="E617" s="11">
        <v>25801.0</v>
      </c>
      <c r="F617" s="9" t="s">
        <v>1661</v>
      </c>
      <c r="G617" s="9" t="s">
        <v>1582</v>
      </c>
      <c r="H617" s="9" t="s">
        <v>1583</v>
      </c>
      <c r="I617" s="9" t="s">
        <v>1584</v>
      </c>
      <c r="J617" s="10">
        <v>44197.0</v>
      </c>
      <c r="K617" s="10">
        <v>44561.0</v>
      </c>
      <c r="L617" s="9" t="s">
        <v>1662</v>
      </c>
      <c r="M617" s="9" t="s">
        <v>1663</v>
      </c>
      <c r="N617" s="12">
        <v>4.43737E8</v>
      </c>
      <c r="O617" s="9" t="s">
        <v>1586</v>
      </c>
    </row>
    <row r="618">
      <c r="A618" s="9" t="s">
        <v>1402</v>
      </c>
      <c r="B618" s="10">
        <v>44561.0</v>
      </c>
      <c r="C618" s="11">
        <v>1.0</v>
      </c>
      <c r="D618" s="9" t="s">
        <v>303</v>
      </c>
      <c r="E618" s="11">
        <v>9393.0</v>
      </c>
      <c r="F618" s="9" t="s">
        <v>1661</v>
      </c>
      <c r="G618" s="9" t="s">
        <v>1582</v>
      </c>
      <c r="H618" s="9" t="s">
        <v>1583</v>
      </c>
      <c r="I618" s="9" t="s">
        <v>1584</v>
      </c>
      <c r="J618" s="10">
        <v>44197.0</v>
      </c>
      <c r="K618" s="10">
        <v>44561.0</v>
      </c>
      <c r="L618" s="9" t="s">
        <v>1662</v>
      </c>
      <c r="M618" s="9" t="s">
        <v>1663</v>
      </c>
      <c r="N618" s="12">
        <v>-8.01105E8</v>
      </c>
      <c r="O618" s="9" t="s">
        <v>1586</v>
      </c>
    </row>
    <row r="619">
      <c r="A619" s="9" t="s">
        <v>1403</v>
      </c>
      <c r="B619" s="10">
        <v>44561.0</v>
      </c>
      <c r="C619" s="11">
        <v>1.0</v>
      </c>
      <c r="D619" s="9" t="s">
        <v>253</v>
      </c>
      <c r="E619" s="11">
        <v>8036.0</v>
      </c>
      <c r="F619" s="9" t="s">
        <v>1661</v>
      </c>
      <c r="G619" s="9" t="s">
        <v>1582</v>
      </c>
      <c r="H619" s="9" t="s">
        <v>1583</v>
      </c>
      <c r="I619" s="9" t="s">
        <v>1584</v>
      </c>
      <c r="J619" s="10">
        <v>44197.0</v>
      </c>
      <c r="K619" s="10">
        <v>44561.0</v>
      </c>
      <c r="L619" s="9" t="s">
        <v>1662</v>
      </c>
      <c r="M619" s="9" t="s">
        <v>1663</v>
      </c>
      <c r="N619" s="12">
        <v>2.43628E8</v>
      </c>
      <c r="O619" s="9" t="s">
        <v>1586</v>
      </c>
    </row>
    <row r="620">
      <c r="A620" s="9" t="s">
        <v>1404</v>
      </c>
      <c r="B620" s="10">
        <v>44561.0</v>
      </c>
      <c r="C620" s="11">
        <v>3.0</v>
      </c>
      <c r="D620" s="9" t="s">
        <v>263</v>
      </c>
      <c r="E620" s="11">
        <v>8575.0</v>
      </c>
      <c r="F620" s="9" t="s">
        <v>1661</v>
      </c>
      <c r="G620" s="9" t="s">
        <v>1582</v>
      </c>
      <c r="H620" s="9" t="s">
        <v>1583</v>
      </c>
      <c r="I620" s="9" t="s">
        <v>1584</v>
      </c>
      <c r="J620" s="10">
        <v>44197.0</v>
      </c>
      <c r="K620" s="10">
        <v>44561.0</v>
      </c>
      <c r="L620" s="9" t="s">
        <v>1662</v>
      </c>
      <c r="M620" s="9" t="s">
        <v>1663</v>
      </c>
      <c r="N620" s="12">
        <v>5.66858E8</v>
      </c>
      <c r="O620" s="9" t="s">
        <v>1586</v>
      </c>
    </row>
    <row r="621">
      <c r="A621" s="9" t="s">
        <v>1405</v>
      </c>
      <c r="B621" s="10">
        <v>44561.0</v>
      </c>
      <c r="C621" s="11">
        <v>1.0</v>
      </c>
      <c r="D621" s="9" t="s">
        <v>341</v>
      </c>
      <c r="E621" s="11">
        <v>10472.0</v>
      </c>
      <c r="F621" s="9" t="s">
        <v>1661</v>
      </c>
      <c r="G621" s="9" t="s">
        <v>1582</v>
      </c>
      <c r="H621" s="9" t="s">
        <v>1583</v>
      </c>
      <c r="I621" s="9" t="s">
        <v>1584</v>
      </c>
      <c r="J621" s="10">
        <v>44197.0</v>
      </c>
      <c r="K621" s="10">
        <v>44561.0</v>
      </c>
      <c r="L621" s="9" t="s">
        <v>1662</v>
      </c>
      <c r="M621" s="9" t="s">
        <v>1663</v>
      </c>
      <c r="N621" s="12">
        <v>4.6197E7</v>
      </c>
      <c r="O621" s="9" t="s">
        <v>1586</v>
      </c>
    </row>
    <row r="622">
      <c r="A622" s="9" t="s">
        <v>1406</v>
      </c>
      <c r="B622" s="10">
        <v>44561.0</v>
      </c>
      <c r="C622" s="11">
        <v>2.0</v>
      </c>
      <c r="D622" s="9" t="s">
        <v>1407</v>
      </c>
      <c r="E622" s="11">
        <v>24953.0</v>
      </c>
      <c r="F622" s="9" t="s">
        <v>1661</v>
      </c>
      <c r="G622" s="9" t="s">
        <v>1582</v>
      </c>
      <c r="H622" s="9" t="s">
        <v>1583</v>
      </c>
      <c r="I622" s="9" t="s">
        <v>1584</v>
      </c>
      <c r="J622" s="10">
        <v>44197.0</v>
      </c>
      <c r="K622" s="10">
        <v>44561.0</v>
      </c>
      <c r="L622" s="9" t="s">
        <v>1662</v>
      </c>
      <c r="M622" s="9" t="s">
        <v>1663</v>
      </c>
      <c r="N622" s="12">
        <v>-2.23357E8</v>
      </c>
      <c r="O622" s="9" t="s">
        <v>1586</v>
      </c>
    </row>
    <row r="623">
      <c r="A623" s="9" t="s">
        <v>1408</v>
      </c>
      <c r="B623" s="10">
        <v>44561.0</v>
      </c>
      <c r="C623" s="11">
        <v>2.0</v>
      </c>
      <c r="D623" s="9" t="s">
        <v>1409</v>
      </c>
      <c r="E623" s="11">
        <v>8672.0</v>
      </c>
      <c r="F623" s="9" t="s">
        <v>1661</v>
      </c>
      <c r="G623" s="9" t="s">
        <v>1582</v>
      </c>
      <c r="H623" s="9" t="s">
        <v>1583</v>
      </c>
      <c r="I623" s="9" t="s">
        <v>1584</v>
      </c>
      <c r="J623" s="10">
        <v>44197.0</v>
      </c>
      <c r="K623" s="10">
        <v>44561.0</v>
      </c>
      <c r="L623" s="9" t="s">
        <v>1662</v>
      </c>
      <c r="M623" s="9" t="s">
        <v>1663</v>
      </c>
      <c r="N623" s="12">
        <v>2.39024E8</v>
      </c>
      <c r="O623" s="9" t="s">
        <v>1586</v>
      </c>
    </row>
    <row r="624">
      <c r="A624" s="9" t="s">
        <v>1410</v>
      </c>
      <c r="B624" s="10">
        <v>44561.0</v>
      </c>
      <c r="C624" s="11">
        <v>1.0</v>
      </c>
      <c r="D624" s="9" t="s">
        <v>1411</v>
      </c>
      <c r="E624" s="11">
        <v>12319.0</v>
      </c>
      <c r="F624" s="9" t="s">
        <v>1661</v>
      </c>
      <c r="G624" s="9" t="s">
        <v>1582</v>
      </c>
      <c r="H624" s="9" t="s">
        <v>1583</v>
      </c>
      <c r="I624" s="9" t="s">
        <v>1584</v>
      </c>
      <c r="J624" s="10">
        <v>44197.0</v>
      </c>
      <c r="K624" s="10">
        <v>44561.0</v>
      </c>
      <c r="L624" s="9" t="s">
        <v>1662</v>
      </c>
      <c r="M624" s="9" t="s">
        <v>1663</v>
      </c>
      <c r="N624" s="12">
        <v>-4662000.0</v>
      </c>
      <c r="O624" s="9" t="s">
        <v>1586</v>
      </c>
    </row>
    <row r="625">
      <c r="A625" s="9" t="s">
        <v>1412</v>
      </c>
      <c r="B625" s="10">
        <v>44561.0</v>
      </c>
      <c r="C625" s="11">
        <v>1.0</v>
      </c>
      <c r="D625" s="9" t="s">
        <v>1413</v>
      </c>
      <c r="E625" s="11">
        <v>9067.0</v>
      </c>
      <c r="F625" s="9" t="s">
        <v>1661</v>
      </c>
      <c r="G625" s="9" t="s">
        <v>1582</v>
      </c>
      <c r="H625" s="9" t="s">
        <v>1583</v>
      </c>
      <c r="I625" s="9" t="s">
        <v>1584</v>
      </c>
      <c r="J625" s="10">
        <v>44197.0</v>
      </c>
      <c r="K625" s="10">
        <v>44561.0</v>
      </c>
      <c r="L625" s="9" t="s">
        <v>1662</v>
      </c>
      <c r="M625" s="9" t="s">
        <v>1663</v>
      </c>
      <c r="N625" s="12">
        <v>2.349415E9</v>
      </c>
      <c r="O625" s="9" t="s">
        <v>1586</v>
      </c>
    </row>
    <row r="626">
      <c r="A626" s="9" t="s">
        <v>1414</v>
      </c>
      <c r="B626" s="10">
        <v>44561.0</v>
      </c>
      <c r="C626" s="11">
        <v>1.0</v>
      </c>
      <c r="D626" s="9" t="s">
        <v>1415</v>
      </c>
      <c r="E626" s="11">
        <v>26867.0</v>
      </c>
      <c r="F626" s="9" t="s">
        <v>1661</v>
      </c>
      <c r="G626" s="9" t="s">
        <v>1582</v>
      </c>
      <c r="H626" s="9" t="s">
        <v>1583</v>
      </c>
      <c r="I626" s="9" t="s">
        <v>1584</v>
      </c>
      <c r="J626" s="10">
        <v>44197.0</v>
      </c>
      <c r="K626" s="10">
        <v>44561.0</v>
      </c>
      <c r="L626" s="9" t="s">
        <v>1662</v>
      </c>
      <c r="M626" s="9" t="s">
        <v>1663</v>
      </c>
      <c r="N626" s="12">
        <v>4.48308E8</v>
      </c>
      <c r="O626" s="9" t="s">
        <v>1586</v>
      </c>
    </row>
    <row r="627">
      <c r="A627" s="9" t="s">
        <v>1416</v>
      </c>
      <c r="B627" s="10">
        <v>44561.0</v>
      </c>
      <c r="C627" s="11">
        <v>2.0</v>
      </c>
      <c r="D627" s="9" t="s">
        <v>129</v>
      </c>
      <c r="E627" s="11">
        <v>3654.0</v>
      </c>
      <c r="F627" s="9" t="s">
        <v>1661</v>
      </c>
      <c r="G627" s="9" t="s">
        <v>1582</v>
      </c>
      <c r="H627" s="9" t="s">
        <v>1583</v>
      </c>
      <c r="I627" s="9" t="s">
        <v>1584</v>
      </c>
      <c r="J627" s="10">
        <v>44197.0</v>
      </c>
      <c r="K627" s="10">
        <v>44561.0</v>
      </c>
      <c r="L627" s="9" t="s">
        <v>1662</v>
      </c>
      <c r="M627" s="9" t="s">
        <v>1663</v>
      </c>
      <c r="N627" s="12">
        <v>-3.2513E7</v>
      </c>
      <c r="O627" s="9" t="s">
        <v>1586</v>
      </c>
    </row>
    <row r="628">
      <c r="A628" s="9" t="s">
        <v>1417</v>
      </c>
      <c r="B628" s="10">
        <v>44561.0</v>
      </c>
      <c r="C628" s="11">
        <v>1.0</v>
      </c>
      <c r="D628" s="9" t="s">
        <v>211</v>
      </c>
      <c r="E628" s="11">
        <v>21881.0</v>
      </c>
      <c r="F628" s="9" t="s">
        <v>1661</v>
      </c>
      <c r="G628" s="9" t="s">
        <v>1582</v>
      </c>
      <c r="H628" s="9" t="s">
        <v>1583</v>
      </c>
      <c r="I628" s="9" t="s">
        <v>1584</v>
      </c>
      <c r="J628" s="10">
        <v>44197.0</v>
      </c>
      <c r="K628" s="10">
        <v>44561.0</v>
      </c>
      <c r="L628" s="9" t="s">
        <v>1662</v>
      </c>
      <c r="M628" s="9" t="s">
        <v>1663</v>
      </c>
      <c r="N628" s="12">
        <v>3.49926E8</v>
      </c>
      <c r="O628" s="9" t="s">
        <v>1586</v>
      </c>
    </row>
    <row r="629">
      <c r="A629" s="9" t="s">
        <v>1418</v>
      </c>
      <c r="B629" s="10">
        <v>44561.0</v>
      </c>
      <c r="C629" s="11">
        <v>1.0</v>
      </c>
      <c r="D629" s="9" t="s">
        <v>79</v>
      </c>
      <c r="E629" s="11">
        <v>1520.0</v>
      </c>
      <c r="F629" s="9" t="s">
        <v>1661</v>
      </c>
      <c r="G629" s="9" t="s">
        <v>1582</v>
      </c>
      <c r="H629" s="9" t="s">
        <v>1583</v>
      </c>
      <c r="I629" s="9" t="s">
        <v>1584</v>
      </c>
      <c r="J629" s="10">
        <v>44197.0</v>
      </c>
      <c r="K629" s="10">
        <v>44561.0</v>
      </c>
      <c r="L629" s="9" t="s">
        <v>1662</v>
      </c>
      <c r="M629" s="9" t="s">
        <v>1663</v>
      </c>
      <c r="N629" s="12">
        <v>-1.7463E7</v>
      </c>
      <c r="O629" s="9" t="s">
        <v>1586</v>
      </c>
    </row>
    <row r="630">
      <c r="A630" s="9" t="s">
        <v>1419</v>
      </c>
      <c r="B630" s="10">
        <v>44561.0</v>
      </c>
      <c r="C630" s="11">
        <v>1.0</v>
      </c>
      <c r="D630" s="9" t="s">
        <v>1420</v>
      </c>
      <c r="E630" s="11">
        <v>19348.0</v>
      </c>
      <c r="F630" s="9" t="s">
        <v>1661</v>
      </c>
      <c r="G630" s="9" t="s">
        <v>1582</v>
      </c>
      <c r="H630" s="9" t="s">
        <v>1583</v>
      </c>
      <c r="I630" s="9" t="s">
        <v>1584</v>
      </c>
      <c r="J630" s="10">
        <v>44197.0</v>
      </c>
      <c r="K630" s="10">
        <v>44561.0</v>
      </c>
      <c r="L630" s="9" t="s">
        <v>1664</v>
      </c>
      <c r="M630" s="9" t="s">
        <v>1663</v>
      </c>
      <c r="N630" s="12">
        <v>2.6236E10</v>
      </c>
      <c r="O630" s="9" t="s">
        <v>1586</v>
      </c>
    </row>
    <row r="631">
      <c r="A631" s="9" t="s">
        <v>1421</v>
      </c>
      <c r="B631" s="10">
        <v>44561.0</v>
      </c>
      <c r="C631" s="11">
        <v>1.0</v>
      </c>
      <c r="D631" s="9" t="s">
        <v>293</v>
      </c>
      <c r="E631" s="11">
        <v>9083.0</v>
      </c>
      <c r="F631" s="9" t="s">
        <v>1661</v>
      </c>
      <c r="G631" s="9" t="s">
        <v>1582</v>
      </c>
      <c r="H631" s="9" t="s">
        <v>1583</v>
      </c>
      <c r="I631" s="9" t="s">
        <v>1584</v>
      </c>
      <c r="J631" s="10">
        <v>44197.0</v>
      </c>
      <c r="K631" s="10">
        <v>44561.0</v>
      </c>
      <c r="L631" s="9" t="s">
        <v>1662</v>
      </c>
      <c r="M631" s="9" t="s">
        <v>1663</v>
      </c>
      <c r="N631" s="12">
        <v>-7679000.0</v>
      </c>
      <c r="O631" s="9" t="s">
        <v>1586</v>
      </c>
    </row>
    <row r="632">
      <c r="A632" s="9" t="s">
        <v>1422</v>
      </c>
      <c r="B632" s="10">
        <v>44561.0</v>
      </c>
      <c r="C632" s="11">
        <v>1.0</v>
      </c>
      <c r="D632" s="9" t="s">
        <v>382</v>
      </c>
      <c r="E632" s="11">
        <v>14320.0</v>
      </c>
      <c r="F632" s="9" t="s">
        <v>1661</v>
      </c>
      <c r="G632" s="9" t="s">
        <v>1582</v>
      </c>
      <c r="H632" s="9" t="s">
        <v>1583</v>
      </c>
      <c r="I632" s="9" t="s">
        <v>1584</v>
      </c>
      <c r="J632" s="10">
        <v>44197.0</v>
      </c>
      <c r="K632" s="10">
        <v>44561.0</v>
      </c>
      <c r="L632" s="9" t="s">
        <v>1662</v>
      </c>
      <c r="M632" s="9" t="s">
        <v>1663</v>
      </c>
      <c r="N632" s="12">
        <v>9.070524E9</v>
      </c>
      <c r="O632" s="9" t="s">
        <v>1586</v>
      </c>
    </row>
    <row r="633">
      <c r="A633" s="9" t="s">
        <v>1423</v>
      </c>
      <c r="B633" s="10">
        <v>44561.0</v>
      </c>
      <c r="C633" s="11">
        <v>1.0</v>
      </c>
      <c r="D633" s="9" t="s">
        <v>107</v>
      </c>
      <c r="E633" s="11">
        <v>2577.0</v>
      </c>
      <c r="F633" s="9" t="s">
        <v>1661</v>
      </c>
      <c r="G633" s="9" t="s">
        <v>1582</v>
      </c>
      <c r="H633" s="9" t="s">
        <v>1583</v>
      </c>
      <c r="I633" s="9" t="s">
        <v>1584</v>
      </c>
      <c r="J633" s="10">
        <v>44197.0</v>
      </c>
      <c r="K633" s="10">
        <v>44561.0</v>
      </c>
      <c r="L633" s="9" t="s">
        <v>1662</v>
      </c>
      <c r="M633" s="9" t="s">
        <v>1663</v>
      </c>
      <c r="N633" s="12">
        <v>4.40827E8</v>
      </c>
      <c r="O633" s="9" t="s">
        <v>1586</v>
      </c>
    </row>
    <row r="634">
      <c r="A634" s="9" t="s">
        <v>1424</v>
      </c>
      <c r="B634" s="10">
        <v>44561.0</v>
      </c>
      <c r="C634" s="11">
        <v>1.0</v>
      </c>
      <c r="D634" s="9" t="s">
        <v>158</v>
      </c>
      <c r="E634" s="11">
        <v>4723.0</v>
      </c>
      <c r="F634" s="9" t="s">
        <v>1661</v>
      </c>
      <c r="G634" s="9" t="s">
        <v>1582</v>
      </c>
      <c r="H634" s="9" t="s">
        <v>1583</v>
      </c>
      <c r="I634" s="9" t="s">
        <v>1584</v>
      </c>
      <c r="J634" s="10">
        <v>44197.0</v>
      </c>
      <c r="K634" s="10">
        <v>44561.0</v>
      </c>
      <c r="L634" s="9" t="s">
        <v>1662</v>
      </c>
      <c r="M634" s="9" t="s">
        <v>1663</v>
      </c>
      <c r="N634" s="12">
        <v>7467000.0</v>
      </c>
      <c r="O634" s="9" t="s">
        <v>1586</v>
      </c>
    </row>
    <row r="635">
      <c r="A635" s="9" t="s">
        <v>1425</v>
      </c>
      <c r="B635" s="10">
        <v>44561.0</v>
      </c>
      <c r="C635" s="11">
        <v>1.0</v>
      </c>
      <c r="D635" s="9" t="s">
        <v>264</v>
      </c>
      <c r="E635" s="11">
        <v>8397.0</v>
      </c>
      <c r="F635" s="9" t="s">
        <v>1661</v>
      </c>
      <c r="G635" s="9" t="s">
        <v>1582</v>
      </c>
      <c r="H635" s="9" t="s">
        <v>1583</v>
      </c>
      <c r="I635" s="9" t="s">
        <v>1584</v>
      </c>
      <c r="J635" s="10">
        <v>44197.0</v>
      </c>
      <c r="K635" s="10">
        <v>44561.0</v>
      </c>
      <c r="L635" s="9" t="s">
        <v>1662</v>
      </c>
      <c r="M635" s="9" t="s">
        <v>1663</v>
      </c>
      <c r="N635" s="12">
        <v>1.4933E8</v>
      </c>
      <c r="O635" s="9" t="s">
        <v>1586</v>
      </c>
    </row>
    <row r="636">
      <c r="A636" s="9" t="s">
        <v>1426</v>
      </c>
      <c r="B636" s="10">
        <v>44561.0</v>
      </c>
      <c r="C636" s="11">
        <v>1.0</v>
      </c>
      <c r="D636" s="9" t="s">
        <v>1427</v>
      </c>
      <c r="E636" s="11">
        <v>16306.0</v>
      </c>
      <c r="F636" s="9" t="s">
        <v>1661</v>
      </c>
      <c r="G636" s="9" t="s">
        <v>1582</v>
      </c>
      <c r="H636" s="9" t="s">
        <v>1583</v>
      </c>
      <c r="I636" s="9" t="s">
        <v>1584</v>
      </c>
      <c r="J636" s="10">
        <v>44197.0</v>
      </c>
      <c r="K636" s="10">
        <v>44561.0</v>
      </c>
      <c r="L636" s="9" t="s">
        <v>1662</v>
      </c>
      <c r="M636" s="9" t="s">
        <v>1663</v>
      </c>
      <c r="N636" s="12">
        <v>-1.90684E8</v>
      </c>
      <c r="O636" s="9" t="s">
        <v>1586</v>
      </c>
    </row>
    <row r="637">
      <c r="A637" s="9" t="s">
        <v>1428</v>
      </c>
      <c r="B637" s="10">
        <v>44561.0</v>
      </c>
      <c r="C637" s="11">
        <v>3.0</v>
      </c>
      <c r="D637" s="9" t="s">
        <v>61</v>
      </c>
      <c r="E637" s="11">
        <v>10456.0</v>
      </c>
      <c r="F637" s="9" t="s">
        <v>1661</v>
      </c>
      <c r="G637" s="9" t="s">
        <v>1582</v>
      </c>
      <c r="H637" s="9" t="s">
        <v>1583</v>
      </c>
      <c r="I637" s="9" t="s">
        <v>1584</v>
      </c>
      <c r="J637" s="10">
        <v>44197.0</v>
      </c>
      <c r="K637" s="10">
        <v>44561.0</v>
      </c>
      <c r="L637" s="9" t="s">
        <v>1662</v>
      </c>
      <c r="M637" s="9" t="s">
        <v>1663</v>
      </c>
      <c r="N637" s="12">
        <v>6.89608E8</v>
      </c>
      <c r="O637" s="9" t="s">
        <v>1586</v>
      </c>
    </row>
    <row r="638">
      <c r="A638" s="9" t="s">
        <v>1429</v>
      </c>
      <c r="B638" s="10">
        <v>44561.0</v>
      </c>
      <c r="C638" s="11">
        <v>1.0</v>
      </c>
      <c r="D638" s="9" t="s">
        <v>142</v>
      </c>
      <c r="E638" s="11">
        <v>4448.0</v>
      </c>
      <c r="F638" s="9" t="s">
        <v>1661</v>
      </c>
      <c r="G638" s="9" t="s">
        <v>1582</v>
      </c>
      <c r="H638" s="9" t="s">
        <v>1583</v>
      </c>
      <c r="I638" s="9" t="s">
        <v>1584</v>
      </c>
      <c r="J638" s="10">
        <v>44197.0</v>
      </c>
      <c r="K638" s="10">
        <v>44561.0</v>
      </c>
      <c r="L638" s="9" t="s">
        <v>1662</v>
      </c>
      <c r="M638" s="9" t="s">
        <v>1663</v>
      </c>
      <c r="N638" s="12">
        <v>-2.899531E9</v>
      </c>
      <c r="O638" s="9" t="s">
        <v>1586</v>
      </c>
    </row>
    <row r="639">
      <c r="A639" s="9" t="s">
        <v>1430</v>
      </c>
      <c r="B639" s="10">
        <v>44561.0</v>
      </c>
      <c r="C639" s="11">
        <v>2.0</v>
      </c>
      <c r="D639" s="9" t="s">
        <v>265</v>
      </c>
      <c r="E639" s="11">
        <v>8427.0</v>
      </c>
      <c r="F639" s="9" t="s">
        <v>1661</v>
      </c>
      <c r="G639" s="9" t="s">
        <v>1582</v>
      </c>
      <c r="H639" s="9" t="s">
        <v>1583</v>
      </c>
      <c r="I639" s="9" t="s">
        <v>1584</v>
      </c>
      <c r="J639" s="10">
        <v>44197.0</v>
      </c>
      <c r="K639" s="10">
        <v>44561.0</v>
      </c>
      <c r="L639" s="9" t="s">
        <v>1662</v>
      </c>
      <c r="M639" s="9" t="s">
        <v>1663</v>
      </c>
      <c r="N639" s="12">
        <v>-4313000.0</v>
      </c>
      <c r="O639" s="9" t="s">
        <v>1586</v>
      </c>
    </row>
    <row r="640">
      <c r="A640" s="9" t="s">
        <v>1431</v>
      </c>
      <c r="B640" s="10">
        <v>44561.0</v>
      </c>
      <c r="C640" s="11">
        <v>1.0</v>
      </c>
      <c r="D640" s="9" t="s">
        <v>94</v>
      </c>
      <c r="E640" s="11">
        <v>2100.0</v>
      </c>
      <c r="F640" s="9" t="s">
        <v>1661</v>
      </c>
      <c r="G640" s="9" t="s">
        <v>1582</v>
      </c>
      <c r="H640" s="9" t="s">
        <v>1583</v>
      </c>
      <c r="I640" s="9" t="s">
        <v>1584</v>
      </c>
      <c r="J640" s="10">
        <v>44197.0</v>
      </c>
      <c r="K640" s="10">
        <v>44561.0</v>
      </c>
      <c r="L640" s="9" t="s">
        <v>1662</v>
      </c>
      <c r="M640" s="9" t="s">
        <v>1663</v>
      </c>
      <c r="N640" s="12">
        <v>2.7592E7</v>
      </c>
      <c r="O640" s="9" t="s">
        <v>1586</v>
      </c>
    </row>
    <row r="641">
      <c r="A641" s="9" t="s">
        <v>1432</v>
      </c>
      <c r="B641" s="10">
        <v>44561.0</v>
      </c>
      <c r="C641" s="11">
        <v>2.0</v>
      </c>
      <c r="D641" s="9" t="s">
        <v>201</v>
      </c>
      <c r="E641" s="11">
        <v>5762.0</v>
      </c>
      <c r="F641" s="9" t="s">
        <v>1661</v>
      </c>
      <c r="G641" s="9" t="s">
        <v>1582</v>
      </c>
      <c r="H641" s="9" t="s">
        <v>1583</v>
      </c>
      <c r="I641" s="9" t="s">
        <v>1584</v>
      </c>
      <c r="J641" s="10">
        <v>44197.0</v>
      </c>
      <c r="K641" s="10">
        <v>44561.0</v>
      </c>
      <c r="L641" s="9" t="s">
        <v>1662</v>
      </c>
      <c r="M641" s="9" t="s">
        <v>1663</v>
      </c>
      <c r="N641" s="12">
        <v>2.69377E8</v>
      </c>
      <c r="O641" s="9" t="s">
        <v>1586</v>
      </c>
    </row>
    <row r="642">
      <c r="A642" s="9" t="s">
        <v>1433</v>
      </c>
      <c r="B642" s="10">
        <v>44561.0</v>
      </c>
      <c r="C642" s="11">
        <v>1.0</v>
      </c>
      <c r="D642" s="9" t="s">
        <v>235</v>
      </c>
      <c r="E642" s="11">
        <v>11932.0</v>
      </c>
      <c r="F642" s="9" t="s">
        <v>1661</v>
      </c>
      <c r="G642" s="9" t="s">
        <v>1582</v>
      </c>
      <c r="H642" s="9" t="s">
        <v>1583</v>
      </c>
      <c r="I642" s="9" t="s">
        <v>1584</v>
      </c>
      <c r="J642" s="10">
        <v>44197.0</v>
      </c>
      <c r="K642" s="10">
        <v>44561.0</v>
      </c>
      <c r="L642" s="9" t="s">
        <v>1662</v>
      </c>
      <c r="M642" s="9" t="s">
        <v>1663</v>
      </c>
      <c r="N642" s="12">
        <v>5.37221E8</v>
      </c>
      <c r="O642" s="9" t="s">
        <v>1586</v>
      </c>
    </row>
    <row r="643">
      <c r="A643" s="9" t="s">
        <v>1434</v>
      </c>
      <c r="B643" s="10">
        <v>44561.0</v>
      </c>
      <c r="C643" s="11">
        <v>1.0</v>
      </c>
      <c r="D643" s="9" t="s">
        <v>346</v>
      </c>
      <c r="E643" s="11">
        <v>12823.0</v>
      </c>
      <c r="F643" s="9" t="s">
        <v>1661</v>
      </c>
      <c r="G643" s="9" t="s">
        <v>1582</v>
      </c>
      <c r="H643" s="9" t="s">
        <v>1583</v>
      </c>
      <c r="I643" s="9" t="s">
        <v>1584</v>
      </c>
      <c r="J643" s="10">
        <v>44197.0</v>
      </c>
      <c r="K643" s="10">
        <v>44561.0</v>
      </c>
      <c r="L643" s="9" t="s">
        <v>1662</v>
      </c>
      <c r="M643" s="9" t="s">
        <v>1663</v>
      </c>
      <c r="N643" s="12">
        <v>-1.2803E7</v>
      </c>
      <c r="O643" s="9" t="s">
        <v>1586</v>
      </c>
    </row>
    <row r="644">
      <c r="A644" s="9" t="s">
        <v>1435</v>
      </c>
      <c r="B644" s="10">
        <v>44561.0</v>
      </c>
      <c r="C644" s="11">
        <v>1.0</v>
      </c>
      <c r="D644" s="9" t="s">
        <v>1436</v>
      </c>
      <c r="E644" s="11">
        <v>24600.0</v>
      </c>
      <c r="F644" s="9" t="s">
        <v>1661</v>
      </c>
      <c r="G644" s="9" t="s">
        <v>1582</v>
      </c>
      <c r="H644" s="9" t="s">
        <v>1583</v>
      </c>
      <c r="I644" s="9" t="s">
        <v>1584</v>
      </c>
      <c r="J644" s="10">
        <v>44197.0</v>
      </c>
      <c r="K644" s="10">
        <v>44561.0</v>
      </c>
      <c r="L644" s="9" t="s">
        <v>1664</v>
      </c>
      <c r="M644" s="9" t="s">
        <v>1663</v>
      </c>
      <c r="N644" s="12">
        <v>2.41912E8</v>
      </c>
      <c r="O644" s="9" t="s">
        <v>1586</v>
      </c>
    </row>
    <row r="645">
      <c r="A645" s="9" t="s">
        <v>1435</v>
      </c>
      <c r="B645" s="10">
        <v>44561.0</v>
      </c>
      <c r="C645" s="11">
        <v>1.0</v>
      </c>
      <c r="D645" s="9" t="s">
        <v>1436</v>
      </c>
      <c r="E645" s="11">
        <v>24600.0</v>
      </c>
      <c r="F645" s="9" t="s">
        <v>1661</v>
      </c>
      <c r="G645" s="9" t="s">
        <v>1582</v>
      </c>
      <c r="H645" s="9" t="s">
        <v>1583</v>
      </c>
      <c r="I645" s="9" t="s">
        <v>1584</v>
      </c>
      <c r="J645" s="10">
        <v>44197.0</v>
      </c>
      <c r="K645" s="10">
        <v>44561.0</v>
      </c>
      <c r="L645" s="9" t="s">
        <v>1664</v>
      </c>
      <c r="M645" s="9" t="s">
        <v>1663</v>
      </c>
      <c r="N645" s="12">
        <v>2.41912E8</v>
      </c>
      <c r="O645" s="9" t="s">
        <v>1586</v>
      </c>
    </row>
    <row r="646">
      <c r="A646" s="9" t="s">
        <v>1437</v>
      </c>
      <c r="B646" s="10">
        <v>44561.0</v>
      </c>
      <c r="C646" s="11">
        <v>1.0</v>
      </c>
      <c r="D646" s="9" t="s">
        <v>269</v>
      </c>
      <c r="E646" s="11">
        <v>22055.0</v>
      </c>
      <c r="F646" s="9" t="s">
        <v>1661</v>
      </c>
      <c r="G646" s="9" t="s">
        <v>1582</v>
      </c>
      <c r="H646" s="9" t="s">
        <v>1583</v>
      </c>
      <c r="I646" s="9" t="s">
        <v>1584</v>
      </c>
      <c r="J646" s="10">
        <v>44197.0</v>
      </c>
      <c r="K646" s="10">
        <v>44561.0</v>
      </c>
      <c r="L646" s="9" t="s">
        <v>1662</v>
      </c>
      <c r="M646" s="9" t="s">
        <v>1663</v>
      </c>
      <c r="N646" s="12">
        <v>-7.1754E7</v>
      </c>
      <c r="O646" s="9" t="s">
        <v>1586</v>
      </c>
    </row>
    <row r="647">
      <c r="A647" s="9" t="s">
        <v>1438</v>
      </c>
      <c r="B647" s="10">
        <v>44561.0</v>
      </c>
      <c r="C647" s="11">
        <v>1.0</v>
      </c>
      <c r="D647" s="9" t="s">
        <v>1439</v>
      </c>
      <c r="E647" s="11">
        <v>26700.0</v>
      </c>
      <c r="F647" s="9" t="s">
        <v>1661</v>
      </c>
      <c r="G647" s="9" t="s">
        <v>1582</v>
      </c>
      <c r="H647" s="9" t="s">
        <v>1583</v>
      </c>
      <c r="I647" s="9" t="s">
        <v>1584</v>
      </c>
      <c r="J647" s="10">
        <v>44197.0</v>
      </c>
      <c r="K647" s="10">
        <v>44561.0</v>
      </c>
      <c r="L647" s="9" t="s">
        <v>1662</v>
      </c>
      <c r="M647" s="9" t="s">
        <v>1663</v>
      </c>
      <c r="N647" s="12">
        <v>9.57518E8</v>
      </c>
      <c r="O647" s="9" t="s">
        <v>1586</v>
      </c>
    </row>
    <row r="648">
      <c r="A648" s="9" t="s">
        <v>1440</v>
      </c>
      <c r="B648" s="10">
        <v>44561.0</v>
      </c>
      <c r="C648" s="11">
        <v>2.0</v>
      </c>
      <c r="D648" s="9" t="s">
        <v>76</v>
      </c>
      <c r="E648" s="11">
        <v>11975.0</v>
      </c>
      <c r="F648" s="9" t="s">
        <v>1661</v>
      </c>
      <c r="G648" s="9" t="s">
        <v>1582</v>
      </c>
      <c r="H648" s="9" t="s">
        <v>1583</v>
      </c>
      <c r="I648" s="9" t="s">
        <v>1584</v>
      </c>
      <c r="J648" s="10">
        <v>44197.0</v>
      </c>
      <c r="K648" s="10">
        <v>44561.0</v>
      </c>
      <c r="L648" s="9" t="s">
        <v>1662</v>
      </c>
      <c r="M648" s="9" t="s">
        <v>1663</v>
      </c>
      <c r="N648" s="12">
        <v>1.90136E8</v>
      </c>
      <c r="O648" s="9" t="s">
        <v>1586</v>
      </c>
    </row>
    <row r="649">
      <c r="A649" s="9" t="s">
        <v>1441</v>
      </c>
      <c r="B649" s="10">
        <v>44561.0</v>
      </c>
      <c r="C649" s="11">
        <v>2.0</v>
      </c>
      <c r="D649" s="9" t="s">
        <v>81</v>
      </c>
      <c r="E649" s="11">
        <v>1562.0</v>
      </c>
      <c r="F649" s="9" t="s">
        <v>1661</v>
      </c>
      <c r="G649" s="9" t="s">
        <v>1582</v>
      </c>
      <c r="H649" s="9" t="s">
        <v>1583</v>
      </c>
      <c r="I649" s="9" t="s">
        <v>1584</v>
      </c>
      <c r="J649" s="10">
        <v>44197.0</v>
      </c>
      <c r="K649" s="10">
        <v>44561.0</v>
      </c>
      <c r="L649" s="9" t="s">
        <v>1662</v>
      </c>
      <c r="M649" s="9" t="s">
        <v>1663</v>
      </c>
      <c r="N649" s="12">
        <v>1.7136E7</v>
      </c>
      <c r="O649" s="9" t="s">
        <v>1586</v>
      </c>
    </row>
    <row r="650">
      <c r="A650" s="9" t="s">
        <v>1442</v>
      </c>
      <c r="B650" s="10">
        <v>44561.0</v>
      </c>
      <c r="C650" s="11">
        <v>2.0</v>
      </c>
      <c r="D650" s="9" t="s">
        <v>1443</v>
      </c>
      <c r="E650" s="11">
        <v>25984.0</v>
      </c>
      <c r="F650" s="9" t="s">
        <v>1661</v>
      </c>
      <c r="G650" s="9" t="s">
        <v>1582</v>
      </c>
      <c r="H650" s="9" t="s">
        <v>1583</v>
      </c>
      <c r="I650" s="9" t="s">
        <v>1584</v>
      </c>
      <c r="J650" s="10">
        <v>44197.0</v>
      </c>
      <c r="K650" s="10">
        <v>44561.0</v>
      </c>
      <c r="L650" s="9" t="s">
        <v>1662</v>
      </c>
      <c r="M650" s="9" t="s">
        <v>1663</v>
      </c>
      <c r="N650" s="12">
        <v>7.42944E8</v>
      </c>
      <c r="O650" s="9" t="s">
        <v>1586</v>
      </c>
    </row>
    <row r="651">
      <c r="A651" s="9" t="s">
        <v>1444</v>
      </c>
      <c r="B651" s="10">
        <v>44561.0</v>
      </c>
      <c r="C651" s="11">
        <v>2.0</v>
      </c>
      <c r="D651" s="9" t="s">
        <v>169</v>
      </c>
      <c r="E651" s="11">
        <v>19623.0</v>
      </c>
      <c r="F651" s="9" t="s">
        <v>1661</v>
      </c>
      <c r="G651" s="9" t="s">
        <v>1582</v>
      </c>
      <c r="H651" s="9" t="s">
        <v>1583</v>
      </c>
      <c r="I651" s="9" t="s">
        <v>1584</v>
      </c>
      <c r="J651" s="10">
        <v>44197.0</v>
      </c>
      <c r="K651" s="10">
        <v>44561.0</v>
      </c>
      <c r="L651" s="9" t="s">
        <v>1662</v>
      </c>
      <c r="M651" s="9" t="s">
        <v>1663</v>
      </c>
      <c r="N651" s="12">
        <v>-2.26569E8</v>
      </c>
      <c r="O651" s="9" t="s">
        <v>1586</v>
      </c>
    </row>
    <row r="652">
      <c r="A652" s="9" t="s">
        <v>1445</v>
      </c>
      <c r="B652" s="10">
        <v>44561.0</v>
      </c>
      <c r="C652" s="11">
        <v>1.0</v>
      </c>
      <c r="D652" s="9" t="s">
        <v>1446</v>
      </c>
      <c r="E652" s="11">
        <v>7617.0</v>
      </c>
      <c r="F652" s="9" t="s">
        <v>1661</v>
      </c>
      <c r="G652" s="9" t="s">
        <v>1582</v>
      </c>
      <c r="H652" s="9" t="s">
        <v>1583</v>
      </c>
      <c r="I652" s="9" t="s">
        <v>1584</v>
      </c>
      <c r="J652" s="10">
        <v>44197.0</v>
      </c>
      <c r="K652" s="10">
        <v>44561.0</v>
      </c>
      <c r="L652" s="9" t="s">
        <v>1662</v>
      </c>
      <c r="M652" s="9" t="s">
        <v>1663</v>
      </c>
      <c r="N652" s="12">
        <v>1.22E10</v>
      </c>
      <c r="O652" s="9" t="s">
        <v>1586</v>
      </c>
    </row>
    <row r="653">
      <c r="A653" s="9" t="s">
        <v>1447</v>
      </c>
      <c r="B653" s="10">
        <v>44561.0</v>
      </c>
      <c r="C653" s="11">
        <v>2.0</v>
      </c>
      <c r="D653" s="9" t="s">
        <v>322</v>
      </c>
      <c r="E653" s="11">
        <v>3190.0</v>
      </c>
      <c r="F653" s="9" t="s">
        <v>1661</v>
      </c>
      <c r="G653" s="9" t="s">
        <v>1582</v>
      </c>
      <c r="H653" s="9" t="s">
        <v>1583</v>
      </c>
      <c r="I653" s="9" t="s">
        <v>1584</v>
      </c>
      <c r="J653" s="10">
        <v>44197.0</v>
      </c>
      <c r="K653" s="10">
        <v>44561.0</v>
      </c>
      <c r="L653" s="9" t="s">
        <v>1662</v>
      </c>
      <c r="M653" s="9" t="s">
        <v>1663</v>
      </c>
      <c r="N653" s="12">
        <v>1.518709E9</v>
      </c>
      <c r="O653" s="9" t="s">
        <v>1586</v>
      </c>
    </row>
    <row r="654">
      <c r="A654" s="9" t="s">
        <v>1448</v>
      </c>
      <c r="B654" s="10">
        <v>44561.0</v>
      </c>
      <c r="C654" s="11">
        <v>1.0</v>
      </c>
      <c r="D654" s="9" t="s">
        <v>319</v>
      </c>
      <c r="E654" s="11">
        <v>5258.0</v>
      </c>
      <c r="F654" s="9" t="s">
        <v>1661</v>
      </c>
      <c r="G654" s="9" t="s">
        <v>1582</v>
      </c>
      <c r="H654" s="9" t="s">
        <v>1583</v>
      </c>
      <c r="I654" s="9" t="s">
        <v>1584</v>
      </c>
      <c r="J654" s="10">
        <v>44197.0</v>
      </c>
      <c r="K654" s="10">
        <v>44561.0</v>
      </c>
      <c r="L654" s="9" t="s">
        <v>1662</v>
      </c>
      <c r="M654" s="9" t="s">
        <v>1663</v>
      </c>
      <c r="N654" s="12">
        <v>7.51934E8</v>
      </c>
      <c r="O654" s="9" t="s">
        <v>1586</v>
      </c>
    </row>
    <row r="655">
      <c r="A655" s="9" t="s">
        <v>1449</v>
      </c>
      <c r="B655" s="10">
        <v>44561.0</v>
      </c>
      <c r="C655" s="11">
        <v>1.0</v>
      </c>
      <c r="D655" s="9" t="s">
        <v>185</v>
      </c>
      <c r="E655" s="11">
        <v>14176.0</v>
      </c>
      <c r="F655" s="9" t="s">
        <v>1661</v>
      </c>
      <c r="G655" s="9" t="s">
        <v>1582</v>
      </c>
      <c r="H655" s="9" t="s">
        <v>1583</v>
      </c>
      <c r="I655" s="9" t="s">
        <v>1584</v>
      </c>
      <c r="J655" s="10">
        <v>44197.0</v>
      </c>
      <c r="K655" s="10">
        <v>44561.0</v>
      </c>
      <c r="L655" s="9" t="s">
        <v>1662</v>
      </c>
      <c r="M655" s="9" t="s">
        <v>1663</v>
      </c>
      <c r="N655" s="12">
        <v>1.141433E9</v>
      </c>
      <c r="O655" s="9" t="s">
        <v>1586</v>
      </c>
    </row>
    <row r="656">
      <c r="A656" s="9" t="s">
        <v>1450</v>
      </c>
      <c r="B656" s="10">
        <v>44561.0</v>
      </c>
      <c r="C656" s="11">
        <v>1.0</v>
      </c>
      <c r="D656" s="9" t="s">
        <v>124</v>
      </c>
      <c r="E656" s="11">
        <v>15636.0</v>
      </c>
      <c r="F656" s="9" t="s">
        <v>1661</v>
      </c>
      <c r="G656" s="9" t="s">
        <v>1582</v>
      </c>
      <c r="H656" s="9" t="s">
        <v>1583</v>
      </c>
      <c r="I656" s="9" t="s">
        <v>1584</v>
      </c>
      <c r="J656" s="10">
        <v>44197.0</v>
      </c>
      <c r="K656" s="10">
        <v>44561.0</v>
      </c>
      <c r="L656" s="9" t="s">
        <v>1662</v>
      </c>
      <c r="M656" s="9" t="s">
        <v>1663</v>
      </c>
      <c r="N656" s="12">
        <v>2.119121E9</v>
      </c>
      <c r="O656" s="9" t="s">
        <v>1586</v>
      </c>
    </row>
    <row r="657">
      <c r="A657" s="9" t="s">
        <v>1451</v>
      </c>
      <c r="B657" s="10">
        <v>44561.0</v>
      </c>
      <c r="C657" s="11">
        <v>3.0</v>
      </c>
      <c r="D657" s="9" t="s">
        <v>340</v>
      </c>
      <c r="E657" s="11">
        <v>9415.0</v>
      </c>
      <c r="F657" s="9" t="s">
        <v>1661</v>
      </c>
      <c r="G657" s="9" t="s">
        <v>1582</v>
      </c>
      <c r="H657" s="9" t="s">
        <v>1583</v>
      </c>
      <c r="I657" s="9" t="s">
        <v>1584</v>
      </c>
      <c r="J657" s="10">
        <v>44197.0</v>
      </c>
      <c r="K657" s="10">
        <v>44561.0</v>
      </c>
      <c r="L657" s="9" t="s">
        <v>1662</v>
      </c>
      <c r="M657" s="9" t="s">
        <v>1663</v>
      </c>
      <c r="N657" s="12">
        <v>-7.4618E7</v>
      </c>
      <c r="O657" s="9" t="s">
        <v>1586</v>
      </c>
    </row>
    <row r="658">
      <c r="A658" s="9" t="s">
        <v>1452</v>
      </c>
      <c r="B658" s="10">
        <v>44561.0</v>
      </c>
      <c r="C658" s="11">
        <v>2.0</v>
      </c>
      <c r="D658" s="9" t="s">
        <v>1453</v>
      </c>
      <c r="E658" s="11">
        <v>20567.0</v>
      </c>
      <c r="F658" s="9" t="s">
        <v>1661</v>
      </c>
      <c r="G658" s="9" t="s">
        <v>1582</v>
      </c>
      <c r="H658" s="9" t="s">
        <v>1583</v>
      </c>
      <c r="I658" s="9" t="s">
        <v>1584</v>
      </c>
      <c r="J658" s="10">
        <v>44197.0</v>
      </c>
      <c r="K658" s="10">
        <v>44561.0</v>
      </c>
      <c r="L658" s="9" t="s">
        <v>1664</v>
      </c>
      <c r="M658" s="9" t="s">
        <v>1663</v>
      </c>
      <c r="N658" s="12">
        <v>5885000.0</v>
      </c>
      <c r="O658" s="9" t="s">
        <v>1586</v>
      </c>
    </row>
    <row r="659">
      <c r="A659" s="9" t="s">
        <v>1454</v>
      </c>
      <c r="B659" s="10">
        <v>44561.0</v>
      </c>
      <c r="C659" s="11">
        <v>1.0</v>
      </c>
      <c r="D659" s="9" t="s">
        <v>1455</v>
      </c>
      <c r="E659" s="11">
        <v>25992.0</v>
      </c>
      <c r="F659" s="9" t="s">
        <v>1661</v>
      </c>
      <c r="G659" s="9" t="s">
        <v>1582</v>
      </c>
      <c r="H659" s="9" t="s">
        <v>1583</v>
      </c>
      <c r="I659" s="9" t="s">
        <v>1584</v>
      </c>
      <c r="J659" s="10">
        <v>44197.0</v>
      </c>
      <c r="K659" s="10">
        <v>44561.0</v>
      </c>
      <c r="L659" s="9" t="s">
        <v>1662</v>
      </c>
      <c r="M659" s="9" t="s">
        <v>1663</v>
      </c>
      <c r="N659" s="12">
        <v>1.224115E9</v>
      </c>
      <c r="O659" s="9" t="s">
        <v>1586</v>
      </c>
    </row>
    <row r="660">
      <c r="A660" s="9" t="s">
        <v>1456</v>
      </c>
      <c r="B660" s="10">
        <v>44561.0</v>
      </c>
      <c r="C660" s="11">
        <v>1.0</v>
      </c>
      <c r="D660" s="9" t="s">
        <v>1457</v>
      </c>
      <c r="E660" s="11">
        <v>25526.0</v>
      </c>
      <c r="F660" s="9" t="s">
        <v>1661</v>
      </c>
      <c r="G660" s="9" t="s">
        <v>1582</v>
      </c>
      <c r="H660" s="9" t="s">
        <v>1583</v>
      </c>
      <c r="I660" s="9" t="s">
        <v>1584</v>
      </c>
      <c r="J660" s="10">
        <v>44197.0</v>
      </c>
      <c r="K660" s="10">
        <v>44561.0</v>
      </c>
      <c r="L660" s="9" t="s">
        <v>1662</v>
      </c>
      <c r="M660" s="9" t="s">
        <v>1663</v>
      </c>
      <c r="N660" s="12">
        <v>8.2955E7</v>
      </c>
      <c r="O660" s="9" t="s">
        <v>1586</v>
      </c>
    </row>
    <row r="661">
      <c r="A661" s="9" t="s">
        <v>1458</v>
      </c>
      <c r="B661" s="10">
        <v>44255.0</v>
      </c>
      <c r="C661" s="11">
        <v>1.0</v>
      </c>
      <c r="D661" s="9" t="s">
        <v>1459</v>
      </c>
      <c r="E661" s="11">
        <v>24228.0</v>
      </c>
      <c r="F661" s="9" t="s">
        <v>1661</v>
      </c>
      <c r="G661" s="9" t="s">
        <v>1582</v>
      </c>
      <c r="H661" s="9" t="s">
        <v>1583</v>
      </c>
      <c r="I661" s="9" t="s">
        <v>1584</v>
      </c>
      <c r="J661" s="10">
        <v>43891.0</v>
      </c>
      <c r="K661" s="10">
        <v>44255.0</v>
      </c>
      <c r="L661" s="9" t="s">
        <v>1662</v>
      </c>
      <c r="M661" s="9" t="s">
        <v>1663</v>
      </c>
      <c r="N661" s="12">
        <v>4.62676E8</v>
      </c>
      <c r="O661" s="9" t="s">
        <v>1586</v>
      </c>
    </row>
    <row r="662">
      <c r="A662" s="9" t="s">
        <v>1460</v>
      </c>
      <c r="B662" s="10">
        <v>44561.0</v>
      </c>
      <c r="C662" s="11">
        <v>3.0</v>
      </c>
      <c r="D662" s="9" t="s">
        <v>1461</v>
      </c>
      <c r="E662" s="11">
        <v>14214.0</v>
      </c>
      <c r="F662" s="9" t="s">
        <v>1661</v>
      </c>
      <c r="G662" s="9" t="s">
        <v>1582</v>
      </c>
      <c r="H662" s="9" t="s">
        <v>1583</v>
      </c>
      <c r="I662" s="9" t="s">
        <v>1584</v>
      </c>
      <c r="J662" s="10">
        <v>44197.0</v>
      </c>
      <c r="K662" s="10">
        <v>44561.0</v>
      </c>
      <c r="L662" s="9" t="s">
        <v>1664</v>
      </c>
      <c r="M662" s="9" t="s">
        <v>1663</v>
      </c>
      <c r="N662" s="12">
        <v>1.51723E8</v>
      </c>
      <c r="O662" s="9" t="s">
        <v>1586</v>
      </c>
    </row>
    <row r="663">
      <c r="A663" s="9" t="s">
        <v>1462</v>
      </c>
      <c r="B663" s="10">
        <v>44561.0</v>
      </c>
      <c r="C663" s="11">
        <v>1.0</v>
      </c>
      <c r="D663" s="9" t="s">
        <v>330</v>
      </c>
      <c r="E663" s="11">
        <v>20451.0</v>
      </c>
      <c r="F663" s="9" t="s">
        <v>1661</v>
      </c>
      <c r="G663" s="9" t="s">
        <v>1582</v>
      </c>
      <c r="H663" s="9" t="s">
        <v>1583</v>
      </c>
      <c r="I663" s="9" t="s">
        <v>1584</v>
      </c>
      <c r="J663" s="10">
        <v>44197.0</v>
      </c>
      <c r="K663" s="10">
        <v>44561.0</v>
      </c>
      <c r="L663" s="9" t="s">
        <v>1662</v>
      </c>
      <c r="M663" s="9" t="s">
        <v>1663</v>
      </c>
      <c r="N663" s="12">
        <v>8465000.0</v>
      </c>
      <c r="O663" s="9" t="s">
        <v>1586</v>
      </c>
    </row>
    <row r="664">
      <c r="A664" s="9" t="s">
        <v>1463</v>
      </c>
      <c r="B664" s="10">
        <v>44561.0</v>
      </c>
      <c r="C664" s="11">
        <v>1.0</v>
      </c>
      <c r="D664" s="9" t="s">
        <v>1464</v>
      </c>
      <c r="E664" s="11">
        <v>20702.0</v>
      </c>
      <c r="F664" s="9" t="s">
        <v>1661</v>
      </c>
      <c r="G664" s="9" t="s">
        <v>1582</v>
      </c>
      <c r="H664" s="9" t="s">
        <v>1583</v>
      </c>
      <c r="I664" s="9" t="s">
        <v>1584</v>
      </c>
      <c r="J664" s="10">
        <v>44197.0</v>
      </c>
      <c r="K664" s="10">
        <v>44561.0</v>
      </c>
      <c r="L664" s="9" t="s">
        <v>1662</v>
      </c>
      <c r="M664" s="9" t="s">
        <v>1663</v>
      </c>
      <c r="N664" s="12">
        <v>-5.7531E7</v>
      </c>
      <c r="O664" s="9" t="s">
        <v>1586</v>
      </c>
    </row>
    <row r="665">
      <c r="A665" s="9" t="s">
        <v>1465</v>
      </c>
      <c r="B665" s="10">
        <v>44561.0</v>
      </c>
      <c r="C665" s="11">
        <v>1.0</v>
      </c>
      <c r="D665" s="9" t="s">
        <v>280</v>
      </c>
      <c r="E665" s="11">
        <v>20931.0</v>
      </c>
      <c r="F665" s="9" t="s">
        <v>1661</v>
      </c>
      <c r="G665" s="9" t="s">
        <v>1582</v>
      </c>
      <c r="H665" s="9" t="s">
        <v>1583</v>
      </c>
      <c r="I665" s="9" t="s">
        <v>1584</v>
      </c>
      <c r="J665" s="10">
        <v>44197.0</v>
      </c>
      <c r="K665" s="10">
        <v>44561.0</v>
      </c>
      <c r="L665" s="9" t="s">
        <v>1662</v>
      </c>
      <c r="M665" s="9" t="s">
        <v>1663</v>
      </c>
      <c r="N665" s="12">
        <v>5.98879E8</v>
      </c>
      <c r="O665" s="9" t="s">
        <v>1586</v>
      </c>
    </row>
    <row r="666">
      <c r="A666" s="9" t="s">
        <v>1466</v>
      </c>
      <c r="B666" s="10">
        <v>44377.0</v>
      </c>
      <c r="C666" s="11">
        <v>1.0</v>
      </c>
      <c r="D666" s="9" t="s">
        <v>1467</v>
      </c>
      <c r="E666" s="11">
        <v>26549.0</v>
      </c>
      <c r="F666" s="9" t="s">
        <v>1661</v>
      </c>
      <c r="G666" s="9" t="s">
        <v>1582</v>
      </c>
      <c r="H666" s="9" t="s">
        <v>1583</v>
      </c>
      <c r="I666" s="9" t="s">
        <v>1584</v>
      </c>
      <c r="J666" s="10">
        <v>44197.0</v>
      </c>
      <c r="K666" s="10">
        <v>44377.0</v>
      </c>
      <c r="L666" s="9" t="s">
        <v>1662</v>
      </c>
      <c r="M666" s="9" t="s">
        <v>1663</v>
      </c>
      <c r="N666" s="12">
        <v>2536000.0</v>
      </c>
      <c r="O666" s="9" t="s">
        <v>1586</v>
      </c>
    </row>
    <row r="667">
      <c r="A667" s="9" t="s">
        <v>1468</v>
      </c>
      <c r="B667" s="10">
        <v>44561.0</v>
      </c>
      <c r="C667" s="11">
        <v>1.0</v>
      </c>
      <c r="D667" s="9" t="s">
        <v>56</v>
      </c>
      <c r="E667" s="11">
        <v>21032.0</v>
      </c>
      <c r="F667" s="9" t="s">
        <v>1661</v>
      </c>
      <c r="G667" s="9" t="s">
        <v>1582</v>
      </c>
      <c r="H667" s="9" t="s">
        <v>1583</v>
      </c>
      <c r="I667" s="9" t="s">
        <v>1584</v>
      </c>
      <c r="J667" s="10">
        <v>44197.0</v>
      </c>
      <c r="K667" s="10">
        <v>44561.0</v>
      </c>
      <c r="L667" s="9" t="s">
        <v>1662</v>
      </c>
      <c r="M667" s="9" t="s">
        <v>1663</v>
      </c>
      <c r="N667" s="12">
        <v>2.29505E8</v>
      </c>
      <c r="O667" s="9" t="s">
        <v>1586</v>
      </c>
    </row>
    <row r="668">
      <c r="A668" s="9" t="s">
        <v>1469</v>
      </c>
      <c r="B668" s="10">
        <v>44561.0</v>
      </c>
      <c r="C668" s="11">
        <v>2.0</v>
      </c>
      <c r="D668" s="9" t="s">
        <v>1470</v>
      </c>
      <c r="E668" s="11">
        <v>21148.0</v>
      </c>
      <c r="F668" s="9" t="s">
        <v>1661</v>
      </c>
      <c r="G668" s="9" t="s">
        <v>1582</v>
      </c>
      <c r="H668" s="9" t="s">
        <v>1583</v>
      </c>
      <c r="I668" s="9" t="s">
        <v>1584</v>
      </c>
      <c r="J668" s="10">
        <v>44197.0</v>
      </c>
      <c r="K668" s="10">
        <v>44561.0</v>
      </c>
      <c r="L668" s="9" t="s">
        <v>1662</v>
      </c>
      <c r="M668" s="9" t="s">
        <v>1663</v>
      </c>
      <c r="N668" s="12">
        <v>-1.91477E8</v>
      </c>
      <c r="O668" s="9" t="s">
        <v>1586</v>
      </c>
    </row>
    <row r="669">
      <c r="A669" s="9" t="s">
        <v>1471</v>
      </c>
      <c r="B669" s="10">
        <v>44561.0</v>
      </c>
      <c r="C669" s="11">
        <v>2.0</v>
      </c>
      <c r="D669" s="9" t="s">
        <v>291</v>
      </c>
      <c r="E669" s="11">
        <v>19550.0</v>
      </c>
      <c r="F669" s="9" t="s">
        <v>1661</v>
      </c>
      <c r="G669" s="9" t="s">
        <v>1582</v>
      </c>
      <c r="H669" s="9" t="s">
        <v>1583</v>
      </c>
      <c r="I669" s="9" t="s">
        <v>1584</v>
      </c>
      <c r="J669" s="10">
        <v>44197.0</v>
      </c>
      <c r="K669" s="10">
        <v>44561.0</v>
      </c>
      <c r="L669" s="9" t="s">
        <v>1662</v>
      </c>
      <c r="M669" s="9" t="s">
        <v>1663</v>
      </c>
      <c r="N669" s="12">
        <v>9.34152E8</v>
      </c>
      <c r="O669" s="9" t="s">
        <v>1586</v>
      </c>
    </row>
    <row r="670">
      <c r="A670" s="9" t="s">
        <v>1472</v>
      </c>
      <c r="B670" s="10">
        <v>44561.0</v>
      </c>
      <c r="C670" s="11">
        <v>1.0</v>
      </c>
      <c r="D670" s="9" t="s">
        <v>167</v>
      </c>
      <c r="E670" s="11">
        <v>14460.0</v>
      </c>
      <c r="F670" s="9" t="s">
        <v>1661</v>
      </c>
      <c r="G670" s="9" t="s">
        <v>1582</v>
      </c>
      <c r="H670" s="9" t="s">
        <v>1583</v>
      </c>
      <c r="I670" s="9" t="s">
        <v>1584</v>
      </c>
      <c r="J670" s="10">
        <v>44197.0</v>
      </c>
      <c r="K670" s="10">
        <v>44561.0</v>
      </c>
      <c r="L670" s="9" t="s">
        <v>1662</v>
      </c>
      <c r="M670" s="9" t="s">
        <v>1663</v>
      </c>
      <c r="N670" s="12">
        <v>9.14356E8</v>
      </c>
      <c r="O670" s="9" t="s">
        <v>1586</v>
      </c>
    </row>
    <row r="671">
      <c r="A671" s="9" t="s">
        <v>1473</v>
      </c>
      <c r="B671" s="10">
        <v>44561.0</v>
      </c>
      <c r="C671" s="11">
        <v>1.0</v>
      </c>
      <c r="D671" s="9" t="s">
        <v>348</v>
      </c>
      <c r="E671" s="11">
        <v>14303.0</v>
      </c>
      <c r="F671" s="9" t="s">
        <v>1661</v>
      </c>
      <c r="G671" s="9" t="s">
        <v>1582</v>
      </c>
      <c r="H671" s="9" t="s">
        <v>1583</v>
      </c>
      <c r="I671" s="9" t="s">
        <v>1584</v>
      </c>
      <c r="J671" s="10">
        <v>44197.0</v>
      </c>
      <c r="K671" s="10">
        <v>44561.0</v>
      </c>
      <c r="L671" s="9" t="s">
        <v>1662</v>
      </c>
      <c r="M671" s="9" t="s">
        <v>1663</v>
      </c>
      <c r="N671" s="12">
        <v>-1130000.0</v>
      </c>
      <c r="O671" s="9" t="s">
        <v>1586</v>
      </c>
    </row>
    <row r="672">
      <c r="A672" s="9" t="s">
        <v>1474</v>
      </c>
      <c r="B672" s="10">
        <v>44561.0</v>
      </c>
      <c r="C672" s="11">
        <v>2.0</v>
      </c>
      <c r="D672" s="9" t="s">
        <v>1475</v>
      </c>
      <c r="E672" s="11">
        <v>24171.0</v>
      </c>
      <c r="F672" s="9" t="s">
        <v>1661</v>
      </c>
      <c r="G672" s="9" t="s">
        <v>1582</v>
      </c>
      <c r="H672" s="9" t="s">
        <v>1583</v>
      </c>
      <c r="I672" s="9" t="s">
        <v>1584</v>
      </c>
      <c r="J672" s="10">
        <v>44197.0</v>
      </c>
      <c r="K672" s="10">
        <v>44561.0</v>
      </c>
      <c r="L672" s="9" t="s">
        <v>1662</v>
      </c>
      <c r="M672" s="9" t="s">
        <v>1663</v>
      </c>
      <c r="N672" s="12">
        <v>3.144E9</v>
      </c>
      <c r="O672" s="9" t="s">
        <v>1586</v>
      </c>
    </row>
    <row r="673">
      <c r="A673" s="9" t="s">
        <v>1476</v>
      </c>
      <c r="B673" s="10">
        <v>44561.0</v>
      </c>
      <c r="C673" s="11">
        <v>2.0</v>
      </c>
      <c r="D673" s="9" t="s">
        <v>1477</v>
      </c>
      <c r="E673" s="11">
        <v>23280.0</v>
      </c>
      <c r="F673" s="9" t="s">
        <v>1661</v>
      </c>
      <c r="G673" s="9" t="s">
        <v>1582</v>
      </c>
      <c r="H673" s="9" t="s">
        <v>1583</v>
      </c>
      <c r="I673" s="9" t="s">
        <v>1584</v>
      </c>
      <c r="J673" s="10">
        <v>44197.0</v>
      </c>
      <c r="K673" s="10">
        <v>44561.0</v>
      </c>
      <c r="L673" s="9" t="s">
        <v>1662</v>
      </c>
      <c r="M673" s="9" t="s">
        <v>1663</v>
      </c>
      <c r="N673" s="12">
        <v>3.5439E7</v>
      </c>
      <c r="O673" s="9" t="s">
        <v>1586</v>
      </c>
    </row>
    <row r="674">
      <c r="A674" s="9" t="s">
        <v>1478</v>
      </c>
      <c r="B674" s="10">
        <v>44561.0</v>
      </c>
      <c r="C674" s="11">
        <v>1.0</v>
      </c>
      <c r="D674" s="9" t="s">
        <v>131</v>
      </c>
      <c r="E674" s="11">
        <v>14311.0</v>
      </c>
      <c r="F674" s="9" t="s">
        <v>1661</v>
      </c>
      <c r="G674" s="9" t="s">
        <v>1582</v>
      </c>
      <c r="H674" s="9" t="s">
        <v>1583</v>
      </c>
      <c r="I674" s="9" t="s">
        <v>1584</v>
      </c>
      <c r="J674" s="10">
        <v>44197.0</v>
      </c>
      <c r="K674" s="10">
        <v>44561.0</v>
      </c>
      <c r="L674" s="9" t="s">
        <v>1662</v>
      </c>
      <c r="M674" s="9" t="s">
        <v>1663</v>
      </c>
      <c r="N674" s="12">
        <v>4.952573E9</v>
      </c>
      <c r="O674" s="9" t="s">
        <v>1586</v>
      </c>
    </row>
    <row r="675">
      <c r="A675" s="9" t="s">
        <v>1479</v>
      </c>
      <c r="B675" s="10">
        <v>44561.0</v>
      </c>
      <c r="C675" s="11">
        <v>1.0</v>
      </c>
      <c r="D675" s="9" t="s">
        <v>137</v>
      </c>
      <c r="E675" s="11">
        <v>18627.0</v>
      </c>
      <c r="F675" s="9" t="s">
        <v>1661</v>
      </c>
      <c r="G675" s="9" t="s">
        <v>1582</v>
      </c>
      <c r="H675" s="9" t="s">
        <v>1583</v>
      </c>
      <c r="I675" s="9" t="s">
        <v>1584</v>
      </c>
      <c r="J675" s="10">
        <v>44197.0</v>
      </c>
      <c r="K675" s="10">
        <v>44561.0</v>
      </c>
      <c r="L675" s="9" t="s">
        <v>1662</v>
      </c>
      <c r="M675" s="9" t="s">
        <v>1663</v>
      </c>
      <c r="N675" s="12">
        <v>1.177631E9</v>
      </c>
      <c r="O675" s="9" t="s">
        <v>1586</v>
      </c>
    </row>
    <row r="676">
      <c r="A676" s="9" t="s">
        <v>1480</v>
      </c>
      <c r="B676" s="10">
        <v>44561.0</v>
      </c>
      <c r="C676" s="11">
        <v>1.0</v>
      </c>
      <c r="D676" s="9" t="s">
        <v>298</v>
      </c>
      <c r="E676" s="11">
        <v>11312.0</v>
      </c>
      <c r="F676" s="9" t="s">
        <v>1661</v>
      </c>
      <c r="G676" s="9" t="s">
        <v>1582</v>
      </c>
      <c r="H676" s="9" t="s">
        <v>1583</v>
      </c>
      <c r="I676" s="9" t="s">
        <v>1584</v>
      </c>
      <c r="J676" s="10">
        <v>44197.0</v>
      </c>
      <c r="K676" s="10">
        <v>44561.0</v>
      </c>
      <c r="L676" s="9" t="s">
        <v>1662</v>
      </c>
      <c r="M676" s="9" t="s">
        <v>1663</v>
      </c>
      <c r="N676" s="12">
        <v>-8.516185E9</v>
      </c>
      <c r="O676" s="9" t="s">
        <v>1586</v>
      </c>
    </row>
    <row r="677">
      <c r="A677" s="9" t="s">
        <v>1481</v>
      </c>
      <c r="B677" s="10">
        <v>44561.0</v>
      </c>
      <c r="C677" s="11">
        <v>1.0</v>
      </c>
      <c r="D677" s="9" t="s">
        <v>1482</v>
      </c>
      <c r="E677" s="11">
        <v>7595.0</v>
      </c>
      <c r="F677" s="9" t="s">
        <v>1661</v>
      </c>
      <c r="G677" s="9" t="s">
        <v>1582</v>
      </c>
      <c r="H677" s="9" t="s">
        <v>1583</v>
      </c>
      <c r="I677" s="9" t="s">
        <v>1584</v>
      </c>
      <c r="J677" s="10">
        <v>44197.0</v>
      </c>
      <c r="K677" s="10">
        <v>44561.0</v>
      </c>
      <c r="L677" s="9" t="s">
        <v>1662</v>
      </c>
      <c r="M677" s="9" t="s">
        <v>1663</v>
      </c>
      <c r="N677" s="12">
        <v>1.287018E9</v>
      </c>
      <c r="O677" s="9" t="s">
        <v>1586</v>
      </c>
    </row>
    <row r="678">
      <c r="A678" s="9" t="s">
        <v>1483</v>
      </c>
      <c r="B678" s="10">
        <v>44561.0</v>
      </c>
      <c r="C678" s="11">
        <v>1.0</v>
      </c>
      <c r="D678" s="9" t="s">
        <v>1484</v>
      </c>
      <c r="E678" s="11">
        <v>25429.0</v>
      </c>
      <c r="F678" s="9" t="s">
        <v>1661</v>
      </c>
      <c r="G678" s="9" t="s">
        <v>1582</v>
      </c>
      <c r="H678" s="9" t="s">
        <v>1583</v>
      </c>
      <c r="I678" s="9" t="s">
        <v>1584</v>
      </c>
      <c r="J678" s="10">
        <v>44197.0</v>
      </c>
      <c r="K678" s="10">
        <v>44561.0</v>
      </c>
      <c r="L678" s="9" t="s">
        <v>1662</v>
      </c>
      <c r="M678" s="9" t="s">
        <v>1663</v>
      </c>
      <c r="N678" s="12">
        <v>1.9944E7</v>
      </c>
      <c r="O678" s="9" t="s">
        <v>1586</v>
      </c>
    </row>
    <row r="679">
      <c r="A679" s="9" t="s">
        <v>1485</v>
      </c>
      <c r="B679" s="10">
        <v>44561.0</v>
      </c>
      <c r="C679" s="11">
        <v>1.0</v>
      </c>
      <c r="D679" s="9" t="s">
        <v>273</v>
      </c>
      <c r="E679" s="11">
        <v>8605.0</v>
      </c>
      <c r="F679" s="9" t="s">
        <v>1661</v>
      </c>
      <c r="G679" s="9" t="s">
        <v>1582</v>
      </c>
      <c r="H679" s="9" t="s">
        <v>1589</v>
      </c>
      <c r="I679" s="9" t="s">
        <v>1584</v>
      </c>
      <c r="J679" s="10">
        <v>44197.0</v>
      </c>
      <c r="K679" s="10">
        <v>44561.0</v>
      </c>
      <c r="L679" s="9" t="s">
        <v>1662</v>
      </c>
      <c r="M679" s="9" t="s">
        <v>1663</v>
      </c>
      <c r="N679" s="12">
        <v>-9.015249E9</v>
      </c>
      <c r="O679" s="9" t="s">
        <v>1586</v>
      </c>
    </row>
    <row r="680">
      <c r="A680" s="9" t="s">
        <v>1486</v>
      </c>
      <c r="B680" s="10">
        <v>44561.0</v>
      </c>
      <c r="C680" s="11">
        <v>1.0</v>
      </c>
      <c r="D680" s="9" t="s">
        <v>1487</v>
      </c>
      <c r="E680" s="11">
        <v>26786.0</v>
      </c>
      <c r="F680" s="9" t="s">
        <v>1661</v>
      </c>
      <c r="G680" s="9" t="s">
        <v>1582</v>
      </c>
      <c r="H680" s="9" t="s">
        <v>1583</v>
      </c>
      <c r="I680" s="9" t="s">
        <v>1584</v>
      </c>
      <c r="J680" s="10">
        <v>44197.0</v>
      </c>
      <c r="K680" s="10">
        <v>44561.0</v>
      </c>
      <c r="L680" s="9" t="s">
        <v>1662</v>
      </c>
      <c r="M680" s="9" t="s">
        <v>1663</v>
      </c>
      <c r="N680" s="12">
        <v>1.01894E8</v>
      </c>
      <c r="O680" s="9" t="s">
        <v>1586</v>
      </c>
    </row>
    <row r="681">
      <c r="A681" s="9" t="s">
        <v>1488</v>
      </c>
      <c r="B681" s="10">
        <v>44561.0</v>
      </c>
      <c r="C681" s="11">
        <v>2.0</v>
      </c>
      <c r="D681" s="9" t="s">
        <v>313</v>
      </c>
      <c r="E681" s="11">
        <v>20362.0</v>
      </c>
      <c r="F681" s="9" t="s">
        <v>1661</v>
      </c>
      <c r="G681" s="9" t="s">
        <v>1582</v>
      </c>
      <c r="H681" s="9" t="s">
        <v>1583</v>
      </c>
      <c r="I681" s="9" t="s">
        <v>1584</v>
      </c>
      <c r="J681" s="10">
        <v>44197.0</v>
      </c>
      <c r="K681" s="10">
        <v>44561.0</v>
      </c>
      <c r="L681" s="9" t="s">
        <v>1662</v>
      </c>
      <c r="M681" s="9" t="s">
        <v>1663</v>
      </c>
      <c r="N681" s="12">
        <v>2.00258E8</v>
      </c>
      <c r="O681" s="9" t="s">
        <v>1586</v>
      </c>
    </row>
    <row r="682">
      <c r="A682" s="9" t="s">
        <v>1489</v>
      </c>
      <c r="B682" s="10">
        <v>44561.0</v>
      </c>
      <c r="C682" s="11">
        <v>1.0</v>
      </c>
      <c r="D682" s="9" t="s">
        <v>1490</v>
      </c>
      <c r="E682" s="11">
        <v>26395.0</v>
      </c>
      <c r="F682" s="9" t="s">
        <v>1661</v>
      </c>
      <c r="G682" s="9" t="s">
        <v>1582</v>
      </c>
      <c r="H682" s="9" t="s">
        <v>1583</v>
      </c>
      <c r="I682" s="9" t="s">
        <v>1584</v>
      </c>
      <c r="J682" s="10">
        <v>44197.0</v>
      </c>
      <c r="K682" s="10">
        <v>44561.0</v>
      </c>
      <c r="L682" s="9" t="s">
        <v>1662</v>
      </c>
      <c r="M682" s="9" t="s">
        <v>1663</v>
      </c>
      <c r="N682" s="12">
        <v>4.1106E7</v>
      </c>
      <c r="O682" s="9" t="s">
        <v>1586</v>
      </c>
    </row>
    <row r="683">
      <c r="A683" s="9" t="s">
        <v>1491</v>
      </c>
      <c r="B683" s="10">
        <v>44561.0</v>
      </c>
      <c r="C683" s="11">
        <v>1.0</v>
      </c>
      <c r="D683" s="9" t="s">
        <v>110</v>
      </c>
      <c r="E683" s="11">
        <v>16861.0</v>
      </c>
      <c r="F683" s="9" t="s">
        <v>1661</v>
      </c>
      <c r="G683" s="9" t="s">
        <v>1582</v>
      </c>
      <c r="H683" s="9" t="s">
        <v>1583</v>
      </c>
      <c r="I683" s="9" t="s">
        <v>1584</v>
      </c>
      <c r="J683" s="10">
        <v>44197.0</v>
      </c>
      <c r="K683" s="10">
        <v>44561.0</v>
      </c>
      <c r="L683" s="9" t="s">
        <v>1662</v>
      </c>
      <c r="M683" s="9" t="s">
        <v>1663</v>
      </c>
      <c r="N683" s="12">
        <v>1.3495E8</v>
      </c>
      <c r="O683" s="9" t="s">
        <v>1586</v>
      </c>
    </row>
    <row r="684">
      <c r="A684" s="9" t="s">
        <v>1492</v>
      </c>
      <c r="B684" s="10">
        <v>44561.0</v>
      </c>
      <c r="C684" s="11">
        <v>1.0</v>
      </c>
      <c r="D684" s="9" t="s">
        <v>360</v>
      </c>
      <c r="E684" s="11">
        <v>11223.0</v>
      </c>
      <c r="F684" s="9" t="s">
        <v>1661</v>
      </c>
      <c r="G684" s="9" t="s">
        <v>1582</v>
      </c>
      <c r="H684" s="9" t="s">
        <v>1583</v>
      </c>
      <c r="I684" s="9" t="s">
        <v>1584</v>
      </c>
      <c r="J684" s="10">
        <v>44197.0</v>
      </c>
      <c r="K684" s="10">
        <v>44561.0</v>
      </c>
      <c r="L684" s="9" t="s">
        <v>1662</v>
      </c>
      <c r="M684" s="9" t="s">
        <v>1663</v>
      </c>
      <c r="N684" s="12">
        <v>-8.0118E7</v>
      </c>
      <c r="O684" s="9" t="s">
        <v>1586</v>
      </c>
    </row>
    <row r="685">
      <c r="A685" s="9" t="s">
        <v>1493</v>
      </c>
      <c r="B685" s="10">
        <v>44561.0</v>
      </c>
      <c r="C685" s="11">
        <v>1.0</v>
      </c>
      <c r="D685" s="9" t="s">
        <v>249</v>
      </c>
      <c r="E685" s="11">
        <v>4146.0</v>
      </c>
      <c r="F685" s="9" t="s">
        <v>1661</v>
      </c>
      <c r="G685" s="9" t="s">
        <v>1582</v>
      </c>
      <c r="H685" s="9" t="s">
        <v>1583</v>
      </c>
      <c r="I685" s="9" t="s">
        <v>1584</v>
      </c>
      <c r="J685" s="10">
        <v>44197.0</v>
      </c>
      <c r="K685" s="10">
        <v>44561.0</v>
      </c>
      <c r="L685" s="9" t="s">
        <v>1662</v>
      </c>
      <c r="M685" s="9" t="s">
        <v>1663</v>
      </c>
      <c r="N685" s="12">
        <v>5.7485E7</v>
      </c>
      <c r="O685" s="9" t="s">
        <v>1586</v>
      </c>
    </row>
    <row r="686">
      <c r="A686" s="9" t="s">
        <v>1494</v>
      </c>
      <c r="B686" s="10">
        <v>44561.0</v>
      </c>
      <c r="C686" s="11">
        <v>1.0</v>
      </c>
      <c r="D686" s="9" t="s">
        <v>181</v>
      </c>
      <c r="E686" s="11">
        <v>5380.0</v>
      </c>
      <c r="F686" s="9" t="s">
        <v>1661</v>
      </c>
      <c r="G686" s="9" t="s">
        <v>1582</v>
      </c>
      <c r="H686" s="9" t="s">
        <v>1583</v>
      </c>
      <c r="I686" s="9" t="s">
        <v>1584</v>
      </c>
      <c r="J686" s="10">
        <v>44197.0</v>
      </c>
      <c r="K686" s="10">
        <v>44561.0</v>
      </c>
      <c r="L686" s="9" t="s">
        <v>1662</v>
      </c>
      <c r="M686" s="9" t="s">
        <v>1663</v>
      </c>
      <c r="N686" s="12">
        <v>3.6313E7</v>
      </c>
      <c r="O686" s="9" t="s">
        <v>1586</v>
      </c>
    </row>
    <row r="687">
      <c r="A687" s="9" t="s">
        <v>1495</v>
      </c>
      <c r="B687" s="10">
        <v>44561.0</v>
      </c>
      <c r="C687" s="11">
        <v>3.0</v>
      </c>
      <c r="D687" s="9" t="s">
        <v>1496</v>
      </c>
      <c r="E687" s="11">
        <v>25453.0</v>
      </c>
      <c r="F687" s="9" t="s">
        <v>1661</v>
      </c>
      <c r="G687" s="9" t="s">
        <v>1582</v>
      </c>
      <c r="H687" s="9" t="s">
        <v>1583</v>
      </c>
      <c r="I687" s="9" t="s">
        <v>1584</v>
      </c>
      <c r="J687" s="10">
        <v>44197.0</v>
      </c>
      <c r="K687" s="10">
        <v>44561.0</v>
      </c>
      <c r="L687" s="9" t="s">
        <v>1662</v>
      </c>
      <c r="M687" s="9" t="s">
        <v>1663</v>
      </c>
      <c r="N687" s="12">
        <v>3.64443E8</v>
      </c>
      <c r="O687" s="9" t="s">
        <v>1586</v>
      </c>
    </row>
    <row r="688">
      <c r="A688" s="9" t="s">
        <v>1497</v>
      </c>
      <c r="B688" s="10">
        <v>44561.0</v>
      </c>
      <c r="C688" s="11">
        <v>1.0</v>
      </c>
      <c r="D688" s="9" t="s">
        <v>128</v>
      </c>
      <c r="E688" s="11">
        <v>3549.0</v>
      </c>
      <c r="F688" s="9" t="s">
        <v>1661</v>
      </c>
      <c r="G688" s="9" t="s">
        <v>1582</v>
      </c>
      <c r="H688" s="9" t="s">
        <v>1583</v>
      </c>
      <c r="I688" s="9" t="s">
        <v>1584</v>
      </c>
      <c r="J688" s="10">
        <v>44197.0</v>
      </c>
      <c r="K688" s="10">
        <v>44561.0</v>
      </c>
      <c r="L688" s="9" t="s">
        <v>1662</v>
      </c>
      <c r="M688" s="9" t="s">
        <v>1663</v>
      </c>
      <c r="N688" s="12">
        <v>-449000.0</v>
      </c>
      <c r="O688" s="9" t="s">
        <v>1586</v>
      </c>
    </row>
    <row r="689">
      <c r="A689" s="9" t="s">
        <v>1498</v>
      </c>
      <c r="B689" s="10">
        <v>44561.0</v>
      </c>
      <c r="C689" s="11">
        <v>1.0</v>
      </c>
      <c r="D689" s="9" t="s">
        <v>367</v>
      </c>
      <c r="E689" s="11">
        <v>7544.0</v>
      </c>
      <c r="F689" s="9" t="s">
        <v>1661</v>
      </c>
      <c r="G689" s="9" t="s">
        <v>1582</v>
      </c>
      <c r="H689" s="9" t="s">
        <v>1583</v>
      </c>
      <c r="I689" s="9" t="s">
        <v>1584</v>
      </c>
      <c r="J689" s="10">
        <v>44197.0</v>
      </c>
      <c r="K689" s="10">
        <v>44561.0</v>
      </c>
      <c r="L689" s="9" t="s">
        <v>1662</v>
      </c>
      <c r="M689" s="9" t="s">
        <v>1663</v>
      </c>
      <c r="N689" s="12">
        <v>-2.179E7</v>
      </c>
      <c r="O689" s="9" t="s">
        <v>1586</v>
      </c>
    </row>
    <row r="690">
      <c r="A690" s="9" t="s">
        <v>1499</v>
      </c>
      <c r="B690" s="10">
        <v>44561.0</v>
      </c>
      <c r="C690" s="11">
        <v>1.0</v>
      </c>
      <c r="D690" s="9" t="s">
        <v>304</v>
      </c>
      <c r="E690" s="11">
        <v>13773.0</v>
      </c>
      <c r="F690" s="9" t="s">
        <v>1661</v>
      </c>
      <c r="G690" s="9" t="s">
        <v>1582</v>
      </c>
      <c r="H690" s="9" t="s">
        <v>1583</v>
      </c>
      <c r="I690" s="9" t="s">
        <v>1584</v>
      </c>
      <c r="J690" s="10">
        <v>44197.0</v>
      </c>
      <c r="K690" s="10">
        <v>44561.0</v>
      </c>
      <c r="L690" s="9" t="s">
        <v>1662</v>
      </c>
      <c r="M690" s="9" t="s">
        <v>1663</v>
      </c>
      <c r="N690" s="12">
        <v>2.16173E8</v>
      </c>
      <c r="O690" s="9" t="s">
        <v>1586</v>
      </c>
    </row>
    <row r="691">
      <c r="A691" s="9" t="s">
        <v>1500</v>
      </c>
      <c r="B691" s="10">
        <v>44561.0</v>
      </c>
      <c r="C691" s="11">
        <v>1.0</v>
      </c>
      <c r="D691" s="9" t="s">
        <v>105</v>
      </c>
      <c r="E691" s="11">
        <v>2461.0</v>
      </c>
      <c r="F691" s="9" t="s">
        <v>1661</v>
      </c>
      <c r="G691" s="9" t="s">
        <v>1582</v>
      </c>
      <c r="H691" s="9" t="s">
        <v>1583</v>
      </c>
      <c r="I691" s="9" t="s">
        <v>1584</v>
      </c>
      <c r="J691" s="10">
        <v>44197.0</v>
      </c>
      <c r="K691" s="10">
        <v>44561.0</v>
      </c>
      <c r="L691" s="9" t="s">
        <v>1662</v>
      </c>
      <c r="M691" s="9" t="s">
        <v>1663</v>
      </c>
      <c r="N691" s="12">
        <v>5.63172E8</v>
      </c>
      <c r="O691" s="9" t="s">
        <v>1586</v>
      </c>
    </row>
    <row r="692">
      <c r="A692" s="9" t="s">
        <v>1501</v>
      </c>
      <c r="B692" s="10">
        <v>44561.0</v>
      </c>
      <c r="C692" s="11">
        <v>1.0</v>
      </c>
      <c r="D692" s="9" t="s">
        <v>390</v>
      </c>
      <c r="E692" s="11">
        <v>5410.0</v>
      </c>
      <c r="F692" s="9" t="s">
        <v>1661</v>
      </c>
      <c r="G692" s="9" t="s">
        <v>1582</v>
      </c>
      <c r="H692" s="9" t="s">
        <v>1583</v>
      </c>
      <c r="I692" s="9" t="s">
        <v>1584</v>
      </c>
      <c r="J692" s="10">
        <v>44197.0</v>
      </c>
      <c r="K692" s="10">
        <v>44561.0</v>
      </c>
      <c r="L692" s="9" t="s">
        <v>1662</v>
      </c>
      <c r="M692" s="9" t="s">
        <v>1663</v>
      </c>
      <c r="N692" s="12">
        <v>3.585947E9</v>
      </c>
      <c r="O692" s="9" t="s">
        <v>1586</v>
      </c>
    </row>
    <row r="693">
      <c r="A693" s="9" t="s">
        <v>1502</v>
      </c>
      <c r="B693" s="10">
        <v>44561.0</v>
      </c>
      <c r="C693" s="11">
        <v>1.0</v>
      </c>
      <c r="D693" s="9" t="s">
        <v>377</v>
      </c>
      <c r="E693" s="11">
        <v>6343.0</v>
      </c>
      <c r="F693" s="9" t="s">
        <v>1661</v>
      </c>
      <c r="G693" s="9" t="s">
        <v>1582</v>
      </c>
      <c r="H693" s="9" t="s">
        <v>1583</v>
      </c>
      <c r="I693" s="9" t="s">
        <v>1584</v>
      </c>
      <c r="J693" s="10">
        <v>44197.0</v>
      </c>
      <c r="K693" s="10">
        <v>44561.0</v>
      </c>
      <c r="L693" s="9" t="s">
        <v>1662</v>
      </c>
      <c r="M693" s="9" t="s">
        <v>1663</v>
      </c>
      <c r="N693" s="12">
        <v>2.04208E8</v>
      </c>
      <c r="O693" s="9" t="s">
        <v>1586</v>
      </c>
    </row>
    <row r="694">
      <c r="A694" s="9" t="s">
        <v>1503</v>
      </c>
      <c r="B694" s="10">
        <v>44561.0</v>
      </c>
      <c r="C694" s="11">
        <v>1.0</v>
      </c>
      <c r="D694" s="9" t="s">
        <v>173</v>
      </c>
      <c r="E694" s="11">
        <v>5207.0</v>
      </c>
      <c r="F694" s="9" t="s">
        <v>1661</v>
      </c>
      <c r="G694" s="9" t="s">
        <v>1582</v>
      </c>
      <c r="H694" s="9" t="s">
        <v>1583</v>
      </c>
      <c r="I694" s="9" t="s">
        <v>1584</v>
      </c>
      <c r="J694" s="10">
        <v>44197.0</v>
      </c>
      <c r="K694" s="10">
        <v>44561.0</v>
      </c>
      <c r="L694" s="9" t="s">
        <v>1662</v>
      </c>
      <c r="M694" s="9" t="s">
        <v>1663</v>
      </c>
      <c r="N694" s="12">
        <v>7.7349E7</v>
      </c>
      <c r="O694" s="9" t="s">
        <v>1586</v>
      </c>
    </row>
    <row r="695">
      <c r="A695" s="9" t="s">
        <v>1504</v>
      </c>
      <c r="B695" s="10">
        <v>44561.0</v>
      </c>
      <c r="C695" s="11">
        <v>1.0</v>
      </c>
      <c r="D695" s="9" t="s">
        <v>1505</v>
      </c>
      <c r="E695" s="11">
        <v>11991.0</v>
      </c>
      <c r="F695" s="9" t="s">
        <v>1661</v>
      </c>
      <c r="G695" s="9" t="s">
        <v>1582</v>
      </c>
      <c r="H695" s="9" t="s">
        <v>1583</v>
      </c>
      <c r="I695" s="9" t="s">
        <v>1584</v>
      </c>
      <c r="J695" s="10">
        <v>44197.0</v>
      </c>
      <c r="K695" s="10">
        <v>44561.0</v>
      </c>
      <c r="L695" s="9" t="s">
        <v>1662</v>
      </c>
      <c r="M695" s="9" t="s">
        <v>1663</v>
      </c>
      <c r="N695" s="12">
        <v>1.29826E8</v>
      </c>
      <c r="O695" s="9" t="s">
        <v>1586</v>
      </c>
    </row>
    <row r="696">
      <c r="A696" s="9" t="s">
        <v>1506</v>
      </c>
      <c r="B696" s="10">
        <v>44561.0</v>
      </c>
      <c r="C696" s="11">
        <v>1.0</v>
      </c>
      <c r="D696" s="9" t="s">
        <v>1507</v>
      </c>
      <c r="E696" s="11">
        <v>26255.0</v>
      </c>
      <c r="F696" s="9" t="s">
        <v>1661</v>
      </c>
      <c r="G696" s="9" t="s">
        <v>1582</v>
      </c>
      <c r="H696" s="9" t="s">
        <v>1583</v>
      </c>
      <c r="I696" s="9" t="s">
        <v>1584</v>
      </c>
      <c r="J696" s="10">
        <v>44197.0</v>
      </c>
      <c r="K696" s="10">
        <v>44561.0</v>
      </c>
      <c r="L696" s="9" t="s">
        <v>1662</v>
      </c>
      <c r="M696" s="9" t="s">
        <v>1663</v>
      </c>
      <c r="N696" s="12">
        <v>5.47032E8</v>
      </c>
      <c r="O696" s="9" t="s">
        <v>1586</v>
      </c>
    </row>
    <row r="697">
      <c r="A697" s="9" t="s">
        <v>1508</v>
      </c>
      <c r="B697" s="10">
        <v>44561.0</v>
      </c>
      <c r="C697" s="11">
        <v>1.0</v>
      </c>
      <c r="D697" s="9" t="s">
        <v>343</v>
      </c>
      <c r="E697" s="11">
        <v>14664.0</v>
      </c>
      <c r="F697" s="9" t="s">
        <v>1661</v>
      </c>
      <c r="G697" s="9" t="s">
        <v>1582</v>
      </c>
      <c r="H697" s="9" t="s">
        <v>1583</v>
      </c>
      <c r="I697" s="9" t="s">
        <v>1584</v>
      </c>
      <c r="J697" s="10">
        <v>44197.0</v>
      </c>
      <c r="K697" s="10">
        <v>44561.0</v>
      </c>
      <c r="L697" s="9" t="s">
        <v>1662</v>
      </c>
      <c r="M697" s="9" t="s">
        <v>1663</v>
      </c>
      <c r="N697" s="12">
        <v>1.92716E8</v>
      </c>
      <c r="O697" s="9" t="s">
        <v>1586</v>
      </c>
    </row>
    <row r="698">
      <c r="A698" s="9" t="s">
        <v>1509</v>
      </c>
      <c r="B698" s="10">
        <v>44561.0</v>
      </c>
      <c r="C698" s="11">
        <v>1.0</v>
      </c>
      <c r="D698" s="9" t="s">
        <v>1510</v>
      </c>
      <c r="E698" s="11">
        <v>15407.0</v>
      </c>
      <c r="F698" s="9" t="s">
        <v>1661</v>
      </c>
      <c r="G698" s="9" t="s">
        <v>1582</v>
      </c>
      <c r="H698" s="9" t="s">
        <v>1589</v>
      </c>
      <c r="I698" s="9" t="s">
        <v>1584</v>
      </c>
      <c r="J698" s="10">
        <v>44197.0</v>
      </c>
      <c r="K698" s="10">
        <v>44561.0</v>
      </c>
      <c r="L698" s="9" t="s">
        <v>1662</v>
      </c>
      <c r="M698" s="9" t="s">
        <v>1663</v>
      </c>
      <c r="N698" s="12">
        <v>1.0272E7</v>
      </c>
      <c r="O698" s="9" t="s">
        <v>1586</v>
      </c>
    </row>
    <row r="699">
      <c r="A699" s="9" t="s">
        <v>1511</v>
      </c>
      <c r="B699" s="10">
        <v>44561.0</v>
      </c>
      <c r="C699" s="11">
        <v>1.0</v>
      </c>
      <c r="D699" s="9" t="s">
        <v>275</v>
      </c>
      <c r="E699" s="11">
        <v>13439.0</v>
      </c>
      <c r="F699" s="9" t="s">
        <v>1661</v>
      </c>
      <c r="G699" s="9" t="s">
        <v>1582</v>
      </c>
      <c r="H699" s="9" t="s">
        <v>1583</v>
      </c>
      <c r="I699" s="9" t="s">
        <v>1584</v>
      </c>
      <c r="J699" s="10">
        <v>44197.0</v>
      </c>
      <c r="K699" s="10">
        <v>44561.0</v>
      </c>
      <c r="L699" s="9" t="s">
        <v>1662</v>
      </c>
      <c r="M699" s="9" t="s">
        <v>1663</v>
      </c>
      <c r="N699" s="12">
        <v>8.9295E7</v>
      </c>
      <c r="O699" s="9" t="s">
        <v>1586</v>
      </c>
    </row>
    <row r="700">
      <c r="A700" s="9" t="s">
        <v>1512</v>
      </c>
      <c r="B700" s="10">
        <v>44561.0</v>
      </c>
      <c r="C700" s="11">
        <v>1.0</v>
      </c>
      <c r="D700" s="9" t="s">
        <v>277</v>
      </c>
      <c r="E700" s="11">
        <v>8753.0</v>
      </c>
      <c r="F700" s="9" t="s">
        <v>1661</v>
      </c>
      <c r="G700" s="9" t="s">
        <v>1582</v>
      </c>
      <c r="H700" s="9" t="s">
        <v>1589</v>
      </c>
      <c r="I700" s="9" t="s">
        <v>1584</v>
      </c>
      <c r="J700" s="10">
        <v>44197.0</v>
      </c>
      <c r="K700" s="10">
        <v>44561.0</v>
      </c>
      <c r="L700" s="9" t="s">
        <v>1662</v>
      </c>
      <c r="M700" s="9" t="s">
        <v>1663</v>
      </c>
      <c r="N700" s="12">
        <v>5.3185863E10</v>
      </c>
      <c r="O700" s="9" t="s">
        <v>1586</v>
      </c>
    </row>
    <row r="701">
      <c r="A701" s="9" t="s">
        <v>1513</v>
      </c>
      <c r="B701" s="10">
        <v>44561.0</v>
      </c>
      <c r="C701" s="11">
        <v>1.0</v>
      </c>
      <c r="D701" s="9" t="s">
        <v>1514</v>
      </c>
      <c r="E701" s="11">
        <v>19658.0</v>
      </c>
      <c r="F701" s="9" t="s">
        <v>1661</v>
      </c>
      <c r="G701" s="9" t="s">
        <v>1582</v>
      </c>
      <c r="H701" s="9" t="s">
        <v>1583</v>
      </c>
      <c r="I701" s="9" t="s">
        <v>1584</v>
      </c>
      <c r="J701" s="10">
        <v>44197.0</v>
      </c>
      <c r="K701" s="10">
        <v>44561.0</v>
      </c>
      <c r="L701" s="9" t="s">
        <v>1662</v>
      </c>
      <c r="M701" s="9" t="s">
        <v>1663</v>
      </c>
      <c r="N701" s="12">
        <v>288000.0</v>
      </c>
      <c r="O701" s="9" t="s">
        <v>1586</v>
      </c>
    </row>
    <row r="702">
      <c r="A702" s="9" t="s">
        <v>1515</v>
      </c>
      <c r="B702" s="10">
        <v>44561.0</v>
      </c>
      <c r="C702" s="11">
        <v>1.0</v>
      </c>
      <c r="D702" s="9" t="s">
        <v>344</v>
      </c>
      <c r="E702" s="11">
        <v>10561.0</v>
      </c>
      <c r="F702" s="9" t="s">
        <v>1661</v>
      </c>
      <c r="G702" s="9" t="s">
        <v>1582</v>
      </c>
      <c r="H702" s="9" t="s">
        <v>1583</v>
      </c>
      <c r="I702" s="9" t="s">
        <v>1584</v>
      </c>
      <c r="J702" s="10">
        <v>44197.0</v>
      </c>
      <c r="K702" s="10">
        <v>44561.0</v>
      </c>
      <c r="L702" s="9" t="s">
        <v>1662</v>
      </c>
      <c r="M702" s="9" t="s">
        <v>1663</v>
      </c>
      <c r="N702" s="12">
        <v>7.9577E7</v>
      </c>
      <c r="O702" s="9" t="s">
        <v>1586</v>
      </c>
    </row>
    <row r="703">
      <c r="A703" s="9" t="s">
        <v>1516</v>
      </c>
      <c r="B703" s="10">
        <v>44561.0</v>
      </c>
      <c r="C703" s="11">
        <v>1.0</v>
      </c>
      <c r="D703" s="9" t="s">
        <v>245</v>
      </c>
      <c r="E703" s="11">
        <v>13285.0</v>
      </c>
      <c r="F703" s="9" t="s">
        <v>1661</v>
      </c>
      <c r="G703" s="9" t="s">
        <v>1582</v>
      </c>
      <c r="H703" s="9" t="s">
        <v>1583</v>
      </c>
      <c r="I703" s="9" t="s">
        <v>1584</v>
      </c>
      <c r="J703" s="10">
        <v>44197.0</v>
      </c>
      <c r="K703" s="10">
        <v>44561.0</v>
      </c>
      <c r="L703" s="9" t="s">
        <v>1662</v>
      </c>
      <c r="M703" s="9" t="s">
        <v>1663</v>
      </c>
      <c r="N703" s="12">
        <v>3.0744E7</v>
      </c>
      <c r="O703" s="9" t="s">
        <v>1586</v>
      </c>
    </row>
    <row r="704">
      <c r="A704" s="9" t="s">
        <v>1517</v>
      </c>
      <c r="B704" s="10">
        <v>44561.0</v>
      </c>
      <c r="C704" s="11">
        <v>1.0</v>
      </c>
      <c r="D704" s="9" t="s">
        <v>1518</v>
      </c>
      <c r="E704" s="11">
        <v>3298.0</v>
      </c>
      <c r="F704" s="9" t="s">
        <v>1661</v>
      </c>
      <c r="G704" s="9" t="s">
        <v>1582</v>
      </c>
      <c r="H704" s="9" t="s">
        <v>1583</v>
      </c>
      <c r="I704" s="9" t="s">
        <v>1584</v>
      </c>
      <c r="J704" s="10">
        <v>44197.0</v>
      </c>
      <c r="K704" s="10">
        <v>44561.0</v>
      </c>
      <c r="L704" s="9" t="s">
        <v>1662</v>
      </c>
      <c r="M704" s="9" t="s">
        <v>1663</v>
      </c>
      <c r="N704" s="12">
        <v>1.89801E8</v>
      </c>
      <c r="O704" s="9" t="s">
        <v>1586</v>
      </c>
    </row>
    <row r="705">
      <c r="A705" s="9" t="s">
        <v>1519</v>
      </c>
      <c r="B705" s="10">
        <v>44561.0</v>
      </c>
      <c r="C705" s="11">
        <v>1.0</v>
      </c>
      <c r="D705" s="9" t="s">
        <v>1520</v>
      </c>
      <c r="E705" s="11">
        <v>26980.0</v>
      </c>
      <c r="F705" s="9" t="s">
        <v>1661</v>
      </c>
      <c r="G705" s="9" t="s">
        <v>1582</v>
      </c>
      <c r="H705" s="9" t="s">
        <v>1583</v>
      </c>
      <c r="I705" s="9" t="s">
        <v>1584</v>
      </c>
      <c r="J705" s="10">
        <v>44197.0</v>
      </c>
      <c r="K705" s="10">
        <v>44561.0</v>
      </c>
      <c r="L705" s="9" t="s">
        <v>1662</v>
      </c>
      <c r="M705" s="9" t="s">
        <v>1663</v>
      </c>
      <c r="N705" s="12">
        <v>1.93333E8</v>
      </c>
      <c r="O705" s="9" t="s">
        <v>1586</v>
      </c>
    </row>
    <row r="706">
      <c r="A706" s="9" t="s">
        <v>1519</v>
      </c>
      <c r="B706" s="10">
        <v>44561.0</v>
      </c>
      <c r="C706" s="11">
        <v>1.0</v>
      </c>
      <c r="D706" s="9" t="s">
        <v>1520</v>
      </c>
      <c r="E706" s="11">
        <v>26980.0</v>
      </c>
      <c r="F706" s="9" t="s">
        <v>1661</v>
      </c>
      <c r="G706" s="9" t="s">
        <v>1582</v>
      </c>
      <c r="H706" s="9" t="s">
        <v>1583</v>
      </c>
      <c r="I706" s="9" t="s">
        <v>1584</v>
      </c>
      <c r="J706" s="10">
        <v>44197.0</v>
      </c>
      <c r="K706" s="10">
        <v>44561.0</v>
      </c>
      <c r="L706" s="9" t="s">
        <v>1662</v>
      </c>
      <c r="M706" s="9" t="s">
        <v>1663</v>
      </c>
      <c r="N706" s="12">
        <v>1.93333E8</v>
      </c>
      <c r="O706" s="9" t="s">
        <v>1586</v>
      </c>
    </row>
    <row r="707">
      <c r="A707" s="9" t="s">
        <v>1521</v>
      </c>
      <c r="B707" s="10">
        <v>44561.0</v>
      </c>
      <c r="C707" s="11">
        <v>1.0</v>
      </c>
      <c r="D707" s="9" t="s">
        <v>212</v>
      </c>
      <c r="E707" s="11">
        <v>6211.0</v>
      </c>
      <c r="F707" s="9" t="s">
        <v>1661</v>
      </c>
      <c r="G707" s="9" t="s">
        <v>1582</v>
      </c>
      <c r="H707" s="9" t="s">
        <v>1583</v>
      </c>
      <c r="I707" s="9" t="s">
        <v>1584</v>
      </c>
      <c r="J707" s="10">
        <v>44197.0</v>
      </c>
      <c r="K707" s="10">
        <v>44561.0</v>
      </c>
      <c r="L707" s="9" t="s">
        <v>1662</v>
      </c>
      <c r="M707" s="9" t="s">
        <v>1663</v>
      </c>
      <c r="N707" s="12">
        <v>2.11228E8</v>
      </c>
      <c r="O707" s="9" t="s">
        <v>1586</v>
      </c>
    </row>
    <row r="708">
      <c r="A708" s="9" t="s">
        <v>1522</v>
      </c>
      <c r="B708" s="10">
        <v>44561.0</v>
      </c>
      <c r="C708" s="11">
        <v>1.0</v>
      </c>
      <c r="D708" s="9" t="s">
        <v>288</v>
      </c>
      <c r="E708" s="11">
        <v>5312.0</v>
      </c>
      <c r="F708" s="9" t="s">
        <v>1661</v>
      </c>
      <c r="G708" s="9" t="s">
        <v>1582</v>
      </c>
      <c r="H708" s="9" t="s">
        <v>1583</v>
      </c>
      <c r="I708" s="9" t="s">
        <v>1584</v>
      </c>
      <c r="J708" s="10">
        <v>44197.0</v>
      </c>
      <c r="K708" s="10">
        <v>44561.0</v>
      </c>
      <c r="L708" s="9" t="s">
        <v>1662</v>
      </c>
      <c r="M708" s="9" t="s">
        <v>1663</v>
      </c>
      <c r="N708" s="12">
        <v>-5.72641E8</v>
      </c>
      <c r="O708" s="9" t="s">
        <v>1586</v>
      </c>
    </row>
    <row r="709">
      <c r="A709" s="9" t="s">
        <v>1523</v>
      </c>
      <c r="B709" s="10">
        <v>44561.0</v>
      </c>
      <c r="C709" s="11">
        <v>1.0</v>
      </c>
      <c r="D709" s="9" t="s">
        <v>266</v>
      </c>
      <c r="E709" s="11">
        <v>8451.0</v>
      </c>
      <c r="F709" s="9" t="s">
        <v>1661</v>
      </c>
      <c r="G709" s="9" t="s">
        <v>1582</v>
      </c>
      <c r="H709" s="9" t="s">
        <v>1583</v>
      </c>
      <c r="I709" s="9" t="s">
        <v>1584</v>
      </c>
      <c r="J709" s="10">
        <v>44197.0</v>
      </c>
      <c r="K709" s="10">
        <v>44561.0</v>
      </c>
      <c r="L709" s="9" t="s">
        <v>1662</v>
      </c>
      <c r="M709" s="9" t="s">
        <v>1663</v>
      </c>
      <c r="N709" s="12">
        <v>3.66623E8</v>
      </c>
      <c r="O709" s="9" t="s">
        <v>1586</v>
      </c>
    </row>
    <row r="710">
      <c r="A710" s="9" t="s">
        <v>1524</v>
      </c>
      <c r="B710" s="10">
        <v>44377.0</v>
      </c>
      <c r="C710" s="11">
        <v>1.0</v>
      </c>
      <c r="D710" s="9" t="s">
        <v>1525</v>
      </c>
      <c r="E710" s="11">
        <v>9539.0</v>
      </c>
      <c r="F710" s="9" t="s">
        <v>1661</v>
      </c>
      <c r="G710" s="9" t="s">
        <v>1582</v>
      </c>
      <c r="H710" s="9" t="s">
        <v>1589</v>
      </c>
      <c r="I710" s="9" t="s">
        <v>1584</v>
      </c>
      <c r="J710" s="10">
        <v>44013.0</v>
      </c>
      <c r="K710" s="10">
        <v>44377.0</v>
      </c>
      <c r="L710" s="9" t="s">
        <v>1662</v>
      </c>
      <c r="M710" s="9" t="s">
        <v>1663</v>
      </c>
      <c r="N710" s="12">
        <v>5.3106158E10</v>
      </c>
      <c r="O710" s="9" t="s">
        <v>1586</v>
      </c>
    </row>
    <row r="711">
      <c r="A711" s="9" t="s">
        <v>1526</v>
      </c>
      <c r="B711" s="10">
        <v>44561.0</v>
      </c>
      <c r="C711" s="11">
        <v>1.0</v>
      </c>
      <c r="D711" s="9" t="s">
        <v>320</v>
      </c>
      <c r="E711" s="11">
        <v>14109.0</v>
      </c>
      <c r="F711" s="9" t="s">
        <v>1661</v>
      </c>
      <c r="G711" s="9" t="s">
        <v>1582</v>
      </c>
      <c r="H711" s="9" t="s">
        <v>1583</v>
      </c>
      <c r="I711" s="9" t="s">
        <v>1584</v>
      </c>
      <c r="J711" s="10">
        <v>44197.0</v>
      </c>
      <c r="K711" s="10">
        <v>44561.0</v>
      </c>
      <c r="L711" s="9" t="s">
        <v>1662</v>
      </c>
      <c r="M711" s="9" t="s">
        <v>1663</v>
      </c>
      <c r="N711" s="12">
        <v>6.97876E8</v>
      </c>
      <c r="O711" s="9" t="s">
        <v>1586</v>
      </c>
    </row>
    <row r="712">
      <c r="A712" s="9" t="s">
        <v>1527</v>
      </c>
      <c r="B712" s="10">
        <v>44561.0</v>
      </c>
      <c r="C712" s="11">
        <v>1.0</v>
      </c>
      <c r="D712" s="9" t="s">
        <v>347</v>
      </c>
      <c r="E712" s="11">
        <v>20745.0</v>
      </c>
      <c r="F712" s="9" t="s">
        <v>1661</v>
      </c>
      <c r="G712" s="9" t="s">
        <v>1582</v>
      </c>
      <c r="H712" s="9" t="s">
        <v>1583</v>
      </c>
      <c r="I712" s="9" t="s">
        <v>1584</v>
      </c>
      <c r="J712" s="10">
        <v>44197.0</v>
      </c>
      <c r="K712" s="10">
        <v>44561.0</v>
      </c>
      <c r="L712" s="9" t="s">
        <v>1662</v>
      </c>
      <c r="M712" s="9" t="s">
        <v>1663</v>
      </c>
      <c r="N712" s="12">
        <v>1.062116E9</v>
      </c>
      <c r="O712" s="9" t="s">
        <v>1586</v>
      </c>
    </row>
    <row r="713">
      <c r="A713" s="9" t="s">
        <v>1528</v>
      </c>
      <c r="B713" s="10">
        <v>44561.0</v>
      </c>
      <c r="C713" s="11">
        <v>1.0</v>
      </c>
      <c r="D713" s="9" t="s">
        <v>260</v>
      </c>
      <c r="E713" s="11">
        <v>20060.0</v>
      </c>
      <c r="F713" s="9" t="s">
        <v>1661</v>
      </c>
      <c r="G713" s="9" t="s">
        <v>1582</v>
      </c>
      <c r="H713" s="9" t="s">
        <v>1583</v>
      </c>
      <c r="I713" s="9" t="s">
        <v>1584</v>
      </c>
      <c r="J713" s="10">
        <v>44197.0</v>
      </c>
      <c r="K713" s="10">
        <v>44561.0</v>
      </c>
      <c r="L713" s="9" t="s">
        <v>1662</v>
      </c>
      <c r="M713" s="9" t="s">
        <v>1663</v>
      </c>
      <c r="N713" s="12">
        <v>-4.134E7</v>
      </c>
      <c r="O713" s="9" t="s">
        <v>1586</v>
      </c>
    </row>
    <row r="714">
      <c r="A714" s="9" t="s">
        <v>1529</v>
      </c>
      <c r="B714" s="10">
        <v>44561.0</v>
      </c>
      <c r="C714" s="11">
        <v>2.0</v>
      </c>
      <c r="D714" s="9" t="s">
        <v>251</v>
      </c>
      <c r="E714" s="11">
        <v>12653.0</v>
      </c>
      <c r="F714" s="9" t="s">
        <v>1661</v>
      </c>
      <c r="G714" s="9" t="s">
        <v>1582</v>
      </c>
      <c r="H714" s="9" t="s">
        <v>1583</v>
      </c>
      <c r="I714" s="9" t="s">
        <v>1584</v>
      </c>
      <c r="J714" s="10">
        <v>44197.0</v>
      </c>
      <c r="K714" s="10">
        <v>44561.0</v>
      </c>
      <c r="L714" s="9" t="s">
        <v>1662</v>
      </c>
      <c r="M714" s="9" t="s">
        <v>1663</v>
      </c>
      <c r="N714" s="12">
        <v>4.151123E9</v>
      </c>
      <c r="O714" s="9" t="s">
        <v>1586</v>
      </c>
    </row>
    <row r="715">
      <c r="A715" s="9" t="s">
        <v>1530</v>
      </c>
      <c r="B715" s="10">
        <v>44561.0</v>
      </c>
      <c r="C715" s="11">
        <v>1.0</v>
      </c>
      <c r="D715" s="9" t="s">
        <v>1531</v>
      </c>
      <c r="E715" s="11">
        <v>13030.0</v>
      </c>
      <c r="F715" s="9" t="s">
        <v>1661</v>
      </c>
      <c r="G715" s="9" t="s">
        <v>1582</v>
      </c>
      <c r="H715" s="9" t="s">
        <v>1583</v>
      </c>
      <c r="I715" s="9" t="s">
        <v>1584</v>
      </c>
      <c r="J715" s="10">
        <v>44197.0</v>
      </c>
      <c r="K715" s="10">
        <v>44561.0</v>
      </c>
      <c r="L715" s="9" t="s">
        <v>1662</v>
      </c>
      <c r="M715" s="9" t="s">
        <v>1663</v>
      </c>
      <c r="N715" s="12">
        <v>8.9207E7</v>
      </c>
      <c r="O715" s="9" t="s">
        <v>1586</v>
      </c>
    </row>
    <row r="716">
      <c r="A716" s="9" t="s">
        <v>1532</v>
      </c>
      <c r="B716" s="10">
        <v>44561.0</v>
      </c>
      <c r="C716" s="11">
        <v>1.0</v>
      </c>
      <c r="D716" s="9" t="s">
        <v>219</v>
      </c>
      <c r="E716" s="11">
        <v>19615.0</v>
      </c>
      <c r="F716" s="9" t="s">
        <v>1661</v>
      </c>
      <c r="G716" s="9" t="s">
        <v>1582</v>
      </c>
      <c r="H716" s="9" t="s">
        <v>1583</v>
      </c>
      <c r="I716" s="9" t="s">
        <v>1584</v>
      </c>
      <c r="J716" s="10">
        <v>44197.0</v>
      </c>
      <c r="K716" s="10">
        <v>44561.0</v>
      </c>
      <c r="L716" s="9" t="s">
        <v>1662</v>
      </c>
      <c r="M716" s="9" t="s">
        <v>1663</v>
      </c>
      <c r="N716" s="12">
        <v>6.01005E8</v>
      </c>
      <c r="O716" s="9" t="s">
        <v>1586</v>
      </c>
    </row>
    <row r="717">
      <c r="A717" s="9" t="s">
        <v>1533</v>
      </c>
      <c r="B717" s="10">
        <v>44561.0</v>
      </c>
      <c r="C717" s="11">
        <v>1.0</v>
      </c>
      <c r="D717" s="9" t="s">
        <v>281</v>
      </c>
      <c r="E717" s="11">
        <v>13765.0</v>
      </c>
      <c r="F717" s="9" t="s">
        <v>1661</v>
      </c>
      <c r="G717" s="9" t="s">
        <v>1582</v>
      </c>
      <c r="H717" s="9" t="s">
        <v>1583</v>
      </c>
      <c r="I717" s="9" t="s">
        <v>1584</v>
      </c>
      <c r="J717" s="10">
        <v>44197.0</v>
      </c>
      <c r="K717" s="10">
        <v>44561.0</v>
      </c>
      <c r="L717" s="9" t="s">
        <v>1662</v>
      </c>
      <c r="M717" s="9" t="s">
        <v>1663</v>
      </c>
      <c r="N717" s="12">
        <v>3.3774E7</v>
      </c>
      <c r="O717" s="9" t="s">
        <v>1586</v>
      </c>
    </row>
    <row r="718">
      <c r="A718" s="9" t="s">
        <v>1534</v>
      </c>
      <c r="B718" s="10">
        <v>44561.0</v>
      </c>
      <c r="C718" s="11">
        <v>1.0</v>
      </c>
      <c r="D718" s="9" t="s">
        <v>1535</v>
      </c>
      <c r="E718" s="11">
        <v>22780.0</v>
      </c>
      <c r="F718" s="9" t="s">
        <v>1661</v>
      </c>
      <c r="G718" s="9" t="s">
        <v>1582</v>
      </c>
      <c r="H718" s="9" t="s">
        <v>1583</v>
      </c>
      <c r="I718" s="9" t="s">
        <v>1584</v>
      </c>
      <c r="J718" s="10">
        <v>44197.0</v>
      </c>
      <c r="K718" s="10">
        <v>44561.0</v>
      </c>
      <c r="L718" s="9" t="s">
        <v>1662</v>
      </c>
      <c r="M718" s="9" t="s">
        <v>1663</v>
      </c>
      <c r="N718" s="12">
        <v>2.5938E7</v>
      </c>
      <c r="O718" s="9" t="s">
        <v>1586</v>
      </c>
    </row>
    <row r="719">
      <c r="A719" s="9" t="s">
        <v>1536</v>
      </c>
      <c r="B719" s="10">
        <v>44561.0</v>
      </c>
      <c r="C719" s="11">
        <v>1.0</v>
      </c>
      <c r="D719" s="9" t="s">
        <v>321</v>
      </c>
      <c r="E719" s="11">
        <v>12572.0</v>
      </c>
      <c r="F719" s="9" t="s">
        <v>1661</v>
      </c>
      <c r="G719" s="9" t="s">
        <v>1582</v>
      </c>
      <c r="H719" s="9" t="s">
        <v>1583</v>
      </c>
      <c r="I719" s="9" t="s">
        <v>1584</v>
      </c>
      <c r="J719" s="10">
        <v>44197.0</v>
      </c>
      <c r="K719" s="10">
        <v>44561.0</v>
      </c>
      <c r="L719" s="9" t="s">
        <v>1662</v>
      </c>
      <c r="M719" s="9" t="s">
        <v>1663</v>
      </c>
      <c r="N719" s="12">
        <v>-1635000.0</v>
      </c>
      <c r="O719" s="9" t="s">
        <v>1586</v>
      </c>
    </row>
    <row r="720">
      <c r="A720" s="9" t="s">
        <v>1537</v>
      </c>
      <c r="B720" s="10">
        <v>44561.0</v>
      </c>
      <c r="C720" s="11">
        <v>1.0</v>
      </c>
      <c r="D720" s="9" t="s">
        <v>1538</v>
      </c>
      <c r="E720" s="11">
        <v>6076.0</v>
      </c>
      <c r="F720" s="9" t="s">
        <v>1661</v>
      </c>
      <c r="G720" s="9" t="s">
        <v>1582</v>
      </c>
      <c r="H720" s="9" t="s">
        <v>1583</v>
      </c>
      <c r="I720" s="9" t="s">
        <v>1584</v>
      </c>
      <c r="J720" s="10">
        <v>44197.0</v>
      </c>
      <c r="K720" s="10">
        <v>44561.0</v>
      </c>
      <c r="L720" s="9" t="s">
        <v>1664</v>
      </c>
      <c r="M720" s="9" t="s">
        <v>1663</v>
      </c>
      <c r="N720" s="12">
        <v>-1143000.0</v>
      </c>
      <c r="O720" s="9" t="s">
        <v>1586</v>
      </c>
    </row>
    <row r="721">
      <c r="A721" s="9" t="s">
        <v>1539</v>
      </c>
      <c r="B721" s="10">
        <v>44561.0</v>
      </c>
      <c r="C721" s="11">
        <v>1.0</v>
      </c>
      <c r="D721" s="9" t="s">
        <v>250</v>
      </c>
      <c r="E721" s="11">
        <v>7870.0</v>
      </c>
      <c r="F721" s="9" t="s">
        <v>1661</v>
      </c>
      <c r="G721" s="9" t="s">
        <v>1582</v>
      </c>
      <c r="H721" s="9" t="s">
        <v>1583</v>
      </c>
      <c r="I721" s="9" t="s">
        <v>1584</v>
      </c>
      <c r="J721" s="10">
        <v>44197.0</v>
      </c>
      <c r="K721" s="10">
        <v>44561.0</v>
      </c>
      <c r="L721" s="9" t="s">
        <v>1662</v>
      </c>
      <c r="M721" s="9" t="s">
        <v>1663</v>
      </c>
      <c r="N721" s="12">
        <v>1.54635E8</v>
      </c>
      <c r="O721" s="9" t="s">
        <v>1586</v>
      </c>
    </row>
    <row r="722">
      <c r="A722" s="9" t="s">
        <v>1540</v>
      </c>
      <c r="B722" s="10">
        <v>44561.0</v>
      </c>
      <c r="C722" s="11">
        <v>1.0</v>
      </c>
      <c r="D722" s="9" t="s">
        <v>218</v>
      </c>
      <c r="E722" s="11">
        <v>4537.0</v>
      </c>
      <c r="F722" s="9" t="s">
        <v>1661</v>
      </c>
      <c r="G722" s="9" t="s">
        <v>1582</v>
      </c>
      <c r="H722" s="9" t="s">
        <v>1583</v>
      </c>
      <c r="I722" s="9" t="s">
        <v>1584</v>
      </c>
      <c r="J722" s="10">
        <v>44197.0</v>
      </c>
      <c r="K722" s="10">
        <v>44561.0</v>
      </c>
      <c r="L722" s="9" t="s">
        <v>1662</v>
      </c>
      <c r="M722" s="9" t="s">
        <v>1663</v>
      </c>
      <c r="N722" s="12">
        <v>1.74651E8</v>
      </c>
      <c r="O722" s="9" t="s">
        <v>1586</v>
      </c>
    </row>
    <row r="723">
      <c r="A723" s="9" t="s">
        <v>1541</v>
      </c>
      <c r="B723" s="10">
        <v>44561.0</v>
      </c>
      <c r="C723" s="11">
        <v>1.0</v>
      </c>
      <c r="D723" s="9" t="s">
        <v>374</v>
      </c>
      <c r="E723" s="11">
        <v>8192.0</v>
      </c>
      <c r="F723" s="9" t="s">
        <v>1661</v>
      </c>
      <c r="G723" s="9" t="s">
        <v>1582</v>
      </c>
      <c r="H723" s="9" t="s">
        <v>1583</v>
      </c>
      <c r="I723" s="9" t="s">
        <v>1584</v>
      </c>
      <c r="J723" s="10">
        <v>44197.0</v>
      </c>
      <c r="K723" s="10">
        <v>44561.0</v>
      </c>
      <c r="L723" s="9" t="s">
        <v>1662</v>
      </c>
      <c r="M723" s="9" t="s">
        <v>1663</v>
      </c>
      <c r="N723" s="12">
        <v>1.4388E7</v>
      </c>
      <c r="O723" s="9" t="s">
        <v>1586</v>
      </c>
    </row>
    <row r="724">
      <c r="A724" s="9" t="s">
        <v>1542</v>
      </c>
      <c r="B724" s="10">
        <v>44561.0</v>
      </c>
      <c r="C724" s="11">
        <v>1.0</v>
      </c>
      <c r="D724" s="9" t="s">
        <v>171</v>
      </c>
      <c r="E724" s="11">
        <v>9342.0</v>
      </c>
      <c r="F724" s="9" t="s">
        <v>1661</v>
      </c>
      <c r="G724" s="9" t="s">
        <v>1582</v>
      </c>
      <c r="H724" s="9" t="s">
        <v>1583</v>
      </c>
      <c r="I724" s="9" t="s">
        <v>1584</v>
      </c>
      <c r="J724" s="10">
        <v>44197.0</v>
      </c>
      <c r="K724" s="10">
        <v>44561.0</v>
      </c>
      <c r="L724" s="9" t="s">
        <v>1662</v>
      </c>
      <c r="M724" s="9" t="s">
        <v>1663</v>
      </c>
      <c r="N724" s="12">
        <v>7.9426E7</v>
      </c>
      <c r="O724" s="9" t="s">
        <v>1586</v>
      </c>
    </row>
    <row r="725">
      <c r="A725" s="9" t="s">
        <v>1543</v>
      </c>
      <c r="B725" s="10">
        <v>44561.0</v>
      </c>
      <c r="C725" s="11">
        <v>1.0</v>
      </c>
      <c r="D725" s="9" t="s">
        <v>274</v>
      </c>
      <c r="E725" s="11">
        <v>8656.0</v>
      </c>
      <c r="F725" s="9" t="s">
        <v>1661</v>
      </c>
      <c r="G725" s="9" t="s">
        <v>1582</v>
      </c>
      <c r="H725" s="9" t="s">
        <v>1583</v>
      </c>
      <c r="I725" s="9" t="s">
        <v>1584</v>
      </c>
      <c r="J725" s="10">
        <v>44197.0</v>
      </c>
      <c r="K725" s="10">
        <v>44561.0</v>
      </c>
      <c r="L725" s="9" t="s">
        <v>1662</v>
      </c>
      <c r="M725" s="9" t="s">
        <v>1663</v>
      </c>
      <c r="N725" s="12">
        <v>5.06333E9</v>
      </c>
      <c r="O725" s="9" t="s">
        <v>1586</v>
      </c>
    </row>
    <row r="726">
      <c r="A726" s="9" t="s">
        <v>1544</v>
      </c>
      <c r="B726" s="10">
        <v>44561.0</v>
      </c>
      <c r="C726" s="11">
        <v>1.0</v>
      </c>
      <c r="D726" s="9" t="s">
        <v>302</v>
      </c>
      <c r="E726" s="11">
        <v>94.0</v>
      </c>
      <c r="F726" s="9" t="s">
        <v>1661</v>
      </c>
      <c r="G726" s="9" t="s">
        <v>1582</v>
      </c>
      <c r="H726" s="9" t="s">
        <v>1583</v>
      </c>
      <c r="I726" s="9" t="s">
        <v>1584</v>
      </c>
      <c r="J726" s="10">
        <v>44197.0</v>
      </c>
      <c r="K726" s="10">
        <v>44561.0</v>
      </c>
      <c r="L726" s="9" t="s">
        <v>1662</v>
      </c>
      <c r="M726" s="9" t="s">
        <v>1663</v>
      </c>
      <c r="N726" s="12">
        <v>2.93348E8</v>
      </c>
      <c r="O726" s="9" t="s">
        <v>1586</v>
      </c>
    </row>
    <row r="727">
      <c r="A727" s="9" t="s">
        <v>1545</v>
      </c>
      <c r="B727" s="10">
        <v>44561.0</v>
      </c>
      <c r="C727" s="11">
        <v>1.0</v>
      </c>
      <c r="D727" s="9" t="s">
        <v>1546</v>
      </c>
      <c r="E727" s="11">
        <v>3204.0</v>
      </c>
      <c r="F727" s="9" t="s">
        <v>1661</v>
      </c>
      <c r="G727" s="9" t="s">
        <v>1582</v>
      </c>
      <c r="H727" s="9" t="s">
        <v>1583</v>
      </c>
      <c r="I727" s="9" t="s">
        <v>1584</v>
      </c>
      <c r="J727" s="10">
        <v>44197.0</v>
      </c>
      <c r="K727" s="10">
        <v>44561.0</v>
      </c>
      <c r="L727" s="9" t="s">
        <v>1662</v>
      </c>
      <c r="M727" s="9" t="s">
        <v>1663</v>
      </c>
      <c r="N727" s="12">
        <v>8.5586E7</v>
      </c>
      <c r="O727" s="9" t="s">
        <v>1586</v>
      </c>
    </row>
    <row r="728">
      <c r="A728" s="9" t="s">
        <v>1547</v>
      </c>
      <c r="B728" s="10">
        <v>44561.0</v>
      </c>
      <c r="C728" s="11">
        <v>1.0</v>
      </c>
      <c r="D728" s="9" t="s">
        <v>78</v>
      </c>
      <c r="E728" s="11">
        <v>15822.0</v>
      </c>
      <c r="F728" s="9" t="s">
        <v>1661</v>
      </c>
      <c r="G728" s="9" t="s">
        <v>1582</v>
      </c>
      <c r="H728" s="9" t="s">
        <v>1589</v>
      </c>
      <c r="I728" s="9" t="s">
        <v>1584</v>
      </c>
      <c r="J728" s="10">
        <v>44197.0</v>
      </c>
      <c r="K728" s="10">
        <v>44561.0</v>
      </c>
      <c r="L728" s="9" t="s">
        <v>1662</v>
      </c>
      <c r="M728" s="9" t="s">
        <v>1663</v>
      </c>
      <c r="N728" s="12">
        <v>5689000.0</v>
      </c>
      <c r="O728" s="9" t="s">
        <v>1586</v>
      </c>
    </row>
    <row r="729">
      <c r="A729" s="9" t="s">
        <v>1548</v>
      </c>
      <c r="B729" s="10">
        <v>44561.0</v>
      </c>
      <c r="C729" s="11">
        <v>1.0</v>
      </c>
      <c r="D729" s="9" t="s">
        <v>224</v>
      </c>
      <c r="E729" s="11">
        <v>6629.0</v>
      </c>
      <c r="F729" s="9" t="s">
        <v>1661</v>
      </c>
      <c r="G729" s="9" t="s">
        <v>1582</v>
      </c>
      <c r="H729" s="9" t="s">
        <v>1583</v>
      </c>
      <c r="I729" s="9" t="s">
        <v>1584</v>
      </c>
      <c r="J729" s="10">
        <v>44197.0</v>
      </c>
      <c r="K729" s="10">
        <v>44561.0</v>
      </c>
      <c r="L729" s="9" t="s">
        <v>1662</v>
      </c>
      <c r="M729" s="9" t="s">
        <v>1663</v>
      </c>
      <c r="N729" s="12">
        <v>443000.0</v>
      </c>
      <c r="O729" s="9" t="s">
        <v>1586</v>
      </c>
    </row>
    <row r="730">
      <c r="A730" s="9" t="s">
        <v>1549</v>
      </c>
      <c r="B730" s="10">
        <v>44561.0</v>
      </c>
      <c r="C730" s="11">
        <v>1.0</v>
      </c>
      <c r="D730" s="9" t="s">
        <v>258</v>
      </c>
      <c r="E730" s="11">
        <v>8133.0</v>
      </c>
      <c r="F730" s="9" t="s">
        <v>1661</v>
      </c>
      <c r="G730" s="9" t="s">
        <v>1582</v>
      </c>
      <c r="H730" s="9" t="s">
        <v>1583</v>
      </c>
      <c r="I730" s="9" t="s">
        <v>1584</v>
      </c>
      <c r="J730" s="10">
        <v>44197.0</v>
      </c>
      <c r="K730" s="10">
        <v>44561.0</v>
      </c>
      <c r="L730" s="9" t="s">
        <v>1662</v>
      </c>
      <c r="M730" s="9" t="s">
        <v>1663</v>
      </c>
      <c r="N730" s="12">
        <v>6.33112E8</v>
      </c>
      <c r="O730" s="9" t="s">
        <v>1586</v>
      </c>
    </row>
    <row r="731">
      <c r="A731" s="9" t="s">
        <v>1550</v>
      </c>
      <c r="B731" s="10">
        <v>44561.0</v>
      </c>
      <c r="C731" s="11">
        <v>1.0</v>
      </c>
      <c r="D731" s="9" t="s">
        <v>355</v>
      </c>
      <c r="E731" s="11">
        <v>6173.0</v>
      </c>
      <c r="F731" s="9" t="s">
        <v>1661</v>
      </c>
      <c r="G731" s="9" t="s">
        <v>1582</v>
      </c>
      <c r="H731" s="9" t="s">
        <v>1583</v>
      </c>
      <c r="I731" s="9" t="s">
        <v>1584</v>
      </c>
      <c r="J731" s="10">
        <v>44197.0</v>
      </c>
      <c r="K731" s="10">
        <v>44561.0</v>
      </c>
      <c r="L731" s="9" t="s">
        <v>1662</v>
      </c>
      <c r="M731" s="9" t="s">
        <v>1663</v>
      </c>
      <c r="N731" s="12">
        <v>6.3506E8</v>
      </c>
      <c r="O731" s="9" t="s">
        <v>1586</v>
      </c>
    </row>
    <row r="732">
      <c r="A732" s="9" t="s">
        <v>1551</v>
      </c>
      <c r="B732" s="10">
        <v>44561.0</v>
      </c>
      <c r="C732" s="11">
        <v>1.0</v>
      </c>
      <c r="D732" s="9" t="s">
        <v>236</v>
      </c>
      <c r="E732" s="11">
        <v>2429.0</v>
      </c>
      <c r="F732" s="9" t="s">
        <v>1661</v>
      </c>
      <c r="G732" s="9" t="s">
        <v>1582</v>
      </c>
      <c r="H732" s="9" t="s">
        <v>1583</v>
      </c>
      <c r="I732" s="9" t="s">
        <v>1584</v>
      </c>
      <c r="J732" s="10">
        <v>44197.0</v>
      </c>
      <c r="K732" s="10">
        <v>44561.0</v>
      </c>
      <c r="L732" s="9" t="s">
        <v>1662</v>
      </c>
      <c r="M732" s="9" t="s">
        <v>1663</v>
      </c>
      <c r="N732" s="12">
        <v>2.85313E8</v>
      </c>
      <c r="O732" s="9" t="s">
        <v>1586</v>
      </c>
    </row>
    <row r="733">
      <c r="A733" s="9" t="s">
        <v>1552</v>
      </c>
      <c r="B733" s="10">
        <v>44561.0</v>
      </c>
      <c r="C733" s="11">
        <v>3.0</v>
      </c>
      <c r="D733" s="9" t="s">
        <v>134</v>
      </c>
      <c r="E733" s="11">
        <v>16748.0</v>
      </c>
      <c r="F733" s="9" t="s">
        <v>1661</v>
      </c>
      <c r="G733" s="9" t="s">
        <v>1582</v>
      </c>
      <c r="H733" s="9" t="s">
        <v>1583</v>
      </c>
      <c r="I733" s="9" t="s">
        <v>1584</v>
      </c>
      <c r="J733" s="10">
        <v>44197.0</v>
      </c>
      <c r="K733" s="10">
        <v>44561.0</v>
      </c>
      <c r="L733" s="9" t="s">
        <v>1662</v>
      </c>
      <c r="M733" s="9" t="s">
        <v>1663</v>
      </c>
      <c r="N733" s="12">
        <v>3.50469E8</v>
      </c>
      <c r="O733" s="9" t="s">
        <v>1586</v>
      </c>
    </row>
    <row r="734">
      <c r="A734" s="9" t="s">
        <v>1553</v>
      </c>
      <c r="B734" s="10">
        <v>44561.0</v>
      </c>
      <c r="C734" s="11">
        <v>1.0</v>
      </c>
      <c r="D734" s="9" t="s">
        <v>1554</v>
      </c>
      <c r="E734" s="11">
        <v>24554.0</v>
      </c>
      <c r="F734" s="9" t="s">
        <v>1661</v>
      </c>
      <c r="G734" s="9" t="s">
        <v>1582</v>
      </c>
      <c r="H734" s="9" t="s">
        <v>1583</v>
      </c>
      <c r="I734" s="9" t="s">
        <v>1584</v>
      </c>
      <c r="J734" s="10">
        <v>44197.0</v>
      </c>
      <c r="K734" s="10">
        <v>44561.0</v>
      </c>
      <c r="L734" s="9" t="s">
        <v>1662</v>
      </c>
      <c r="M734" s="9" t="s">
        <v>1663</v>
      </c>
      <c r="N734" s="12">
        <v>2.80066E8</v>
      </c>
      <c r="O734" s="9" t="s">
        <v>1586</v>
      </c>
    </row>
    <row r="735">
      <c r="A735" s="9" t="s">
        <v>1555</v>
      </c>
      <c r="B735" s="10">
        <v>44561.0</v>
      </c>
      <c r="C735" s="11">
        <v>1.0</v>
      </c>
      <c r="D735" s="9" t="s">
        <v>100</v>
      </c>
      <c r="E735" s="11">
        <v>13854.0</v>
      </c>
      <c r="F735" s="9" t="s">
        <v>1661</v>
      </c>
      <c r="G735" s="9" t="s">
        <v>1582</v>
      </c>
      <c r="H735" s="9" t="s">
        <v>1583</v>
      </c>
      <c r="I735" s="9" t="s">
        <v>1584</v>
      </c>
      <c r="J735" s="10">
        <v>44197.0</v>
      </c>
      <c r="K735" s="10">
        <v>44561.0</v>
      </c>
      <c r="L735" s="9" t="s">
        <v>1662</v>
      </c>
      <c r="M735" s="9" t="s">
        <v>1663</v>
      </c>
      <c r="N735" s="12">
        <v>-178000.0</v>
      </c>
      <c r="O735" s="9" t="s">
        <v>1586</v>
      </c>
    </row>
    <row r="736">
      <c r="A736" s="9" t="s">
        <v>1556</v>
      </c>
      <c r="B736" s="10">
        <v>44561.0</v>
      </c>
      <c r="C736" s="11">
        <v>1.0</v>
      </c>
      <c r="D736" s="9" t="s">
        <v>1557</v>
      </c>
      <c r="E736" s="11">
        <v>25950.0</v>
      </c>
      <c r="F736" s="9" t="s">
        <v>1661</v>
      </c>
      <c r="G736" s="9" t="s">
        <v>1582</v>
      </c>
      <c r="H736" s="9" t="s">
        <v>1583</v>
      </c>
      <c r="I736" s="9" t="s">
        <v>1584</v>
      </c>
      <c r="J736" s="10">
        <v>44197.0</v>
      </c>
      <c r="K736" s="10">
        <v>44561.0</v>
      </c>
      <c r="L736" s="9" t="s">
        <v>1662</v>
      </c>
      <c r="M736" s="9" t="s">
        <v>1663</v>
      </c>
      <c r="N736" s="12">
        <v>4.30306E8</v>
      </c>
      <c r="O736" s="9" t="s">
        <v>1586</v>
      </c>
    </row>
    <row r="737">
      <c r="A737" s="9" t="s">
        <v>1558</v>
      </c>
      <c r="B737" s="10">
        <v>44561.0</v>
      </c>
      <c r="C737" s="11">
        <v>1.0</v>
      </c>
      <c r="D737" s="9" t="s">
        <v>204</v>
      </c>
      <c r="E737" s="11">
        <v>1570.0</v>
      </c>
      <c r="F737" s="9" t="s">
        <v>1661</v>
      </c>
      <c r="G737" s="9" t="s">
        <v>1582</v>
      </c>
      <c r="H737" s="9" t="s">
        <v>1583</v>
      </c>
      <c r="I737" s="9" t="s">
        <v>1584</v>
      </c>
      <c r="J737" s="10">
        <v>44197.0</v>
      </c>
      <c r="K737" s="10">
        <v>44561.0</v>
      </c>
      <c r="L737" s="9" t="s">
        <v>1662</v>
      </c>
      <c r="M737" s="9" t="s">
        <v>1663</v>
      </c>
      <c r="N737" s="12">
        <v>6992000.0</v>
      </c>
      <c r="O737" s="9" t="s">
        <v>1586</v>
      </c>
    </row>
    <row r="738">
      <c r="A738" s="9" t="s">
        <v>1559</v>
      </c>
      <c r="B738" s="10">
        <v>44561.0</v>
      </c>
      <c r="C738" s="11">
        <v>1.0</v>
      </c>
      <c r="D738" s="9" t="s">
        <v>1560</v>
      </c>
      <c r="E738" s="11">
        <v>25143.0</v>
      </c>
      <c r="F738" s="9" t="s">
        <v>1661</v>
      </c>
      <c r="G738" s="9" t="s">
        <v>1582</v>
      </c>
      <c r="H738" s="9" t="s">
        <v>1583</v>
      </c>
      <c r="I738" s="9" t="s">
        <v>1584</v>
      </c>
      <c r="J738" s="10">
        <v>44197.0</v>
      </c>
      <c r="K738" s="10">
        <v>44561.0</v>
      </c>
      <c r="L738" s="9" t="s">
        <v>1662</v>
      </c>
      <c r="M738" s="9" t="s">
        <v>1663</v>
      </c>
      <c r="N738" s="12">
        <v>2.3858E7</v>
      </c>
      <c r="O738" s="9" t="s">
        <v>1586</v>
      </c>
    </row>
    <row r="739">
      <c r="A739" s="9" t="s">
        <v>1561</v>
      </c>
      <c r="B739" s="10">
        <v>44561.0</v>
      </c>
      <c r="C739" s="11">
        <v>1.0</v>
      </c>
      <c r="D739" s="9" t="s">
        <v>1562</v>
      </c>
      <c r="E739" s="11">
        <v>25038.0</v>
      </c>
      <c r="F739" s="9" t="s">
        <v>1661</v>
      </c>
      <c r="G739" s="9" t="s">
        <v>1582</v>
      </c>
      <c r="H739" s="9" t="s">
        <v>1583</v>
      </c>
      <c r="I739" s="9" t="s">
        <v>1584</v>
      </c>
      <c r="J739" s="10">
        <v>44197.0</v>
      </c>
      <c r="K739" s="10">
        <v>44561.0</v>
      </c>
      <c r="L739" s="9" t="s">
        <v>1662</v>
      </c>
      <c r="M739" s="9" t="s">
        <v>1663</v>
      </c>
      <c r="N739" s="12">
        <v>6.8227E7</v>
      </c>
      <c r="O739" s="9" t="s">
        <v>1586</v>
      </c>
    </row>
    <row r="740">
      <c r="A740" s="9" t="s">
        <v>1563</v>
      </c>
      <c r="B740" s="10">
        <v>44561.0</v>
      </c>
      <c r="C740" s="11">
        <v>1.0</v>
      </c>
      <c r="D740" s="9" t="s">
        <v>157</v>
      </c>
      <c r="E740" s="11">
        <v>4693.0</v>
      </c>
      <c r="F740" s="9" t="s">
        <v>1661</v>
      </c>
      <c r="G740" s="9" t="s">
        <v>1582</v>
      </c>
      <c r="H740" s="9" t="s">
        <v>1583</v>
      </c>
      <c r="I740" s="9" t="s">
        <v>1584</v>
      </c>
      <c r="J740" s="10">
        <v>44197.0</v>
      </c>
      <c r="K740" s="10">
        <v>44561.0</v>
      </c>
      <c r="L740" s="9" t="s">
        <v>1662</v>
      </c>
      <c r="M740" s="9" t="s">
        <v>1663</v>
      </c>
      <c r="N740" s="12">
        <v>9.6095E7</v>
      </c>
      <c r="O740" s="9" t="s">
        <v>1586</v>
      </c>
    </row>
    <row r="741">
      <c r="A741" s="9" t="s">
        <v>1564</v>
      </c>
      <c r="B741" s="10">
        <v>44561.0</v>
      </c>
      <c r="C741" s="11">
        <v>1.0</v>
      </c>
      <c r="D741" s="9" t="s">
        <v>1565</v>
      </c>
      <c r="E741" s="11">
        <v>21091.0</v>
      </c>
      <c r="F741" s="9" t="s">
        <v>1661</v>
      </c>
      <c r="G741" s="9" t="s">
        <v>1582</v>
      </c>
      <c r="H741" s="9" t="s">
        <v>1583</v>
      </c>
      <c r="I741" s="9" t="s">
        <v>1584</v>
      </c>
      <c r="J741" s="10">
        <v>44197.0</v>
      </c>
      <c r="K741" s="10">
        <v>44561.0</v>
      </c>
      <c r="L741" s="9" t="s">
        <v>1662</v>
      </c>
      <c r="M741" s="9" t="s">
        <v>1663</v>
      </c>
      <c r="N741" s="12">
        <v>1.725407E9</v>
      </c>
      <c r="O741" s="9" t="s">
        <v>1586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399</v>
      </c>
      <c r="B1" s="8" t="s">
        <v>1566</v>
      </c>
      <c r="C1" s="8" t="s">
        <v>1567</v>
      </c>
      <c r="D1" s="8" t="s">
        <v>1568</v>
      </c>
      <c r="E1" s="8" t="s">
        <v>1569</v>
      </c>
      <c r="F1" s="8" t="s">
        <v>1570</v>
      </c>
      <c r="G1" s="8" t="s">
        <v>1571</v>
      </c>
      <c r="H1" s="8" t="s">
        <v>1572</v>
      </c>
      <c r="I1" s="8" t="s">
        <v>1573</v>
      </c>
      <c r="J1" s="8" t="s">
        <v>1660</v>
      </c>
      <c r="K1" s="8" t="s">
        <v>1574</v>
      </c>
      <c r="L1" s="8" t="s">
        <v>1575</v>
      </c>
      <c r="M1" s="8" t="s">
        <v>1576</v>
      </c>
      <c r="N1" s="8" t="s">
        <v>1577</v>
      </c>
      <c r="O1" s="8" t="s">
        <v>1578</v>
      </c>
    </row>
    <row r="2">
      <c r="A2" s="9" t="s">
        <v>400</v>
      </c>
      <c r="B2" s="10">
        <v>44561.0</v>
      </c>
      <c r="C2" s="11">
        <v>1.0</v>
      </c>
      <c r="D2" s="9" t="s">
        <v>104</v>
      </c>
      <c r="E2" s="11">
        <v>2437.0</v>
      </c>
      <c r="F2" s="9" t="s">
        <v>1661</v>
      </c>
      <c r="G2" s="9" t="s">
        <v>1582</v>
      </c>
      <c r="H2" s="9" t="s">
        <v>1583</v>
      </c>
      <c r="I2" s="9" t="s">
        <v>1665</v>
      </c>
      <c r="J2" s="10">
        <v>43831.0</v>
      </c>
      <c r="K2" s="10">
        <v>44196.0</v>
      </c>
      <c r="L2" s="9" t="s">
        <v>1662</v>
      </c>
      <c r="M2" s="9" t="s">
        <v>1663</v>
      </c>
      <c r="N2" s="12">
        <v>6.338688E9</v>
      </c>
      <c r="O2" s="9" t="s">
        <v>1586</v>
      </c>
    </row>
    <row r="3">
      <c r="A3" s="9" t="s">
        <v>401</v>
      </c>
      <c r="B3" s="10">
        <v>44561.0</v>
      </c>
      <c r="C3" s="11">
        <v>1.0</v>
      </c>
      <c r="D3" s="9" t="s">
        <v>402</v>
      </c>
      <c r="E3" s="11">
        <v>14451.0</v>
      </c>
      <c r="F3" s="9" t="s">
        <v>1661</v>
      </c>
      <c r="G3" s="9" t="s">
        <v>1582</v>
      </c>
      <c r="H3" s="9" t="s">
        <v>1583</v>
      </c>
      <c r="I3" s="9" t="s">
        <v>1665</v>
      </c>
      <c r="J3" s="10">
        <v>43831.0</v>
      </c>
      <c r="K3" s="10">
        <v>44196.0</v>
      </c>
      <c r="L3" s="9" t="s">
        <v>1662</v>
      </c>
      <c r="M3" s="9" t="s">
        <v>1663</v>
      </c>
      <c r="N3" s="12">
        <v>4.32619E8</v>
      </c>
      <c r="O3" s="9" t="s">
        <v>1586</v>
      </c>
    </row>
    <row r="4">
      <c r="A4" s="9" t="s">
        <v>403</v>
      </c>
      <c r="B4" s="10">
        <v>44561.0</v>
      </c>
      <c r="C4" s="11">
        <v>1.0</v>
      </c>
      <c r="D4" s="9" t="s">
        <v>404</v>
      </c>
      <c r="E4" s="11">
        <v>26190.0</v>
      </c>
      <c r="F4" s="9" t="s">
        <v>1661</v>
      </c>
      <c r="G4" s="9" t="s">
        <v>1582</v>
      </c>
      <c r="H4" s="9" t="s">
        <v>1583</v>
      </c>
      <c r="I4" s="9" t="s">
        <v>1665</v>
      </c>
      <c r="J4" s="10">
        <v>43831.0</v>
      </c>
      <c r="K4" s="10">
        <v>44196.0</v>
      </c>
      <c r="L4" s="9" t="s">
        <v>1662</v>
      </c>
      <c r="M4" s="9" t="s">
        <v>1663</v>
      </c>
      <c r="N4" s="12">
        <v>2.21843E8</v>
      </c>
      <c r="O4" s="9" t="s">
        <v>1586</v>
      </c>
    </row>
    <row r="5">
      <c r="A5" s="9" t="s">
        <v>405</v>
      </c>
      <c r="B5" s="10">
        <v>44561.0</v>
      </c>
      <c r="C5" s="11">
        <v>1.0</v>
      </c>
      <c r="D5" s="9" t="s">
        <v>406</v>
      </c>
      <c r="E5" s="11">
        <v>14613.0</v>
      </c>
      <c r="F5" s="9" t="s">
        <v>1661</v>
      </c>
      <c r="G5" s="9" t="s">
        <v>1582</v>
      </c>
      <c r="H5" s="9" t="s">
        <v>1583</v>
      </c>
      <c r="I5" s="9" t="s">
        <v>1665</v>
      </c>
      <c r="J5" s="10">
        <v>43831.0</v>
      </c>
      <c r="K5" s="10">
        <v>44196.0</v>
      </c>
      <c r="L5" s="9" t="s">
        <v>1662</v>
      </c>
      <c r="M5" s="9" t="s">
        <v>1663</v>
      </c>
      <c r="N5" s="12">
        <v>-6680000.0</v>
      </c>
      <c r="O5" s="9" t="s">
        <v>1586</v>
      </c>
    </row>
    <row r="6">
      <c r="A6" s="9" t="s">
        <v>407</v>
      </c>
      <c r="B6" s="10">
        <v>44561.0</v>
      </c>
      <c r="C6" s="11">
        <v>2.0</v>
      </c>
      <c r="D6" s="9" t="s">
        <v>408</v>
      </c>
      <c r="E6" s="11">
        <v>26174.0</v>
      </c>
      <c r="F6" s="9" t="s">
        <v>1661</v>
      </c>
      <c r="G6" s="9" t="s">
        <v>1582</v>
      </c>
      <c r="H6" s="9" t="s">
        <v>1583</v>
      </c>
      <c r="I6" s="9" t="s">
        <v>1665</v>
      </c>
      <c r="J6" s="10">
        <v>43831.0</v>
      </c>
      <c r="K6" s="10">
        <v>44196.0</v>
      </c>
      <c r="L6" s="9" t="s">
        <v>1662</v>
      </c>
      <c r="M6" s="9" t="s">
        <v>1663</v>
      </c>
      <c r="N6" s="12">
        <v>8.4798E8</v>
      </c>
      <c r="O6" s="9" t="s">
        <v>1586</v>
      </c>
    </row>
    <row r="7">
      <c r="A7" s="9" t="s">
        <v>409</v>
      </c>
      <c r="B7" s="10">
        <v>44561.0</v>
      </c>
      <c r="C7" s="11">
        <v>1.0</v>
      </c>
      <c r="D7" s="9" t="s">
        <v>410</v>
      </c>
      <c r="E7" s="11">
        <v>26069.0</v>
      </c>
      <c r="F7" s="9" t="s">
        <v>1661</v>
      </c>
      <c r="G7" s="9" t="s">
        <v>1582</v>
      </c>
      <c r="H7" s="9" t="s">
        <v>1583</v>
      </c>
      <c r="I7" s="9" t="s">
        <v>1665</v>
      </c>
      <c r="J7" s="10">
        <v>43831.0</v>
      </c>
      <c r="K7" s="10">
        <v>44196.0</v>
      </c>
      <c r="L7" s="9" t="s">
        <v>1662</v>
      </c>
      <c r="M7" s="9" t="s">
        <v>1663</v>
      </c>
      <c r="N7" s="12">
        <v>1.7533E7</v>
      </c>
      <c r="O7" s="9" t="s">
        <v>1586</v>
      </c>
    </row>
    <row r="8">
      <c r="A8" s="9" t="s">
        <v>411</v>
      </c>
      <c r="B8" s="10">
        <v>44561.0</v>
      </c>
      <c r="C8" s="11">
        <v>1.0</v>
      </c>
      <c r="D8" s="9" t="s">
        <v>141</v>
      </c>
      <c r="E8" s="11">
        <v>14818.0</v>
      </c>
      <c r="F8" s="9" t="s">
        <v>1661</v>
      </c>
      <c r="G8" s="9" t="s">
        <v>1582</v>
      </c>
      <c r="H8" s="9" t="s">
        <v>1589</v>
      </c>
      <c r="I8" s="9" t="s">
        <v>1665</v>
      </c>
      <c r="J8" s="10">
        <v>43831.0</v>
      </c>
      <c r="K8" s="10">
        <v>44196.0</v>
      </c>
      <c r="L8" s="9" t="s">
        <v>1662</v>
      </c>
      <c r="M8" s="9" t="s">
        <v>1663</v>
      </c>
      <c r="N8" s="12">
        <v>-1.7733E8</v>
      </c>
      <c r="O8" s="9" t="s">
        <v>1586</v>
      </c>
    </row>
    <row r="9">
      <c r="A9" s="9" t="s">
        <v>412</v>
      </c>
      <c r="B9" s="10">
        <v>44561.0</v>
      </c>
      <c r="C9" s="11">
        <v>1.0</v>
      </c>
      <c r="D9" s="9" t="s">
        <v>362</v>
      </c>
      <c r="E9" s="11">
        <v>11258.0</v>
      </c>
      <c r="F9" s="9" t="s">
        <v>1661</v>
      </c>
      <c r="G9" s="9" t="s">
        <v>1582</v>
      </c>
      <c r="H9" s="9" t="s">
        <v>1583</v>
      </c>
      <c r="I9" s="9" t="s">
        <v>1665</v>
      </c>
      <c r="J9" s="10">
        <v>43831.0</v>
      </c>
      <c r="K9" s="10">
        <v>44196.0</v>
      </c>
      <c r="L9" s="9" t="s">
        <v>1662</v>
      </c>
      <c r="M9" s="9" t="s">
        <v>1663</v>
      </c>
      <c r="N9" s="12">
        <v>-1.06226E8</v>
      </c>
      <c r="O9" s="9" t="s">
        <v>1586</v>
      </c>
    </row>
    <row r="10">
      <c r="A10" s="9" t="s">
        <v>413</v>
      </c>
      <c r="B10" s="10">
        <v>44561.0</v>
      </c>
      <c r="C10" s="11">
        <v>1.0</v>
      </c>
      <c r="D10" s="9" t="s">
        <v>414</v>
      </c>
      <c r="E10" s="11">
        <v>15423.0</v>
      </c>
      <c r="F10" s="9" t="s">
        <v>1661</v>
      </c>
      <c r="G10" s="9" t="s">
        <v>1582</v>
      </c>
      <c r="H10" s="9" t="s">
        <v>1583</v>
      </c>
      <c r="I10" s="9" t="s">
        <v>1665</v>
      </c>
      <c r="J10" s="10">
        <v>43831.0</v>
      </c>
      <c r="K10" s="10">
        <v>44196.0</v>
      </c>
      <c r="L10" s="9" t="s">
        <v>1662</v>
      </c>
      <c r="M10" s="9" t="s">
        <v>1663</v>
      </c>
      <c r="N10" s="12">
        <v>1.233E7</v>
      </c>
      <c r="O10" s="9" t="s">
        <v>1586</v>
      </c>
    </row>
    <row r="11">
      <c r="A11" s="9" t="s">
        <v>415</v>
      </c>
      <c r="B11" s="10">
        <v>44561.0</v>
      </c>
      <c r="C11" s="11">
        <v>1.0</v>
      </c>
      <c r="D11" s="9" t="s">
        <v>416</v>
      </c>
      <c r="E11" s="11">
        <v>16772.0</v>
      </c>
      <c r="F11" s="9" t="s">
        <v>1661</v>
      </c>
      <c r="G11" s="9" t="s">
        <v>1582</v>
      </c>
      <c r="H11" s="9" t="s">
        <v>1583</v>
      </c>
      <c r="I11" s="9" t="s">
        <v>1665</v>
      </c>
      <c r="J11" s="10">
        <v>43831.0</v>
      </c>
      <c r="K11" s="10">
        <v>44196.0</v>
      </c>
      <c r="L11" s="9" t="s">
        <v>1662</v>
      </c>
      <c r="M11" s="9" t="s">
        <v>1663</v>
      </c>
      <c r="N11" s="12">
        <v>1.694365E9</v>
      </c>
      <c r="O11" s="9" t="s">
        <v>1586</v>
      </c>
    </row>
    <row r="12">
      <c r="A12" s="9" t="s">
        <v>417</v>
      </c>
      <c r="B12" s="10">
        <v>44561.0</v>
      </c>
      <c r="C12" s="11">
        <v>1.0</v>
      </c>
      <c r="D12" s="9" t="s">
        <v>418</v>
      </c>
      <c r="E12" s="11">
        <v>24880.0</v>
      </c>
      <c r="F12" s="9" t="s">
        <v>1661</v>
      </c>
      <c r="G12" s="9" t="s">
        <v>1582</v>
      </c>
      <c r="H12" s="9" t="s">
        <v>1583</v>
      </c>
      <c r="I12" s="9" t="s">
        <v>1665</v>
      </c>
      <c r="J12" s="10">
        <v>43831.0</v>
      </c>
      <c r="K12" s="10">
        <v>44196.0</v>
      </c>
      <c r="L12" s="9" t="s">
        <v>1662</v>
      </c>
      <c r="M12" s="9" t="s">
        <v>1663</v>
      </c>
      <c r="N12" s="12">
        <v>3.6034E7</v>
      </c>
      <c r="O12" s="9" t="s">
        <v>1586</v>
      </c>
    </row>
    <row r="13">
      <c r="A13" s="9" t="s">
        <v>419</v>
      </c>
      <c r="B13" s="10">
        <v>44561.0</v>
      </c>
      <c r="C13" s="11">
        <v>3.0</v>
      </c>
      <c r="D13" s="9" t="s">
        <v>420</v>
      </c>
      <c r="E13" s="11">
        <v>24406.0</v>
      </c>
      <c r="F13" s="9" t="s">
        <v>1661</v>
      </c>
      <c r="G13" s="9" t="s">
        <v>1582</v>
      </c>
      <c r="H13" s="9" t="s">
        <v>1583</v>
      </c>
      <c r="I13" s="9" t="s">
        <v>1665</v>
      </c>
      <c r="J13" s="10">
        <v>43831.0</v>
      </c>
      <c r="K13" s="10">
        <v>44196.0</v>
      </c>
      <c r="L13" s="9" t="s">
        <v>1664</v>
      </c>
      <c r="M13" s="9" t="s">
        <v>1663</v>
      </c>
      <c r="N13" s="12">
        <v>-7197000.0</v>
      </c>
      <c r="O13" s="9" t="s">
        <v>1586</v>
      </c>
    </row>
    <row r="14">
      <c r="A14" s="9" t="s">
        <v>421</v>
      </c>
      <c r="B14" s="10">
        <v>44561.0</v>
      </c>
      <c r="C14" s="11">
        <v>1.0</v>
      </c>
      <c r="D14" s="9" t="s">
        <v>345</v>
      </c>
      <c r="E14" s="11">
        <v>14966.0</v>
      </c>
      <c r="F14" s="9" t="s">
        <v>1661</v>
      </c>
      <c r="G14" s="9" t="s">
        <v>1582</v>
      </c>
      <c r="H14" s="9" t="s">
        <v>1583</v>
      </c>
      <c r="I14" s="9" t="s">
        <v>1665</v>
      </c>
      <c r="J14" s="10">
        <v>43831.0</v>
      </c>
      <c r="K14" s="10">
        <v>44196.0</v>
      </c>
      <c r="L14" s="9" t="s">
        <v>1662</v>
      </c>
      <c r="M14" s="9" t="s">
        <v>1663</v>
      </c>
      <c r="N14" s="12">
        <v>-4779000.0</v>
      </c>
      <c r="O14" s="9" t="s">
        <v>1586</v>
      </c>
    </row>
    <row r="15">
      <c r="A15" s="9" t="s">
        <v>422</v>
      </c>
      <c r="B15" s="10">
        <v>44561.0</v>
      </c>
      <c r="C15" s="11">
        <v>1.0</v>
      </c>
      <c r="D15" s="9" t="s">
        <v>423</v>
      </c>
      <c r="E15" s="11">
        <v>22594.0</v>
      </c>
      <c r="F15" s="9" t="s">
        <v>1661</v>
      </c>
      <c r="G15" s="9" t="s">
        <v>1582</v>
      </c>
      <c r="H15" s="9" t="s">
        <v>1583</v>
      </c>
      <c r="I15" s="9" t="s">
        <v>1665</v>
      </c>
      <c r="J15" s="10">
        <v>43831.0</v>
      </c>
      <c r="K15" s="10">
        <v>44196.0</v>
      </c>
      <c r="L15" s="9" t="s">
        <v>1662</v>
      </c>
      <c r="M15" s="9" t="s">
        <v>1663</v>
      </c>
      <c r="N15" s="12">
        <v>5.9504E7</v>
      </c>
      <c r="O15" s="9" t="s">
        <v>1586</v>
      </c>
    </row>
    <row r="16">
      <c r="A16" s="9" t="s">
        <v>424</v>
      </c>
      <c r="B16" s="10">
        <v>44561.0</v>
      </c>
      <c r="C16" s="11">
        <v>1.0</v>
      </c>
      <c r="D16" s="9" t="s">
        <v>232</v>
      </c>
      <c r="E16" s="11">
        <v>18589.0</v>
      </c>
      <c r="F16" s="9" t="s">
        <v>1661</v>
      </c>
      <c r="G16" s="9" t="s">
        <v>1582</v>
      </c>
      <c r="H16" s="9" t="s">
        <v>1583</v>
      </c>
      <c r="I16" s="9" t="s">
        <v>1665</v>
      </c>
      <c r="J16" s="10">
        <v>43831.0</v>
      </c>
      <c r="K16" s="10">
        <v>44196.0</v>
      </c>
      <c r="L16" s="9" t="s">
        <v>1662</v>
      </c>
      <c r="M16" s="9" t="s">
        <v>1663</v>
      </c>
      <c r="N16" s="12">
        <v>3.4442E7</v>
      </c>
      <c r="O16" s="9" t="s">
        <v>1586</v>
      </c>
    </row>
    <row r="17">
      <c r="A17" s="9" t="s">
        <v>425</v>
      </c>
      <c r="B17" s="10">
        <v>44561.0</v>
      </c>
      <c r="C17" s="11">
        <v>1.0</v>
      </c>
      <c r="D17" s="9" t="s">
        <v>426</v>
      </c>
      <c r="E17" s="11">
        <v>15091.0</v>
      </c>
      <c r="F17" s="9" t="s">
        <v>1661</v>
      </c>
      <c r="G17" s="9" t="s">
        <v>1582</v>
      </c>
      <c r="H17" s="9" t="s">
        <v>1583</v>
      </c>
      <c r="I17" s="9" t="s">
        <v>1665</v>
      </c>
      <c r="J17" s="10">
        <v>43831.0</v>
      </c>
      <c r="K17" s="10">
        <v>44196.0</v>
      </c>
      <c r="L17" s="9" t="s">
        <v>1662</v>
      </c>
      <c r="M17" s="9" t="s">
        <v>1663</v>
      </c>
      <c r="N17" s="12">
        <v>3.69396E8</v>
      </c>
      <c r="O17" s="9" t="s">
        <v>1586</v>
      </c>
    </row>
    <row r="18">
      <c r="A18" s="9" t="s">
        <v>427</v>
      </c>
      <c r="B18" s="10">
        <v>44561.0</v>
      </c>
      <c r="C18" s="11">
        <v>1.0</v>
      </c>
      <c r="D18" s="9" t="s">
        <v>64</v>
      </c>
      <c r="E18" s="11">
        <v>20990.0</v>
      </c>
      <c r="F18" s="9" t="s">
        <v>1661</v>
      </c>
      <c r="G18" s="9" t="s">
        <v>1582</v>
      </c>
      <c r="H18" s="9" t="s">
        <v>1583</v>
      </c>
      <c r="I18" s="9" t="s">
        <v>1665</v>
      </c>
      <c r="J18" s="10">
        <v>43831.0</v>
      </c>
      <c r="K18" s="10">
        <v>44196.0</v>
      </c>
      <c r="L18" s="9" t="s">
        <v>1662</v>
      </c>
      <c r="M18" s="9" t="s">
        <v>1663</v>
      </c>
      <c r="N18" s="12">
        <v>-2.10758E8</v>
      </c>
      <c r="O18" s="9" t="s">
        <v>1586</v>
      </c>
    </row>
    <row r="19">
      <c r="A19" s="9" t="s">
        <v>428</v>
      </c>
      <c r="B19" s="10">
        <v>44561.0</v>
      </c>
      <c r="C19" s="11">
        <v>4.0</v>
      </c>
      <c r="D19" s="9" t="s">
        <v>195</v>
      </c>
      <c r="E19" s="11">
        <v>15253.0</v>
      </c>
      <c r="F19" s="9" t="s">
        <v>1661</v>
      </c>
      <c r="G19" s="9" t="s">
        <v>1582</v>
      </c>
      <c r="H19" s="9" t="s">
        <v>1583</v>
      </c>
      <c r="I19" s="9" t="s">
        <v>1665</v>
      </c>
      <c r="J19" s="10">
        <v>43831.0</v>
      </c>
      <c r="K19" s="10">
        <v>44196.0</v>
      </c>
      <c r="L19" s="9" t="s">
        <v>1662</v>
      </c>
      <c r="M19" s="9" t="s">
        <v>1663</v>
      </c>
      <c r="N19" s="12">
        <v>1.468945E9</v>
      </c>
      <c r="O19" s="9" t="s">
        <v>1586</v>
      </c>
    </row>
    <row r="20">
      <c r="A20" s="9" t="s">
        <v>429</v>
      </c>
      <c r="B20" s="10">
        <v>44561.0</v>
      </c>
      <c r="C20" s="11">
        <v>1.0</v>
      </c>
      <c r="D20" s="9" t="s">
        <v>430</v>
      </c>
      <c r="E20" s="11">
        <v>15199.0</v>
      </c>
      <c r="F20" s="9" t="s">
        <v>1661</v>
      </c>
      <c r="G20" s="9" t="s">
        <v>1582</v>
      </c>
      <c r="H20" s="9" t="s">
        <v>1583</v>
      </c>
      <c r="I20" s="9" t="s">
        <v>1665</v>
      </c>
      <c r="J20" s="10">
        <v>43831.0</v>
      </c>
      <c r="K20" s="10">
        <v>44196.0</v>
      </c>
      <c r="L20" s="9" t="s">
        <v>1662</v>
      </c>
      <c r="M20" s="9" t="s">
        <v>1663</v>
      </c>
      <c r="N20" s="12">
        <v>-7.90084E8</v>
      </c>
      <c r="O20" s="9" t="s">
        <v>1586</v>
      </c>
    </row>
    <row r="21">
      <c r="A21" s="9" t="s">
        <v>431</v>
      </c>
      <c r="B21" s="10">
        <v>44561.0</v>
      </c>
      <c r="C21" s="11">
        <v>1.0</v>
      </c>
      <c r="D21" s="9" t="s">
        <v>207</v>
      </c>
      <c r="E21" s="11">
        <v>15369.0</v>
      </c>
      <c r="F21" s="9" t="s">
        <v>1661</v>
      </c>
      <c r="G21" s="9" t="s">
        <v>1582</v>
      </c>
      <c r="H21" s="9" t="s">
        <v>1583</v>
      </c>
      <c r="I21" s="9" t="s">
        <v>1665</v>
      </c>
      <c r="J21" s="10">
        <v>43831.0</v>
      </c>
      <c r="K21" s="10">
        <v>44196.0</v>
      </c>
      <c r="L21" s="9" t="s">
        <v>1662</v>
      </c>
      <c r="M21" s="9" t="s">
        <v>1663</v>
      </c>
      <c r="N21" s="12">
        <v>-2.04663E8</v>
      </c>
      <c r="O21" s="9" t="s">
        <v>1586</v>
      </c>
    </row>
    <row r="22">
      <c r="A22" s="9" t="s">
        <v>432</v>
      </c>
      <c r="B22" s="10">
        <v>44561.0</v>
      </c>
      <c r="C22" s="11">
        <v>1.0</v>
      </c>
      <c r="D22" s="9" t="s">
        <v>147</v>
      </c>
      <c r="E22" s="11">
        <v>19208.0</v>
      </c>
      <c r="F22" s="9" t="s">
        <v>1661</v>
      </c>
      <c r="G22" s="9" t="s">
        <v>1582</v>
      </c>
      <c r="H22" s="9" t="s">
        <v>1583</v>
      </c>
      <c r="I22" s="9" t="s">
        <v>1665</v>
      </c>
      <c r="J22" s="10">
        <v>43831.0</v>
      </c>
      <c r="K22" s="10">
        <v>44196.0</v>
      </c>
      <c r="L22" s="9" t="s">
        <v>1662</v>
      </c>
      <c r="M22" s="9" t="s">
        <v>1663</v>
      </c>
      <c r="N22" s="12">
        <v>2.4739E7</v>
      </c>
      <c r="O22" s="9" t="s">
        <v>1586</v>
      </c>
    </row>
    <row r="23">
      <c r="A23" s="9" t="s">
        <v>433</v>
      </c>
      <c r="B23" s="10">
        <v>44561.0</v>
      </c>
      <c r="C23" s="11">
        <v>1.0</v>
      </c>
      <c r="D23" s="9" t="s">
        <v>434</v>
      </c>
      <c r="E23" s="11">
        <v>24937.0</v>
      </c>
      <c r="F23" s="9" t="s">
        <v>1661</v>
      </c>
      <c r="G23" s="9" t="s">
        <v>1582</v>
      </c>
      <c r="H23" s="9" t="s">
        <v>1583</v>
      </c>
      <c r="I23" s="9" t="s">
        <v>1665</v>
      </c>
      <c r="J23" s="10">
        <v>43831.0</v>
      </c>
      <c r="K23" s="10">
        <v>44196.0</v>
      </c>
      <c r="L23" s="9" t="s">
        <v>1662</v>
      </c>
      <c r="M23" s="9" t="s">
        <v>1663</v>
      </c>
      <c r="N23" s="12">
        <v>3.2807E7</v>
      </c>
      <c r="O23" s="9" t="s">
        <v>1586</v>
      </c>
    </row>
    <row r="24">
      <c r="A24" s="9" t="s">
        <v>435</v>
      </c>
      <c r="B24" s="10">
        <v>44561.0</v>
      </c>
      <c r="C24" s="11">
        <v>1.0</v>
      </c>
      <c r="D24" s="9" t="s">
        <v>436</v>
      </c>
      <c r="E24" s="11">
        <v>15717.0</v>
      </c>
      <c r="F24" s="9" t="s">
        <v>1661</v>
      </c>
      <c r="G24" s="9" t="s">
        <v>1582</v>
      </c>
      <c r="H24" s="9" t="s">
        <v>1583</v>
      </c>
      <c r="I24" s="9" t="s">
        <v>1665</v>
      </c>
      <c r="J24" s="10">
        <v>43831.0</v>
      </c>
      <c r="K24" s="10">
        <v>44196.0</v>
      </c>
      <c r="L24" s="9" t="s">
        <v>1662</v>
      </c>
      <c r="M24" s="9" t="s">
        <v>1663</v>
      </c>
      <c r="N24" s="12">
        <v>-158000.0</v>
      </c>
      <c r="O24" s="9" t="s">
        <v>1586</v>
      </c>
    </row>
    <row r="25">
      <c r="A25" s="9" t="s">
        <v>437</v>
      </c>
      <c r="B25" s="10">
        <v>44561.0</v>
      </c>
      <c r="C25" s="11">
        <v>2.0</v>
      </c>
      <c r="D25" s="9" t="s">
        <v>438</v>
      </c>
      <c r="E25" s="11">
        <v>21733.0</v>
      </c>
      <c r="F25" s="9" t="s">
        <v>1661</v>
      </c>
      <c r="G25" s="9" t="s">
        <v>1582</v>
      </c>
      <c r="H25" s="9" t="s">
        <v>1583</v>
      </c>
      <c r="I25" s="9" t="s">
        <v>1665</v>
      </c>
      <c r="J25" s="10">
        <v>43831.0</v>
      </c>
      <c r="K25" s="10">
        <v>44196.0</v>
      </c>
      <c r="L25" s="9" t="s">
        <v>1662</v>
      </c>
      <c r="M25" s="9" t="s">
        <v>1663</v>
      </c>
      <c r="N25" s="12">
        <v>4.90249E8</v>
      </c>
      <c r="O25" s="9" t="s">
        <v>1586</v>
      </c>
    </row>
    <row r="26">
      <c r="A26" s="9" t="s">
        <v>439</v>
      </c>
      <c r="B26" s="10">
        <v>44561.0</v>
      </c>
      <c r="C26" s="11">
        <v>1.0</v>
      </c>
      <c r="D26" s="9" t="s">
        <v>292</v>
      </c>
      <c r="E26" s="11">
        <v>15539.0</v>
      </c>
      <c r="F26" s="9" t="s">
        <v>1661</v>
      </c>
      <c r="G26" s="9" t="s">
        <v>1582</v>
      </c>
      <c r="H26" s="9" t="s">
        <v>1583</v>
      </c>
      <c r="I26" s="9" t="s">
        <v>1665</v>
      </c>
      <c r="J26" s="10">
        <v>43831.0</v>
      </c>
      <c r="K26" s="10">
        <v>44196.0</v>
      </c>
      <c r="L26" s="9" t="s">
        <v>1662</v>
      </c>
      <c r="M26" s="9" t="s">
        <v>1663</v>
      </c>
      <c r="N26" s="12">
        <v>2.796E9</v>
      </c>
      <c r="O26" s="9" t="s">
        <v>1586</v>
      </c>
    </row>
    <row r="27">
      <c r="A27" s="9" t="s">
        <v>440</v>
      </c>
      <c r="B27" s="10">
        <v>44561.0</v>
      </c>
      <c r="C27" s="11">
        <v>5.0</v>
      </c>
      <c r="D27" s="9" t="s">
        <v>441</v>
      </c>
      <c r="E27" s="11">
        <v>15784.0</v>
      </c>
      <c r="F27" s="9" t="s">
        <v>1661</v>
      </c>
      <c r="G27" s="9" t="s">
        <v>1582</v>
      </c>
      <c r="H27" s="9" t="s">
        <v>1583</v>
      </c>
      <c r="I27" s="9" t="s">
        <v>1665</v>
      </c>
      <c r="J27" s="10">
        <v>43831.0</v>
      </c>
      <c r="K27" s="10">
        <v>44196.0</v>
      </c>
      <c r="L27" s="9" t="s">
        <v>1662</v>
      </c>
      <c r="M27" s="9" t="s">
        <v>1663</v>
      </c>
      <c r="N27" s="12">
        <v>4.526E7</v>
      </c>
      <c r="O27" s="9" t="s">
        <v>1586</v>
      </c>
    </row>
    <row r="28">
      <c r="A28" s="9" t="s">
        <v>442</v>
      </c>
      <c r="B28" s="10">
        <v>44561.0</v>
      </c>
      <c r="C28" s="11">
        <v>1.0</v>
      </c>
      <c r="D28" s="9" t="s">
        <v>443</v>
      </c>
      <c r="E28" s="11">
        <v>24660.0</v>
      </c>
      <c r="F28" s="9" t="s">
        <v>1661</v>
      </c>
      <c r="G28" s="9" t="s">
        <v>1582</v>
      </c>
      <c r="H28" s="9" t="s">
        <v>1583</v>
      </c>
      <c r="I28" s="9" t="s">
        <v>1665</v>
      </c>
      <c r="J28" s="10">
        <v>43831.0</v>
      </c>
      <c r="K28" s="10">
        <v>44196.0</v>
      </c>
      <c r="L28" s="9" t="s">
        <v>1662</v>
      </c>
      <c r="M28" s="9" t="s">
        <v>1663</v>
      </c>
      <c r="N28" s="12">
        <v>8899000.0</v>
      </c>
      <c r="O28" s="9" t="s">
        <v>1586</v>
      </c>
    </row>
    <row r="29">
      <c r="A29" s="9" t="s">
        <v>444</v>
      </c>
      <c r="B29" s="10">
        <v>44561.0</v>
      </c>
      <c r="C29" s="11">
        <v>1.0</v>
      </c>
      <c r="D29" s="9" t="s">
        <v>445</v>
      </c>
      <c r="E29" s="11">
        <v>15709.0</v>
      </c>
      <c r="F29" s="9" t="s">
        <v>1661</v>
      </c>
      <c r="G29" s="9" t="s">
        <v>1582</v>
      </c>
      <c r="H29" s="9" t="s">
        <v>1583</v>
      </c>
      <c r="I29" s="9" t="s">
        <v>1665</v>
      </c>
      <c r="J29" s="10">
        <v>43831.0</v>
      </c>
      <c r="K29" s="10">
        <v>44196.0</v>
      </c>
      <c r="L29" s="9" t="s">
        <v>1662</v>
      </c>
      <c r="M29" s="9" t="s">
        <v>1663</v>
      </c>
      <c r="N29" s="12">
        <v>-1.44205E8</v>
      </c>
      <c r="O29" s="9" t="s">
        <v>1586</v>
      </c>
    </row>
    <row r="30">
      <c r="A30" s="9" t="s">
        <v>446</v>
      </c>
      <c r="B30" s="10">
        <v>44561.0</v>
      </c>
      <c r="C30" s="11">
        <v>1.0</v>
      </c>
      <c r="D30" s="9" t="s">
        <v>394</v>
      </c>
      <c r="E30" s="11">
        <v>15741.0</v>
      </c>
      <c r="F30" s="9" t="s">
        <v>1661</v>
      </c>
      <c r="G30" s="9" t="s">
        <v>1582</v>
      </c>
      <c r="H30" s="9" t="s">
        <v>1583</v>
      </c>
      <c r="I30" s="9" t="s">
        <v>1665</v>
      </c>
      <c r="J30" s="10">
        <v>43831.0</v>
      </c>
      <c r="K30" s="10">
        <v>44196.0</v>
      </c>
      <c r="L30" s="9" t="s">
        <v>1662</v>
      </c>
      <c r="M30" s="9" t="s">
        <v>1663</v>
      </c>
      <c r="N30" s="12">
        <v>-1.87742E8</v>
      </c>
      <c r="O30" s="9" t="s">
        <v>1586</v>
      </c>
    </row>
    <row r="31">
      <c r="A31" s="9" t="s">
        <v>447</v>
      </c>
      <c r="B31" s="10">
        <v>44561.0</v>
      </c>
      <c r="C31" s="11">
        <v>1.0</v>
      </c>
      <c r="D31" s="9" t="s">
        <v>284</v>
      </c>
      <c r="E31" s="11">
        <v>17949.0</v>
      </c>
      <c r="F31" s="9" t="s">
        <v>1661</v>
      </c>
      <c r="G31" s="9" t="s">
        <v>1582</v>
      </c>
      <c r="H31" s="9" t="s">
        <v>1583</v>
      </c>
      <c r="I31" s="9" t="s">
        <v>1665</v>
      </c>
      <c r="J31" s="10">
        <v>43831.0</v>
      </c>
      <c r="K31" s="10">
        <v>44196.0</v>
      </c>
      <c r="L31" s="9" t="s">
        <v>1662</v>
      </c>
      <c r="M31" s="9" t="s">
        <v>1663</v>
      </c>
      <c r="N31" s="12">
        <v>4.30282E8</v>
      </c>
      <c r="O31" s="9" t="s">
        <v>1586</v>
      </c>
    </row>
    <row r="32">
      <c r="A32" s="9" t="s">
        <v>448</v>
      </c>
      <c r="B32" s="10">
        <v>44561.0</v>
      </c>
      <c r="C32" s="11">
        <v>1.0</v>
      </c>
      <c r="D32" s="9" t="s">
        <v>449</v>
      </c>
      <c r="E32" s="11">
        <v>25666.0</v>
      </c>
      <c r="F32" s="9" t="s">
        <v>1661</v>
      </c>
      <c r="G32" s="9" t="s">
        <v>1582</v>
      </c>
      <c r="H32" s="9" t="s">
        <v>1583</v>
      </c>
      <c r="I32" s="9" t="s">
        <v>1665</v>
      </c>
      <c r="J32" s="10">
        <v>43831.0</v>
      </c>
      <c r="K32" s="10">
        <v>44196.0</v>
      </c>
      <c r="L32" s="9" t="s">
        <v>1662</v>
      </c>
      <c r="M32" s="9" t="s">
        <v>1663</v>
      </c>
      <c r="N32" s="12">
        <v>1.4029E7</v>
      </c>
      <c r="O32" s="9" t="s">
        <v>1586</v>
      </c>
    </row>
    <row r="33">
      <c r="A33" s="9" t="s">
        <v>450</v>
      </c>
      <c r="B33" s="10">
        <v>44561.0</v>
      </c>
      <c r="C33" s="11">
        <v>1.0</v>
      </c>
      <c r="D33" s="9" t="s">
        <v>451</v>
      </c>
      <c r="E33" s="11">
        <v>25577.0</v>
      </c>
      <c r="F33" s="9" t="s">
        <v>1661</v>
      </c>
      <c r="G33" s="9" t="s">
        <v>1582</v>
      </c>
      <c r="H33" s="9" t="s">
        <v>1589</v>
      </c>
      <c r="I33" s="9" t="s">
        <v>1665</v>
      </c>
      <c r="J33" s="10">
        <v>43831.0</v>
      </c>
      <c r="K33" s="10">
        <v>44196.0</v>
      </c>
      <c r="L33" s="9" t="s">
        <v>1662</v>
      </c>
      <c r="M33" s="9" t="s">
        <v>1663</v>
      </c>
      <c r="N33" s="12">
        <v>1.34604E8</v>
      </c>
      <c r="O33" s="9" t="s">
        <v>1586</v>
      </c>
    </row>
    <row r="34">
      <c r="A34" s="9" t="s">
        <v>452</v>
      </c>
      <c r="B34" s="10">
        <v>44561.0</v>
      </c>
      <c r="C34" s="11">
        <v>1.0</v>
      </c>
      <c r="D34" s="9" t="s">
        <v>214</v>
      </c>
      <c r="E34" s="11">
        <v>16101.0</v>
      </c>
      <c r="F34" s="9" t="s">
        <v>1661</v>
      </c>
      <c r="G34" s="9" t="s">
        <v>1582</v>
      </c>
      <c r="H34" s="9" t="s">
        <v>1583</v>
      </c>
      <c r="I34" s="9" t="s">
        <v>1665</v>
      </c>
      <c r="J34" s="10">
        <v>43831.0</v>
      </c>
      <c r="K34" s="10">
        <v>44196.0</v>
      </c>
      <c r="L34" s="9" t="s">
        <v>1662</v>
      </c>
      <c r="M34" s="9" t="s">
        <v>1663</v>
      </c>
      <c r="N34" s="12">
        <v>-7.6521E7</v>
      </c>
      <c r="O34" s="9" t="s">
        <v>1586</v>
      </c>
    </row>
    <row r="35">
      <c r="A35" s="9" t="s">
        <v>453</v>
      </c>
      <c r="B35" s="10">
        <v>44561.0</v>
      </c>
      <c r="C35" s="11">
        <v>1.0</v>
      </c>
      <c r="D35" s="9" t="s">
        <v>454</v>
      </c>
      <c r="E35" s="11">
        <v>25160.0</v>
      </c>
      <c r="F35" s="9" t="s">
        <v>1661</v>
      </c>
      <c r="G35" s="9" t="s">
        <v>1582</v>
      </c>
      <c r="H35" s="9" t="s">
        <v>1583</v>
      </c>
      <c r="I35" s="9" t="s">
        <v>1665</v>
      </c>
      <c r="J35" s="10">
        <v>43831.0</v>
      </c>
      <c r="K35" s="10">
        <v>44196.0</v>
      </c>
      <c r="L35" s="9" t="s">
        <v>1662</v>
      </c>
      <c r="M35" s="9" t="s">
        <v>1663</v>
      </c>
      <c r="N35" s="12">
        <v>7028000.0</v>
      </c>
      <c r="O35" s="9" t="s">
        <v>1586</v>
      </c>
    </row>
    <row r="36">
      <c r="A36" s="9" t="s">
        <v>455</v>
      </c>
      <c r="B36" s="10">
        <v>44561.0</v>
      </c>
      <c r="C36" s="11">
        <v>3.0</v>
      </c>
      <c r="D36" s="9" t="s">
        <v>336</v>
      </c>
      <c r="E36" s="11">
        <v>19186.0</v>
      </c>
      <c r="F36" s="9" t="s">
        <v>1661</v>
      </c>
      <c r="G36" s="9" t="s">
        <v>1582</v>
      </c>
      <c r="H36" s="9" t="s">
        <v>1583</v>
      </c>
      <c r="I36" s="9" t="s">
        <v>1665</v>
      </c>
      <c r="J36" s="10">
        <v>43831.0</v>
      </c>
      <c r="K36" s="10">
        <v>44196.0</v>
      </c>
      <c r="L36" s="9" t="s">
        <v>1662</v>
      </c>
      <c r="M36" s="9" t="s">
        <v>1663</v>
      </c>
      <c r="N36" s="12">
        <v>3.36346E8</v>
      </c>
      <c r="O36" s="9" t="s">
        <v>1586</v>
      </c>
    </row>
    <row r="37">
      <c r="A37" s="9" t="s">
        <v>456</v>
      </c>
      <c r="B37" s="10">
        <v>44561.0</v>
      </c>
      <c r="C37" s="11">
        <v>1.0</v>
      </c>
      <c r="D37" s="9" t="s">
        <v>90</v>
      </c>
      <c r="E37" s="11">
        <v>16292.0</v>
      </c>
      <c r="F37" s="9" t="s">
        <v>1661</v>
      </c>
      <c r="G37" s="9" t="s">
        <v>1582</v>
      </c>
      <c r="H37" s="9" t="s">
        <v>1583</v>
      </c>
      <c r="I37" s="9" t="s">
        <v>1665</v>
      </c>
      <c r="J37" s="10">
        <v>43831.0</v>
      </c>
      <c r="K37" s="10">
        <v>44196.0</v>
      </c>
      <c r="L37" s="9" t="s">
        <v>1662</v>
      </c>
      <c r="M37" s="9" t="s">
        <v>1663</v>
      </c>
      <c r="N37" s="12">
        <v>1.383564E9</v>
      </c>
      <c r="O37" s="9" t="s">
        <v>1586</v>
      </c>
    </row>
    <row r="38">
      <c r="A38" s="9" t="s">
        <v>457</v>
      </c>
      <c r="B38" s="10">
        <v>44561.0</v>
      </c>
      <c r="C38" s="11">
        <v>2.0</v>
      </c>
      <c r="D38" s="9" t="s">
        <v>458</v>
      </c>
      <c r="E38" s="11">
        <v>16284.0</v>
      </c>
      <c r="F38" s="9" t="s">
        <v>1661</v>
      </c>
      <c r="G38" s="9" t="s">
        <v>1582</v>
      </c>
      <c r="H38" s="9" t="s">
        <v>1583</v>
      </c>
      <c r="I38" s="9" t="s">
        <v>1665</v>
      </c>
      <c r="J38" s="10">
        <v>43831.0</v>
      </c>
      <c r="K38" s="10">
        <v>44196.0</v>
      </c>
      <c r="L38" s="9" t="s">
        <v>1662</v>
      </c>
      <c r="M38" s="9" t="s">
        <v>1663</v>
      </c>
      <c r="N38" s="12">
        <v>-126000.0</v>
      </c>
      <c r="O38" s="9" t="s">
        <v>1586</v>
      </c>
    </row>
    <row r="39">
      <c r="A39" s="9" t="s">
        <v>459</v>
      </c>
      <c r="B39" s="10">
        <v>44561.0</v>
      </c>
      <c r="C39" s="11">
        <v>2.0</v>
      </c>
      <c r="D39" s="9" t="s">
        <v>460</v>
      </c>
      <c r="E39" s="11">
        <v>20044.0</v>
      </c>
      <c r="F39" s="9" t="s">
        <v>1661</v>
      </c>
      <c r="G39" s="9" t="s">
        <v>1582</v>
      </c>
      <c r="H39" s="9" t="s">
        <v>1583</v>
      </c>
      <c r="I39" s="9" t="s">
        <v>1665</v>
      </c>
      <c r="J39" s="10">
        <v>43831.0</v>
      </c>
      <c r="K39" s="10">
        <v>44196.0</v>
      </c>
      <c r="L39" s="9" t="s">
        <v>1662</v>
      </c>
      <c r="M39" s="9" t="s">
        <v>1663</v>
      </c>
      <c r="N39" s="12">
        <v>4.6781E7</v>
      </c>
      <c r="O39" s="9" t="s">
        <v>1586</v>
      </c>
    </row>
    <row r="40">
      <c r="A40" s="9" t="s">
        <v>461</v>
      </c>
      <c r="B40" s="10">
        <v>44561.0</v>
      </c>
      <c r="C40" s="11">
        <v>1.0</v>
      </c>
      <c r="D40" s="9" t="s">
        <v>462</v>
      </c>
      <c r="E40" s="11">
        <v>23000.0</v>
      </c>
      <c r="F40" s="9" t="s">
        <v>1661</v>
      </c>
      <c r="G40" s="9" t="s">
        <v>1582</v>
      </c>
      <c r="H40" s="9" t="s">
        <v>1583</v>
      </c>
      <c r="I40" s="9" t="s">
        <v>1665</v>
      </c>
      <c r="J40" s="10">
        <v>43831.0</v>
      </c>
      <c r="K40" s="10">
        <v>44196.0</v>
      </c>
      <c r="L40" s="9" t="s">
        <v>1662</v>
      </c>
      <c r="M40" s="9" t="s">
        <v>1663</v>
      </c>
      <c r="N40" s="12">
        <v>4.21817E8</v>
      </c>
      <c r="O40" s="9" t="s">
        <v>1586</v>
      </c>
    </row>
    <row r="41">
      <c r="A41" s="9" t="s">
        <v>463</v>
      </c>
      <c r="B41" s="10">
        <v>44561.0</v>
      </c>
      <c r="C41" s="11">
        <v>1.0</v>
      </c>
      <c r="D41" s="9" t="s">
        <v>464</v>
      </c>
      <c r="E41" s="11">
        <v>18708.0</v>
      </c>
      <c r="F41" s="9" t="s">
        <v>1661</v>
      </c>
      <c r="G41" s="9" t="s">
        <v>1582</v>
      </c>
      <c r="H41" s="9" t="s">
        <v>1583</v>
      </c>
      <c r="I41" s="9" t="s">
        <v>1665</v>
      </c>
      <c r="J41" s="10">
        <v>43831.0</v>
      </c>
      <c r="K41" s="10">
        <v>44196.0</v>
      </c>
      <c r="L41" s="9" t="s">
        <v>1662</v>
      </c>
      <c r="M41" s="9" t="s">
        <v>1663</v>
      </c>
      <c r="N41" s="12">
        <v>5.86891E8</v>
      </c>
      <c r="O41" s="9" t="s">
        <v>1586</v>
      </c>
    </row>
    <row r="42">
      <c r="A42" s="9" t="s">
        <v>465</v>
      </c>
      <c r="B42" s="10">
        <v>44561.0</v>
      </c>
      <c r="C42" s="11">
        <v>1.0</v>
      </c>
      <c r="D42" s="9" t="s">
        <v>353</v>
      </c>
      <c r="E42" s="11">
        <v>16438.0</v>
      </c>
      <c r="F42" s="9" t="s">
        <v>1661</v>
      </c>
      <c r="G42" s="9" t="s">
        <v>1582</v>
      </c>
      <c r="H42" s="9" t="s">
        <v>1583</v>
      </c>
      <c r="I42" s="9" t="s">
        <v>1665</v>
      </c>
      <c r="J42" s="10">
        <v>43831.0</v>
      </c>
      <c r="K42" s="10">
        <v>44196.0</v>
      </c>
      <c r="L42" s="9" t="s">
        <v>1662</v>
      </c>
      <c r="M42" s="9" t="s">
        <v>1663</v>
      </c>
      <c r="N42" s="12">
        <v>-592000.0</v>
      </c>
      <c r="O42" s="9" t="s">
        <v>1586</v>
      </c>
    </row>
    <row r="43">
      <c r="A43" s="9" t="s">
        <v>466</v>
      </c>
      <c r="B43" s="10">
        <v>44561.0</v>
      </c>
      <c r="C43" s="11">
        <v>1.0</v>
      </c>
      <c r="D43" s="9" t="s">
        <v>467</v>
      </c>
      <c r="E43" s="11">
        <v>26891.0</v>
      </c>
      <c r="F43" s="9" t="s">
        <v>1661</v>
      </c>
      <c r="G43" s="9" t="s">
        <v>1582</v>
      </c>
      <c r="H43" s="9" t="s">
        <v>1583</v>
      </c>
      <c r="I43" s="9" t="s">
        <v>1665</v>
      </c>
      <c r="J43" s="10">
        <v>43831.0</v>
      </c>
      <c r="K43" s="10">
        <v>44196.0</v>
      </c>
      <c r="L43" s="9" t="s">
        <v>1662</v>
      </c>
      <c r="M43" s="9" t="s">
        <v>1663</v>
      </c>
      <c r="N43" s="12">
        <v>1.22804E8</v>
      </c>
      <c r="O43" s="9" t="s">
        <v>1586</v>
      </c>
    </row>
    <row r="44">
      <c r="A44" s="9" t="s">
        <v>468</v>
      </c>
      <c r="B44" s="10">
        <v>44561.0</v>
      </c>
      <c r="C44" s="11">
        <v>1.0</v>
      </c>
      <c r="D44" s="9" t="s">
        <v>469</v>
      </c>
      <c r="E44" s="11">
        <v>16497.0</v>
      </c>
      <c r="F44" s="9" t="s">
        <v>1661</v>
      </c>
      <c r="G44" s="9" t="s">
        <v>1582</v>
      </c>
      <c r="H44" s="9" t="s">
        <v>1583</v>
      </c>
      <c r="I44" s="9" t="s">
        <v>1665</v>
      </c>
      <c r="J44" s="10">
        <v>43831.0</v>
      </c>
      <c r="K44" s="10">
        <v>44196.0</v>
      </c>
      <c r="L44" s="9" t="s">
        <v>1662</v>
      </c>
      <c r="M44" s="9" t="s">
        <v>1663</v>
      </c>
      <c r="N44" s="12">
        <v>-5.5356E7</v>
      </c>
      <c r="O44" s="9" t="s">
        <v>1586</v>
      </c>
    </row>
    <row r="45">
      <c r="A45" s="9" t="s">
        <v>470</v>
      </c>
      <c r="B45" s="10">
        <v>44561.0</v>
      </c>
      <c r="C45" s="11">
        <v>2.0</v>
      </c>
      <c r="D45" s="9" t="s">
        <v>395</v>
      </c>
      <c r="E45" s="11">
        <v>16551.0</v>
      </c>
      <c r="F45" s="9" t="s">
        <v>1661</v>
      </c>
      <c r="G45" s="9" t="s">
        <v>1582</v>
      </c>
      <c r="H45" s="9" t="s">
        <v>1583</v>
      </c>
      <c r="I45" s="9" t="s">
        <v>1665</v>
      </c>
      <c r="J45" s="10">
        <v>43831.0</v>
      </c>
      <c r="K45" s="10">
        <v>44196.0</v>
      </c>
      <c r="L45" s="9" t="s">
        <v>1662</v>
      </c>
      <c r="M45" s="9" t="s">
        <v>1663</v>
      </c>
      <c r="N45" s="12">
        <v>-916000.0</v>
      </c>
      <c r="O45" s="9" t="s">
        <v>1586</v>
      </c>
    </row>
    <row r="46">
      <c r="A46" s="9" t="s">
        <v>471</v>
      </c>
      <c r="B46" s="10">
        <v>44561.0</v>
      </c>
      <c r="C46" s="11">
        <v>1.0</v>
      </c>
      <c r="D46" s="9" t="s">
        <v>327</v>
      </c>
      <c r="E46" s="11">
        <v>16527.0</v>
      </c>
      <c r="F46" s="9" t="s">
        <v>1661</v>
      </c>
      <c r="G46" s="9" t="s">
        <v>1582</v>
      </c>
      <c r="H46" s="9" t="s">
        <v>1583</v>
      </c>
      <c r="I46" s="9" t="s">
        <v>1665</v>
      </c>
      <c r="J46" s="10">
        <v>43831.0</v>
      </c>
      <c r="K46" s="10">
        <v>44196.0</v>
      </c>
      <c r="L46" s="9" t="s">
        <v>1662</v>
      </c>
      <c r="M46" s="9" t="s">
        <v>1663</v>
      </c>
      <c r="N46" s="12">
        <v>6.8761E8</v>
      </c>
      <c r="O46" s="9" t="s">
        <v>1586</v>
      </c>
    </row>
    <row r="47">
      <c r="A47" s="9" t="s">
        <v>472</v>
      </c>
      <c r="B47" s="10">
        <v>44561.0</v>
      </c>
      <c r="C47" s="11">
        <v>1.0</v>
      </c>
      <c r="D47" s="9" t="s">
        <v>473</v>
      </c>
      <c r="E47" s="11">
        <v>27022.0</v>
      </c>
      <c r="F47" s="9" t="s">
        <v>1661</v>
      </c>
      <c r="G47" s="9" t="s">
        <v>1582</v>
      </c>
      <c r="H47" s="9" t="s">
        <v>1583</v>
      </c>
      <c r="I47" s="9" t="s">
        <v>1665</v>
      </c>
      <c r="J47" s="10">
        <v>43831.0</v>
      </c>
      <c r="K47" s="10">
        <v>44196.0</v>
      </c>
      <c r="L47" s="9" t="s">
        <v>1662</v>
      </c>
      <c r="M47" s="9" t="s">
        <v>1663</v>
      </c>
      <c r="N47" s="12">
        <v>-1.40719E8</v>
      </c>
      <c r="O47" s="9" t="s">
        <v>1586</v>
      </c>
    </row>
    <row r="48">
      <c r="A48" s="9" t="s">
        <v>474</v>
      </c>
      <c r="B48" s="10">
        <v>44561.0</v>
      </c>
      <c r="C48" s="11">
        <v>1.0</v>
      </c>
      <c r="D48" s="9" t="s">
        <v>352</v>
      </c>
      <c r="E48" s="11">
        <v>16586.0</v>
      </c>
      <c r="F48" s="9" t="s">
        <v>1661</v>
      </c>
      <c r="G48" s="9" t="s">
        <v>1582</v>
      </c>
      <c r="H48" s="9" t="s">
        <v>1589</v>
      </c>
      <c r="I48" s="9" t="s">
        <v>1665</v>
      </c>
      <c r="J48" s="10">
        <v>43831.0</v>
      </c>
      <c r="K48" s="10">
        <v>44196.0</v>
      </c>
      <c r="L48" s="9" t="s">
        <v>1662</v>
      </c>
      <c r="M48" s="9" t="s">
        <v>1663</v>
      </c>
      <c r="N48" s="12">
        <v>-1.25117E8</v>
      </c>
      <c r="O48" s="9" t="s">
        <v>1586</v>
      </c>
    </row>
    <row r="49">
      <c r="A49" s="9" t="s">
        <v>475</v>
      </c>
      <c r="B49" s="10">
        <v>44561.0</v>
      </c>
      <c r="C49" s="11">
        <v>1.0</v>
      </c>
      <c r="D49" s="9" t="s">
        <v>476</v>
      </c>
      <c r="E49" s="11">
        <v>18287.0</v>
      </c>
      <c r="F49" s="9" t="s">
        <v>1661</v>
      </c>
      <c r="G49" s="9" t="s">
        <v>1582</v>
      </c>
      <c r="H49" s="9" t="s">
        <v>1583</v>
      </c>
      <c r="I49" s="9" t="s">
        <v>1665</v>
      </c>
      <c r="J49" s="10">
        <v>43831.0</v>
      </c>
      <c r="K49" s="10">
        <v>44196.0</v>
      </c>
      <c r="L49" s="9" t="s">
        <v>1662</v>
      </c>
      <c r="M49" s="9" t="s">
        <v>1663</v>
      </c>
      <c r="N49" s="12">
        <v>2743000.0</v>
      </c>
      <c r="O49" s="9" t="s">
        <v>1586</v>
      </c>
    </row>
    <row r="50">
      <c r="A50" s="9" t="s">
        <v>477</v>
      </c>
      <c r="B50" s="10">
        <v>44561.0</v>
      </c>
      <c r="C50" s="11">
        <v>1.0</v>
      </c>
      <c r="D50" s="9" t="s">
        <v>478</v>
      </c>
      <c r="E50" s="11">
        <v>16659.0</v>
      </c>
      <c r="F50" s="9" t="s">
        <v>1661</v>
      </c>
      <c r="G50" s="9" t="s">
        <v>1582</v>
      </c>
      <c r="H50" s="9" t="s">
        <v>1583</v>
      </c>
      <c r="I50" s="9" t="s">
        <v>1665</v>
      </c>
      <c r="J50" s="10">
        <v>43831.0</v>
      </c>
      <c r="K50" s="10">
        <v>44196.0</v>
      </c>
      <c r="L50" s="9" t="s">
        <v>1662</v>
      </c>
      <c r="M50" s="9" t="s">
        <v>1663</v>
      </c>
      <c r="N50" s="12">
        <v>1.688191E9</v>
      </c>
      <c r="O50" s="9" t="s">
        <v>1586</v>
      </c>
    </row>
    <row r="51">
      <c r="A51" s="9" t="s">
        <v>479</v>
      </c>
      <c r="B51" s="10">
        <v>44561.0</v>
      </c>
      <c r="C51" s="11">
        <v>1.0</v>
      </c>
      <c r="D51" s="9" t="s">
        <v>381</v>
      </c>
      <c r="E51" s="11">
        <v>16624.0</v>
      </c>
      <c r="F51" s="9" t="s">
        <v>1661</v>
      </c>
      <c r="G51" s="9" t="s">
        <v>1582</v>
      </c>
      <c r="H51" s="9" t="s">
        <v>1583</v>
      </c>
      <c r="I51" s="9" t="s">
        <v>1665</v>
      </c>
      <c r="J51" s="10">
        <v>43831.0</v>
      </c>
      <c r="K51" s="10">
        <v>44196.0</v>
      </c>
      <c r="L51" s="9" t="s">
        <v>1662</v>
      </c>
      <c r="M51" s="9" t="s">
        <v>1663</v>
      </c>
      <c r="N51" s="12">
        <v>1.9188E7</v>
      </c>
      <c r="O51" s="9" t="s">
        <v>1586</v>
      </c>
    </row>
    <row r="52">
      <c r="A52" s="9" t="s">
        <v>480</v>
      </c>
      <c r="B52" s="10">
        <v>44561.0</v>
      </c>
      <c r="C52" s="11">
        <v>1.0</v>
      </c>
      <c r="D52" s="9" t="s">
        <v>168</v>
      </c>
      <c r="E52" s="11">
        <v>16632.0</v>
      </c>
      <c r="F52" s="9" t="s">
        <v>1661</v>
      </c>
      <c r="G52" s="9" t="s">
        <v>1582</v>
      </c>
      <c r="H52" s="9" t="s">
        <v>1583</v>
      </c>
      <c r="I52" s="9" t="s">
        <v>1665</v>
      </c>
      <c r="J52" s="10">
        <v>43831.0</v>
      </c>
      <c r="K52" s="10">
        <v>44196.0</v>
      </c>
      <c r="L52" s="9" t="s">
        <v>1662</v>
      </c>
      <c r="M52" s="9" t="s">
        <v>1663</v>
      </c>
      <c r="N52" s="12">
        <v>1.19222E8</v>
      </c>
      <c r="O52" s="9" t="s">
        <v>1586</v>
      </c>
    </row>
    <row r="53">
      <c r="A53" s="9" t="s">
        <v>481</v>
      </c>
      <c r="B53" s="10">
        <v>44561.0</v>
      </c>
      <c r="C53" s="11">
        <v>1.0</v>
      </c>
      <c r="D53" s="9" t="s">
        <v>99</v>
      </c>
      <c r="E53" s="11">
        <v>16675.0</v>
      </c>
      <c r="F53" s="9" t="s">
        <v>1661</v>
      </c>
      <c r="G53" s="9" t="s">
        <v>1582</v>
      </c>
      <c r="H53" s="9" t="s">
        <v>1589</v>
      </c>
      <c r="I53" s="9" t="s">
        <v>1665</v>
      </c>
      <c r="J53" s="10">
        <v>43831.0</v>
      </c>
      <c r="K53" s="10">
        <v>44196.0</v>
      </c>
      <c r="L53" s="9" t="s">
        <v>1662</v>
      </c>
      <c r="M53" s="9" t="s">
        <v>1663</v>
      </c>
      <c r="N53" s="12">
        <v>2.7787E8</v>
      </c>
      <c r="O53" s="9" t="s">
        <v>1586</v>
      </c>
    </row>
    <row r="54">
      <c r="A54" s="9" t="s">
        <v>482</v>
      </c>
      <c r="B54" s="10">
        <v>44561.0</v>
      </c>
      <c r="C54" s="11">
        <v>1.0</v>
      </c>
      <c r="D54" s="9" t="s">
        <v>396</v>
      </c>
      <c r="E54" s="11">
        <v>16705.0</v>
      </c>
      <c r="F54" s="9" t="s">
        <v>1661</v>
      </c>
      <c r="G54" s="9" t="s">
        <v>1582</v>
      </c>
      <c r="H54" s="9" t="s">
        <v>1589</v>
      </c>
      <c r="I54" s="9" t="s">
        <v>1665</v>
      </c>
      <c r="J54" s="10">
        <v>43831.0</v>
      </c>
      <c r="K54" s="10">
        <v>44196.0</v>
      </c>
      <c r="L54" s="9" t="s">
        <v>1662</v>
      </c>
      <c r="M54" s="9" t="s">
        <v>1663</v>
      </c>
      <c r="N54" s="12">
        <v>-1.26147E8</v>
      </c>
      <c r="O54" s="9" t="s">
        <v>1586</v>
      </c>
    </row>
    <row r="55">
      <c r="A55" s="9" t="s">
        <v>483</v>
      </c>
      <c r="B55" s="10">
        <v>44561.0</v>
      </c>
      <c r="C55" s="11">
        <v>1.0</v>
      </c>
      <c r="D55" s="9" t="s">
        <v>484</v>
      </c>
      <c r="E55" s="11">
        <v>26050.0</v>
      </c>
      <c r="F55" s="9" t="s">
        <v>1661</v>
      </c>
      <c r="G55" s="9" t="s">
        <v>1582</v>
      </c>
      <c r="H55" s="9" t="s">
        <v>1583</v>
      </c>
      <c r="I55" s="9" t="s">
        <v>1665</v>
      </c>
      <c r="J55" s="10">
        <v>43831.0</v>
      </c>
      <c r="K55" s="10">
        <v>44196.0</v>
      </c>
      <c r="L55" s="9" t="s">
        <v>1662</v>
      </c>
      <c r="M55" s="9" t="s">
        <v>1663</v>
      </c>
      <c r="N55" s="12">
        <v>5.0449E7</v>
      </c>
      <c r="O55" s="9" t="s">
        <v>1586</v>
      </c>
    </row>
    <row r="56">
      <c r="A56" s="9" t="s">
        <v>485</v>
      </c>
      <c r="B56" s="10">
        <v>44561.0</v>
      </c>
      <c r="C56" s="11">
        <v>1.0</v>
      </c>
      <c r="D56" s="9" t="s">
        <v>486</v>
      </c>
      <c r="E56" s="11">
        <v>17868.0</v>
      </c>
      <c r="F56" s="9" t="s">
        <v>1661</v>
      </c>
      <c r="G56" s="9" t="s">
        <v>1582</v>
      </c>
      <c r="H56" s="9" t="s">
        <v>1583</v>
      </c>
      <c r="I56" s="9" t="s">
        <v>1665</v>
      </c>
      <c r="J56" s="10">
        <v>43831.0</v>
      </c>
      <c r="K56" s="10">
        <v>44196.0</v>
      </c>
      <c r="L56" s="9" t="s">
        <v>1662</v>
      </c>
      <c r="M56" s="9" t="s">
        <v>1663</v>
      </c>
      <c r="N56" s="12">
        <v>-1.06059E8</v>
      </c>
      <c r="O56" s="9" t="s">
        <v>1586</v>
      </c>
    </row>
    <row r="57">
      <c r="A57" s="9" t="s">
        <v>487</v>
      </c>
      <c r="B57" s="10">
        <v>44561.0</v>
      </c>
      <c r="C57" s="11">
        <v>2.0</v>
      </c>
      <c r="D57" s="9" t="s">
        <v>373</v>
      </c>
      <c r="E57" s="11">
        <v>20443.0</v>
      </c>
      <c r="F57" s="9" t="s">
        <v>1661</v>
      </c>
      <c r="G57" s="9" t="s">
        <v>1582</v>
      </c>
      <c r="H57" s="9" t="s">
        <v>1583</v>
      </c>
      <c r="I57" s="9" t="s">
        <v>1665</v>
      </c>
      <c r="J57" s="10">
        <v>43831.0</v>
      </c>
      <c r="K57" s="10">
        <v>44196.0</v>
      </c>
      <c r="L57" s="9" t="s">
        <v>1662</v>
      </c>
      <c r="M57" s="9" t="s">
        <v>1663</v>
      </c>
      <c r="N57" s="12">
        <v>-6.1259E7</v>
      </c>
      <c r="O57" s="9" t="s">
        <v>1586</v>
      </c>
    </row>
    <row r="58">
      <c r="A58" s="9" t="s">
        <v>488</v>
      </c>
      <c r="B58" s="10">
        <v>44561.0</v>
      </c>
      <c r="C58" s="11">
        <v>1.0</v>
      </c>
      <c r="D58" s="9" t="s">
        <v>489</v>
      </c>
      <c r="E58" s="11">
        <v>24813.0</v>
      </c>
      <c r="F58" s="9" t="s">
        <v>1661</v>
      </c>
      <c r="G58" s="9" t="s">
        <v>1582</v>
      </c>
      <c r="H58" s="9" t="s">
        <v>1583</v>
      </c>
      <c r="I58" s="9" t="s">
        <v>1665</v>
      </c>
      <c r="J58" s="10">
        <v>43831.0</v>
      </c>
      <c r="K58" s="10">
        <v>44196.0</v>
      </c>
      <c r="L58" s="9" t="s">
        <v>1662</v>
      </c>
      <c r="M58" s="9" t="s">
        <v>1663</v>
      </c>
      <c r="N58" s="12">
        <v>3.96666E8</v>
      </c>
      <c r="O58" s="9" t="s">
        <v>1586</v>
      </c>
    </row>
    <row r="59">
      <c r="A59" s="9" t="s">
        <v>490</v>
      </c>
      <c r="B59" s="10">
        <v>44561.0</v>
      </c>
      <c r="C59" s="11">
        <v>1.0</v>
      </c>
      <c r="D59" s="9" t="s">
        <v>315</v>
      </c>
      <c r="E59" s="11">
        <v>19232.0</v>
      </c>
      <c r="F59" s="9" t="s">
        <v>1661</v>
      </c>
      <c r="G59" s="9" t="s">
        <v>1582</v>
      </c>
      <c r="H59" s="9" t="s">
        <v>1583</v>
      </c>
      <c r="I59" s="9" t="s">
        <v>1665</v>
      </c>
      <c r="J59" s="10">
        <v>43831.0</v>
      </c>
      <c r="K59" s="10">
        <v>44196.0</v>
      </c>
      <c r="L59" s="9" t="s">
        <v>1662</v>
      </c>
      <c r="M59" s="9" t="s">
        <v>1663</v>
      </c>
      <c r="N59" s="12">
        <v>214000.0</v>
      </c>
      <c r="O59" s="9" t="s">
        <v>1586</v>
      </c>
    </row>
    <row r="60">
      <c r="A60" s="9" t="s">
        <v>491</v>
      </c>
      <c r="B60" s="10">
        <v>44561.0</v>
      </c>
      <c r="C60" s="11">
        <v>1.0</v>
      </c>
      <c r="D60" s="9" t="s">
        <v>180</v>
      </c>
      <c r="E60" s="11">
        <v>16985.0</v>
      </c>
      <c r="F60" s="9" t="s">
        <v>1661</v>
      </c>
      <c r="G60" s="9" t="s">
        <v>1582</v>
      </c>
      <c r="H60" s="9" t="s">
        <v>1583</v>
      </c>
      <c r="I60" s="9" t="s">
        <v>1665</v>
      </c>
      <c r="J60" s="10">
        <v>43831.0</v>
      </c>
      <c r="K60" s="10">
        <v>44196.0</v>
      </c>
      <c r="L60" s="9" t="s">
        <v>1662</v>
      </c>
      <c r="M60" s="9" t="s">
        <v>1663</v>
      </c>
      <c r="N60" s="12">
        <v>3.74274E8</v>
      </c>
      <c r="O60" s="9" t="s">
        <v>1586</v>
      </c>
    </row>
    <row r="61">
      <c r="A61" s="9" t="s">
        <v>492</v>
      </c>
      <c r="B61" s="10">
        <v>44561.0</v>
      </c>
      <c r="C61" s="11">
        <v>1.0</v>
      </c>
      <c r="D61" s="9" t="s">
        <v>186</v>
      </c>
      <c r="E61" s="11">
        <v>16993.0</v>
      </c>
      <c r="F61" s="9" t="s">
        <v>1661</v>
      </c>
      <c r="G61" s="9" t="s">
        <v>1582</v>
      </c>
      <c r="H61" s="9" t="s">
        <v>1583</v>
      </c>
      <c r="I61" s="9" t="s">
        <v>1665</v>
      </c>
      <c r="J61" s="10">
        <v>43831.0</v>
      </c>
      <c r="K61" s="10">
        <v>44196.0</v>
      </c>
      <c r="L61" s="9" t="s">
        <v>1662</v>
      </c>
      <c r="M61" s="9" t="s">
        <v>1663</v>
      </c>
      <c r="N61" s="12">
        <v>1.98485E8</v>
      </c>
      <c r="O61" s="9" t="s">
        <v>1586</v>
      </c>
    </row>
    <row r="62">
      <c r="A62" s="9" t="s">
        <v>493</v>
      </c>
      <c r="B62" s="10">
        <v>44561.0</v>
      </c>
      <c r="C62" s="11">
        <v>1.0</v>
      </c>
      <c r="D62" s="9" t="s">
        <v>184</v>
      </c>
      <c r="E62" s="11">
        <v>17485.0</v>
      </c>
      <c r="F62" s="9" t="s">
        <v>1661</v>
      </c>
      <c r="G62" s="9" t="s">
        <v>1582</v>
      </c>
      <c r="H62" s="9" t="s">
        <v>1583</v>
      </c>
      <c r="I62" s="9" t="s">
        <v>1665</v>
      </c>
      <c r="J62" s="10">
        <v>43831.0</v>
      </c>
      <c r="K62" s="10">
        <v>44196.0</v>
      </c>
      <c r="L62" s="9" t="s">
        <v>1662</v>
      </c>
      <c r="M62" s="9" t="s">
        <v>1663</v>
      </c>
      <c r="N62" s="12">
        <v>5.92E8</v>
      </c>
      <c r="O62" s="9" t="s">
        <v>1586</v>
      </c>
    </row>
    <row r="63">
      <c r="A63" s="9" t="s">
        <v>494</v>
      </c>
      <c r="B63" s="10">
        <v>44561.0</v>
      </c>
      <c r="C63" s="11">
        <v>1.0</v>
      </c>
      <c r="D63" s="9" t="s">
        <v>259</v>
      </c>
      <c r="E63" s="11">
        <v>17434.0</v>
      </c>
      <c r="F63" s="9" t="s">
        <v>1661</v>
      </c>
      <c r="G63" s="9" t="s">
        <v>1582</v>
      </c>
      <c r="H63" s="9" t="s">
        <v>1589</v>
      </c>
      <c r="I63" s="9" t="s">
        <v>1665</v>
      </c>
      <c r="J63" s="10">
        <v>43831.0</v>
      </c>
      <c r="K63" s="10">
        <v>44196.0</v>
      </c>
      <c r="L63" s="9" t="s">
        <v>1662</v>
      </c>
      <c r="M63" s="9" t="s">
        <v>1663</v>
      </c>
      <c r="N63" s="12">
        <v>-4.48265E8</v>
      </c>
      <c r="O63" s="9" t="s">
        <v>1586</v>
      </c>
    </row>
    <row r="64">
      <c r="A64" s="9" t="s">
        <v>495</v>
      </c>
      <c r="B64" s="10">
        <v>44561.0</v>
      </c>
      <c r="C64" s="11">
        <v>1.0</v>
      </c>
      <c r="D64" s="9" t="s">
        <v>359</v>
      </c>
      <c r="E64" s="11">
        <v>20800.0</v>
      </c>
      <c r="F64" s="9" t="s">
        <v>1661</v>
      </c>
      <c r="G64" s="9" t="s">
        <v>1582</v>
      </c>
      <c r="H64" s="9" t="s">
        <v>1583</v>
      </c>
      <c r="I64" s="9" t="s">
        <v>1665</v>
      </c>
      <c r="J64" s="10">
        <v>43831.0</v>
      </c>
      <c r="K64" s="10">
        <v>44196.0</v>
      </c>
      <c r="L64" s="9" t="s">
        <v>1662</v>
      </c>
      <c r="M64" s="9" t="s">
        <v>1663</v>
      </c>
      <c r="N64" s="12">
        <v>7.3626E7</v>
      </c>
      <c r="O64" s="9" t="s">
        <v>1586</v>
      </c>
    </row>
    <row r="65">
      <c r="A65" s="9" t="s">
        <v>496</v>
      </c>
      <c r="B65" s="10">
        <v>44561.0</v>
      </c>
      <c r="C65" s="11">
        <v>2.0</v>
      </c>
      <c r="D65" s="9" t="s">
        <v>497</v>
      </c>
      <c r="E65" s="11">
        <v>24910.0</v>
      </c>
      <c r="F65" s="9" t="s">
        <v>1661</v>
      </c>
      <c r="G65" s="9" t="s">
        <v>1582</v>
      </c>
      <c r="H65" s="9" t="s">
        <v>1583</v>
      </c>
      <c r="I65" s="9" t="s">
        <v>1665</v>
      </c>
      <c r="J65" s="10">
        <v>43831.0</v>
      </c>
      <c r="K65" s="10">
        <v>44196.0</v>
      </c>
      <c r="L65" s="9" t="s">
        <v>1662</v>
      </c>
      <c r="M65" s="9" t="s">
        <v>1663</v>
      </c>
      <c r="N65" s="12">
        <v>1.974E7</v>
      </c>
      <c r="O65" s="9" t="s">
        <v>1586</v>
      </c>
    </row>
    <row r="66">
      <c r="A66" s="9" t="s">
        <v>498</v>
      </c>
      <c r="B66" s="10">
        <v>44561.0</v>
      </c>
      <c r="C66" s="11">
        <v>1.0</v>
      </c>
      <c r="D66" s="9" t="s">
        <v>499</v>
      </c>
      <c r="E66" s="11">
        <v>24872.0</v>
      </c>
      <c r="F66" s="9" t="s">
        <v>1661</v>
      </c>
      <c r="G66" s="9" t="s">
        <v>1582</v>
      </c>
      <c r="H66" s="9" t="s">
        <v>1583</v>
      </c>
      <c r="I66" s="9" t="s">
        <v>1665</v>
      </c>
      <c r="J66" s="10">
        <v>43831.0</v>
      </c>
      <c r="K66" s="10">
        <v>44196.0</v>
      </c>
      <c r="L66" s="9" t="s">
        <v>1662</v>
      </c>
      <c r="M66" s="9" t="s">
        <v>1663</v>
      </c>
      <c r="N66" s="12">
        <v>3.2763E7</v>
      </c>
      <c r="O66" s="9" t="s">
        <v>1586</v>
      </c>
    </row>
    <row r="67">
      <c r="A67" s="9" t="s">
        <v>500</v>
      </c>
      <c r="B67" s="10">
        <v>44561.0</v>
      </c>
      <c r="C67" s="11">
        <v>1.0</v>
      </c>
      <c r="D67" s="9" t="s">
        <v>501</v>
      </c>
      <c r="E67" s="11">
        <v>18414.0</v>
      </c>
      <c r="F67" s="9" t="s">
        <v>1661</v>
      </c>
      <c r="G67" s="9" t="s">
        <v>1582</v>
      </c>
      <c r="H67" s="9" t="s">
        <v>1583</v>
      </c>
      <c r="I67" s="9" t="s">
        <v>1665</v>
      </c>
      <c r="J67" s="10">
        <v>43831.0</v>
      </c>
      <c r="K67" s="10">
        <v>44196.0</v>
      </c>
      <c r="L67" s="9" t="s">
        <v>1662</v>
      </c>
      <c r="M67" s="9" t="s">
        <v>1663</v>
      </c>
      <c r="N67" s="12">
        <v>1.7211E7</v>
      </c>
      <c r="O67" s="9" t="s">
        <v>1586</v>
      </c>
    </row>
    <row r="68">
      <c r="A68" s="9" t="s">
        <v>502</v>
      </c>
      <c r="B68" s="10">
        <v>44561.0</v>
      </c>
      <c r="C68" s="11">
        <v>1.0</v>
      </c>
      <c r="D68" s="9" t="s">
        <v>503</v>
      </c>
      <c r="E68" s="11">
        <v>23469.0</v>
      </c>
      <c r="F68" s="9" t="s">
        <v>1661</v>
      </c>
      <c r="G68" s="9" t="s">
        <v>1582</v>
      </c>
      <c r="H68" s="9" t="s">
        <v>1583</v>
      </c>
      <c r="I68" s="9" t="s">
        <v>1665</v>
      </c>
      <c r="J68" s="10">
        <v>43831.0</v>
      </c>
      <c r="K68" s="10">
        <v>44196.0</v>
      </c>
      <c r="L68" s="9" t="s">
        <v>1662</v>
      </c>
      <c r="M68" s="9" t="s">
        <v>1663</v>
      </c>
      <c r="N68" s="12">
        <v>1.01761E8</v>
      </c>
      <c r="O68" s="9" t="s">
        <v>1586</v>
      </c>
    </row>
    <row r="69">
      <c r="A69" s="9" t="s">
        <v>504</v>
      </c>
      <c r="B69" s="10">
        <v>44561.0</v>
      </c>
      <c r="C69" s="11">
        <v>1.0</v>
      </c>
      <c r="D69" s="9" t="s">
        <v>335</v>
      </c>
      <c r="E69" s="11">
        <v>17450.0</v>
      </c>
      <c r="F69" s="9" t="s">
        <v>1661</v>
      </c>
      <c r="G69" s="9" t="s">
        <v>1582</v>
      </c>
      <c r="H69" s="9" t="s">
        <v>1583</v>
      </c>
      <c r="I69" s="9" t="s">
        <v>1665</v>
      </c>
      <c r="J69" s="10">
        <v>43831.0</v>
      </c>
      <c r="K69" s="10">
        <v>44196.0</v>
      </c>
      <c r="L69" s="9" t="s">
        <v>1662</v>
      </c>
      <c r="M69" s="9" t="s">
        <v>1663</v>
      </c>
      <c r="N69" s="12">
        <v>2.97163E8</v>
      </c>
      <c r="O69" s="9" t="s">
        <v>1586</v>
      </c>
    </row>
    <row r="70">
      <c r="A70" s="9" t="s">
        <v>505</v>
      </c>
      <c r="B70" s="10">
        <v>44561.0</v>
      </c>
      <c r="C70" s="11">
        <v>1.0</v>
      </c>
      <c r="D70" s="9" t="s">
        <v>238</v>
      </c>
      <c r="E70" s="11">
        <v>19364.0</v>
      </c>
      <c r="F70" s="9" t="s">
        <v>1661</v>
      </c>
      <c r="G70" s="9" t="s">
        <v>1582</v>
      </c>
      <c r="H70" s="9" t="s">
        <v>1583</v>
      </c>
      <c r="I70" s="9" t="s">
        <v>1665</v>
      </c>
      <c r="J70" s="10">
        <v>43831.0</v>
      </c>
      <c r="K70" s="10">
        <v>44196.0</v>
      </c>
      <c r="L70" s="9" t="s">
        <v>1662</v>
      </c>
      <c r="M70" s="9" t="s">
        <v>1663</v>
      </c>
      <c r="N70" s="12">
        <v>7.9477E7</v>
      </c>
      <c r="O70" s="9" t="s">
        <v>1586</v>
      </c>
    </row>
    <row r="71">
      <c r="A71" s="9" t="s">
        <v>506</v>
      </c>
      <c r="B71" s="10">
        <v>44561.0</v>
      </c>
      <c r="C71" s="11">
        <v>1.0</v>
      </c>
      <c r="D71" s="9" t="s">
        <v>149</v>
      </c>
      <c r="E71" s="11">
        <v>21024.0</v>
      </c>
      <c r="F71" s="9" t="s">
        <v>1661</v>
      </c>
      <c r="G71" s="9" t="s">
        <v>1582</v>
      </c>
      <c r="H71" s="9" t="s">
        <v>1583</v>
      </c>
      <c r="I71" s="9" t="s">
        <v>1665</v>
      </c>
      <c r="J71" s="10">
        <v>43831.0</v>
      </c>
      <c r="K71" s="10">
        <v>44196.0</v>
      </c>
      <c r="L71" s="9" t="s">
        <v>1662</v>
      </c>
      <c r="M71" s="9" t="s">
        <v>1663</v>
      </c>
      <c r="N71" s="12">
        <v>2.72005E8</v>
      </c>
      <c r="O71" s="9" t="s">
        <v>1586</v>
      </c>
    </row>
    <row r="72">
      <c r="A72" s="9" t="s">
        <v>507</v>
      </c>
      <c r="B72" s="10">
        <v>44561.0</v>
      </c>
      <c r="C72" s="11">
        <v>2.0</v>
      </c>
      <c r="D72" s="9" t="s">
        <v>508</v>
      </c>
      <c r="E72" s="11">
        <v>24929.0</v>
      </c>
      <c r="F72" s="9" t="s">
        <v>1661</v>
      </c>
      <c r="G72" s="9" t="s">
        <v>1582</v>
      </c>
      <c r="H72" s="9" t="s">
        <v>1583</v>
      </c>
      <c r="I72" s="9" t="s">
        <v>1665</v>
      </c>
      <c r="J72" s="10">
        <v>43831.0</v>
      </c>
      <c r="K72" s="10">
        <v>44196.0</v>
      </c>
      <c r="L72" s="9" t="s">
        <v>1662</v>
      </c>
      <c r="M72" s="9" t="s">
        <v>1663</v>
      </c>
      <c r="N72" s="12">
        <v>1.84369E9</v>
      </c>
      <c r="O72" s="9" t="s">
        <v>1586</v>
      </c>
    </row>
    <row r="73">
      <c r="A73" s="9" t="s">
        <v>509</v>
      </c>
      <c r="B73" s="10">
        <v>44561.0</v>
      </c>
      <c r="C73" s="11">
        <v>1.0</v>
      </c>
      <c r="D73" s="9" t="s">
        <v>161</v>
      </c>
      <c r="E73" s="11">
        <v>18660.0</v>
      </c>
      <c r="F73" s="9" t="s">
        <v>1661</v>
      </c>
      <c r="G73" s="9" t="s">
        <v>1582</v>
      </c>
      <c r="H73" s="9" t="s">
        <v>1583</v>
      </c>
      <c r="I73" s="9" t="s">
        <v>1665</v>
      </c>
      <c r="J73" s="10">
        <v>43831.0</v>
      </c>
      <c r="K73" s="10">
        <v>44196.0</v>
      </c>
      <c r="L73" s="9" t="s">
        <v>1662</v>
      </c>
      <c r="M73" s="9" t="s">
        <v>1663</v>
      </c>
      <c r="N73" s="12">
        <v>3.643149E9</v>
      </c>
      <c r="O73" s="9" t="s">
        <v>1586</v>
      </c>
    </row>
    <row r="74">
      <c r="A74" s="9" t="s">
        <v>510</v>
      </c>
      <c r="B74" s="10">
        <v>44561.0</v>
      </c>
      <c r="C74" s="11">
        <v>1.0</v>
      </c>
      <c r="D74" s="9" t="s">
        <v>152</v>
      </c>
      <c r="E74" s="11">
        <v>20192.0</v>
      </c>
      <c r="F74" s="9" t="s">
        <v>1661</v>
      </c>
      <c r="G74" s="9" t="s">
        <v>1582</v>
      </c>
      <c r="H74" s="9" t="s">
        <v>1583</v>
      </c>
      <c r="I74" s="9" t="s">
        <v>1665</v>
      </c>
      <c r="J74" s="10">
        <v>43831.0</v>
      </c>
      <c r="K74" s="10">
        <v>44196.0</v>
      </c>
      <c r="L74" s="9" t="s">
        <v>1662</v>
      </c>
      <c r="M74" s="9" t="s">
        <v>1663</v>
      </c>
      <c r="N74" s="12">
        <v>7.29848E8</v>
      </c>
      <c r="O74" s="9" t="s">
        <v>1586</v>
      </c>
    </row>
    <row r="75">
      <c r="A75" s="9" t="s">
        <v>511</v>
      </c>
      <c r="B75" s="10">
        <v>44561.0</v>
      </c>
      <c r="C75" s="11">
        <v>1.0</v>
      </c>
      <c r="D75" s="9" t="s">
        <v>197</v>
      </c>
      <c r="E75" s="11">
        <v>17329.0</v>
      </c>
      <c r="F75" s="9" t="s">
        <v>1661</v>
      </c>
      <c r="G75" s="9" t="s">
        <v>1582</v>
      </c>
      <c r="H75" s="9" t="s">
        <v>1583</v>
      </c>
      <c r="I75" s="9" t="s">
        <v>1665</v>
      </c>
      <c r="J75" s="10">
        <v>43831.0</v>
      </c>
      <c r="K75" s="10">
        <v>44196.0</v>
      </c>
      <c r="L75" s="9" t="s">
        <v>1662</v>
      </c>
      <c r="M75" s="9" t="s">
        <v>1663</v>
      </c>
      <c r="N75" s="12">
        <v>2.797091E9</v>
      </c>
      <c r="O75" s="9" t="s">
        <v>1586</v>
      </c>
    </row>
    <row r="76">
      <c r="A76" s="9" t="s">
        <v>512</v>
      </c>
      <c r="B76" s="10">
        <v>44561.0</v>
      </c>
      <c r="C76" s="11">
        <v>1.0</v>
      </c>
      <c r="D76" s="9" t="s">
        <v>334</v>
      </c>
      <c r="E76" s="11">
        <v>17930.0</v>
      </c>
      <c r="F76" s="9" t="s">
        <v>1661</v>
      </c>
      <c r="G76" s="9" t="s">
        <v>1582</v>
      </c>
      <c r="H76" s="9" t="s">
        <v>1583</v>
      </c>
      <c r="I76" s="9" t="s">
        <v>1665</v>
      </c>
      <c r="J76" s="10">
        <v>43831.0</v>
      </c>
      <c r="K76" s="10">
        <v>44196.0</v>
      </c>
      <c r="L76" s="9" t="s">
        <v>1662</v>
      </c>
      <c r="M76" s="9" t="s">
        <v>1663</v>
      </c>
      <c r="N76" s="12">
        <v>1.7632E8</v>
      </c>
      <c r="O76" s="9" t="s">
        <v>1586</v>
      </c>
    </row>
    <row r="77">
      <c r="A77" s="9" t="s">
        <v>513</v>
      </c>
      <c r="B77" s="10">
        <v>44561.0</v>
      </c>
      <c r="C77" s="11">
        <v>1.0</v>
      </c>
      <c r="D77" s="9" t="s">
        <v>514</v>
      </c>
      <c r="E77" s="11">
        <v>23060.0</v>
      </c>
      <c r="F77" s="9" t="s">
        <v>1661</v>
      </c>
      <c r="G77" s="9" t="s">
        <v>1582</v>
      </c>
      <c r="H77" s="9" t="s">
        <v>1583</v>
      </c>
      <c r="I77" s="9" t="s">
        <v>1665</v>
      </c>
      <c r="J77" s="10">
        <v>43831.0</v>
      </c>
      <c r="K77" s="10">
        <v>44196.0</v>
      </c>
      <c r="L77" s="9" t="s">
        <v>1662</v>
      </c>
      <c r="M77" s="9" t="s">
        <v>1663</v>
      </c>
      <c r="N77" s="12">
        <v>1.96678E8</v>
      </c>
      <c r="O77" s="9" t="s">
        <v>1586</v>
      </c>
    </row>
    <row r="78">
      <c r="A78" s="9" t="s">
        <v>515</v>
      </c>
      <c r="B78" s="10">
        <v>44561.0</v>
      </c>
      <c r="C78" s="11">
        <v>1.0</v>
      </c>
      <c r="D78" s="9" t="s">
        <v>146</v>
      </c>
      <c r="E78" s="11">
        <v>20397.0</v>
      </c>
      <c r="F78" s="9" t="s">
        <v>1661</v>
      </c>
      <c r="G78" s="9" t="s">
        <v>1582</v>
      </c>
      <c r="H78" s="9" t="s">
        <v>1583</v>
      </c>
      <c r="I78" s="9" t="s">
        <v>1665</v>
      </c>
      <c r="J78" s="10">
        <v>43831.0</v>
      </c>
      <c r="K78" s="10">
        <v>44196.0</v>
      </c>
      <c r="L78" s="9" t="s">
        <v>1662</v>
      </c>
      <c r="M78" s="9" t="s">
        <v>1663</v>
      </c>
      <c r="N78" s="12">
        <v>3.75482E8</v>
      </c>
      <c r="O78" s="9" t="s">
        <v>1586</v>
      </c>
    </row>
    <row r="79">
      <c r="A79" s="9" t="s">
        <v>516</v>
      </c>
      <c r="B79" s="10">
        <v>44561.0</v>
      </c>
      <c r="C79" s="11">
        <v>1.0</v>
      </c>
      <c r="D79" s="9" t="s">
        <v>363</v>
      </c>
      <c r="E79" s="11">
        <v>17671.0</v>
      </c>
      <c r="F79" s="9" t="s">
        <v>1661</v>
      </c>
      <c r="G79" s="9" t="s">
        <v>1582</v>
      </c>
      <c r="H79" s="9" t="s">
        <v>1583</v>
      </c>
      <c r="I79" s="9" t="s">
        <v>1665</v>
      </c>
      <c r="J79" s="10">
        <v>43831.0</v>
      </c>
      <c r="K79" s="10">
        <v>44196.0</v>
      </c>
      <c r="L79" s="9" t="s">
        <v>1662</v>
      </c>
      <c r="M79" s="9" t="s">
        <v>1663</v>
      </c>
      <c r="N79" s="12">
        <v>4.770527E9</v>
      </c>
      <c r="O79" s="9" t="s">
        <v>1586</v>
      </c>
    </row>
    <row r="80">
      <c r="A80" s="9" t="s">
        <v>517</v>
      </c>
      <c r="B80" s="10">
        <v>44561.0</v>
      </c>
      <c r="C80" s="11">
        <v>1.0</v>
      </c>
      <c r="D80" s="9" t="s">
        <v>518</v>
      </c>
      <c r="E80" s="11">
        <v>26468.0</v>
      </c>
      <c r="F80" s="9" t="s">
        <v>1661</v>
      </c>
      <c r="G80" s="9" t="s">
        <v>1582</v>
      </c>
      <c r="H80" s="9" t="s">
        <v>1583</v>
      </c>
      <c r="I80" s="9" t="s">
        <v>1665</v>
      </c>
      <c r="J80" s="10">
        <v>43831.0</v>
      </c>
      <c r="K80" s="10">
        <v>44196.0</v>
      </c>
      <c r="L80" s="9" t="s">
        <v>1662</v>
      </c>
      <c r="M80" s="9" t="s">
        <v>1663</v>
      </c>
      <c r="N80" s="12">
        <v>2.6174E7</v>
      </c>
      <c r="O80" s="9" t="s">
        <v>1586</v>
      </c>
    </row>
    <row r="81">
      <c r="A81" s="9" t="s">
        <v>519</v>
      </c>
      <c r="B81" s="10">
        <v>44561.0</v>
      </c>
      <c r="C81" s="11">
        <v>1.0</v>
      </c>
      <c r="D81" s="9" t="s">
        <v>520</v>
      </c>
      <c r="E81" s="11">
        <v>17493.0</v>
      </c>
      <c r="F81" s="9" t="s">
        <v>1661</v>
      </c>
      <c r="G81" s="9" t="s">
        <v>1582</v>
      </c>
      <c r="H81" s="9" t="s">
        <v>1589</v>
      </c>
      <c r="I81" s="9" t="s">
        <v>1665</v>
      </c>
      <c r="J81" s="10">
        <v>43831.0</v>
      </c>
      <c r="K81" s="10">
        <v>44196.0</v>
      </c>
      <c r="L81" s="9" t="s">
        <v>1662</v>
      </c>
      <c r="M81" s="9" t="s">
        <v>1663</v>
      </c>
      <c r="N81" s="12">
        <v>-3.97814E8</v>
      </c>
      <c r="O81" s="9" t="s">
        <v>1586</v>
      </c>
    </row>
    <row r="82">
      <c r="A82" s="9" t="s">
        <v>521</v>
      </c>
      <c r="B82" s="10">
        <v>44286.0</v>
      </c>
      <c r="C82" s="11">
        <v>1.0</v>
      </c>
      <c r="D82" s="9" t="s">
        <v>522</v>
      </c>
      <c r="E82" s="11">
        <v>25496.0</v>
      </c>
      <c r="F82" s="9" t="s">
        <v>1661</v>
      </c>
      <c r="G82" s="9" t="s">
        <v>1582</v>
      </c>
      <c r="H82" s="9" t="s">
        <v>1583</v>
      </c>
      <c r="I82" s="9" t="s">
        <v>1665</v>
      </c>
      <c r="J82" s="10">
        <v>43555.0</v>
      </c>
      <c r="K82" s="10">
        <v>43921.0</v>
      </c>
      <c r="L82" s="9" t="s">
        <v>1662</v>
      </c>
      <c r="M82" s="9" t="s">
        <v>1663</v>
      </c>
      <c r="N82" s="12">
        <v>7.6524E7</v>
      </c>
      <c r="O82" s="9" t="s">
        <v>1586</v>
      </c>
    </row>
    <row r="83">
      <c r="A83" s="9" t="s">
        <v>523</v>
      </c>
      <c r="B83" s="10">
        <v>44561.0</v>
      </c>
      <c r="C83" s="11">
        <v>1.0</v>
      </c>
      <c r="D83" s="9" t="s">
        <v>524</v>
      </c>
      <c r="E83" s="11">
        <v>18430.0</v>
      </c>
      <c r="F83" s="9" t="s">
        <v>1661</v>
      </c>
      <c r="G83" s="9" t="s">
        <v>1582</v>
      </c>
      <c r="H83" s="9" t="s">
        <v>1583</v>
      </c>
      <c r="I83" s="9" t="s">
        <v>1665</v>
      </c>
      <c r="J83" s="10">
        <v>43831.0</v>
      </c>
      <c r="K83" s="10">
        <v>44196.0</v>
      </c>
      <c r="L83" s="9" t="s">
        <v>1662</v>
      </c>
      <c r="M83" s="9" t="s">
        <v>1663</v>
      </c>
      <c r="N83" s="12">
        <v>3742000.0</v>
      </c>
      <c r="O83" s="9" t="s">
        <v>1586</v>
      </c>
    </row>
    <row r="84">
      <c r="A84" s="9" t="s">
        <v>525</v>
      </c>
      <c r="B84" s="10">
        <v>44561.0</v>
      </c>
      <c r="C84" s="11">
        <v>1.0</v>
      </c>
      <c r="D84" s="9" t="s">
        <v>526</v>
      </c>
      <c r="E84" s="11">
        <v>18538.0</v>
      </c>
      <c r="F84" s="9" t="s">
        <v>1661</v>
      </c>
      <c r="G84" s="9" t="s">
        <v>1582</v>
      </c>
      <c r="H84" s="9" t="s">
        <v>1583</v>
      </c>
      <c r="I84" s="9" t="s">
        <v>1665</v>
      </c>
      <c r="J84" s="10">
        <v>43831.0</v>
      </c>
      <c r="K84" s="10">
        <v>44196.0</v>
      </c>
      <c r="L84" s="9" t="s">
        <v>1662</v>
      </c>
      <c r="M84" s="9" t="s">
        <v>1663</v>
      </c>
      <c r="N84" s="12">
        <v>-4799000.0</v>
      </c>
      <c r="O84" s="9" t="s">
        <v>1586</v>
      </c>
    </row>
    <row r="85">
      <c r="A85" s="9" t="s">
        <v>527</v>
      </c>
      <c r="B85" s="10">
        <v>44561.0</v>
      </c>
      <c r="C85" s="11">
        <v>1.0</v>
      </c>
      <c r="D85" s="9" t="s">
        <v>528</v>
      </c>
      <c r="E85" s="11">
        <v>18554.0</v>
      </c>
      <c r="F85" s="9" t="s">
        <v>1661</v>
      </c>
      <c r="G85" s="9" t="s">
        <v>1582</v>
      </c>
      <c r="H85" s="9" t="s">
        <v>1583</v>
      </c>
      <c r="I85" s="9" t="s">
        <v>1665</v>
      </c>
      <c r="J85" s="10">
        <v>43831.0</v>
      </c>
      <c r="K85" s="10">
        <v>44196.0</v>
      </c>
      <c r="L85" s="9" t="s">
        <v>1664</v>
      </c>
      <c r="M85" s="9" t="s">
        <v>1663</v>
      </c>
      <c r="N85" s="12">
        <v>-5549000.0</v>
      </c>
      <c r="O85" s="9" t="s">
        <v>1586</v>
      </c>
    </row>
    <row r="86">
      <c r="A86" s="9" t="s">
        <v>529</v>
      </c>
      <c r="B86" s="10">
        <v>44561.0</v>
      </c>
      <c r="C86" s="11">
        <v>1.0</v>
      </c>
      <c r="D86" s="9" t="s">
        <v>337</v>
      </c>
      <c r="E86" s="11">
        <v>19593.0</v>
      </c>
      <c r="F86" s="9" t="s">
        <v>1661</v>
      </c>
      <c r="G86" s="9" t="s">
        <v>1582</v>
      </c>
      <c r="H86" s="9" t="s">
        <v>1583</v>
      </c>
      <c r="I86" s="9" t="s">
        <v>1665</v>
      </c>
      <c r="J86" s="10">
        <v>43831.0</v>
      </c>
      <c r="K86" s="10">
        <v>44196.0</v>
      </c>
      <c r="L86" s="9" t="s">
        <v>1662</v>
      </c>
      <c r="M86" s="9" t="s">
        <v>1663</v>
      </c>
      <c r="N86" s="12">
        <v>5876000.0</v>
      </c>
      <c r="O86" s="9" t="s">
        <v>1586</v>
      </c>
    </row>
    <row r="87">
      <c r="A87" s="9" t="s">
        <v>530</v>
      </c>
      <c r="B87" s="10">
        <v>44561.0</v>
      </c>
      <c r="C87" s="11">
        <v>1.0</v>
      </c>
      <c r="D87" s="9" t="s">
        <v>531</v>
      </c>
      <c r="E87" s="11">
        <v>18236.0</v>
      </c>
      <c r="F87" s="9" t="s">
        <v>1661</v>
      </c>
      <c r="G87" s="9" t="s">
        <v>1582</v>
      </c>
      <c r="H87" s="9" t="s">
        <v>1583</v>
      </c>
      <c r="I87" s="9" t="s">
        <v>1665</v>
      </c>
      <c r="J87" s="10">
        <v>43831.0</v>
      </c>
      <c r="K87" s="10">
        <v>44196.0</v>
      </c>
      <c r="L87" s="9" t="s">
        <v>1662</v>
      </c>
      <c r="M87" s="9" t="s">
        <v>1663</v>
      </c>
      <c r="N87" s="12">
        <v>-422000.0</v>
      </c>
      <c r="O87" s="9" t="s">
        <v>1586</v>
      </c>
    </row>
    <row r="88">
      <c r="A88" s="9" t="s">
        <v>532</v>
      </c>
      <c r="B88" s="10">
        <v>44561.0</v>
      </c>
      <c r="C88" s="11">
        <v>1.0</v>
      </c>
      <c r="D88" s="9" t="s">
        <v>339</v>
      </c>
      <c r="E88" s="11">
        <v>17892.0</v>
      </c>
      <c r="F88" s="9" t="s">
        <v>1661</v>
      </c>
      <c r="G88" s="9" t="s">
        <v>1582</v>
      </c>
      <c r="H88" s="9" t="s">
        <v>1583</v>
      </c>
      <c r="I88" s="9" t="s">
        <v>1665</v>
      </c>
      <c r="J88" s="10">
        <v>43831.0</v>
      </c>
      <c r="K88" s="10">
        <v>44196.0</v>
      </c>
      <c r="L88" s="9" t="s">
        <v>1662</v>
      </c>
      <c r="M88" s="9" t="s">
        <v>1663</v>
      </c>
      <c r="N88" s="12">
        <v>-1.3761E7</v>
      </c>
      <c r="O88" s="9" t="s">
        <v>1586</v>
      </c>
    </row>
    <row r="89">
      <c r="A89" s="9" t="s">
        <v>533</v>
      </c>
      <c r="B89" s="10">
        <v>44561.0</v>
      </c>
      <c r="C89" s="11">
        <v>2.0</v>
      </c>
      <c r="D89" s="9" t="s">
        <v>82</v>
      </c>
      <c r="E89" s="11">
        <v>17884.0</v>
      </c>
      <c r="F89" s="9" t="s">
        <v>1661</v>
      </c>
      <c r="G89" s="9" t="s">
        <v>1582</v>
      </c>
      <c r="H89" s="9" t="s">
        <v>1583</v>
      </c>
      <c r="I89" s="9" t="s">
        <v>1665</v>
      </c>
      <c r="J89" s="10">
        <v>43831.0</v>
      </c>
      <c r="K89" s="10">
        <v>44196.0</v>
      </c>
      <c r="L89" s="9" t="s">
        <v>1662</v>
      </c>
      <c r="M89" s="9" t="s">
        <v>1663</v>
      </c>
      <c r="N89" s="12">
        <v>-119000.0</v>
      </c>
      <c r="O89" s="9" t="s">
        <v>1586</v>
      </c>
    </row>
    <row r="90">
      <c r="A90" s="9" t="s">
        <v>534</v>
      </c>
      <c r="B90" s="10">
        <v>44561.0</v>
      </c>
      <c r="C90" s="11">
        <v>2.0</v>
      </c>
      <c r="D90" s="9" t="s">
        <v>535</v>
      </c>
      <c r="E90" s="11">
        <v>18406.0</v>
      </c>
      <c r="F90" s="9" t="s">
        <v>1661</v>
      </c>
      <c r="G90" s="9" t="s">
        <v>1582</v>
      </c>
      <c r="H90" s="9" t="s">
        <v>1583</v>
      </c>
      <c r="I90" s="9" t="s">
        <v>1665</v>
      </c>
      <c r="J90" s="10">
        <v>43831.0</v>
      </c>
      <c r="K90" s="10">
        <v>44196.0</v>
      </c>
      <c r="L90" s="9" t="s">
        <v>1662</v>
      </c>
      <c r="M90" s="9" t="s">
        <v>1663</v>
      </c>
      <c r="N90" s="12">
        <v>6755000.0</v>
      </c>
      <c r="O90" s="9" t="s">
        <v>1586</v>
      </c>
    </row>
    <row r="91">
      <c r="A91" s="9" t="s">
        <v>536</v>
      </c>
      <c r="B91" s="10">
        <v>44561.0</v>
      </c>
      <c r="C91" s="11">
        <v>1.0</v>
      </c>
      <c r="D91" s="9" t="s">
        <v>537</v>
      </c>
      <c r="E91" s="11">
        <v>18066.0</v>
      </c>
      <c r="F91" s="9" t="s">
        <v>1661</v>
      </c>
      <c r="G91" s="9" t="s">
        <v>1582</v>
      </c>
      <c r="H91" s="9" t="s">
        <v>1583</v>
      </c>
      <c r="I91" s="9" t="s">
        <v>1665</v>
      </c>
      <c r="J91" s="10">
        <v>43831.0</v>
      </c>
      <c r="K91" s="10">
        <v>44196.0</v>
      </c>
      <c r="L91" s="9" t="s">
        <v>1662</v>
      </c>
      <c r="M91" s="9" t="s">
        <v>1663</v>
      </c>
      <c r="N91" s="12">
        <v>-26000.0</v>
      </c>
      <c r="O91" s="9" t="s">
        <v>1586</v>
      </c>
    </row>
    <row r="92">
      <c r="A92" s="9" t="s">
        <v>538</v>
      </c>
      <c r="B92" s="10">
        <v>44561.0</v>
      </c>
      <c r="C92" s="11">
        <v>1.0</v>
      </c>
      <c r="D92" s="9" t="s">
        <v>215</v>
      </c>
      <c r="E92" s="11">
        <v>17965.0</v>
      </c>
      <c r="F92" s="9" t="s">
        <v>1661</v>
      </c>
      <c r="G92" s="9" t="s">
        <v>1582</v>
      </c>
      <c r="H92" s="9" t="s">
        <v>1583</v>
      </c>
      <c r="I92" s="9" t="s">
        <v>1665</v>
      </c>
      <c r="J92" s="10">
        <v>43831.0</v>
      </c>
      <c r="K92" s="10">
        <v>44196.0</v>
      </c>
      <c r="L92" s="9" t="s">
        <v>1662</v>
      </c>
      <c r="M92" s="9" t="s">
        <v>1663</v>
      </c>
      <c r="N92" s="12">
        <v>-102000.0</v>
      </c>
      <c r="O92" s="9" t="s">
        <v>1586</v>
      </c>
    </row>
    <row r="93">
      <c r="A93" s="9" t="s">
        <v>539</v>
      </c>
      <c r="B93" s="10">
        <v>44561.0</v>
      </c>
      <c r="C93" s="11">
        <v>1.0</v>
      </c>
      <c r="D93" s="9" t="s">
        <v>143</v>
      </c>
      <c r="E93" s="11">
        <v>17973.0</v>
      </c>
      <c r="F93" s="9" t="s">
        <v>1661</v>
      </c>
      <c r="G93" s="9" t="s">
        <v>1582</v>
      </c>
      <c r="H93" s="9" t="s">
        <v>1583</v>
      </c>
      <c r="I93" s="9" t="s">
        <v>1665</v>
      </c>
      <c r="J93" s="10">
        <v>43831.0</v>
      </c>
      <c r="K93" s="10">
        <v>44196.0</v>
      </c>
      <c r="L93" s="9" t="s">
        <v>1662</v>
      </c>
      <c r="M93" s="9" t="s">
        <v>1663</v>
      </c>
      <c r="N93" s="12">
        <v>-5.805835E9</v>
      </c>
      <c r="O93" s="9" t="s">
        <v>1586</v>
      </c>
    </row>
    <row r="94">
      <c r="A94" s="9" t="s">
        <v>540</v>
      </c>
      <c r="B94" s="10">
        <v>44561.0</v>
      </c>
      <c r="C94" s="11">
        <v>1.0</v>
      </c>
      <c r="D94" s="9" t="s">
        <v>97</v>
      </c>
      <c r="E94" s="11">
        <v>18821.0</v>
      </c>
      <c r="F94" s="9" t="s">
        <v>1661</v>
      </c>
      <c r="G94" s="9" t="s">
        <v>1582</v>
      </c>
      <c r="H94" s="9" t="s">
        <v>1583</v>
      </c>
      <c r="I94" s="9" t="s">
        <v>1665</v>
      </c>
      <c r="J94" s="10">
        <v>43831.0</v>
      </c>
      <c r="K94" s="10">
        <v>44196.0</v>
      </c>
      <c r="L94" s="9" t="s">
        <v>1662</v>
      </c>
      <c r="M94" s="9" t="s">
        <v>1663</v>
      </c>
      <c r="N94" s="12">
        <v>1.91032E8</v>
      </c>
      <c r="O94" s="9" t="s">
        <v>1586</v>
      </c>
    </row>
    <row r="95">
      <c r="A95" s="9" t="s">
        <v>541</v>
      </c>
      <c r="B95" s="10">
        <v>44561.0</v>
      </c>
      <c r="C95" s="11">
        <v>1.0</v>
      </c>
      <c r="D95" s="9" t="s">
        <v>542</v>
      </c>
      <c r="E95" s="11">
        <v>22454.0</v>
      </c>
      <c r="F95" s="9" t="s">
        <v>1661</v>
      </c>
      <c r="G95" s="9" t="s">
        <v>1582</v>
      </c>
      <c r="H95" s="9" t="s">
        <v>1583</v>
      </c>
      <c r="I95" s="9" t="s">
        <v>1665</v>
      </c>
      <c r="J95" s="10">
        <v>43831.0</v>
      </c>
      <c r="K95" s="10">
        <v>44196.0</v>
      </c>
      <c r="L95" s="9" t="s">
        <v>1662</v>
      </c>
      <c r="M95" s="9" t="s">
        <v>1663</v>
      </c>
      <c r="N95" s="12">
        <v>-1.08548E8</v>
      </c>
      <c r="O95" s="9" t="s">
        <v>1586</v>
      </c>
    </row>
    <row r="96">
      <c r="A96" s="9" t="s">
        <v>543</v>
      </c>
      <c r="B96" s="10">
        <v>44561.0</v>
      </c>
      <c r="C96" s="11">
        <v>1.0</v>
      </c>
      <c r="D96" s="9" t="s">
        <v>242</v>
      </c>
      <c r="E96" s="11">
        <v>20575.0</v>
      </c>
      <c r="F96" s="9" t="s">
        <v>1661</v>
      </c>
      <c r="G96" s="9" t="s">
        <v>1582</v>
      </c>
      <c r="H96" s="9" t="s">
        <v>1583</v>
      </c>
      <c r="I96" s="9" t="s">
        <v>1665</v>
      </c>
      <c r="J96" s="10">
        <v>43831.0</v>
      </c>
      <c r="K96" s="10">
        <v>44196.0</v>
      </c>
      <c r="L96" s="9" t="s">
        <v>1662</v>
      </c>
      <c r="M96" s="9" t="s">
        <v>1663</v>
      </c>
      <c r="N96" s="12">
        <v>4.598311E9</v>
      </c>
      <c r="O96" s="9" t="s">
        <v>1586</v>
      </c>
    </row>
    <row r="97">
      <c r="A97" s="9" t="s">
        <v>544</v>
      </c>
      <c r="B97" s="10">
        <v>44561.0</v>
      </c>
      <c r="C97" s="11">
        <v>2.0</v>
      </c>
      <c r="D97" s="9" t="s">
        <v>68</v>
      </c>
      <c r="E97" s="11">
        <v>19771.0</v>
      </c>
      <c r="F97" s="9" t="s">
        <v>1661</v>
      </c>
      <c r="G97" s="9" t="s">
        <v>1582</v>
      </c>
      <c r="H97" s="9" t="s">
        <v>1583</v>
      </c>
      <c r="I97" s="9" t="s">
        <v>1665</v>
      </c>
      <c r="J97" s="10">
        <v>43831.0</v>
      </c>
      <c r="K97" s="10">
        <v>44196.0</v>
      </c>
      <c r="L97" s="9" t="s">
        <v>1662</v>
      </c>
      <c r="M97" s="9" t="s">
        <v>1663</v>
      </c>
      <c r="N97" s="12">
        <v>-4.8189E7</v>
      </c>
      <c r="O97" s="9" t="s">
        <v>1586</v>
      </c>
    </row>
    <row r="98">
      <c r="A98" s="9" t="s">
        <v>545</v>
      </c>
      <c r="B98" s="10">
        <v>44561.0</v>
      </c>
      <c r="C98" s="11">
        <v>1.0</v>
      </c>
      <c r="D98" s="9" t="s">
        <v>226</v>
      </c>
      <c r="E98" s="11">
        <v>21431.0</v>
      </c>
      <c r="F98" s="9" t="s">
        <v>1661</v>
      </c>
      <c r="G98" s="9" t="s">
        <v>1582</v>
      </c>
      <c r="H98" s="9" t="s">
        <v>1583</v>
      </c>
      <c r="I98" s="9" t="s">
        <v>1665</v>
      </c>
      <c r="J98" s="10">
        <v>43831.0</v>
      </c>
      <c r="K98" s="10">
        <v>44196.0</v>
      </c>
      <c r="L98" s="9" t="s">
        <v>1662</v>
      </c>
      <c r="M98" s="9" t="s">
        <v>1663</v>
      </c>
      <c r="N98" s="12">
        <v>1.295116E9</v>
      </c>
      <c r="O98" s="9" t="s">
        <v>1586</v>
      </c>
    </row>
    <row r="99">
      <c r="A99" s="9" t="s">
        <v>546</v>
      </c>
      <c r="B99" s="10">
        <v>44561.0</v>
      </c>
      <c r="C99" s="11">
        <v>1.0</v>
      </c>
      <c r="D99" s="9" t="s">
        <v>547</v>
      </c>
      <c r="E99" s="11">
        <v>20478.0</v>
      </c>
      <c r="F99" s="9" t="s">
        <v>1661</v>
      </c>
      <c r="G99" s="9" t="s">
        <v>1582</v>
      </c>
      <c r="H99" s="9" t="s">
        <v>1583</v>
      </c>
      <c r="I99" s="9" t="s">
        <v>1665</v>
      </c>
      <c r="J99" s="10">
        <v>43831.0</v>
      </c>
      <c r="K99" s="10">
        <v>44196.0</v>
      </c>
      <c r="L99" s="9" t="s">
        <v>1662</v>
      </c>
      <c r="M99" s="9" t="s">
        <v>1663</v>
      </c>
      <c r="N99" s="12">
        <v>-4.54615E8</v>
      </c>
      <c r="O99" s="9" t="s">
        <v>1586</v>
      </c>
    </row>
    <row r="100">
      <c r="A100" s="9" t="s">
        <v>548</v>
      </c>
      <c r="B100" s="10">
        <v>44561.0</v>
      </c>
      <c r="C100" s="11">
        <v>1.0</v>
      </c>
      <c r="D100" s="9" t="s">
        <v>317</v>
      </c>
      <c r="E100" s="11">
        <v>18333.0</v>
      </c>
      <c r="F100" s="9" t="s">
        <v>1661</v>
      </c>
      <c r="G100" s="9" t="s">
        <v>1582</v>
      </c>
      <c r="H100" s="9" t="s">
        <v>1589</v>
      </c>
      <c r="I100" s="9" t="s">
        <v>1665</v>
      </c>
      <c r="J100" s="10">
        <v>43831.0</v>
      </c>
      <c r="K100" s="10">
        <v>44196.0</v>
      </c>
      <c r="L100" s="9" t="s">
        <v>1662</v>
      </c>
      <c r="M100" s="9" t="s">
        <v>1663</v>
      </c>
      <c r="N100" s="12">
        <v>-1.25702E8</v>
      </c>
      <c r="O100" s="9" t="s">
        <v>1586</v>
      </c>
    </row>
    <row r="101">
      <c r="A101" s="9" t="s">
        <v>549</v>
      </c>
      <c r="B101" s="10">
        <v>44561.0</v>
      </c>
      <c r="C101" s="11">
        <v>1.0</v>
      </c>
      <c r="D101" s="9" t="s">
        <v>329</v>
      </c>
      <c r="E101" s="11">
        <v>18368.0</v>
      </c>
      <c r="F101" s="9" t="s">
        <v>1661</v>
      </c>
      <c r="G101" s="9" t="s">
        <v>1582</v>
      </c>
      <c r="H101" s="9" t="s">
        <v>1583</v>
      </c>
      <c r="I101" s="9" t="s">
        <v>1665</v>
      </c>
      <c r="J101" s="10">
        <v>43831.0</v>
      </c>
      <c r="K101" s="10">
        <v>44196.0</v>
      </c>
      <c r="L101" s="9" t="s">
        <v>1662</v>
      </c>
      <c r="M101" s="9" t="s">
        <v>1663</v>
      </c>
      <c r="N101" s="12">
        <v>7.01868E8</v>
      </c>
      <c r="O101" s="9" t="s">
        <v>1586</v>
      </c>
    </row>
    <row r="102">
      <c r="A102" s="9" t="s">
        <v>550</v>
      </c>
      <c r="B102" s="10">
        <v>44561.0</v>
      </c>
      <c r="C102" s="11">
        <v>1.0</v>
      </c>
      <c r="D102" s="9" t="s">
        <v>166</v>
      </c>
      <c r="E102" s="11">
        <v>18376.0</v>
      </c>
      <c r="F102" s="9" t="s">
        <v>1661</v>
      </c>
      <c r="G102" s="9" t="s">
        <v>1582</v>
      </c>
      <c r="H102" s="9" t="s">
        <v>1583</v>
      </c>
      <c r="I102" s="9" t="s">
        <v>1665</v>
      </c>
      <c r="J102" s="10">
        <v>43831.0</v>
      </c>
      <c r="K102" s="10">
        <v>44196.0</v>
      </c>
      <c r="L102" s="9" t="s">
        <v>1662</v>
      </c>
      <c r="M102" s="9" t="s">
        <v>1663</v>
      </c>
      <c r="N102" s="12">
        <v>3.361503E9</v>
      </c>
      <c r="O102" s="9" t="s">
        <v>1586</v>
      </c>
    </row>
    <row r="103">
      <c r="A103" s="9" t="s">
        <v>551</v>
      </c>
      <c r="B103" s="10">
        <v>44561.0</v>
      </c>
      <c r="C103" s="11">
        <v>1.0</v>
      </c>
      <c r="D103" s="9" t="s">
        <v>370</v>
      </c>
      <c r="E103" s="11">
        <v>19330.0</v>
      </c>
      <c r="F103" s="9" t="s">
        <v>1661</v>
      </c>
      <c r="G103" s="9" t="s">
        <v>1582</v>
      </c>
      <c r="H103" s="9" t="s">
        <v>1583</v>
      </c>
      <c r="I103" s="9" t="s">
        <v>1665</v>
      </c>
      <c r="J103" s="10">
        <v>43831.0</v>
      </c>
      <c r="K103" s="10">
        <v>44196.0</v>
      </c>
      <c r="L103" s="9" t="s">
        <v>1662</v>
      </c>
      <c r="M103" s="9" t="s">
        <v>1663</v>
      </c>
      <c r="N103" s="12">
        <v>1.89352E8</v>
      </c>
      <c r="O103" s="9" t="s">
        <v>1586</v>
      </c>
    </row>
    <row r="104">
      <c r="A104" s="9" t="s">
        <v>552</v>
      </c>
      <c r="B104" s="10">
        <v>44561.0</v>
      </c>
      <c r="C104" s="11">
        <v>1.0</v>
      </c>
      <c r="D104" s="9" t="s">
        <v>553</v>
      </c>
      <c r="E104" s="11">
        <v>23167.0</v>
      </c>
      <c r="F104" s="9" t="s">
        <v>1661</v>
      </c>
      <c r="G104" s="9" t="s">
        <v>1582</v>
      </c>
      <c r="H104" s="9" t="s">
        <v>1583</v>
      </c>
      <c r="I104" s="9" t="s">
        <v>1665</v>
      </c>
      <c r="J104" s="10">
        <v>43831.0</v>
      </c>
      <c r="K104" s="10">
        <v>44196.0</v>
      </c>
      <c r="L104" s="9" t="s">
        <v>1662</v>
      </c>
      <c r="M104" s="9" t="s">
        <v>1663</v>
      </c>
      <c r="N104" s="12">
        <v>1.90056E8</v>
      </c>
      <c r="O104" s="9" t="s">
        <v>1586</v>
      </c>
    </row>
    <row r="105">
      <c r="A105" s="9" t="s">
        <v>554</v>
      </c>
      <c r="B105" s="10">
        <v>44561.0</v>
      </c>
      <c r="C105" s="11">
        <v>1.0</v>
      </c>
      <c r="D105" s="9" t="s">
        <v>155</v>
      </c>
      <c r="E105" s="11">
        <v>21849.0</v>
      </c>
      <c r="F105" s="9" t="s">
        <v>1661</v>
      </c>
      <c r="G105" s="9" t="s">
        <v>1582</v>
      </c>
      <c r="H105" s="9" t="s">
        <v>1583</v>
      </c>
      <c r="I105" s="9" t="s">
        <v>1665</v>
      </c>
      <c r="J105" s="10">
        <v>43831.0</v>
      </c>
      <c r="K105" s="10">
        <v>44196.0</v>
      </c>
      <c r="L105" s="9" t="s">
        <v>1662</v>
      </c>
      <c r="M105" s="9" t="s">
        <v>1663</v>
      </c>
      <c r="N105" s="12">
        <v>1.41552E8</v>
      </c>
      <c r="O105" s="9" t="s">
        <v>1586</v>
      </c>
    </row>
    <row r="106">
      <c r="A106" s="9" t="s">
        <v>555</v>
      </c>
      <c r="B106" s="10">
        <v>44561.0</v>
      </c>
      <c r="C106" s="11">
        <v>2.0</v>
      </c>
      <c r="D106" s="9" t="s">
        <v>198</v>
      </c>
      <c r="E106" s="11">
        <v>20010.0</v>
      </c>
      <c r="F106" s="9" t="s">
        <v>1661</v>
      </c>
      <c r="G106" s="9" t="s">
        <v>1582</v>
      </c>
      <c r="H106" s="9" t="s">
        <v>1583</v>
      </c>
      <c r="I106" s="9" t="s">
        <v>1665</v>
      </c>
      <c r="J106" s="10">
        <v>43831.0</v>
      </c>
      <c r="K106" s="10">
        <v>44196.0</v>
      </c>
      <c r="L106" s="9" t="s">
        <v>1662</v>
      </c>
      <c r="M106" s="9" t="s">
        <v>1663</v>
      </c>
      <c r="N106" s="12">
        <v>2.975089E9</v>
      </c>
      <c r="O106" s="9" t="s">
        <v>1586</v>
      </c>
    </row>
    <row r="107">
      <c r="A107" s="9" t="s">
        <v>556</v>
      </c>
      <c r="B107" s="10">
        <v>44561.0</v>
      </c>
      <c r="C107" s="11">
        <v>1.0</v>
      </c>
      <c r="D107" s="9" t="s">
        <v>174</v>
      </c>
      <c r="E107" s="11">
        <v>18597.0</v>
      </c>
      <c r="F107" s="9" t="s">
        <v>1661</v>
      </c>
      <c r="G107" s="9" t="s">
        <v>1582</v>
      </c>
      <c r="H107" s="9" t="s">
        <v>1583</v>
      </c>
      <c r="I107" s="9" t="s">
        <v>1665</v>
      </c>
      <c r="J107" s="10">
        <v>43831.0</v>
      </c>
      <c r="K107" s="10">
        <v>44196.0</v>
      </c>
      <c r="L107" s="9" t="s">
        <v>1662</v>
      </c>
      <c r="M107" s="9" t="s">
        <v>1663</v>
      </c>
      <c r="N107" s="12">
        <v>233000.0</v>
      </c>
      <c r="O107" s="9" t="s">
        <v>1586</v>
      </c>
    </row>
    <row r="108">
      <c r="A108" s="9" t="s">
        <v>557</v>
      </c>
      <c r="B108" s="10">
        <v>44561.0</v>
      </c>
      <c r="C108" s="11">
        <v>3.0</v>
      </c>
      <c r="D108" s="9" t="s">
        <v>558</v>
      </c>
      <c r="E108" s="11">
        <v>25780.0</v>
      </c>
      <c r="F108" s="9" t="s">
        <v>1661</v>
      </c>
      <c r="G108" s="9" t="s">
        <v>1582</v>
      </c>
      <c r="H108" s="9" t="s">
        <v>1583</v>
      </c>
      <c r="I108" s="9" t="s">
        <v>1665</v>
      </c>
      <c r="J108" s="10">
        <v>43831.0</v>
      </c>
      <c r="K108" s="10">
        <v>44196.0</v>
      </c>
      <c r="L108" s="9" t="s">
        <v>1662</v>
      </c>
      <c r="M108" s="9" t="s">
        <v>1663</v>
      </c>
      <c r="N108" s="12">
        <v>-8.0899E7</v>
      </c>
      <c r="O108" s="9" t="s">
        <v>1586</v>
      </c>
    </row>
    <row r="109">
      <c r="A109" s="9" t="s">
        <v>559</v>
      </c>
      <c r="B109" s="10">
        <v>44561.0</v>
      </c>
      <c r="C109" s="11">
        <v>1.0</v>
      </c>
      <c r="D109" s="9" t="s">
        <v>252</v>
      </c>
      <c r="E109" s="11">
        <v>19879.0</v>
      </c>
      <c r="F109" s="9" t="s">
        <v>1661</v>
      </c>
      <c r="G109" s="9" t="s">
        <v>1582</v>
      </c>
      <c r="H109" s="9" t="s">
        <v>1583</v>
      </c>
      <c r="I109" s="9" t="s">
        <v>1665</v>
      </c>
      <c r="J109" s="10">
        <v>43831.0</v>
      </c>
      <c r="K109" s="10">
        <v>44196.0</v>
      </c>
      <c r="L109" s="9" t="s">
        <v>1662</v>
      </c>
      <c r="M109" s="9" t="s">
        <v>1663</v>
      </c>
      <c r="N109" s="12">
        <v>6.91922E8</v>
      </c>
      <c r="O109" s="9" t="s">
        <v>1586</v>
      </c>
    </row>
    <row r="110">
      <c r="A110" s="9" t="s">
        <v>560</v>
      </c>
      <c r="B110" s="10">
        <v>44561.0</v>
      </c>
      <c r="C110" s="11">
        <v>2.0</v>
      </c>
      <c r="D110" s="9" t="s">
        <v>193</v>
      </c>
      <c r="E110" s="11">
        <v>14605.0</v>
      </c>
      <c r="F110" s="9" t="s">
        <v>1661</v>
      </c>
      <c r="G110" s="9" t="s">
        <v>1582</v>
      </c>
      <c r="H110" s="9" t="s">
        <v>1583</v>
      </c>
      <c r="I110" s="9" t="s">
        <v>1665</v>
      </c>
      <c r="J110" s="10">
        <v>43831.0</v>
      </c>
      <c r="K110" s="10">
        <v>44196.0</v>
      </c>
      <c r="L110" s="9" t="s">
        <v>1662</v>
      </c>
      <c r="M110" s="9" t="s">
        <v>1663</v>
      </c>
      <c r="N110" s="12">
        <v>6.77966E8</v>
      </c>
      <c r="O110" s="9" t="s">
        <v>1586</v>
      </c>
    </row>
    <row r="111">
      <c r="A111" s="9" t="s">
        <v>561</v>
      </c>
      <c r="B111" s="10">
        <v>44561.0</v>
      </c>
      <c r="C111" s="11">
        <v>1.0</v>
      </c>
      <c r="D111" s="9" t="s">
        <v>562</v>
      </c>
      <c r="E111" s="11">
        <v>26476.0</v>
      </c>
      <c r="F111" s="9" t="s">
        <v>1661</v>
      </c>
      <c r="G111" s="9" t="s">
        <v>1582</v>
      </c>
      <c r="H111" s="9" t="s">
        <v>1583</v>
      </c>
      <c r="I111" s="9" t="s">
        <v>1665</v>
      </c>
      <c r="J111" s="10">
        <v>43831.0</v>
      </c>
      <c r="K111" s="10">
        <v>44196.0</v>
      </c>
      <c r="L111" s="9" t="s">
        <v>1662</v>
      </c>
      <c r="M111" s="9" t="s">
        <v>1663</v>
      </c>
      <c r="N111" s="12">
        <v>-4.6749E7</v>
      </c>
      <c r="O111" s="9" t="s">
        <v>1586</v>
      </c>
    </row>
    <row r="112">
      <c r="A112" s="9" t="s">
        <v>563</v>
      </c>
      <c r="B112" s="10">
        <v>44561.0</v>
      </c>
      <c r="C112" s="11">
        <v>1.0</v>
      </c>
      <c r="D112" s="9" t="s">
        <v>564</v>
      </c>
      <c r="E112" s="11">
        <v>20001.0</v>
      </c>
      <c r="F112" s="9" t="s">
        <v>1661</v>
      </c>
      <c r="G112" s="9" t="s">
        <v>1582</v>
      </c>
      <c r="H112" s="9" t="s">
        <v>1583</v>
      </c>
      <c r="I112" s="9" t="s">
        <v>1665</v>
      </c>
      <c r="J112" s="10">
        <v>43831.0</v>
      </c>
      <c r="K112" s="10">
        <v>44196.0</v>
      </c>
      <c r="L112" s="9" t="s">
        <v>1662</v>
      </c>
      <c r="M112" s="9" t="s">
        <v>1663</v>
      </c>
      <c r="N112" s="12">
        <v>4000000.0</v>
      </c>
      <c r="O112" s="9" t="s">
        <v>1586</v>
      </c>
    </row>
    <row r="113">
      <c r="A113" s="9" t="s">
        <v>565</v>
      </c>
      <c r="B113" s="10">
        <v>44561.0</v>
      </c>
      <c r="C113" s="11">
        <v>1.0</v>
      </c>
      <c r="D113" s="9" t="s">
        <v>234</v>
      </c>
      <c r="E113" s="11">
        <v>18775.0</v>
      </c>
      <c r="F113" s="9" t="s">
        <v>1661</v>
      </c>
      <c r="G113" s="9" t="s">
        <v>1582</v>
      </c>
      <c r="H113" s="9" t="s">
        <v>1583</v>
      </c>
      <c r="I113" s="9" t="s">
        <v>1665</v>
      </c>
      <c r="J113" s="10">
        <v>43831.0</v>
      </c>
      <c r="K113" s="10">
        <v>44196.0</v>
      </c>
      <c r="L113" s="9" t="s">
        <v>1662</v>
      </c>
      <c r="M113" s="9" t="s">
        <v>1663</v>
      </c>
      <c r="N113" s="12">
        <v>-1.33946E9</v>
      </c>
      <c r="O113" s="9" t="s">
        <v>1586</v>
      </c>
    </row>
    <row r="114">
      <c r="A114" s="9" t="s">
        <v>566</v>
      </c>
      <c r="B114" s="10">
        <v>44561.0</v>
      </c>
      <c r="C114" s="11">
        <v>1.0</v>
      </c>
      <c r="D114" s="9" t="s">
        <v>567</v>
      </c>
      <c r="E114" s="11">
        <v>18759.0</v>
      </c>
      <c r="F114" s="9" t="s">
        <v>1661</v>
      </c>
      <c r="G114" s="9" t="s">
        <v>1582</v>
      </c>
      <c r="H114" s="9" t="s">
        <v>1583</v>
      </c>
      <c r="I114" s="9" t="s">
        <v>1665</v>
      </c>
      <c r="J114" s="10">
        <v>43831.0</v>
      </c>
      <c r="K114" s="10">
        <v>44196.0</v>
      </c>
      <c r="L114" s="9" t="s">
        <v>1662</v>
      </c>
      <c r="M114" s="9" t="s">
        <v>1663</v>
      </c>
      <c r="N114" s="12">
        <v>1411000.0</v>
      </c>
      <c r="O114" s="9" t="s">
        <v>1586</v>
      </c>
    </row>
    <row r="115">
      <c r="A115" s="9" t="s">
        <v>568</v>
      </c>
      <c r="B115" s="10">
        <v>44561.0</v>
      </c>
      <c r="C115" s="11">
        <v>1.0</v>
      </c>
      <c r="D115" s="9" t="s">
        <v>365</v>
      </c>
      <c r="E115" s="11">
        <v>19852.0</v>
      </c>
      <c r="F115" s="9" t="s">
        <v>1661</v>
      </c>
      <c r="G115" s="9" t="s">
        <v>1582</v>
      </c>
      <c r="H115" s="9" t="s">
        <v>1583</v>
      </c>
      <c r="I115" s="9" t="s">
        <v>1665</v>
      </c>
      <c r="J115" s="10">
        <v>43831.0</v>
      </c>
      <c r="K115" s="10">
        <v>44196.0</v>
      </c>
      <c r="L115" s="9" t="s">
        <v>1662</v>
      </c>
      <c r="M115" s="9" t="s">
        <v>1663</v>
      </c>
      <c r="N115" s="12">
        <v>2.18418E8</v>
      </c>
      <c r="O115" s="9" t="s">
        <v>1586</v>
      </c>
    </row>
    <row r="116">
      <c r="A116" s="9" t="s">
        <v>569</v>
      </c>
      <c r="B116" s="10">
        <v>44561.0</v>
      </c>
      <c r="C116" s="11">
        <v>1.0</v>
      </c>
      <c r="D116" s="9" t="s">
        <v>570</v>
      </c>
      <c r="E116" s="11">
        <v>26093.0</v>
      </c>
      <c r="F116" s="9" t="s">
        <v>1661</v>
      </c>
      <c r="G116" s="9" t="s">
        <v>1582</v>
      </c>
      <c r="H116" s="9" t="s">
        <v>1583</v>
      </c>
      <c r="I116" s="9" t="s">
        <v>1665</v>
      </c>
      <c r="J116" s="10">
        <v>43831.0</v>
      </c>
      <c r="K116" s="10">
        <v>44196.0</v>
      </c>
      <c r="L116" s="9" t="s">
        <v>1662</v>
      </c>
      <c r="M116" s="9" t="s">
        <v>1663</v>
      </c>
      <c r="N116" s="12">
        <v>1.8717E7</v>
      </c>
      <c r="O116" s="9" t="s">
        <v>1586</v>
      </c>
    </row>
    <row r="117">
      <c r="A117" s="9" t="s">
        <v>571</v>
      </c>
      <c r="B117" s="10">
        <v>44561.0</v>
      </c>
      <c r="C117" s="11">
        <v>1.0</v>
      </c>
      <c r="D117" s="9" t="s">
        <v>572</v>
      </c>
      <c r="E117" s="11">
        <v>24490.0</v>
      </c>
      <c r="F117" s="9" t="s">
        <v>1661</v>
      </c>
      <c r="G117" s="9" t="s">
        <v>1582</v>
      </c>
      <c r="H117" s="9" t="s">
        <v>1583</v>
      </c>
      <c r="I117" s="9" t="s">
        <v>1665</v>
      </c>
      <c r="J117" s="10">
        <v>43831.0</v>
      </c>
      <c r="K117" s="10">
        <v>44196.0</v>
      </c>
      <c r="L117" s="9" t="s">
        <v>1662</v>
      </c>
      <c r="M117" s="9" t="s">
        <v>1663</v>
      </c>
      <c r="N117" s="12">
        <v>-2.902566E9</v>
      </c>
      <c r="O117" s="9" t="s">
        <v>1586</v>
      </c>
    </row>
    <row r="118">
      <c r="A118" s="9" t="s">
        <v>573</v>
      </c>
      <c r="B118" s="10">
        <v>44561.0</v>
      </c>
      <c r="C118" s="11">
        <v>1.0</v>
      </c>
      <c r="D118" s="9" t="s">
        <v>574</v>
      </c>
      <c r="E118" s="11">
        <v>26883.0</v>
      </c>
      <c r="F118" s="9" t="s">
        <v>1661</v>
      </c>
      <c r="G118" s="9" t="s">
        <v>1582</v>
      </c>
      <c r="H118" s="9" t="s">
        <v>1583</v>
      </c>
      <c r="I118" s="9" t="s">
        <v>1665</v>
      </c>
      <c r="J118" s="10">
        <v>43831.0</v>
      </c>
      <c r="K118" s="10">
        <v>44196.0</v>
      </c>
      <c r="L118" s="9" t="s">
        <v>1662</v>
      </c>
      <c r="M118" s="9" t="s">
        <v>1663</v>
      </c>
      <c r="N118" s="12">
        <v>3.7895E7</v>
      </c>
      <c r="O118" s="9" t="s">
        <v>1586</v>
      </c>
    </row>
    <row r="119">
      <c r="A119" s="9" t="s">
        <v>575</v>
      </c>
      <c r="B119" s="10">
        <v>44561.0</v>
      </c>
      <c r="C119" s="11">
        <v>1.0</v>
      </c>
      <c r="D119" s="9" t="s">
        <v>87</v>
      </c>
      <c r="E119" s="11">
        <v>18724.0</v>
      </c>
      <c r="F119" s="9" t="s">
        <v>1661</v>
      </c>
      <c r="G119" s="9" t="s">
        <v>1582</v>
      </c>
      <c r="H119" s="9" t="s">
        <v>1583</v>
      </c>
      <c r="I119" s="9" t="s">
        <v>1665</v>
      </c>
      <c r="J119" s="10">
        <v>43831.0</v>
      </c>
      <c r="K119" s="10">
        <v>44196.0</v>
      </c>
      <c r="L119" s="9" t="s">
        <v>1662</v>
      </c>
      <c r="M119" s="9" t="s">
        <v>1663</v>
      </c>
      <c r="N119" s="12">
        <v>1.467052E9</v>
      </c>
      <c r="O119" s="9" t="s">
        <v>1586</v>
      </c>
    </row>
    <row r="120">
      <c r="A120" s="9" t="s">
        <v>576</v>
      </c>
      <c r="B120" s="10">
        <v>44561.0</v>
      </c>
      <c r="C120" s="11">
        <v>1.0</v>
      </c>
      <c r="D120" s="9" t="s">
        <v>267</v>
      </c>
      <c r="E120" s="11">
        <v>20788.0</v>
      </c>
      <c r="F120" s="9" t="s">
        <v>1661</v>
      </c>
      <c r="G120" s="9" t="s">
        <v>1582</v>
      </c>
      <c r="H120" s="9" t="s">
        <v>1583</v>
      </c>
      <c r="I120" s="9" t="s">
        <v>1665</v>
      </c>
      <c r="J120" s="10">
        <v>43831.0</v>
      </c>
      <c r="K120" s="10">
        <v>44196.0</v>
      </c>
      <c r="L120" s="9" t="s">
        <v>1662</v>
      </c>
      <c r="M120" s="9" t="s">
        <v>1663</v>
      </c>
      <c r="N120" s="12">
        <v>3.301755E9</v>
      </c>
      <c r="O120" s="9" t="s">
        <v>1586</v>
      </c>
    </row>
    <row r="121">
      <c r="A121" s="9" t="s">
        <v>577</v>
      </c>
      <c r="B121" s="10">
        <v>44561.0</v>
      </c>
      <c r="C121" s="11">
        <v>1.0</v>
      </c>
      <c r="D121" s="9" t="s">
        <v>163</v>
      </c>
      <c r="E121" s="11">
        <v>18953.0</v>
      </c>
      <c r="F121" s="9" t="s">
        <v>1661</v>
      </c>
      <c r="G121" s="9" t="s">
        <v>1582</v>
      </c>
      <c r="H121" s="9" t="s">
        <v>1583</v>
      </c>
      <c r="I121" s="9" t="s">
        <v>1665</v>
      </c>
      <c r="J121" s="10">
        <v>43831.0</v>
      </c>
      <c r="K121" s="10">
        <v>44196.0</v>
      </c>
      <c r="L121" s="9" t="s">
        <v>1662</v>
      </c>
      <c r="M121" s="9" t="s">
        <v>1663</v>
      </c>
      <c r="N121" s="12">
        <v>1.198337E9</v>
      </c>
      <c r="O121" s="9" t="s">
        <v>1586</v>
      </c>
    </row>
    <row r="122">
      <c r="A122" s="9" t="s">
        <v>578</v>
      </c>
      <c r="B122" s="10">
        <v>44561.0</v>
      </c>
      <c r="C122" s="11">
        <v>1.0</v>
      </c>
      <c r="D122" s="9" t="s">
        <v>178</v>
      </c>
      <c r="E122" s="11">
        <v>19763.0</v>
      </c>
      <c r="F122" s="9" t="s">
        <v>1661</v>
      </c>
      <c r="G122" s="9" t="s">
        <v>1582</v>
      </c>
      <c r="H122" s="9" t="s">
        <v>1583</v>
      </c>
      <c r="I122" s="9" t="s">
        <v>1665</v>
      </c>
      <c r="J122" s="10">
        <v>43831.0</v>
      </c>
      <c r="K122" s="10">
        <v>44196.0</v>
      </c>
      <c r="L122" s="9" t="s">
        <v>1662</v>
      </c>
      <c r="M122" s="9" t="s">
        <v>1663</v>
      </c>
      <c r="N122" s="12">
        <v>1.508017E9</v>
      </c>
      <c r="O122" s="9" t="s">
        <v>1586</v>
      </c>
    </row>
    <row r="123">
      <c r="A123" s="9" t="s">
        <v>579</v>
      </c>
      <c r="B123" s="10">
        <v>44561.0</v>
      </c>
      <c r="C123" s="11">
        <v>1.0</v>
      </c>
      <c r="D123" s="9" t="s">
        <v>91</v>
      </c>
      <c r="E123" s="11">
        <v>19119.0</v>
      </c>
      <c r="F123" s="9" t="s">
        <v>1661</v>
      </c>
      <c r="G123" s="9" t="s">
        <v>1582</v>
      </c>
      <c r="H123" s="9" t="s">
        <v>1583</v>
      </c>
      <c r="I123" s="9" t="s">
        <v>1665</v>
      </c>
      <c r="J123" s="10">
        <v>43831.0</v>
      </c>
      <c r="K123" s="10">
        <v>44196.0</v>
      </c>
      <c r="L123" s="9" t="s">
        <v>1662</v>
      </c>
      <c r="M123" s="9" t="s">
        <v>1663</v>
      </c>
      <c r="N123" s="12">
        <v>-124000.0</v>
      </c>
      <c r="O123" s="9" t="s">
        <v>1586</v>
      </c>
    </row>
    <row r="124">
      <c r="A124" s="9" t="s">
        <v>580</v>
      </c>
      <c r="B124" s="10">
        <v>44561.0</v>
      </c>
      <c r="C124" s="11">
        <v>1.0</v>
      </c>
      <c r="D124" s="9" t="s">
        <v>92</v>
      </c>
      <c r="E124" s="11">
        <v>19135.0</v>
      </c>
      <c r="F124" s="9" t="s">
        <v>1661</v>
      </c>
      <c r="G124" s="9" t="s">
        <v>1582</v>
      </c>
      <c r="H124" s="9" t="s">
        <v>1583</v>
      </c>
      <c r="I124" s="9" t="s">
        <v>1665</v>
      </c>
      <c r="J124" s="10">
        <v>43831.0</v>
      </c>
      <c r="K124" s="10">
        <v>44196.0</v>
      </c>
      <c r="L124" s="9" t="s">
        <v>1662</v>
      </c>
      <c r="M124" s="9" t="s">
        <v>1663</v>
      </c>
      <c r="N124" s="12">
        <v>-124000.0</v>
      </c>
      <c r="O124" s="9" t="s">
        <v>1586</v>
      </c>
    </row>
    <row r="125">
      <c r="A125" s="9" t="s">
        <v>581</v>
      </c>
      <c r="B125" s="10">
        <v>44561.0</v>
      </c>
      <c r="C125" s="11">
        <v>1.0</v>
      </c>
      <c r="D125" s="9" t="s">
        <v>582</v>
      </c>
      <c r="E125" s="11">
        <v>19100.0</v>
      </c>
      <c r="F125" s="9" t="s">
        <v>1661</v>
      </c>
      <c r="G125" s="9" t="s">
        <v>1582</v>
      </c>
      <c r="H125" s="9" t="s">
        <v>1583</v>
      </c>
      <c r="I125" s="9" t="s">
        <v>1665</v>
      </c>
      <c r="J125" s="10">
        <v>43831.0</v>
      </c>
      <c r="K125" s="10">
        <v>44196.0</v>
      </c>
      <c r="L125" s="9" t="s">
        <v>1662</v>
      </c>
      <c r="M125" s="9" t="s">
        <v>1663</v>
      </c>
      <c r="N125" s="12">
        <v>-2.14692E8</v>
      </c>
      <c r="O125" s="9" t="s">
        <v>1586</v>
      </c>
    </row>
    <row r="126">
      <c r="A126" s="9" t="s">
        <v>583</v>
      </c>
      <c r="B126" s="10">
        <v>44561.0</v>
      </c>
      <c r="C126" s="11">
        <v>1.0</v>
      </c>
      <c r="D126" s="9" t="s">
        <v>584</v>
      </c>
      <c r="E126" s="11">
        <v>19097.0</v>
      </c>
      <c r="F126" s="9" t="s">
        <v>1661</v>
      </c>
      <c r="G126" s="9" t="s">
        <v>1582</v>
      </c>
      <c r="H126" s="9" t="s">
        <v>1583</v>
      </c>
      <c r="I126" s="9" t="s">
        <v>1665</v>
      </c>
      <c r="J126" s="10">
        <v>43831.0</v>
      </c>
      <c r="K126" s="10">
        <v>44196.0</v>
      </c>
      <c r="L126" s="9" t="s">
        <v>1662</v>
      </c>
      <c r="M126" s="9" t="s">
        <v>1663</v>
      </c>
      <c r="N126" s="12">
        <v>-81000.0</v>
      </c>
      <c r="O126" s="9" t="s">
        <v>1586</v>
      </c>
    </row>
    <row r="127">
      <c r="A127" s="9" t="s">
        <v>585</v>
      </c>
      <c r="B127" s="10">
        <v>44561.0</v>
      </c>
      <c r="C127" s="11">
        <v>1.0</v>
      </c>
      <c r="D127" s="9" t="s">
        <v>586</v>
      </c>
      <c r="E127" s="11">
        <v>22799.0</v>
      </c>
      <c r="F127" s="9" t="s">
        <v>1661</v>
      </c>
      <c r="G127" s="9" t="s">
        <v>1582</v>
      </c>
      <c r="H127" s="9" t="s">
        <v>1583</v>
      </c>
      <c r="I127" s="9" t="s">
        <v>1665</v>
      </c>
      <c r="J127" s="10">
        <v>43831.0</v>
      </c>
      <c r="K127" s="10">
        <v>44196.0</v>
      </c>
      <c r="L127" s="9" t="s">
        <v>1662</v>
      </c>
      <c r="M127" s="9" t="s">
        <v>1663</v>
      </c>
      <c r="N127" s="12">
        <v>4956000.0</v>
      </c>
      <c r="O127" s="9" t="s">
        <v>1586</v>
      </c>
    </row>
    <row r="128">
      <c r="A128" s="9" t="s">
        <v>587</v>
      </c>
      <c r="B128" s="10">
        <v>44561.0</v>
      </c>
      <c r="C128" s="11">
        <v>1.0</v>
      </c>
      <c r="D128" s="9" t="s">
        <v>588</v>
      </c>
      <c r="E128" s="11">
        <v>25925.0</v>
      </c>
      <c r="F128" s="9" t="s">
        <v>1661</v>
      </c>
      <c r="G128" s="9" t="s">
        <v>1582</v>
      </c>
      <c r="H128" s="9" t="s">
        <v>1583</v>
      </c>
      <c r="I128" s="9" t="s">
        <v>1665</v>
      </c>
      <c r="J128" s="10">
        <v>43831.0</v>
      </c>
      <c r="K128" s="10">
        <v>44196.0</v>
      </c>
      <c r="L128" s="9" t="s">
        <v>1662</v>
      </c>
      <c r="M128" s="9" t="s">
        <v>1663</v>
      </c>
      <c r="N128" s="12">
        <v>-3066000.0</v>
      </c>
      <c r="O128" s="9" t="s">
        <v>1586</v>
      </c>
    </row>
    <row r="129">
      <c r="A129" s="9" t="s">
        <v>589</v>
      </c>
      <c r="B129" s="10">
        <v>44561.0</v>
      </c>
      <c r="C129" s="11">
        <v>1.0</v>
      </c>
      <c r="D129" s="9" t="s">
        <v>590</v>
      </c>
      <c r="E129" s="11">
        <v>23442.0</v>
      </c>
      <c r="F129" s="9" t="s">
        <v>1661</v>
      </c>
      <c r="G129" s="9" t="s">
        <v>1582</v>
      </c>
      <c r="H129" s="9" t="s">
        <v>1583</v>
      </c>
      <c r="I129" s="9" t="s">
        <v>1665</v>
      </c>
      <c r="J129" s="10">
        <v>43831.0</v>
      </c>
      <c r="K129" s="10">
        <v>44196.0</v>
      </c>
      <c r="L129" s="9" t="s">
        <v>1662</v>
      </c>
      <c r="M129" s="9" t="s">
        <v>1663</v>
      </c>
      <c r="N129" s="12">
        <v>2.08913E8</v>
      </c>
      <c r="O129" s="9" t="s">
        <v>1586</v>
      </c>
    </row>
    <row r="130">
      <c r="A130" s="9" t="s">
        <v>591</v>
      </c>
      <c r="B130" s="10">
        <v>44561.0</v>
      </c>
      <c r="C130" s="11">
        <v>3.0</v>
      </c>
      <c r="D130" s="9" t="s">
        <v>177</v>
      </c>
      <c r="E130" s="11">
        <v>19453.0</v>
      </c>
      <c r="F130" s="9" t="s">
        <v>1661</v>
      </c>
      <c r="G130" s="9" t="s">
        <v>1582</v>
      </c>
      <c r="H130" s="9" t="s">
        <v>1583</v>
      </c>
      <c r="I130" s="9" t="s">
        <v>1665</v>
      </c>
      <c r="J130" s="10">
        <v>43831.0</v>
      </c>
      <c r="K130" s="10">
        <v>44196.0</v>
      </c>
      <c r="L130" s="9" t="s">
        <v>1662</v>
      </c>
      <c r="M130" s="9" t="s">
        <v>1663</v>
      </c>
      <c r="N130" s="12">
        <v>-4.23988E8</v>
      </c>
      <c r="O130" s="9" t="s">
        <v>1586</v>
      </c>
    </row>
    <row r="131">
      <c r="A131" s="9" t="s">
        <v>592</v>
      </c>
      <c r="B131" s="10">
        <v>44561.0</v>
      </c>
      <c r="C131" s="11">
        <v>1.0</v>
      </c>
      <c r="D131" s="9" t="s">
        <v>133</v>
      </c>
      <c r="E131" s="11">
        <v>19275.0</v>
      </c>
      <c r="F131" s="9" t="s">
        <v>1661</v>
      </c>
      <c r="G131" s="9" t="s">
        <v>1582</v>
      </c>
      <c r="H131" s="9" t="s">
        <v>1583</v>
      </c>
      <c r="I131" s="9" t="s">
        <v>1665</v>
      </c>
      <c r="J131" s="10">
        <v>43831.0</v>
      </c>
      <c r="K131" s="10">
        <v>44196.0</v>
      </c>
      <c r="L131" s="9" t="s">
        <v>1662</v>
      </c>
      <c r="M131" s="9" t="s">
        <v>1663</v>
      </c>
      <c r="N131" s="12">
        <v>3.73487E8</v>
      </c>
      <c r="O131" s="9" t="s">
        <v>1586</v>
      </c>
    </row>
    <row r="132">
      <c r="A132" s="9" t="s">
        <v>593</v>
      </c>
      <c r="B132" s="10">
        <v>44561.0</v>
      </c>
      <c r="C132" s="11">
        <v>1.0</v>
      </c>
      <c r="D132" s="9" t="s">
        <v>594</v>
      </c>
      <c r="E132" s="11">
        <v>19429.0</v>
      </c>
      <c r="F132" s="9" t="s">
        <v>1661</v>
      </c>
      <c r="G132" s="9" t="s">
        <v>1582</v>
      </c>
      <c r="H132" s="9" t="s">
        <v>1589</v>
      </c>
      <c r="I132" s="9" t="s">
        <v>1665</v>
      </c>
      <c r="J132" s="10">
        <v>43831.0</v>
      </c>
      <c r="K132" s="10">
        <v>44196.0</v>
      </c>
      <c r="L132" s="9" t="s">
        <v>1662</v>
      </c>
      <c r="M132" s="9" t="s">
        <v>1663</v>
      </c>
      <c r="N132" s="12">
        <v>8.01928E8</v>
      </c>
      <c r="O132" s="9" t="s">
        <v>1586</v>
      </c>
    </row>
    <row r="133">
      <c r="A133" s="9" t="s">
        <v>595</v>
      </c>
      <c r="B133" s="10">
        <v>44561.0</v>
      </c>
      <c r="C133" s="11">
        <v>1.0</v>
      </c>
      <c r="D133" s="9" t="s">
        <v>596</v>
      </c>
      <c r="E133" s="11">
        <v>24015.0</v>
      </c>
      <c r="F133" s="9" t="s">
        <v>1661</v>
      </c>
      <c r="G133" s="9" t="s">
        <v>1582</v>
      </c>
      <c r="H133" s="9" t="s">
        <v>1583</v>
      </c>
      <c r="I133" s="9" t="s">
        <v>1665</v>
      </c>
      <c r="J133" s="10">
        <v>43831.0</v>
      </c>
      <c r="K133" s="10">
        <v>44196.0</v>
      </c>
      <c r="L133" s="9" t="s">
        <v>1662</v>
      </c>
      <c r="M133" s="9" t="s">
        <v>1663</v>
      </c>
      <c r="N133" s="12">
        <v>1.01239E9</v>
      </c>
      <c r="O133" s="9" t="s">
        <v>1586</v>
      </c>
    </row>
    <row r="134">
      <c r="A134" s="9" t="s">
        <v>597</v>
      </c>
      <c r="B134" s="10">
        <v>44561.0</v>
      </c>
      <c r="C134" s="11">
        <v>1.0</v>
      </c>
      <c r="D134" s="9" t="s">
        <v>598</v>
      </c>
      <c r="E134" s="11">
        <v>26808.0</v>
      </c>
      <c r="F134" s="9" t="s">
        <v>1661</v>
      </c>
      <c r="G134" s="9" t="s">
        <v>1582</v>
      </c>
      <c r="H134" s="9" t="s">
        <v>1583</v>
      </c>
      <c r="I134" s="9" t="s">
        <v>1665</v>
      </c>
      <c r="J134" s="10">
        <v>43831.0</v>
      </c>
      <c r="K134" s="10">
        <v>44196.0</v>
      </c>
      <c r="L134" s="9" t="s">
        <v>1662</v>
      </c>
      <c r="M134" s="9" t="s">
        <v>1663</v>
      </c>
      <c r="N134" s="12">
        <v>1.854181E9</v>
      </c>
      <c r="O134" s="9" t="s">
        <v>1586</v>
      </c>
    </row>
    <row r="135">
      <c r="A135" s="9" t="s">
        <v>599</v>
      </c>
      <c r="B135" s="10">
        <v>44561.0</v>
      </c>
      <c r="C135" s="11">
        <v>1.0</v>
      </c>
      <c r="D135" s="9" t="s">
        <v>600</v>
      </c>
      <c r="E135" s="11">
        <v>24740.0</v>
      </c>
      <c r="F135" s="9" t="s">
        <v>1661</v>
      </c>
      <c r="G135" s="9" t="s">
        <v>1582</v>
      </c>
      <c r="H135" s="9" t="s">
        <v>1583</v>
      </c>
      <c r="I135" s="9" t="s">
        <v>1665</v>
      </c>
      <c r="J135" s="10">
        <v>43831.0</v>
      </c>
      <c r="K135" s="10">
        <v>44196.0</v>
      </c>
      <c r="L135" s="9" t="s">
        <v>1662</v>
      </c>
      <c r="M135" s="9" t="s">
        <v>1663</v>
      </c>
      <c r="N135" s="12">
        <v>1.649576E9</v>
      </c>
      <c r="O135" s="9" t="s">
        <v>1586</v>
      </c>
    </row>
    <row r="136">
      <c r="A136" s="9" t="s">
        <v>601</v>
      </c>
      <c r="B136" s="10">
        <v>44561.0</v>
      </c>
      <c r="C136" s="11">
        <v>1.0</v>
      </c>
      <c r="D136" s="9" t="s">
        <v>196</v>
      </c>
      <c r="E136" s="11">
        <v>21237.0</v>
      </c>
      <c r="F136" s="9" t="s">
        <v>1661</v>
      </c>
      <c r="G136" s="9" t="s">
        <v>1582</v>
      </c>
      <c r="H136" s="9" t="s">
        <v>1583</v>
      </c>
      <c r="I136" s="9" t="s">
        <v>1665</v>
      </c>
      <c r="J136" s="10">
        <v>43831.0</v>
      </c>
      <c r="K136" s="10">
        <v>44196.0</v>
      </c>
      <c r="L136" s="9" t="s">
        <v>1662</v>
      </c>
      <c r="M136" s="9" t="s">
        <v>1663</v>
      </c>
      <c r="N136" s="12">
        <v>1.007606E9</v>
      </c>
      <c r="O136" s="9" t="s">
        <v>1586</v>
      </c>
    </row>
    <row r="137">
      <c r="A137" s="9" t="s">
        <v>602</v>
      </c>
      <c r="B137" s="10">
        <v>44561.0</v>
      </c>
      <c r="C137" s="11">
        <v>1.0</v>
      </c>
      <c r="D137" s="9" t="s">
        <v>603</v>
      </c>
      <c r="E137" s="11">
        <v>21555.0</v>
      </c>
      <c r="F137" s="9" t="s">
        <v>1661</v>
      </c>
      <c r="G137" s="9" t="s">
        <v>1582</v>
      </c>
      <c r="H137" s="9" t="s">
        <v>1583</v>
      </c>
      <c r="I137" s="9" t="s">
        <v>1665</v>
      </c>
      <c r="J137" s="10">
        <v>43831.0</v>
      </c>
      <c r="K137" s="10">
        <v>44196.0</v>
      </c>
      <c r="L137" s="9" t="s">
        <v>1662</v>
      </c>
      <c r="M137" s="9" t="s">
        <v>1663</v>
      </c>
      <c r="N137" s="12">
        <v>1.32698E8</v>
      </c>
      <c r="O137" s="9" t="s">
        <v>1586</v>
      </c>
    </row>
    <row r="138">
      <c r="A138" s="9" t="s">
        <v>604</v>
      </c>
      <c r="B138" s="10">
        <v>44561.0</v>
      </c>
      <c r="C138" s="11">
        <v>1.0</v>
      </c>
      <c r="D138" s="9" t="s">
        <v>605</v>
      </c>
      <c r="E138" s="11">
        <v>24945.0</v>
      </c>
      <c r="F138" s="9" t="s">
        <v>1661</v>
      </c>
      <c r="G138" s="9" t="s">
        <v>1582</v>
      </c>
      <c r="H138" s="9" t="s">
        <v>1583</v>
      </c>
      <c r="I138" s="9" t="s">
        <v>1665</v>
      </c>
      <c r="J138" s="10">
        <v>43831.0</v>
      </c>
      <c r="K138" s="10">
        <v>44196.0</v>
      </c>
      <c r="L138" s="9" t="s">
        <v>1662</v>
      </c>
      <c r="M138" s="9" t="s">
        <v>1663</v>
      </c>
      <c r="N138" s="12">
        <v>2.2135E7</v>
      </c>
      <c r="O138" s="9" t="s">
        <v>1586</v>
      </c>
    </row>
    <row r="139">
      <c r="A139" s="9" t="s">
        <v>606</v>
      </c>
      <c r="B139" s="10">
        <v>44561.0</v>
      </c>
      <c r="C139" s="11">
        <v>1.0</v>
      </c>
      <c r="D139" s="9" t="s">
        <v>84</v>
      </c>
      <c r="E139" s="11">
        <v>19305.0</v>
      </c>
      <c r="F139" s="9" t="s">
        <v>1661</v>
      </c>
      <c r="G139" s="9" t="s">
        <v>1582</v>
      </c>
      <c r="H139" s="9" t="s">
        <v>1583</v>
      </c>
      <c r="I139" s="9" t="s">
        <v>1665</v>
      </c>
      <c r="J139" s="10">
        <v>43831.0</v>
      </c>
      <c r="K139" s="10">
        <v>44196.0</v>
      </c>
      <c r="L139" s="9" t="s">
        <v>1662</v>
      </c>
      <c r="M139" s="9" t="s">
        <v>1663</v>
      </c>
      <c r="N139" s="12">
        <v>-7.0767E7</v>
      </c>
      <c r="O139" s="9" t="s">
        <v>1586</v>
      </c>
    </row>
    <row r="140">
      <c r="A140" s="9" t="s">
        <v>607</v>
      </c>
      <c r="B140" s="10">
        <v>44561.0</v>
      </c>
      <c r="C140" s="11">
        <v>1.0</v>
      </c>
      <c r="D140" s="9" t="s">
        <v>272</v>
      </c>
      <c r="E140" s="11">
        <v>20613.0</v>
      </c>
      <c r="F140" s="9" t="s">
        <v>1661</v>
      </c>
      <c r="G140" s="9" t="s">
        <v>1582</v>
      </c>
      <c r="H140" s="9" t="s">
        <v>1583</v>
      </c>
      <c r="I140" s="9" t="s">
        <v>1665</v>
      </c>
      <c r="J140" s="10">
        <v>43831.0</v>
      </c>
      <c r="K140" s="10">
        <v>44196.0</v>
      </c>
      <c r="L140" s="9" t="s">
        <v>1662</v>
      </c>
      <c r="M140" s="9" t="s">
        <v>1663</v>
      </c>
      <c r="N140" s="12">
        <v>-1.52148E8</v>
      </c>
      <c r="O140" s="9" t="s">
        <v>1586</v>
      </c>
    </row>
    <row r="141">
      <c r="A141" s="9" t="s">
        <v>608</v>
      </c>
      <c r="B141" s="10">
        <v>44561.0</v>
      </c>
      <c r="C141" s="11">
        <v>2.0</v>
      </c>
      <c r="D141" s="9" t="s">
        <v>200</v>
      </c>
      <c r="E141" s="11">
        <v>18309.0</v>
      </c>
      <c r="F141" s="9" t="s">
        <v>1661</v>
      </c>
      <c r="G141" s="9" t="s">
        <v>1582</v>
      </c>
      <c r="H141" s="9" t="s">
        <v>1583</v>
      </c>
      <c r="I141" s="9" t="s">
        <v>1665</v>
      </c>
      <c r="J141" s="10">
        <v>43831.0</v>
      </c>
      <c r="K141" s="10">
        <v>44196.0</v>
      </c>
      <c r="L141" s="9" t="s">
        <v>1662</v>
      </c>
      <c r="M141" s="9" t="s">
        <v>1663</v>
      </c>
      <c r="N141" s="12">
        <v>7.18544E8</v>
      </c>
      <c r="O141" s="9" t="s">
        <v>1586</v>
      </c>
    </row>
    <row r="142">
      <c r="A142" s="9" t="s">
        <v>609</v>
      </c>
      <c r="B142" s="10">
        <v>44561.0</v>
      </c>
      <c r="C142" s="11">
        <v>1.0</v>
      </c>
      <c r="D142" s="9" t="s">
        <v>312</v>
      </c>
      <c r="E142" s="11">
        <v>9717.0</v>
      </c>
      <c r="F142" s="9" t="s">
        <v>1661</v>
      </c>
      <c r="G142" s="9" t="s">
        <v>1582</v>
      </c>
      <c r="H142" s="9" t="s">
        <v>1583</v>
      </c>
      <c r="I142" s="9" t="s">
        <v>1665</v>
      </c>
      <c r="J142" s="10">
        <v>43831.0</v>
      </c>
      <c r="K142" s="10">
        <v>44196.0</v>
      </c>
      <c r="L142" s="9" t="s">
        <v>1662</v>
      </c>
      <c r="M142" s="9" t="s">
        <v>1663</v>
      </c>
      <c r="N142" s="12">
        <v>-190000.0</v>
      </c>
      <c r="O142" s="9" t="s">
        <v>1586</v>
      </c>
    </row>
    <row r="143">
      <c r="A143" s="9" t="s">
        <v>610</v>
      </c>
      <c r="B143" s="10">
        <v>44561.0</v>
      </c>
      <c r="C143" s="11">
        <v>1.0</v>
      </c>
      <c r="D143" s="9" t="s">
        <v>611</v>
      </c>
      <c r="E143" s="11">
        <v>26166.0</v>
      </c>
      <c r="F143" s="9" t="s">
        <v>1661</v>
      </c>
      <c r="G143" s="9" t="s">
        <v>1582</v>
      </c>
      <c r="H143" s="9" t="s">
        <v>1583</v>
      </c>
      <c r="I143" s="9" t="s">
        <v>1665</v>
      </c>
      <c r="J143" s="10">
        <v>43831.0</v>
      </c>
      <c r="K143" s="10">
        <v>44196.0</v>
      </c>
      <c r="L143" s="9" t="s">
        <v>1662</v>
      </c>
      <c r="M143" s="9" t="s">
        <v>1663</v>
      </c>
      <c r="N143" s="12">
        <v>4.3929E7</v>
      </c>
      <c r="O143" s="9" t="s">
        <v>1586</v>
      </c>
    </row>
    <row r="144">
      <c r="A144" s="9" t="s">
        <v>612</v>
      </c>
      <c r="B144" s="10">
        <v>44561.0</v>
      </c>
      <c r="C144" s="11">
        <v>1.0</v>
      </c>
      <c r="D144" s="9" t="s">
        <v>613</v>
      </c>
      <c r="E144" s="11">
        <v>23221.0</v>
      </c>
      <c r="F144" s="9" t="s">
        <v>1661</v>
      </c>
      <c r="G144" s="9" t="s">
        <v>1582</v>
      </c>
      <c r="H144" s="9" t="s">
        <v>1583</v>
      </c>
      <c r="I144" s="9" t="s">
        <v>1665</v>
      </c>
      <c r="J144" s="10">
        <v>43831.0</v>
      </c>
      <c r="K144" s="10">
        <v>44196.0</v>
      </c>
      <c r="L144" s="9" t="s">
        <v>1662</v>
      </c>
      <c r="M144" s="9" t="s">
        <v>1663</v>
      </c>
      <c r="N144" s="12">
        <v>1.65034E8</v>
      </c>
      <c r="O144" s="9" t="s">
        <v>1586</v>
      </c>
    </row>
    <row r="145">
      <c r="A145" s="9" t="s">
        <v>614</v>
      </c>
      <c r="B145" s="10">
        <v>44561.0</v>
      </c>
      <c r="C145" s="11">
        <v>1.0</v>
      </c>
      <c r="D145" s="9" t="s">
        <v>615</v>
      </c>
      <c r="E145" s="11">
        <v>24708.0</v>
      </c>
      <c r="F145" s="9" t="s">
        <v>1661</v>
      </c>
      <c r="G145" s="9" t="s">
        <v>1582</v>
      </c>
      <c r="H145" s="9" t="s">
        <v>1589</v>
      </c>
      <c r="I145" s="9" t="s">
        <v>1665</v>
      </c>
      <c r="J145" s="10">
        <v>43831.0</v>
      </c>
      <c r="K145" s="10">
        <v>44196.0</v>
      </c>
      <c r="L145" s="9" t="s">
        <v>1662</v>
      </c>
      <c r="M145" s="9" t="s">
        <v>1663</v>
      </c>
      <c r="N145" s="12">
        <v>2.527984E9</v>
      </c>
      <c r="O145" s="9" t="s">
        <v>1586</v>
      </c>
    </row>
    <row r="146">
      <c r="A146" s="9" t="s">
        <v>616</v>
      </c>
      <c r="B146" s="10">
        <v>44561.0</v>
      </c>
      <c r="C146" s="11">
        <v>1.0</v>
      </c>
      <c r="D146" s="9" t="s">
        <v>617</v>
      </c>
      <c r="E146" s="11">
        <v>24392.0</v>
      </c>
      <c r="F146" s="9" t="s">
        <v>1661</v>
      </c>
      <c r="G146" s="9" t="s">
        <v>1582</v>
      </c>
      <c r="H146" s="9" t="s">
        <v>1583</v>
      </c>
      <c r="I146" s="9" t="s">
        <v>1665</v>
      </c>
      <c r="J146" s="10">
        <v>43831.0</v>
      </c>
      <c r="K146" s="10">
        <v>44196.0</v>
      </c>
      <c r="L146" s="9" t="s">
        <v>1662</v>
      </c>
      <c r="M146" s="9" t="s">
        <v>1663</v>
      </c>
      <c r="N146" s="12">
        <v>7.83464E8</v>
      </c>
      <c r="O146" s="9" t="s">
        <v>1586</v>
      </c>
    </row>
    <row r="147">
      <c r="A147" s="9" t="s">
        <v>618</v>
      </c>
      <c r="B147" s="10">
        <v>44561.0</v>
      </c>
      <c r="C147" s="11">
        <v>1.0</v>
      </c>
      <c r="D147" s="9" t="s">
        <v>619</v>
      </c>
      <c r="E147" s="11">
        <v>26301.0</v>
      </c>
      <c r="F147" s="9" t="s">
        <v>1661</v>
      </c>
      <c r="G147" s="9" t="s">
        <v>1582</v>
      </c>
      <c r="H147" s="9" t="s">
        <v>1583</v>
      </c>
      <c r="I147" s="9" t="s">
        <v>1665</v>
      </c>
      <c r="J147" s="10">
        <v>43831.0</v>
      </c>
      <c r="K147" s="10">
        <v>44196.0</v>
      </c>
      <c r="L147" s="9" t="s">
        <v>1662</v>
      </c>
      <c r="M147" s="9" t="s">
        <v>1663</v>
      </c>
      <c r="N147" s="12">
        <v>-6985000.0</v>
      </c>
      <c r="O147" s="9" t="s">
        <v>1586</v>
      </c>
    </row>
    <row r="148">
      <c r="A148" s="9" t="s">
        <v>620</v>
      </c>
      <c r="B148" s="10">
        <v>44561.0</v>
      </c>
      <c r="C148" s="11">
        <v>1.0</v>
      </c>
      <c r="D148" s="9" t="s">
        <v>621</v>
      </c>
      <c r="E148" s="11">
        <v>22683.0</v>
      </c>
      <c r="F148" s="9" t="s">
        <v>1661</v>
      </c>
      <c r="G148" s="9" t="s">
        <v>1582</v>
      </c>
      <c r="H148" s="9" t="s">
        <v>1583</v>
      </c>
      <c r="I148" s="9" t="s">
        <v>1665</v>
      </c>
      <c r="J148" s="10">
        <v>43831.0</v>
      </c>
      <c r="K148" s="10">
        <v>44196.0</v>
      </c>
      <c r="L148" s="9" t="s">
        <v>1662</v>
      </c>
      <c r="M148" s="9" t="s">
        <v>1663</v>
      </c>
      <c r="N148" s="12">
        <v>3.9562E7</v>
      </c>
      <c r="O148" s="9" t="s">
        <v>1586</v>
      </c>
    </row>
    <row r="149">
      <c r="A149" s="9" t="s">
        <v>622</v>
      </c>
      <c r="B149" s="10">
        <v>44561.0</v>
      </c>
      <c r="C149" s="11">
        <v>1.0</v>
      </c>
      <c r="D149" s="9" t="s">
        <v>623</v>
      </c>
      <c r="E149" s="11">
        <v>26387.0</v>
      </c>
      <c r="F149" s="9" t="s">
        <v>1661</v>
      </c>
      <c r="G149" s="9" t="s">
        <v>1582</v>
      </c>
      <c r="H149" s="9" t="s">
        <v>1583</v>
      </c>
      <c r="I149" s="9" t="s">
        <v>1665</v>
      </c>
      <c r="J149" s="10">
        <v>43831.0</v>
      </c>
      <c r="K149" s="10">
        <v>44196.0</v>
      </c>
      <c r="L149" s="9" t="s">
        <v>1662</v>
      </c>
      <c r="M149" s="9" t="s">
        <v>1663</v>
      </c>
      <c r="N149" s="12">
        <v>9935000.0</v>
      </c>
      <c r="O149" s="9" t="s">
        <v>1586</v>
      </c>
    </row>
    <row r="150">
      <c r="A150" s="9" t="s">
        <v>624</v>
      </c>
      <c r="B150" s="10">
        <v>44561.0</v>
      </c>
      <c r="C150" s="11">
        <v>1.0</v>
      </c>
      <c r="D150" s="9" t="s">
        <v>625</v>
      </c>
      <c r="E150" s="11">
        <v>22357.0</v>
      </c>
      <c r="F150" s="9" t="s">
        <v>1661</v>
      </c>
      <c r="G150" s="9" t="s">
        <v>1582</v>
      </c>
      <c r="H150" s="9" t="s">
        <v>1583</v>
      </c>
      <c r="I150" s="9" t="s">
        <v>1665</v>
      </c>
      <c r="J150" s="10">
        <v>43831.0</v>
      </c>
      <c r="K150" s="10">
        <v>44196.0</v>
      </c>
      <c r="L150" s="9" t="s">
        <v>1662</v>
      </c>
      <c r="M150" s="9" t="s">
        <v>1663</v>
      </c>
      <c r="N150" s="12">
        <v>1.69071E8</v>
      </c>
      <c r="O150" s="9" t="s">
        <v>1586</v>
      </c>
    </row>
    <row r="151">
      <c r="A151" s="9" t="s">
        <v>626</v>
      </c>
      <c r="B151" s="10">
        <v>44561.0</v>
      </c>
      <c r="C151" s="11">
        <v>1.0</v>
      </c>
      <c r="D151" s="9" t="s">
        <v>627</v>
      </c>
      <c r="E151" s="11">
        <v>19470.0</v>
      </c>
      <c r="F151" s="9" t="s">
        <v>1661</v>
      </c>
      <c r="G151" s="9" t="s">
        <v>1582</v>
      </c>
      <c r="H151" s="9" t="s">
        <v>1589</v>
      </c>
      <c r="I151" s="9" t="s">
        <v>1665</v>
      </c>
      <c r="J151" s="10">
        <v>43831.0</v>
      </c>
      <c r="K151" s="10">
        <v>44196.0</v>
      </c>
      <c r="L151" s="9" t="s">
        <v>1662</v>
      </c>
      <c r="M151" s="9" t="s">
        <v>1663</v>
      </c>
      <c r="N151" s="12">
        <v>1.4838E7</v>
      </c>
      <c r="O151" s="9" t="s">
        <v>1586</v>
      </c>
    </row>
    <row r="152">
      <c r="A152" s="9" t="s">
        <v>628</v>
      </c>
      <c r="B152" s="10">
        <v>44561.0</v>
      </c>
      <c r="C152" s="11">
        <v>1.0</v>
      </c>
      <c r="D152" s="9" t="s">
        <v>629</v>
      </c>
      <c r="E152" s="11">
        <v>25895.0</v>
      </c>
      <c r="F152" s="9" t="s">
        <v>1661</v>
      </c>
      <c r="G152" s="9" t="s">
        <v>1582</v>
      </c>
      <c r="H152" s="9" t="s">
        <v>1583</v>
      </c>
      <c r="I152" s="9" t="s">
        <v>1665</v>
      </c>
      <c r="J152" s="10">
        <v>43831.0</v>
      </c>
      <c r="K152" s="10">
        <v>44196.0</v>
      </c>
      <c r="L152" s="9" t="s">
        <v>1662</v>
      </c>
      <c r="M152" s="9" t="s">
        <v>1663</v>
      </c>
      <c r="N152" s="12">
        <v>7.0587E7</v>
      </c>
      <c r="O152" s="9" t="s">
        <v>1586</v>
      </c>
    </row>
    <row r="153">
      <c r="A153" s="9" t="s">
        <v>630</v>
      </c>
      <c r="B153" s="10">
        <v>44561.0</v>
      </c>
      <c r="C153" s="11">
        <v>1.0</v>
      </c>
      <c r="D153" s="9" t="s">
        <v>631</v>
      </c>
      <c r="E153" s="11">
        <v>24767.0</v>
      </c>
      <c r="F153" s="9" t="s">
        <v>1661</v>
      </c>
      <c r="G153" s="9" t="s">
        <v>1582</v>
      </c>
      <c r="H153" s="9" t="s">
        <v>1583</v>
      </c>
      <c r="I153" s="9" t="s">
        <v>1665</v>
      </c>
      <c r="J153" s="10">
        <v>43831.0</v>
      </c>
      <c r="K153" s="10">
        <v>44196.0</v>
      </c>
      <c r="L153" s="9" t="s">
        <v>1662</v>
      </c>
      <c r="M153" s="9" t="s">
        <v>1663</v>
      </c>
      <c r="N153" s="12">
        <v>6.5781E7</v>
      </c>
      <c r="O153" s="9" t="s">
        <v>1586</v>
      </c>
    </row>
    <row r="154">
      <c r="A154" s="9" t="s">
        <v>632</v>
      </c>
      <c r="B154" s="10">
        <v>44561.0</v>
      </c>
      <c r="C154" s="11">
        <v>1.0</v>
      </c>
      <c r="D154" s="9" t="s">
        <v>633</v>
      </c>
      <c r="E154" s="11">
        <v>24821.0</v>
      </c>
      <c r="F154" s="9" t="s">
        <v>1661</v>
      </c>
      <c r="G154" s="9" t="s">
        <v>1582</v>
      </c>
      <c r="H154" s="9" t="s">
        <v>1583</v>
      </c>
      <c r="I154" s="9" t="s">
        <v>1665</v>
      </c>
      <c r="J154" s="10">
        <v>43831.0</v>
      </c>
      <c r="K154" s="10">
        <v>44196.0</v>
      </c>
      <c r="L154" s="9" t="s">
        <v>1662</v>
      </c>
      <c r="M154" s="9" t="s">
        <v>1663</v>
      </c>
      <c r="N154" s="12">
        <v>4.28329E8</v>
      </c>
      <c r="O154" s="9" t="s">
        <v>1586</v>
      </c>
    </row>
    <row r="155">
      <c r="A155" s="9" t="s">
        <v>634</v>
      </c>
      <c r="B155" s="10">
        <v>44561.0</v>
      </c>
      <c r="C155" s="11">
        <v>1.0</v>
      </c>
      <c r="D155" s="9" t="s">
        <v>635</v>
      </c>
      <c r="E155" s="11">
        <v>25372.0</v>
      </c>
      <c r="F155" s="9" t="s">
        <v>1661</v>
      </c>
      <c r="G155" s="9" t="s">
        <v>1582</v>
      </c>
      <c r="H155" s="9" t="s">
        <v>1583</v>
      </c>
      <c r="I155" s="9" t="s">
        <v>1665</v>
      </c>
      <c r="J155" s="10">
        <v>43831.0</v>
      </c>
      <c r="K155" s="10">
        <v>44196.0</v>
      </c>
      <c r="L155" s="9" t="s">
        <v>1662</v>
      </c>
      <c r="M155" s="9" t="s">
        <v>1663</v>
      </c>
      <c r="N155" s="12">
        <v>1.398E9</v>
      </c>
      <c r="O155" s="9" t="s">
        <v>1586</v>
      </c>
    </row>
    <row r="156">
      <c r="A156" s="9" t="s">
        <v>636</v>
      </c>
      <c r="B156" s="10">
        <v>44561.0</v>
      </c>
      <c r="C156" s="11">
        <v>1.0</v>
      </c>
      <c r="D156" s="9" t="s">
        <v>217</v>
      </c>
      <c r="E156" s="11">
        <v>19569.0</v>
      </c>
      <c r="F156" s="9" t="s">
        <v>1661</v>
      </c>
      <c r="G156" s="9" t="s">
        <v>1582</v>
      </c>
      <c r="H156" s="9" t="s">
        <v>1583</v>
      </c>
      <c r="I156" s="9" t="s">
        <v>1665</v>
      </c>
      <c r="J156" s="10">
        <v>43831.0</v>
      </c>
      <c r="K156" s="10">
        <v>44196.0</v>
      </c>
      <c r="L156" s="9" t="s">
        <v>1662</v>
      </c>
      <c r="M156" s="9" t="s">
        <v>1663</v>
      </c>
      <c r="N156" s="12">
        <v>-5.988128E9</v>
      </c>
      <c r="O156" s="9" t="s">
        <v>1586</v>
      </c>
    </row>
    <row r="157">
      <c r="A157" s="9" t="s">
        <v>637</v>
      </c>
      <c r="B157" s="10">
        <v>44561.0</v>
      </c>
      <c r="C157" s="11">
        <v>3.0</v>
      </c>
      <c r="D157" s="9" t="s">
        <v>199</v>
      </c>
      <c r="E157" s="11">
        <v>16608.0</v>
      </c>
      <c r="F157" s="9" t="s">
        <v>1661</v>
      </c>
      <c r="G157" s="9" t="s">
        <v>1582</v>
      </c>
      <c r="H157" s="9" t="s">
        <v>1583</v>
      </c>
      <c r="I157" s="9" t="s">
        <v>1665</v>
      </c>
      <c r="J157" s="10">
        <v>43831.0</v>
      </c>
      <c r="K157" s="10">
        <v>44196.0</v>
      </c>
      <c r="L157" s="9" t="s">
        <v>1662</v>
      </c>
      <c r="M157" s="9" t="s">
        <v>1663</v>
      </c>
      <c r="N157" s="12">
        <v>7.00273E8</v>
      </c>
      <c r="O157" s="9" t="s">
        <v>1586</v>
      </c>
    </row>
    <row r="158">
      <c r="A158" s="9" t="s">
        <v>638</v>
      </c>
      <c r="B158" s="10">
        <v>44561.0</v>
      </c>
      <c r="C158" s="11">
        <v>1.0</v>
      </c>
      <c r="D158" s="9" t="s">
        <v>639</v>
      </c>
      <c r="E158" s="11">
        <v>25410.0</v>
      </c>
      <c r="F158" s="9" t="s">
        <v>1661</v>
      </c>
      <c r="G158" s="9" t="s">
        <v>1582</v>
      </c>
      <c r="H158" s="9" t="s">
        <v>1583</v>
      </c>
      <c r="I158" s="9" t="s">
        <v>1665</v>
      </c>
      <c r="J158" s="10">
        <v>43831.0</v>
      </c>
      <c r="K158" s="10">
        <v>44196.0</v>
      </c>
      <c r="L158" s="9" t="s">
        <v>1662</v>
      </c>
      <c r="M158" s="9" t="s">
        <v>1663</v>
      </c>
      <c r="N158" s="12">
        <v>-1.40437E8</v>
      </c>
      <c r="O158" s="9" t="s">
        <v>1586</v>
      </c>
    </row>
    <row r="159">
      <c r="A159" s="9" t="s">
        <v>640</v>
      </c>
      <c r="B159" s="10">
        <v>44561.0</v>
      </c>
      <c r="C159" s="11">
        <v>1.0</v>
      </c>
      <c r="D159" s="9" t="s">
        <v>641</v>
      </c>
      <c r="E159" s="11">
        <v>22608.0</v>
      </c>
      <c r="F159" s="9" t="s">
        <v>1661</v>
      </c>
      <c r="G159" s="9" t="s">
        <v>1582</v>
      </c>
      <c r="H159" s="9" t="s">
        <v>1583</v>
      </c>
      <c r="I159" s="9" t="s">
        <v>1665</v>
      </c>
      <c r="J159" s="10">
        <v>43831.0</v>
      </c>
      <c r="K159" s="10">
        <v>44196.0</v>
      </c>
      <c r="L159" s="9" t="s">
        <v>1662</v>
      </c>
      <c r="M159" s="9" t="s">
        <v>1663</v>
      </c>
      <c r="N159" s="12">
        <v>9.6033E7</v>
      </c>
      <c r="O159" s="9" t="s">
        <v>1586</v>
      </c>
    </row>
    <row r="160">
      <c r="A160" s="9" t="s">
        <v>642</v>
      </c>
      <c r="B160" s="10">
        <v>44561.0</v>
      </c>
      <c r="C160" s="11">
        <v>2.0</v>
      </c>
      <c r="D160" s="9" t="s">
        <v>643</v>
      </c>
      <c r="E160" s="11">
        <v>19909.0</v>
      </c>
      <c r="F160" s="9" t="s">
        <v>1661</v>
      </c>
      <c r="G160" s="9" t="s">
        <v>1582</v>
      </c>
      <c r="H160" s="9" t="s">
        <v>1583</v>
      </c>
      <c r="I160" s="9" t="s">
        <v>1665</v>
      </c>
      <c r="J160" s="10">
        <v>43831.0</v>
      </c>
      <c r="K160" s="10">
        <v>44196.0</v>
      </c>
      <c r="L160" s="9" t="s">
        <v>1662</v>
      </c>
      <c r="M160" s="9" t="s">
        <v>1663</v>
      </c>
      <c r="N160" s="12">
        <v>-2.93879E8</v>
      </c>
      <c r="O160" s="9" t="s">
        <v>1586</v>
      </c>
    </row>
    <row r="161">
      <c r="A161" s="9" t="s">
        <v>644</v>
      </c>
      <c r="B161" s="10">
        <v>44561.0</v>
      </c>
      <c r="C161" s="11">
        <v>2.0</v>
      </c>
      <c r="D161" s="9" t="s">
        <v>645</v>
      </c>
      <c r="E161" s="11">
        <v>19925.0</v>
      </c>
      <c r="F161" s="9" t="s">
        <v>1661</v>
      </c>
      <c r="G161" s="9" t="s">
        <v>1582</v>
      </c>
      <c r="H161" s="9" t="s">
        <v>1583</v>
      </c>
      <c r="I161" s="9" t="s">
        <v>1665</v>
      </c>
      <c r="J161" s="10">
        <v>43831.0</v>
      </c>
      <c r="K161" s="10">
        <v>44196.0</v>
      </c>
      <c r="L161" s="9" t="s">
        <v>1662</v>
      </c>
      <c r="M161" s="9" t="s">
        <v>1663</v>
      </c>
      <c r="N161" s="12">
        <v>2.06269E8</v>
      </c>
      <c r="O161" s="9" t="s">
        <v>1586</v>
      </c>
    </row>
    <row r="162">
      <c r="A162" s="9" t="s">
        <v>646</v>
      </c>
      <c r="B162" s="10">
        <v>44561.0</v>
      </c>
      <c r="C162" s="11">
        <v>1.0</v>
      </c>
      <c r="D162" s="9" t="s">
        <v>102</v>
      </c>
      <c r="E162" s="11">
        <v>20320.0</v>
      </c>
      <c r="F162" s="9" t="s">
        <v>1661</v>
      </c>
      <c r="G162" s="9" t="s">
        <v>1582</v>
      </c>
      <c r="H162" s="9" t="s">
        <v>1583</v>
      </c>
      <c r="I162" s="9" t="s">
        <v>1665</v>
      </c>
      <c r="J162" s="10">
        <v>43831.0</v>
      </c>
      <c r="K162" s="10">
        <v>44196.0</v>
      </c>
      <c r="L162" s="9" t="s">
        <v>1662</v>
      </c>
      <c r="M162" s="9" t="s">
        <v>1663</v>
      </c>
      <c r="N162" s="12">
        <v>1.055535E9</v>
      </c>
      <c r="O162" s="9" t="s">
        <v>1586</v>
      </c>
    </row>
    <row r="163">
      <c r="A163" s="9" t="s">
        <v>647</v>
      </c>
      <c r="B163" s="10">
        <v>44561.0</v>
      </c>
      <c r="C163" s="11">
        <v>1.0</v>
      </c>
      <c r="D163" s="9" t="s">
        <v>101</v>
      </c>
      <c r="E163" s="11">
        <v>20303.0</v>
      </c>
      <c r="F163" s="9" t="s">
        <v>1661</v>
      </c>
      <c r="G163" s="9" t="s">
        <v>1582</v>
      </c>
      <c r="H163" s="9" t="s">
        <v>1583</v>
      </c>
      <c r="I163" s="9" t="s">
        <v>1665</v>
      </c>
      <c r="J163" s="10">
        <v>43831.0</v>
      </c>
      <c r="K163" s="10">
        <v>44196.0</v>
      </c>
      <c r="L163" s="9" t="s">
        <v>1662</v>
      </c>
      <c r="M163" s="9" t="s">
        <v>1663</v>
      </c>
      <c r="N163" s="12">
        <v>1.201554E9</v>
      </c>
      <c r="O163" s="9" t="s">
        <v>1586</v>
      </c>
    </row>
    <row r="164">
      <c r="A164" s="9" t="s">
        <v>648</v>
      </c>
      <c r="B164" s="10">
        <v>44286.0</v>
      </c>
      <c r="C164" s="11">
        <v>1.0</v>
      </c>
      <c r="D164" s="9" t="s">
        <v>649</v>
      </c>
      <c r="E164" s="11">
        <v>23981.0</v>
      </c>
      <c r="F164" s="9" t="s">
        <v>1661</v>
      </c>
      <c r="G164" s="9" t="s">
        <v>1582</v>
      </c>
      <c r="H164" s="9" t="s">
        <v>1583</v>
      </c>
      <c r="I164" s="9" t="s">
        <v>1665</v>
      </c>
      <c r="J164" s="10">
        <v>43556.0</v>
      </c>
      <c r="K164" s="10">
        <v>43921.0</v>
      </c>
      <c r="L164" s="9" t="s">
        <v>1662</v>
      </c>
      <c r="M164" s="9" t="s">
        <v>1663</v>
      </c>
      <c r="N164" s="12">
        <v>1.9391E7</v>
      </c>
      <c r="O164" s="9" t="s">
        <v>1586</v>
      </c>
    </row>
    <row r="165">
      <c r="A165" s="9" t="s">
        <v>650</v>
      </c>
      <c r="B165" s="10">
        <v>44561.0</v>
      </c>
      <c r="C165" s="11">
        <v>1.0</v>
      </c>
      <c r="D165" s="9" t="s">
        <v>93</v>
      </c>
      <c r="E165" s="11">
        <v>18546.0</v>
      </c>
      <c r="F165" s="9" t="s">
        <v>1661</v>
      </c>
      <c r="G165" s="9" t="s">
        <v>1582</v>
      </c>
      <c r="H165" s="9" t="s">
        <v>1583</v>
      </c>
      <c r="I165" s="9" t="s">
        <v>1665</v>
      </c>
      <c r="J165" s="10">
        <v>43831.0</v>
      </c>
      <c r="K165" s="10">
        <v>44196.0</v>
      </c>
      <c r="L165" s="9" t="s">
        <v>1662</v>
      </c>
      <c r="M165" s="9" t="s">
        <v>1663</v>
      </c>
      <c r="N165" s="12">
        <v>1.34598E8</v>
      </c>
      <c r="O165" s="9" t="s">
        <v>1586</v>
      </c>
    </row>
    <row r="166">
      <c r="A166" s="9" t="s">
        <v>651</v>
      </c>
      <c r="B166" s="10">
        <v>44561.0</v>
      </c>
      <c r="C166" s="11">
        <v>1.0</v>
      </c>
      <c r="D166" s="9" t="s">
        <v>652</v>
      </c>
      <c r="E166" s="11">
        <v>23531.0</v>
      </c>
      <c r="F166" s="9" t="s">
        <v>1661</v>
      </c>
      <c r="G166" s="9" t="s">
        <v>1582</v>
      </c>
      <c r="H166" s="9" t="s">
        <v>1583</v>
      </c>
      <c r="I166" s="9" t="s">
        <v>1665</v>
      </c>
      <c r="J166" s="10">
        <v>43831.0</v>
      </c>
      <c r="K166" s="10">
        <v>44196.0</v>
      </c>
      <c r="L166" s="9" t="s">
        <v>1662</v>
      </c>
      <c r="M166" s="9" t="s">
        <v>1663</v>
      </c>
      <c r="N166" s="12">
        <v>1.612548E9</v>
      </c>
      <c r="O166" s="9" t="s">
        <v>1586</v>
      </c>
    </row>
    <row r="167">
      <c r="A167" s="9" t="s">
        <v>653</v>
      </c>
      <c r="B167" s="10">
        <v>44561.0</v>
      </c>
      <c r="C167" s="11">
        <v>1.0</v>
      </c>
      <c r="D167" s="9" t="s">
        <v>117</v>
      </c>
      <c r="E167" s="11">
        <v>14869.0</v>
      </c>
      <c r="F167" s="9" t="s">
        <v>1661</v>
      </c>
      <c r="G167" s="9" t="s">
        <v>1582</v>
      </c>
      <c r="H167" s="9" t="s">
        <v>1583</v>
      </c>
      <c r="I167" s="9" t="s">
        <v>1665</v>
      </c>
      <c r="J167" s="10">
        <v>43831.0</v>
      </c>
      <c r="K167" s="10">
        <v>44196.0</v>
      </c>
      <c r="L167" s="9" t="s">
        <v>1662</v>
      </c>
      <c r="M167" s="9" t="s">
        <v>1663</v>
      </c>
      <c r="N167" s="12">
        <v>2.65181E8</v>
      </c>
      <c r="O167" s="9" t="s">
        <v>1586</v>
      </c>
    </row>
    <row r="168">
      <c r="A168" s="9" t="s">
        <v>654</v>
      </c>
      <c r="B168" s="10">
        <v>44561.0</v>
      </c>
      <c r="C168" s="11">
        <v>1.0</v>
      </c>
      <c r="D168" s="9" t="s">
        <v>655</v>
      </c>
      <c r="E168" s="11">
        <v>19720.0</v>
      </c>
      <c r="F168" s="9" t="s">
        <v>1661</v>
      </c>
      <c r="G168" s="9" t="s">
        <v>1582</v>
      </c>
      <c r="H168" s="9" t="s">
        <v>1589</v>
      </c>
      <c r="I168" s="9" t="s">
        <v>1665</v>
      </c>
      <c r="J168" s="10">
        <v>43831.0</v>
      </c>
      <c r="K168" s="10">
        <v>44196.0</v>
      </c>
      <c r="L168" s="9" t="s">
        <v>1662</v>
      </c>
      <c r="M168" s="9" t="s">
        <v>1663</v>
      </c>
      <c r="N168" s="12">
        <v>-2.65682E8</v>
      </c>
      <c r="O168" s="9" t="s">
        <v>1586</v>
      </c>
    </row>
    <row r="169">
      <c r="A169" s="9" t="s">
        <v>656</v>
      </c>
      <c r="B169" s="10">
        <v>44561.0</v>
      </c>
      <c r="C169" s="11">
        <v>1.0</v>
      </c>
      <c r="D169" s="9" t="s">
        <v>261</v>
      </c>
      <c r="E169" s="11">
        <v>20338.0</v>
      </c>
      <c r="F169" s="9" t="s">
        <v>1661</v>
      </c>
      <c r="G169" s="9" t="s">
        <v>1582</v>
      </c>
      <c r="H169" s="9" t="s">
        <v>1583</v>
      </c>
      <c r="I169" s="9" t="s">
        <v>1665</v>
      </c>
      <c r="J169" s="10">
        <v>43831.0</v>
      </c>
      <c r="K169" s="10">
        <v>44196.0</v>
      </c>
      <c r="L169" s="9" t="s">
        <v>1662</v>
      </c>
      <c r="M169" s="9" t="s">
        <v>1663</v>
      </c>
      <c r="N169" s="12">
        <v>7.63844E8</v>
      </c>
      <c r="O169" s="9" t="s">
        <v>1586</v>
      </c>
    </row>
    <row r="170">
      <c r="A170" s="9" t="s">
        <v>657</v>
      </c>
      <c r="B170" s="10">
        <v>44561.0</v>
      </c>
      <c r="C170" s="11">
        <v>1.0</v>
      </c>
      <c r="D170" s="9" t="s">
        <v>96</v>
      </c>
      <c r="E170" s="11">
        <v>14168.0</v>
      </c>
      <c r="F170" s="9" t="s">
        <v>1661</v>
      </c>
      <c r="G170" s="9" t="s">
        <v>1582</v>
      </c>
      <c r="H170" s="9" t="s">
        <v>1583</v>
      </c>
      <c r="I170" s="9" t="s">
        <v>1665</v>
      </c>
      <c r="J170" s="10">
        <v>43831.0</v>
      </c>
      <c r="K170" s="10">
        <v>44196.0</v>
      </c>
      <c r="L170" s="9" t="s">
        <v>1662</v>
      </c>
      <c r="M170" s="9" t="s">
        <v>1663</v>
      </c>
      <c r="N170" s="12">
        <v>-3066000.0</v>
      </c>
      <c r="O170" s="9" t="s">
        <v>1586</v>
      </c>
    </row>
    <row r="171">
      <c r="A171" s="9" t="s">
        <v>658</v>
      </c>
      <c r="B171" s="10">
        <v>44561.0</v>
      </c>
      <c r="C171" s="11">
        <v>1.0</v>
      </c>
      <c r="D171" s="9" t="s">
        <v>308</v>
      </c>
      <c r="E171" s="11">
        <v>9520.0</v>
      </c>
      <c r="F171" s="9" t="s">
        <v>1661</v>
      </c>
      <c r="G171" s="9" t="s">
        <v>1582</v>
      </c>
      <c r="H171" s="9" t="s">
        <v>1583</v>
      </c>
      <c r="I171" s="9" t="s">
        <v>1665</v>
      </c>
      <c r="J171" s="10">
        <v>43831.0</v>
      </c>
      <c r="K171" s="10">
        <v>44196.0</v>
      </c>
      <c r="L171" s="9" t="s">
        <v>1662</v>
      </c>
      <c r="M171" s="9" t="s">
        <v>1663</v>
      </c>
      <c r="N171" s="12">
        <v>16000.0</v>
      </c>
      <c r="O171" s="9" t="s">
        <v>1586</v>
      </c>
    </row>
    <row r="172">
      <c r="A172" s="9" t="s">
        <v>659</v>
      </c>
      <c r="B172" s="10">
        <v>44561.0</v>
      </c>
      <c r="C172" s="11">
        <v>1.0</v>
      </c>
      <c r="D172" s="9" t="s">
        <v>660</v>
      </c>
      <c r="E172" s="11">
        <v>24864.0</v>
      </c>
      <c r="F172" s="9" t="s">
        <v>1661</v>
      </c>
      <c r="G172" s="9" t="s">
        <v>1582</v>
      </c>
      <c r="H172" s="9" t="s">
        <v>1583</v>
      </c>
      <c r="I172" s="9" t="s">
        <v>1665</v>
      </c>
      <c r="J172" s="10">
        <v>43831.0</v>
      </c>
      <c r="K172" s="10">
        <v>44196.0</v>
      </c>
      <c r="L172" s="9" t="s">
        <v>1662</v>
      </c>
      <c r="M172" s="9" t="s">
        <v>1663</v>
      </c>
      <c r="N172" s="12">
        <v>1.24308E8</v>
      </c>
      <c r="O172" s="9" t="s">
        <v>1586</v>
      </c>
    </row>
    <row r="173">
      <c r="A173" s="9" t="s">
        <v>661</v>
      </c>
      <c r="B173" s="10">
        <v>44561.0</v>
      </c>
      <c r="C173" s="11">
        <v>1.0</v>
      </c>
      <c r="D173" s="9" t="s">
        <v>268</v>
      </c>
      <c r="E173" s="11">
        <v>16268.0</v>
      </c>
      <c r="F173" s="9" t="s">
        <v>1661</v>
      </c>
      <c r="G173" s="9" t="s">
        <v>1582</v>
      </c>
      <c r="H173" s="9" t="s">
        <v>1583</v>
      </c>
      <c r="I173" s="9" t="s">
        <v>1665</v>
      </c>
      <c r="J173" s="10">
        <v>43831.0</v>
      </c>
      <c r="K173" s="10">
        <v>44196.0</v>
      </c>
      <c r="L173" s="9" t="s">
        <v>1662</v>
      </c>
      <c r="M173" s="9" t="s">
        <v>1663</v>
      </c>
      <c r="N173" s="12">
        <v>-6294000.0</v>
      </c>
      <c r="O173" s="9" t="s">
        <v>1586</v>
      </c>
    </row>
    <row r="174">
      <c r="A174" s="9" t="s">
        <v>662</v>
      </c>
      <c r="B174" s="10">
        <v>44561.0</v>
      </c>
      <c r="C174" s="11">
        <v>1.0</v>
      </c>
      <c r="D174" s="9" t="s">
        <v>663</v>
      </c>
      <c r="E174" s="11">
        <v>22810.0</v>
      </c>
      <c r="F174" s="9" t="s">
        <v>1661</v>
      </c>
      <c r="G174" s="9" t="s">
        <v>1582</v>
      </c>
      <c r="H174" s="9" t="s">
        <v>1583</v>
      </c>
      <c r="I174" s="9" t="s">
        <v>1665</v>
      </c>
      <c r="J174" s="10">
        <v>43831.0</v>
      </c>
      <c r="K174" s="10">
        <v>44196.0</v>
      </c>
      <c r="L174" s="9" t="s">
        <v>1662</v>
      </c>
      <c r="M174" s="9" t="s">
        <v>1663</v>
      </c>
      <c r="N174" s="12">
        <v>-1.08411E8</v>
      </c>
      <c r="O174" s="9" t="s">
        <v>1586</v>
      </c>
    </row>
    <row r="175">
      <c r="A175" s="9" t="s">
        <v>664</v>
      </c>
      <c r="B175" s="10">
        <v>44561.0</v>
      </c>
      <c r="C175" s="11">
        <v>3.0</v>
      </c>
      <c r="D175" s="9" t="s">
        <v>665</v>
      </c>
      <c r="E175" s="11">
        <v>25003.0</v>
      </c>
      <c r="F175" s="9" t="s">
        <v>1661</v>
      </c>
      <c r="G175" s="9" t="s">
        <v>1582</v>
      </c>
      <c r="H175" s="9" t="s">
        <v>1583</v>
      </c>
      <c r="I175" s="9" t="s">
        <v>1665</v>
      </c>
      <c r="J175" s="10">
        <v>43831.0</v>
      </c>
      <c r="K175" s="10">
        <v>44196.0</v>
      </c>
      <c r="L175" s="9" t="s">
        <v>1662</v>
      </c>
      <c r="M175" s="9" t="s">
        <v>1663</v>
      </c>
      <c r="N175" s="12">
        <v>2.76021E8</v>
      </c>
      <c r="O175" s="9" t="s">
        <v>1586</v>
      </c>
    </row>
    <row r="176">
      <c r="A176" s="9" t="s">
        <v>666</v>
      </c>
      <c r="B176" s="10">
        <v>44561.0</v>
      </c>
      <c r="C176" s="11">
        <v>2.0</v>
      </c>
      <c r="D176" s="9" t="s">
        <v>667</v>
      </c>
      <c r="E176" s="11">
        <v>23965.0</v>
      </c>
      <c r="F176" s="9" t="s">
        <v>1661</v>
      </c>
      <c r="G176" s="9" t="s">
        <v>1582</v>
      </c>
      <c r="H176" s="9" t="s">
        <v>1583</v>
      </c>
      <c r="I176" s="9" t="s">
        <v>1665</v>
      </c>
      <c r="J176" s="10">
        <v>43831.0</v>
      </c>
      <c r="K176" s="10">
        <v>44196.0</v>
      </c>
      <c r="L176" s="9" t="s">
        <v>1662</v>
      </c>
      <c r="M176" s="9" t="s">
        <v>1663</v>
      </c>
      <c r="N176" s="12">
        <v>-4.4628E7</v>
      </c>
      <c r="O176" s="9" t="s">
        <v>1586</v>
      </c>
    </row>
    <row r="177">
      <c r="A177" s="9" t="s">
        <v>668</v>
      </c>
      <c r="B177" s="10">
        <v>44561.0</v>
      </c>
      <c r="C177" s="11">
        <v>1.0</v>
      </c>
      <c r="D177" s="9" t="s">
        <v>669</v>
      </c>
      <c r="E177" s="11">
        <v>23264.0</v>
      </c>
      <c r="F177" s="9" t="s">
        <v>1661</v>
      </c>
      <c r="G177" s="9" t="s">
        <v>1582</v>
      </c>
      <c r="H177" s="9" t="s">
        <v>1583</v>
      </c>
      <c r="I177" s="9" t="s">
        <v>1665</v>
      </c>
      <c r="J177" s="10">
        <v>43831.0</v>
      </c>
      <c r="K177" s="10">
        <v>44196.0</v>
      </c>
      <c r="L177" s="9" t="s">
        <v>1662</v>
      </c>
      <c r="M177" s="9" t="s">
        <v>1663</v>
      </c>
      <c r="N177" s="12">
        <v>1.1379394E10</v>
      </c>
      <c r="O177" s="9" t="s">
        <v>1586</v>
      </c>
    </row>
    <row r="178">
      <c r="A178" s="9" t="s">
        <v>670</v>
      </c>
      <c r="B178" s="10">
        <v>44561.0</v>
      </c>
      <c r="C178" s="11">
        <v>1.0</v>
      </c>
      <c r="D178" s="9" t="s">
        <v>671</v>
      </c>
      <c r="E178" s="11">
        <v>20222.0</v>
      </c>
      <c r="F178" s="9" t="s">
        <v>1661</v>
      </c>
      <c r="G178" s="9" t="s">
        <v>1582</v>
      </c>
      <c r="H178" s="9" t="s">
        <v>1583</v>
      </c>
      <c r="I178" s="9" t="s">
        <v>1665</v>
      </c>
      <c r="J178" s="10">
        <v>43831.0</v>
      </c>
      <c r="K178" s="10">
        <v>44196.0</v>
      </c>
      <c r="L178" s="9" t="s">
        <v>1662</v>
      </c>
      <c r="M178" s="9" t="s">
        <v>1663</v>
      </c>
      <c r="N178" s="12">
        <v>599000.0</v>
      </c>
      <c r="O178" s="9" t="s">
        <v>1586</v>
      </c>
    </row>
    <row r="179">
      <c r="A179" s="9" t="s">
        <v>672</v>
      </c>
      <c r="B179" s="10">
        <v>44561.0</v>
      </c>
      <c r="C179" s="11">
        <v>2.0</v>
      </c>
      <c r="D179" s="9" t="s">
        <v>673</v>
      </c>
      <c r="E179" s="11">
        <v>24260.0</v>
      </c>
      <c r="F179" s="9" t="s">
        <v>1661</v>
      </c>
      <c r="G179" s="9" t="s">
        <v>1582</v>
      </c>
      <c r="H179" s="9" t="s">
        <v>1583</v>
      </c>
      <c r="I179" s="9" t="s">
        <v>1665</v>
      </c>
      <c r="J179" s="10">
        <v>43831.0</v>
      </c>
      <c r="K179" s="10">
        <v>44196.0</v>
      </c>
      <c r="L179" s="9" t="s">
        <v>1662</v>
      </c>
      <c r="M179" s="9" t="s">
        <v>1663</v>
      </c>
      <c r="N179" s="12">
        <v>-5.98584E8</v>
      </c>
      <c r="O179" s="9" t="s">
        <v>1586</v>
      </c>
    </row>
    <row r="180">
      <c r="A180" s="9" t="s">
        <v>674</v>
      </c>
      <c r="B180" s="10">
        <v>44377.0</v>
      </c>
      <c r="C180" s="11">
        <v>1.0</v>
      </c>
      <c r="D180" s="9" t="s">
        <v>675</v>
      </c>
      <c r="E180" s="11">
        <v>20036.0</v>
      </c>
      <c r="F180" s="9" t="s">
        <v>1661</v>
      </c>
      <c r="G180" s="9" t="s">
        <v>1582</v>
      </c>
      <c r="H180" s="9" t="s">
        <v>1583</v>
      </c>
      <c r="I180" s="9" t="s">
        <v>1665</v>
      </c>
      <c r="J180" s="10">
        <v>43647.0</v>
      </c>
      <c r="K180" s="10">
        <v>44012.0</v>
      </c>
      <c r="L180" s="9" t="s">
        <v>1662</v>
      </c>
      <c r="M180" s="9" t="s">
        <v>1663</v>
      </c>
      <c r="N180" s="12">
        <v>1.19554E8</v>
      </c>
      <c r="O180" s="9" t="s">
        <v>1586</v>
      </c>
    </row>
    <row r="181">
      <c r="A181" s="9" t="s">
        <v>676</v>
      </c>
      <c r="B181" s="10">
        <v>44561.0</v>
      </c>
      <c r="C181" s="11">
        <v>1.0</v>
      </c>
      <c r="D181" s="9" t="s">
        <v>677</v>
      </c>
      <c r="E181" s="11">
        <v>26425.0</v>
      </c>
      <c r="F181" s="9" t="s">
        <v>1661</v>
      </c>
      <c r="G181" s="9" t="s">
        <v>1582</v>
      </c>
      <c r="H181" s="9" t="s">
        <v>1583</v>
      </c>
      <c r="I181" s="9" t="s">
        <v>1665</v>
      </c>
      <c r="J181" s="10">
        <v>43831.0</v>
      </c>
      <c r="K181" s="10">
        <v>44196.0</v>
      </c>
      <c r="L181" s="9" t="s">
        <v>1662</v>
      </c>
      <c r="M181" s="9" t="s">
        <v>1663</v>
      </c>
      <c r="N181" s="12">
        <v>9.9961E7</v>
      </c>
      <c r="O181" s="9" t="s">
        <v>1586</v>
      </c>
    </row>
    <row r="182">
      <c r="A182" s="9" t="s">
        <v>678</v>
      </c>
      <c r="B182" s="10">
        <v>44561.0</v>
      </c>
      <c r="C182" s="11">
        <v>1.0</v>
      </c>
      <c r="D182" s="9" t="s">
        <v>679</v>
      </c>
      <c r="E182" s="11">
        <v>20052.0</v>
      </c>
      <c r="F182" s="9" t="s">
        <v>1661</v>
      </c>
      <c r="G182" s="9" t="s">
        <v>1582</v>
      </c>
      <c r="H182" s="9" t="s">
        <v>1583</v>
      </c>
      <c r="I182" s="9" t="s">
        <v>1665</v>
      </c>
      <c r="J182" s="10">
        <v>43831.0</v>
      </c>
      <c r="K182" s="10">
        <v>44196.0</v>
      </c>
      <c r="L182" s="9" t="s">
        <v>1662</v>
      </c>
      <c r="M182" s="9" t="s">
        <v>1663</v>
      </c>
      <c r="N182" s="12">
        <v>51000.0</v>
      </c>
      <c r="O182" s="9" t="s">
        <v>1586</v>
      </c>
    </row>
    <row r="183">
      <c r="A183" s="9" t="s">
        <v>680</v>
      </c>
      <c r="B183" s="10">
        <v>44561.0</v>
      </c>
      <c r="C183" s="11">
        <v>1.0</v>
      </c>
      <c r="D183" s="9" t="s">
        <v>188</v>
      </c>
      <c r="E183" s="11">
        <v>20087.0</v>
      </c>
      <c r="F183" s="9" t="s">
        <v>1661</v>
      </c>
      <c r="G183" s="9" t="s">
        <v>1582</v>
      </c>
      <c r="H183" s="9" t="s">
        <v>1583</v>
      </c>
      <c r="I183" s="9" t="s">
        <v>1665</v>
      </c>
      <c r="J183" s="10">
        <v>43831.0</v>
      </c>
      <c r="K183" s="10">
        <v>44196.0</v>
      </c>
      <c r="L183" s="9" t="s">
        <v>1662</v>
      </c>
      <c r="M183" s="9" t="s">
        <v>1663</v>
      </c>
      <c r="N183" s="12">
        <v>-3.616014E9</v>
      </c>
      <c r="O183" s="9" t="s">
        <v>1586</v>
      </c>
    </row>
    <row r="184">
      <c r="A184" s="9" t="s">
        <v>681</v>
      </c>
      <c r="B184" s="10">
        <v>44561.0</v>
      </c>
      <c r="C184" s="11">
        <v>2.0</v>
      </c>
      <c r="D184" s="9" t="s">
        <v>682</v>
      </c>
      <c r="E184" s="11">
        <v>26557.0</v>
      </c>
      <c r="F184" s="9" t="s">
        <v>1661</v>
      </c>
      <c r="G184" s="9" t="s">
        <v>1582</v>
      </c>
      <c r="H184" s="9" t="s">
        <v>1583</v>
      </c>
      <c r="I184" s="9" t="s">
        <v>1665</v>
      </c>
      <c r="J184" s="10">
        <v>43831.0</v>
      </c>
      <c r="K184" s="10">
        <v>44196.0</v>
      </c>
      <c r="L184" s="9" t="s">
        <v>1662</v>
      </c>
      <c r="M184" s="9" t="s">
        <v>1663</v>
      </c>
      <c r="N184" s="12">
        <v>3.13E7</v>
      </c>
      <c r="O184" s="9" t="s">
        <v>1586</v>
      </c>
    </row>
    <row r="185">
      <c r="A185" s="9" t="s">
        <v>683</v>
      </c>
      <c r="B185" s="10">
        <v>44561.0</v>
      </c>
      <c r="C185" s="11">
        <v>1.0</v>
      </c>
      <c r="D185" s="9" t="s">
        <v>351</v>
      </c>
      <c r="E185" s="11">
        <v>20966.0</v>
      </c>
      <c r="F185" s="9" t="s">
        <v>1661</v>
      </c>
      <c r="G185" s="9" t="s">
        <v>1582</v>
      </c>
      <c r="H185" s="9" t="s">
        <v>1583</v>
      </c>
      <c r="I185" s="9" t="s">
        <v>1665</v>
      </c>
      <c r="J185" s="10">
        <v>43831.0</v>
      </c>
      <c r="K185" s="10">
        <v>44196.0</v>
      </c>
      <c r="L185" s="9" t="s">
        <v>1662</v>
      </c>
      <c r="M185" s="9" t="s">
        <v>1663</v>
      </c>
      <c r="N185" s="12">
        <v>-3.2094E8</v>
      </c>
      <c r="O185" s="9" t="s">
        <v>1586</v>
      </c>
    </row>
    <row r="186">
      <c r="A186" s="9" t="s">
        <v>684</v>
      </c>
      <c r="B186" s="10">
        <v>44561.0</v>
      </c>
      <c r="C186" s="11">
        <v>1.0</v>
      </c>
      <c r="D186" s="9" t="s">
        <v>685</v>
      </c>
      <c r="E186" s="11">
        <v>26158.0</v>
      </c>
      <c r="F186" s="9" t="s">
        <v>1661</v>
      </c>
      <c r="G186" s="9" t="s">
        <v>1582</v>
      </c>
      <c r="H186" s="9" t="s">
        <v>1583</v>
      </c>
      <c r="I186" s="9" t="s">
        <v>1665</v>
      </c>
      <c r="J186" s="10">
        <v>43831.0</v>
      </c>
      <c r="K186" s="10">
        <v>44196.0</v>
      </c>
      <c r="L186" s="9" t="s">
        <v>1662</v>
      </c>
      <c r="M186" s="9" t="s">
        <v>1663</v>
      </c>
      <c r="N186" s="12">
        <v>8.5587E7</v>
      </c>
      <c r="O186" s="9" t="s">
        <v>1586</v>
      </c>
    </row>
    <row r="187">
      <c r="A187" s="9" t="s">
        <v>686</v>
      </c>
      <c r="B187" s="10">
        <v>44561.0</v>
      </c>
      <c r="C187" s="11">
        <v>1.0</v>
      </c>
      <c r="D187" s="9" t="s">
        <v>687</v>
      </c>
      <c r="E187" s="11">
        <v>20982.0</v>
      </c>
      <c r="F187" s="9" t="s">
        <v>1661</v>
      </c>
      <c r="G187" s="9" t="s">
        <v>1582</v>
      </c>
      <c r="H187" s="9" t="s">
        <v>1583</v>
      </c>
      <c r="I187" s="9" t="s">
        <v>1665</v>
      </c>
      <c r="J187" s="10">
        <v>43831.0</v>
      </c>
      <c r="K187" s="10">
        <v>44196.0</v>
      </c>
      <c r="L187" s="9" t="s">
        <v>1662</v>
      </c>
      <c r="M187" s="9" t="s">
        <v>1663</v>
      </c>
      <c r="N187" s="12">
        <v>9.6507E8</v>
      </c>
      <c r="O187" s="9" t="s">
        <v>1586</v>
      </c>
    </row>
    <row r="188">
      <c r="A188" s="9" t="s">
        <v>688</v>
      </c>
      <c r="B188" s="10">
        <v>44561.0</v>
      </c>
      <c r="C188" s="11">
        <v>1.0</v>
      </c>
      <c r="D188" s="9" t="s">
        <v>164</v>
      </c>
      <c r="E188" s="11">
        <v>20630.0</v>
      </c>
      <c r="F188" s="9" t="s">
        <v>1661</v>
      </c>
      <c r="G188" s="9" t="s">
        <v>1582</v>
      </c>
      <c r="H188" s="9" t="s">
        <v>1583</v>
      </c>
      <c r="I188" s="9" t="s">
        <v>1665</v>
      </c>
      <c r="J188" s="10">
        <v>43831.0</v>
      </c>
      <c r="K188" s="10">
        <v>44196.0</v>
      </c>
      <c r="L188" s="9" t="s">
        <v>1662</v>
      </c>
      <c r="M188" s="9" t="s">
        <v>1663</v>
      </c>
      <c r="N188" s="12">
        <v>-1.5452E7</v>
      </c>
      <c r="O188" s="9" t="s">
        <v>1586</v>
      </c>
    </row>
    <row r="189">
      <c r="A189" s="9" t="s">
        <v>689</v>
      </c>
      <c r="B189" s="10">
        <v>44561.0</v>
      </c>
      <c r="C189" s="11">
        <v>1.0</v>
      </c>
      <c r="D189" s="9" t="s">
        <v>690</v>
      </c>
      <c r="E189" s="11">
        <v>24473.0</v>
      </c>
      <c r="F189" s="9" t="s">
        <v>1661</v>
      </c>
      <c r="G189" s="9" t="s">
        <v>1582</v>
      </c>
      <c r="H189" s="9" t="s">
        <v>1583</v>
      </c>
      <c r="I189" s="9" t="s">
        <v>1665</v>
      </c>
      <c r="J189" s="10">
        <v>43831.0</v>
      </c>
      <c r="K189" s="10">
        <v>44196.0</v>
      </c>
      <c r="L189" s="9" t="s">
        <v>1662</v>
      </c>
      <c r="M189" s="9" t="s">
        <v>1663</v>
      </c>
      <c r="N189" s="12">
        <v>4.1808E7</v>
      </c>
      <c r="O189" s="9" t="s">
        <v>1586</v>
      </c>
    </row>
    <row r="190">
      <c r="A190" s="9" t="s">
        <v>691</v>
      </c>
      <c r="B190" s="10">
        <v>44561.0</v>
      </c>
      <c r="C190" s="11">
        <v>2.0</v>
      </c>
      <c r="D190" s="9" t="s">
        <v>372</v>
      </c>
      <c r="E190" s="11">
        <v>20257.0</v>
      </c>
      <c r="F190" s="9" t="s">
        <v>1661</v>
      </c>
      <c r="G190" s="9" t="s">
        <v>1582</v>
      </c>
      <c r="H190" s="9" t="s">
        <v>1583</v>
      </c>
      <c r="I190" s="9" t="s">
        <v>1665</v>
      </c>
      <c r="J190" s="10">
        <v>43831.0</v>
      </c>
      <c r="K190" s="10">
        <v>44196.0</v>
      </c>
      <c r="L190" s="9" t="s">
        <v>1662</v>
      </c>
      <c r="M190" s="9" t="s">
        <v>1663</v>
      </c>
      <c r="N190" s="12">
        <v>2.262927E9</v>
      </c>
      <c r="O190" s="9" t="s">
        <v>1586</v>
      </c>
    </row>
    <row r="191">
      <c r="A191" s="9" t="s">
        <v>692</v>
      </c>
      <c r="B191" s="10">
        <v>44561.0</v>
      </c>
      <c r="C191" s="11">
        <v>1.0</v>
      </c>
      <c r="D191" s="9" t="s">
        <v>693</v>
      </c>
      <c r="E191" s="11">
        <v>24902.0</v>
      </c>
      <c r="F191" s="9" t="s">
        <v>1661</v>
      </c>
      <c r="G191" s="9" t="s">
        <v>1582</v>
      </c>
      <c r="H191" s="9" t="s">
        <v>1583</v>
      </c>
      <c r="I191" s="9" t="s">
        <v>1665</v>
      </c>
      <c r="J191" s="10">
        <v>43831.0</v>
      </c>
      <c r="K191" s="10">
        <v>44196.0</v>
      </c>
      <c r="L191" s="9" t="s">
        <v>1662</v>
      </c>
      <c r="M191" s="9" t="s">
        <v>1663</v>
      </c>
      <c r="N191" s="12">
        <v>4.831E7</v>
      </c>
      <c r="O191" s="9" t="s">
        <v>1586</v>
      </c>
    </row>
    <row r="192">
      <c r="A192" s="9" t="s">
        <v>694</v>
      </c>
      <c r="B192" s="10">
        <v>44561.0</v>
      </c>
      <c r="C192" s="11">
        <v>1.0</v>
      </c>
      <c r="D192" s="9" t="s">
        <v>98</v>
      </c>
      <c r="E192" s="11">
        <v>20184.0</v>
      </c>
      <c r="F192" s="9" t="s">
        <v>1661</v>
      </c>
      <c r="G192" s="9" t="s">
        <v>1582</v>
      </c>
      <c r="H192" s="9" t="s">
        <v>1583</v>
      </c>
      <c r="I192" s="9" t="s">
        <v>1665</v>
      </c>
      <c r="J192" s="10">
        <v>43831.0</v>
      </c>
      <c r="K192" s="10">
        <v>44196.0</v>
      </c>
      <c r="L192" s="9" t="s">
        <v>1662</v>
      </c>
      <c r="M192" s="9" t="s">
        <v>1663</v>
      </c>
      <c r="N192" s="12">
        <v>5647000.0</v>
      </c>
      <c r="O192" s="9" t="s">
        <v>1586</v>
      </c>
    </row>
    <row r="193">
      <c r="A193" s="9" t="s">
        <v>695</v>
      </c>
      <c r="B193" s="10">
        <v>44561.0</v>
      </c>
      <c r="C193" s="11">
        <v>1.0</v>
      </c>
      <c r="D193" s="9" t="s">
        <v>696</v>
      </c>
      <c r="E193" s="11">
        <v>25828.0</v>
      </c>
      <c r="F193" s="9" t="s">
        <v>1661</v>
      </c>
      <c r="G193" s="9" t="s">
        <v>1582</v>
      </c>
      <c r="H193" s="9" t="s">
        <v>1583</v>
      </c>
      <c r="I193" s="9" t="s">
        <v>1665</v>
      </c>
      <c r="J193" s="10">
        <v>43831.0</v>
      </c>
      <c r="K193" s="10">
        <v>44196.0</v>
      </c>
      <c r="L193" s="9" t="s">
        <v>1662</v>
      </c>
      <c r="M193" s="9" t="s">
        <v>1663</v>
      </c>
      <c r="N193" s="12">
        <v>1.05019E8</v>
      </c>
      <c r="O193" s="9" t="s">
        <v>1586</v>
      </c>
    </row>
    <row r="194">
      <c r="A194" s="9" t="s">
        <v>697</v>
      </c>
      <c r="B194" s="10">
        <v>44561.0</v>
      </c>
      <c r="C194" s="11">
        <v>1.0</v>
      </c>
      <c r="D194" s="9" t="s">
        <v>358</v>
      </c>
      <c r="E194" s="11">
        <v>20435.0</v>
      </c>
      <c r="F194" s="9" t="s">
        <v>1661</v>
      </c>
      <c r="G194" s="9" t="s">
        <v>1582</v>
      </c>
      <c r="H194" s="9" t="s">
        <v>1583</v>
      </c>
      <c r="I194" s="9" t="s">
        <v>1665</v>
      </c>
      <c r="J194" s="10">
        <v>43831.0</v>
      </c>
      <c r="K194" s="10">
        <v>44196.0</v>
      </c>
      <c r="L194" s="9" t="s">
        <v>1662</v>
      </c>
      <c r="M194" s="9" t="s">
        <v>1663</v>
      </c>
      <c r="N194" s="12">
        <v>-1.64852E8</v>
      </c>
      <c r="O194" s="9" t="s">
        <v>1586</v>
      </c>
    </row>
    <row r="195">
      <c r="A195" s="9" t="s">
        <v>698</v>
      </c>
      <c r="B195" s="10">
        <v>44286.0</v>
      </c>
      <c r="C195" s="11">
        <v>1.0</v>
      </c>
      <c r="D195" s="9" t="s">
        <v>699</v>
      </c>
      <c r="E195" s="11">
        <v>23230.0</v>
      </c>
      <c r="F195" s="9" t="s">
        <v>1661</v>
      </c>
      <c r="G195" s="9" t="s">
        <v>1582</v>
      </c>
      <c r="H195" s="9" t="s">
        <v>1583</v>
      </c>
      <c r="I195" s="9" t="s">
        <v>1665</v>
      </c>
      <c r="J195" s="10">
        <v>43556.0</v>
      </c>
      <c r="K195" s="10">
        <v>43921.0</v>
      </c>
      <c r="L195" s="9" t="s">
        <v>1662</v>
      </c>
      <c r="M195" s="9" t="s">
        <v>1663</v>
      </c>
      <c r="N195" s="12">
        <v>1.75828E8</v>
      </c>
      <c r="O195" s="9" t="s">
        <v>1586</v>
      </c>
    </row>
    <row r="196">
      <c r="A196" s="9" t="s">
        <v>700</v>
      </c>
      <c r="B196" s="10">
        <v>44561.0</v>
      </c>
      <c r="C196" s="11">
        <v>1.0</v>
      </c>
      <c r="D196" s="9" t="s">
        <v>701</v>
      </c>
      <c r="E196" s="11">
        <v>20370.0</v>
      </c>
      <c r="F196" s="9" t="s">
        <v>1661</v>
      </c>
      <c r="G196" s="9" t="s">
        <v>1582</v>
      </c>
      <c r="H196" s="9" t="s">
        <v>1583</v>
      </c>
      <c r="I196" s="9" t="s">
        <v>1665</v>
      </c>
      <c r="J196" s="10">
        <v>43831.0</v>
      </c>
      <c r="K196" s="10">
        <v>44196.0</v>
      </c>
      <c r="L196" s="9" t="s">
        <v>1662</v>
      </c>
      <c r="M196" s="9" t="s">
        <v>1663</v>
      </c>
      <c r="N196" s="12">
        <v>-5125000.0</v>
      </c>
      <c r="O196" s="9" t="s">
        <v>1586</v>
      </c>
    </row>
    <row r="197">
      <c r="A197" s="9" t="s">
        <v>702</v>
      </c>
      <c r="B197" s="10">
        <v>44561.0</v>
      </c>
      <c r="C197" s="11">
        <v>1.0</v>
      </c>
      <c r="D197" s="9" t="s">
        <v>703</v>
      </c>
      <c r="E197" s="11">
        <v>23175.0</v>
      </c>
      <c r="F197" s="9" t="s">
        <v>1661</v>
      </c>
      <c r="G197" s="9" t="s">
        <v>1582</v>
      </c>
      <c r="H197" s="9" t="s">
        <v>1583</v>
      </c>
      <c r="I197" s="9" t="s">
        <v>1665</v>
      </c>
      <c r="J197" s="10">
        <v>43831.0</v>
      </c>
      <c r="K197" s="10">
        <v>44196.0</v>
      </c>
      <c r="L197" s="9" t="s">
        <v>1662</v>
      </c>
      <c r="M197" s="9" t="s">
        <v>1663</v>
      </c>
      <c r="N197" s="12">
        <v>-6119000.0</v>
      </c>
      <c r="O197" s="9" t="s">
        <v>1586</v>
      </c>
    </row>
    <row r="198">
      <c r="A198" s="9" t="s">
        <v>704</v>
      </c>
      <c r="B198" s="10">
        <v>44561.0</v>
      </c>
      <c r="C198" s="11">
        <v>1.0</v>
      </c>
      <c r="D198" s="9" t="s">
        <v>705</v>
      </c>
      <c r="E198" s="11">
        <v>26026.0</v>
      </c>
      <c r="F198" s="9" t="s">
        <v>1661</v>
      </c>
      <c r="G198" s="9" t="s">
        <v>1582</v>
      </c>
      <c r="H198" s="9" t="s">
        <v>1583</v>
      </c>
      <c r="I198" s="9" t="s">
        <v>1665</v>
      </c>
      <c r="J198" s="10">
        <v>43831.0</v>
      </c>
      <c r="K198" s="10">
        <v>44196.0</v>
      </c>
      <c r="L198" s="9" t="s">
        <v>1662</v>
      </c>
      <c r="M198" s="9" t="s">
        <v>1663</v>
      </c>
      <c r="N198" s="12">
        <v>2.6825E7</v>
      </c>
      <c r="O198" s="9" t="s">
        <v>1586</v>
      </c>
    </row>
    <row r="199">
      <c r="A199" s="9" t="s">
        <v>706</v>
      </c>
      <c r="B199" s="10">
        <v>44561.0</v>
      </c>
      <c r="C199" s="11">
        <v>1.0</v>
      </c>
      <c r="D199" s="9" t="s">
        <v>707</v>
      </c>
      <c r="E199" s="11">
        <v>26590.0</v>
      </c>
      <c r="F199" s="9" t="s">
        <v>1661</v>
      </c>
      <c r="G199" s="9" t="s">
        <v>1582</v>
      </c>
      <c r="H199" s="9" t="s">
        <v>1583</v>
      </c>
      <c r="I199" s="9" t="s">
        <v>1665</v>
      </c>
      <c r="J199" s="10">
        <v>43831.0</v>
      </c>
      <c r="K199" s="10">
        <v>44196.0</v>
      </c>
      <c r="L199" s="9" t="s">
        <v>1662</v>
      </c>
      <c r="M199" s="9" t="s">
        <v>1663</v>
      </c>
      <c r="N199" s="12">
        <v>-4350000.0</v>
      </c>
      <c r="O199" s="9" t="s">
        <v>1586</v>
      </c>
    </row>
    <row r="200">
      <c r="A200" s="9" t="s">
        <v>708</v>
      </c>
      <c r="B200" s="10">
        <v>44561.0</v>
      </c>
      <c r="C200" s="11">
        <v>1.0</v>
      </c>
      <c r="D200" s="9" t="s">
        <v>243</v>
      </c>
      <c r="E200" s="11">
        <v>20605.0</v>
      </c>
      <c r="F200" s="9" t="s">
        <v>1661</v>
      </c>
      <c r="G200" s="9" t="s">
        <v>1582</v>
      </c>
      <c r="H200" s="9" t="s">
        <v>1583</v>
      </c>
      <c r="I200" s="9" t="s">
        <v>1665</v>
      </c>
      <c r="J200" s="10">
        <v>43831.0</v>
      </c>
      <c r="K200" s="10">
        <v>44196.0</v>
      </c>
      <c r="L200" s="9" t="s">
        <v>1662</v>
      </c>
      <c r="M200" s="9" t="s">
        <v>1663</v>
      </c>
      <c r="N200" s="12">
        <v>6.43709E8</v>
      </c>
      <c r="O200" s="9" t="s">
        <v>1586</v>
      </c>
    </row>
    <row r="201">
      <c r="A201" s="9" t="s">
        <v>709</v>
      </c>
      <c r="B201" s="10">
        <v>44561.0</v>
      </c>
      <c r="C201" s="11">
        <v>1.0</v>
      </c>
      <c r="D201" s="9" t="s">
        <v>205</v>
      </c>
      <c r="E201" s="11">
        <v>20770.0</v>
      </c>
      <c r="F201" s="9" t="s">
        <v>1661</v>
      </c>
      <c r="G201" s="9" t="s">
        <v>1582</v>
      </c>
      <c r="H201" s="9" t="s">
        <v>1583</v>
      </c>
      <c r="I201" s="9" t="s">
        <v>1665</v>
      </c>
      <c r="J201" s="10">
        <v>43831.0</v>
      </c>
      <c r="K201" s="10">
        <v>44196.0</v>
      </c>
      <c r="L201" s="9" t="s">
        <v>1662</v>
      </c>
      <c r="M201" s="9" t="s">
        <v>1663</v>
      </c>
      <c r="N201" s="12">
        <v>4.05212E8</v>
      </c>
      <c r="O201" s="9" t="s">
        <v>1586</v>
      </c>
    </row>
    <row r="202">
      <c r="A202" s="9" t="s">
        <v>710</v>
      </c>
      <c r="B202" s="10">
        <v>44286.0</v>
      </c>
      <c r="C202" s="11">
        <v>1.0</v>
      </c>
      <c r="D202" s="9" t="s">
        <v>711</v>
      </c>
      <c r="E202" s="11">
        <v>26522.0</v>
      </c>
      <c r="F202" s="9" t="s">
        <v>1661</v>
      </c>
      <c r="G202" s="9" t="s">
        <v>1582</v>
      </c>
      <c r="H202" s="9" t="s">
        <v>1583</v>
      </c>
      <c r="I202" s="9" t="s">
        <v>1665</v>
      </c>
      <c r="J202" s="10">
        <v>43556.0</v>
      </c>
      <c r="K202" s="10">
        <v>43921.0</v>
      </c>
      <c r="L202" s="9" t="s">
        <v>1662</v>
      </c>
      <c r="M202" s="9" t="s">
        <v>1663</v>
      </c>
      <c r="N202" s="12">
        <v>1.08363E8</v>
      </c>
      <c r="O202" s="9" t="s">
        <v>1586</v>
      </c>
    </row>
    <row r="203">
      <c r="A203" s="9" t="s">
        <v>712</v>
      </c>
      <c r="B203" s="10">
        <v>44561.0</v>
      </c>
      <c r="C203" s="11">
        <v>1.0</v>
      </c>
      <c r="D203" s="9" t="s">
        <v>118</v>
      </c>
      <c r="E203" s="11">
        <v>18139.0</v>
      </c>
      <c r="F203" s="9" t="s">
        <v>1661</v>
      </c>
      <c r="G203" s="9" t="s">
        <v>1582</v>
      </c>
      <c r="H203" s="9" t="s">
        <v>1583</v>
      </c>
      <c r="I203" s="9" t="s">
        <v>1665</v>
      </c>
      <c r="J203" s="10">
        <v>43831.0</v>
      </c>
      <c r="K203" s="10">
        <v>44196.0</v>
      </c>
      <c r="L203" s="9" t="s">
        <v>1662</v>
      </c>
      <c r="M203" s="9" t="s">
        <v>1663</v>
      </c>
      <c r="N203" s="12">
        <v>3.42E8</v>
      </c>
      <c r="O203" s="9" t="s">
        <v>1586</v>
      </c>
    </row>
    <row r="204">
      <c r="A204" s="9" t="s">
        <v>713</v>
      </c>
      <c r="B204" s="10">
        <v>44561.0</v>
      </c>
      <c r="C204" s="11">
        <v>1.0</v>
      </c>
      <c r="D204" s="9" t="s">
        <v>285</v>
      </c>
      <c r="E204" s="11">
        <v>20915.0</v>
      </c>
      <c r="F204" s="9" t="s">
        <v>1661</v>
      </c>
      <c r="G204" s="9" t="s">
        <v>1582</v>
      </c>
      <c r="H204" s="9" t="s">
        <v>1583</v>
      </c>
      <c r="I204" s="9" t="s">
        <v>1665</v>
      </c>
      <c r="J204" s="10">
        <v>43831.0</v>
      </c>
      <c r="K204" s="10">
        <v>44196.0</v>
      </c>
      <c r="L204" s="9" t="s">
        <v>1662</v>
      </c>
      <c r="M204" s="9" t="s">
        <v>1663</v>
      </c>
      <c r="N204" s="12">
        <v>5.5014E8</v>
      </c>
      <c r="O204" s="9" t="s">
        <v>1586</v>
      </c>
    </row>
    <row r="205">
      <c r="A205" s="9" t="s">
        <v>714</v>
      </c>
      <c r="B205" s="10">
        <v>44561.0</v>
      </c>
      <c r="C205" s="11">
        <v>1.0</v>
      </c>
      <c r="D205" s="9" t="s">
        <v>63</v>
      </c>
      <c r="E205" s="11">
        <v>21490.0</v>
      </c>
      <c r="F205" s="9" t="s">
        <v>1661</v>
      </c>
      <c r="G205" s="9" t="s">
        <v>1582</v>
      </c>
      <c r="H205" s="9" t="s">
        <v>1583</v>
      </c>
      <c r="I205" s="9" t="s">
        <v>1665</v>
      </c>
      <c r="J205" s="10">
        <v>43831.0</v>
      </c>
      <c r="K205" s="10">
        <v>44196.0</v>
      </c>
      <c r="L205" s="9" t="s">
        <v>1662</v>
      </c>
      <c r="M205" s="9" t="s">
        <v>1663</v>
      </c>
      <c r="N205" s="12">
        <v>9.42088E8</v>
      </c>
      <c r="O205" s="9" t="s">
        <v>1586</v>
      </c>
    </row>
    <row r="206">
      <c r="A206" s="9" t="s">
        <v>715</v>
      </c>
      <c r="B206" s="10">
        <v>44561.0</v>
      </c>
      <c r="C206" s="11">
        <v>1.0</v>
      </c>
      <c r="D206" s="9" t="s">
        <v>716</v>
      </c>
      <c r="E206" s="11">
        <v>26603.0</v>
      </c>
      <c r="F206" s="9" t="s">
        <v>1661</v>
      </c>
      <c r="G206" s="9" t="s">
        <v>1582</v>
      </c>
      <c r="H206" s="9" t="s">
        <v>1583</v>
      </c>
      <c r="I206" s="9" t="s">
        <v>1665</v>
      </c>
      <c r="J206" s="10">
        <v>43831.0</v>
      </c>
      <c r="K206" s="10">
        <v>44196.0</v>
      </c>
      <c r="L206" s="9" t="s">
        <v>1662</v>
      </c>
      <c r="M206" s="9" t="s">
        <v>1663</v>
      </c>
      <c r="N206" s="12">
        <v>2.9257E7</v>
      </c>
      <c r="O206" s="9" t="s">
        <v>1586</v>
      </c>
    </row>
    <row r="207">
      <c r="A207" s="9" t="s">
        <v>717</v>
      </c>
      <c r="B207" s="10">
        <v>44561.0</v>
      </c>
      <c r="C207" s="11">
        <v>1.0</v>
      </c>
      <c r="D207" s="9" t="s">
        <v>221</v>
      </c>
      <c r="E207" s="11">
        <v>4669.0</v>
      </c>
      <c r="F207" s="9" t="s">
        <v>1661</v>
      </c>
      <c r="G207" s="9" t="s">
        <v>1582</v>
      </c>
      <c r="H207" s="9" t="s">
        <v>1583</v>
      </c>
      <c r="I207" s="9" t="s">
        <v>1665</v>
      </c>
      <c r="J207" s="10">
        <v>43831.0</v>
      </c>
      <c r="K207" s="10">
        <v>44196.0</v>
      </c>
      <c r="L207" s="9" t="s">
        <v>1662</v>
      </c>
      <c r="M207" s="9" t="s">
        <v>1663</v>
      </c>
      <c r="N207" s="12">
        <v>-2.7154E7</v>
      </c>
      <c r="O207" s="9" t="s">
        <v>1586</v>
      </c>
    </row>
    <row r="208">
      <c r="A208" s="9" t="s">
        <v>718</v>
      </c>
      <c r="B208" s="10">
        <v>44561.0</v>
      </c>
      <c r="C208" s="11">
        <v>2.0</v>
      </c>
      <c r="D208" s="9" t="s">
        <v>357</v>
      </c>
      <c r="E208" s="11">
        <v>11215.0</v>
      </c>
      <c r="F208" s="9" t="s">
        <v>1661</v>
      </c>
      <c r="G208" s="9" t="s">
        <v>1582</v>
      </c>
      <c r="H208" s="9" t="s">
        <v>1583</v>
      </c>
      <c r="I208" s="9" t="s">
        <v>1665</v>
      </c>
      <c r="J208" s="10">
        <v>43831.0</v>
      </c>
      <c r="K208" s="10">
        <v>44196.0</v>
      </c>
      <c r="L208" s="9" t="s">
        <v>1662</v>
      </c>
      <c r="M208" s="9" t="s">
        <v>1663</v>
      </c>
      <c r="N208" s="12">
        <v>-9051000.0</v>
      </c>
      <c r="O208" s="9" t="s">
        <v>1586</v>
      </c>
    </row>
    <row r="209">
      <c r="A209" s="9" t="s">
        <v>719</v>
      </c>
      <c r="B209" s="10">
        <v>44561.0</v>
      </c>
      <c r="C209" s="11">
        <v>1.0</v>
      </c>
      <c r="D209" s="9" t="s">
        <v>162</v>
      </c>
      <c r="E209" s="11">
        <v>20540.0</v>
      </c>
      <c r="F209" s="9" t="s">
        <v>1661</v>
      </c>
      <c r="G209" s="9" t="s">
        <v>1582</v>
      </c>
      <c r="H209" s="9" t="s">
        <v>1583</v>
      </c>
      <c r="I209" s="9" t="s">
        <v>1665</v>
      </c>
      <c r="J209" s="10">
        <v>43831.0</v>
      </c>
      <c r="K209" s="10">
        <v>44196.0</v>
      </c>
      <c r="L209" s="9" t="s">
        <v>1662</v>
      </c>
      <c r="M209" s="9" t="s">
        <v>1663</v>
      </c>
      <c r="N209" s="12">
        <v>7.92496E8</v>
      </c>
      <c r="O209" s="9" t="s">
        <v>1586</v>
      </c>
    </row>
    <row r="210">
      <c r="A210" s="9" t="s">
        <v>720</v>
      </c>
      <c r="B210" s="10">
        <v>44561.0</v>
      </c>
      <c r="C210" s="11">
        <v>2.0</v>
      </c>
      <c r="D210" s="9" t="s">
        <v>120</v>
      </c>
      <c r="E210" s="11">
        <v>20648.0</v>
      </c>
      <c r="F210" s="9" t="s">
        <v>1661</v>
      </c>
      <c r="G210" s="9" t="s">
        <v>1582</v>
      </c>
      <c r="H210" s="9" t="s">
        <v>1583</v>
      </c>
      <c r="I210" s="9" t="s">
        <v>1665</v>
      </c>
      <c r="J210" s="10">
        <v>43831.0</v>
      </c>
      <c r="K210" s="10">
        <v>44196.0</v>
      </c>
      <c r="L210" s="9" t="s">
        <v>1662</v>
      </c>
      <c r="M210" s="9" t="s">
        <v>1663</v>
      </c>
      <c r="N210" s="12">
        <v>-1.622898E9</v>
      </c>
      <c r="O210" s="9" t="s">
        <v>1586</v>
      </c>
    </row>
    <row r="211">
      <c r="A211" s="9" t="s">
        <v>721</v>
      </c>
      <c r="B211" s="10">
        <v>44286.0</v>
      </c>
      <c r="C211" s="11">
        <v>1.0</v>
      </c>
      <c r="D211" s="9" t="s">
        <v>130</v>
      </c>
      <c r="E211" s="11">
        <v>21709.0</v>
      </c>
      <c r="F211" s="9" t="s">
        <v>1661</v>
      </c>
      <c r="G211" s="9" t="s">
        <v>1582</v>
      </c>
      <c r="H211" s="9" t="s">
        <v>1583</v>
      </c>
      <c r="I211" s="9" t="s">
        <v>1665</v>
      </c>
      <c r="J211" s="10">
        <v>43556.0</v>
      </c>
      <c r="K211" s="10">
        <v>43921.0</v>
      </c>
      <c r="L211" s="9" t="s">
        <v>1662</v>
      </c>
      <c r="M211" s="9" t="s">
        <v>1663</v>
      </c>
      <c r="N211" s="12">
        <v>5.7738E7</v>
      </c>
      <c r="O211" s="9" t="s">
        <v>1586</v>
      </c>
    </row>
    <row r="212">
      <c r="A212" s="9" t="s">
        <v>722</v>
      </c>
      <c r="B212" s="10">
        <v>44561.0</v>
      </c>
      <c r="C212" s="11">
        <v>1.0</v>
      </c>
      <c r="D212" s="9" t="s">
        <v>324</v>
      </c>
      <c r="E212" s="11">
        <v>21636.0</v>
      </c>
      <c r="F212" s="9" t="s">
        <v>1661</v>
      </c>
      <c r="G212" s="9" t="s">
        <v>1582</v>
      </c>
      <c r="H212" s="9" t="s">
        <v>1583</v>
      </c>
      <c r="I212" s="9" t="s">
        <v>1665</v>
      </c>
      <c r="J212" s="10">
        <v>43831.0</v>
      </c>
      <c r="K212" s="10">
        <v>44196.0</v>
      </c>
      <c r="L212" s="9" t="s">
        <v>1662</v>
      </c>
      <c r="M212" s="9" t="s">
        <v>1663</v>
      </c>
      <c r="N212" s="12">
        <v>2.2434E7</v>
      </c>
      <c r="O212" s="9" t="s">
        <v>1586</v>
      </c>
    </row>
    <row r="213">
      <c r="A213" s="9" t="s">
        <v>723</v>
      </c>
      <c r="B213" s="10">
        <v>44561.0</v>
      </c>
      <c r="C213" s="11">
        <v>2.0</v>
      </c>
      <c r="D213" s="9" t="s">
        <v>111</v>
      </c>
      <c r="E213" s="11">
        <v>21393.0</v>
      </c>
      <c r="F213" s="9" t="s">
        <v>1661</v>
      </c>
      <c r="G213" s="9" t="s">
        <v>1582</v>
      </c>
      <c r="H213" s="9" t="s">
        <v>1583</v>
      </c>
      <c r="I213" s="9" t="s">
        <v>1665</v>
      </c>
      <c r="J213" s="10">
        <v>43831.0</v>
      </c>
      <c r="K213" s="10">
        <v>44196.0</v>
      </c>
      <c r="L213" s="9" t="s">
        <v>1662</v>
      </c>
      <c r="M213" s="9" t="s">
        <v>1663</v>
      </c>
      <c r="N213" s="12">
        <v>1.66436E8</v>
      </c>
      <c r="O213" s="9" t="s">
        <v>1586</v>
      </c>
    </row>
    <row r="214">
      <c r="A214" s="9" t="s">
        <v>724</v>
      </c>
      <c r="B214" s="10">
        <v>44561.0</v>
      </c>
      <c r="C214" s="11">
        <v>1.0</v>
      </c>
      <c r="D214" s="9" t="s">
        <v>725</v>
      </c>
      <c r="E214" s="11">
        <v>24546.0</v>
      </c>
      <c r="F214" s="9" t="s">
        <v>1661</v>
      </c>
      <c r="G214" s="9" t="s">
        <v>1582</v>
      </c>
      <c r="H214" s="9" t="s">
        <v>1583</v>
      </c>
      <c r="I214" s="9" t="s">
        <v>1665</v>
      </c>
      <c r="J214" s="10">
        <v>43831.0</v>
      </c>
      <c r="K214" s="10">
        <v>44196.0</v>
      </c>
      <c r="L214" s="9" t="s">
        <v>1662</v>
      </c>
      <c r="M214" s="9" t="s">
        <v>1663</v>
      </c>
      <c r="N214" s="12">
        <v>4870000.0</v>
      </c>
      <c r="O214" s="9" t="s">
        <v>1586</v>
      </c>
    </row>
    <row r="215">
      <c r="A215" s="9" t="s">
        <v>726</v>
      </c>
      <c r="B215" s="10">
        <v>44561.0</v>
      </c>
      <c r="C215" s="11">
        <v>2.0</v>
      </c>
      <c r="D215" s="9" t="s">
        <v>727</v>
      </c>
      <c r="E215" s="11">
        <v>21180.0</v>
      </c>
      <c r="F215" s="9" t="s">
        <v>1661</v>
      </c>
      <c r="G215" s="9" t="s">
        <v>1582</v>
      </c>
      <c r="H215" s="9" t="s">
        <v>1583</v>
      </c>
      <c r="I215" s="9" t="s">
        <v>1665</v>
      </c>
      <c r="J215" s="10">
        <v>43831.0</v>
      </c>
      <c r="K215" s="10">
        <v>44196.0</v>
      </c>
      <c r="L215" s="9" t="s">
        <v>1662</v>
      </c>
      <c r="M215" s="9" t="s">
        <v>1663</v>
      </c>
      <c r="N215" s="12">
        <v>-1.78125E8</v>
      </c>
      <c r="O215" s="9" t="s">
        <v>1586</v>
      </c>
    </row>
    <row r="216">
      <c r="A216" s="9" t="s">
        <v>728</v>
      </c>
      <c r="B216" s="10">
        <v>44561.0</v>
      </c>
      <c r="C216" s="11">
        <v>1.0</v>
      </c>
      <c r="D216" s="9" t="s">
        <v>729</v>
      </c>
      <c r="E216" s="11">
        <v>21008.0</v>
      </c>
      <c r="F216" s="9" t="s">
        <v>1661</v>
      </c>
      <c r="G216" s="9" t="s">
        <v>1582</v>
      </c>
      <c r="H216" s="9" t="s">
        <v>1583</v>
      </c>
      <c r="I216" s="9" t="s">
        <v>1665</v>
      </c>
      <c r="J216" s="10">
        <v>43831.0</v>
      </c>
      <c r="K216" s="10">
        <v>44196.0</v>
      </c>
      <c r="L216" s="9" t="s">
        <v>1662</v>
      </c>
      <c r="M216" s="9" t="s">
        <v>1663</v>
      </c>
      <c r="N216" s="12">
        <v>-4.72942E8</v>
      </c>
      <c r="O216" s="9" t="s">
        <v>1586</v>
      </c>
    </row>
    <row r="217">
      <c r="A217" s="9" t="s">
        <v>730</v>
      </c>
      <c r="B217" s="10">
        <v>44561.0</v>
      </c>
      <c r="C217" s="11">
        <v>1.0</v>
      </c>
      <c r="D217" s="9" t="s">
        <v>731</v>
      </c>
      <c r="E217" s="11">
        <v>20818.0</v>
      </c>
      <c r="F217" s="9" t="s">
        <v>1661</v>
      </c>
      <c r="G217" s="9" t="s">
        <v>1582</v>
      </c>
      <c r="H217" s="9" t="s">
        <v>1583</v>
      </c>
      <c r="I217" s="9" t="s">
        <v>1665</v>
      </c>
      <c r="J217" s="10">
        <v>43831.0</v>
      </c>
      <c r="K217" s="10">
        <v>44196.0</v>
      </c>
      <c r="L217" s="9" t="s">
        <v>1662</v>
      </c>
      <c r="M217" s="9" t="s">
        <v>1663</v>
      </c>
      <c r="N217" s="12">
        <v>-424000.0</v>
      </c>
      <c r="O217" s="9" t="s">
        <v>1586</v>
      </c>
    </row>
    <row r="218">
      <c r="A218" s="9" t="s">
        <v>732</v>
      </c>
      <c r="B218" s="10">
        <v>44561.0</v>
      </c>
      <c r="C218" s="11">
        <v>1.0</v>
      </c>
      <c r="D218" s="9" t="s">
        <v>733</v>
      </c>
      <c r="E218" s="11">
        <v>25224.0</v>
      </c>
      <c r="F218" s="9" t="s">
        <v>1661</v>
      </c>
      <c r="G218" s="9" t="s">
        <v>1582</v>
      </c>
      <c r="H218" s="9" t="s">
        <v>1583</v>
      </c>
      <c r="I218" s="9" t="s">
        <v>1665</v>
      </c>
      <c r="J218" s="10">
        <v>43831.0</v>
      </c>
      <c r="K218" s="10">
        <v>44196.0</v>
      </c>
      <c r="L218" s="9" t="s">
        <v>1662</v>
      </c>
      <c r="M218" s="9" t="s">
        <v>1663</v>
      </c>
      <c r="N218" s="12">
        <v>5.5064E7</v>
      </c>
      <c r="O218" s="9" t="s">
        <v>1586</v>
      </c>
    </row>
    <row r="219">
      <c r="A219" s="9" t="s">
        <v>734</v>
      </c>
      <c r="B219" s="10">
        <v>44561.0</v>
      </c>
      <c r="C219" s="11">
        <v>2.0</v>
      </c>
      <c r="D219" s="9" t="s">
        <v>735</v>
      </c>
      <c r="E219" s="11">
        <v>23930.0</v>
      </c>
      <c r="F219" s="9" t="s">
        <v>1661</v>
      </c>
      <c r="G219" s="9" t="s">
        <v>1582</v>
      </c>
      <c r="H219" s="9" t="s">
        <v>1583</v>
      </c>
      <c r="I219" s="9" t="s">
        <v>1665</v>
      </c>
      <c r="J219" s="10">
        <v>43831.0</v>
      </c>
      <c r="K219" s="10">
        <v>44196.0</v>
      </c>
      <c r="L219" s="9" t="s">
        <v>1662</v>
      </c>
      <c r="M219" s="9" t="s">
        <v>1663</v>
      </c>
      <c r="N219" s="12">
        <v>-8.1752E7</v>
      </c>
      <c r="O219" s="9" t="s">
        <v>1586</v>
      </c>
    </row>
    <row r="220">
      <c r="A220" s="9" t="s">
        <v>736</v>
      </c>
      <c r="B220" s="10">
        <v>44561.0</v>
      </c>
      <c r="C220" s="11">
        <v>1.0</v>
      </c>
      <c r="D220" s="9" t="s">
        <v>737</v>
      </c>
      <c r="E220" s="11">
        <v>23612.0</v>
      </c>
      <c r="F220" s="9" t="s">
        <v>1661</v>
      </c>
      <c r="G220" s="9" t="s">
        <v>1582</v>
      </c>
      <c r="H220" s="9" t="s">
        <v>1583</v>
      </c>
      <c r="I220" s="9" t="s">
        <v>1665</v>
      </c>
      <c r="J220" s="10">
        <v>43831.0</v>
      </c>
      <c r="K220" s="10">
        <v>44196.0</v>
      </c>
      <c r="L220" s="9" t="s">
        <v>1662</v>
      </c>
      <c r="M220" s="9" t="s">
        <v>1663</v>
      </c>
      <c r="N220" s="12">
        <v>1070000.0</v>
      </c>
      <c r="O220" s="9" t="s">
        <v>1586</v>
      </c>
    </row>
    <row r="221">
      <c r="A221" s="9" t="s">
        <v>738</v>
      </c>
      <c r="B221" s="10">
        <v>44561.0</v>
      </c>
      <c r="C221" s="11">
        <v>2.0</v>
      </c>
      <c r="D221" s="9" t="s">
        <v>739</v>
      </c>
      <c r="E221" s="11">
        <v>25100.0</v>
      </c>
      <c r="F221" s="9" t="s">
        <v>1661</v>
      </c>
      <c r="G221" s="9" t="s">
        <v>1582</v>
      </c>
      <c r="H221" s="9" t="s">
        <v>1583</v>
      </c>
      <c r="I221" s="9" t="s">
        <v>1665</v>
      </c>
      <c r="J221" s="10">
        <v>43831.0</v>
      </c>
      <c r="K221" s="10">
        <v>44196.0</v>
      </c>
      <c r="L221" s="9" t="s">
        <v>1662</v>
      </c>
      <c r="M221" s="9" t="s">
        <v>1663</v>
      </c>
      <c r="N221" s="12">
        <v>1.60812E8</v>
      </c>
      <c r="O221" s="9" t="s">
        <v>1586</v>
      </c>
    </row>
    <row r="222">
      <c r="A222" s="9" t="s">
        <v>740</v>
      </c>
      <c r="B222" s="10">
        <v>44561.0</v>
      </c>
      <c r="C222" s="11">
        <v>2.0</v>
      </c>
      <c r="D222" s="9" t="s">
        <v>741</v>
      </c>
      <c r="E222" s="11">
        <v>21040.0</v>
      </c>
      <c r="F222" s="9" t="s">
        <v>1661</v>
      </c>
      <c r="G222" s="9" t="s">
        <v>1582</v>
      </c>
      <c r="H222" s="9" t="s">
        <v>1583</v>
      </c>
      <c r="I222" s="9" t="s">
        <v>1665</v>
      </c>
      <c r="J222" s="10">
        <v>43831.0</v>
      </c>
      <c r="K222" s="10">
        <v>44196.0</v>
      </c>
      <c r="L222" s="9" t="s">
        <v>1662</v>
      </c>
      <c r="M222" s="9" t="s">
        <v>1663</v>
      </c>
      <c r="N222" s="12">
        <v>5.0658E7</v>
      </c>
      <c r="O222" s="9" t="s">
        <v>1586</v>
      </c>
    </row>
    <row r="223">
      <c r="A223" s="9" t="s">
        <v>742</v>
      </c>
      <c r="B223" s="10">
        <v>44561.0</v>
      </c>
      <c r="C223" s="11">
        <v>1.0</v>
      </c>
      <c r="D223" s="9" t="s">
        <v>397</v>
      </c>
      <c r="E223" s="11">
        <v>21016.0</v>
      </c>
      <c r="F223" s="9" t="s">
        <v>1661</v>
      </c>
      <c r="G223" s="9" t="s">
        <v>1582</v>
      </c>
      <c r="H223" s="9" t="s">
        <v>1583</v>
      </c>
      <c r="I223" s="9" t="s">
        <v>1665</v>
      </c>
      <c r="J223" s="10">
        <v>43831.0</v>
      </c>
      <c r="K223" s="10">
        <v>44196.0</v>
      </c>
      <c r="L223" s="9" t="s">
        <v>1662</v>
      </c>
      <c r="M223" s="9" t="s">
        <v>1663</v>
      </c>
      <c r="N223" s="12">
        <v>9.8181E7</v>
      </c>
      <c r="O223" s="9" t="s">
        <v>1586</v>
      </c>
    </row>
    <row r="224">
      <c r="A224" s="9" t="s">
        <v>743</v>
      </c>
      <c r="B224" s="10">
        <v>44561.0</v>
      </c>
      <c r="C224" s="11">
        <v>1.0</v>
      </c>
      <c r="D224" s="9" t="s">
        <v>375</v>
      </c>
      <c r="E224" s="11">
        <v>21130.0</v>
      </c>
      <c r="F224" s="9" t="s">
        <v>1661</v>
      </c>
      <c r="G224" s="9" t="s">
        <v>1582</v>
      </c>
      <c r="H224" s="9" t="s">
        <v>1583</v>
      </c>
      <c r="I224" s="9" t="s">
        <v>1665</v>
      </c>
      <c r="J224" s="10">
        <v>43831.0</v>
      </c>
      <c r="K224" s="10">
        <v>44196.0</v>
      </c>
      <c r="L224" s="9" t="s">
        <v>1662</v>
      </c>
      <c r="M224" s="9" t="s">
        <v>1663</v>
      </c>
      <c r="N224" s="12">
        <v>1.70092E8</v>
      </c>
      <c r="O224" s="9" t="s">
        <v>1586</v>
      </c>
    </row>
    <row r="225">
      <c r="A225" s="9" t="s">
        <v>744</v>
      </c>
      <c r="B225" s="10">
        <v>44561.0</v>
      </c>
      <c r="C225" s="11">
        <v>1.0</v>
      </c>
      <c r="D225" s="9" t="s">
        <v>745</v>
      </c>
      <c r="E225" s="11">
        <v>24104.0</v>
      </c>
      <c r="F225" s="9" t="s">
        <v>1661</v>
      </c>
      <c r="G225" s="9" t="s">
        <v>1582</v>
      </c>
      <c r="H225" s="9" t="s">
        <v>1583</v>
      </c>
      <c r="I225" s="9" t="s">
        <v>1665</v>
      </c>
      <c r="J225" s="10">
        <v>43831.0</v>
      </c>
      <c r="K225" s="10">
        <v>44196.0</v>
      </c>
      <c r="L225" s="9" t="s">
        <v>1662</v>
      </c>
      <c r="M225" s="9" t="s">
        <v>1663</v>
      </c>
      <c r="N225" s="12">
        <v>-8.2069E7</v>
      </c>
      <c r="O225" s="9" t="s">
        <v>1586</v>
      </c>
    </row>
    <row r="226">
      <c r="A226" s="9" t="s">
        <v>746</v>
      </c>
      <c r="B226" s="10">
        <v>44561.0</v>
      </c>
      <c r="C226" s="11">
        <v>1.0</v>
      </c>
      <c r="D226" s="9" t="s">
        <v>747</v>
      </c>
      <c r="E226" s="11">
        <v>23396.0</v>
      </c>
      <c r="F226" s="9" t="s">
        <v>1661</v>
      </c>
      <c r="G226" s="9" t="s">
        <v>1582</v>
      </c>
      <c r="H226" s="9" t="s">
        <v>1583</v>
      </c>
      <c r="I226" s="9" t="s">
        <v>1665</v>
      </c>
      <c r="J226" s="10">
        <v>43831.0</v>
      </c>
      <c r="K226" s="10">
        <v>44196.0</v>
      </c>
      <c r="L226" s="9" t="s">
        <v>1662</v>
      </c>
      <c r="M226" s="9" t="s">
        <v>1663</v>
      </c>
      <c r="N226" s="12">
        <v>5.3229E8</v>
      </c>
      <c r="O226" s="9" t="s">
        <v>1586</v>
      </c>
    </row>
    <row r="227">
      <c r="A227" s="9" t="s">
        <v>748</v>
      </c>
      <c r="B227" s="10">
        <v>44561.0</v>
      </c>
      <c r="C227" s="11">
        <v>1.0</v>
      </c>
      <c r="D227" s="9" t="s">
        <v>176</v>
      </c>
      <c r="E227" s="11">
        <v>21903.0</v>
      </c>
      <c r="F227" s="9" t="s">
        <v>1661</v>
      </c>
      <c r="G227" s="9" t="s">
        <v>1582</v>
      </c>
      <c r="H227" s="9" t="s">
        <v>1583</v>
      </c>
      <c r="I227" s="9" t="s">
        <v>1665</v>
      </c>
      <c r="J227" s="10">
        <v>43831.0</v>
      </c>
      <c r="K227" s="10">
        <v>44196.0</v>
      </c>
      <c r="L227" s="9" t="s">
        <v>1662</v>
      </c>
      <c r="M227" s="9" t="s">
        <v>1663</v>
      </c>
      <c r="N227" s="12">
        <v>4.15589E8</v>
      </c>
      <c r="O227" s="9" t="s">
        <v>1586</v>
      </c>
    </row>
    <row r="228">
      <c r="A228" s="9" t="s">
        <v>749</v>
      </c>
      <c r="B228" s="10">
        <v>44561.0</v>
      </c>
      <c r="C228" s="11">
        <v>1.0</v>
      </c>
      <c r="D228" s="9" t="s">
        <v>750</v>
      </c>
      <c r="E228" s="11">
        <v>25585.0</v>
      </c>
      <c r="F228" s="9" t="s">
        <v>1661</v>
      </c>
      <c r="G228" s="9" t="s">
        <v>1582</v>
      </c>
      <c r="H228" s="9" t="s">
        <v>1583</v>
      </c>
      <c r="I228" s="9" t="s">
        <v>1665</v>
      </c>
      <c r="J228" s="10">
        <v>43831.0</v>
      </c>
      <c r="K228" s="10">
        <v>44196.0</v>
      </c>
      <c r="L228" s="9" t="s">
        <v>1662</v>
      </c>
      <c r="M228" s="9" t="s">
        <v>1663</v>
      </c>
      <c r="N228" s="12">
        <v>4.03071E9</v>
      </c>
      <c r="O228" s="9" t="s">
        <v>1586</v>
      </c>
    </row>
    <row r="229">
      <c r="A229" s="9" t="s">
        <v>751</v>
      </c>
      <c r="B229" s="10">
        <v>44561.0</v>
      </c>
      <c r="C229" s="11">
        <v>2.0</v>
      </c>
      <c r="D229" s="9" t="s">
        <v>752</v>
      </c>
      <c r="E229" s="11">
        <v>23493.0</v>
      </c>
      <c r="F229" s="9" t="s">
        <v>1661</v>
      </c>
      <c r="G229" s="9" t="s">
        <v>1582</v>
      </c>
      <c r="H229" s="9" t="s">
        <v>1583</v>
      </c>
      <c r="I229" s="9" t="s">
        <v>1665</v>
      </c>
      <c r="J229" s="10">
        <v>43831.0</v>
      </c>
      <c r="K229" s="10">
        <v>44196.0</v>
      </c>
      <c r="L229" s="9" t="s">
        <v>1662</v>
      </c>
      <c r="M229" s="9" t="s">
        <v>1663</v>
      </c>
      <c r="N229" s="12">
        <v>-3.28572E8</v>
      </c>
      <c r="O229" s="9" t="s">
        <v>1586</v>
      </c>
    </row>
    <row r="230">
      <c r="A230" s="9" t="s">
        <v>753</v>
      </c>
      <c r="B230" s="10">
        <v>44561.0</v>
      </c>
      <c r="C230" s="11">
        <v>1.0</v>
      </c>
      <c r="D230" s="9" t="s">
        <v>286</v>
      </c>
      <c r="E230" s="11">
        <v>21520.0</v>
      </c>
      <c r="F230" s="9" t="s">
        <v>1661</v>
      </c>
      <c r="G230" s="9" t="s">
        <v>1582</v>
      </c>
      <c r="H230" s="9" t="s">
        <v>1583</v>
      </c>
      <c r="I230" s="9" t="s">
        <v>1665</v>
      </c>
      <c r="J230" s="10">
        <v>43831.0</v>
      </c>
      <c r="K230" s="10">
        <v>44196.0</v>
      </c>
      <c r="L230" s="9" t="s">
        <v>1662</v>
      </c>
      <c r="M230" s="9" t="s">
        <v>1663</v>
      </c>
      <c r="N230" s="12">
        <v>-9.1275E7</v>
      </c>
      <c r="O230" s="9" t="s">
        <v>1586</v>
      </c>
    </row>
    <row r="231">
      <c r="A231" s="9" t="s">
        <v>754</v>
      </c>
      <c r="B231" s="10">
        <v>44561.0</v>
      </c>
      <c r="C231" s="11">
        <v>1.0</v>
      </c>
      <c r="D231" s="9" t="s">
        <v>755</v>
      </c>
      <c r="E231" s="11">
        <v>21075.0</v>
      </c>
      <c r="F231" s="9" t="s">
        <v>1661</v>
      </c>
      <c r="G231" s="9" t="s">
        <v>1582</v>
      </c>
      <c r="H231" s="9" t="s">
        <v>1589</v>
      </c>
      <c r="I231" s="9" t="s">
        <v>1665</v>
      </c>
      <c r="J231" s="10">
        <v>43831.0</v>
      </c>
      <c r="K231" s="10">
        <v>44196.0</v>
      </c>
      <c r="L231" s="9" t="s">
        <v>1662</v>
      </c>
      <c r="M231" s="9" t="s">
        <v>1663</v>
      </c>
      <c r="N231" s="12">
        <v>-1.88434E8</v>
      </c>
      <c r="O231" s="9" t="s">
        <v>1586</v>
      </c>
    </row>
    <row r="232">
      <c r="A232" s="9" t="s">
        <v>756</v>
      </c>
      <c r="B232" s="10">
        <v>44561.0</v>
      </c>
      <c r="C232" s="11">
        <v>1.0</v>
      </c>
      <c r="D232" s="9" t="s">
        <v>757</v>
      </c>
      <c r="E232" s="11">
        <v>23272.0</v>
      </c>
      <c r="F232" s="9" t="s">
        <v>1661</v>
      </c>
      <c r="G232" s="9" t="s">
        <v>1582</v>
      </c>
      <c r="H232" s="9" t="s">
        <v>1583</v>
      </c>
      <c r="I232" s="9" t="s">
        <v>1665</v>
      </c>
      <c r="J232" s="10">
        <v>43831.0</v>
      </c>
      <c r="K232" s="10">
        <v>44196.0</v>
      </c>
      <c r="L232" s="9" t="s">
        <v>1662</v>
      </c>
      <c r="M232" s="9" t="s">
        <v>1663</v>
      </c>
      <c r="N232" s="12">
        <v>1.39959E8</v>
      </c>
      <c r="O232" s="9" t="s">
        <v>1586</v>
      </c>
    </row>
    <row r="233">
      <c r="A233" s="9" t="s">
        <v>758</v>
      </c>
      <c r="B233" s="10">
        <v>44561.0</v>
      </c>
      <c r="C233" s="11">
        <v>1.0</v>
      </c>
      <c r="D233" s="9" t="s">
        <v>759</v>
      </c>
      <c r="E233" s="11">
        <v>25500.0</v>
      </c>
      <c r="F233" s="9" t="s">
        <v>1661</v>
      </c>
      <c r="G233" s="9" t="s">
        <v>1582</v>
      </c>
      <c r="H233" s="9" t="s">
        <v>1583</v>
      </c>
      <c r="I233" s="9" t="s">
        <v>1665</v>
      </c>
      <c r="J233" s="10">
        <v>43831.0</v>
      </c>
      <c r="K233" s="10">
        <v>44196.0</v>
      </c>
      <c r="L233" s="9" t="s">
        <v>1662</v>
      </c>
      <c r="M233" s="9" t="s">
        <v>1663</v>
      </c>
      <c r="N233" s="12">
        <v>3.573E7</v>
      </c>
      <c r="O233" s="9" t="s">
        <v>1586</v>
      </c>
    </row>
    <row r="234">
      <c r="A234" s="9" t="s">
        <v>760</v>
      </c>
      <c r="B234" s="10">
        <v>44561.0</v>
      </c>
      <c r="C234" s="11">
        <v>1.0</v>
      </c>
      <c r="D234" s="9" t="s">
        <v>761</v>
      </c>
      <c r="E234" s="11">
        <v>25348.0</v>
      </c>
      <c r="F234" s="9" t="s">
        <v>1661</v>
      </c>
      <c r="G234" s="9" t="s">
        <v>1582</v>
      </c>
      <c r="H234" s="9" t="s">
        <v>1583</v>
      </c>
      <c r="I234" s="9" t="s">
        <v>1665</v>
      </c>
      <c r="J234" s="10">
        <v>43831.0</v>
      </c>
      <c r="K234" s="10">
        <v>44196.0</v>
      </c>
      <c r="L234" s="9" t="s">
        <v>1662</v>
      </c>
      <c r="M234" s="9" t="s">
        <v>1663</v>
      </c>
      <c r="N234" s="12">
        <v>4.0339E7</v>
      </c>
      <c r="O234" s="9" t="s">
        <v>1586</v>
      </c>
    </row>
    <row r="235">
      <c r="A235" s="9" t="s">
        <v>762</v>
      </c>
      <c r="B235" s="10">
        <v>44561.0</v>
      </c>
      <c r="C235" s="11">
        <v>1.0</v>
      </c>
      <c r="D235" s="9" t="s">
        <v>763</v>
      </c>
      <c r="E235" s="11">
        <v>22560.0</v>
      </c>
      <c r="F235" s="9" t="s">
        <v>1661</v>
      </c>
      <c r="G235" s="9" t="s">
        <v>1582</v>
      </c>
      <c r="H235" s="9" t="s">
        <v>1583</v>
      </c>
      <c r="I235" s="9" t="s">
        <v>1665</v>
      </c>
      <c r="J235" s="10">
        <v>43831.0</v>
      </c>
      <c r="K235" s="10">
        <v>44196.0</v>
      </c>
      <c r="L235" s="9" t="s">
        <v>1662</v>
      </c>
      <c r="M235" s="9" t="s">
        <v>1663</v>
      </c>
      <c r="N235" s="12">
        <v>-1.09575E8</v>
      </c>
      <c r="O235" s="9" t="s">
        <v>1586</v>
      </c>
    </row>
    <row r="236">
      <c r="A236" s="9" t="s">
        <v>764</v>
      </c>
      <c r="B236" s="10">
        <v>44561.0</v>
      </c>
      <c r="C236" s="11">
        <v>1.0</v>
      </c>
      <c r="D236" s="9" t="s">
        <v>371</v>
      </c>
      <c r="E236" s="11">
        <v>22225.0</v>
      </c>
      <c r="F236" s="9" t="s">
        <v>1661</v>
      </c>
      <c r="G236" s="9" t="s">
        <v>1582</v>
      </c>
      <c r="H236" s="9" t="s">
        <v>1583</v>
      </c>
      <c r="I236" s="9" t="s">
        <v>1665</v>
      </c>
      <c r="J236" s="10">
        <v>43831.0</v>
      </c>
      <c r="K236" s="10">
        <v>44196.0</v>
      </c>
      <c r="L236" s="9" t="s">
        <v>1662</v>
      </c>
      <c r="M236" s="9" t="s">
        <v>1663</v>
      </c>
      <c r="N236" s="12">
        <v>-1007000.0</v>
      </c>
      <c r="O236" s="9" t="s">
        <v>1586</v>
      </c>
    </row>
    <row r="237">
      <c r="A237" s="9" t="s">
        <v>765</v>
      </c>
      <c r="B237" s="10">
        <v>44561.0</v>
      </c>
      <c r="C237" s="11">
        <v>1.0</v>
      </c>
      <c r="D237" s="9" t="s">
        <v>194</v>
      </c>
      <c r="E237" s="11">
        <v>21938.0</v>
      </c>
      <c r="F237" s="9" t="s">
        <v>1661</v>
      </c>
      <c r="G237" s="9" t="s">
        <v>1582</v>
      </c>
      <c r="H237" s="9" t="s">
        <v>1583</v>
      </c>
      <c r="I237" s="9" t="s">
        <v>1665</v>
      </c>
      <c r="J237" s="10">
        <v>43831.0</v>
      </c>
      <c r="K237" s="10">
        <v>44196.0</v>
      </c>
      <c r="L237" s="9" t="s">
        <v>1662</v>
      </c>
      <c r="M237" s="9" t="s">
        <v>1663</v>
      </c>
      <c r="N237" s="12">
        <v>3.66935E8</v>
      </c>
      <c r="O237" s="9" t="s">
        <v>1586</v>
      </c>
    </row>
    <row r="238">
      <c r="A238" s="9" t="s">
        <v>766</v>
      </c>
      <c r="B238" s="10">
        <v>44561.0</v>
      </c>
      <c r="C238" s="11">
        <v>1.0</v>
      </c>
      <c r="D238" s="9" t="s">
        <v>301</v>
      </c>
      <c r="E238" s="11">
        <v>21342.0</v>
      </c>
      <c r="F238" s="9" t="s">
        <v>1661</v>
      </c>
      <c r="G238" s="9" t="s">
        <v>1582</v>
      </c>
      <c r="H238" s="9" t="s">
        <v>1583</v>
      </c>
      <c r="I238" s="9" t="s">
        <v>1665</v>
      </c>
      <c r="J238" s="10">
        <v>43831.0</v>
      </c>
      <c r="K238" s="10">
        <v>44196.0</v>
      </c>
      <c r="L238" s="9" t="s">
        <v>1662</v>
      </c>
      <c r="M238" s="9" t="s">
        <v>1663</v>
      </c>
      <c r="N238" s="12">
        <v>-8.70235E8</v>
      </c>
      <c r="O238" s="9" t="s">
        <v>1586</v>
      </c>
    </row>
    <row r="239">
      <c r="A239" s="9" t="s">
        <v>767</v>
      </c>
      <c r="B239" s="10">
        <v>44561.0</v>
      </c>
      <c r="C239" s="11">
        <v>2.0</v>
      </c>
      <c r="D239" s="9" t="s">
        <v>768</v>
      </c>
      <c r="E239" s="11">
        <v>25534.0</v>
      </c>
      <c r="F239" s="9" t="s">
        <v>1661</v>
      </c>
      <c r="G239" s="9" t="s">
        <v>1582</v>
      </c>
      <c r="H239" s="9" t="s">
        <v>1583</v>
      </c>
      <c r="I239" s="9" t="s">
        <v>1665</v>
      </c>
      <c r="J239" s="10">
        <v>43831.0</v>
      </c>
      <c r="K239" s="10">
        <v>44196.0</v>
      </c>
      <c r="L239" s="9" t="s">
        <v>1662</v>
      </c>
      <c r="M239" s="9" t="s">
        <v>1663</v>
      </c>
      <c r="N239" s="12">
        <v>-2.281E7</v>
      </c>
      <c r="O239" s="9" t="s">
        <v>1586</v>
      </c>
    </row>
    <row r="240">
      <c r="A240" s="9" t="s">
        <v>769</v>
      </c>
      <c r="B240" s="10">
        <v>44561.0</v>
      </c>
      <c r="C240" s="11">
        <v>1.0</v>
      </c>
      <c r="D240" s="9" t="s">
        <v>156</v>
      </c>
      <c r="E240" s="11">
        <v>4685.0</v>
      </c>
      <c r="F240" s="9" t="s">
        <v>1661</v>
      </c>
      <c r="G240" s="9" t="s">
        <v>1582</v>
      </c>
      <c r="H240" s="9" t="s">
        <v>1589</v>
      </c>
      <c r="I240" s="9" t="s">
        <v>1665</v>
      </c>
      <c r="J240" s="10">
        <v>43831.0</v>
      </c>
      <c r="K240" s="10">
        <v>44196.0</v>
      </c>
      <c r="L240" s="9" t="s">
        <v>1662</v>
      </c>
      <c r="M240" s="9" t="s">
        <v>1663</v>
      </c>
      <c r="N240" s="12">
        <v>-1.2031E7</v>
      </c>
      <c r="O240" s="9" t="s">
        <v>1586</v>
      </c>
    </row>
    <row r="241">
      <c r="A241" s="9" t="s">
        <v>770</v>
      </c>
      <c r="B241" s="10">
        <v>44561.0</v>
      </c>
      <c r="C241" s="11">
        <v>1.0</v>
      </c>
      <c r="D241" s="9" t="s">
        <v>771</v>
      </c>
      <c r="E241" s="11">
        <v>25798.0</v>
      </c>
      <c r="F241" s="9" t="s">
        <v>1661</v>
      </c>
      <c r="G241" s="9" t="s">
        <v>1582</v>
      </c>
      <c r="H241" s="9" t="s">
        <v>1583</v>
      </c>
      <c r="I241" s="9" t="s">
        <v>1665</v>
      </c>
      <c r="J241" s="10">
        <v>43831.0</v>
      </c>
      <c r="K241" s="10">
        <v>44196.0</v>
      </c>
      <c r="L241" s="9" t="s">
        <v>1662</v>
      </c>
      <c r="M241" s="9" t="s">
        <v>1663</v>
      </c>
      <c r="N241" s="12">
        <v>6.483E7</v>
      </c>
      <c r="O241" s="9" t="s">
        <v>1586</v>
      </c>
    </row>
    <row r="242">
      <c r="A242" s="9" t="s">
        <v>772</v>
      </c>
      <c r="B242" s="10">
        <v>44561.0</v>
      </c>
      <c r="C242" s="11">
        <v>1.0</v>
      </c>
      <c r="D242" s="9" t="s">
        <v>773</v>
      </c>
      <c r="E242" s="11">
        <v>23426.0</v>
      </c>
      <c r="F242" s="9" t="s">
        <v>1661</v>
      </c>
      <c r="G242" s="9" t="s">
        <v>1582</v>
      </c>
      <c r="H242" s="9" t="s">
        <v>1583</v>
      </c>
      <c r="I242" s="9" t="s">
        <v>1665</v>
      </c>
      <c r="J242" s="10">
        <v>43831.0</v>
      </c>
      <c r="K242" s="10">
        <v>44196.0</v>
      </c>
      <c r="L242" s="9" t="s">
        <v>1662</v>
      </c>
      <c r="M242" s="9" t="s">
        <v>1663</v>
      </c>
      <c r="N242" s="12">
        <v>5.9161E7</v>
      </c>
      <c r="O242" s="9" t="s">
        <v>1586</v>
      </c>
    </row>
    <row r="243">
      <c r="A243" s="9" t="s">
        <v>774</v>
      </c>
      <c r="B243" s="10">
        <v>44561.0</v>
      </c>
      <c r="C243" s="11">
        <v>1.0</v>
      </c>
      <c r="D243" s="9" t="s">
        <v>775</v>
      </c>
      <c r="E243" s="11">
        <v>25712.0</v>
      </c>
      <c r="F243" s="9" t="s">
        <v>1661</v>
      </c>
      <c r="G243" s="9" t="s">
        <v>1582</v>
      </c>
      <c r="H243" s="9" t="s">
        <v>1583</v>
      </c>
      <c r="I243" s="9" t="s">
        <v>1665</v>
      </c>
      <c r="J243" s="10">
        <v>43831.0</v>
      </c>
      <c r="K243" s="10">
        <v>44196.0</v>
      </c>
      <c r="L243" s="9" t="s">
        <v>1662</v>
      </c>
      <c r="M243" s="9" t="s">
        <v>1663</v>
      </c>
      <c r="N243" s="12">
        <v>2.82646E8</v>
      </c>
      <c r="O243" s="9" t="s">
        <v>1586</v>
      </c>
    </row>
    <row r="244">
      <c r="A244" s="9" t="s">
        <v>776</v>
      </c>
      <c r="B244" s="10">
        <v>44561.0</v>
      </c>
      <c r="C244" s="11">
        <v>1.0</v>
      </c>
      <c r="D244" s="9" t="s">
        <v>208</v>
      </c>
      <c r="E244" s="11">
        <v>21814.0</v>
      </c>
      <c r="F244" s="9" t="s">
        <v>1661</v>
      </c>
      <c r="G244" s="9" t="s">
        <v>1582</v>
      </c>
      <c r="H244" s="9" t="s">
        <v>1583</v>
      </c>
      <c r="I244" s="9" t="s">
        <v>1665</v>
      </c>
      <c r="J244" s="10">
        <v>43831.0</v>
      </c>
      <c r="K244" s="10">
        <v>44196.0</v>
      </c>
      <c r="L244" s="9" t="s">
        <v>1662</v>
      </c>
      <c r="M244" s="9" t="s">
        <v>1663</v>
      </c>
      <c r="N244" s="12">
        <v>2.90996E8</v>
      </c>
      <c r="O244" s="9" t="s">
        <v>1586</v>
      </c>
    </row>
    <row r="245">
      <c r="A245" s="9" t="s">
        <v>777</v>
      </c>
      <c r="B245" s="10">
        <v>44561.0</v>
      </c>
      <c r="C245" s="11">
        <v>1.0</v>
      </c>
      <c r="D245" s="9" t="s">
        <v>778</v>
      </c>
      <c r="E245" s="11">
        <v>25976.0</v>
      </c>
      <c r="F245" s="9" t="s">
        <v>1661</v>
      </c>
      <c r="G245" s="9" t="s">
        <v>1582</v>
      </c>
      <c r="H245" s="9" t="s">
        <v>1583</v>
      </c>
      <c r="I245" s="9" t="s">
        <v>1665</v>
      </c>
      <c r="J245" s="10">
        <v>43831.0</v>
      </c>
      <c r="K245" s="10">
        <v>44196.0</v>
      </c>
      <c r="L245" s="9" t="s">
        <v>1662</v>
      </c>
      <c r="M245" s="9" t="s">
        <v>1663</v>
      </c>
      <c r="N245" s="12">
        <v>-1.0854E7</v>
      </c>
      <c r="O245" s="9" t="s">
        <v>1586</v>
      </c>
    </row>
    <row r="246">
      <c r="A246" s="9" t="s">
        <v>779</v>
      </c>
      <c r="B246" s="10">
        <v>44561.0</v>
      </c>
      <c r="C246" s="11">
        <v>1.0</v>
      </c>
      <c r="D246" s="9" t="s">
        <v>780</v>
      </c>
      <c r="E246" s="11">
        <v>23248.0</v>
      </c>
      <c r="F246" s="9" t="s">
        <v>1661</v>
      </c>
      <c r="G246" s="9" t="s">
        <v>1582</v>
      </c>
      <c r="H246" s="9" t="s">
        <v>1583</v>
      </c>
      <c r="I246" s="9" t="s">
        <v>1665</v>
      </c>
      <c r="J246" s="10">
        <v>43831.0</v>
      </c>
      <c r="K246" s="10">
        <v>44196.0</v>
      </c>
      <c r="L246" s="9" t="s">
        <v>1662</v>
      </c>
      <c r="M246" s="9" t="s">
        <v>1663</v>
      </c>
      <c r="N246" s="12">
        <v>-4.1108E7</v>
      </c>
      <c r="O246" s="9" t="s">
        <v>1586</v>
      </c>
    </row>
    <row r="247">
      <c r="A247" s="9" t="s">
        <v>781</v>
      </c>
      <c r="B247" s="10">
        <v>44561.0</v>
      </c>
      <c r="C247" s="11">
        <v>1.0</v>
      </c>
      <c r="D247" s="9" t="s">
        <v>782</v>
      </c>
      <c r="E247" s="11">
        <v>22519.0</v>
      </c>
      <c r="F247" s="9" t="s">
        <v>1661</v>
      </c>
      <c r="G247" s="9" t="s">
        <v>1582</v>
      </c>
      <c r="H247" s="9" t="s">
        <v>1583</v>
      </c>
      <c r="I247" s="9" t="s">
        <v>1665</v>
      </c>
      <c r="J247" s="10">
        <v>43831.0</v>
      </c>
      <c r="K247" s="10">
        <v>44196.0</v>
      </c>
      <c r="L247" s="9" t="s">
        <v>1662</v>
      </c>
      <c r="M247" s="9" t="s">
        <v>1663</v>
      </c>
      <c r="N247" s="12">
        <v>-2.8163E7</v>
      </c>
      <c r="O247" s="9" t="s">
        <v>1586</v>
      </c>
    </row>
    <row r="248">
      <c r="A248" s="9" t="s">
        <v>783</v>
      </c>
      <c r="B248" s="10">
        <v>44561.0</v>
      </c>
      <c r="C248" s="11">
        <v>1.0</v>
      </c>
      <c r="D248" s="9" t="s">
        <v>784</v>
      </c>
      <c r="E248" s="11">
        <v>21628.0</v>
      </c>
      <c r="F248" s="9" t="s">
        <v>1661</v>
      </c>
      <c r="G248" s="9" t="s">
        <v>1582</v>
      </c>
      <c r="H248" s="9" t="s">
        <v>1589</v>
      </c>
      <c r="I248" s="9" t="s">
        <v>1665</v>
      </c>
      <c r="J248" s="10">
        <v>43831.0</v>
      </c>
      <c r="K248" s="10">
        <v>44196.0</v>
      </c>
      <c r="L248" s="9" t="s">
        <v>1662</v>
      </c>
      <c r="M248" s="9" t="s">
        <v>1663</v>
      </c>
      <c r="N248" s="12">
        <v>1.419926E9</v>
      </c>
      <c r="O248" s="9" t="s">
        <v>1586</v>
      </c>
    </row>
    <row r="249">
      <c r="A249" s="9" t="s">
        <v>785</v>
      </c>
      <c r="B249" s="10">
        <v>44561.0</v>
      </c>
      <c r="C249" s="11">
        <v>1.0</v>
      </c>
      <c r="D249" s="9" t="s">
        <v>786</v>
      </c>
      <c r="E249" s="11">
        <v>24112.0</v>
      </c>
      <c r="F249" s="9" t="s">
        <v>1661</v>
      </c>
      <c r="G249" s="9" t="s">
        <v>1582</v>
      </c>
      <c r="H249" s="9" t="s">
        <v>1583</v>
      </c>
      <c r="I249" s="9" t="s">
        <v>1665</v>
      </c>
      <c r="J249" s="10">
        <v>43831.0</v>
      </c>
      <c r="K249" s="10">
        <v>44196.0</v>
      </c>
      <c r="L249" s="9" t="s">
        <v>1662</v>
      </c>
      <c r="M249" s="9" t="s">
        <v>1663</v>
      </c>
      <c r="N249" s="12">
        <v>-1.0834709E10</v>
      </c>
      <c r="O249" s="9" t="s">
        <v>1586</v>
      </c>
    </row>
    <row r="250">
      <c r="A250" s="9" t="s">
        <v>787</v>
      </c>
      <c r="B250" s="10">
        <v>44561.0</v>
      </c>
      <c r="C250" s="11">
        <v>1.0</v>
      </c>
      <c r="D250" s="9" t="s">
        <v>72</v>
      </c>
      <c r="E250" s="11">
        <v>21997.0</v>
      </c>
      <c r="F250" s="9" t="s">
        <v>1661</v>
      </c>
      <c r="G250" s="9" t="s">
        <v>1582</v>
      </c>
      <c r="H250" s="9" t="s">
        <v>1583</v>
      </c>
      <c r="I250" s="9" t="s">
        <v>1665</v>
      </c>
      <c r="J250" s="10">
        <v>43831.0</v>
      </c>
      <c r="K250" s="10">
        <v>44196.0</v>
      </c>
      <c r="L250" s="9" t="s">
        <v>1662</v>
      </c>
      <c r="M250" s="9" t="s">
        <v>1663</v>
      </c>
      <c r="N250" s="12">
        <v>-1.4715E7</v>
      </c>
      <c r="O250" s="9" t="s">
        <v>1586</v>
      </c>
    </row>
    <row r="251">
      <c r="A251" s="9" t="s">
        <v>788</v>
      </c>
      <c r="B251" s="10">
        <v>44561.0</v>
      </c>
      <c r="C251" s="11">
        <v>1.0</v>
      </c>
      <c r="D251" s="9" t="s">
        <v>71</v>
      </c>
      <c r="E251" s="11">
        <v>22004.0</v>
      </c>
      <c r="F251" s="9" t="s">
        <v>1661</v>
      </c>
      <c r="G251" s="9" t="s">
        <v>1582</v>
      </c>
      <c r="H251" s="9" t="s">
        <v>1583</v>
      </c>
      <c r="I251" s="9" t="s">
        <v>1665</v>
      </c>
      <c r="J251" s="10">
        <v>43831.0</v>
      </c>
      <c r="K251" s="10">
        <v>44196.0</v>
      </c>
      <c r="L251" s="9" t="s">
        <v>1662</v>
      </c>
      <c r="M251" s="9" t="s">
        <v>1663</v>
      </c>
      <c r="N251" s="12">
        <v>-6.6991E7</v>
      </c>
      <c r="O251" s="9" t="s">
        <v>1586</v>
      </c>
    </row>
    <row r="252">
      <c r="A252" s="9" t="s">
        <v>789</v>
      </c>
      <c r="B252" s="10">
        <v>44561.0</v>
      </c>
      <c r="C252" s="11">
        <v>1.0</v>
      </c>
      <c r="D252" s="9" t="s">
        <v>73</v>
      </c>
      <c r="E252" s="11">
        <v>21970.0</v>
      </c>
      <c r="F252" s="9" t="s">
        <v>1661</v>
      </c>
      <c r="G252" s="9" t="s">
        <v>1582</v>
      </c>
      <c r="H252" s="9" t="s">
        <v>1583</v>
      </c>
      <c r="I252" s="9" t="s">
        <v>1665</v>
      </c>
      <c r="J252" s="10">
        <v>43831.0</v>
      </c>
      <c r="K252" s="10">
        <v>44196.0</v>
      </c>
      <c r="L252" s="9" t="s">
        <v>1662</v>
      </c>
      <c r="M252" s="9" t="s">
        <v>1663</v>
      </c>
      <c r="N252" s="12">
        <v>-4.8702E7</v>
      </c>
      <c r="O252" s="9" t="s">
        <v>1586</v>
      </c>
    </row>
    <row r="253">
      <c r="A253" s="9" t="s">
        <v>790</v>
      </c>
      <c r="B253" s="10">
        <v>44561.0</v>
      </c>
      <c r="C253" s="11">
        <v>1.0</v>
      </c>
      <c r="D253" s="9" t="s">
        <v>70</v>
      </c>
      <c r="E253" s="11">
        <v>21989.0</v>
      </c>
      <c r="F253" s="9" t="s">
        <v>1661</v>
      </c>
      <c r="G253" s="9" t="s">
        <v>1582</v>
      </c>
      <c r="H253" s="9" t="s">
        <v>1583</v>
      </c>
      <c r="I253" s="9" t="s">
        <v>1665</v>
      </c>
      <c r="J253" s="10">
        <v>43831.0</v>
      </c>
      <c r="K253" s="10">
        <v>44196.0</v>
      </c>
      <c r="L253" s="9" t="s">
        <v>1662</v>
      </c>
      <c r="M253" s="9" t="s">
        <v>1663</v>
      </c>
      <c r="N253" s="12">
        <v>-6.0999E7</v>
      </c>
      <c r="O253" s="9" t="s">
        <v>1586</v>
      </c>
    </row>
    <row r="254">
      <c r="A254" s="9" t="s">
        <v>791</v>
      </c>
      <c r="B254" s="10">
        <v>44561.0</v>
      </c>
      <c r="C254" s="11">
        <v>1.0</v>
      </c>
      <c r="D254" s="9" t="s">
        <v>74</v>
      </c>
      <c r="E254" s="11">
        <v>21962.0</v>
      </c>
      <c r="F254" s="9" t="s">
        <v>1661</v>
      </c>
      <c r="G254" s="9" t="s">
        <v>1582</v>
      </c>
      <c r="H254" s="9" t="s">
        <v>1583</v>
      </c>
      <c r="I254" s="9" t="s">
        <v>1665</v>
      </c>
      <c r="J254" s="10">
        <v>43831.0</v>
      </c>
      <c r="K254" s="10">
        <v>44196.0</v>
      </c>
      <c r="L254" s="9" t="s">
        <v>1662</v>
      </c>
      <c r="M254" s="9" t="s">
        <v>1663</v>
      </c>
      <c r="N254" s="12">
        <v>-6.2397E7</v>
      </c>
      <c r="O254" s="9" t="s">
        <v>1586</v>
      </c>
    </row>
    <row r="255">
      <c r="A255" s="9" t="s">
        <v>792</v>
      </c>
      <c r="B255" s="10">
        <v>44561.0</v>
      </c>
      <c r="C255" s="11">
        <v>1.0</v>
      </c>
      <c r="D255" s="9" t="s">
        <v>793</v>
      </c>
      <c r="E255" s="11">
        <v>21610.0</v>
      </c>
      <c r="F255" s="9" t="s">
        <v>1661</v>
      </c>
      <c r="G255" s="9" t="s">
        <v>1582</v>
      </c>
      <c r="H255" s="9" t="s">
        <v>1583</v>
      </c>
      <c r="I255" s="9" t="s">
        <v>1665</v>
      </c>
      <c r="J255" s="10">
        <v>43831.0</v>
      </c>
      <c r="K255" s="10">
        <v>44196.0</v>
      </c>
      <c r="L255" s="9" t="s">
        <v>1662</v>
      </c>
      <c r="M255" s="9" t="s">
        <v>1663</v>
      </c>
      <c r="N255" s="12">
        <v>4.152304E9</v>
      </c>
      <c r="O255" s="9" t="s">
        <v>1586</v>
      </c>
    </row>
    <row r="256">
      <c r="A256" s="9" t="s">
        <v>794</v>
      </c>
      <c r="B256" s="10">
        <v>44561.0</v>
      </c>
      <c r="C256" s="11">
        <v>1.0</v>
      </c>
      <c r="D256" s="9" t="s">
        <v>795</v>
      </c>
      <c r="E256" s="11">
        <v>25569.0</v>
      </c>
      <c r="F256" s="9" t="s">
        <v>1661</v>
      </c>
      <c r="G256" s="9" t="s">
        <v>1582</v>
      </c>
      <c r="H256" s="9" t="s">
        <v>1583</v>
      </c>
      <c r="I256" s="9" t="s">
        <v>1665</v>
      </c>
      <c r="J256" s="10">
        <v>43831.0</v>
      </c>
      <c r="K256" s="10">
        <v>44196.0</v>
      </c>
      <c r="L256" s="9" t="s">
        <v>1662</v>
      </c>
      <c r="M256" s="9" t="s">
        <v>1663</v>
      </c>
      <c r="N256" s="12">
        <v>-6.8154E7</v>
      </c>
      <c r="O256" s="9" t="s">
        <v>1586</v>
      </c>
    </row>
    <row r="257">
      <c r="A257" s="9" t="s">
        <v>796</v>
      </c>
      <c r="B257" s="10">
        <v>44561.0</v>
      </c>
      <c r="C257" s="11">
        <v>1.0</v>
      </c>
      <c r="D257" s="9" t="s">
        <v>797</v>
      </c>
      <c r="E257" s="11">
        <v>26514.0</v>
      </c>
      <c r="F257" s="9" t="s">
        <v>1661</v>
      </c>
      <c r="G257" s="9" t="s">
        <v>1582</v>
      </c>
      <c r="H257" s="9" t="s">
        <v>1583</v>
      </c>
      <c r="I257" s="9" t="s">
        <v>1665</v>
      </c>
      <c r="J257" s="10">
        <v>43831.0</v>
      </c>
      <c r="K257" s="10">
        <v>44196.0</v>
      </c>
      <c r="L257" s="9" t="s">
        <v>1662</v>
      </c>
      <c r="M257" s="9" t="s">
        <v>1663</v>
      </c>
      <c r="N257" s="12">
        <v>2772000.0</v>
      </c>
      <c r="O257" s="9" t="s">
        <v>1586</v>
      </c>
    </row>
    <row r="258">
      <c r="A258" s="9" t="s">
        <v>798</v>
      </c>
      <c r="B258" s="10">
        <v>44561.0</v>
      </c>
      <c r="C258" s="11">
        <v>1.0</v>
      </c>
      <c r="D258" s="9" t="s">
        <v>799</v>
      </c>
      <c r="E258" s="11">
        <v>23388.0</v>
      </c>
      <c r="F258" s="9" t="s">
        <v>1661</v>
      </c>
      <c r="G258" s="9" t="s">
        <v>1582</v>
      </c>
      <c r="H258" s="9" t="s">
        <v>1583</v>
      </c>
      <c r="I258" s="9" t="s">
        <v>1665</v>
      </c>
      <c r="J258" s="10">
        <v>43831.0</v>
      </c>
      <c r="K258" s="10">
        <v>44196.0</v>
      </c>
      <c r="L258" s="9" t="s">
        <v>1662</v>
      </c>
      <c r="M258" s="9" t="s">
        <v>1663</v>
      </c>
      <c r="N258" s="12">
        <v>-1.425925E9</v>
      </c>
      <c r="O258" s="9" t="s">
        <v>1586</v>
      </c>
    </row>
    <row r="259">
      <c r="A259" s="9" t="s">
        <v>800</v>
      </c>
      <c r="B259" s="10">
        <v>44561.0</v>
      </c>
      <c r="C259" s="11">
        <v>2.0</v>
      </c>
      <c r="D259" s="9" t="s">
        <v>801</v>
      </c>
      <c r="E259" s="11">
        <v>22446.0</v>
      </c>
      <c r="F259" s="9" t="s">
        <v>1661</v>
      </c>
      <c r="G259" s="9" t="s">
        <v>1582</v>
      </c>
      <c r="H259" s="9" t="s">
        <v>1583</v>
      </c>
      <c r="I259" s="9" t="s">
        <v>1665</v>
      </c>
      <c r="J259" s="10">
        <v>43831.0</v>
      </c>
      <c r="K259" s="10">
        <v>44196.0</v>
      </c>
      <c r="L259" s="9" t="s">
        <v>1662</v>
      </c>
      <c r="M259" s="9" t="s">
        <v>1663</v>
      </c>
      <c r="N259" s="12">
        <v>-3340000.0</v>
      </c>
      <c r="O259" s="9" t="s">
        <v>1586</v>
      </c>
    </row>
    <row r="260">
      <c r="A260" s="9" t="s">
        <v>802</v>
      </c>
      <c r="B260" s="10">
        <v>44561.0</v>
      </c>
      <c r="C260" s="11">
        <v>1.0</v>
      </c>
      <c r="D260" s="9" t="s">
        <v>803</v>
      </c>
      <c r="E260" s="11">
        <v>26271.0</v>
      </c>
      <c r="F260" s="9" t="s">
        <v>1661</v>
      </c>
      <c r="G260" s="9" t="s">
        <v>1582</v>
      </c>
      <c r="H260" s="9" t="s">
        <v>1583</v>
      </c>
      <c r="I260" s="9" t="s">
        <v>1665</v>
      </c>
      <c r="J260" s="10">
        <v>43831.0</v>
      </c>
      <c r="K260" s="10">
        <v>44196.0</v>
      </c>
      <c r="L260" s="9" t="s">
        <v>1662</v>
      </c>
      <c r="M260" s="9" t="s">
        <v>1663</v>
      </c>
      <c r="N260" s="12">
        <v>-565000.0</v>
      </c>
      <c r="O260" s="9" t="s">
        <v>1586</v>
      </c>
    </row>
    <row r="261">
      <c r="A261" s="9" t="s">
        <v>804</v>
      </c>
      <c r="B261" s="10">
        <v>44561.0</v>
      </c>
      <c r="C261" s="11">
        <v>1.0</v>
      </c>
      <c r="D261" s="9" t="s">
        <v>805</v>
      </c>
      <c r="E261" s="11">
        <v>21644.0</v>
      </c>
      <c r="F261" s="9" t="s">
        <v>1661</v>
      </c>
      <c r="G261" s="9" t="s">
        <v>1582</v>
      </c>
      <c r="H261" s="9" t="s">
        <v>1583</v>
      </c>
      <c r="I261" s="9" t="s">
        <v>1665</v>
      </c>
      <c r="J261" s="10">
        <v>43831.0</v>
      </c>
      <c r="K261" s="10">
        <v>44196.0</v>
      </c>
      <c r="L261" s="9" t="s">
        <v>1662</v>
      </c>
      <c r="M261" s="9" t="s">
        <v>1663</v>
      </c>
      <c r="N261" s="12">
        <v>-17000.0</v>
      </c>
      <c r="O261" s="9" t="s">
        <v>1586</v>
      </c>
    </row>
    <row r="262">
      <c r="A262" s="9" t="s">
        <v>806</v>
      </c>
      <c r="B262" s="10">
        <v>44561.0</v>
      </c>
      <c r="C262" s="11">
        <v>1.0</v>
      </c>
      <c r="D262" s="9" t="s">
        <v>807</v>
      </c>
      <c r="E262" s="11">
        <v>26719.0</v>
      </c>
      <c r="F262" s="9" t="s">
        <v>1661</v>
      </c>
      <c r="G262" s="9" t="s">
        <v>1582</v>
      </c>
      <c r="H262" s="9" t="s">
        <v>1583</v>
      </c>
      <c r="I262" s="9" t="s">
        <v>1665</v>
      </c>
      <c r="J262" s="10">
        <v>43831.0</v>
      </c>
      <c r="K262" s="10">
        <v>44196.0</v>
      </c>
      <c r="L262" s="9" t="s">
        <v>1662</v>
      </c>
      <c r="M262" s="9" t="s">
        <v>1663</v>
      </c>
      <c r="N262" s="12">
        <v>6.7358E7</v>
      </c>
      <c r="O262" s="9" t="s">
        <v>1586</v>
      </c>
    </row>
    <row r="263">
      <c r="A263" s="9" t="s">
        <v>808</v>
      </c>
      <c r="B263" s="10">
        <v>44561.0</v>
      </c>
      <c r="C263" s="11">
        <v>1.0</v>
      </c>
      <c r="D263" s="9" t="s">
        <v>809</v>
      </c>
      <c r="E263" s="11">
        <v>24279.0</v>
      </c>
      <c r="F263" s="9" t="s">
        <v>1661</v>
      </c>
      <c r="G263" s="9" t="s">
        <v>1582</v>
      </c>
      <c r="H263" s="9" t="s">
        <v>1583</v>
      </c>
      <c r="I263" s="9" t="s">
        <v>1665</v>
      </c>
      <c r="J263" s="10">
        <v>43831.0</v>
      </c>
      <c r="K263" s="10">
        <v>44196.0</v>
      </c>
      <c r="L263" s="9" t="s">
        <v>1662</v>
      </c>
      <c r="M263" s="9" t="s">
        <v>1663</v>
      </c>
      <c r="N263" s="12">
        <v>-4.0035E7</v>
      </c>
      <c r="O263" s="9" t="s">
        <v>1586</v>
      </c>
    </row>
    <row r="264">
      <c r="A264" s="9" t="s">
        <v>810</v>
      </c>
      <c r="B264" s="10">
        <v>44561.0</v>
      </c>
      <c r="C264" s="11">
        <v>1.0</v>
      </c>
      <c r="D264" s="9" t="s">
        <v>811</v>
      </c>
      <c r="E264" s="11">
        <v>24988.0</v>
      </c>
      <c r="F264" s="9" t="s">
        <v>1661</v>
      </c>
      <c r="G264" s="9" t="s">
        <v>1582</v>
      </c>
      <c r="H264" s="9" t="s">
        <v>1583</v>
      </c>
      <c r="I264" s="9" t="s">
        <v>1665</v>
      </c>
      <c r="J264" s="10">
        <v>43831.0</v>
      </c>
      <c r="K264" s="10">
        <v>44196.0</v>
      </c>
      <c r="L264" s="9" t="s">
        <v>1662</v>
      </c>
      <c r="M264" s="9" t="s">
        <v>1663</v>
      </c>
      <c r="N264" s="12">
        <v>1.42924E8</v>
      </c>
      <c r="O264" s="9" t="s">
        <v>1586</v>
      </c>
    </row>
    <row r="265">
      <c r="A265" s="9" t="s">
        <v>812</v>
      </c>
      <c r="B265" s="10">
        <v>44561.0</v>
      </c>
      <c r="C265" s="11">
        <v>1.0</v>
      </c>
      <c r="D265" s="9" t="s">
        <v>813</v>
      </c>
      <c r="E265" s="11">
        <v>25852.0</v>
      </c>
      <c r="F265" s="9" t="s">
        <v>1661</v>
      </c>
      <c r="G265" s="9" t="s">
        <v>1582</v>
      </c>
      <c r="H265" s="9" t="s">
        <v>1583</v>
      </c>
      <c r="I265" s="9" t="s">
        <v>1665</v>
      </c>
      <c r="J265" s="10">
        <v>43831.0</v>
      </c>
      <c r="K265" s="10">
        <v>44196.0</v>
      </c>
      <c r="L265" s="9" t="s">
        <v>1662</v>
      </c>
      <c r="M265" s="9" t="s">
        <v>1663</v>
      </c>
      <c r="N265" s="12">
        <v>-6611000.0</v>
      </c>
      <c r="O265" s="9" t="s">
        <v>1586</v>
      </c>
    </row>
    <row r="266">
      <c r="A266" s="9" t="s">
        <v>814</v>
      </c>
      <c r="B266" s="10">
        <v>44561.0</v>
      </c>
      <c r="C266" s="11">
        <v>1.0</v>
      </c>
      <c r="D266" s="9" t="s">
        <v>815</v>
      </c>
      <c r="E266" s="11">
        <v>25399.0</v>
      </c>
      <c r="F266" s="9" t="s">
        <v>1661</v>
      </c>
      <c r="G266" s="9" t="s">
        <v>1582</v>
      </c>
      <c r="H266" s="9" t="s">
        <v>1583</v>
      </c>
      <c r="I266" s="9" t="s">
        <v>1665</v>
      </c>
      <c r="J266" s="10">
        <v>43831.0</v>
      </c>
      <c r="K266" s="10">
        <v>44196.0</v>
      </c>
      <c r="L266" s="9" t="s">
        <v>1662</v>
      </c>
      <c r="M266" s="9" t="s">
        <v>1663</v>
      </c>
      <c r="N266" s="12">
        <v>1.2359E7</v>
      </c>
      <c r="O266" s="9" t="s">
        <v>1586</v>
      </c>
    </row>
    <row r="267">
      <c r="A267" s="9" t="s">
        <v>816</v>
      </c>
      <c r="B267" s="10">
        <v>44561.0</v>
      </c>
      <c r="C267" s="11">
        <v>1.0</v>
      </c>
      <c r="D267" s="9" t="s">
        <v>817</v>
      </c>
      <c r="E267" s="11">
        <v>22691.0</v>
      </c>
      <c r="F267" s="9" t="s">
        <v>1661</v>
      </c>
      <c r="G267" s="9" t="s">
        <v>1582</v>
      </c>
      <c r="H267" s="9" t="s">
        <v>1583</v>
      </c>
      <c r="I267" s="9" t="s">
        <v>1665</v>
      </c>
      <c r="J267" s="10">
        <v>43831.0</v>
      </c>
      <c r="K267" s="10">
        <v>44196.0</v>
      </c>
      <c r="L267" s="9" t="s">
        <v>1662</v>
      </c>
      <c r="M267" s="9" t="s">
        <v>1663</v>
      </c>
      <c r="N267" s="12">
        <v>3.85648E8</v>
      </c>
      <c r="O267" s="9" t="s">
        <v>1586</v>
      </c>
    </row>
    <row r="268">
      <c r="A268" s="9" t="s">
        <v>818</v>
      </c>
      <c r="B268" s="10">
        <v>44561.0</v>
      </c>
      <c r="C268" s="11">
        <v>1.0</v>
      </c>
      <c r="D268" s="9" t="s">
        <v>819</v>
      </c>
      <c r="E268" s="11">
        <v>23680.0</v>
      </c>
      <c r="F268" s="9" t="s">
        <v>1661</v>
      </c>
      <c r="G268" s="9" t="s">
        <v>1582</v>
      </c>
      <c r="H268" s="9" t="s">
        <v>1583</v>
      </c>
      <c r="I268" s="9" t="s">
        <v>1665</v>
      </c>
      <c r="J268" s="10">
        <v>43831.0</v>
      </c>
      <c r="K268" s="10">
        <v>44196.0</v>
      </c>
      <c r="L268" s="9" t="s">
        <v>1662</v>
      </c>
      <c r="M268" s="9" t="s">
        <v>1663</v>
      </c>
      <c r="N268" s="12">
        <v>4354000.0</v>
      </c>
      <c r="O268" s="9" t="s">
        <v>1586</v>
      </c>
    </row>
    <row r="269">
      <c r="A269" s="9" t="s">
        <v>820</v>
      </c>
      <c r="B269" s="10">
        <v>44561.0</v>
      </c>
      <c r="C269" s="11">
        <v>1.0</v>
      </c>
      <c r="D269" s="9" t="s">
        <v>821</v>
      </c>
      <c r="E269" s="11">
        <v>23671.0</v>
      </c>
      <c r="F269" s="9" t="s">
        <v>1661</v>
      </c>
      <c r="G269" s="9" t="s">
        <v>1582</v>
      </c>
      <c r="H269" s="9" t="s">
        <v>1583</v>
      </c>
      <c r="I269" s="9" t="s">
        <v>1665</v>
      </c>
      <c r="J269" s="10">
        <v>43831.0</v>
      </c>
      <c r="K269" s="10">
        <v>44196.0</v>
      </c>
      <c r="L269" s="9" t="s">
        <v>1662</v>
      </c>
      <c r="M269" s="9" t="s">
        <v>1663</v>
      </c>
      <c r="N269" s="12">
        <v>-628000.0</v>
      </c>
      <c r="O269" s="9" t="s">
        <v>1586</v>
      </c>
    </row>
    <row r="270">
      <c r="A270" s="9" t="s">
        <v>822</v>
      </c>
      <c r="B270" s="10">
        <v>44561.0</v>
      </c>
      <c r="C270" s="11">
        <v>1.0</v>
      </c>
      <c r="D270" s="9" t="s">
        <v>823</v>
      </c>
      <c r="E270" s="11">
        <v>25011.0</v>
      </c>
      <c r="F270" s="9" t="s">
        <v>1661</v>
      </c>
      <c r="G270" s="9" t="s">
        <v>1582</v>
      </c>
      <c r="H270" s="9" t="s">
        <v>1583</v>
      </c>
      <c r="I270" s="9" t="s">
        <v>1665</v>
      </c>
      <c r="J270" s="10">
        <v>43831.0</v>
      </c>
      <c r="K270" s="10">
        <v>44196.0</v>
      </c>
      <c r="L270" s="9" t="s">
        <v>1662</v>
      </c>
      <c r="M270" s="9" t="s">
        <v>1663</v>
      </c>
      <c r="N270" s="12">
        <v>-6.9716E7</v>
      </c>
      <c r="O270" s="9" t="s">
        <v>1586</v>
      </c>
    </row>
    <row r="271">
      <c r="A271" s="9" t="s">
        <v>824</v>
      </c>
      <c r="B271" s="10">
        <v>44561.0</v>
      </c>
      <c r="C271" s="11">
        <v>1.0</v>
      </c>
      <c r="D271" s="9" t="s">
        <v>825</v>
      </c>
      <c r="E271" s="11">
        <v>26921.0</v>
      </c>
      <c r="F271" s="9" t="s">
        <v>1661</v>
      </c>
      <c r="G271" s="9" t="s">
        <v>1582</v>
      </c>
      <c r="H271" s="9" t="s">
        <v>1583</v>
      </c>
      <c r="I271" s="9" t="s">
        <v>1665</v>
      </c>
      <c r="J271" s="10">
        <v>43831.0</v>
      </c>
      <c r="K271" s="10">
        <v>44196.0</v>
      </c>
      <c r="L271" s="9" t="s">
        <v>1662</v>
      </c>
      <c r="M271" s="9" t="s">
        <v>1663</v>
      </c>
      <c r="N271" s="12">
        <v>1.5032E7</v>
      </c>
      <c r="O271" s="9" t="s">
        <v>1586</v>
      </c>
    </row>
    <row r="272">
      <c r="A272" s="9" t="s">
        <v>826</v>
      </c>
      <c r="B272" s="10">
        <v>44561.0</v>
      </c>
      <c r="C272" s="11">
        <v>1.0</v>
      </c>
      <c r="D272" s="9" t="s">
        <v>154</v>
      </c>
      <c r="E272" s="11">
        <v>22144.0</v>
      </c>
      <c r="F272" s="9" t="s">
        <v>1661</v>
      </c>
      <c r="G272" s="9" t="s">
        <v>1582</v>
      </c>
      <c r="H272" s="9" t="s">
        <v>1583</v>
      </c>
      <c r="I272" s="9" t="s">
        <v>1665</v>
      </c>
      <c r="J272" s="10">
        <v>43831.0</v>
      </c>
      <c r="K272" s="10">
        <v>44196.0</v>
      </c>
      <c r="L272" s="9" t="s">
        <v>1662</v>
      </c>
      <c r="M272" s="9" t="s">
        <v>1663</v>
      </c>
      <c r="N272" s="12">
        <v>-2.3156E8</v>
      </c>
      <c r="O272" s="9" t="s">
        <v>1586</v>
      </c>
    </row>
    <row r="273">
      <c r="A273" s="9" t="s">
        <v>827</v>
      </c>
      <c r="B273" s="10">
        <v>44561.0</v>
      </c>
      <c r="C273" s="11">
        <v>1.0</v>
      </c>
      <c r="D273" s="9" t="s">
        <v>54</v>
      </c>
      <c r="E273" s="11">
        <v>22179.0</v>
      </c>
      <c r="F273" s="9" t="s">
        <v>1661</v>
      </c>
      <c r="G273" s="9" t="s">
        <v>1582</v>
      </c>
      <c r="H273" s="9" t="s">
        <v>1583</v>
      </c>
      <c r="I273" s="9" t="s">
        <v>1665</v>
      </c>
      <c r="J273" s="10">
        <v>43831.0</v>
      </c>
      <c r="K273" s="10">
        <v>44196.0</v>
      </c>
      <c r="L273" s="9" t="s">
        <v>1662</v>
      </c>
      <c r="M273" s="9" t="s">
        <v>1663</v>
      </c>
      <c r="N273" s="12">
        <v>1.8709E7</v>
      </c>
      <c r="O273" s="9" t="s">
        <v>1586</v>
      </c>
    </row>
    <row r="274">
      <c r="A274" s="9" t="s">
        <v>828</v>
      </c>
      <c r="B274" s="10">
        <v>44561.0</v>
      </c>
      <c r="C274" s="11">
        <v>1.0</v>
      </c>
      <c r="D274" s="9" t="s">
        <v>829</v>
      </c>
      <c r="E274" s="11">
        <v>26140.0</v>
      </c>
      <c r="F274" s="9" t="s">
        <v>1661</v>
      </c>
      <c r="G274" s="9" t="s">
        <v>1582</v>
      </c>
      <c r="H274" s="9" t="s">
        <v>1583</v>
      </c>
      <c r="I274" s="9" t="s">
        <v>1665</v>
      </c>
      <c r="J274" s="10">
        <v>43831.0</v>
      </c>
      <c r="K274" s="10">
        <v>44196.0</v>
      </c>
      <c r="L274" s="9" t="s">
        <v>1662</v>
      </c>
      <c r="M274" s="9" t="s">
        <v>1663</v>
      </c>
      <c r="N274" s="12">
        <v>3.61013E8</v>
      </c>
      <c r="O274" s="9" t="s">
        <v>1586</v>
      </c>
    </row>
    <row r="275">
      <c r="A275" s="9" t="s">
        <v>830</v>
      </c>
      <c r="B275" s="10">
        <v>44561.0</v>
      </c>
      <c r="C275" s="11">
        <v>1.0</v>
      </c>
      <c r="D275" s="9" t="s">
        <v>831</v>
      </c>
      <c r="E275" s="11">
        <v>26964.0</v>
      </c>
      <c r="F275" s="9" t="s">
        <v>1661</v>
      </c>
      <c r="G275" s="9" t="s">
        <v>1582</v>
      </c>
      <c r="H275" s="9" t="s">
        <v>1583</v>
      </c>
      <c r="I275" s="9" t="s">
        <v>1665</v>
      </c>
      <c r="J275" s="10">
        <v>43831.0</v>
      </c>
      <c r="K275" s="10">
        <v>44196.0</v>
      </c>
      <c r="L275" s="9" t="s">
        <v>1662</v>
      </c>
      <c r="M275" s="9" t="s">
        <v>1663</v>
      </c>
      <c r="N275" s="12">
        <v>366000.0</v>
      </c>
      <c r="O275" s="9" t="s">
        <v>1586</v>
      </c>
    </row>
    <row r="276">
      <c r="A276" s="9" t="s">
        <v>832</v>
      </c>
      <c r="B276" s="10">
        <v>44561.0</v>
      </c>
      <c r="C276" s="11">
        <v>1.0</v>
      </c>
      <c r="D276" s="9" t="s">
        <v>833</v>
      </c>
      <c r="E276" s="11">
        <v>25941.0</v>
      </c>
      <c r="F276" s="9" t="s">
        <v>1661</v>
      </c>
      <c r="G276" s="9" t="s">
        <v>1582</v>
      </c>
      <c r="H276" s="9" t="s">
        <v>1583</v>
      </c>
      <c r="I276" s="9" t="s">
        <v>1665</v>
      </c>
      <c r="J276" s="10">
        <v>43831.0</v>
      </c>
      <c r="K276" s="10">
        <v>44196.0</v>
      </c>
      <c r="L276" s="9" t="s">
        <v>1662</v>
      </c>
      <c r="M276" s="9" t="s">
        <v>1663</v>
      </c>
      <c r="N276" s="12">
        <v>-1.4374E7</v>
      </c>
      <c r="O276" s="9" t="s">
        <v>1586</v>
      </c>
    </row>
    <row r="277">
      <c r="A277" s="9" t="s">
        <v>834</v>
      </c>
      <c r="B277" s="10">
        <v>44561.0</v>
      </c>
      <c r="C277" s="11">
        <v>1.0</v>
      </c>
      <c r="D277" s="9" t="s">
        <v>835</v>
      </c>
      <c r="E277" s="11">
        <v>21750.0</v>
      </c>
      <c r="F277" s="9" t="s">
        <v>1661</v>
      </c>
      <c r="G277" s="9" t="s">
        <v>1582</v>
      </c>
      <c r="H277" s="9" t="s">
        <v>1589</v>
      </c>
      <c r="I277" s="9" t="s">
        <v>1665</v>
      </c>
      <c r="J277" s="10">
        <v>43831.0</v>
      </c>
      <c r="K277" s="10">
        <v>44196.0</v>
      </c>
      <c r="L277" s="9" t="s">
        <v>1662</v>
      </c>
      <c r="M277" s="9" t="s">
        <v>1663</v>
      </c>
      <c r="N277" s="12">
        <v>3.07923E8</v>
      </c>
      <c r="O277" s="9" t="s">
        <v>1586</v>
      </c>
    </row>
    <row r="278">
      <c r="A278" s="9" t="s">
        <v>836</v>
      </c>
      <c r="B278" s="10">
        <v>44561.0</v>
      </c>
      <c r="C278" s="11">
        <v>1.0</v>
      </c>
      <c r="D278" s="9" t="s">
        <v>837</v>
      </c>
      <c r="E278" s="11">
        <v>23329.0</v>
      </c>
      <c r="F278" s="9" t="s">
        <v>1661</v>
      </c>
      <c r="G278" s="9" t="s">
        <v>1582</v>
      </c>
      <c r="H278" s="9" t="s">
        <v>1589</v>
      </c>
      <c r="I278" s="9" t="s">
        <v>1665</v>
      </c>
      <c r="J278" s="10">
        <v>43831.0</v>
      </c>
      <c r="K278" s="10">
        <v>44196.0</v>
      </c>
      <c r="L278" s="9" t="s">
        <v>1662</v>
      </c>
      <c r="M278" s="9" t="s">
        <v>1663</v>
      </c>
      <c r="N278" s="12">
        <v>-8.4468E7</v>
      </c>
      <c r="O278" s="9" t="s">
        <v>1586</v>
      </c>
    </row>
    <row r="279">
      <c r="A279" s="9" t="s">
        <v>838</v>
      </c>
      <c r="B279" s="10">
        <v>44561.0</v>
      </c>
      <c r="C279" s="11">
        <v>1.0</v>
      </c>
      <c r="D279" s="9" t="s">
        <v>144</v>
      </c>
      <c r="E279" s="11">
        <v>22268.0</v>
      </c>
      <c r="F279" s="9" t="s">
        <v>1661</v>
      </c>
      <c r="G279" s="9" t="s">
        <v>1582</v>
      </c>
      <c r="H279" s="9" t="s">
        <v>1583</v>
      </c>
      <c r="I279" s="9" t="s">
        <v>1665</v>
      </c>
      <c r="J279" s="10">
        <v>43831.0</v>
      </c>
      <c r="K279" s="10">
        <v>44196.0</v>
      </c>
      <c r="L279" s="9" t="s">
        <v>1662</v>
      </c>
      <c r="M279" s="9" t="s">
        <v>1663</v>
      </c>
      <c r="N279" s="12">
        <v>2.03093E8</v>
      </c>
      <c r="O279" s="9" t="s">
        <v>1586</v>
      </c>
    </row>
    <row r="280">
      <c r="A280" s="9" t="s">
        <v>839</v>
      </c>
      <c r="B280" s="10">
        <v>44561.0</v>
      </c>
      <c r="C280" s="11">
        <v>1.0</v>
      </c>
      <c r="D280" s="9" t="s">
        <v>840</v>
      </c>
      <c r="E280" s="11">
        <v>25437.0</v>
      </c>
      <c r="F280" s="9" t="s">
        <v>1661</v>
      </c>
      <c r="G280" s="9" t="s">
        <v>1582</v>
      </c>
      <c r="H280" s="9" t="s">
        <v>1583</v>
      </c>
      <c r="I280" s="9" t="s">
        <v>1665</v>
      </c>
      <c r="J280" s="10">
        <v>43831.0</v>
      </c>
      <c r="K280" s="10">
        <v>44196.0</v>
      </c>
      <c r="L280" s="9" t="s">
        <v>1662</v>
      </c>
      <c r="M280" s="9" t="s">
        <v>1663</v>
      </c>
      <c r="N280" s="12">
        <v>1.1515E7</v>
      </c>
      <c r="O280" s="9" t="s">
        <v>1586</v>
      </c>
    </row>
    <row r="281">
      <c r="A281" s="9" t="s">
        <v>841</v>
      </c>
      <c r="B281" s="10">
        <v>44561.0</v>
      </c>
      <c r="C281" s="11">
        <v>1.0</v>
      </c>
      <c r="D281" s="9" t="s">
        <v>842</v>
      </c>
      <c r="E281" s="11">
        <v>21920.0</v>
      </c>
      <c r="F281" s="9" t="s">
        <v>1661</v>
      </c>
      <c r="G281" s="9" t="s">
        <v>1582</v>
      </c>
      <c r="H281" s="9" t="s">
        <v>1583</v>
      </c>
      <c r="I281" s="9" t="s">
        <v>1665</v>
      </c>
      <c r="J281" s="10">
        <v>43831.0</v>
      </c>
      <c r="K281" s="10">
        <v>44196.0</v>
      </c>
      <c r="L281" s="9" t="s">
        <v>1662</v>
      </c>
      <c r="M281" s="9" t="s">
        <v>1663</v>
      </c>
      <c r="N281" s="12">
        <v>186000.0</v>
      </c>
      <c r="O281" s="9" t="s">
        <v>1586</v>
      </c>
    </row>
    <row r="282">
      <c r="A282" s="9" t="s">
        <v>843</v>
      </c>
      <c r="B282" s="10">
        <v>44561.0</v>
      </c>
      <c r="C282" s="11">
        <v>1.0</v>
      </c>
      <c r="D282" s="9" t="s">
        <v>306</v>
      </c>
      <c r="E282" s="11">
        <v>22187.0</v>
      </c>
      <c r="F282" s="9" t="s">
        <v>1661</v>
      </c>
      <c r="G282" s="9" t="s">
        <v>1582</v>
      </c>
      <c r="H282" s="9" t="s">
        <v>1583</v>
      </c>
      <c r="I282" s="9" t="s">
        <v>1665</v>
      </c>
      <c r="J282" s="10">
        <v>43831.0</v>
      </c>
      <c r="K282" s="10">
        <v>44196.0</v>
      </c>
      <c r="L282" s="9" t="s">
        <v>1662</v>
      </c>
      <c r="M282" s="9" t="s">
        <v>1663</v>
      </c>
      <c r="N282" s="12">
        <v>4.52766E8</v>
      </c>
      <c r="O282" s="9" t="s">
        <v>1586</v>
      </c>
    </row>
    <row r="283">
      <c r="A283" s="9" t="s">
        <v>844</v>
      </c>
      <c r="B283" s="10">
        <v>44561.0</v>
      </c>
      <c r="C283" s="11">
        <v>1.0</v>
      </c>
      <c r="D283" s="9" t="s">
        <v>845</v>
      </c>
      <c r="E283" s="11">
        <v>22543.0</v>
      </c>
      <c r="F283" s="9" t="s">
        <v>1661</v>
      </c>
      <c r="G283" s="9" t="s">
        <v>1582</v>
      </c>
      <c r="H283" s="9" t="s">
        <v>1583</v>
      </c>
      <c r="I283" s="9" t="s">
        <v>1665</v>
      </c>
      <c r="J283" s="10">
        <v>43831.0</v>
      </c>
      <c r="K283" s="10">
        <v>44196.0</v>
      </c>
      <c r="L283" s="9" t="s">
        <v>1662</v>
      </c>
      <c r="M283" s="9" t="s">
        <v>1663</v>
      </c>
      <c r="N283" s="12">
        <v>-4.1807E7</v>
      </c>
      <c r="O283" s="9" t="s">
        <v>1586</v>
      </c>
    </row>
    <row r="284">
      <c r="A284" s="9" t="s">
        <v>846</v>
      </c>
      <c r="B284" s="10">
        <v>44561.0</v>
      </c>
      <c r="C284" s="11">
        <v>1.0</v>
      </c>
      <c r="D284" s="9" t="s">
        <v>151</v>
      </c>
      <c r="E284" s="11">
        <v>22071.0</v>
      </c>
      <c r="F284" s="9" t="s">
        <v>1661</v>
      </c>
      <c r="G284" s="9" t="s">
        <v>1582</v>
      </c>
      <c r="H284" s="9" t="s">
        <v>1583</v>
      </c>
      <c r="I284" s="9" t="s">
        <v>1665</v>
      </c>
      <c r="J284" s="10">
        <v>43831.0</v>
      </c>
      <c r="K284" s="10">
        <v>44196.0</v>
      </c>
      <c r="L284" s="9" t="s">
        <v>1662</v>
      </c>
      <c r="M284" s="9" t="s">
        <v>1663</v>
      </c>
      <c r="N284" s="12">
        <v>2.5746E7</v>
      </c>
      <c r="O284" s="9" t="s">
        <v>1586</v>
      </c>
    </row>
    <row r="285">
      <c r="A285" s="9" t="s">
        <v>847</v>
      </c>
      <c r="B285" s="10">
        <v>44561.0</v>
      </c>
      <c r="C285" s="11">
        <v>2.0</v>
      </c>
      <c r="D285" s="9" t="s">
        <v>848</v>
      </c>
      <c r="E285" s="11">
        <v>22926.0</v>
      </c>
      <c r="F285" s="9" t="s">
        <v>1661</v>
      </c>
      <c r="G285" s="9" t="s">
        <v>1582</v>
      </c>
      <c r="H285" s="9" t="s">
        <v>1583</v>
      </c>
      <c r="I285" s="9" t="s">
        <v>1665</v>
      </c>
      <c r="J285" s="10">
        <v>43831.0</v>
      </c>
      <c r="K285" s="10">
        <v>44196.0</v>
      </c>
      <c r="L285" s="9" t="s">
        <v>1662</v>
      </c>
      <c r="M285" s="9" t="s">
        <v>1663</v>
      </c>
      <c r="N285" s="12">
        <v>-3.7108E7</v>
      </c>
      <c r="O285" s="9" t="s">
        <v>1586</v>
      </c>
    </row>
    <row r="286">
      <c r="A286" s="9" t="s">
        <v>849</v>
      </c>
      <c r="B286" s="10">
        <v>44561.0</v>
      </c>
      <c r="C286" s="11">
        <v>1.0</v>
      </c>
      <c r="D286" s="9" t="s">
        <v>850</v>
      </c>
      <c r="E286" s="11">
        <v>22721.0</v>
      </c>
      <c r="F286" s="9" t="s">
        <v>1661</v>
      </c>
      <c r="G286" s="9" t="s">
        <v>1582</v>
      </c>
      <c r="H286" s="9" t="s">
        <v>1583</v>
      </c>
      <c r="I286" s="9" t="s">
        <v>1665</v>
      </c>
      <c r="J286" s="10">
        <v>43831.0</v>
      </c>
      <c r="K286" s="10">
        <v>44196.0</v>
      </c>
      <c r="L286" s="9" t="s">
        <v>1662</v>
      </c>
      <c r="M286" s="9" t="s">
        <v>1663</v>
      </c>
      <c r="N286" s="12">
        <v>-1.58252E8</v>
      </c>
      <c r="O286" s="9" t="s">
        <v>1586</v>
      </c>
    </row>
    <row r="287">
      <c r="A287" s="9" t="s">
        <v>851</v>
      </c>
      <c r="B287" s="10">
        <v>44561.0</v>
      </c>
      <c r="C287" s="11">
        <v>2.0</v>
      </c>
      <c r="D287" s="9" t="s">
        <v>852</v>
      </c>
      <c r="E287" s="11">
        <v>25860.0</v>
      </c>
      <c r="F287" s="9" t="s">
        <v>1661</v>
      </c>
      <c r="G287" s="9" t="s">
        <v>1582</v>
      </c>
      <c r="H287" s="9" t="s">
        <v>1583</v>
      </c>
      <c r="I287" s="9" t="s">
        <v>1665</v>
      </c>
      <c r="J287" s="10">
        <v>43831.0</v>
      </c>
      <c r="K287" s="10">
        <v>44196.0</v>
      </c>
      <c r="L287" s="9" t="s">
        <v>1662</v>
      </c>
      <c r="M287" s="9" t="s">
        <v>1663</v>
      </c>
      <c r="N287" s="12">
        <v>8.8735E7</v>
      </c>
      <c r="O287" s="9" t="s">
        <v>1586</v>
      </c>
    </row>
    <row r="288">
      <c r="A288" s="9" t="s">
        <v>853</v>
      </c>
      <c r="B288" s="10">
        <v>44561.0</v>
      </c>
      <c r="C288" s="11">
        <v>1.0</v>
      </c>
      <c r="D288" s="9" t="s">
        <v>854</v>
      </c>
      <c r="E288" s="11">
        <v>21741.0</v>
      </c>
      <c r="F288" s="9" t="s">
        <v>1661</v>
      </c>
      <c r="G288" s="9" t="s">
        <v>1582</v>
      </c>
      <c r="H288" s="9" t="s">
        <v>1583</v>
      </c>
      <c r="I288" s="9" t="s">
        <v>1665</v>
      </c>
      <c r="J288" s="10">
        <v>43831.0</v>
      </c>
      <c r="K288" s="10">
        <v>44196.0</v>
      </c>
      <c r="L288" s="9" t="s">
        <v>1662</v>
      </c>
      <c r="M288" s="9" t="s">
        <v>1663</v>
      </c>
      <c r="N288" s="12">
        <v>1592000.0</v>
      </c>
      <c r="O288" s="9" t="s">
        <v>1586</v>
      </c>
    </row>
    <row r="289">
      <c r="A289" s="9" t="s">
        <v>855</v>
      </c>
      <c r="B289" s="10">
        <v>44561.0</v>
      </c>
      <c r="C289" s="11">
        <v>1.0</v>
      </c>
      <c r="D289" s="9" t="s">
        <v>856</v>
      </c>
      <c r="E289" s="11">
        <v>23310.0</v>
      </c>
      <c r="F289" s="9" t="s">
        <v>1661</v>
      </c>
      <c r="G289" s="9" t="s">
        <v>1582</v>
      </c>
      <c r="H289" s="9" t="s">
        <v>1583</v>
      </c>
      <c r="I289" s="9" t="s">
        <v>1665</v>
      </c>
      <c r="J289" s="10">
        <v>43831.0</v>
      </c>
      <c r="K289" s="10">
        <v>44196.0</v>
      </c>
      <c r="L289" s="9" t="s">
        <v>1662</v>
      </c>
      <c r="M289" s="9" t="s">
        <v>1663</v>
      </c>
      <c r="N289" s="12">
        <v>-1.196627E9</v>
      </c>
      <c r="O289" s="9" t="s">
        <v>1586</v>
      </c>
    </row>
    <row r="290">
      <c r="A290" s="9" t="s">
        <v>857</v>
      </c>
      <c r="B290" s="10">
        <v>44561.0</v>
      </c>
      <c r="C290" s="11">
        <v>2.0</v>
      </c>
      <c r="D290" s="9" t="s">
        <v>858</v>
      </c>
      <c r="E290" s="11">
        <v>25704.0</v>
      </c>
      <c r="F290" s="9" t="s">
        <v>1661</v>
      </c>
      <c r="G290" s="9" t="s">
        <v>1582</v>
      </c>
      <c r="H290" s="9" t="s">
        <v>1583</v>
      </c>
      <c r="I290" s="9" t="s">
        <v>1665</v>
      </c>
      <c r="J290" s="10">
        <v>43831.0</v>
      </c>
      <c r="K290" s="10">
        <v>44196.0</v>
      </c>
      <c r="L290" s="9" t="s">
        <v>1662</v>
      </c>
      <c r="M290" s="9" t="s">
        <v>1663</v>
      </c>
      <c r="N290" s="12">
        <v>7.0207E7</v>
      </c>
      <c r="O290" s="9" t="s">
        <v>1586</v>
      </c>
    </row>
    <row r="291">
      <c r="A291" s="9" t="s">
        <v>859</v>
      </c>
      <c r="B291" s="10">
        <v>44561.0</v>
      </c>
      <c r="C291" s="11">
        <v>1.0</v>
      </c>
      <c r="D291" s="9" t="s">
        <v>116</v>
      </c>
      <c r="E291" s="11">
        <v>14362.0</v>
      </c>
      <c r="F291" s="9" t="s">
        <v>1661</v>
      </c>
      <c r="G291" s="9" t="s">
        <v>1582</v>
      </c>
      <c r="H291" s="9" t="s">
        <v>1583</v>
      </c>
      <c r="I291" s="9" t="s">
        <v>1665</v>
      </c>
      <c r="J291" s="10">
        <v>43831.0</v>
      </c>
      <c r="K291" s="10">
        <v>44196.0</v>
      </c>
      <c r="L291" s="9" t="s">
        <v>1662</v>
      </c>
      <c r="M291" s="9" t="s">
        <v>1663</v>
      </c>
      <c r="N291" s="12">
        <v>2.17E8</v>
      </c>
      <c r="O291" s="9" t="s">
        <v>1586</v>
      </c>
    </row>
    <row r="292">
      <c r="A292" s="9" t="s">
        <v>860</v>
      </c>
      <c r="B292" s="10">
        <v>44561.0</v>
      </c>
      <c r="C292" s="11">
        <v>1.0</v>
      </c>
      <c r="D292" s="9" t="s">
        <v>148</v>
      </c>
      <c r="E292" s="11">
        <v>22411.0</v>
      </c>
      <c r="F292" s="9" t="s">
        <v>1661</v>
      </c>
      <c r="G292" s="9" t="s">
        <v>1582</v>
      </c>
      <c r="H292" s="9" t="s">
        <v>1583</v>
      </c>
      <c r="I292" s="9" t="s">
        <v>1665</v>
      </c>
      <c r="J292" s="10">
        <v>43831.0</v>
      </c>
      <c r="K292" s="10">
        <v>44196.0</v>
      </c>
      <c r="L292" s="9" t="s">
        <v>1662</v>
      </c>
      <c r="M292" s="9" t="s">
        <v>1663</v>
      </c>
      <c r="N292" s="12">
        <v>3.832E7</v>
      </c>
      <c r="O292" s="9" t="s">
        <v>1586</v>
      </c>
    </row>
    <row r="293">
      <c r="A293" s="9" t="s">
        <v>861</v>
      </c>
      <c r="B293" s="10">
        <v>44561.0</v>
      </c>
      <c r="C293" s="11">
        <v>1.0</v>
      </c>
      <c r="D293" s="9" t="s">
        <v>862</v>
      </c>
      <c r="E293" s="11">
        <v>24350.0</v>
      </c>
      <c r="F293" s="9" t="s">
        <v>1661</v>
      </c>
      <c r="G293" s="9" t="s">
        <v>1582</v>
      </c>
      <c r="H293" s="9" t="s">
        <v>1583</v>
      </c>
      <c r="I293" s="9" t="s">
        <v>1665</v>
      </c>
      <c r="J293" s="10">
        <v>43831.0</v>
      </c>
      <c r="K293" s="10">
        <v>44196.0</v>
      </c>
      <c r="L293" s="9" t="s">
        <v>1662</v>
      </c>
      <c r="M293" s="9" t="s">
        <v>1663</v>
      </c>
      <c r="N293" s="12">
        <v>-2.3631E7</v>
      </c>
      <c r="O293" s="9" t="s">
        <v>1586</v>
      </c>
    </row>
    <row r="294">
      <c r="A294" s="9" t="s">
        <v>863</v>
      </c>
      <c r="B294" s="10">
        <v>44561.0</v>
      </c>
      <c r="C294" s="11">
        <v>1.0</v>
      </c>
      <c r="D294" s="9" t="s">
        <v>864</v>
      </c>
      <c r="E294" s="11">
        <v>23132.0</v>
      </c>
      <c r="F294" s="9" t="s">
        <v>1661</v>
      </c>
      <c r="G294" s="9" t="s">
        <v>1582</v>
      </c>
      <c r="H294" s="9" t="s">
        <v>1589</v>
      </c>
      <c r="I294" s="9" t="s">
        <v>1665</v>
      </c>
      <c r="J294" s="10">
        <v>43831.0</v>
      </c>
      <c r="K294" s="10">
        <v>44196.0</v>
      </c>
      <c r="L294" s="9" t="s">
        <v>1662</v>
      </c>
      <c r="M294" s="9" t="s">
        <v>1663</v>
      </c>
      <c r="N294" s="12">
        <v>1.68359E8</v>
      </c>
      <c r="O294" s="9" t="s">
        <v>1586</v>
      </c>
    </row>
    <row r="295">
      <c r="A295" s="9" t="s">
        <v>865</v>
      </c>
      <c r="B295" s="10">
        <v>44561.0</v>
      </c>
      <c r="C295" s="11">
        <v>1.0</v>
      </c>
      <c r="D295" s="9" t="s">
        <v>866</v>
      </c>
      <c r="E295" s="11">
        <v>22080.0</v>
      </c>
      <c r="F295" s="9" t="s">
        <v>1661</v>
      </c>
      <c r="G295" s="9" t="s">
        <v>1582</v>
      </c>
      <c r="H295" s="9" t="s">
        <v>1583</v>
      </c>
      <c r="I295" s="9" t="s">
        <v>1665</v>
      </c>
      <c r="J295" s="10">
        <v>43831.0</v>
      </c>
      <c r="K295" s="10">
        <v>44196.0</v>
      </c>
      <c r="L295" s="9" t="s">
        <v>1662</v>
      </c>
      <c r="M295" s="9" t="s">
        <v>1663</v>
      </c>
      <c r="N295" s="12">
        <v>6529000.0</v>
      </c>
      <c r="O295" s="9" t="s">
        <v>1586</v>
      </c>
    </row>
    <row r="296">
      <c r="A296" s="9" t="s">
        <v>867</v>
      </c>
      <c r="B296" s="10">
        <v>44561.0</v>
      </c>
      <c r="C296" s="11">
        <v>1.0</v>
      </c>
      <c r="D296" s="9" t="s">
        <v>868</v>
      </c>
      <c r="E296" s="11">
        <v>23604.0</v>
      </c>
      <c r="F296" s="9" t="s">
        <v>1661</v>
      </c>
      <c r="G296" s="9" t="s">
        <v>1582</v>
      </c>
      <c r="H296" s="9" t="s">
        <v>1583</v>
      </c>
      <c r="I296" s="9" t="s">
        <v>1665</v>
      </c>
      <c r="J296" s="10">
        <v>43831.0</v>
      </c>
      <c r="K296" s="10">
        <v>44196.0</v>
      </c>
      <c r="L296" s="9" t="s">
        <v>1662</v>
      </c>
      <c r="M296" s="9" t="s">
        <v>1663</v>
      </c>
      <c r="N296" s="12">
        <v>8971000.0</v>
      </c>
      <c r="O296" s="9" t="s">
        <v>1586</v>
      </c>
    </row>
    <row r="297">
      <c r="A297" s="9" t="s">
        <v>869</v>
      </c>
      <c r="B297" s="10">
        <v>44561.0</v>
      </c>
      <c r="C297" s="11">
        <v>2.0</v>
      </c>
      <c r="D297" s="9" t="s">
        <v>870</v>
      </c>
      <c r="E297" s="11">
        <v>25550.0</v>
      </c>
      <c r="F297" s="9" t="s">
        <v>1661</v>
      </c>
      <c r="G297" s="9" t="s">
        <v>1582</v>
      </c>
      <c r="H297" s="9" t="s">
        <v>1583</v>
      </c>
      <c r="I297" s="9" t="s">
        <v>1665</v>
      </c>
      <c r="J297" s="10">
        <v>43831.0</v>
      </c>
      <c r="K297" s="10">
        <v>44196.0</v>
      </c>
      <c r="L297" s="9" t="s">
        <v>1662</v>
      </c>
      <c r="M297" s="9" t="s">
        <v>1663</v>
      </c>
      <c r="N297" s="12">
        <v>2.0065E7</v>
      </c>
      <c r="O297" s="9" t="s">
        <v>1586</v>
      </c>
    </row>
    <row r="298">
      <c r="A298" s="9" t="s">
        <v>871</v>
      </c>
      <c r="B298" s="10">
        <v>44561.0</v>
      </c>
      <c r="C298" s="11">
        <v>2.0</v>
      </c>
      <c r="D298" s="9" t="s">
        <v>190</v>
      </c>
      <c r="E298" s="11">
        <v>22365.0</v>
      </c>
      <c r="F298" s="9" t="s">
        <v>1661</v>
      </c>
      <c r="G298" s="9" t="s">
        <v>1582</v>
      </c>
      <c r="H298" s="9" t="s">
        <v>1583</v>
      </c>
      <c r="I298" s="9" t="s">
        <v>1665</v>
      </c>
      <c r="J298" s="10">
        <v>43831.0</v>
      </c>
      <c r="K298" s="10">
        <v>44196.0</v>
      </c>
      <c r="L298" s="9" t="s">
        <v>1662</v>
      </c>
      <c r="M298" s="9" t="s">
        <v>1663</v>
      </c>
      <c r="N298" s="12">
        <v>1.23953E8</v>
      </c>
      <c r="O298" s="9" t="s">
        <v>1586</v>
      </c>
    </row>
    <row r="299">
      <c r="A299" s="9" t="s">
        <v>872</v>
      </c>
      <c r="B299" s="10">
        <v>44561.0</v>
      </c>
      <c r="C299" s="11">
        <v>1.0</v>
      </c>
      <c r="D299" s="9" t="s">
        <v>873</v>
      </c>
      <c r="E299" s="11">
        <v>22420.0</v>
      </c>
      <c r="F299" s="9" t="s">
        <v>1661</v>
      </c>
      <c r="G299" s="9" t="s">
        <v>1582</v>
      </c>
      <c r="H299" s="9" t="s">
        <v>1589</v>
      </c>
      <c r="I299" s="9" t="s">
        <v>1665</v>
      </c>
      <c r="J299" s="10">
        <v>43831.0</v>
      </c>
      <c r="K299" s="10">
        <v>44196.0</v>
      </c>
      <c r="L299" s="9" t="s">
        <v>1662</v>
      </c>
      <c r="M299" s="9" t="s">
        <v>1663</v>
      </c>
      <c r="N299" s="12">
        <v>1.35845E8</v>
      </c>
      <c r="O299" s="9" t="s">
        <v>1586</v>
      </c>
    </row>
    <row r="300">
      <c r="A300" s="9" t="s">
        <v>874</v>
      </c>
      <c r="B300" s="10">
        <v>44561.0</v>
      </c>
      <c r="C300" s="11">
        <v>1.0</v>
      </c>
      <c r="D300" s="9" t="s">
        <v>875</v>
      </c>
      <c r="E300" s="11">
        <v>22217.0</v>
      </c>
      <c r="F300" s="9" t="s">
        <v>1661</v>
      </c>
      <c r="G300" s="9" t="s">
        <v>1582</v>
      </c>
      <c r="H300" s="9" t="s">
        <v>1583</v>
      </c>
      <c r="I300" s="9" t="s">
        <v>1665</v>
      </c>
      <c r="J300" s="10">
        <v>43831.0</v>
      </c>
      <c r="K300" s="10">
        <v>44196.0</v>
      </c>
      <c r="L300" s="9" t="s">
        <v>1662</v>
      </c>
      <c r="M300" s="9" t="s">
        <v>1663</v>
      </c>
      <c r="N300" s="12">
        <v>-694000.0</v>
      </c>
      <c r="O300" s="9" t="s">
        <v>1586</v>
      </c>
    </row>
    <row r="301">
      <c r="A301" s="9" t="s">
        <v>876</v>
      </c>
      <c r="B301" s="10">
        <v>44561.0</v>
      </c>
      <c r="C301" s="11">
        <v>1.0</v>
      </c>
      <c r="D301" s="9" t="s">
        <v>877</v>
      </c>
      <c r="E301" s="11">
        <v>25135.0</v>
      </c>
      <c r="F301" s="9" t="s">
        <v>1661</v>
      </c>
      <c r="G301" s="9" t="s">
        <v>1582</v>
      </c>
      <c r="H301" s="9" t="s">
        <v>1583</v>
      </c>
      <c r="I301" s="9" t="s">
        <v>1665</v>
      </c>
      <c r="J301" s="10">
        <v>43831.0</v>
      </c>
      <c r="K301" s="10">
        <v>44196.0</v>
      </c>
      <c r="L301" s="9" t="s">
        <v>1662</v>
      </c>
      <c r="M301" s="9" t="s">
        <v>1663</v>
      </c>
      <c r="N301" s="12">
        <v>4.6677E7</v>
      </c>
      <c r="O301" s="9" t="s">
        <v>1586</v>
      </c>
    </row>
    <row r="302">
      <c r="A302" s="9" t="s">
        <v>878</v>
      </c>
      <c r="B302" s="10">
        <v>44561.0</v>
      </c>
      <c r="C302" s="11">
        <v>1.0</v>
      </c>
      <c r="D302" s="9" t="s">
        <v>879</v>
      </c>
      <c r="E302" s="11">
        <v>22497.0</v>
      </c>
      <c r="F302" s="9" t="s">
        <v>1661</v>
      </c>
      <c r="G302" s="9" t="s">
        <v>1582</v>
      </c>
      <c r="H302" s="9" t="s">
        <v>1583</v>
      </c>
      <c r="I302" s="9" t="s">
        <v>1665</v>
      </c>
      <c r="J302" s="10">
        <v>43831.0</v>
      </c>
      <c r="K302" s="10">
        <v>44196.0</v>
      </c>
      <c r="L302" s="9" t="s">
        <v>1662</v>
      </c>
      <c r="M302" s="9" t="s">
        <v>1663</v>
      </c>
      <c r="N302" s="12">
        <v>3.92101E8</v>
      </c>
      <c r="O302" s="9" t="s">
        <v>1586</v>
      </c>
    </row>
    <row r="303">
      <c r="A303" s="9" t="s">
        <v>880</v>
      </c>
      <c r="B303" s="10">
        <v>44561.0</v>
      </c>
      <c r="C303" s="11">
        <v>1.0</v>
      </c>
      <c r="D303" s="9" t="s">
        <v>283</v>
      </c>
      <c r="E303" s="11">
        <v>21067.0</v>
      </c>
      <c r="F303" s="9" t="s">
        <v>1661</v>
      </c>
      <c r="G303" s="9" t="s">
        <v>1582</v>
      </c>
      <c r="H303" s="9" t="s">
        <v>1583</v>
      </c>
      <c r="I303" s="9" t="s">
        <v>1665</v>
      </c>
      <c r="J303" s="10">
        <v>43831.0</v>
      </c>
      <c r="K303" s="10">
        <v>44196.0</v>
      </c>
      <c r="L303" s="9" t="s">
        <v>1662</v>
      </c>
      <c r="M303" s="9" t="s">
        <v>1663</v>
      </c>
      <c r="N303" s="12">
        <v>-1.00115E8</v>
      </c>
      <c r="O303" s="9" t="s">
        <v>1586</v>
      </c>
    </row>
    <row r="304">
      <c r="A304" s="9" t="s">
        <v>881</v>
      </c>
      <c r="B304" s="10">
        <v>44561.0</v>
      </c>
      <c r="C304" s="11">
        <v>1.0</v>
      </c>
      <c r="D304" s="9" t="s">
        <v>882</v>
      </c>
      <c r="E304" s="11">
        <v>25291.0</v>
      </c>
      <c r="F304" s="9" t="s">
        <v>1661</v>
      </c>
      <c r="G304" s="9" t="s">
        <v>1582</v>
      </c>
      <c r="H304" s="9" t="s">
        <v>1583</v>
      </c>
      <c r="I304" s="9" t="s">
        <v>1665</v>
      </c>
      <c r="J304" s="10">
        <v>43831.0</v>
      </c>
      <c r="K304" s="10">
        <v>44196.0</v>
      </c>
      <c r="L304" s="9" t="s">
        <v>1662</v>
      </c>
      <c r="M304" s="9" t="s">
        <v>1663</v>
      </c>
      <c r="N304" s="12">
        <v>-2.23652E8</v>
      </c>
      <c r="O304" s="9" t="s">
        <v>1586</v>
      </c>
    </row>
    <row r="305">
      <c r="A305" s="9" t="s">
        <v>883</v>
      </c>
      <c r="B305" s="10">
        <v>44561.0</v>
      </c>
      <c r="C305" s="11">
        <v>1.0</v>
      </c>
      <c r="D305" s="9" t="s">
        <v>884</v>
      </c>
      <c r="E305" s="11">
        <v>26123.0</v>
      </c>
      <c r="F305" s="9" t="s">
        <v>1661</v>
      </c>
      <c r="G305" s="9" t="s">
        <v>1582</v>
      </c>
      <c r="H305" s="9" t="s">
        <v>1583</v>
      </c>
      <c r="I305" s="9" t="s">
        <v>1665</v>
      </c>
      <c r="J305" s="10">
        <v>43831.0</v>
      </c>
      <c r="K305" s="10">
        <v>44196.0</v>
      </c>
      <c r="L305" s="9" t="s">
        <v>1662</v>
      </c>
      <c r="M305" s="9" t="s">
        <v>1663</v>
      </c>
      <c r="N305" s="12">
        <v>-1.57687E8</v>
      </c>
      <c r="O305" s="9" t="s">
        <v>1586</v>
      </c>
    </row>
    <row r="306">
      <c r="A306" s="9" t="s">
        <v>885</v>
      </c>
      <c r="B306" s="10">
        <v>44561.0</v>
      </c>
      <c r="C306" s="11">
        <v>2.0</v>
      </c>
      <c r="D306" s="9" t="s">
        <v>886</v>
      </c>
      <c r="E306" s="11">
        <v>25046.0</v>
      </c>
      <c r="F306" s="9" t="s">
        <v>1661</v>
      </c>
      <c r="G306" s="9" t="s">
        <v>1582</v>
      </c>
      <c r="H306" s="9" t="s">
        <v>1583</v>
      </c>
      <c r="I306" s="9" t="s">
        <v>1665</v>
      </c>
      <c r="J306" s="10">
        <v>43831.0</v>
      </c>
      <c r="K306" s="10">
        <v>44196.0</v>
      </c>
      <c r="L306" s="9" t="s">
        <v>1662</v>
      </c>
      <c r="M306" s="9" t="s">
        <v>1663</v>
      </c>
      <c r="N306" s="12">
        <v>123000.0</v>
      </c>
      <c r="O306" s="9" t="s">
        <v>1586</v>
      </c>
    </row>
    <row r="307">
      <c r="A307" s="9" t="s">
        <v>887</v>
      </c>
      <c r="B307" s="10">
        <v>44561.0</v>
      </c>
      <c r="C307" s="11">
        <v>1.0</v>
      </c>
      <c r="D307" s="9" t="s">
        <v>888</v>
      </c>
      <c r="E307" s="11">
        <v>22276.0</v>
      </c>
      <c r="F307" s="9" t="s">
        <v>1661</v>
      </c>
      <c r="G307" s="9" t="s">
        <v>1582</v>
      </c>
      <c r="H307" s="9" t="s">
        <v>1583</v>
      </c>
      <c r="I307" s="9" t="s">
        <v>1665</v>
      </c>
      <c r="J307" s="10">
        <v>43831.0</v>
      </c>
      <c r="K307" s="10">
        <v>44196.0</v>
      </c>
      <c r="L307" s="9" t="s">
        <v>1662</v>
      </c>
      <c r="M307" s="9" t="s">
        <v>1663</v>
      </c>
      <c r="N307" s="12">
        <v>5156000.0</v>
      </c>
      <c r="O307" s="9" t="s">
        <v>1586</v>
      </c>
    </row>
    <row r="308">
      <c r="A308" s="9" t="s">
        <v>889</v>
      </c>
      <c r="B308" s="10">
        <v>44561.0</v>
      </c>
      <c r="C308" s="11">
        <v>1.0</v>
      </c>
      <c r="D308" s="9" t="s">
        <v>890</v>
      </c>
      <c r="E308" s="11">
        <v>22390.0</v>
      </c>
      <c r="F308" s="9" t="s">
        <v>1661</v>
      </c>
      <c r="G308" s="9" t="s">
        <v>1582</v>
      </c>
      <c r="H308" s="9" t="s">
        <v>1583</v>
      </c>
      <c r="I308" s="9" t="s">
        <v>1665</v>
      </c>
      <c r="J308" s="10">
        <v>43831.0</v>
      </c>
      <c r="K308" s="10">
        <v>44196.0</v>
      </c>
      <c r="L308" s="9" t="s">
        <v>1662</v>
      </c>
      <c r="M308" s="9" t="s">
        <v>1663</v>
      </c>
      <c r="N308" s="12">
        <v>198000.0</v>
      </c>
      <c r="O308" s="9" t="s">
        <v>1586</v>
      </c>
    </row>
    <row r="309">
      <c r="A309" s="9" t="s">
        <v>891</v>
      </c>
      <c r="B309" s="10">
        <v>44561.0</v>
      </c>
      <c r="C309" s="11">
        <v>1.0</v>
      </c>
      <c r="D309" s="9" t="s">
        <v>892</v>
      </c>
      <c r="E309" s="11">
        <v>25119.0</v>
      </c>
      <c r="F309" s="9" t="s">
        <v>1661</v>
      </c>
      <c r="G309" s="9" t="s">
        <v>1582</v>
      </c>
      <c r="H309" s="9" t="s">
        <v>1583</v>
      </c>
      <c r="I309" s="9" t="s">
        <v>1665</v>
      </c>
      <c r="J309" s="10">
        <v>43831.0</v>
      </c>
      <c r="K309" s="10">
        <v>44196.0</v>
      </c>
      <c r="L309" s="9" t="s">
        <v>1662</v>
      </c>
      <c r="M309" s="9" t="s">
        <v>1663</v>
      </c>
      <c r="N309" s="12">
        <v>4.2513E7</v>
      </c>
      <c r="O309" s="9" t="s">
        <v>1586</v>
      </c>
    </row>
    <row r="310">
      <c r="A310" s="9" t="s">
        <v>893</v>
      </c>
      <c r="B310" s="10">
        <v>44561.0</v>
      </c>
      <c r="C310" s="11">
        <v>1.0</v>
      </c>
      <c r="D310" s="9" t="s">
        <v>894</v>
      </c>
      <c r="E310" s="11">
        <v>22160.0</v>
      </c>
      <c r="F310" s="9" t="s">
        <v>1661</v>
      </c>
      <c r="G310" s="9" t="s">
        <v>1582</v>
      </c>
      <c r="H310" s="9" t="s">
        <v>1583</v>
      </c>
      <c r="I310" s="9" t="s">
        <v>1665</v>
      </c>
      <c r="J310" s="10">
        <v>43831.0</v>
      </c>
      <c r="K310" s="10">
        <v>44196.0</v>
      </c>
      <c r="L310" s="9" t="s">
        <v>1662</v>
      </c>
      <c r="M310" s="9" t="s">
        <v>1663</v>
      </c>
      <c r="N310" s="12">
        <v>-16000.0</v>
      </c>
      <c r="O310" s="9" t="s">
        <v>1586</v>
      </c>
    </row>
    <row r="311">
      <c r="A311" s="9" t="s">
        <v>895</v>
      </c>
      <c r="B311" s="10">
        <v>44561.0</v>
      </c>
      <c r="C311" s="11">
        <v>1.0</v>
      </c>
      <c r="D311" s="9" t="s">
        <v>896</v>
      </c>
      <c r="E311" s="11">
        <v>25097.0</v>
      </c>
      <c r="F311" s="9" t="s">
        <v>1661</v>
      </c>
      <c r="G311" s="9" t="s">
        <v>1582</v>
      </c>
      <c r="H311" s="9" t="s">
        <v>1583</v>
      </c>
      <c r="I311" s="9" t="s">
        <v>1665</v>
      </c>
      <c r="J311" s="10">
        <v>43831.0</v>
      </c>
      <c r="K311" s="10">
        <v>44196.0</v>
      </c>
      <c r="L311" s="9" t="s">
        <v>1662</v>
      </c>
      <c r="M311" s="9" t="s">
        <v>1663</v>
      </c>
      <c r="N311" s="12">
        <v>-8.60393E8</v>
      </c>
      <c r="O311" s="9" t="s">
        <v>1586</v>
      </c>
    </row>
    <row r="312">
      <c r="A312" s="9" t="s">
        <v>897</v>
      </c>
      <c r="B312" s="10">
        <v>44561.0</v>
      </c>
      <c r="C312" s="11">
        <v>1.0</v>
      </c>
      <c r="D312" s="9" t="s">
        <v>898</v>
      </c>
      <c r="E312" s="11">
        <v>22250.0</v>
      </c>
      <c r="F312" s="9" t="s">
        <v>1661</v>
      </c>
      <c r="G312" s="9" t="s">
        <v>1582</v>
      </c>
      <c r="H312" s="9" t="s">
        <v>1583</v>
      </c>
      <c r="I312" s="9" t="s">
        <v>1665</v>
      </c>
      <c r="J312" s="10">
        <v>43831.0</v>
      </c>
      <c r="K312" s="10">
        <v>44196.0</v>
      </c>
      <c r="L312" s="9" t="s">
        <v>1662</v>
      </c>
      <c r="M312" s="9" t="s">
        <v>1663</v>
      </c>
      <c r="N312" s="12">
        <v>2756000.0</v>
      </c>
      <c r="O312" s="9" t="s">
        <v>1586</v>
      </c>
    </row>
    <row r="313">
      <c r="A313" s="9" t="s">
        <v>899</v>
      </c>
      <c r="B313" s="10">
        <v>44561.0</v>
      </c>
      <c r="C313" s="11">
        <v>2.0</v>
      </c>
      <c r="D313" s="9" t="s">
        <v>900</v>
      </c>
      <c r="E313" s="11">
        <v>25682.0</v>
      </c>
      <c r="F313" s="9" t="s">
        <v>1661</v>
      </c>
      <c r="G313" s="9" t="s">
        <v>1582</v>
      </c>
      <c r="H313" s="9" t="s">
        <v>1583</v>
      </c>
      <c r="I313" s="9" t="s">
        <v>1665</v>
      </c>
      <c r="J313" s="10">
        <v>43831.0</v>
      </c>
      <c r="K313" s="10">
        <v>44196.0</v>
      </c>
      <c r="L313" s="9" t="s">
        <v>1662</v>
      </c>
      <c r="M313" s="9" t="s">
        <v>1663</v>
      </c>
      <c r="N313" s="12">
        <v>1.21766E8</v>
      </c>
      <c r="O313" s="9" t="s">
        <v>1586</v>
      </c>
    </row>
    <row r="314">
      <c r="A314" s="9" t="s">
        <v>901</v>
      </c>
      <c r="B314" s="10">
        <v>44561.0</v>
      </c>
      <c r="C314" s="11">
        <v>1.0</v>
      </c>
      <c r="D314" s="9" t="s">
        <v>902</v>
      </c>
      <c r="E314" s="11">
        <v>22977.0</v>
      </c>
      <c r="F314" s="9" t="s">
        <v>1661</v>
      </c>
      <c r="G314" s="9" t="s">
        <v>1582</v>
      </c>
      <c r="H314" s="9" t="s">
        <v>1583</v>
      </c>
      <c r="I314" s="9" t="s">
        <v>1665</v>
      </c>
      <c r="J314" s="10">
        <v>44166.0</v>
      </c>
      <c r="K314" s="10">
        <v>44196.0</v>
      </c>
      <c r="L314" s="9" t="s">
        <v>1662</v>
      </c>
      <c r="M314" s="9" t="s">
        <v>1663</v>
      </c>
      <c r="N314" s="12">
        <v>2.4476E7</v>
      </c>
      <c r="O314" s="9" t="s">
        <v>1586</v>
      </c>
    </row>
    <row r="315">
      <c r="A315" s="9" t="s">
        <v>903</v>
      </c>
      <c r="B315" s="10">
        <v>44561.0</v>
      </c>
      <c r="C315" s="11">
        <v>1.0</v>
      </c>
      <c r="D315" s="9" t="s">
        <v>904</v>
      </c>
      <c r="E315" s="11">
        <v>25283.0</v>
      </c>
      <c r="F315" s="9" t="s">
        <v>1661</v>
      </c>
      <c r="G315" s="9" t="s">
        <v>1582</v>
      </c>
      <c r="H315" s="9" t="s">
        <v>1583</v>
      </c>
      <c r="I315" s="9" t="s">
        <v>1665</v>
      </c>
      <c r="J315" s="10">
        <v>43831.0</v>
      </c>
      <c r="K315" s="10">
        <v>44196.0</v>
      </c>
      <c r="L315" s="9" t="s">
        <v>1662</v>
      </c>
      <c r="M315" s="9" t="s">
        <v>1663</v>
      </c>
      <c r="N315" s="12">
        <v>1.13199E8</v>
      </c>
      <c r="O315" s="9" t="s">
        <v>1586</v>
      </c>
    </row>
    <row r="316">
      <c r="A316" s="9" t="s">
        <v>905</v>
      </c>
      <c r="B316" s="10">
        <v>44561.0</v>
      </c>
      <c r="C316" s="11">
        <v>1.0</v>
      </c>
      <c r="D316" s="9" t="s">
        <v>906</v>
      </c>
      <c r="E316" s="11">
        <v>26611.0</v>
      </c>
      <c r="F316" s="9" t="s">
        <v>1661</v>
      </c>
      <c r="G316" s="9" t="s">
        <v>1582</v>
      </c>
      <c r="H316" s="9" t="s">
        <v>1583</v>
      </c>
      <c r="I316" s="9" t="s">
        <v>1665</v>
      </c>
      <c r="J316" s="10">
        <v>43831.0</v>
      </c>
      <c r="K316" s="10">
        <v>44196.0</v>
      </c>
      <c r="L316" s="9" t="s">
        <v>1662</v>
      </c>
      <c r="M316" s="9" t="s">
        <v>1663</v>
      </c>
      <c r="N316" s="12">
        <v>1.91813E8</v>
      </c>
      <c r="O316" s="9" t="s">
        <v>1586</v>
      </c>
    </row>
    <row r="317">
      <c r="A317" s="9" t="s">
        <v>907</v>
      </c>
      <c r="B317" s="10">
        <v>44561.0</v>
      </c>
      <c r="C317" s="11">
        <v>1.0</v>
      </c>
      <c r="D317" s="9" t="s">
        <v>908</v>
      </c>
      <c r="E317" s="11">
        <v>24961.0</v>
      </c>
      <c r="F317" s="9" t="s">
        <v>1661</v>
      </c>
      <c r="G317" s="9" t="s">
        <v>1582</v>
      </c>
      <c r="H317" s="9" t="s">
        <v>1583</v>
      </c>
      <c r="I317" s="9" t="s">
        <v>1665</v>
      </c>
      <c r="J317" s="10">
        <v>43831.0</v>
      </c>
      <c r="K317" s="10">
        <v>44196.0</v>
      </c>
      <c r="L317" s="9" t="s">
        <v>1662</v>
      </c>
      <c r="M317" s="9" t="s">
        <v>1663</v>
      </c>
      <c r="N317" s="12">
        <v>4.4824E7</v>
      </c>
      <c r="O317" s="9" t="s">
        <v>1586</v>
      </c>
    </row>
    <row r="318">
      <c r="A318" s="9" t="s">
        <v>909</v>
      </c>
      <c r="B318" s="10">
        <v>44561.0</v>
      </c>
      <c r="C318" s="11">
        <v>1.0</v>
      </c>
      <c r="D318" s="9" t="s">
        <v>910</v>
      </c>
      <c r="E318" s="11">
        <v>22675.0</v>
      </c>
      <c r="F318" s="9" t="s">
        <v>1661</v>
      </c>
      <c r="G318" s="9" t="s">
        <v>1582</v>
      </c>
      <c r="H318" s="9" t="s">
        <v>1583</v>
      </c>
      <c r="I318" s="9" t="s">
        <v>1665</v>
      </c>
      <c r="J318" s="10">
        <v>43831.0</v>
      </c>
      <c r="K318" s="10">
        <v>44196.0</v>
      </c>
      <c r="L318" s="9" t="s">
        <v>1662</v>
      </c>
      <c r="M318" s="9" t="s">
        <v>1663</v>
      </c>
      <c r="N318" s="12">
        <v>-1.05545E8</v>
      </c>
      <c r="O318" s="9" t="s">
        <v>1586</v>
      </c>
    </row>
    <row r="319">
      <c r="A319" s="9" t="s">
        <v>911</v>
      </c>
      <c r="B319" s="10">
        <v>44561.0</v>
      </c>
      <c r="C319" s="11">
        <v>1.0</v>
      </c>
      <c r="D319" s="9" t="s">
        <v>912</v>
      </c>
      <c r="E319" s="11">
        <v>24066.0</v>
      </c>
      <c r="F319" s="9" t="s">
        <v>1661</v>
      </c>
      <c r="G319" s="9" t="s">
        <v>1582</v>
      </c>
      <c r="H319" s="9" t="s">
        <v>1583</v>
      </c>
      <c r="I319" s="9" t="s">
        <v>1665</v>
      </c>
      <c r="J319" s="10">
        <v>43831.0</v>
      </c>
      <c r="K319" s="10">
        <v>44196.0</v>
      </c>
      <c r="L319" s="9" t="s">
        <v>1662</v>
      </c>
      <c r="M319" s="9" t="s">
        <v>1663</v>
      </c>
      <c r="N319" s="12">
        <v>-9.6845E7</v>
      </c>
      <c r="O319" s="9" t="s">
        <v>1586</v>
      </c>
    </row>
    <row r="320">
      <c r="A320" s="9" t="s">
        <v>913</v>
      </c>
      <c r="B320" s="10">
        <v>44561.0</v>
      </c>
      <c r="C320" s="11">
        <v>1.0</v>
      </c>
      <c r="D320" s="9" t="s">
        <v>914</v>
      </c>
      <c r="E320" s="11">
        <v>22489.0</v>
      </c>
      <c r="F320" s="9" t="s">
        <v>1661</v>
      </c>
      <c r="G320" s="9" t="s">
        <v>1582</v>
      </c>
      <c r="H320" s="9" t="s">
        <v>1589</v>
      </c>
      <c r="I320" s="9" t="s">
        <v>1665</v>
      </c>
      <c r="J320" s="10">
        <v>43831.0</v>
      </c>
      <c r="K320" s="10">
        <v>44196.0</v>
      </c>
      <c r="L320" s="9" t="s">
        <v>1662</v>
      </c>
      <c r="M320" s="9" t="s">
        <v>1663</v>
      </c>
      <c r="N320" s="12">
        <v>1.24661E9</v>
      </c>
      <c r="O320" s="9" t="s">
        <v>1586</v>
      </c>
    </row>
    <row r="321">
      <c r="A321" s="9" t="s">
        <v>915</v>
      </c>
      <c r="B321" s="10">
        <v>44561.0</v>
      </c>
      <c r="C321" s="11">
        <v>1.0</v>
      </c>
      <c r="D321" s="9" t="s">
        <v>916</v>
      </c>
      <c r="E321" s="11">
        <v>1120.0</v>
      </c>
      <c r="F321" s="9" t="s">
        <v>1661</v>
      </c>
      <c r="G321" s="9" t="s">
        <v>1582</v>
      </c>
      <c r="H321" s="9" t="s">
        <v>1583</v>
      </c>
      <c r="I321" s="9" t="s">
        <v>1665</v>
      </c>
      <c r="J321" s="10">
        <v>43831.0</v>
      </c>
      <c r="K321" s="10">
        <v>44196.0</v>
      </c>
      <c r="L321" s="9" t="s">
        <v>1664</v>
      </c>
      <c r="M321" s="9" t="s">
        <v>1663</v>
      </c>
      <c r="N321" s="12">
        <v>4.8903E7</v>
      </c>
      <c r="O321" s="9" t="s">
        <v>1586</v>
      </c>
    </row>
    <row r="322">
      <c r="A322" s="9" t="s">
        <v>917</v>
      </c>
      <c r="B322" s="10">
        <v>44561.0</v>
      </c>
      <c r="C322" s="11">
        <v>1.0</v>
      </c>
      <c r="D322" s="9" t="s">
        <v>918</v>
      </c>
      <c r="E322" s="11">
        <v>18996.0</v>
      </c>
      <c r="F322" s="9" t="s">
        <v>1661</v>
      </c>
      <c r="G322" s="9" t="s">
        <v>1582</v>
      </c>
      <c r="H322" s="9" t="s">
        <v>1583</v>
      </c>
      <c r="I322" s="9" t="s">
        <v>1665</v>
      </c>
      <c r="J322" s="10">
        <v>43831.0</v>
      </c>
      <c r="K322" s="10">
        <v>44196.0</v>
      </c>
      <c r="L322" s="9" t="s">
        <v>1662</v>
      </c>
      <c r="M322" s="9" t="s">
        <v>1663</v>
      </c>
      <c r="N322" s="12">
        <v>1.63477E8</v>
      </c>
      <c r="O322" s="9" t="s">
        <v>1586</v>
      </c>
    </row>
    <row r="323">
      <c r="A323" s="9" t="s">
        <v>919</v>
      </c>
      <c r="B323" s="10">
        <v>44561.0</v>
      </c>
      <c r="C323" s="11">
        <v>1.0</v>
      </c>
      <c r="D323" s="9" t="s">
        <v>920</v>
      </c>
      <c r="E323" s="11">
        <v>24694.0</v>
      </c>
      <c r="F323" s="9" t="s">
        <v>1661</v>
      </c>
      <c r="G323" s="9" t="s">
        <v>1582</v>
      </c>
      <c r="H323" s="9" t="s">
        <v>1583</v>
      </c>
      <c r="I323" s="9" t="s">
        <v>1665</v>
      </c>
      <c r="J323" s="10">
        <v>43831.0</v>
      </c>
      <c r="K323" s="10">
        <v>44196.0</v>
      </c>
      <c r="L323" s="9" t="s">
        <v>1662</v>
      </c>
      <c r="M323" s="9" t="s">
        <v>1663</v>
      </c>
      <c r="N323" s="12">
        <v>-1.31863E8</v>
      </c>
      <c r="O323" s="9" t="s">
        <v>1586</v>
      </c>
    </row>
    <row r="324">
      <c r="A324" s="9" t="s">
        <v>921</v>
      </c>
      <c r="B324" s="10">
        <v>44561.0</v>
      </c>
      <c r="C324" s="11">
        <v>1.0</v>
      </c>
      <c r="D324" s="9" t="s">
        <v>922</v>
      </c>
      <c r="E324" s="11">
        <v>25879.0</v>
      </c>
      <c r="F324" s="9" t="s">
        <v>1661</v>
      </c>
      <c r="G324" s="9" t="s">
        <v>1582</v>
      </c>
      <c r="H324" s="9" t="s">
        <v>1583</v>
      </c>
      <c r="I324" s="9" t="s">
        <v>1665</v>
      </c>
      <c r="J324" s="10">
        <v>43831.0</v>
      </c>
      <c r="K324" s="10">
        <v>44196.0</v>
      </c>
      <c r="L324" s="9" t="s">
        <v>1662</v>
      </c>
      <c r="M324" s="9" t="s">
        <v>1663</v>
      </c>
      <c r="N324" s="12">
        <v>1.5871E7</v>
      </c>
      <c r="O324" s="9" t="s">
        <v>1586</v>
      </c>
    </row>
    <row r="325">
      <c r="A325" s="9" t="s">
        <v>923</v>
      </c>
      <c r="B325" s="10">
        <v>44561.0</v>
      </c>
      <c r="C325" s="11">
        <v>1.0</v>
      </c>
      <c r="D325" s="9" t="s">
        <v>924</v>
      </c>
      <c r="E325" s="11">
        <v>22802.0</v>
      </c>
      <c r="F325" s="9" t="s">
        <v>1661</v>
      </c>
      <c r="G325" s="9" t="s">
        <v>1582</v>
      </c>
      <c r="H325" s="9" t="s">
        <v>1589</v>
      </c>
      <c r="I325" s="9" t="s">
        <v>1665</v>
      </c>
      <c r="J325" s="10">
        <v>43831.0</v>
      </c>
      <c r="K325" s="10">
        <v>44196.0</v>
      </c>
      <c r="L325" s="9" t="s">
        <v>1662</v>
      </c>
      <c r="M325" s="9" t="s">
        <v>1663</v>
      </c>
      <c r="N325" s="12">
        <v>-77000.0</v>
      </c>
      <c r="O325" s="9" t="s">
        <v>1586</v>
      </c>
    </row>
    <row r="326">
      <c r="A326" s="9" t="s">
        <v>925</v>
      </c>
      <c r="B326" s="10">
        <v>44561.0</v>
      </c>
      <c r="C326" s="11">
        <v>1.0</v>
      </c>
      <c r="D326" s="9" t="s">
        <v>926</v>
      </c>
      <c r="E326" s="11">
        <v>22586.0</v>
      </c>
      <c r="F326" s="9" t="s">
        <v>1661</v>
      </c>
      <c r="G326" s="9" t="s">
        <v>1582</v>
      </c>
      <c r="H326" s="9" t="s">
        <v>1583</v>
      </c>
      <c r="I326" s="9" t="s">
        <v>1665</v>
      </c>
      <c r="J326" s="10">
        <v>44166.0</v>
      </c>
      <c r="K326" s="10">
        <v>44196.0</v>
      </c>
      <c r="L326" s="9" t="s">
        <v>1662</v>
      </c>
      <c r="M326" s="9" t="s">
        <v>1663</v>
      </c>
      <c r="N326" s="12">
        <v>4.1366E7</v>
      </c>
      <c r="O326" s="9" t="s">
        <v>1586</v>
      </c>
    </row>
    <row r="327">
      <c r="A327" s="9" t="s">
        <v>927</v>
      </c>
      <c r="B327" s="10">
        <v>44561.0</v>
      </c>
      <c r="C327" s="11">
        <v>1.0</v>
      </c>
      <c r="D327" s="9" t="s">
        <v>928</v>
      </c>
      <c r="E327" s="11">
        <v>24996.0</v>
      </c>
      <c r="F327" s="9" t="s">
        <v>1661</v>
      </c>
      <c r="G327" s="9" t="s">
        <v>1582</v>
      </c>
      <c r="H327" s="9" t="s">
        <v>1583</v>
      </c>
      <c r="I327" s="9" t="s">
        <v>1665</v>
      </c>
      <c r="J327" s="10">
        <v>43831.0</v>
      </c>
      <c r="K327" s="10">
        <v>44196.0</v>
      </c>
      <c r="L327" s="9" t="s">
        <v>1662</v>
      </c>
      <c r="M327" s="9" t="s">
        <v>1663</v>
      </c>
      <c r="N327" s="12">
        <v>-3321000.0</v>
      </c>
      <c r="O327" s="9" t="s">
        <v>1586</v>
      </c>
    </row>
    <row r="328">
      <c r="A328" s="9" t="s">
        <v>929</v>
      </c>
      <c r="B328" s="10">
        <v>44561.0</v>
      </c>
      <c r="C328" s="11">
        <v>1.0</v>
      </c>
      <c r="D328" s="9" t="s">
        <v>930</v>
      </c>
      <c r="E328" s="11">
        <v>24317.0</v>
      </c>
      <c r="F328" s="9" t="s">
        <v>1661</v>
      </c>
      <c r="G328" s="9" t="s">
        <v>1582</v>
      </c>
      <c r="H328" s="9" t="s">
        <v>1583</v>
      </c>
      <c r="I328" s="9" t="s">
        <v>1665</v>
      </c>
      <c r="J328" s="10">
        <v>43831.0</v>
      </c>
      <c r="K328" s="10">
        <v>44196.0</v>
      </c>
      <c r="L328" s="9" t="s">
        <v>1662</v>
      </c>
      <c r="M328" s="9" t="s">
        <v>1663</v>
      </c>
      <c r="N328" s="12">
        <v>-4.45607E8</v>
      </c>
      <c r="O328" s="9" t="s">
        <v>1586</v>
      </c>
    </row>
    <row r="329">
      <c r="A329" s="9" t="s">
        <v>931</v>
      </c>
      <c r="B329" s="10">
        <v>44561.0</v>
      </c>
      <c r="C329" s="11">
        <v>1.0</v>
      </c>
      <c r="D329" s="9" t="s">
        <v>932</v>
      </c>
      <c r="E329" s="11">
        <v>23957.0</v>
      </c>
      <c r="F329" s="9" t="s">
        <v>1661</v>
      </c>
      <c r="G329" s="9" t="s">
        <v>1582</v>
      </c>
      <c r="H329" s="9" t="s">
        <v>1583</v>
      </c>
      <c r="I329" s="9" t="s">
        <v>1665</v>
      </c>
      <c r="J329" s="10">
        <v>43831.0</v>
      </c>
      <c r="K329" s="10">
        <v>44196.0</v>
      </c>
      <c r="L329" s="9" t="s">
        <v>1662</v>
      </c>
      <c r="M329" s="9" t="s">
        <v>1663</v>
      </c>
      <c r="N329" s="12">
        <v>1.6665E7</v>
      </c>
      <c r="O329" s="9" t="s">
        <v>1586</v>
      </c>
    </row>
    <row r="330">
      <c r="A330" s="9" t="s">
        <v>933</v>
      </c>
      <c r="B330" s="10">
        <v>44561.0</v>
      </c>
      <c r="C330" s="11">
        <v>1.0</v>
      </c>
      <c r="D330" s="9" t="s">
        <v>934</v>
      </c>
      <c r="E330" s="11">
        <v>26379.0</v>
      </c>
      <c r="F330" s="9" t="s">
        <v>1661</v>
      </c>
      <c r="G330" s="9" t="s">
        <v>1582</v>
      </c>
      <c r="H330" s="9" t="s">
        <v>1583</v>
      </c>
      <c r="I330" s="9" t="s">
        <v>1665</v>
      </c>
      <c r="J330" s="10">
        <v>43831.0</v>
      </c>
      <c r="K330" s="10">
        <v>44196.0</v>
      </c>
      <c r="L330" s="9" t="s">
        <v>1662</v>
      </c>
      <c r="M330" s="9" t="s">
        <v>1663</v>
      </c>
      <c r="N330" s="12">
        <v>-2.4899E8</v>
      </c>
      <c r="O330" s="9" t="s">
        <v>1586</v>
      </c>
    </row>
    <row r="331">
      <c r="A331" s="9" t="s">
        <v>935</v>
      </c>
      <c r="B331" s="10">
        <v>44561.0</v>
      </c>
      <c r="C331" s="11">
        <v>1.0</v>
      </c>
      <c r="D331" s="9" t="s">
        <v>936</v>
      </c>
      <c r="E331" s="11">
        <v>25232.0</v>
      </c>
      <c r="F331" s="9" t="s">
        <v>1661</v>
      </c>
      <c r="G331" s="9" t="s">
        <v>1582</v>
      </c>
      <c r="H331" s="9" t="s">
        <v>1583</v>
      </c>
      <c r="I331" s="9" t="s">
        <v>1665</v>
      </c>
      <c r="J331" s="10">
        <v>43831.0</v>
      </c>
      <c r="K331" s="10">
        <v>44196.0</v>
      </c>
      <c r="L331" s="9" t="s">
        <v>1662</v>
      </c>
      <c r="M331" s="9" t="s">
        <v>1663</v>
      </c>
      <c r="N331" s="12">
        <v>1.9729E7</v>
      </c>
      <c r="O331" s="9" t="s">
        <v>1586</v>
      </c>
    </row>
    <row r="332">
      <c r="A332" s="9" t="s">
        <v>937</v>
      </c>
      <c r="B332" s="10">
        <v>44561.0</v>
      </c>
      <c r="C332" s="11">
        <v>1.0</v>
      </c>
      <c r="D332" s="9" t="s">
        <v>938</v>
      </c>
      <c r="E332" s="11">
        <v>25887.0</v>
      </c>
      <c r="F332" s="9" t="s">
        <v>1661</v>
      </c>
      <c r="G332" s="9" t="s">
        <v>1582</v>
      </c>
      <c r="H332" s="9" t="s">
        <v>1583</v>
      </c>
      <c r="I332" s="9" t="s">
        <v>1665</v>
      </c>
      <c r="J332" s="10">
        <v>43831.0</v>
      </c>
      <c r="K332" s="10">
        <v>44196.0</v>
      </c>
      <c r="L332" s="9" t="s">
        <v>1662</v>
      </c>
      <c r="M332" s="9" t="s">
        <v>1663</v>
      </c>
      <c r="N332" s="12">
        <v>-890000.0</v>
      </c>
      <c r="O332" s="9" t="s">
        <v>1586</v>
      </c>
    </row>
    <row r="333">
      <c r="A333" s="9" t="s">
        <v>939</v>
      </c>
      <c r="B333" s="10">
        <v>44561.0</v>
      </c>
      <c r="C333" s="11">
        <v>1.0</v>
      </c>
      <c r="D333" s="9" t="s">
        <v>940</v>
      </c>
      <c r="E333" s="11">
        <v>25321.0</v>
      </c>
      <c r="F333" s="9" t="s">
        <v>1661</v>
      </c>
      <c r="G333" s="9" t="s">
        <v>1582</v>
      </c>
      <c r="H333" s="9" t="s">
        <v>1583</v>
      </c>
      <c r="I333" s="9" t="s">
        <v>1665</v>
      </c>
      <c r="J333" s="10">
        <v>43831.0</v>
      </c>
      <c r="K333" s="10">
        <v>44196.0</v>
      </c>
      <c r="L333" s="9" t="s">
        <v>1662</v>
      </c>
      <c r="M333" s="9" t="s">
        <v>1663</v>
      </c>
      <c r="N333" s="12">
        <v>-1.69142E8</v>
      </c>
      <c r="O333" s="9" t="s">
        <v>1586</v>
      </c>
    </row>
    <row r="334">
      <c r="A334" s="9" t="s">
        <v>941</v>
      </c>
      <c r="B334" s="10">
        <v>44561.0</v>
      </c>
      <c r="C334" s="11">
        <v>1.0</v>
      </c>
      <c r="D334" s="9" t="s">
        <v>942</v>
      </c>
      <c r="E334" s="11">
        <v>20729.0</v>
      </c>
      <c r="F334" s="9" t="s">
        <v>1661</v>
      </c>
      <c r="G334" s="9" t="s">
        <v>1582</v>
      </c>
      <c r="H334" s="9" t="s">
        <v>1583</v>
      </c>
      <c r="I334" s="9" t="s">
        <v>1665</v>
      </c>
      <c r="J334" s="10">
        <v>43831.0</v>
      </c>
      <c r="K334" s="10">
        <v>44196.0</v>
      </c>
      <c r="L334" s="9" t="s">
        <v>1664</v>
      </c>
      <c r="M334" s="9" t="s">
        <v>1663</v>
      </c>
      <c r="N334" s="12">
        <v>5.8597E7</v>
      </c>
      <c r="O334" s="9" t="s">
        <v>1586</v>
      </c>
    </row>
    <row r="335">
      <c r="A335" s="9" t="s">
        <v>943</v>
      </c>
      <c r="B335" s="10">
        <v>44561.0</v>
      </c>
      <c r="C335" s="11">
        <v>1.0</v>
      </c>
      <c r="D335" s="9" t="s">
        <v>944</v>
      </c>
      <c r="E335" s="11">
        <v>25518.0</v>
      </c>
      <c r="F335" s="9" t="s">
        <v>1661</v>
      </c>
      <c r="G335" s="9" t="s">
        <v>1582</v>
      </c>
      <c r="H335" s="9" t="s">
        <v>1583</v>
      </c>
      <c r="I335" s="9" t="s">
        <v>1665</v>
      </c>
      <c r="J335" s="10">
        <v>43831.0</v>
      </c>
      <c r="K335" s="10">
        <v>44196.0</v>
      </c>
      <c r="L335" s="9" t="s">
        <v>1662</v>
      </c>
      <c r="M335" s="9" t="s">
        <v>1663</v>
      </c>
      <c r="N335" s="12">
        <v>1.1701E7</v>
      </c>
      <c r="O335" s="9" t="s">
        <v>1586</v>
      </c>
    </row>
    <row r="336">
      <c r="A336" s="9" t="s">
        <v>945</v>
      </c>
      <c r="B336" s="10">
        <v>44561.0</v>
      </c>
      <c r="C336" s="11">
        <v>1.0</v>
      </c>
      <c r="D336" s="9" t="s">
        <v>946</v>
      </c>
      <c r="E336" s="11">
        <v>25402.0</v>
      </c>
      <c r="F336" s="9" t="s">
        <v>1661</v>
      </c>
      <c r="G336" s="9" t="s">
        <v>1582</v>
      </c>
      <c r="H336" s="9" t="s">
        <v>1583</v>
      </c>
      <c r="I336" s="9" t="s">
        <v>1665</v>
      </c>
      <c r="J336" s="10">
        <v>43831.0</v>
      </c>
      <c r="K336" s="10">
        <v>44196.0</v>
      </c>
      <c r="L336" s="9" t="s">
        <v>1662</v>
      </c>
      <c r="M336" s="9" t="s">
        <v>1663</v>
      </c>
      <c r="N336" s="12">
        <v>-2.0796E7</v>
      </c>
      <c r="O336" s="9" t="s">
        <v>1586</v>
      </c>
    </row>
    <row r="337">
      <c r="A337" s="9" t="s">
        <v>947</v>
      </c>
      <c r="B337" s="10">
        <v>44561.0</v>
      </c>
      <c r="C337" s="11">
        <v>1.0</v>
      </c>
      <c r="D337" s="9" t="s">
        <v>948</v>
      </c>
      <c r="E337" s="11">
        <v>12696.0</v>
      </c>
      <c r="F337" s="9" t="s">
        <v>1661</v>
      </c>
      <c r="G337" s="9" t="s">
        <v>1582</v>
      </c>
      <c r="H337" s="9" t="s">
        <v>1583</v>
      </c>
      <c r="I337" s="9" t="s">
        <v>1665</v>
      </c>
      <c r="J337" s="10">
        <v>43831.0</v>
      </c>
      <c r="K337" s="10">
        <v>44196.0</v>
      </c>
      <c r="L337" s="9" t="s">
        <v>1662</v>
      </c>
      <c r="M337" s="9" t="s">
        <v>1663</v>
      </c>
      <c r="N337" s="12">
        <v>-1.39786E8</v>
      </c>
      <c r="O337" s="9" t="s">
        <v>1586</v>
      </c>
    </row>
    <row r="338">
      <c r="A338" s="9" t="s">
        <v>949</v>
      </c>
      <c r="B338" s="10">
        <v>44561.0</v>
      </c>
      <c r="C338" s="11">
        <v>1.0</v>
      </c>
      <c r="D338" s="9" t="s">
        <v>950</v>
      </c>
      <c r="E338" s="11">
        <v>22764.0</v>
      </c>
      <c r="F338" s="9" t="s">
        <v>1661</v>
      </c>
      <c r="G338" s="9" t="s">
        <v>1582</v>
      </c>
      <c r="H338" s="9" t="s">
        <v>1583</v>
      </c>
      <c r="I338" s="9" t="s">
        <v>1665</v>
      </c>
      <c r="J338" s="10">
        <v>43831.0</v>
      </c>
      <c r="K338" s="10">
        <v>44196.0</v>
      </c>
      <c r="L338" s="9" t="s">
        <v>1662</v>
      </c>
      <c r="M338" s="9" t="s">
        <v>1663</v>
      </c>
      <c r="N338" s="12">
        <v>-293000.0</v>
      </c>
      <c r="O338" s="9" t="s">
        <v>1586</v>
      </c>
    </row>
    <row r="339">
      <c r="A339" s="9" t="s">
        <v>951</v>
      </c>
      <c r="B339" s="10">
        <v>44561.0</v>
      </c>
      <c r="C339" s="11">
        <v>2.0</v>
      </c>
      <c r="D339" s="9" t="s">
        <v>952</v>
      </c>
      <c r="E339" s="11">
        <v>23620.0</v>
      </c>
      <c r="F339" s="9" t="s">
        <v>1661</v>
      </c>
      <c r="G339" s="9" t="s">
        <v>1582</v>
      </c>
      <c r="H339" s="9" t="s">
        <v>1583</v>
      </c>
      <c r="I339" s="9" t="s">
        <v>1665</v>
      </c>
      <c r="J339" s="10">
        <v>43831.0</v>
      </c>
      <c r="K339" s="10">
        <v>44196.0</v>
      </c>
      <c r="L339" s="9" t="s">
        <v>1662</v>
      </c>
      <c r="M339" s="9" t="s">
        <v>1663</v>
      </c>
      <c r="N339" s="12">
        <v>1.58911E8</v>
      </c>
      <c r="O339" s="9" t="s">
        <v>1586</v>
      </c>
    </row>
    <row r="340">
      <c r="A340" s="9" t="s">
        <v>953</v>
      </c>
      <c r="B340" s="10">
        <v>44561.0</v>
      </c>
      <c r="C340" s="11">
        <v>1.0</v>
      </c>
      <c r="D340" s="9" t="s">
        <v>240</v>
      </c>
      <c r="E340" s="11">
        <v>21156.0</v>
      </c>
      <c r="F340" s="9" t="s">
        <v>1661</v>
      </c>
      <c r="G340" s="9" t="s">
        <v>1582</v>
      </c>
      <c r="H340" s="9" t="s">
        <v>1583</v>
      </c>
      <c r="I340" s="9" t="s">
        <v>1665</v>
      </c>
      <c r="J340" s="10">
        <v>43831.0</v>
      </c>
      <c r="K340" s="10">
        <v>44196.0</v>
      </c>
      <c r="L340" s="9" t="s">
        <v>1662</v>
      </c>
      <c r="M340" s="9" t="s">
        <v>1663</v>
      </c>
      <c r="N340" s="12">
        <v>1.02462E8</v>
      </c>
      <c r="O340" s="9" t="s">
        <v>1586</v>
      </c>
    </row>
    <row r="341">
      <c r="A341" s="9" t="s">
        <v>954</v>
      </c>
      <c r="B341" s="10">
        <v>44561.0</v>
      </c>
      <c r="C341" s="11">
        <v>1.0</v>
      </c>
      <c r="D341" s="9" t="s">
        <v>955</v>
      </c>
      <c r="E341" s="11">
        <v>26638.0</v>
      </c>
      <c r="F341" s="9" t="s">
        <v>1661</v>
      </c>
      <c r="G341" s="9" t="s">
        <v>1582</v>
      </c>
      <c r="H341" s="9" t="s">
        <v>1583</v>
      </c>
      <c r="I341" s="9" t="s">
        <v>1665</v>
      </c>
      <c r="J341" s="10">
        <v>43831.0</v>
      </c>
      <c r="K341" s="10">
        <v>44196.0</v>
      </c>
      <c r="L341" s="9" t="s">
        <v>1662</v>
      </c>
      <c r="M341" s="9" t="s">
        <v>1663</v>
      </c>
      <c r="N341" s="12">
        <v>0.0</v>
      </c>
      <c r="O341" s="9" t="s">
        <v>1586</v>
      </c>
    </row>
    <row r="342">
      <c r="A342" s="9" t="s">
        <v>956</v>
      </c>
      <c r="B342" s="10">
        <v>44561.0</v>
      </c>
      <c r="C342" s="11">
        <v>1.0</v>
      </c>
      <c r="D342" s="9" t="s">
        <v>957</v>
      </c>
      <c r="E342" s="11">
        <v>4863.0</v>
      </c>
      <c r="F342" s="9" t="s">
        <v>1661</v>
      </c>
      <c r="G342" s="9" t="s">
        <v>1582</v>
      </c>
      <c r="H342" s="9" t="s">
        <v>1583</v>
      </c>
      <c r="I342" s="9" t="s">
        <v>1665</v>
      </c>
      <c r="J342" s="10">
        <v>43831.0</v>
      </c>
      <c r="K342" s="10">
        <v>44196.0</v>
      </c>
      <c r="L342" s="9" t="s">
        <v>1662</v>
      </c>
      <c r="M342" s="9" t="s">
        <v>1663</v>
      </c>
      <c r="N342" s="12">
        <v>5184000.0</v>
      </c>
      <c r="O342" s="9" t="s">
        <v>1586</v>
      </c>
    </row>
    <row r="343">
      <c r="A343" s="9" t="s">
        <v>958</v>
      </c>
      <c r="B343" s="10">
        <v>44561.0</v>
      </c>
      <c r="C343" s="11">
        <v>1.0</v>
      </c>
      <c r="D343" s="9" t="s">
        <v>376</v>
      </c>
      <c r="E343" s="11">
        <v>11398.0</v>
      </c>
      <c r="F343" s="9" t="s">
        <v>1661</v>
      </c>
      <c r="G343" s="9" t="s">
        <v>1582</v>
      </c>
      <c r="H343" s="9" t="s">
        <v>1583</v>
      </c>
      <c r="I343" s="9" t="s">
        <v>1665</v>
      </c>
      <c r="J343" s="10">
        <v>43831.0</v>
      </c>
      <c r="K343" s="10">
        <v>44196.0</v>
      </c>
      <c r="L343" s="9" t="s">
        <v>1662</v>
      </c>
      <c r="M343" s="9" t="s">
        <v>1663</v>
      </c>
      <c r="N343" s="12">
        <v>1.84422E8</v>
      </c>
      <c r="O343" s="9" t="s">
        <v>1586</v>
      </c>
    </row>
    <row r="344">
      <c r="A344" s="9" t="s">
        <v>959</v>
      </c>
      <c r="B344" s="10">
        <v>44561.0</v>
      </c>
      <c r="C344" s="11">
        <v>1.0</v>
      </c>
      <c r="D344" s="9" t="s">
        <v>113</v>
      </c>
      <c r="E344" s="11">
        <v>14524.0</v>
      </c>
      <c r="F344" s="9" t="s">
        <v>1661</v>
      </c>
      <c r="G344" s="9" t="s">
        <v>1582</v>
      </c>
      <c r="H344" s="9" t="s">
        <v>1583</v>
      </c>
      <c r="I344" s="9" t="s">
        <v>1665</v>
      </c>
      <c r="J344" s="10">
        <v>43831.0</v>
      </c>
      <c r="K344" s="10">
        <v>44196.0</v>
      </c>
      <c r="L344" s="9" t="s">
        <v>1662</v>
      </c>
      <c r="M344" s="9" t="s">
        <v>1663</v>
      </c>
      <c r="N344" s="12">
        <v>1.219E9</v>
      </c>
      <c r="O344" s="9" t="s">
        <v>1586</v>
      </c>
    </row>
    <row r="345">
      <c r="A345" s="9" t="s">
        <v>960</v>
      </c>
      <c r="B345" s="10">
        <v>44561.0</v>
      </c>
      <c r="C345" s="11">
        <v>1.0</v>
      </c>
      <c r="D345" s="9" t="s">
        <v>122</v>
      </c>
      <c r="E345" s="11">
        <v>3069.0</v>
      </c>
      <c r="F345" s="9" t="s">
        <v>1661</v>
      </c>
      <c r="G345" s="9" t="s">
        <v>1582</v>
      </c>
      <c r="H345" s="9" t="s">
        <v>1583</v>
      </c>
      <c r="I345" s="9" t="s">
        <v>1665</v>
      </c>
      <c r="J345" s="10">
        <v>43831.0</v>
      </c>
      <c r="K345" s="10">
        <v>44196.0</v>
      </c>
      <c r="L345" s="9" t="s">
        <v>1662</v>
      </c>
      <c r="M345" s="9" t="s">
        <v>1663</v>
      </c>
      <c r="N345" s="12">
        <v>6.9772E7</v>
      </c>
      <c r="O345" s="9" t="s">
        <v>1586</v>
      </c>
    </row>
    <row r="346">
      <c r="A346" s="9" t="s">
        <v>961</v>
      </c>
      <c r="B346" s="10">
        <v>44561.0</v>
      </c>
      <c r="C346" s="11">
        <v>2.0</v>
      </c>
      <c r="D346" s="9" t="s">
        <v>962</v>
      </c>
      <c r="E346" s="11">
        <v>3115.0</v>
      </c>
      <c r="F346" s="9" t="s">
        <v>1661</v>
      </c>
      <c r="G346" s="9" t="s">
        <v>1582</v>
      </c>
      <c r="H346" s="9" t="s">
        <v>1583</v>
      </c>
      <c r="I346" s="9" t="s">
        <v>1665</v>
      </c>
      <c r="J346" s="10">
        <v>43831.0</v>
      </c>
      <c r="K346" s="10">
        <v>44196.0</v>
      </c>
      <c r="L346" s="9" t="s">
        <v>1664</v>
      </c>
      <c r="M346" s="9" t="s">
        <v>1663</v>
      </c>
      <c r="N346" s="12">
        <v>5.104E7</v>
      </c>
      <c r="O346" s="9" t="s">
        <v>1586</v>
      </c>
    </row>
    <row r="347">
      <c r="A347" s="9" t="s">
        <v>963</v>
      </c>
      <c r="B347" s="10">
        <v>44561.0</v>
      </c>
      <c r="C347" s="11">
        <v>1.0</v>
      </c>
      <c r="D347" s="9" t="s">
        <v>964</v>
      </c>
      <c r="E347" s="11">
        <v>23353.0</v>
      </c>
      <c r="F347" s="9" t="s">
        <v>1661</v>
      </c>
      <c r="G347" s="9" t="s">
        <v>1582</v>
      </c>
      <c r="H347" s="9" t="s">
        <v>1589</v>
      </c>
      <c r="I347" s="9" t="s">
        <v>1665</v>
      </c>
      <c r="J347" s="10">
        <v>43831.0</v>
      </c>
      <c r="K347" s="10">
        <v>44196.0</v>
      </c>
      <c r="L347" s="9" t="s">
        <v>1662</v>
      </c>
      <c r="M347" s="9" t="s">
        <v>1663</v>
      </c>
      <c r="N347" s="12">
        <v>-1.17742E8</v>
      </c>
      <c r="O347" s="9" t="s">
        <v>1586</v>
      </c>
    </row>
    <row r="348">
      <c r="A348" s="9" t="s">
        <v>965</v>
      </c>
      <c r="B348" s="10">
        <v>44561.0</v>
      </c>
      <c r="C348" s="11">
        <v>1.0</v>
      </c>
      <c r="D348" s="9" t="s">
        <v>966</v>
      </c>
      <c r="E348" s="11">
        <v>23906.0</v>
      </c>
      <c r="F348" s="9" t="s">
        <v>1661</v>
      </c>
      <c r="G348" s="9" t="s">
        <v>1582</v>
      </c>
      <c r="H348" s="9" t="s">
        <v>1589</v>
      </c>
      <c r="I348" s="9" t="s">
        <v>1665</v>
      </c>
      <c r="J348" s="10">
        <v>43831.0</v>
      </c>
      <c r="K348" s="10">
        <v>44196.0</v>
      </c>
      <c r="L348" s="9" t="s">
        <v>1662</v>
      </c>
      <c r="M348" s="9" t="s">
        <v>1663</v>
      </c>
      <c r="N348" s="12">
        <v>5.3392E7</v>
      </c>
      <c r="O348" s="9" t="s">
        <v>1586</v>
      </c>
    </row>
    <row r="349">
      <c r="A349" s="9" t="s">
        <v>967</v>
      </c>
      <c r="B349" s="10">
        <v>44561.0</v>
      </c>
      <c r="C349" s="11">
        <v>1.0</v>
      </c>
      <c r="D349" s="9" t="s">
        <v>192</v>
      </c>
      <c r="E349" s="11">
        <v>5576.0</v>
      </c>
      <c r="F349" s="9" t="s">
        <v>1661</v>
      </c>
      <c r="G349" s="9" t="s">
        <v>1582</v>
      </c>
      <c r="H349" s="9" t="s">
        <v>1583</v>
      </c>
      <c r="I349" s="9" t="s">
        <v>1665</v>
      </c>
      <c r="J349" s="10">
        <v>43831.0</v>
      </c>
      <c r="K349" s="10">
        <v>44196.0</v>
      </c>
      <c r="L349" s="9" t="s">
        <v>1662</v>
      </c>
      <c r="M349" s="9" t="s">
        <v>1663</v>
      </c>
      <c r="N349" s="12">
        <v>3.42366E8</v>
      </c>
      <c r="O349" s="9" t="s">
        <v>1586</v>
      </c>
    </row>
    <row r="350">
      <c r="A350" s="9" t="s">
        <v>968</v>
      </c>
      <c r="B350" s="10">
        <v>44561.0</v>
      </c>
      <c r="C350" s="11">
        <v>1.0</v>
      </c>
      <c r="D350" s="9" t="s">
        <v>969</v>
      </c>
      <c r="E350" s="11">
        <v>23582.0</v>
      </c>
      <c r="F350" s="9" t="s">
        <v>1661</v>
      </c>
      <c r="G350" s="9" t="s">
        <v>1582</v>
      </c>
      <c r="H350" s="9" t="s">
        <v>1583</v>
      </c>
      <c r="I350" s="9" t="s">
        <v>1665</v>
      </c>
      <c r="J350" s="10">
        <v>43831.0</v>
      </c>
      <c r="K350" s="10">
        <v>44196.0</v>
      </c>
      <c r="L350" s="9" t="s">
        <v>1662</v>
      </c>
      <c r="M350" s="9" t="s">
        <v>1663</v>
      </c>
      <c r="N350" s="12">
        <v>-5.5138E7</v>
      </c>
      <c r="O350" s="9" t="s">
        <v>1586</v>
      </c>
    </row>
    <row r="351">
      <c r="A351" s="9" t="s">
        <v>970</v>
      </c>
      <c r="B351" s="10">
        <v>44561.0</v>
      </c>
      <c r="C351" s="11">
        <v>1.0</v>
      </c>
      <c r="D351" s="9" t="s">
        <v>971</v>
      </c>
      <c r="E351" s="11">
        <v>23540.0</v>
      </c>
      <c r="F351" s="9" t="s">
        <v>1661</v>
      </c>
      <c r="G351" s="9" t="s">
        <v>1582</v>
      </c>
      <c r="H351" s="9" t="s">
        <v>1583</v>
      </c>
      <c r="I351" s="9" t="s">
        <v>1665</v>
      </c>
      <c r="J351" s="10">
        <v>43831.0</v>
      </c>
      <c r="K351" s="10">
        <v>44196.0</v>
      </c>
      <c r="L351" s="9" t="s">
        <v>1662</v>
      </c>
      <c r="M351" s="9" t="s">
        <v>1663</v>
      </c>
      <c r="N351" s="12">
        <v>-7572000.0</v>
      </c>
      <c r="O351" s="9" t="s">
        <v>1586</v>
      </c>
    </row>
    <row r="352">
      <c r="A352" s="9" t="s">
        <v>972</v>
      </c>
      <c r="B352" s="10">
        <v>44286.0</v>
      </c>
      <c r="C352" s="11">
        <v>2.0</v>
      </c>
      <c r="D352" s="9" t="s">
        <v>973</v>
      </c>
      <c r="E352" s="11">
        <v>22845.0</v>
      </c>
      <c r="F352" s="9" t="s">
        <v>1661</v>
      </c>
      <c r="G352" s="9" t="s">
        <v>1582</v>
      </c>
      <c r="H352" s="9" t="s">
        <v>1583</v>
      </c>
      <c r="I352" s="9" t="s">
        <v>1665</v>
      </c>
      <c r="J352" s="10">
        <v>43556.0</v>
      </c>
      <c r="K352" s="10">
        <v>43921.0</v>
      </c>
      <c r="L352" s="9" t="s">
        <v>1662</v>
      </c>
      <c r="M352" s="9" t="s">
        <v>1663</v>
      </c>
      <c r="N352" s="12">
        <v>-1.55109E9</v>
      </c>
      <c r="O352" s="9" t="s">
        <v>1586</v>
      </c>
    </row>
    <row r="353">
      <c r="A353" s="9" t="s">
        <v>974</v>
      </c>
      <c r="B353" s="10">
        <v>44561.0</v>
      </c>
      <c r="C353" s="11">
        <v>1.0</v>
      </c>
      <c r="D353" s="9" t="s">
        <v>975</v>
      </c>
      <c r="E353" s="11">
        <v>23515.0</v>
      </c>
      <c r="F353" s="9" t="s">
        <v>1661</v>
      </c>
      <c r="G353" s="9" t="s">
        <v>1582</v>
      </c>
      <c r="H353" s="9" t="s">
        <v>1583</v>
      </c>
      <c r="I353" s="9" t="s">
        <v>1665</v>
      </c>
      <c r="J353" s="10">
        <v>43831.0</v>
      </c>
      <c r="K353" s="10">
        <v>44196.0</v>
      </c>
      <c r="L353" s="9" t="s">
        <v>1662</v>
      </c>
      <c r="M353" s="9" t="s">
        <v>1663</v>
      </c>
      <c r="N353" s="12">
        <v>-1.2403E8</v>
      </c>
      <c r="O353" s="9" t="s">
        <v>1586</v>
      </c>
    </row>
    <row r="354">
      <c r="A354" s="9" t="s">
        <v>976</v>
      </c>
      <c r="B354" s="10">
        <v>44561.0</v>
      </c>
      <c r="C354" s="11">
        <v>1.0</v>
      </c>
      <c r="D354" s="9" t="s">
        <v>977</v>
      </c>
      <c r="E354" s="11">
        <v>25313.0</v>
      </c>
      <c r="F354" s="9" t="s">
        <v>1661</v>
      </c>
      <c r="G354" s="9" t="s">
        <v>1582</v>
      </c>
      <c r="H354" s="9" t="s">
        <v>1583</v>
      </c>
      <c r="I354" s="9" t="s">
        <v>1665</v>
      </c>
      <c r="J354" s="10">
        <v>43831.0</v>
      </c>
      <c r="K354" s="10">
        <v>44196.0</v>
      </c>
      <c r="L354" s="9" t="s">
        <v>1662</v>
      </c>
      <c r="M354" s="9" t="s">
        <v>1663</v>
      </c>
      <c r="N354" s="12">
        <v>1158000.0</v>
      </c>
      <c r="O354" s="9" t="s">
        <v>1586</v>
      </c>
    </row>
    <row r="355">
      <c r="A355" s="9" t="s">
        <v>978</v>
      </c>
      <c r="B355" s="10">
        <v>44561.0</v>
      </c>
      <c r="C355" s="11">
        <v>1.0</v>
      </c>
      <c r="D355" s="9" t="s">
        <v>979</v>
      </c>
      <c r="E355" s="11">
        <v>22861.0</v>
      </c>
      <c r="F355" s="9" t="s">
        <v>1661</v>
      </c>
      <c r="G355" s="9" t="s">
        <v>1582</v>
      </c>
      <c r="H355" s="9" t="s">
        <v>1589</v>
      </c>
      <c r="I355" s="9" t="s">
        <v>1665</v>
      </c>
      <c r="J355" s="10">
        <v>43831.0</v>
      </c>
      <c r="K355" s="10">
        <v>44196.0</v>
      </c>
      <c r="L355" s="9" t="s">
        <v>1662</v>
      </c>
      <c r="M355" s="9" t="s">
        <v>1663</v>
      </c>
      <c r="N355" s="12">
        <v>-6.882E7</v>
      </c>
      <c r="O355" s="9" t="s">
        <v>1586</v>
      </c>
    </row>
    <row r="356">
      <c r="A356" s="9" t="s">
        <v>980</v>
      </c>
      <c r="B356" s="10">
        <v>44561.0</v>
      </c>
      <c r="C356" s="11">
        <v>1.0</v>
      </c>
      <c r="D356" s="9" t="s">
        <v>981</v>
      </c>
      <c r="E356" s="11">
        <v>25542.0</v>
      </c>
      <c r="F356" s="9" t="s">
        <v>1661</v>
      </c>
      <c r="G356" s="9" t="s">
        <v>1582</v>
      </c>
      <c r="H356" s="9" t="s">
        <v>1583</v>
      </c>
      <c r="I356" s="9" t="s">
        <v>1665</v>
      </c>
      <c r="J356" s="10">
        <v>43831.0</v>
      </c>
      <c r="K356" s="10">
        <v>44196.0</v>
      </c>
      <c r="L356" s="9" t="s">
        <v>1662</v>
      </c>
      <c r="M356" s="9" t="s">
        <v>1663</v>
      </c>
      <c r="N356" s="12">
        <v>-5.5533E7</v>
      </c>
      <c r="O356" s="9" t="s">
        <v>1586</v>
      </c>
    </row>
    <row r="357">
      <c r="A357" s="9" t="s">
        <v>982</v>
      </c>
      <c r="B357" s="10">
        <v>44561.0</v>
      </c>
      <c r="C357" s="11">
        <v>1.0</v>
      </c>
      <c r="D357" s="9" t="s">
        <v>276</v>
      </c>
      <c r="E357" s="11">
        <v>8745.0</v>
      </c>
      <c r="F357" s="9" t="s">
        <v>1661</v>
      </c>
      <c r="G357" s="9" t="s">
        <v>1582</v>
      </c>
      <c r="H357" s="9" t="s">
        <v>1583</v>
      </c>
      <c r="I357" s="9" t="s">
        <v>1665</v>
      </c>
      <c r="J357" s="10">
        <v>43831.0</v>
      </c>
      <c r="K357" s="10">
        <v>44196.0</v>
      </c>
      <c r="L357" s="9" t="s">
        <v>1662</v>
      </c>
      <c r="M357" s="9" t="s">
        <v>1663</v>
      </c>
      <c r="N357" s="12">
        <v>1.842E7</v>
      </c>
      <c r="O357" s="9" t="s">
        <v>1586</v>
      </c>
    </row>
    <row r="358">
      <c r="A358" s="9" t="s">
        <v>983</v>
      </c>
      <c r="B358" s="10">
        <v>44561.0</v>
      </c>
      <c r="C358" s="11">
        <v>1.0</v>
      </c>
      <c r="D358" s="9" t="s">
        <v>354</v>
      </c>
      <c r="E358" s="11">
        <v>13986.0</v>
      </c>
      <c r="F358" s="9" t="s">
        <v>1661</v>
      </c>
      <c r="G358" s="9" t="s">
        <v>1582</v>
      </c>
      <c r="H358" s="9" t="s">
        <v>1583</v>
      </c>
      <c r="I358" s="9" t="s">
        <v>1665</v>
      </c>
      <c r="J358" s="10">
        <v>43831.0</v>
      </c>
      <c r="K358" s="10">
        <v>44196.0</v>
      </c>
      <c r="L358" s="9" t="s">
        <v>1662</v>
      </c>
      <c r="M358" s="9" t="s">
        <v>1663</v>
      </c>
      <c r="N358" s="12">
        <v>-1.0724828E10</v>
      </c>
      <c r="O358" s="9" t="s">
        <v>1586</v>
      </c>
    </row>
    <row r="359">
      <c r="A359" s="9" t="s">
        <v>984</v>
      </c>
      <c r="B359" s="10">
        <v>44561.0</v>
      </c>
      <c r="C359" s="11">
        <v>2.0</v>
      </c>
      <c r="D359" s="9" t="s">
        <v>67</v>
      </c>
      <c r="E359" s="11">
        <v>22349.0</v>
      </c>
      <c r="F359" s="9" t="s">
        <v>1661</v>
      </c>
      <c r="G359" s="9" t="s">
        <v>1582</v>
      </c>
      <c r="H359" s="9" t="s">
        <v>1583</v>
      </c>
      <c r="I359" s="9" t="s">
        <v>1665</v>
      </c>
      <c r="J359" s="10">
        <v>43831.0</v>
      </c>
      <c r="K359" s="10">
        <v>44196.0</v>
      </c>
      <c r="L359" s="9" t="s">
        <v>1662</v>
      </c>
      <c r="M359" s="9" t="s">
        <v>1663</v>
      </c>
      <c r="N359" s="12">
        <v>4.8584E7</v>
      </c>
      <c r="O359" s="9" t="s">
        <v>1586</v>
      </c>
    </row>
    <row r="360">
      <c r="A360" s="9" t="s">
        <v>985</v>
      </c>
      <c r="B360" s="10">
        <v>44561.0</v>
      </c>
      <c r="C360" s="11">
        <v>1.0</v>
      </c>
      <c r="D360" s="9" t="s">
        <v>172</v>
      </c>
      <c r="E360" s="11">
        <v>21350.0</v>
      </c>
      <c r="F360" s="9" t="s">
        <v>1661</v>
      </c>
      <c r="G360" s="9" t="s">
        <v>1582</v>
      </c>
      <c r="H360" s="9" t="s">
        <v>1583</v>
      </c>
      <c r="I360" s="9" t="s">
        <v>1665</v>
      </c>
      <c r="J360" s="10">
        <v>43831.0</v>
      </c>
      <c r="K360" s="10">
        <v>44196.0</v>
      </c>
      <c r="L360" s="9" t="s">
        <v>1662</v>
      </c>
      <c r="M360" s="9" t="s">
        <v>1663</v>
      </c>
      <c r="N360" s="12">
        <v>1.13073E8</v>
      </c>
      <c r="O360" s="9" t="s">
        <v>1586</v>
      </c>
    </row>
    <row r="361">
      <c r="A361" s="9" t="s">
        <v>986</v>
      </c>
      <c r="B361" s="10">
        <v>44561.0</v>
      </c>
      <c r="C361" s="11">
        <v>1.0</v>
      </c>
      <c r="D361" s="9" t="s">
        <v>254</v>
      </c>
      <c r="E361" s="11">
        <v>19739.0</v>
      </c>
      <c r="F361" s="9" t="s">
        <v>1661</v>
      </c>
      <c r="G361" s="9" t="s">
        <v>1582</v>
      </c>
      <c r="H361" s="9" t="s">
        <v>1583</v>
      </c>
      <c r="I361" s="9" t="s">
        <v>1665</v>
      </c>
      <c r="J361" s="10">
        <v>43831.0</v>
      </c>
      <c r="K361" s="10">
        <v>44196.0</v>
      </c>
      <c r="L361" s="9" t="s">
        <v>1662</v>
      </c>
      <c r="M361" s="9" t="s">
        <v>1663</v>
      </c>
      <c r="N361" s="12">
        <v>1.04818E9</v>
      </c>
      <c r="O361" s="9" t="s">
        <v>1586</v>
      </c>
    </row>
    <row r="362">
      <c r="A362" s="9" t="s">
        <v>987</v>
      </c>
      <c r="B362" s="10">
        <v>44561.0</v>
      </c>
      <c r="C362" s="11">
        <v>1.0</v>
      </c>
      <c r="D362" s="9" t="s">
        <v>988</v>
      </c>
      <c r="E362" s="11">
        <v>25690.0</v>
      </c>
      <c r="F362" s="9" t="s">
        <v>1661</v>
      </c>
      <c r="G362" s="9" t="s">
        <v>1582</v>
      </c>
      <c r="H362" s="9" t="s">
        <v>1583</v>
      </c>
      <c r="I362" s="9" t="s">
        <v>1665</v>
      </c>
      <c r="J362" s="10">
        <v>43831.0</v>
      </c>
      <c r="K362" s="10">
        <v>44196.0</v>
      </c>
      <c r="L362" s="9" t="s">
        <v>1662</v>
      </c>
      <c r="M362" s="9" t="s">
        <v>1663</v>
      </c>
      <c r="N362" s="12">
        <v>7.2643E7</v>
      </c>
      <c r="O362" s="9" t="s">
        <v>1586</v>
      </c>
    </row>
    <row r="363">
      <c r="A363" s="9" t="s">
        <v>989</v>
      </c>
      <c r="B363" s="10">
        <v>44561.0</v>
      </c>
      <c r="C363" s="11">
        <v>2.0</v>
      </c>
      <c r="D363" s="9" t="s">
        <v>990</v>
      </c>
      <c r="E363" s="11">
        <v>25275.0</v>
      </c>
      <c r="F363" s="9" t="s">
        <v>1661</v>
      </c>
      <c r="G363" s="9" t="s">
        <v>1582</v>
      </c>
      <c r="H363" s="9" t="s">
        <v>1583</v>
      </c>
      <c r="I363" s="9" t="s">
        <v>1665</v>
      </c>
      <c r="J363" s="10">
        <v>43831.0</v>
      </c>
      <c r="K363" s="10">
        <v>44196.0</v>
      </c>
      <c r="L363" s="9" t="s">
        <v>1662</v>
      </c>
      <c r="M363" s="9" t="s">
        <v>1663</v>
      </c>
      <c r="N363" s="12">
        <v>-3.06709E8</v>
      </c>
      <c r="O363" s="9" t="s">
        <v>1586</v>
      </c>
    </row>
    <row r="364">
      <c r="A364" s="9" t="s">
        <v>991</v>
      </c>
      <c r="B364" s="10">
        <v>44561.0</v>
      </c>
      <c r="C364" s="11">
        <v>1.0</v>
      </c>
      <c r="D364" s="9" t="s">
        <v>992</v>
      </c>
      <c r="E364" s="11">
        <v>25259.0</v>
      </c>
      <c r="F364" s="9" t="s">
        <v>1661</v>
      </c>
      <c r="G364" s="9" t="s">
        <v>1582</v>
      </c>
      <c r="H364" s="9" t="s">
        <v>1583</v>
      </c>
      <c r="I364" s="9" t="s">
        <v>1665</v>
      </c>
      <c r="J364" s="10">
        <v>43831.0</v>
      </c>
      <c r="K364" s="10">
        <v>44196.0</v>
      </c>
      <c r="L364" s="9" t="s">
        <v>1662</v>
      </c>
      <c r="M364" s="9" t="s">
        <v>1663</v>
      </c>
      <c r="N364" s="12">
        <v>-3.1125E7</v>
      </c>
      <c r="O364" s="9" t="s">
        <v>1586</v>
      </c>
    </row>
    <row r="365">
      <c r="A365" s="9" t="s">
        <v>993</v>
      </c>
      <c r="B365" s="10">
        <v>44561.0</v>
      </c>
      <c r="C365" s="11">
        <v>1.0</v>
      </c>
      <c r="D365" s="9" t="s">
        <v>115</v>
      </c>
      <c r="E365" s="11">
        <v>2453.0</v>
      </c>
      <c r="F365" s="9" t="s">
        <v>1661</v>
      </c>
      <c r="G365" s="9" t="s">
        <v>1582</v>
      </c>
      <c r="H365" s="9" t="s">
        <v>1583</v>
      </c>
      <c r="I365" s="9" t="s">
        <v>1665</v>
      </c>
      <c r="J365" s="10">
        <v>43831.0</v>
      </c>
      <c r="K365" s="10">
        <v>44196.0</v>
      </c>
      <c r="L365" s="9" t="s">
        <v>1662</v>
      </c>
      <c r="M365" s="9" t="s">
        <v>1663</v>
      </c>
      <c r="N365" s="12">
        <v>2.86411E9</v>
      </c>
      <c r="O365" s="9" t="s">
        <v>1586</v>
      </c>
    </row>
    <row r="366">
      <c r="A366" s="9" t="s">
        <v>994</v>
      </c>
      <c r="B366" s="10">
        <v>44561.0</v>
      </c>
      <c r="C366" s="11">
        <v>1.0</v>
      </c>
      <c r="D366" s="9" t="s">
        <v>995</v>
      </c>
      <c r="E366" s="11">
        <v>5983.0</v>
      </c>
      <c r="F366" s="9" t="s">
        <v>1661</v>
      </c>
      <c r="G366" s="9" t="s">
        <v>1582</v>
      </c>
      <c r="H366" s="9" t="s">
        <v>1583</v>
      </c>
      <c r="I366" s="9" t="s">
        <v>1665</v>
      </c>
      <c r="J366" s="10">
        <v>43831.0</v>
      </c>
      <c r="K366" s="10">
        <v>44196.0</v>
      </c>
      <c r="L366" s="9" t="s">
        <v>1662</v>
      </c>
      <c r="M366" s="9" t="s">
        <v>1663</v>
      </c>
      <c r="N366" s="12">
        <v>-3004000.0</v>
      </c>
      <c r="O366" s="9" t="s">
        <v>1586</v>
      </c>
    </row>
    <row r="367">
      <c r="A367" s="9" t="s">
        <v>996</v>
      </c>
      <c r="B367" s="10">
        <v>44561.0</v>
      </c>
      <c r="C367" s="11">
        <v>2.0</v>
      </c>
      <c r="D367" s="9" t="s">
        <v>997</v>
      </c>
      <c r="E367" s="11">
        <v>26182.0</v>
      </c>
      <c r="F367" s="9" t="s">
        <v>1661</v>
      </c>
      <c r="G367" s="9" t="s">
        <v>1582</v>
      </c>
      <c r="H367" s="9" t="s">
        <v>1583</v>
      </c>
      <c r="I367" s="9" t="s">
        <v>1665</v>
      </c>
      <c r="J367" s="10">
        <v>43831.0</v>
      </c>
      <c r="K367" s="10">
        <v>44196.0</v>
      </c>
      <c r="L367" s="9" t="s">
        <v>1662</v>
      </c>
      <c r="M367" s="9" t="s">
        <v>1663</v>
      </c>
      <c r="N367" s="12">
        <v>1.43987E8</v>
      </c>
      <c r="O367" s="9" t="s">
        <v>1586</v>
      </c>
    </row>
    <row r="368">
      <c r="A368" s="9" t="s">
        <v>998</v>
      </c>
      <c r="B368" s="10">
        <v>44561.0</v>
      </c>
      <c r="C368" s="11">
        <v>1.0</v>
      </c>
      <c r="D368" s="9" t="s">
        <v>279</v>
      </c>
      <c r="E368" s="11">
        <v>8818.0</v>
      </c>
      <c r="F368" s="9" t="s">
        <v>1661</v>
      </c>
      <c r="G368" s="9" t="s">
        <v>1582</v>
      </c>
      <c r="H368" s="9" t="s">
        <v>1583</v>
      </c>
      <c r="I368" s="9" t="s">
        <v>1665</v>
      </c>
      <c r="J368" s="10">
        <v>43831.0</v>
      </c>
      <c r="K368" s="10">
        <v>44196.0</v>
      </c>
      <c r="L368" s="9" t="s">
        <v>1662</v>
      </c>
      <c r="M368" s="9" t="s">
        <v>1663</v>
      </c>
      <c r="N368" s="12">
        <v>2.0015E7</v>
      </c>
      <c r="O368" s="9" t="s">
        <v>1586</v>
      </c>
    </row>
    <row r="369">
      <c r="A369" s="9" t="s">
        <v>999</v>
      </c>
      <c r="B369" s="10">
        <v>44561.0</v>
      </c>
      <c r="C369" s="11">
        <v>1.0</v>
      </c>
      <c r="D369" s="9" t="s">
        <v>270</v>
      </c>
      <c r="E369" s="11">
        <v>4782.0</v>
      </c>
      <c r="F369" s="9" t="s">
        <v>1661</v>
      </c>
      <c r="G369" s="9" t="s">
        <v>1582</v>
      </c>
      <c r="H369" s="9" t="s">
        <v>1583</v>
      </c>
      <c r="I369" s="9" t="s">
        <v>1665</v>
      </c>
      <c r="J369" s="10">
        <v>43831.0</v>
      </c>
      <c r="K369" s="10">
        <v>44196.0</v>
      </c>
      <c r="L369" s="9" t="s">
        <v>1662</v>
      </c>
      <c r="M369" s="9" t="s">
        <v>1663</v>
      </c>
      <c r="N369" s="12">
        <v>-1.132355E9</v>
      </c>
      <c r="O369" s="9" t="s">
        <v>1586</v>
      </c>
    </row>
    <row r="370">
      <c r="A370" s="9" t="s">
        <v>1000</v>
      </c>
      <c r="B370" s="10">
        <v>44561.0</v>
      </c>
      <c r="C370" s="11">
        <v>1.0</v>
      </c>
      <c r="D370" s="9" t="s">
        <v>1001</v>
      </c>
      <c r="E370" s="11">
        <v>9954.0</v>
      </c>
      <c r="F370" s="9" t="s">
        <v>1661</v>
      </c>
      <c r="G370" s="9" t="s">
        <v>1582</v>
      </c>
      <c r="H370" s="9" t="s">
        <v>1583</v>
      </c>
      <c r="I370" s="9" t="s">
        <v>1665</v>
      </c>
      <c r="J370" s="10">
        <v>43831.0</v>
      </c>
      <c r="K370" s="10">
        <v>44196.0</v>
      </c>
      <c r="L370" s="9" t="s">
        <v>1662</v>
      </c>
      <c r="M370" s="9" t="s">
        <v>1663</v>
      </c>
      <c r="N370" s="12">
        <v>3.3953E7</v>
      </c>
      <c r="O370" s="9" t="s">
        <v>1586</v>
      </c>
    </row>
    <row r="371">
      <c r="A371" s="9" t="s">
        <v>1002</v>
      </c>
      <c r="B371" s="10">
        <v>44561.0</v>
      </c>
      <c r="C371" s="11">
        <v>3.0</v>
      </c>
      <c r="D371" s="9" t="s">
        <v>1003</v>
      </c>
      <c r="E371" s="11">
        <v>1325.0</v>
      </c>
      <c r="F371" s="9" t="s">
        <v>1661</v>
      </c>
      <c r="G371" s="9" t="s">
        <v>1582</v>
      </c>
      <c r="H371" s="9" t="s">
        <v>1583</v>
      </c>
      <c r="I371" s="9" t="s">
        <v>1665</v>
      </c>
      <c r="J371" s="10">
        <v>43831.0</v>
      </c>
      <c r="K371" s="10">
        <v>44196.0</v>
      </c>
      <c r="L371" s="9" t="s">
        <v>1664</v>
      </c>
      <c r="M371" s="9" t="s">
        <v>1663</v>
      </c>
      <c r="N371" s="12">
        <v>1.51048E8</v>
      </c>
      <c r="O371" s="9" t="s">
        <v>1586</v>
      </c>
    </row>
    <row r="372">
      <c r="A372" s="9" t="s">
        <v>1004</v>
      </c>
      <c r="B372" s="10">
        <v>44561.0</v>
      </c>
      <c r="C372" s="11">
        <v>1.0</v>
      </c>
      <c r="D372" s="9" t="s">
        <v>1005</v>
      </c>
      <c r="E372" s="11">
        <v>4707.0</v>
      </c>
      <c r="F372" s="9" t="s">
        <v>1661</v>
      </c>
      <c r="G372" s="9" t="s">
        <v>1582</v>
      </c>
      <c r="H372" s="9" t="s">
        <v>1583</v>
      </c>
      <c r="I372" s="9" t="s">
        <v>1665</v>
      </c>
      <c r="J372" s="10">
        <v>43831.0</v>
      </c>
      <c r="K372" s="10">
        <v>44196.0</v>
      </c>
      <c r="L372" s="9" t="s">
        <v>1662</v>
      </c>
      <c r="M372" s="9" t="s">
        <v>1663</v>
      </c>
      <c r="N372" s="12">
        <v>4.1099E7</v>
      </c>
      <c r="O372" s="9" t="s">
        <v>1586</v>
      </c>
    </row>
    <row r="373">
      <c r="A373" s="9" t="s">
        <v>1006</v>
      </c>
      <c r="B373" s="10">
        <v>44561.0</v>
      </c>
      <c r="C373" s="11">
        <v>1.0</v>
      </c>
      <c r="D373" s="9" t="s">
        <v>1007</v>
      </c>
      <c r="E373" s="11">
        <v>23370.0</v>
      </c>
      <c r="F373" s="9" t="s">
        <v>1661</v>
      </c>
      <c r="G373" s="9" t="s">
        <v>1582</v>
      </c>
      <c r="H373" s="9" t="s">
        <v>1583</v>
      </c>
      <c r="I373" s="9" t="s">
        <v>1665</v>
      </c>
      <c r="J373" s="10">
        <v>43831.0</v>
      </c>
      <c r="K373" s="10">
        <v>44196.0</v>
      </c>
      <c r="L373" s="9" t="s">
        <v>1662</v>
      </c>
      <c r="M373" s="9" t="s">
        <v>1663</v>
      </c>
      <c r="N373" s="12">
        <v>-3.8711E7</v>
      </c>
      <c r="O373" s="9" t="s">
        <v>1586</v>
      </c>
    </row>
    <row r="374">
      <c r="A374" s="9" t="s">
        <v>1008</v>
      </c>
      <c r="B374" s="10">
        <v>44561.0</v>
      </c>
      <c r="C374" s="11">
        <v>2.0</v>
      </c>
      <c r="D374" s="9" t="s">
        <v>123</v>
      </c>
      <c r="E374" s="11">
        <v>3077.0</v>
      </c>
      <c r="F374" s="9" t="s">
        <v>1661</v>
      </c>
      <c r="G374" s="9" t="s">
        <v>1582</v>
      </c>
      <c r="H374" s="9" t="s">
        <v>1583</v>
      </c>
      <c r="I374" s="9" t="s">
        <v>1665</v>
      </c>
      <c r="J374" s="10">
        <v>43831.0</v>
      </c>
      <c r="K374" s="10">
        <v>44196.0</v>
      </c>
      <c r="L374" s="9" t="s">
        <v>1662</v>
      </c>
      <c r="M374" s="9" t="s">
        <v>1663</v>
      </c>
      <c r="N374" s="12">
        <v>-4.1486E7</v>
      </c>
      <c r="O374" s="9" t="s">
        <v>1586</v>
      </c>
    </row>
    <row r="375">
      <c r="A375" s="9" t="s">
        <v>1009</v>
      </c>
      <c r="B375" s="10">
        <v>44561.0</v>
      </c>
      <c r="C375" s="11">
        <v>3.0</v>
      </c>
      <c r="D375" s="9" t="s">
        <v>136</v>
      </c>
      <c r="E375" s="11">
        <v>19445.0</v>
      </c>
      <c r="F375" s="9" t="s">
        <v>1661</v>
      </c>
      <c r="G375" s="9" t="s">
        <v>1582</v>
      </c>
      <c r="H375" s="9" t="s">
        <v>1583</v>
      </c>
      <c r="I375" s="9" t="s">
        <v>1665</v>
      </c>
      <c r="J375" s="10">
        <v>43831.0</v>
      </c>
      <c r="K375" s="10">
        <v>44196.0</v>
      </c>
      <c r="L375" s="9" t="s">
        <v>1662</v>
      </c>
      <c r="M375" s="9" t="s">
        <v>1663</v>
      </c>
      <c r="N375" s="12">
        <v>8.16477E8</v>
      </c>
      <c r="O375" s="9" t="s">
        <v>1586</v>
      </c>
    </row>
    <row r="376">
      <c r="A376" s="9" t="s">
        <v>1010</v>
      </c>
      <c r="B376" s="10">
        <v>44561.0</v>
      </c>
      <c r="C376" s="11">
        <v>1.0</v>
      </c>
      <c r="D376" s="9" t="s">
        <v>1011</v>
      </c>
      <c r="E376" s="11">
        <v>23574.0</v>
      </c>
      <c r="F376" s="9" t="s">
        <v>1661</v>
      </c>
      <c r="G376" s="9" t="s">
        <v>1582</v>
      </c>
      <c r="H376" s="9" t="s">
        <v>1583</v>
      </c>
      <c r="I376" s="9" t="s">
        <v>1665</v>
      </c>
      <c r="J376" s="10">
        <v>43831.0</v>
      </c>
      <c r="K376" s="10">
        <v>44196.0</v>
      </c>
      <c r="L376" s="9" t="s">
        <v>1662</v>
      </c>
      <c r="M376" s="9" t="s">
        <v>1663</v>
      </c>
      <c r="N376" s="12">
        <v>-4.73578E8</v>
      </c>
      <c r="O376" s="9" t="s">
        <v>1586</v>
      </c>
    </row>
    <row r="377">
      <c r="A377" s="9" t="s">
        <v>1012</v>
      </c>
      <c r="B377" s="10">
        <v>44561.0</v>
      </c>
      <c r="C377" s="11">
        <v>1.0</v>
      </c>
      <c r="D377" s="9" t="s">
        <v>1013</v>
      </c>
      <c r="E377" s="11">
        <v>23159.0</v>
      </c>
      <c r="F377" s="9" t="s">
        <v>1661</v>
      </c>
      <c r="G377" s="9" t="s">
        <v>1582</v>
      </c>
      <c r="H377" s="9" t="s">
        <v>1583</v>
      </c>
      <c r="I377" s="9" t="s">
        <v>1665</v>
      </c>
      <c r="J377" s="10">
        <v>43831.0</v>
      </c>
      <c r="K377" s="10">
        <v>44196.0</v>
      </c>
      <c r="L377" s="9" t="s">
        <v>1664</v>
      </c>
      <c r="M377" s="9" t="s">
        <v>1663</v>
      </c>
      <c r="N377" s="12">
        <v>3.850771E9</v>
      </c>
      <c r="O377" s="9" t="s">
        <v>1586</v>
      </c>
    </row>
    <row r="378">
      <c r="A378" s="9" t="s">
        <v>1014</v>
      </c>
      <c r="B378" s="10">
        <v>44561.0</v>
      </c>
      <c r="C378" s="11">
        <v>1.0</v>
      </c>
      <c r="D378" s="9" t="s">
        <v>1015</v>
      </c>
      <c r="E378" s="11">
        <v>26760.0</v>
      </c>
      <c r="F378" s="9" t="s">
        <v>1661</v>
      </c>
      <c r="G378" s="9" t="s">
        <v>1582</v>
      </c>
      <c r="H378" s="9" t="s">
        <v>1583</v>
      </c>
      <c r="I378" s="9" t="s">
        <v>1665</v>
      </c>
      <c r="J378" s="10">
        <v>43831.0</v>
      </c>
      <c r="K378" s="10">
        <v>44196.0</v>
      </c>
      <c r="L378" s="9" t="s">
        <v>1662</v>
      </c>
      <c r="M378" s="9" t="s">
        <v>1663</v>
      </c>
      <c r="N378" s="12">
        <v>3.64572E8</v>
      </c>
      <c r="O378" s="9" t="s">
        <v>1586</v>
      </c>
    </row>
    <row r="379">
      <c r="A379" s="9" t="s">
        <v>1016</v>
      </c>
      <c r="B379" s="10">
        <v>44561.0</v>
      </c>
      <c r="C379" s="11">
        <v>1.0</v>
      </c>
      <c r="D379" s="9" t="s">
        <v>1017</v>
      </c>
      <c r="E379" s="11">
        <v>26336.0</v>
      </c>
      <c r="F379" s="9" t="s">
        <v>1661</v>
      </c>
      <c r="G379" s="9" t="s">
        <v>1582</v>
      </c>
      <c r="H379" s="9" t="s">
        <v>1583</v>
      </c>
      <c r="I379" s="9" t="s">
        <v>1665</v>
      </c>
      <c r="J379" s="10">
        <v>43831.0</v>
      </c>
      <c r="K379" s="10">
        <v>44196.0</v>
      </c>
      <c r="L379" s="9" t="s">
        <v>1662</v>
      </c>
      <c r="M379" s="9" t="s">
        <v>1663</v>
      </c>
      <c r="N379" s="12">
        <v>9.716E7</v>
      </c>
      <c r="O379" s="9" t="s">
        <v>1586</v>
      </c>
    </row>
    <row r="380">
      <c r="A380" s="9" t="s">
        <v>1018</v>
      </c>
      <c r="B380" s="10">
        <v>44561.0</v>
      </c>
      <c r="C380" s="11">
        <v>2.0</v>
      </c>
      <c r="D380" s="9" t="s">
        <v>1019</v>
      </c>
      <c r="E380" s="11">
        <v>25836.0</v>
      </c>
      <c r="F380" s="9" t="s">
        <v>1661</v>
      </c>
      <c r="G380" s="9" t="s">
        <v>1582</v>
      </c>
      <c r="H380" s="9" t="s">
        <v>1583</v>
      </c>
      <c r="I380" s="9" t="s">
        <v>1665</v>
      </c>
      <c r="J380" s="10">
        <v>43831.0</v>
      </c>
      <c r="K380" s="10">
        <v>44196.0</v>
      </c>
      <c r="L380" s="9" t="s">
        <v>1662</v>
      </c>
      <c r="M380" s="9" t="s">
        <v>1663</v>
      </c>
      <c r="N380" s="12">
        <v>-6.3414E7</v>
      </c>
      <c r="O380" s="9" t="s">
        <v>1586</v>
      </c>
    </row>
    <row r="381">
      <c r="A381" s="9" t="s">
        <v>1020</v>
      </c>
      <c r="B381" s="10">
        <v>44561.0</v>
      </c>
      <c r="C381" s="11">
        <v>2.0</v>
      </c>
      <c r="D381" s="9" t="s">
        <v>1021</v>
      </c>
      <c r="E381" s="11">
        <v>25089.0</v>
      </c>
      <c r="F381" s="9" t="s">
        <v>1661</v>
      </c>
      <c r="G381" s="9" t="s">
        <v>1582</v>
      </c>
      <c r="H381" s="9" t="s">
        <v>1583</v>
      </c>
      <c r="I381" s="9" t="s">
        <v>1665</v>
      </c>
      <c r="J381" s="10">
        <v>43831.0</v>
      </c>
      <c r="K381" s="10">
        <v>44196.0</v>
      </c>
      <c r="L381" s="9" t="s">
        <v>1662</v>
      </c>
      <c r="M381" s="9" t="s">
        <v>1663</v>
      </c>
      <c r="N381" s="12">
        <v>5.8387E7</v>
      </c>
      <c r="O381" s="9" t="s">
        <v>1586</v>
      </c>
    </row>
    <row r="382">
      <c r="A382" s="9" t="s">
        <v>1022</v>
      </c>
      <c r="B382" s="10">
        <v>44561.0</v>
      </c>
      <c r="C382" s="11">
        <v>1.0</v>
      </c>
      <c r="D382" s="9" t="s">
        <v>1023</v>
      </c>
      <c r="E382" s="11">
        <v>25933.0</v>
      </c>
      <c r="F382" s="9" t="s">
        <v>1661</v>
      </c>
      <c r="G382" s="9" t="s">
        <v>1582</v>
      </c>
      <c r="H382" s="9" t="s">
        <v>1583</v>
      </c>
      <c r="I382" s="9" t="s">
        <v>1665</v>
      </c>
      <c r="J382" s="10">
        <v>43831.0</v>
      </c>
      <c r="K382" s="10">
        <v>44196.0</v>
      </c>
      <c r="L382" s="9" t="s">
        <v>1662</v>
      </c>
      <c r="M382" s="9" t="s">
        <v>1663</v>
      </c>
      <c r="N382" s="12">
        <v>2.3177E7</v>
      </c>
      <c r="O382" s="9" t="s">
        <v>1586</v>
      </c>
    </row>
    <row r="383">
      <c r="A383" s="9" t="s">
        <v>1024</v>
      </c>
      <c r="B383" s="10">
        <v>44561.0</v>
      </c>
      <c r="C383" s="11">
        <v>1.0</v>
      </c>
      <c r="D383" s="9" t="s">
        <v>1025</v>
      </c>
      <c r="E383" s="11">
        <v>23523.0</v>
      </c>
      <c r="F383" s="9" t="s">
        <v>1661</v>
      </c>
      <c r="G383" s="9" t="s">
        <v>1582</v>
      </c>
      <c r="H383" s="9" t="s">
        <v>1589</v>
      </c>
      <c r="I383" s="9" t="s">
        <v>1665</v>
      </c>
      <c r="J383" s="10">
        <v>43831.0</v>
      </c>
      <c r="K383" s="10">
        <v>44196.0</v>
      </c>
      <c r="L383" s="9" t="s">
        <v>1662</v>
      </c>
      <c r="M383" s="9" t="s">
        <v>1663</v>
      </c>
      <c r="N383" s="12">
        <v>-2.52687E8</v>
      </c>
      <c r="O383" s="9" t="s">
        <v>1586</v>
      </c>
    </row>
    <row r="384">
      <c r="A384" s="9" t="s">
        <v>1026</v>
      </c>
      <c r="B384" s="10">
        <v>44561.0</v>
      </c>
      <c r="C384" s="11">
        <v>1.0</v>
      </c>
      <c r="D384" s="9" t="s">
        <v>1027</v>
      </c>
      <c r="E384" s="11">
        <v>23868.0</v>
      </c>
      <c r="F384" s="9" t="s">
        <v>1661</v>
      </c>
      <c r="G384" s="9" t="s">
        <v>1582</v>
      </c>
      <c r="H384" s="9" t="s">
        <v>1589</v>
      </c>
      <c r="I384" s="9" t="s">
        <v>1665</v>
      </c>
      <c r="J384" s="10">
        <v>43831.0</v>
      </c>
      <c r="K384" s="10">
        <v>44196.0</v>
      </c>
      <c r="L384" s="9" t="s">
        <v>1662</v>
      </c>
      <c r="M384" s="9" t="s">
        <v>1663</v>
      </c>
      <c r="N384" s="12">
        <v>1.04007E8</v>
      </c>
      <c r="O384" s="9" t="s">
        <v>1586</v>
      </c>
    </row>
    <row r="385">
      <c r="A385" s="9" t="s">
        <v>1028</v>
      </c>
      <c r="B385" s="10">
        <v>44561.0</v>
      </c>
      <c r="C385" s="11">
        <v>1.0</v>
      </c>
      <c r="D385" s="9" t="s">
        <v>1029</v>
      </c>
      <c r="E385" s="11">
        <v>24236.0</v>
      </c>
      <c r="F385" s="9" t="s">
        <v>1661</v>
      </c>
      <c r="G385" s="9" t="s">
        <v>1582</v>
      </c>
      <c r="H385" s="9" t="s">
        <v>1583</v>
      </c>
      <c r="I385" s="9" t="s">
        <v>1665</v>
      </c>
      <c r="J385" s="10">
        <v>43831.0</v>
      </c>
      <c r="K385" s="10">
        <v>44196.0</v>
      </c>
      <c r="L385" s="9" t="s">
        <v>1662</v>
      </c>
      <c r="M385" s="9" t="s">
        <v>1663</v>
      </c>
      <c r="N385" s="12">
        <v>-2136000.0</v>
      </c>
      <c r="O385" s="9" t="s">
        <v>1586</v>
      </c>
    </row>
    <row r="386">
      <c r="A386" s="9" t="s">
        <v>1030</v>
      </c>
      <c r="B386" s="10">
        <v>44561.0</v>
      </c>
      <c r="C386" s="11">
        <v>1.0</v>
      </c>
      <c r="D386" s="9" t="s">
        <v>1031</v>
      </c>
      <c r="E386" s="11">
        <v>26565.0</v>
      </c>
      <c r="F386" s="9" t="s">
        <v>1661</v>
      </c>
      <c r="G386" s="9" t="s">
        <v>1582</v>
      </c>
      <c r="H386" s="9" t="s">
        <v>1583</v>
      </c>
      <c r="I386" s="9" t="s">
        <v>1665</v>
      </c>
      <c r="J386" s="10">
        <v>43831.0</v>
      </c>
      <c r="K386" s="10">
        <v>44196.0</v>
      </c>
      <c r="L386" s="9" t="s">
        <v>1662</v>
      </c>
      <c r="M386" s="9" t="s">
        <v>1663</v>
      </c>
      <c r="N386" s="12">
        <v>-347000.0</v>
      </c>
      <c r="O386" s="9" t="s">
        <v>1586</v>
      </c>
    </row>
    <row r="387">
      <c r="A387" s="9" t="s">
        <v>1032</v>
      </c>
      <c r="B387" s="10">
        <v>44561.0</v>
      </c>
      <c r="C387" s="11">
        <v>1.0</v>
      </c>
      <c r="D387" s="9" t="s">
        <v>1033</v>
      </c>
      <c r="E387" s="11">
        <v>23884.0</v>
      </c>
      <c r="F387" s="9" t="s">
        <v>1661</v>
      </c>
      <c r="G387" s="9" t="s">
        <v>1582</v>
      </c>
      <c r="H387" s="9" t="s">
        <v>1583</v>
      </c>
      <c r="I387" s="9" t="s">
        <v>1665</v>
      </c>
      <c r="J387" s="10">
        <v>43831.0</v>
      </c>
      <c r="K387" s="10">
        <v>44196.0</v>
      </c>
      <c r="L387" s="9" t="s">
        <v>1662</v>
      </c>
      <c r="M387" s="9" t="s">
        <v>1663</v>
      </c>
      <c r="N387" s="12">
        <v>-7632000.0</v>
      </c>
      <c r="O387" s="9" t="s">
        <v>1586</v>
      </c>
    </row>
    <row r="388">
      <c r="A388" s="9" t="s">
        <v>1034</v>
      </c>
      <c r="B388" s="10">
        <v>44561.0</v>
      </c>
      <c r="C388" s="11">
        <v>1.0</v>
      </c>
      <c r="D388" s="9" t="s">
        <v>1035</v>
      </c>
      <c r="E388" s="11">
        <v>24775.0</v>
      </c>
      <c r="F388" s="9" t="s">
        <v>1661</v>
      </c>
      <c r="G388" s="9" t="s">
        <v>1582</v>
      </c>
      <c r="H388" s="9" t="s">
        <v>1583</v>
      </c>
      <c r="I388" s="9" t="s">
        <v>1665</v>
      </c>
      <c r="J388" s="10">
        <v>43831.0</v>
      </c>
      <c r="K388" s="10">
        <v>44196.0</v>
      </c>
      <c r="L388" s="9" t="s">
        <v>1662</v>
      </c>
      <c r="M388" s="9" t="s">
        <v>1663</v>
      </c>
      <c r="N388" s="12">
        <v>8.40622E8</v>
      </c>
      <c r="O388" s="9" t="s">
        <v>1586</v>
      </c>
    </row>
    <row r="389">
      <c r="A389" s="9" t="s">
        <v>1036</v>
      </c>
      <c r="B389" s="10">
        <v>44561.0</v>
      </c>
      <c r="C389" s="11">
        <v>1.0</v>
      </c>
      <c r="D389" s="9" t="s">
        <v>1037</v>
      </c>
      <c r="E389" s="11">
        <v>22942.0</v>
      </c>
      <c r="F389" s="9" t="s">
        <v>1661</v>
      </c>
      <c r="G389" s="9" t="s">
        <v>1582</v>
      </c>
      <c r="H389" s="9" t="s">
        <v>1583</v>
      </c>
      <c r="I389" s="9" t="s">
        <v>1665</v>
      </c>
      <c r="J389" s="10">
        <v>43831.0</v>
      </c>
      <c r="K389" s="10">
        <v>44196.0</v>
      </c>
      <c r="L389" s="9" t="s">
        <v>1662</v>
      </c>
      <c r="M389" s="9" t="s">
        <v>1663</v>
      </c>
      <c r="N389" s="12">
        <v>3.6555E7</v>
      </c>
      <c r="O389" s="9" t="s">
        <v>1586</v>
      </c>
    </row>
    <row r="390">
      <c r="A390" s="9" t="s">
        <v>1038</v>
      </c>
      <c r="B390" s="10">
        <v>44561.0</v>
      </c>
      <c r="C390" s="11">
        <v>1.0</v>
      </c>
      <c r="D390" s="9" t="s">
        <v>1039</v>
      </c>
      <c r="E390" s="11">
        <v>24090.0</v>
      </c>
      <c r="F390" s="9" t="s">
        <v>1661</v>
      </c>
      <c r="G390" s="9" t="s">
        <v>1582</v>
      </c>
      <c r="H390" s="9" t="s">
        <v>1583</v>
      </c>
      <c r="I390" s="9" t="s">
        <v>1665</v>
      </c>
      <c r="J390" s="10">
        <v>43831.0</v>
      </c>
      <c r="K390" s="10">
        <v>44196.0</v>
      </c>
      <c r="L390" s="9" t="s">
        <v>1662</v>
      </c>
      <c r="M390" s="9" t="s">
        <v>1663</v>
      </c>
      <c r="N390" s="12">
        <v>1.26527E8</v>
      </c>
      <c r="O390" s="9" t="s">
        <v>1586</v>
      </c>
    </row>
    <row r="391">
      <c r="A391" s="9" t="s">
        <v>1040</v>
      </c>
      <c r="B391" s="10">
        <v>44561.0</v>
      </c>
      <c r="C391" s="11">
        <v>1.0</v>
      </c>
      <c r="D391" s="9" t="s">
        <v>1041</v>
      </c>
      <c r="E391" s="11">
        <v>25909.0</v>
      </c>
      <c r="F391" s="9" t="s">
        <v>1661</v>
      </c>
      <c r="G391" s="9" t="s">
        <v>1582</v>
      </c>
      <c r="H391" s="9" t="s">
        <v>1583</v>
      </c>
      <c r="I391" s="9" t="s">
        <v>1665</v>
      </c>
      <c r="J391" s="10">
        <v>43831.0</v>
      </c>
      <c r="K391" s="10">
        <v>44196.0</v>
      </c>
      <c r="L391" s="9" t="s">
        <v>1662</v>
      </c>
      <c r="M391" s="9" t="s">
        <v>1663</v>
      </c>
      <c r="N391" s="12">
        <v>4.096E7</v>
      </c>
      <c r="O391" s="9" t="s">
        <v>1586</v>
      </c>
    </row>
    <row r="392">
      <c r="A392" s="9" t="s">
        <v>1042</v>
      </c>
      <c r="B392" s="10">
        <v>44561.0</v>
      </c>
      <c r="C392" s="11">
        <v>1.0</v>
      </c>
      <c r="D392" s="9" t="s">
        <v>1043</v>
      </c>
      <c r="E392" s="11">
        <v>23922.0</v>
      </c>
      <c r="F392" s="9" t="s">
        <v>1661</v>
      </c>
      <c r="G392" s="9" t="s">
        <v>1582</v>
      </c>
      <c r="H392" s="9" t="s">
        <v>1583</v>
      </c>
      <c r="I392" s="9" t="s">
        <v>1665</v>
      </c>
      <c r="J392" s="10">
        <v>43831.0</v>
      </c>
      <c r="K392" s="10">
        <v>44196.0</v>
      </c>
      <c r="L392" s="9" t="s">
        <v>1662</v>
      </c>
      <c r="M392" s="9" t="s">
        <v>1663</v>
      </c>
      <c r="N392" s="12">
        <v>4.7955E7</v>
      </c>
      <c r="O392" s="9" t="s">
        <v>1586</v>
      </c>
    </row>
    <row r="393">
      <c r="A393" s="9" t="s">
        <v>1044</v>
      </c>
      <c r="B393" s="10">
        <v>44561.0</v>
      </c>
      <c r="C393" s="11">
        <v>1.0</v>
      </c>
      <c r="D393" s="9" t="s">
        <v>127</v>
      </c>
      <c r="E393" s="11">
        <v>3395.0</v>
      </c>
      <c r="F393" s="9" t="s">
        <v>1661</v>
      </c>
      <c r="G393" s="9" t="s">
        <v>1582</v>
      </c>
      <c r="H393" s="9" t="s">
        <v>1583</v>
      </c>
      <c r="I393" s="9" t="s">
        <v>1665</v>
      </c>
      <c r="J393" s="10">
        <v>43831.0</v>
      </c>
      <c r="K393" s="10">
        <v>44196.0</v>
      </c>
      <c r="L393" s="9" t="s">
        <v>1662</v>
      </c>
      <c r="M393" s="9" t="s">
        <v>1663</v>
      </c>
      <c r="N393" s="12">
        <v>-7077000.0</v>
      </c>
      <c r="O393" s="9" t="s">
        <v>1586</v>
      </c>
    </row>
    <row r="394">
      <c r="A394" s="9" t="s">
        <v>1045</v>
      </c>
      <c r="B394" s="10">
        <v>44561.0</v>
      </c>
      <c r="C394" s="11">
        <v>1.0</v>
      </c>
      <c r="D394" s="9" t="s">
        <v>1046</v>
      </c>
      <c r="E394" s="11">
        <v>24155.0</v>
      </c>
      <c r="F394" s="9" t="s">
        <v>1661</v>
      </c>
      <c r="G394" s="9" t="s">
        <v>1582</v>
      </c>
      <c r="H394" s="9" t="s">
        <v>1583</v>
      </c>
      <c r="I394" s="9" t="s">
        <v>1665</v>
      </c>
      <c r="J394" s="10">
        <v>43831.0</v>
      </c>
      <c r="K394" s="10">
        <v>44196.0</v>
      </c>
      <c r="L394" s="9" t="s">
        <v>1662</v>
      </c>
      <c r="M394" s="9" t="s">
        <v>1663</v>
      </c>
      <c r="N394" s="12">
        <v>1.05647E8</v>
      </c>
      <c r="O394" s="9" t="s">
        <v>1586</v>
      </c>
    </row>
    <row r="395">
      <c r="A395" s="9" t="s">
        <v>1047</v>
      </c>
      <c r="B395" s="10">
        <v>44561.0</v>
      </c>
      <c r="C395" s="11">
        <v>1.0</v>
      </c>
      <c r="D395" s="9" t="s">
        <v>1048</v>
      </c>
      <c r="E395" s="11">
        <v>3271.0</v>
      </c>
      <c r="F395" s="9" t="s">
        <v>1661</v>
      </c>
      <c r="G395" s="9" t="s">
        <v>1582</v>
      </c>
      <c r="H395" s="9" t="s">
        <v>1583</v>
      </c>
      <c r="I395" s="9" t="s">
        <v>1665</v>
      </c>
      <c r="J395" s="10">
        <v>43831.0</v>
      </c>
      <c r="K395" s="10">
        <v>44196.0</v>
      </c>
      <c r="L395" s="9" t="s">
        <v>1662</v>
      </c>
      <c r="M395" s="9" t="s">
        <v>1663</v>
      </c>
      <c r="N395" s="12">
        <v>4.5725E7</v>
      </c>
      <c r="O395" s="9" t="s">
        <v>1586</v>
      </c>
    </row>
    <row r="396">
      <c r="A396" s="9" t="s">
        <v>1049</v>
      </c>
      <c r="B396" s="10">
        <v>44561.0</v>
      </c>
      <c r="C396" s="11">
        <v>1.0</v>
      </c>
      <c r="D396" s="9" t="s">
        <v>1050</v>
      </c>
      <c r="E396" s="11">
        <v>23833.0</v>
      </c>
      <c r="F396" s="9" t="s">
        <v>1661</v>
      </c>
      <c r="G396" s="9" t="s">
        <v>1582</v>
      </c>
      <c r="H396" s="9" t="s">
        <v>1583</v>
      </c>
      <c r="I396" s="9" t="s">
        <v>1665</v>
      </c>
      <c r="J396" s="10">
        <v>43831.0</v>
      </c>
      <c r="K396" s="10">
        <v>44196.0</v>
      </c>
      <c r="L396" s="9" t="s">
        <v>1662</v>
      </c>
      <c r="M396" s="9" t="s">
        <v>1663</v>
      </c>
      <c r="N396" s="12">
        <v>-2.79542E8</v>
      </c>
      <c r="O396" s="9" t="s">
        <v>1586</v>
      </c>
    </row>
    <row r="397">
      <c r="A397" s="9" t="s">
        <v>1051</v>
      </c>
      <c r="B397" s="10">
        <v>44561.0</v>
      </c>
      <c r="C397" s="11">
        <v>1.0</v>
      </c>
      <c r="D397" s="9" t="s">
        <v>1052</v>
      </c>
      <c r="E397" s="11">
        <v>23892.0</v>
      </c>
      <c r="F397" s="9" t="s">
        <v>1661</v>
      </c>
      <c r="G397" s="9" t="s">
        <v>1582</v>
      </c>
      <c r="H397" s="9" t="s">
        <v>1583</v>
      </c>
      <c r="I397" s="9" t="s">
        <v>1665</v>
      </c>
      <c r="J397" s="10">
        <v>43831.0</v>
      </c>
      <c r="K397" s="10">
        <v>44196.0</v>
      </c>
      <c r="L397" s="9" t="s">
        <v>1662</v>
      </c>
      <c r="M397" s="9" t="s">
        <v>1663</v>
      </c>
      <c r="N397" s="12">
        <v>-3.78693E8</v>
      </c>
      <c r="O397" s="9" t="s">
        <v>1586</v>
      </c>
    </row>
    <row r="398">
      <c r="A398" s="9" t="s">
        <v>1053</v>
      </c>
      <c r="B398" s="10">
        <v>44561.0</v>
      </c>
      <c r="C398" s="11">
        <v>1.0</v>
      </c>
      <c r="D398" s="9" t="s">
        <v>1054</v>
      </c>
      <c r="E398" s="11">
        <v>26085.0</v>
      </c>
      <c r="F398" s="9" t="s">
        <v>1661</v>
      </c>
      <c r="G398" s="9" t="s">
        <v>1582</v>
      </c>
      <c r="H398" s="9" t="s">
        <v>1583</v>
      </c>
      <c r="I398" s="9" t="s">
        <v>1665</v>
      </c>
      <c r="J398" s="10">
        <v>43831.0</v>
      </c>
      <c r="K398" s="10">
        <v>44196.0</v>
      </c>
      <c r="L398" s="9" t="s">
        <v>1662</v>
      </c>
      <c r="M398" s="9" t="s">
        <v>1663</v>
      </c>
      <c r="N398" s="12">
        <v>2.9127E7</v>
      </c>
      <c r="O398" s="9" t="s">
        <v>1586</v>
      </c>
    </row>
    <row r="399">
      <c r="A399" s="9" t="s">
        <v>1055</v>
      </c>
      <c r="B399" s="10">
        <v>44561.0</v>
      </c>
      <c r="C399" s="11">
        <v>2.0</v>
      </c>
      <c r="D399" s="9" t="s">
        <v>1056</v>
      </c>
      <c r="E399" s="11">
        <v>23477.0</v>
      </c>
      <c r="F399" s="9" t="s">
        <v>1661</v>
      </c>
      <c r="G399" s="9" t="s">
        <v>1582</v>
      </c>
      <c r="H399" s="9" t="s">
        <v>1589</v>
      </c>
      <c r="I399" s="9" t="s">
        <v>1665</v>
      </c>
      <c r="J399" s="10">
        <v>43831.0</v>
      </c>
      <c r="K399" s="10">
        <v>44196.0</v>
      </c>
      <c r="L399" s="9" t="s">
        <v>1662</v>
      </c>
      <c r="M399" s="9" t="s">
        <v>1663</v>
      </c>
      <c r="N399" s="12">
        <v>2.99276E8</v>
      </c>
      <c r="O399" s="9" t="s">
        <v>1586</v>
      </c>
    </row>
    <row r="400">
      <c r="A400" s="9" t="s">
        <v>1057</v>
      </c>
      <c r="B400" s="10">
        <v>44561.0</v>
      </c>
      <c r="C400" s="11">
        <v>2.0</v>
      </c>
      <c r="D400" s="9" t="s">
        <v>1058</v>
      </c>
      <c r="E400" s="11">
        <v>25330.0</v>
      </c>
      <c r="F400" s="9" t="s">
        <v>1661</v>
      </c>
      <c r="G400" s="9" t="s">
        <v>1582</v>
      </c>
      <c r="H400" s="9" t="s">
        <v>1583</v>
      </c>
      <c r="I400" s="9" t="s">
        <v>1665</v>
      </c>
      <c r="J400" s="10">
        <v>43831.0</v>
      </c>
      <c r="K400" s="10">
        <v>44196.0</v>
      </c>
      <c r="L400" s="9" t="s">
        <v>1662</v>
      </c>
      <c r="M400" s="9" t="s">
        <v>1663</v>
      </c>
      <c r="N400" s="12">
        <v>1.67645E8</v>
      </c>
      <c r="O400" s="9" t="s">
        <v>1586</v>
      </c>
    </row>
    <row r="401">
      <c r="A401" s="9" t="s">
        <v>1059</v>
      </c>
      <c r="B401" s="10">
        <v>44561.0</v>
      </c>
      <c r="C401" s="11">
        <v>1.0</v>
      </c>
      <c r="D401" s="9" t="s">
        <v>1060</v>
      </c>
      <c r="E401" s="11">
        <v>23507.0</v>
      </c>
      <c r="F401" s="9" t="s">
        <v>1661</v>
      </c>
      <c r="G401" s="9" t="s">
        <v>1582</v>
      </c>
      <c r="H401" s="9" t="s">
        <v>1583</v>
      </c>
      <c r="I401" s="9" t="s">
        <v>1665</v>
      </c>
      <c r="J401" s="10">
        <v>43831.0</v>
      </c>
      <c r="K401" s="10">
        <v>44196.0</v>
      </c>
      <c r="L401" s="9" t="s">
        <v>1662</v>
      </c>
      <c r="M401" s="9" t="s">
        <v>1663</v>
      </c>
      <c r="N401" s="12">
        <v>8.972E7</v>
      </c>
      <c r="O401" s="9" t="s">
        <v>1586</v>
      </c>
    </row>
    <row r="402">
      <c r="A402" s="9" t="s">
        <v>1061</v>
      </c>
      <c r="B402" s="10">
        <v>44561.0</v>
      </c>
      <c r="C402" s="11">
        <v>1.0</v>
      </c>
      <c r="D402" s="9" t="s">
        <v>1062</v>
      </c>
      <c r="E402" s="11">
        <v>23760.0</v>
      </c>
      <c r="F402" s="9" t="s">
        <v>1661</v>
      </c>
      <c r="G402" s="9" t="s">
        <v>1582</v>
      </c>
      <c r="H402" s="9" t="s">
        <v>1583</v>
      </c>
      <c r="I402" s="9" t="s">
        <v>1665</v>
      </c>
      <c r="J402" s="10">
        <v>43831.0</v>
      </c>
      <c r="K402" s="10">
        <v>44196.0</v>
      </c>
      <c r="L402" s="9" t="s">
        <v>1662</v>
      </c>
      <c r="M402" s="9" t="s">
        <v>1663</v>
      </c>
      <c r="N402" s="12">
        <v>-217000.0</v>
      </c>
      <c r="O402" s="9" t="s">
        <v>1586</v>
      </c>
    </row>
    <row r="403">
      <c r="A403" s="9" t="s">
        <v>1063</v>
      </c>
      <c r="B403" s="10">
        <v>44561.0</v>
      </c>
      <c r="C403" s="11">
        <v>1.0</v>
      </c>
      <c r="D403" s="9" t="s">
        <v>1064</v>
      </c>
      <c r="E403" s="11">
        <v>26670.0</v>
      </c>
      <c r="F403" s="9" t="s">
        <v>1661</v>
      </c>
      <c r="G403" s="9" t="s">
        <v>1582</v>
      </c>
      <c r="H403" s="9" t="s">
        <v>1583</v>
      </c>
      <c r="I403" s="9" t="s">
        <v>1665</v>
      </c>
      <c r="J403" s="10">
        <v>43831.0</v>
      </c>
      <c r="K403" s="10">
        <v>44196.0</v>
      </c>
      <c r="L403" s="9" t="s">
        <v>1662</v>
      </c>
      <c r="M403" s="9" t="s">
        <v>1663</v>
      </c>
      <c r="N403" s="12">
        <v>3.8094E7</v>
      </c>
      <c r="O403" s="9" t="s">
        <v>1586</v>
      </c>
    </row>
    <row r="404">
      <c r="A404" s="9" t="s">
        <v>1065</v>
      </c>
      <c r="B404" s="10">
        <v>44561.0</v>
      </c>
      <c r="C404" s="11">
        <v>1.0</v>
      </c>
      <c r="D404" s="9" t="s">
        <v>1066</v>
      </c>
      <c r="E404" s="11">
        <v>26662.0</v>
      </c>
      <c r="F404" s="9" t="s">
        <v>1661</v>
      </c>
      <c r="G404" s="9" t="s">
        <v>1582</v>
      </c>
      <c r="H404" s="9" t="s">
        <v>1583</v>
      </c>
      <c r="I404" s="9" t="s">
        <v>1665</v>
      </c>
      <c r="J404" s="10">
        <v>43831.0</v>
      </c>
      <c r="K404" s="10">
        <v>44196.0</v>
      </c>
      <c r="L404" s="9" t="s">
        <v>1662</v>
      </c>
      <c r="M404" s="9" t="s">
        <v>1663</v>
      </c>
      <c r="N404" s="12">
        <v>3.0856E7</v>
      </c>
      <c r="O404" s="9" t="s">
        <v>1586</v>
      </c>
    </row>
    <row r="405">
      <c r="A405" s="9" t="s">
        <v>1067</v>
      </c>
      <c r="B405" s="10">
        <v>44561.0</v>
      </c>
      <c r="C405" s="11">
        <v>1.0</v>
      </c>
      <c r="D405" s="9" t="s">
        <v>1068</v>
      </c>
      <c r="E405" s="11">
        <v>26417.0</v>
      </c>
      <c r="F405" s="9" t="s">
        <v>1661</v>
      </c>
      <c r="G405" s="9" t="s">
        <v>1582</v>
      </c>
      <c r="H405" s="9" t="s">
        <v>1583</v>
      </c>
      <c r="I405" s="9" t="s">
        <v>1665</v>
      </c>
      <c r="J405" s="10">
        <v>43831.0</v>
      </c>
      <c r="K405" s="10">
        <v>44196.0</v>
      </c>
      <c r="L405" s="9" t="s">
        <v>1662</v>
      </c>
      <c r="M405" s="9" t="s">
        <v>1663</v>
      </c>
      <c r="N405" s="12">
        <v>3.0915E7</v>
      </c>
      <c r="O405" s="9" t="s">
        <v>1586</v>
      </c>
    </row>
    <row r="406">
      <c r="A406" s="9" t="s">
        <v>1069</v>
      </c>
      <c r="B406" s="10">
        <v>44561.0</v>
      </c>
      <c r="C406" s="11">
        <v>1.0</v>
      </c>
      <c r="D406" s="9" t="s">
        <v>1070</v>
      </c>
      <c r="E406" s="11">
        <v>25658.0</v>
      </c>
      <c r="F406" s="9" t="s">
        <v>1661</v>
      </c>
      <c r="G406" s="9" t="s">
        <v>1582</v>
      </c>
      <c r="H406" s="9" t="s">
        <v>1583</v>
      </c>
      <c r="I406" s="9" t="s">
        <v>1665</v>
      </c>
      <c r="J406" s="10">
        <v>43831.0</v>
      </c>
      <c r="K406" s="10">
        <v>44196.0</v>
      </c>
      <c r="L406" s="9" t="s">
        <v>1662</v>
      </c>
      <c r="M406" s="9" t="s">
        <v>1663</v>
      </c>
      <c r="N406" s="12">
        <v>8.1492E7</v>
      </c>
      <c r="O406" s="9" t="s">
        <v>1586</v>
      </c>
    </row>
    <row r="407">
      <c r="A407" s="9" t="s">
        <v>1071</v>
      </c>
      <c r="B407" s="10">
        <v>44561.0</v>
      </c>
      <c r="C407" s="11">
        <v>1.0</v>
      </c>
      <c r="D407" s="9" t="s">
        <v>1072</v>
      </c>
      <c r="E407" s="11">
        <v>3450.0</v>
      </c>
      <c r="F407" s="9" t="s">
        <v>1661</v>
      </c>
      <c r="G407" s="9" t="s">
        <v>1582</v>
      </c>
      <c r="H407" s="9" t="s">
        <v>1583</v>
      </c>
      <c r="I407" s="9" t="s">
        <v>1665</v>
      </c>
      <c r="J407" s="10">
        <v>43831.0</v>
      </c>
      <c r="K407" s="10">
        <v>44196.0</v>
      </c>
      <c r="L407" s="9" t="s">
        <v>1662</v>
      </c>
      <c r="M407" s="9" t="s">
        <v>1663</v>
      </c>
      <c r="N407" s="12">
        <v>8.9427E7</v>
      </c>
      <c r="O407" s="9" t="s">
        <v>1586</v>
      </c>
    </row>
    <row r="408">
      <c r="A408" s="9" t="s">
        <v>1073</v>
      </c>
      <c r="B408" s="10">
        <v>44561.0</v>
      </c>
      <c r="C408" s="11">
        <v>1.0</v>
      </c>
      <c r="D408" s="9" t="s">
        <v>140</v>
      </c>
      <c r="E408" s="11">
        <v>4081.0</v>
      </c>
      <c r="F408" s="9" t="s">
        <v>1661</v>
      </c>
      <c r="G408" s="9" t="s">
        <v>1582</v>
      </c>
      <c r="H408" s="9" t="s">
        <v>1583</v>
      </c>
      <c r="I408" s="9" t="s">
        <v>1665</v>
      </c>
      <c r="J408" s="10">
        <v>43831.0</v>
      </c>
      <c r="K408" s="10">
        <v>44196.0</v>
      </c>
      <c r="L408" s="9" t="s">
        <v>1662</v>
      </c>
      <c r="M408" s="9" t="s">
        <v>1663</v>
      </c>
      <c r="N408" s="12">
        <v>-3755000.0</v>
      </c>
      <c r="O408" s="9" t="s">
        <v>1586</v>
      </c>
    </row>
    <row r="409">
      <c r="A409" s="9" t="s">
        <v>1074</v>
      </c>
      <c r="B409" s="10">
        <v>44561.0</v>
      </c>
      <c r="C409" s="11">
        <v>2.0</v>
      </c>
      <c r="D409" s="9" t="s">
        <v>1075</v>
      </c>
      <c r="E409" s="11">
        <v>23701.0</v>
      </c>
      <c r="F409" s="9" t="s">
        <v>1661</v>
      </c>
      <c r="G409" s="9" t="s">
        <v>1582</v>
      </c>
      <c r="H409" s="9" t="s">
        <v>1583</v>
      </c>
      <c r="I409" s="9" t="s">
        <v>1665</v>
      </c>
      <c r="J409" s="10">
        <v>43831.0</v>
      </c>
      <c r="K409" s="10">
        <v>44196.0</v>
      </c>
      <c r="L409" s="9" t="s">
        <v>1662</v>
      </c>
      <c r="M409" s="9" t="s">
        <v>1663</v>
      </c>
      <c r="N409" s="12">
        <v>5.8662E7</v>
      </c>
      <c r="O409" s="9" t="s">
        <v>1586</v>
      </c>
    </row>
    <row r="410">
      <c r="A410" s="9" t="s">
        <v>1076</v>
      </c>
      <c r="B410" s="10">
        <v>44561.0</v>
      </c>
      <c r="C410" s="11">
        <v>2.0</v>
      </c>
      <c r="D410" s="9" t="s">
        <v>1077</v>
      </c>
      <c r="E410" s="11">
        <v>23825.0</v>
      </c>
      <c r="F410" s="9" t="s">
        <v>1661</v>
      </c>
      <c r="G410" s="9" t="s">
        <v>1582</v>
      </c>
      <c r="H410" s="9" t="s">
        <v>1583</v>
      </c>
      <c r="I410" s="9" t="s">
        <v>1665</v>
      </c>
      <c r="J410" s="10">
        <v>43831.0</v>
      </c>
      <c r="K410" s="10">
        <v>44196.0</v>
      </c>
      <c r="L410" s="9" t="s">
        <v>1662</v>
      </c>
      <c r="M410" s="9" t="s">
        <v>1663</v>
      </c>
      <c r="N410" s="12">
        <v>1.09027E8</v>
      </c>
      <c r="O410" s="9" t="s">
        <v>1586</v>
      </c>
    </row>
    <row r="411">
      <c r="A411" s="9" t="s">
        <v>1078</v>
      </c>
      <c r="B411" s="10">
        <v>44561.0</v>
      </c>
      <c r="C411" s="11">
        <v>1.0</v>
      </c>
      <c r="D411" s="9" t="s">
        <v>1079</v>
      </c>
      <c r="E411" s="11">
        <v>26972.0</v>
      </c>
      <c r="F411" s="9" t="s">
        <v>1661</v>
      </c>
      <c r="G411" s="9" t="s">
        <v>1582</v>
      </c>
      <c r="H411" s="9" t="s">
        <v>1583</v>
      </c>
      <c r="I411" s="9" t="s">
        <v>1665</v>
      </c>
      <c r="J411" s="10">
        <v>43831.0</v>
      </c>
      <c r="K411" s="10">
        <v>44196.0</v>
      </c>
      <c r="L411" s="9" t="s">
        <v>1662</v>
      </c>
      <c r="M411" s="9" t="s">
        <v>1663</v>
      </c>
      <c r="N411" s="12">
        <v>-4000.0</v>
      </c>
      <c r="O411" s="9" t="s">
        <v>1586</v>
      </c>
    </row>
    <row r="412">
      <c r="A412" s="9" t="s">
        <v>1078</v>
      </c>
      <c r="B412" s="10">
        <v>44561.0</v>
      </c>
      <c r="C412" s="11">
        <v>1.0</v>
      </c>
      <c r="D412" s="9" t="s">
        <v>1079</v>
      </c>
      <c r="E412" s="11">
        <v>26972.0</v>
      </c>
      <c r="F412" s="9" t="s">
        <v>1661</v>
      </c>
      <c r="G412" s="9" t="s">
        <v>1582</v>
      </c>
      <c r="H412" s="9" t="s">
        <v>1583</v>
      </c>
      <c r="I412" s="9" t="s">
        <v>1665</v>
      </c>
      <c r="J412" s="10">
        <v>43831.0</v>
      </c>
      <c r="K412" s="10">
        <v>44196.0</v>
      </c>
      <c r="L412" s="9" t="s">
        <v>1662</v>
      </c>
      <c r="M412" s="9" t="s">
        <v>1663</v>
      </c>
      <c r="N412" s="12">
        <v>-4000.0</v>
      </c>
      <c r="O412" s="9" t="s">
        <v>1586</v>
      </c>
    </row>
    <row r="413">
      <c r="A413" s="9" t="s">
        <v>1080</v>
      </c>
      <c r="B413" s="10">
        <v>44561.0</v>
      </c>
      <c r="C413" s="11">
        <v>1.0</v>
      </c>
      <c r="D413" s="9" t="s">
        <v>1081</v>
      </c>
      <c r="E413" s="11">
        <v>25127.0</v>
      </c>
      <c r="F413" s="9" t="s">
        <v>1661</v>
      </c>
      <c r="G413" s="9" t="s">
        <v>1582</v>
      </c>
      <c r="H413" s="9" t="s">
        <v>1583</v>
      </c>
      <c r="I413" s="9" t="s">
        <v>1665</v>
      </c>
      <c r="J413" s="10">
        <v>43831.0</v>
      </c>
      <c r="K413" s="10">
        <v>44196.0</v>
      </c>
      <c r="L413" s="9" t="s">
        <v>1662</v>
      </c>
      <c r="M413" s="9" t="s">
        <v>1663</v>
      </c>
      <c r="N413" s="12">
        <v>9.31265E8</v>
      </c>
      <c r="O413" s="9" t="s">
        <v>1586</v>
      </c>
    </row>
    <row r="414">
      <c r="A414" s="9" t="s">
        <v>1082</v>
      </c>
      <c r="B414" s="10">
        <v>44561.0</v>
      </c>
      <c r="C414" s="11">
        <v>1.0</v>
      </c>
      <c r="D414" s="9" t="s">
        <v>1083</v>
      </c>
      <c r="E414" s="11">
        <v>23558.0</v>
      </c>
      <c r="F414" s="9" t="s">
        <v>1661</v>
      </c>
      <c r="G414" s="9" t="s">
        <v>1582</v>
      </c>
      <c r="H414" s="9" t="s">
        <v>1589</v>
      </c>
      <c r="I414" s="9" t="s">
        <v>1665</v>
      </c>
      <c r="J414" s="10">
        <v>43831.0</v>
      </c>
      <c r="K414" s="10">
        <v>44196.0</v>
      </c>
      <c r="L414" s="9" t="s">
        <v>1662</v>
      </c>
      <c r="M414" s="9" t="s">
        <v>1663</v>
      </c>
      <c r="N414" s="12">
        <v>-3.6109E8</v>
      </c>
      <c r="O414" s="9" t="s">
        <v>1586</v>
      </c>
    </row>
    <row r="415">
      <c r="A415" s="9" t="s">
        <v>1084</v>
      </c>
      <c r="B415" s="10">
        <v>44561.0</v>
      </c>
      <c r="C415" s="11">
        <v>1.0</v>
      </c>
      <c r="D415" s="9" t="s">
        <v>1085</v>
      </c>
      <c r="E415" s="11">
        <v>23566.0</v>
      </c>
      <c r="F415" s="9" t="s">
        <v>1661</v>
      </c>
      <c r="G415" s="9" t="s">
        <v>1582</v>
      </c>
      <c r="H415" s="9" t="s">
        <v>1589</v>
      </c>
      <c r="I415" s="9" t="s">
        <v>1665</v>
      </c>
      <c r="J415" s="10">
        <v>43831.0</v>
      </c>
      <c r="K415" s="10">
        <v>44196.0</v>
      </c>
      <c r="L415" s="9" t="s">
        <v>1662</v>
      </c>
      <c r="M415" s="9" t="s">
        <v>1663</v>
      </c>
      <c r="N415" s="12">
        <v>3.7051E7</v>
      </c>
      <c r="O415" s="9" t="s">
        <v>1586</v>
      </c>
    </row>
    <row r="416">
      <c r="A416" s="9" t="s">
        <v>1086</v>
      </c>
      <c r="B416" s="10">
        <v>44561.0</v>
      </c>
      <c r="C416" s="11">
        <v>1.0</v>
      </c>
      <c r="D416" s="9" t="s">
        <v>1087</v>
      </c>
      <c r="E416" s="11">
        <v>26654.0</v>
      </c>
      <c r="F416" s="9" t="s">
        <v>1661</v>
      </c>
      <c r="G416" s="9" t="s">
        <v>1582</v>
      </c>
      <c r="H416" s="9" t="s">
        <v>1583</v>
      </c>
      <c r="I416" s="9" t="s">
        <v>1665</v>
      </c>
      <c r="J416" s="10">
        <v>43831.0</v>
      </c>
      <c r="K416" s="10">
        <v>44196.0</v>
      </c>
      <c r="L416" s="9" t="s">
        <v>1662</v>
      </c>
      <c r="M416" s="9" t="s">
        <v>1663</v>
      </c>
      <c r="N416" s="12">
        <v>9.944E7</v>
      </c>
      <c r="O416" s="9" t="s">
        <v>1586</v>
      </c>
    </row>
    <row r="417">
      <c r="A417" s="9" t="s">
        <v>1088</v>
      </c>
      <c r="B417" s="10">
        <v>44561.0</v>
      </c>
      <c r="C417" s="11">
        <v>1.0</v>
      </c>
      <c r="D417" s="9" t="s">
        <v>1089</v>
      </c>
      <c r="E417" s="11">
        <v>23850.0</v>
      </c>
      <c r="F417" s="9" t="s">
        <v>1661</v>
      </c>
      <c r="G417" s="9" t="s">
        <v>1582</v>
      </c>
      <c r="H417" s="9" t="s">
        <v>1589</v>
      </c>
      <c r="I417" s="9" t="s">
        <v>1665</v>
      </c>
      <c r="J417" s="10">
        <v>43831.0</v>
      </c>
      <c r="K417" s="10">
        <v>44196.0</v>
      </c>
      <c r="L417" s="9" t="s">
        <v>1662</v>
      </c>
      <c r="M417" s="9" t="s">
        <v>1663</v>
      </c>
      <c r="N417" s="12">
        <v>-1.101E8</v>
      </c>
      <c r="O417" s="9" t="s">
        <v>1586</v>
      </c>
    </row>
    <row r="418">
      <c r="A418" s="9" t="s">
        <v>1090</v>
      </c>
      <c r="B418" s="10">
        <v>44561.0</v>
      </c>
      <c r="C418" s="11">
        <v>1.0</v>
      </c>
      <c r="D418" s="9" t="s">
        <v>1091</v>
      </c>
      <c r="E418" s="11">
        <v>24538.0</v>
      </c>
      <c r="F418" s="9" t="s">
        <v>1661</v>
      </c>
      <c r="G418" s="9" t="s">
        <v>1582</v>
      </c>
      <c r="H418" s="9" t="s">
        <v>1583</v>
      </c>
      <c r="I418" s="9" t="s">
        <v>1665</v>
      </c>
      <c r="J418" s="10">
        <v>43831.0</v>
      </c>
      <c r="K418" s="10">
        <v>44196.0</v>
      </c>
      <c r="L418" s="9" t="s">
        <v>1662</v>
      </c>
      <c r="M418" s="9" t="s">
        <v>1663</v>
      </c>
      <c r="N418" s="12">
        <v>-1747000.0</v>
      </c>
      <c r="O418" s="9" t="s">
        <v>1586</v>
      </c>
    </row>
    <row r="419">
      <c r="A419" s="9" t="s">
        <v>1092</v>
      </c>
      <c r="B419" s="10">
        <v>44561.0</v>
      </c>
      <c r="C419" s="11">
        <v>1.0</v>
      </c>
      <c r="D419" s="9" t="s">
        <v>1093</v>
      </c>
      <c r="E419" s="11">
        <v>23841.0</v>
      </c>
      <c r="F419" s="9" t="s">
        <v>1661</v>
      </c>
      <c r="G419" s="9" t="s">
        <v>1582</v>
      </c>
      <c r="H419" s="9" t="s">
        <v>1589</v>
      </c>
      <c r="I419" s="9" t="s">
        <v>1665</v>
      </c>
      <c r="J419" s="10">
        <v>43831.0</v>
      </c>
      <c r="K419" s="10">
        <v>44196.0</v>
      </c>
      <c r="L419" s="9" t="s">
        <v>1662</v>
      </c>
      <c r="M419" s="9" t="s">
        <v>1663</v>
      </c>
      <c r="N419" s="12">
        <v>-1.10698E8</v>
      </c>
      <c r="O419" s="9" t="s">
        <v>1586</v>
      </c>
    </row>
    <row r="420">
      <c r="A420" s="9" t="s">
        <v>1094</v>
      </c>
      <c r="B420" s="10">
        <v>44561.0</v>
      </c>
      <c r="C420" s="11">
        <v>1.0</v>
      </c>
      <c r="D420" s="9" t="s">
        <v>1095</v>
      </c>
      <c r="E420" s="11">
        <v>24139.0</v>
      </c>
      <c r="F420" s="9" t="s">
        <v>1661</v>
      </c>
      <c r="G420" s="9" t="s">
        <v>1582</v>
      </c>
      <c r="H420" s="9" t="s">
        <v>1583</v>
      </c>
      <c r="I420" s="9" t="s">
        <v>1665</v>
      </c>
      <c r="J420" s="10">
        <v>43831.0</v>
      </c>
      <c r="K420" s="10">
        <v>44196.0</v>
      </c>
      <c r="L420" s="9" t="s">
        <v>1662</v>
      </c>
      <c r="M420" s="9" t="s">
        <v>1663</v>
      </c>
      <c r="N420" s="12">
        <v>2773000.0</v>
      </c>
      <c r="O420" s="9" t="s">
        <v>1586</v>
      </c>
    </row>
    <row r="421">
      <c r="A421" s="9" t="s">
        <v>1096</v>
      </c>
      <c r="B421" s="10">
        <v>44561.0</v>
      </c>
      <c r="C421" s="11">
        <v>1.0</v>
      </c>
      <c r="D421" s="9" t="s">
        <v>1097</v>
      </c>
      <c r="E421" s="11">
        <v>25178.0</v>
      </c>
      <c r="F421" s="9" t="s">
        <v>1661</v>
      </c>
      <c r="G421" s="9" t="s">
        <v>1582</v>
      </c>
      <c r="H421" s="9" t="s">
        <v>1583</v>
      </c>
      <c r="I421" s="9" t="s">
        <v>1665</v>
      </c>
      <c r="J421" s="10">
        <v>43831.0</v>
      </c>
      <c r="K421" s="10">
        <v>44196.0</v>
      </c>
      <c r="L421" s="9" t="s">
        <v>1662</v>
      </c>
      <c r="M421" s="9" t="s">
        <v>1663</v>
      </c>
      <c r="N421" s="12">
        <v>2.2811E8</v>
      </c>
      <c r="O421" s="9" t="s">
        <v>1586</v>
      </c>
    </row>
    <row r="422">
      <c r="A422" s="9" t="s">
        <v>1098</v>
      </c>
      <c r="B422" s="10">
        <v>44561.0</v>
      </c>
      <c r="C422" s="11">
        <v>1.0</v>
      </c>
      <c r="D422" s="9" t="s">
        <v>1099</v>
      </c>
      <c r="E422" s="11">
        <v>20621.0</v>
      </c>
      <c r="F422" s="9" t="s">
        <v>1661</v>
      </c>
      <c r="G422" s="9" t="s">
        <v>1582</v>
      </c>
      <c r="H422" s="9" t="s">
        <v>1583</v>
      </c>
      <c r="I422" s="9" t="s">
        <v>1665</v>
      </c>
      <c r="J422" s="10">
        <v>43831.0</v>
      </c>
      <c r="K422" s="10">
        <v>44196.0</v>
      </c>
      <c r="L422" s="9" t="s">
        <v>1662</v>
      </c>
      <c r="M422" s="9" t="s">
        <v>1663</v>
      </c>
      <c r="N422" s="12">
        <v>-1.99183E8</v>
      </c>
      <c r="O422" s="9" t="s">
        <v>1586</v>
      </c>
    </row>
    <row r="423">
      <c r="A423" s="9" t="s">
        <v>1100</v>
      </c>
      <c r="B423" s="10">
        <v>44561.0</v>
      </c>
      <c r="C423" s="11">
        <v>1.0</v>
      </c>
      <c r="D423" s="9" t="s">
        <v>1101</v>
      </c>
      <c r="E423" s="11">
        <v>23698.0</v>
      </c>
      <c r="F423" s="9" t="s">
        <v>1661</v>
      </c>
      <c r="G423" s="9" t="s">
        <v>1582</v>
      </c>
      <c r="H423" s="9" t="s">
        <v>1589</v>
      </c>
      <c r="I423" s="9" t="s">
        <v>1665</v>
      </c>
      <c r="J423" s="10">
        <v>43831.0</v>
      </c>
      <c r="K423" s="10">
        <v>44196.0</v>
      </c>
      <c r="L423" s="9" t="s">
        <v>1662</v>
      </c>
      <c r="M423" s="9" t="s">
        <v>1663</v>
      </c>
      <c r="N423" s="12">
        <v>3.22495E8</v>
      </c>
      <c r="O423" s="9" t="s">
        <v>1586</v>
      </c>
    </row>
    <row r="424">
      <c r="A424" s="9" t="s">
        <v>1102</v>
      </c>
      <c r="B424" s="10">
        <v>44561.0</v>
      </c>
      <c r="C424" s="11">
        <v>1.0</v>
      </c>
      <c r="D424" s="9" t="s">
        <v>1103</v>
      </c>
      <c r="E424" s="11">
        <v>23795.0</v>
      </c>
      <c r="F424" s="9" t="s">
        <v>1661</v>
      </c>
      <c r="G424" s="9" t="s">
        <v>1582</v>
      </c>
      <c r="H424" s="9" t="s">
        <v>1583</v>
      </c>
      <c r="I424" s="9" t="s">
        <v>1665</v>
      </c>
      <c r="J424" s="10">
        <v>43831.0</v>
      </c>
      <c r="K424" s="10">
        <v>44196.0</v>
      </c>
      <c r="L424" s="9" t="s">
        <v>1662</v>
      </c>
      <c r="M424" s="9" t="s">
        <v>1663</v>
      </c>
      <c r="N424" s="12">
        <v>1.769413E9</v>
      </c>
      <c r="O424" s="9" t="s">
        <v>1586</v>
      </c>
    </row>
    <row r="425">
      <c r="A425" s="9" t="s">
        <v>1104</v>
      </c>
      <c r="B425" s="10">
        <v>44561.0</v>
      </c>
      <c r="C425" s="11">
        <v>1.0</v>
      </c>
      <c r="D425" s="9" t="s">
        <v>139</v>
      </c>
      <c r="E425" s="11">
        <v>3158.0</v>
      </c>
      <c r="F425" s="9" t="s">
        <v>1661</v>
      </c>
      <c r="G425" s="9" t="s">
        <v>1582</v>
      </c>
      <c r="H425" s="9" t="s">
        <v>1583</v>
      </c>
      <c r="I425" s="9" t="s">
        <v>1665</v>
      </c>
      <c r="J425" s="10">
        <v>43831.0</v>
      </c>
      <c r="K425" s="10">
        <v>44196.0</v>
      </c>
      <c r="L425" s="9" t="s">
        <v>1662</v>
      </c>
      <c r="M425" s="9" t="s">
        <v>1663</v>
      </c>
      <c r="N425" s="12">
        <v>-2.09599E8</v>
      </c>
      <c r="O425" s="9" t="s">
        <v>1586</v>
      </c>
    </row>
    <row r="426">
      <c r="A426" s="9" t="s">
        <v>1105</v>
      </c>
      <c r="B426" s="10">
        <v>44561.0</v>
      </c>
      <c r="C426" s="11">
        <v>1.0</v>
      </c>
      <c r="D426" s="9" t="s">
        <v>1106</v>
      </c>
      <c r="E426" s="11">
        <v>26794.0</v>
      </c>
      <c r="F426" s="9" t="s">
        <v>1661</v>
      </c>
      <c r="G426" s="9" t="s">
        <v>1582</v>
      </c>
      <c r="H426" s="9" t="s">
        <v>1583</v>
      </c>
      <c r="I426" s="9" t="s">
        <v>1665</v>
      </c>
      <c r="J426" s="10">
        <v>43831.0</v>
      </c>
      <c r="K426" s="10">
        <v>44196.0</v>
      </c>
      <c r="L426" s="9" t="s">
        <v>1662</v>
      </c>
      <c r="M426" s="9" t="s">
        <v>1663</v>
      </c>
      <c r="N426" s="12">
        <v>-6.0758E7</v>
      </c>
      <c r="O426" s="9" t="s">
        <v>1586</v>
      </c>
    </row>
    <row r="427">
      <c r="A427" s="9" t="s">
        <v>1107</v>
      </c>
      <c r="B427" s="10">
        <v>44561.0</v>
      </c>
      <c r="C427" s="11">
        <v>1.0</v>
      </c>
      <c r="D427" s="9" t="s">
        <v>1108</v>
      </c>
      <c r="E427" s="11">
        <v>25623.0</v>
      </c>
      <c r="F427" s="9" t="s">
        <v>1661</v>
      </c>
      <c r="G427" s="9" t="s">
        <v>1582</v>
      </c>
      <c r="H427" s="9" t="s">
        <v>1583</v>
      </c>
      <c r="I427" s="9" t="s">
        <v>1665</v>
      </c>
      <c r="J427" s="10">
        <v>43831.0</v>
      </c>
      <c r="K427" s="10">
        <v>44196.0</v>
      </c>
      <c r="L427" s="9" t="s">
        <v>1662</v>
      </c>
      <c r="M427" s="9" t="s">
        <v>1663</v>
      </c>
      <c r="N427" s="12">
        <v>1.135361E9</v>
      </c>
      <c r="O427" s="9" t="s">
        <v>1586</v>
      </c>
    </row>
    <row r="428">
      <c r="A428" s="9" t="s">
        <v>1109</v>
      </c>
      <c r="B428" s="10">
        <v>44561.0</v>
      </c>
      <c r="C428" s="11">
        <v>1.0</v>
      </c>
      <c r="D428" s="9" t="s">
        <v>1110</v>
      </c>
      <c r="E428" s="11">
        <v>25305.0</v>
      </c>
      <c r="F428" s="9" t="s">
        <v>1661</v>
      </c>
      <c r="G428" s="9" t="s">
        <v>1582</v>
      </c>
      <c r="H428" s="9" t="s">
        <v>1583</v>
      </c>
      <c r="I428" s="9" t="s">
        <v>1665</v>
      </c>
      <c r="J428" s="10">
        <v>43831.0</v>
      </c>
      <c r="K428" s="10">
        <v>44196.0</v>
      </c>
      <c r="L428" s="9" t="s">
        <v>1662</v>
      </c>
      <c r="M428" s="9" t="s">
        <v>1663</v>
      </c>
      <c r="N428" s="12">
        <v>5.6389E7</v>
      </c>
      <c r="O428" s="9" t="s">
        <v>1586</v>
      </c>
    </row>
    <row r="429">
      <c r="A429" s="9" t="s">
        <v>1111</v>
      </c>
      <c r="B429" s="10">
        <v>44561.0</v>
      </c>
      <c r="C429" s="11">
        <v>1.0</v>
      </c>
      <c r="D429" s="9" t="s">
        <v>1112</v>
      </c>
      <c r="E429" s="11">
        <v>24716.0</v>
      </c>
      <c r="F429" s="9" t="s">
        <v>1661</v>
      </c>
      <c r="G429" s="9" t="s">
        <v>1582</v>
      </c>
      <c r="H429" s="9" t="s">
        <v>1583</v>
      </c>
      <c r="I429" s="9" t="s">
        <v>1665</v>
      </c>
      <c r="J429" s="10">
        <v>43831.0</v>
      </c>
      <c r="K429" s="10">
        <v>44196.0</v>
      </c>
      <c r="L429" s="9" t="s">
        <v>1662</v>
      </c>
      <c r="M429" s="9" t="s">
        <v>1663</v>
      </c>
      <c r="N429" s="12">
        <v>1.79192E8</v>
      </c>
      <c r="O429" s="9" t="s">
        <v>1586</v>
      </c>
    </row>
    <row r="430">
      <c r="A430" s="9" t="s">
        <v>1113</v>
      </c>
      <c r="B430" s="10">
        <v>44561.0</v>
      </c>
      <c r="C430" s="11">
        <v>1.0</v>
      </c>
      <c r="D430" s="9" t="s">
        <v>1114</v>
      </c>
      <c r="E430" s="11">
        <v>25194.0</v>
      </c>
      <c r="F430" s="9" t="s">
        <v>1661</v>
      </c>
      <c r="G430" s="9" t="s">
        <v>1582</v>
      </c>
      <c r="H430" s="9" t="s">
        <v>1583</v>
      </c>
      <c r="I430" s="9" t="s">
        <v>1665</v>
      </c>
      <c r="J430" s="10">
        <v>43831.0</v>
      </c>
      <c r="K430" s="10">
        <v>44196.0</v>
      </c>
      <c r="L430" s="9" t="s">
        <v>1662</v>
      </c>
      <c r="M430" s="9" t="s">
        <v>1663</v>
      </c>
      <c r="N430" s="12">
        <v>-6088000.0</v>
      </c>
      <c r="O430" s="9" t="s">
        <v>1586</v>
      </c>
    </row>
    <row r="431">
      <c r="A431" s="9" t="s">
        <v>1115</v>
      </c>
      <c r="B431" s="10">
        <v>44561.0</v>
      </c>
      <c r="C431" s="11">
        <v>1.0</v>
      </c>
      <c r="D431" s="9" t="s">
        <v>1116</v>
      </c>
      <c r="E431" s="11">
        <v>26689.0</v>
      </c>
      <c r="F431" s="9" t="s">
        <v>1661</v>
      </c>
      <c r="G431" s="9" t="s">
        <v>1582</v>
      </c>
      <c r="H431" s="9" t="s">
        <v>1583</v>
      </c>
      <c r="I431" s="9" t="s">
        <v>1665</v>
      </c>
      <c r="J431" s="10">
        <v>43831.0</v>
      </c>
      <c r="K431" s="10">
        <v>44196.0</v>
      </c>
      <c r="L431" s="9" t="s">
        <v>1662</v>
      </c>
      <c r="M431" s="9" t="s">
        <v>1663</v>
      </c>
      <c r="N431" s="12">
        <v>3661000.0</v>
      </c>
      <c r="O431" s="9" t="s">
        <v>1586</v>
      </c>
    </row>
    <row r="432">
      <c r="A432" s="9" t="s">
        <v>1117</v>
      </c>
      <c r="B432" s="10">
        <v>44561.0</v>
      </c>
      <c r="C432" s="11">
        <v>2.0</v>
      </c>
      <c r="D432" s="9" t="s">
        <v>1118</v>
      </c>
      <c r="E432" s="11">
        <v>25070.0</v>
      </c>
      <c r="F432" s="9" t="s">
        <v>1661</v>
      </c>
      <c r="G432" s="9" t="s">
        <v>1582</v>
      </c>
      <c r="H432" s="9" t="s">
        <v>1583</v>
      </c>
      <c r="I432" s="9" t="s">
        <v>1665</v>
      </c>
      <c r="J432" s="10">
        <v>43831.0</v>
      </c>
      <c r="K432" s="10">
        <v>44196.0</v>
      </c>
      <c r="L432" s="9" t="s">
        <v>1662</v>
      </c>
      <c r="M432" s="9" t="s">
        <v>1663</v>
      </c>
      <c r="N432" s="12">
        <v>1.32204E8</v>
      </c>
      <c r="O432" s="9" t="s">
        <v>1586</v>
      </c>
    </row>
    <row r="433">
      <c r="A433" s="9" t="s">
        <v>1119</v>
      </c>
      <c r="B433" s="10">
        <v>44561.0</v>
      </c>
      <c r="C433" s="11">
        <v>3.0</v>
      </c>
      <c r="D433" s="9" t="s">
        <v>1120</v>
      </c>
      <c r="E433" s="11">
        <v>24830.0</v>
      </c>
      <c r="F433" s="9" t="s">
        <v>1661</v>
      </c>
      <c r="G433" s="9" t="s">
        <v>1582</v>
      </c>
      <c r="H433" s="9" t="s">
        <v>1583</v>
      </c>
      <c r="I433" s="9" t="s">
        <v>1665</v>
      </c>
      <c r="J433" s="10">
        <v>43831.0</v>
      </c>
      <c r="K433" s="10">
        <v>44196.0</v>
      </c>
      <c r="L433" s="9" t="s">
        <v>1662</v>
      </c>
      <c r="M433" s="9" t="s">
        <v>1663</v>
      </c>
      <c r="N433" s="12">
        <v>3.9641E7</v>
      </c>
      <c r="O433" s="9" t="s">
        <v>1586</v>
      </c>
    </row>
    <row r="434">
      <c r="A434" s="9" t="s">
        <v>1121</v>
      </c>
      <c r="B434" s="10">
        <v>44561.0</v>
      </c>
      <c r="C434" s="11">
        <v>1.0</v>
      </c>
      <c r="D434" s="9" t="s">
        <v>1122</v>
      </c>
      <c r="E434" s="11">
        <v>24210.0</v>
      </c>
      <c r="F434" s="9" t="s">
        <v>1661</v>
      </c>
      <c r="G434" s="9" t="s">
        <v>1582</v>
      </c>
      <c r="H434" s="9" t="s">
        <v>1583</v>
      </c>
      <c r="I434" s="9" t="s">
        <v>1665</v>
      </c>
      <c r="J434" s="10">
        <v>43831.0</v>
      </c>
      <c r="K434" s="10">
        <v>44196.0</v>
      </c>
      <c r="L434" s="9" t="s">
        <v>1662</v>
      </c>
      <c r="M434" s="9" t="s">
        <v>1663</v>
      </c>
      <c r="N434" s="12">
        <v>6.36522E8</v>
      </c>
      <c r="O434" s="9" t="s">
        <v>1586</v>
      </c>
    </row>
    <row r="435">
      <c r="A435" s="9" t="s">
        <v>1123</v>
      </c>
      <c r="B435" s="10">
        <v>44561.0</v>
      </c>
      <c r="C435" s="11">
        <v>1.0</v>
      </c>
      <c r="D435" s="9" t="s">
        <v>1124</v>
      </c>
      <c r="E435" s="11">
        <v>24120.0</v>
      </c>
      <c r="F435" s="9" t="s">
        <v>1661</v>
      </c>
      <c r="G435" s="9" t="s">
        <v>1582</v>
      </c>
      <c r="H435" s="9" t="s">
        <v>1583</v>
      </c>
      <c r="I435" s="9" t="s">
        <v>1665</v>
      </c>
      <c r="J435" s="10">
        <v>43831.0</v>
      </c>
      <c r="K435" s="10">
        <v>44196.0</v>
      </c>
      <c r="L435" s="9" t="s">
        <v>1662</v>
      </c>
      <c r="M435" s="9" t="s">
        <v>1663</v>
      </c>
      <c r="N435" s="12">
        <v>6.41144E8</v>
      </c>
      <c r="O435" s="9" t="s">
        <v>1586</v>
      </c>
    </row>
    <row r="436">
      <c r="A436" s="9" t="s">
        <v>1125</v>
      </c>
      <c r="B436" s="10">
        <v>44561.0</v>
      </c>
      <c r="C436" s="11">
        <v>1.0</v>
      </c>
      <c r="D436" s="9" t="s">
        <v>1126</v>
      </c>
      <c r="E436" s="11">
        <v>26204.0</v>
      </c>
      <c r="F436" s="9" t="s">
        <v>1661</v>
      </c>
      <c r="G436" s="9" t="s">
        <v>1582</v>
      </c>
      <c r="H436" s="9" t="s">
        <v>1583</v>
      </c>
      <c r="I436" s="9" t="s">
        <v>1665</v>
      </c>
      <c r="J436" s="10">
        <v>43831.0</v>
      </c>
      <c r="K436" s="10">
        <v>44196.0</v>
      </c>
      <c r="L436" s="9" t="s">
        <v>1662</v>
      </c>
      <c r="M436" s="9" t="s">
        <v>1663</v>
      </c>
      <c r="N436" s="12">
        <v>-2.9982E7</v>
      </c>
      <c r="O436" s="9" t="s">
        <v>1586</v>
      </c>
    </row>
    <row r="437">
      <c r="A437" s="9" t="s">
        <v>1127</v>
      </c>
      <c r="B437" s="10">
        <v>44561.0</v>
      </c>
      <c r="C437" s="11">
        <v>1.0</v>
      </c>
      <c r="D437" s="9" t="s">
        <v>333</v>
      </c>
      <c r="E437" s="11">
        <v>15300.0</v>
      </c>
      <c r="F437" s="9" t="s">
        <v>1661</v>
      </c>
      <c r="G437" s="9" t="s">
        <v>1582</v>
      </c>
      <c r="H437" s="9" t="s">
        <v>1583</v>
      </c>
      <c r="I437" s="9" t="s">
        <v>1665</v>
      </c>
      <c r="J437" s="10">
        <v>43831.0</v>
      </c>
      <c r="K437" s="10">
        <v>44196.0</v>
      </c>
      <c r="L437" s="9" t="s">
        <v>1662</v>
      </c>
      <c r="M437" s="9" t="s">
        <v>1663</v>
      </c>
      <c r="N437" s="12">
        <v>7.01708E8</v>
      </c>
      <c r="O437" s="9" t="s">
        <v>1586</v>
      </c>
    </row>
    <row r="438">
      <c r="A438" s="9" t="s">
        <v>1128</v>
      </c>
      <c r="B438" s="10">
        <v>44561.0</v>
      </c>
      <c r="C438" s="11">
        <v>1.0</v>
      </c>
      <c r="D438" s="9" t="s">
        <v>1129</v>
      </c>
      <c r="E438" s="11">
        <v>25186.0</v>
      </c>
      <c r="F438" s="9" t="s">
        <v>1661</v>
      </c>
      <c r="G438" s="9" t="s">
        <v>1582</v>
      </c>
      <c r="H438" s="9" t="s">
        <v>1583</v>
      </c>
      <c r="I438" s="9" t="s">
        <v>1665</v>
      </c>
      <c r="J438" s="10">
        <v>43831.0</v>
      </c>
      <c r="K438" s="10">
        <v>44196.0</v>
      </c>
      <c r="L438" s="9" t="s">
        <v>1662</v>
      </c>
      <c r="M438" s="9" t="s">
        <v>1663</v>
      </c>
      <c r="N438" s="12">
        <v>7.25808E8</v>
      </c>
      <c r="O438" s="9" t="s">
        <v>1586</v>
      </c>
    </row>
    <row r="439">
      <c r="A439" s="9" t="s">
        <v>1130</v>
      </c>
      <c r="B439" s="10">
        <v>44561.0</v>
      </c>
      <c r="C439" s="11">
        <v>1.0</v>
      </c>
      <c r="D439" s="9" t="s">
        <v>1131</v>
      </c>
      <c r="E439" s="11">
        <v>23990.0</v>
      </c>
      <c r="F439" s="9" t="s">
        <v>1661</v>
      </c>
      <c r="G439" s="9" t="s">
        <v>1582</v>
      </c>
      <c r="H439" s="9" t="s">
        <v>1583</v>
      </c>
      <c r="I439" s="9" t="s">
        <v>1665</v>
      </c>
      <c r="J439" s="10">
        <v>43831.0</v>
      </c>
      <c r="K439" s="10">
        <v>44196.0</v>
      </c>
      <c r="L439" s="9" t="s">
        <v>1662</v>
      </c>
      <c r="M439" s="9" t="s">
        <v>1663</v>
      </c>
      <c r="N439" s="12">
        <v>264000.0</v>
      </c>
      <c r="O439" s="9" t="s">
        <v>1586</v>
      </c>
    </row>
    <row r="440">
      <c r="A440" s="9" t="s">
        <v>1132</v>
      </c>
      <c r="B440" s="10">
        <v>44561.0</v>
      </c>
      <c r="C440" s="11">
        <v>1.0</v>
      </c>
      <c r="D440" s="9" t="s">
        <v>1133</v>
      </c>
      <c r="E440" s="11">
        <v>23809.0</v>
      </c>
      <c r="F440" s="9" t="s">
        <v>1661</v>
      </c>
      <c r="G440" s="9" t="s">
        <v>1582</v>
      </c>
      <c r="H440" s="9" t="s">
        <v>1583</v>
      </c>
      <c r="I440" s="9" t="s">
        <v>1665</v>
      </c>
      <c r="J440" s="10">
        <v>43831.0</v>
      </c>
      <c r="K440" s="10">
        <v>44196.0</v>
      </c>
      <c r="L440" s="9" t="s">
        <v>1662</v>
      </c>
      <c r="M440" s="9" t="s">
        <v>1663</v>
      </c>
      <c r="N440" s="12">
        <v>1.5996E7</v>
      </c>
      <c r="O440" s="9" t="s">
        <v>1586</v>
      </c>
    </row>
    <row r="441">
      <c r="A441" s="9" t="s">
        <v>1134</v>
      </c>
      <c r="B441" s="10">
        <v>44561.0</v>
      </c>
      <c r="C441" s="11">
        <v>1.0</v>
      </c>
      <c r="D441" s="9" t="s">
        <v>1135</v>
      </c>
      <c r="E441" s="11">
        <v>25771.0</v>
      </c>
      <c r="F441" s="9" t="s">
        <v>1661</v>
      </c>
      <c r="G441" s="9" t="s">
        <v>1582</v>
      </c>
      <c r="H441" s="9" t="s">
        <v>1583</v>
      </c>
      <c r="I441" s="9" t="s">
        <v>1665</v>
      </c>
      <c r="J441" s="10">
        <v>43831.0</v>
      </c>
      <c r="K441" s="10">
        <v>44196.0</v>
      </c>
      <c r="L441" s="9" t="s">
        <v>1662</v>
      </c>
      <c r="M441" s="9" t="s">
        <v>1663</v>
      </c>
      <c r="N441" s="12">
        <v>1.0404E7</v>
      </c>
      <c r="O441" s="9" t="s">
        <v>1586</v>
      </c>
    </row>
    <row r="442">
      <c r="A442" s="9" t="s">
        <v>1136</v>
      </c>
      <c r="B442" s="10">
        <v>44561.0</v>
      </c>
      <c r="C442" s="11">
        <v>1.0</v>
      </c>
      <c r="D442" s="9" t="s">
        <v>1137</v>
      </c>
      <c r="E442" s="11">
        <v>26280.0</v>
      </c>
      <c r="F442" s="9" t="s">
        <v>1661</v>
      </c>
      <c r="G442" s="9" t="s">
        <v>1582</v>
      </c>
      <c r="H442" s="9" t="s">
        <v>1583</v>
      </c>
      <c r="I442" s="9" t="s">
        <v>1665</v>
      </c>
      <c r="J442" s="10">
        <v>43831.0</v>
      </c>
      <c r="K442" s="10">
        <v>44196.0</v>
      </c>
      <c r="L442" s="9" t="s">
        <v>1662</v>
      </c>
      <c r="M442" s="9" t="s">
        <v>1663</v>
      </c>
      <c r="N442" s="12">
        <v>2693000.0</v>
      </c>
      <c r="O442" s="9" t="s">
        <v>1586</v>
      </c>
    </row>
    <row r="443">
      <c r="A443" s="9" t="s">
        <v>1138</v>
      </c>
      <c r="B443" s="10">
        <v>44561.0</v>
      </c>
      <c r="C443" s="11">
        <v>1.0</v>
      </c>
      <c r="D443" s="9" t="s">
        <v>1139</v>
      </c>
      <c r="E443" s="11">
        <v>26816.0</v>
      </c>
      <c r="F443" s="9" t="s">
        <v>1661</v>
      </c>
      <c r="G443" s="9" t="s">
        <v>1582</v>
      </c>
      <c r="H443" s="9" t="s">
        <v>1583</v>
      </c>
      <c r="I443" s="9" t="s">
        <v>1665</v>
      </c>
      <c r="J443" s="10">
        <v>43831.0</v>
      </c>
      <c r="K443" s="10">
        <v>44196.0</v>
      </c>
      <c r="L443" s="9" t="s">
        <v>1662</v>
      </c>
      <c r="M443" s="9" t="s">
        <v>1663</v>
      </c>
      <c r="N443" s="12">
        <v>0.0</v>
      </c>
      <c r="O443" s="9" t="s">
        <v>1586</v>
      </c>
    </row>
    <row r="444">
      <c r="A444" s="9" t="s">
        <v>1140</v>
      </c>
      <c r="B444" s="10">
        <v>44561.0</v>
      </c>
      <c r="C444" s="11">
        <v>3.0</v>
      </c>
      <c r="D444" s="9" t="s">
        <v>1141</v>
      </c>
      <c r="E444" s="11">
        <v>26077.0</v>
      </c>
      <c r="F444" s="9" t="s">
        <v>1661</v>
      </c>
      <c r="G444" s="9" t="s">
        <v>1582</v>
      </c>
      <c r="H444" s="9" t="s">
        <v>1583</v>
      </c>
      <c r="I444" s="9" t="s">
        <v>1665</v>
      </c>
      <c r="J444" s="10">
        <v>43831.0</v>
      </c>
      <c r="K444" s="10">
        <v>44196.0</v>
      </c>
      <c r="L444" s="9" t="s">
        <v>1662</v>
      </c>
      <c r="M444" s="9" t="s">
        <v>1663</v>
      </c>
      <c r="N444" s="12">
        <v>1.3155E7</v>
      </c>
      <c r="O444" s="9" t="s">
        <v>1586</v>
      </c>
    </row>
    <row r="445">
      <c r="A445" s="9" t="s">
        <v>1142</v>
      </c>
      <c r="B445" s="10">
        <v>44561.0</v>
      </c>
      <c r="C445" s="11">
        <v>2.0</v>
      </c>
      <c r="D445" s="9" t="s">
        <v>1143</v>
      </c>
      <c r="E445" s="11">
        <v>25062.0</v>
      </c>
      <c r="F445" s="9" t="s">
        <v>1661</v>
      </c>
      <c r="G445" s="9" t="s">
        <v>1582</v>
      </c>
      <c r="H445" s="9" t="s">
        <v>1583</v>
      </c>
      <c r="I445" s="9" t="s">
        <v>1665</v>
      </c>
      <c r="J445" s="10">
        <v>43831.0</v>
      </c>
      <c r="K445" s="10">
        <v>44196.0</v>
      </c>
      <c r="L445" s="9" t="s">
        <v>1662</v>
      </c>
      <c r="M445" s="9" t="s">
        <v>1663</v>
      </c>
      <c r="N445" s="12">
        <v>9.3524E7</v>
      </c>
      <c r="O445" s="9" t="s">
        <v>1586</v>
      </c>
    </row>
    <row r="446">
      <c r="A446" s="9" t="s">
        <v>1144</v>
      </c>
      <c r="B446" s="10">
        <v>44561.0</v>
      </c>
      <c r="C446" s="11">
        <v>1.0</v>
      </c>
      <c r="D446" s="9" t="s">
        <v>1145</v>
      </c>
      <c r="E446" s="11">
        <v>24082.0</v>
      </c>
      <c r="F446" s="9" t="s">
        <v>1661</v>
      </c>
      <c r="G446" s="9" t="s">
        <v>1582</v>
      </c>
      <c r="H446" s="9" t="s">
        <v>1583</v>
      </c>
      <c r="I446" s="9" t="s">
        <v>1665</v>
      </c>
      <c r="J446" s="10">
        <v>43831.0</v>
      </c>
      <c r="K446" s="10">
        <v>44196.0</v>
      </c>
      <c r="L446" s="9" t="s">
        <v>1662</v>
      </c>
      <c r="M446" s="9" t="s">
        <v>1663</v>
      </c>
      <c r="N446" s="12">
        <v>142000.0</v>
      </c>
      <c r="O446" s="9" t="s">
        <v>1586</v>
      </c>
    </row>
    <row r="447">
      <c r="A447" s="9" t="s">
        <v>1146</v>
      </c>
      <c r="B447" s="10">
        <v>44561.0</v>
      </c>
      <c r="C447" s="11">
        <v>1.0</v>
      </c>
      <c r="D447" s="9" t="s">
        <v>1147</v>
      </c>
      <c r="E447" s="11">
        <v>25445.0</v>
      </c>
      <c r="F447" s="9" t="s">
        <v>1661</v>
      </c>
      <c r="G447" s="9" t="s">
        <v>1582</v>
      </c>
      <c r="H447" s="9" t="s">
        <v>1583</v>
      </c>
      <c r="I447" s="9" t="s">
        <v>1665</v>
      </c>
      <c r="J447" s="10">
        <v>43831.0</v>
      </c>
      <c r="K447" s="10">
        <v>44196.0</v>
      </c>
      <c r="L447" s="9" t="s">
        <v>1662</v>
      </c>
      <c r="M447" s="9" t="s">
        <v>1663</v>
      </c>
      <c r="N447" s="12">
        <v>6.2096E7</v>
      </c>
      <c r="O447" s="9" t="s">
        <v>1586</v>
      </c>
    </row>
    <row r="448">
      <c r="A448" s="9" t="s">
        <v>1148</v>
      </c>
      <c r="B448" s="10">
        <v>44561.0</v>
      </c>
      <c r="C448" s="11">
        <v>1.0</v>
      </c>
      <c r="D448" s="9" t="s">
        <v>1149</v>
      </c>
      <c r="E448" s="11">
        <v>24341.0</v>
      </c>
      <c r="F448" s="9" t="s">
        <v>1661</v>
      </c>
      <c r="G448" s="9" t="s">
        <v>1582</v>
      </c>
      <c r="H448" s="9" t="s">
        <v>1583</v>
      </c>
      <c r="I448" s="9" t="s">
        <v>1665</v>
      </c>
      <c r="J448" s="10">
        <v>43831.0</v>
      </c>
      <c r="K448" s="10">
        <v>44196.0</v>
      </c>
      <c r="L448" s="9" t="s">
        <v>1662</v>
      </c>
      <c r="M448" s="9" t="s">
        <v>1663</v>
      </c>
      <c r="N448" s="12">
        <v>-1.07843E8</v>
      </c>
      <c r="O448" s="9" t="s">
        <v>1586</v>
      </c>
    </row>
    <row r="449">
      <c r="A449" s="9" t="s">
        <v>1150</v>
      </c>
      <c r="B449" s="10">
        <v>44561.0</v>
      </c>
      <c r="C449" s="11">
        <v>2.0</v>
      </c>
      <c r="D449" s="9" t="s">
        <v>1151</v>
      </c>
      <c r="E449" s="11">
        <v>24457.0</v>
      </c>
      <c r="F449" s="9" t="s">
        <v>1661</v>
      </c>
      <c r="G449" s="9" t="s">
        <v>1582</v>
      </c>
      <c r="H449" s="9" t="s">
        <v>1583</v>
      </c>
      <c r="I449" s="9" t="s">
        <v>1665</v>
      </c>
      <c r="J449" s="10">
        <v>43831.0</v>
      </c>
      <c r="K449" s="10">
        <v>44196.0</v>
      </c>
      <c r="L449" s="9" t="s">
        <v>1662</v>
      </c>
      <c r="M449" s="9" t="s">
        <v>1663</v>
      </c>
      <c r="N449" s="12">
        <v>7.5084E7</v>
      </c>
      <c r="O449" s="9" t="s">
        <v>1586</v>
      </c>
    </row>
    <row r="450">
      <c r="A450" s="9" t="s">
        <v>1152</v>
      </c>
      <c r="B450" s="10">
        <v>44561.0</v>
      </c>
      <c r="C450" s="11">
        <v>2.0</v>
      </c>
      <c r="D450" s="9" t="s">
        <v>1153</v>
      </c>
      <c r="E450" s="11">
        <v>22012.0</v>
      </c>
      <c r="F450" s="9" t="s">
        <v>1661</v>
      </c>
      <c r="G450" s="9" t="s">
        <v>1582</v>
      </c>
      <c r="H450" s="9" t="s">
        <v>1583</v>
      </c>
      <c r="I450" s="9" t="s">
        <v>1665</v>
      </c>
      <c r="J450" s="10">
        <v>43831.0</v>
      </c>
      <c r="K450" s="10">
        <v>44196.0</v>
      </c>
      <c r="L450" s="9" t="s">
        <v>1662</v>
      </c>
      <c r="M450" s="9" t="s">
        <v>1663</v>
      </c>
      <c r="N450" s="12">
        <v>-4747000.0</v>
      </c>
      <c r="O450" s="9" t="s">
        <v>1586</v>
      </c>
    </row>
    <row r="451">
      <c r="A451" s="9" t="s">
        <v>1154</v>
      </c>
      <c r="B451" s="10">
        <v>44561.0</v>
      </c>
      <c r="C451" s="11">
        <v>1.0</v>
      </c>
      <c r="D451" s="9" t="s">
        <v>1155</v>
      </c>
      <c r="E451" s="11">
        <v>24147.0</v>
      </c>
      <c r="F451" s="9" t="s">
        <v>1661</v>
      </c>
      <c r="G451" s="9" t="s">
        <v>1582</v>
      </c>
      <c r="H451" s="9" t="s">
        <v>1583</v>
      </c>
      <c r="I451" s="9" t="s">
        <v>1665</v>
      </c>
      <c r="J451" s="10">
        <v>43831.0</v>
      </c>
      <c r="K451" s="10">
        <v>44196.0</v>
      </c>
      <c r="L451" s="9" t="s">
        <v>1662</v>
      </c>
      <c r="M451" s="9" t="s">
        <v>1663</v>
      </c>
      <c r="N451" s="12">
        <v>14000.0</v>
      </c>
      <c r="O451" s="9" t="s">
        <v>1586</v>
      </c>
    </row>
    <row r="452">
      <c r="A452" s="9" t="s">
        <v>1156</v>
      </c>
      <c r="B452" s="10">
        <v>44561.0</v>
      </c>
      <c r="C452" s="11">
        <v>1.0</v>
      </c>
      <c r="D452" s="9" t="s">
        <v>1157</v>
      </c>
      <c r="E452" s="11">
        <v>25615.0</v>
      </c>
      <c r="F452" s="9" t="s">
        <v>1661</v>
      </c>
      <c r="G452" s="9" t="s">
        <v>1582</v>
      </c>
      <c r="H452" s="9" t="s">
        <v>1583</v>
      </c>
      <c r="I452" s="9" t="s">
        <v>1665</v>
      </c>
      <c r="J452" s="10">
        <v>43831.0</v>
      </c>
      <c r="K452" s="10">
        <v>44196.0</v>
      </c>
      <c r="L452" s="9" t="s">
        <v>1662</v>
      </c>
      <c r="M452" s="9" t="s">
        <v>1663</v>
      </c>
      <c r="N452" s="12">
        <v>9.4939E7</v>
      </c>
      <c r="O452" s="9" t="s">
        <v>1586</v>
      </c>
    </row>
    <row r="453">
      <c r="A453" s="9" t="s">
        <v>1158</v>
      </c>
      <c r="B453" s="10">
        <v>44561.0</v>
      </c>
      <c r="C453" s="11">
        <v>2.0</v>
      </c>
      <c r="D453" s="9" t="s">
        <v>1159</v>
      </c>
      <c r="E453" s="11">
        <v>24333.0</v>
      </c>
      <c r="F453" s="9" t="s">
        <v>1661</v>
      </c>
      <c r="G453" s="9" t="s">
        <v>1582</v>
      </c>
      <c r="H453" s="9" t="s">
        <v>1589</v>
      </c>
      <c r="I453" s="9" t="s">
        <v>1665</v>
      </c>
      <c r="J453" s="10">
        <v>43831.0</v>
      </c>
      <c r="K453" s="10">
        <v>44196.0</v>
      </c>
      <c r="L453" s="9" t="s">
        <v>1662</v>
      </c>
      <c r="M453" s="9" t="s">
        <v>1663</v>
      </c>
      <c r="N453" s="12">
        <v>-3.05596E8</v>
      </c>
      <c r="O453" s="9" t="s">
        <v>1586</v>
      </c>
    </row>
    <row r="454">
      <c r="A454" s="9" t="s">
        <v>1160</v>
      </c>
      <c r="B454" s="10">
        <v>44561.0</v>
      </c>
      <c r="C454" s="11">
        <v>2.0</v>
      </c>
      <c r="D454" s="9" t="s">
        <v>1161</v>
      </c>
      <c r="E454" s="11">
        <v>24481.0</v>
      </c>
      <c r="F454" s="9" t="s">
        <v>1661</v>
      </c>
      <c r="G454" s="9" t="s">
        <v>1582</v>
      </c>
      <c r="H454" s="9" t="s">
        <v>1583</v>
      </c>
      <c r="I454" s="9" t="s">
        <v>1665</v>
      </c>
      <c r="J454" s="10">
        <v>43831.0</v>
      </c>
      <c r="K454" s="10">
        <v>44196.0</v>
      </c>
      <c r="L454" s="9" t="s">
        <v>1662</v>
      </c>
      <c r="M454" s="9" t="s">
        <v>1663</v>
      </c>
      <c r="N454" s="12">
        <v>7.507E7</v>
      </c>
      <c r="O454" s="9" t="s">
        <v>1586</v>
      </c>
    </row>
    <row r="455">
      <c r="A455" s="9" t="s">
        <v>1162</v>
      </c>
      <c r="B455" s="10">
        <v>44561.0</v>
      </c>
      <c r="C455" s="11">
        <v>1.0</v>
      </c>
      <c r="D455" s="9" t="s">
        <v>1163</v>
      </c>
      <c r="E455" s="11">
        <v>25607.0</v>
      </c>
      <c r="F455" s="9" t="s">
        <v>1661</v>
      </c>
      <c r="G455" s="9" t="s">
        <v>1582</v>
      </c>
      <c r="H455" s="9" t="s">
        <v>1583</v>
      </c>
      <c r="I455" s="9" t="s">
        <v>1665</v>
      </c>
      <c r="J455" s="10">
        <v>43831.0</v>
      </c>
      <c r="K455" s="10">
        <v>44196.0</v>
      </c>
      <c r="L455" s="9" t="s">
        <v>1662</v>
      </c>
      <c r="M455" s="9" t="s">
        <v>1663</v>
      </c>
      <c r="N455" s="12">
        <v>6.6874E7</v>
      </c>
      <c r="O455" s="9" t="s">
        <v>1586</v>
      </c>
    </row>
    <row r="456">
      <c r="A456" s="9" t="s">
        <v>1164</v>
      </c>
      <c r="B456" s="10">
        <v>44561.0</v>
      </c>
      <c r="C456" s="11">
        <v>1.0</v>
      </c>
      <c r="D456" s="9" t="s">
        <v>179</v>
      </c>
      <c r="E456" s="11">
        <v>15342.0</v>
      </c>
      <c r="F456" s="9" t="s">
        <v>1661</v>
      </c>
      <c r="G456" s="9" t="s">
        <v>1582</v>
      </c>
      <c r="H456" s="9" t="s">
        <v>1583</v>
      </c>
      <c r="I456" s="9" t="s">
        <v>1665</v>
      </c>
      <c r="J456" s="10">
        <v>43831.0</v>
      </c>
      <c r="K456" s="10">
        <v>44196.0</v>
      </c>
      <c r="L456" s="9" t="s">
        <v>1662</v>
      </c>
      <c r="M456" s="9" t="s">
        <v>1663</v>
      </c>
      <c r="N456" s="12">
        <v>2.82257E8</v>
      </c>
      <c r="O456" s="9" t="s">
        <v>1586</v>
      </c>
    </row>
    <row r="457">
      <c r="A457" s="9" t="s">
        <v>1165</v>
      </c>
      <c r="B457" s="10">
        <v>44561.0</v>
      </c>
      <c r="C457" s="11">
        <v>1.0</v>
      </c>
      <c r="D457" s="9" t="s">
        <v>1166</v>
      </c>
      <c r="E457" s="11">
        <v>24589.0</v>
      </c>
      <c r="F457" s="9" t="s">
        <v>1661</v>
      </c>
      <c r="G457" s="9" t="s">
        <v>1582</v>
      </c>
      <c r="H457" s="9" t="s">
        <v>1583</v>
      </c>
      <c r="I457" s="9" t="s">
        <v>1665</v>
      </c>
      <c r="J457" s="10">
        <v>43831.0</v>
      </c>
      <c r="K457" s="10">
        <v>44196.0</v>
      </c>
      <c r="L457" s="9" t="s">
        <v>1662</v>
      </c>
      <c r="M457" s="9" t="s">
        <v>1663</v>
      </c>
      <c r="N457" s="12">
        <v>1.75531E8</v>
      </c>
      <c r="O457" s="9" t="s">
        <v>1586</v>
      </c>
    </row>
    <row r="458">
      <c r="A458" s="9" t="s">
        <v>1167</v>
      </c>
      <c r="B458" s="10">
        <v>44561.0</v>
      </c>
      <c r="C458" s="11">
        <v>1.0</v>
      </c>
      <c r="D458" s="9" t="s">
        <v>1168</v>
      </c>
      <c r="E458" s="11">
        <v>24368.0</v>
      </c>
      <c r="F458" s="9" t="s">
        <v>1661</v>
      </c>
      <c r="G458" s="9" t="s">
        <v>1582</v>
      </c>
      <c r="H458" s="9" t="s">
        <v>1583</v>
      </c>
      <c r="I458" s="9" t="s">
        <v>1665</v>
      </c>
      <c r="J458" s="10">
        <v>43831.0</v>
      </c>
      <c r="K458" s="10">
        <v>44196.0</v>
      </c>
      <c r="L458" s="9" t="s">
        <v>1662</v>
      </c>
      <c r="M458" s="9" t="s">
        <v>1663</v>
      </c>
      <c r="N458" s="12">
        <v>0.0</v>
      </c>
      <c r="O458" s="9" t="s">
        <v>1586</v>
      </c>
    </row>
    <row r="459">
      <c r="A459" s="9" t="s">
        <v>1169</v>
      </c>
      <c r="B459" s="10">
        <v>44561.0</v>
      </c>
      <c r="C459" s="11">
        <v>1.0</v>
      </c>
      <c r="D459" s="9" t="s">
        <v>1170</v>
      </c>
      <c r="E459" s="11">
        <v>26620.0</v>
      </c>
      <c r="F459" s="9" t="s">
        <v>1661</v>
      </c>
      <c r="G459" s="9" t="s">
        <v>1582</v>
      </c>
      <c r="H459" s="9" t="s">
        <v>1583</v>
      </c>
      <c r="I459" s="9" t="s">
        <v>1665</v>
      </c>
      <c r="J459" s="10">
        <v>43831.0</v>
      </c>
      <c r="K459" s="10">
        <v>44196.0</v>
      </c>
      <c r="L459" s="9" t="s">
        <v>1662</v>
      </c>
      <c r="M459" s="9" t="s">
        <v>1663</v>
      </c>
      <c r="N459" s="12">
        <v>6.24809E8</v>
      </c>
      <c r="O459" s="9" t="s">
        <v>1586</v>
      </c>
    </row>
    <row r="460">
      <c r="A460" s="9" t="s">
        <v>1171</v>
      </c>
      <c r="B460" s="10">
        <v>44561.0</v>
      </c>
      <c r="C460" s="11">
        <v>1.0</v>
      </c>
      <c r="D460" s="9" t="s">
        <v>1172</v>
      </c>
      <c r="E460" s="11">
        <v>24422.0</v>
      </c>
      <c r="F460" s="9" t="s">
        <v>1661</v>
      </c>
      <c r="G460" s="9" t="s">
        <v>1582</v>
      </c>
      <c r="H460" s="9" t="s">
        <v>1583</v>
      </c>
      <c r="I460" s="9" t="s">
        <v>1665</v>
      </c>
      <c r="J460" s="10">
        <v>43831.0</v>
      </c>
      <c r="K460" s="10">
        <v>44196.0</v>
      </c>
      <c r="L460" s="9" t="s">
        <v>1662</v>
      </c>
      <c r="M460" s="9" t="s">
        <v>1663</v>
      </c>
      <c r="N460" s="12">
        <v>1.37277E8</v>
      </c>
      <c r="O460" s="9" t="s">
        <v>1586</v>
      </c>
    </row>
    <row r="461">
      <c r="A461" s="9" t="s">
        <v>1173</v>
      </c>
      <c r="B461" s="10">
        <v>44561.0</v>
      </c>
      <c r="C461" s="11">
        <v>1.0</v>
      </c>
      <c r="D461" s="9" t="s">
        <v>1174</v>
      </c>
      <c r="E461" s="11">
        <v>24430.0</v>
      </c>
      <c r="F461" s="9" t="s">
        <v>1661</v>
      </c>
      <c r="G461" s="9" t="s">
        <v>1582</v>
      </c>
      <c r="H461" s="9" t="s">
        <v>1583</v>
      </c>
      <c r="I461" s="9" t="s">
        <v>1665</v>
      </c>
      <c r="J461" s="10">
        <v>43831.0</v>
      </c>
      <c r="K461" s="10">
        <v>44196.0</v>
      </c>
      <c r="L461" s="9" t="s">
        <v>1662</v>
      </c>
      <c r="M461" s="9" t="s">
        <v>1663</v>
      </c>
      <c r="N461" s="12">
        <v>1.01503E8</v>
      </c>
      <c r="O461" s="9" t="s">
        <v>1586</v>
      </c>
    </row>
    <row r="462">
      <c r="A462" s="9" t="s">
        <v>1175</v>
      </c>
      <c r="B462" s="10">
        <v>44561.0</v>
      </c>
      <c r="C462" s="11">
        <v>1.0</v>
      </c>
      <c r="D462" s="9" t="s">
        <v>1176</v>
      </c>
      <c r="E462" s="11">
        <v>24686.0</v>
      </c>
      <c r="F462" s="9" t="s">
        <v>1661</v>
      </c>
      <c r="G462" s="9" t="s">
        <v>1582</v>
      </c>
      <c r="H462" s="9" t="s">
        <v>1589</v>
      </c>
      <c r="I462" s="9" t="s">
        <v>1665</v>
      </c>
      <c r="J462" s="10">
        <v>43831.0</v>
      </c>
      <c r="K462" s="10">
        <v>44196.0</v>
      </c>
      <c r="L462" s="9" t="s">
        <v>1662</v>
      </c>
      <c r="M462" s="9" t="s">
        <v>1663</v>
      </c>
      <c r="N462" s="12">
        <v>9.27578E8</v>
      </c>
      <c r="O462" s="9" t="s">
        <v>1586</v>
      </c>
    </row>
    <row r="463">
      <c r="A463" s="9" t="s">
        <v>1177</v>
      </c>
      <c r="B463" s="10">
        <v>44561.0</v>
      </c>
      <c r="C463" s="11">
        <v>1.0</v>
      </c>
      <c r="D463" s="9" t="s">
        <v>1178</v>
      </c>
      <c r="E463" s="11">
        <v>13781.0</v>
      </c>
      <c r="F463" s="9" t="s">
        <v>1661</v>
      </c>
      <c r="G463" s="9" t="s">
        <v>1582</v>
      </c>
      <c r="H463" s="9" t="s">
        <v>1583</v>
      </c>
      <c r="I463" s="9" t="s">
        <v>1665</v>
      </c>
      <c r="J463" s="10">
        <v>43831.0</v>
      </c>
      <c r="K463" s="10">
        <v>44196.0</v>
      </c>
      <c r="L463" s="9" t="s">
        <v>1662</v>
      </c>
      <c r="M463" s="9" t="s">
        <v>1663</v>
      </c>
      <c r="N463" s="12">
        <v>8.7333E7</v>
      </c>
      <c r="O463" s="9" t="s">
        <v>1586</v>
      </c>
    </row>
    <row r="464">
      <c r="A464" s="9" t="s">
        <v>1179</v>
      </c>
      <c r="B464" s="10">
        <v>44561.0</v>
      </c>
      <c r="C464" s="11">
        <v>1.0</v>
      </c>
      <c r="D464" s="9" t="s">
        <v>1180</v>
      </c>
      <c r="E464" s="11">
        <v>24899.0</v>
      </c>
      <c r="F464" s="9" t="s">
        <v>1661</v>
      </c>
      <c r="G464" s="9" t="s">
        <v>1582</v>
      </c>
      <c r="H464" s="9" t="s">
        <v>1583</v>
      </c>
      <c r="I464" s="9" t="s">
        <v>1665</v>
      </c>
      <c r="J464" s="10">
        <v>43831.0</v>
      </c>
      <c r="K464" s="10">
        <v>44196.0</v>
      </c>
      <c r="L464" s="9" t="s">
        <v>1662</v>
      </c>
      <c r="M464" s="9" t="s">
        <v>1663</v>
      </c>
      <c r="N464" s="12">
        <v>0.0</v>
      </c>
      <c r="O464" s="9" t="s">
        <v>1586</v>
      </c>
    </row>
    <row r="465">
      <c r="A465" s="9" t="s">
        <v>1181</v>
      </c>
      <c r="B465" s="10">
        <v>44561.0</v>
      </c>
      <c r="C465" s="11">
        <v>1.0</v>
      </c>
      <c r="D465" s="9" t="s">
        <v>1182</v>
      </c>
      <c r="E465" s="11">
        <v>22985.0</v>
      </c>
      <c r="F465" s="9" t="s">
        <v>1661</v>
      </c>
      <c r="G465" s="9" t="s">
        <v>1582</v>
      </c>
      <c r="H465" s="9" t="s">
        <v>1583</v>
      </c>
      <c r="I465" s="9" t="s">
        <v>1665</v>
      </c>
      <c r="J465" s="10">
        <v>43831.0</v>
      </c>
      <c r="K465" s="10">
        <v>44196.0</v>
      </c>
      <c r="L465" s="9" t="s">
        <v>1662</v>
      </c>
      <c r="M465" s="9" t="s">
        <v>1663</v>
      </c>
      <c r="N465" s="12">
        <v>2.9468E7</v>
      </c>
      <c r="O465" s="9" t="s">
        <v>1586</v>
      </c>
    </row>
    <row r="466">
      <c r="A466" s="9" t="s">
        <v>1183</v>
      </c>
      <c r="B466" s="10">
        <v>44561.0</v>
      </c>
      <c r="C466" s="11">
        <v>1.0</v>
      </c>
      <c r="D466" s="9" t="s">
        <v>1184</v>
      </c>
      <c r="E466" s="11">
        <v>21121.0</v>
      </c>
      <c r="F466" s="9" t="s">
        <v>1661</v>
      </c>
      <c r="G466" s="9" t="s">
        <v>1582</v>
      </c>
      <c r="H466" s="9" t="s">
        <v>1583</v>
      </c>
      <c r="I466" s="9" t="s">
        <v>1665</v>
      </c>
      <c r="J466" s="10">
        <v>43831.0</v>
      </c>
      <c r="K466" s="10">
        <v>44196.0</v>
      </c>
      <c r="L466" s="9" t="s">
        <v>1662</v>
      </c>
      <c r="M466" s="9" t="s">
        <v>1663</v>
      </c>
      <c r="N466" s="12">
        <v>2.347823E9</v>
      </c>
      <c r="O466" s="9" t="s">
        <v>1586</v>
      </c>
    </row>
    <row r="467">
      <c r="A467" s="9" t="s">
        <v>1185</v>
      </c>
      <c r="B467" s="10">
        <v>44561.0</v>
      </c>
      <c r="C467" s="11">
        <v>1.0</v>
      </c>
      <c r="D467" s="9" t="s">
        <v>1186</v>
      </c>
      <c r="E467" s="11">
        <v>26956.0</v>
      </c>
      <c r="F467" s="9" t="s">
        <v>1661</v>
      </c>
      <c r="G467" s="9" t="s">
        <v>1582</v>
      </c>
      <c r="H467" s="9" t="s">
        <v>1583</v>
      </c>
      <c r="I467" s="9" t="s">
        <v>1665</v>
      </c>
      <c r="J467" s="10">
        <v>43831.0</v>
      </c>
      <c r="K467" s="10">
        <v>44196.0</v>
      </c>
      <c r="L467" s="9" t="s">
        <v>1662</v>
      </c>
      <c r="M467" s="9" t="s">
        <v>1663</v>
      </c>
      <c r="N467" s="12">
        <v>2584000.0</v>
      </c>
      <c r="O467" s="9" t="s">
        <v>1586</v>
      </c>
    </row>
    <row r="468">
      <c r="A468" s="9" t="s">
        <v>1187</v>
      </c>
      <c r="B468" s="10">
        <v>44561.0</v>
      </c>
      <c r="C468" s="11">
        <v>2.0</v>
      </c>
      <c r="D468" s="9" t="s">
        <v>1188</v>
      </c>
      <c r="E468" s="11">
        <v>25844.0</v>
      </c>
      <c r="F468" s="9" t="s">
        <v>1661</v>
      </c>
      <c r="G468" s="9" t="s">
        <v>1582</v>
      </c>
      <c r="H468" s="9" t="s">
        <v>1583</v>
      </c>
      <c r="I468" s="9" t="s">
        <v>1665</v>
      </c>
      <c r="J468" s="10">
        <v>43831.0</v>
      </c>
      <c r="K468" s="10">
        <v>44196.0</v>
      </c>
      <c r="L468" s="9" t="s">
        <v>1662</v>
      </c>
      <c r="M468" s="9" t="s">
        <v>1663</v>
      </c>
      <c r="N468" s="12">
        <v>5.9556E7</v>
      </c>
      <c r="O468" s="9" t="s">
        <v>1586</v>
      </c>
    </row>
    <row r="469">
      <c r="A469" s="9" t="s">
        <v>1189</v>
      </c>
      <c r="B469" s="10">
        <v>44561.0</v>
      </c>
      <c r="C469" s="11">
        <v>1.0</v>
      </c>
      <c r="D469" s="9" t="s">
        <v>1190</v>
      </c>
      <c r="E469" s="11">
        <v>24511.0</v>
      </c>
      <c r="F469" s="9" t="s">
        <v>1661</v>
      </c>
      <c r="G469" s="9" t="s">
        <v>1582</v>
      </c>
      <c r="H469" s="9" t="s">
        <v>1583</v>
      </c>
      <c r="I469" s="9" t="s">
        <v>1665</v>
      </c>
      <c r="J469" s="10">
        <v>43831.0</v>
      </c>
      <c r="K469" s="10">
        <v>44196.0</v>
      </c>
      <c r="L469" s="9" t="s">
        <v>1662</v>
      </c>
      <c r="M469" s="9" t="s">
        <v>1663</v>
      </c>
      <c r="N469" s="12">
        <v>0.0</v>
      </c>
      <c r="O469" s="9" t="s">
        <v>1586</v>
      </c>
    </row>
    <row r="470">
      <c r="A470" s="9" t="s">
        <v>1191</v>
      </c>
      <c r="B470" s="10">
        <v>44561.0</v>
      </c>
      <c r="C470" s="11">
        <v>1.0</v>
      </c>
      <c r="D470" s="9" t="s">
        <v>1192</v>
      </c>
      <c r="E470" s="11">
        <v>22616.0</v>
      </c>
      <c r="F470" s="9" t="s">
        <v>1661</v>
      </c>
      <c r="G470" s="9" t="s">
        <v>1582</v>
      </c>
      <c r="H470" s="9" t="s">
        <v>1583</v>
      </c>
      <c r="I470" s="9" t="s">
        <v>1665</v>
      </c>
      <c r="J470" s="10">
        <v>43831.0</v>
      </c>
      <c r="K470" s="10">
        <v>44196.0</v>
      </c>
      <c r="L470" s="9" t="s">
        <v>1664</v>
      </c>
      <c r="M470" s="9" t="s">
        <v>1663</v>
      </c>
      <c r="N470" s="12">
        <v>3.280125E9</v>
      </c>
      <c r="O470" s="9" t="s">
        <v>1586</v>
      </c>
    </row>
    <row r="471">
      <c r="A471" s="9" t="s">
        <v>1193</v>
      </c>
      <c r="B471" s="10">
        <v>44561.0</v>
      </c>
      <c r="C471" s="11">
        <v>1.0</v>
      </c>
      <c r="D471" s="9" t="s">
        <v>1194</v>
      </c>
      <c r="E471" s="11">
        <v>24520.0</v>
      </c>
      <c r="F471" s="9" t="s">
        <v>1661</v>
      </c>
      <c r="G471" s="9" t="s">
        <v>1582</v>
      </c>
      <c r="H471" s="9" t="s">
        <v>1583</v>
      </c>
      <c r="I471" s="9" t="s">
        <v>1665</v>
      </c>
      <c r="J471" s="10">
        <v>43831.0</v>
      </c>
      <c r="K471" s="10">
        <v>44196.0</v>
      </c>
      <c r="L471" s="9" t="s">
        <v>1662</v>
      </c>
      <c r="M471" s="9" t="s">
        <v>1663</v>
      </c>
      <c r="N471" s="12">
        <v>0.0</v>
      </c>
      <c r="O471" s="9" t="s">
        <v>1586</v>
      </c>
    </row>
    <row r="472">
      <c r="A472" s="9" t="s">
        <v>1195</v>
      </c>
      <c r="B472" s="10">
        <v>44561.0</v>
      </c>
      <c r="C472" s="11">
        <v>1.0</v>
      </c>
      <c r="D472" s="9" t="s">
        <v>222</v>
      </c>
      <c r="E472" s="11">
        <v>13366.0</v>
      </c>
      <c r="F472" s="9" t="s">
        <v>1661</v>
      </c>
      <c r="G472" s="9" t="s">
        <v>1582</v>
      </c>
      <c r="H472" s="9" t="s">
        <v>1589</v>
      </c>
      <c r="I472" s="9" t="s">
        <v>1665</v>
      </c>
      <c r="J472" s="10">
        <v>43831.0</v>
      </c>
      <c r="K472" s="10">
        <v>44196.0</v>
      </c>
      <c r="L472" s="9" t="s">
        <v>1662</v>
      </c>
      <c r="M472" s="9" t="s">
        <v>1663</v>
      </c>
      <c r="N472" s="12">
        <v>5.577962E9</v>
      </c>
      <c r="O472" s="9" t="s">
        <v>1586</v>
      </c>
    </row>
    <row r="473">
      <c r="A473" s="9" t="s">
        <v>1196</v>
      </c>
      <c r="B473" s="10">
        <v>44561.0</v>
      </c>
      <c r="C473" s="11">
        <v>1.0</v>
      </c>
      <c r="D473" s="9" t="s">
        <v>1197</v>
      </c>
      <c r="E473" s="11">
        <v>25216.0</v>
      </c>
      <c r="F473" s="9" t="s">
        <v>1661</v>
      </c>
      <c r="G473" s="9" t="s">
        <v>1582</v>
      </c>
      <c r="H473" s="9" t="s">
        <v>1583</v>
      </c>
      <c r="I473" s="9" t="s">
        <v>1665</v>
      </c>
      <c r="J473" s="10">
        <v>43831.0</v>
      </c>
      <c r="K473" s="10">
        <v>44196.0</v>
      </c>
      <c r="L473" s="9" t="s">
        <v>1662</v>
      </c>
      <c r="M473" s="9" t="s">
        <v>1663</v>
      </c>
      <c r="N473" s="12">
        <v>0.0</v>
      </c>
      <c r="O473" s="9" t="s">
        <v>1586</v>
      </c>
    </row>
    <row r="474">
      <c r="A474" s="9" t="s">
        <v>1198</v>
      </c>
      <c r="B474" s="10">
        <v>44561.0</v>
      </c>
      <c r="C474" s="11">
        <v>2.0</v>
      </c>
      <c r="D474" s="9" t="s">
        <v>1199</v>
      </c>
      <c r="E474" s="11">
        <v>25755.0</v>
      </c>
      <c r="F474" s="9" t="s">
        <v>1661</v>
      </c>
      <c r="G474" s="9" t="s">
        <v>1582</v>
      </c>
      <c r="H474" s="9" t="s">
        <v>1583</v>
      </c>
      <c r="I474" s="9" t="s">
        <v>1665</v>
      </c>
      <c r="J474" s="10">
        <v>43831.0</v>
      </c>
      <c r="K474" s="10">
        <v>44196.0</v>
      </c>
      <c r="L474" s="9" t="s">
        <v>1664</v>
      </c>
      <c r="M474" s="9" t="s">
        <v>1663</v>
      </c>
      <c r="N474" s="12">
        <v>1.6402E7</v>
      </c>
      <c r="O474" s="9" t="s">
        <v>1586</v>
      </c>
    </row>
    <row r="475">
      <c r="A475" s="9" t="s">
        <v>1200</v>
      </c>
      <c r="B475" s="10">
        <v>44561.0</v>
      </c>
      <c r="C475" s="11">
        <v>1.0</v>
      </c>
      <c r="D475" s="9" t="s">
        <v>1201</v>
      </c>
      <c r="E475" s="11">
        <v>24597.0</v>
      </c>
      <c r="F475" s="9" t="s">
        <v>1661</v>
      </c>
      <c r="G475" s="9" t="s">
        <v>1582</v>
      </c>
      <c r="H475" s="9" t="s">
        <v>1583</v>
      </c>
      <c r="I475" s="9" t="s">
        <v>1665</v>
      </c>
      <c r="J475" s="10">
        <v>43831.0</v>
      </c>
      <c r="K475" s="10">
        <v>44196.0</v>
      </c>
      <c r="L475" s="9" t="s">
        <v>1662</v>
      </c>
      <c r="M475" s="9" t="s">
        <v>1663</v>
      </c>
      <c r="N475" s="12">
        <v>6.256E7</v>
      </c>
      <c r="O475" s="9" t="s">
        <v>1586</v>
      </c>
    </row>
    <row r="476">
      <c r="A476" s="9" t="s">
        <v>1202</v>
      </c>
      <c r="B476" s="10">
        <v>44561.0</v>
      </c>
      <c r="C476" s="11">
        <v>1.0</v>
      </c>
      <c r="D476" s="9" t="s">
        <v>1203</v>
      </c>
      <c r="E476" s="11">
        <v>24643.0</v>
      </c>
      <c r="F476" s="9" t="s">
        <v>1661</v>
      </c>
      <c r="G476" s="9" t="s">
        <v>1582</v>
      </c>
      <c r="H476" s="9" t="s">
        <v>1589</v>
      </c>
      <c r="I476" s="9" t="s">
        <v>1665</v>
      </c>
      <c r="J476" s="10">
        <v>43831.0</v>
      </c>
      <c r="K476" s="10">
        <v>44196.0</v>
      </c>
      <c r="L476" s="9" t="s">
        <v>1662</v>
      </c>
      <c r="M476" s="9" t="s">
        <v>1663</v>
      </c>
      <c r="N476" s="12">
        <v>203000.0</v>
      </c>
      <c r="O476" s="9" t="s">
        <v>1586</v>
      </c>
    </row>
    <row r="477">
      <c r="A477" s="9" t="s">
        <v>1204</v>
      </c>
      <c r="B477" s="10">
        <v>44561.0</v>
      </c>
      <c r="C477" s="11">
        <v>1.0</v>
      </c>
      <c r="D477" s="9" t="s">
        <v>1205</v>
      </c>
      <c r="E477" s="11">
        <v>25461.0</v>
      </c>
      <c r="F477" s="9" t="s">
        <v>1661</v>
      </c>
      <c r="G477" s="9" t="s">
        <v>1582</v>
      </c>
      <c r="H477" s="9" t="s">
        <v>1583</v>
      </c>
      <c r="I477" s="9" t="s">
        <v>1665</v>
      </c>
      <c r="J477" s="10">
        <v>43831.0</v>
      </c>
      <c r="K477" s="10">
        <v>44196.0</v>
      </c>
      <c r="L477" s="9" t="s">
        <v>1662</v>
      </c>
      <c r="M477" s="9" t="s">
        <v>1663</v>
      </c>
      <c r="N477" s="12">
        <v>-4.0256E7</v>
      </c>
      <c r="O477" s="9" t="s">
        <v>1586</v>
      </c>
    </row>
    <row r="478">
      <c r="A478" s="9" t="s">
        <v>1206</v>
      </c>
      <c r="B478" s="10">
        <v>44561.0</v>
      </c>
      <c r="C478" s="11">
        <v>1.0</v>
      </c>
      <c r="D478" s="9" t="s">
        <v>1207</v>
      </c>
      <c r="E478" s="11">
        <v>25810.0</v>
      </c>
      <c r="F478" s="9" t="s">
        <v>1661</v>
      </c>
      <c r="G478" s="9" t="s">
        <v>1582</v>
      </c>
      <c r="H478" s="9" t="s">
        <v>1583</v>
      </c>
      <c r="I478" s="9" t="s">
        <v>1665</v>
      </c>
      <c r="J478" s="10">
        <v>43831.0</v>
      </c>
      <c r="K478" s="10">
        <v>44196.0</v>
      </c>
      <c r="L478" s="9" t="s">
        <v>1662</v>
      </c>
      <c r="M478" s="9" t="s">
        <v>1663</v>
      </c>
      <c r="N478" s="12">
        <v>-4.7992E7</v>
      </c>
      <c r="O478" s="9" t="s">
        <v>1586</v>
      </c>
    </row>
    <row r="479">
      <c r="A479" s="9" t="s">
        <v>1208</v>
      </c>
      <c r="B479" s="10">
        <v>44561.0</v>
      </c>
      <c r="C479" s="11">
        <v>1.0</v>
      </c>
      <c r="D479" s="9" t="s">
        <v>1209</v>
      </c>
      <c r="E479" s="11">
        <v>26409.0</v>
      </c>
      <c r="F479" s="9" t="s">
        <v>1661</v>
      </c>
      <c r="G479" s="9" t="s">
        <v>1582</v>
      </c>
      <c r="H479" s="9" t="s">
        <v>1583</v>
      </c>
      <c r="I479" s="9" t="s">
        <v>1665</v>
      </c>
      <c r="J479" s="10">
        <v>43831.0</v>
      </c>
      <c r="K479" s="10">
        <v>44196.0</v>
      </c>
      <c r="L479" s="9" t="s">
        <v>1662</v>
      </c>
      <c r="M479" s="9" t="s">
        <v>1663</v>
      </c>
      <c r="N479" s="12">
        <v>2.9738E7</v>
      </c>
      <c r="O479" s="9" t="s">
        <v>1586</v>
      </c>
    </row>
    <row r="480">
      <c r="A480" s="9" t="s">
        <v>1210</v>
      </c>
      <c r="B480" s="10">
        <v>44561.0</v>
      </c>
      <c r="C480" s="11">
        <v>1.0</v>
      </c>
      <c r="D480" s="9" t="s">
        <v>1211</v>
      </c>
      <c r="E480" s="11">
        <v>24732.0</v>
      </c>
      <c r="F480" s="9" t="s">
        <v>1661</v>
      </c>
      <c r="G480" s="9" t="s">
        <v>1582</v>
      </c>
      <c r="H480" s="9" t="s">
        <v>1589</v>
      </c>
      <c r="I480" s="9" t="s">
        <v>1665</v>
      </c>
      <c r="J480" s="10">
        <v>43831.0</v>
      </c>
      <c r="K480" s="10">
        <v>44196.0</v>
      </c>
      <c r="L480" s="9" t="s">
        <v>1662</v>
      </c>
      <c r="M480" s="9" t="s">
        <v>1663</v>
      </c>
      <c r="N480" s="12">
        <v>-5.6483E7</v>
      </c>
      <c r="O480" s="9" t="s">
        <v>1586</v>
      </c>
    </row>
    <row r="481">
      <c r="A481" s="9" t="s">
        <v>1212</v>
      </c>
      <c r="B481" s="10">
        <v>44561.0</v>
      </c>
      <c r="C481" s="11">
        <v>1.0</v>
      </c>
      <c r="D481" s="9" t="s">
        <v>1213</v>
      </c>
      <c r="E481" s="11">
        <v>25356.0</v>
      </c>
      <c r="F481" s="9" t="s">
        <v>1661</v>
      </c>
      <c r="G481" s="9" t="s">
        <v>1582</v>
      </c>
      <c r="H481" s="9" t="s">
        <v>1583</v>
      </c>
      <c r="I481" s="9" t="s">
        <v>1665</v>
      </c>
      <c r="J481" s="10">
        <v>43831.0</v>
      </c>
      <c r="K481" s="10">
        <v>44196.0</v>
      </c>
      <c r="L481" s="9" t="s">
        <v>1662</v>
      </c>
      <c r="M481" s="9" t="s">
        <v>1663</v>
      </c>
      <c r="N481" s="12">
        <v>1.63575E8</v>
      </c>
      <c r="O481" s="9" t="s">
        <v>1586</v>
      </c>
    </row>
    <row r="482">
      <c r="A482" s="9" t="s">
        <v>1214</v>
      </c>
      <c r="B482" s="10">
        <v>44561.0</v>
      </c>
      <c r="C482" s="11">
        <v>1.0</v>
      </c>
      <c r="D482" s="9" t="s">
        <v>1215</v>
      </c>
      <c r="E482" s="11">
        <v>24724.0</v>
      </c>
      <c r="F482" s="9" t="s">
        <v>1661</v>
      </c>
      <c r="G482" s="9" t="s">
        <v>1582</v>
      </c>
      <c r="H482" s="9" t="s">
        <v>1589</v>
      </c>
      <c r="I482" s="9" t="s">
        <v>1665</v>
      </c>
      <c r="J482" s="10">
        <v>43831.0</v>
      </c>
      <c r="K482" s="10">
        <v>44196.0</v>
      </c>
      <c r="L482" s="9" t="s">
        <v>1662</v>
      </c>
      <c r="M482" s="9" t="s">
        <v>1663</v>
      </c>
      <c r="N482" s="12">
        <v>4.3737E7</v>
      </c>
      <c r="O482" s="9" t="s">
        <v>1586</v>
      </c>
    </row>
    <row r="483">
      <c r="A483" s="9" t="s">
        <v>1216</v>
      </c>
      <c r="B483" s="10">
        <v>44561.0</v>
      </c>
      <c r="C483" s="11">
        <v>1.0</v>
      </c>
      <c r="D483" s="9" t="s">
        <v>388</v>
      </c>
      <c r="E483" s="11">
        <v>21202.0</v>
      </c>
      <c r="F483" s="9" t="s">
        <v>1661</v>
      </c>
      <c r="G483" s="9" t="s">
        <v>1582</v>
      </c>
      <c r="H483" s="9" t="s">
        <v>1583</v>
      </c>
      <c r="I483" s="9" t="s">
        <v>1665</v>
      </c>
      <c r="J483" s="10">
        <v>43831.0</v>
      </c>
      <c r="K483" s="10">
        <v>44196.0</v>
      </c>
      <c r="L483" s="9" t="s">
        <v>1662</v>
      </c>
      <c r="M483" s="9" t="s">
        <v>1663</v>
      </c>
      <c r="N483" s="12">
        <v>7.4672E7</v>
      </c>
      <c r="O483" s="9" t="s">
        <v>1586</v>
      </c>
    </row>
    <row r="484">
      <c r="A484" s="9" t="s">
        <v>1217</v>
      </c>
      <c r="B484" s="10">
        <v>44561.0</v>
      </c>
      <c r="C484" s="11">
        <v>1.0</v>
      </c>
      <c r="D484" s="9" t="s">
        <v>1218</v>
      </c>
      <c r="E484" s="11">
        <v>25020.0</v>
      </c>
      <c r="F484" s="9" t="s">
        <v>1661</v>
      </c>
      <c r="G484" s="9" t="s">
        <v>1582</v>
      </c>
      <c r="H484" s="9" t="s">
        <v>1583</v>
      </c>
      <c r="I484" s="9" t="s">
        <v>1665</v>
      </c>
      <c r="J484" s="10">
        <v>43831.0</v>
      </c>
      <c r="K484" s="10">
        <v>44196.0</v>
      </c>
      <c r="L484" s="9" t="s">
        <v>1662</v>
      </c>
      <c r="M484" s="9" t="s">
        <v>1663</v>
      </c>
      <c r="N484" s="12">
        <v>0.0</v>
      </c>
      <c r="O484" s="9" t="s">
        <v>1586</v>
      </c>
    </row>
    <row r="485">
      <c r="A485" s="9" t="s">
        <v>1219</v>
      </c>
      <c r="B485" s="10">
        <v>44561.0</v>
      </c>
      <c r="C485" s="11">
        <v>1.0</v>
      </c>
      <c r="D485" s="9" t="s">
        <v>1220</v>
      </c>
      <c r="E485" s="11">
        <v>24783.0</v>
      </c>
      <c r="F485" s="9" t="s">
        <v>1661</v>
      </c>
      <c r="G485" s="9" t="s">
        <v>1582</v>
      </c>
      <c r="H485" s="9" t="s">
        <v>1583</v>
      </c>
      <c r="I485" s="9" t="s">
        <v>1665</v>
      </c>
      <c r="J485" s="10">
        <v>43831.0</v>
      </c>
      <c r="K485" s="10">
        <v>44196.0</v>
      </c>
      <c r="L485" s="9" t="s">
        <v>1662</v>
      </c>
      <c r="M485" s="9" t="s">
        <v>1663</v>
      </c>
      <c r="N485" s="12">
        <v>-6.50196E8</v>
      </c>
      <c r="O485" s="9" t="s">
        <v>1586</v>
      </c>
    </row>
    <row r="486">
      <c r="A486" s="9" t="s">
        <v>1221</v>
      </c>
      <c r="B486" s="10">
        <v>44561.0</v>
      </c>
      <c r="C486" s="11">
        <v>1.0</v>
      </c>
      <c r="D486" s="9" t="s">
        <v>307</v>
      </c>
      <c r="E486" s="11">
        <v>9512.0</v>
      </c>
      <c r="F486" s="9" t="s">
        <v>1661</v>
      </c>
      <c r="G486" s="9" t="s">
        <v>1582</v>
      </c>
      <c r="H486" s="9" t="s">
        <v>1583</v>
      </c>
      <c r="I486" s="9" t="s">
        <v>1665</v>
      </c>
      <c r="J486" s="10">
        <v>43831.0</v>
      </c>
      <c r="K486" s="10">
        <v>44196.0</v>
      </c>
      <c r="L486" s="9" t="s">
        <v>1662</v>
      </c>
      <c r="M486" s="9" t="s">
        <v>1663</v>
      </c>
      <c r="N486" s="12">
        <v>7.108E9</v>
      </c>
      <c r="O486" s="9" t="s">
        <v>1586</v>
      </c>
    </row>
    <row r="487">
      <c r="A487" s="9" t="s">
        <v>1222</v>
      </c>
      <c r="B487" s="10">
        <v>44561.0</v>
      </c>
      <c r="C487" s="11">
        <v>1.0</v>
      </c>
      <c r="D487" s="9" t="s">
        <v>244</v>
      </c>
      <c r="E487" s="11">
        <v>7811.0</v>
      </c>
      <c r="F487" s="9" t="s">
        <v>1661</v>
      </c>
      <c r="G487" s="9" t="s">
        <v>1582</v>
      </c>
      <c r="H487" s="9" t="s">
        <v>1583</v>
      </c>
      <c r="I487" s="9" t="s">
        <v>1665</v>
      </c>
      <c r="J487" s="10">
        <v>43831.0</v>
      </c>
      <c r="K487" s="10">
        <v>44196.0</v>
      </c>
      <c r="L487" s="9" t="s">
        <v>1662</v>
      </c>
      <c r="M487" s="9" t="s">
        <v>1663</v>
      </c>
      <c r="N487" s="12">
        <v>-1.68657E8</v>
      </c>
      <c r="O487" s="9" t="s">
        <v>1586</v>
      </c>
    </row>
    <row r="488">
      <c r="A488" s="9" t="s">
        <v>1223</v>
      </c>
      <c r="B488" s="10">
        <v>44561.0</v>
      </c>
      <c r="C488" s="11">
        <v>1.0</v>
      </c>
      <c r="D488" s="9" t="s">
        <v>1224</v>
      </c>
      <c r="E488" s="11">
        <v>8540.0</v>
      </c>
      <c r="F488" s="9" t="s">
        <v>1661</v>
      </c>
      <c r="G488" s="9" t="s">
        <v>1582</v>
      </c>
      <c r="H488" s="9" t="s">
        <v>1583</v>
      </c>
      <c r="I488" s="9" t="s">
        <v>1665</v>
      </c>
      <c r="J488" s="10">
        <v>43831.0</v>
      </c>
      <c r="K488" s="10">
        <v>44196.0</v>
      </c>
      <c r="L488" s="9" t="s">
        <v>1664</v>
      </c>
      <c r="M488" s="9" t="s">
        <v>1663</v>
      </c>
      <c r="N488" s="12">
        <v>8755000.0</v>
      </c>
      <c r="O488" s="9" t="s">
        <v>1586</v>
      </c>
    </row>
    <row r="489">
      <c r="A489" s="9" t="s">
        <v>1225</v>
      </c>
      <c r="B489" s="10">
        <v>44561.0</v>
      </c>
      <c r="C489" s="11">
        <v>1.0</v>
      </c>
      <c r="D489" s="9" t="s">
        <v>1226</v>
      </c>
      <c r="E489" s="11">
        <v>6505.0</v>
      </c>
      <c r="F489" s="9" t="s">
        <v>1661</v>
      </c>
      <c r="G489" s="9" t="s">
        <v>1582</v>
      </c>
      <c r="H489" s="9" t="s">
        <v>1583</v>
      </c>
      <c r="I489" s="9" t="s">
        <v>1665</v>
      </c>
      <c r="J489" s="10">
        <v>43831.0</v>
      </c>
      <c r="K489" s="10">
        <v>44196.0</v>
      </c>
      <c r="L489" s="9" t="s">
        <v>1662</v>
      </c>
      <c r="M489" s="9" t="s">
        <v>1663</v>
      </c>
      <c r="N489" s="12">
        <v>1.004E9</v>
      </c>
      <c r="O489" s="9" t="s">
        <v>1586</v>
      </c>
    </row>
    <row r="490">
      <c r="A490" s="9" t="s">
        <v>1227</v>
      </c>
      <c r="B490" s="10">
        <v>44561.0</v>
      </c>
      <c r="C490" s="11">
        <v>1.0</v>
      </c>
      <c r="D490" s="9" t="s">
        <v>138</v>
      </c>
      <c r="E490" s="11">
        <v>4030.0</v>
      </c>
      <c r="F490" s="9" t="s">
        <v>1661</v>
      </c>
      <c r="G490" s="9" t="s">
        <v>1582</v>
      </c>
      <c r="H490" s="9" t="s">
        <v>1583</v>
      </c>
      <c r="I490" s="9" t="s">
        <v>1665</v>
      </c>
      <c r="J490" s="10">
        <v>43831.0</v>
      </c>
      <c r="K490" s="10">
        <v>44196.0</v>
      </c>
      <c r="L490" s="9" t="s">
        <v>1662</v>
      </c>
      <c r="M490" s="9" t="s">
        <v>1663</v>
      </c>
      <c r="N490" s="12">
        <v>3.794295E9</v>
      </c>
      <c r="O490" s="9" t="s">
        <v>1586</v>
      </c>
    </row>
    <row r="491">
      <c r="A491" s="9" t="s">
        <v>1228</v>
      </c>
      <c r="B491" s="10">
        <v>44561.0</v>
      </c>
      <c r="C491" s="11">
        <v>1.0</v>
      </c>
      <c r="D491" s="9" t="s">
        <v>65</v>
      </c>
      <c r="E491" s="11">
        <v>3050.0</v>
      </c>
      <c r="F491" s="9" t="s">
        <v>1661</v>
      </c>
      <c r="G491" s="9" t="s">
        <v>1582</v>
      </c>
      <c r="H491" s="9" t="s">
        <v>1583</v>
      </c>
      <c r="I491" s="9" t="s">
        <v>1665</v>
      </c>
      <c r="J491" s="10">
        <v>43831.0</v>
      </c>
      <c r="K491" s="10">
        <v>44196.0</v>
      </c>
      <c r="L491" s="9" t="s">
        <v>1662</v>
      </c>
      <c r="M491" s="9" t="s">
        <v>1663</v>
      </c>
      <c r="N491" s="12">
        <v>4.8924E7</v>
      </c>
      <c r="O491" s="9" t="s">
        <v>1586</v>
      </c>
    </row>
    <row r="492">
      <c r="A492" s="9" t="s">
        <v>1229</v>
      </c>
      <c r="B492" s="10">
        <v>44561.0</v>
      </c>
      <c r="C492" s="11">
        <v>1.0</v>
      </c>
      <c r="D492" s="9" t="s">
        <v>132</v>
      </c>
      <c r="E492" s="11">
        <v>3824.0</v>
      </c>
      <c r="F492" s="9" t="s">
        <v>1661</v>
      </c>
      <c r="G492" s="9" t="s">
        <v>1582</v>
      </c>
      <c r="H492" s="9" t="s">
        <v>1583</v>
      </c>
      <c r="I492" s="9" t="s">
        <v>1665</v>
      </c>
      <c r="J492" s="10">
        <v>43831.0</v>
      </c>
      <c r="K492" s="10">
        <v>44196.0</v>
      </c>
      <c r="L492" s="9" t="s">
        <v>1662</v>
      </c>
      <c r="M492" s="9" t="s">
        <v>1663</v>
      </c>
      <c r="N492" s="12">
        <v>9.71969E8</v>
      </c>
      <c r="O492" s="9" t="s">
        <v>1586</v>
      </c>
    </row>
    <row r="493">
      <c r="A493" s="9" t="s">
        <v>1230</v>
      </c>
      <c r="B493" s="10">
        <v>44561.0</v>
      </c>
      <c r="C493" s="11">
        <v>1.0</v>
      </c>
      <c r="D493" s="9" t="s">
        <v>1231</v>
      </c>
      <c r="E493" s="11">
        <v>8893.0</v>
      </c>
      <c r="F493" s="9" t="s">
        <v>1661</v>
      </c>
      <c r="G493" s="9" t="s">
        <v>1582</v>
      </c>
      <c r="H493" s="9" t="s">
        <v>1583</v>
      </c>
      <c r="I493" s="9" t="s">
        <v>1665</v>
      </c>
      <c r="J493" s="10">
        <v>43831.0</v>
      </c>
      <c r="K493" s="10">
        <v>44196.0</v>
      </c>
      <c r="L493" s="9" t="s">
        <v>1662</v>
      </c>
      <c r="M493" s="9" t="s">
        <v>1663</v>
      </c>
      <c r="N493" s="12">
        <v>-9345000.0</v>
      </c>
      <c r="O493" s="9" t="s">
        <v>1586</v>
      </c>
    </row>
    <row r="494">
      <c r="A494" s="9" t="s">
        <v>1232</v>
      </c>
      <c r="B494" s="10">
        <v>44561.0</v>
      </c>
      <c r="C494" s="11">
        <v>1.0</v>
      </c>
      <c r="D494" s="9" t="s">
        <v>1233</v>
      </c>
      <c r="E494" s="11">
        <v>11207.0</v>
      </c>
      <c r="F494" s="9" t="s">
        <v>1661</v>
      </c>
      <c r="G494" s="9" t="s">
        <v>1582</v>
      </c>
      <c r="H494" s="9" t="s">
        <v>1583</v>
      </c>
      <c r="I494" s="9" t="s">
        <v>1665</v>
      </c>
      <c r="J494" s="10">
        <v>43831.0</v>
      </c>
      <c r="K494" s="10">
        <v>44196.0</v>
      </c>
      <c r="L494" s="9" t="s">
        <v>1662</v>
      </c>
      <c r="M494" s="9" t="s">
        <v>1663</v>
      </c>
      <c r="N494" s="12">
        <v>-706000.0</v>
      </c>
      <c r="O494" s="9" t="s">
        <v>1586</v>
      </c>
    </row>
    <row r="495">
      <c r="A495" s="9" t="s">
        <v>1234</v>
      </c>
      <c r="B495" s="10">
        <v>44561.0</v>
      </c>
      <c r="C495" s="11">
        <v>2.0</v>
      </c>
      <c r="D495" s="9" t="s">
        <v>384</v>
      </c>
      <c r="E495" s="11">
        <v>20028.0</v>
      </c>
      <c r="F495" s="9" t="s">
        <v>1661</v>
      </c>
      <c r="G495" s="9" t="s">
        <v>1582</v>
      </c>
      <c r="H495" s="9" t="s">
        <v>1583</v>
      </c>
      <c r="I495" s="9" t="s">
        <v>1665</v>
      </c>
      <c r="J495" s="10">
        <v>43831.0</v>
      </c>
      <c r="K495" s="10">
        <v>44196.0</v>
      </c>
      <c r="L495" s="9" t="s">
        <v>1662</v>
      </c>
      <c r="M495" s="9" t="s">
        <v>1663</v>
      </c>
      <c r="N495" s="12">
        <v>-2.02455E8</v>
      </c>
      <c r="O495" s="9" t="s">
        <v>1586</v>
      </c>
    </row>
    <row r="496">
      <c r="A496" s="9" t="s">
        <v>1235</v>
      </c>
      <c r="B496" s="10">
        <v>44561.0</v>
      </c>
      <c r="C496" s="11">
        <v>1.0</v>
      </c>
      <c r="D496" s="9" t="s">
        <v>1236</v>
      </c>
      <c r="E496" s="11">
        <v>26247.0</v>
      </c>
      <c r="F496" s="9" t="s">
        <v>1661</v>
      </c>
      <c r="G496" s="9" t="s">
        <v>1582</v>
      </c>
      <c r="H496" s="9" t="s">
        <v>1583</v>
      </c>
      <c r="I496" s="9" t="s">
        <v>1665</v>
      </c>
      <c r="J496" s="10">
        <v>43831.0</v>
      </c>
      <c r="K496" s="10">
        <v>44196.0</v>
      </c>
      <c r="L496" s="9" t="s">
        <v>1662</v>
      </c>
      <c r="M496" s="9" t="s">
        <v>1663</v>
      </c>
      <c r="N496" s="12">
        <v>1.15861E8</v>
      </c>
      <c r="O496" s="9" t="s">
        <v>1586</v>
      </c>
    </row>
    <row r="497">
      <c r="A497" s="9" t="s">
        <v>1237</v>
      </c>
      <c r="B497" s="10">
        <v>44561.0</v>
      </c>
      <c r="C497" s="11">
        <v>1.0</v>
      </c>
      <c r="D497" s="9" t="s">
        <v>225</v>
      </c>
      <c r="E497" s="11">
        <v>6700.0</v>
      </c>
      <c r="F497" s="9" t="s">
        <v>1661</v>
      </c>
      <c r="G497" s="9" t="s">
        <v>1582</v>
      </c>
      <c r="H497" s="9" t="s">
        <v>1583</v>
      </c>
      <c r="I497" s="9" t="s">
        <v>1665</v>
      </c>
      <c r="J497" s="10">
        <v>43831.0</v>
      </c>
      <c r="K497" s="10">
        <v>44196.0</v>
      </c>
      <c r="L497" s="9" t="s">
        <v>1662</v>
      </c>
      <c r="M497" s="9" t="s">
        <v>1663</v>
      </c>
      <c r="N497" s="12">
        <v>-9.0774E7</v>
      </c>
      <c r="O497" s="9" t="s">
        <v>1586</v>
      </c>
    </row>
    <row r="498">
      <c r="A498" s="9" t="s">
        <v>1238</v>
      </c>
      <c r="B498" s="10">
        <v>44561.0</v>
      </c>
      <c r="C498" s="11">
        <v>1.0</v>
      </c>
      <c r="D498" s="9" t="s">
        <v>393</v>
      </c>
      <c r="E498" s="11">
        <v>11070.0</v>
      </c>
      <c r="F498" s="9" t="s">
        <v>1661</v>
      </c>
      <c r="G498" s="9" t="s">
        <v>1582</v>
      </c>
      <c r="H498" s="9" t="s">
        <v>1583</v>
      </c>
      <c r="I498" s="9" t="s">
        <v>1665</v>
      </c>
      <c r="J498" s="10">
        <v>43831.0</v>
      </c>
      <c r="K498" s="10">
        <v>44196.0</v>
      </c>
      <c r="L498" s="9" t="s">
        <v>1662</v>
      </c>
      <c r="M498" s="9" t="s">
        <v>1663</v>
      </c>
      <c r="N498" s="12">
        <v>5.4402E7</v>
      </c>
      <c r="O498" s="9" t="s">
        <v>1586</v>
      </c>
    </row>
    <row r="499">
      <c r="A499" s="9" t="s">
        <v>1239</v>
      </c>
      <c r="B499" s="10">
        <v>44561.0</v>
      </c>
      <c r="C499" s="11">
        <v>2.0</v>
      </c>
      <c r="D499" s="9" t="s">
        <v>378</v>
      </c>
      <c r="E499" s="11">
        <v>18465.0</v>
      </c>
      <c r="F499" s="9" t="s">
        <v>1661</v>
      </c>
      <c r="G499" s="9" t="s">
        <v>1582</v>
      </c>
      <c r="H499" s="9" t="s">
        <v>1583</v>
      </c>
      <c r="I499" s="9" t="s">
        <v>1665</v>
      </c>
      <c r="J499" s="10">
        <v>43831.0</v>
      </c>
      <c r="K499" s="10">
        <v>44196.0</v>
      </c>
      <c r="L499" s="9" t="s">
        <v>1662</v>
      </c>
      <c r="M499" s="9" t="s">
        <v>1663</v>
      </c>
      <c r="N499" s="12">
        <v>8.93383E8</v>
      </c>
      <c r="O499" s="9" t="s">
        <v>1586</v>
      </c>
    </row>
    <row r="500">
      <c r="A500" s="9" t="s">
        <v>1240</v>
      </c>
      <c r="B500" s="10">
        <v>44561.0</v>
      </c>
      <c r="C500" s="11">
        <v>1.0</v>
      </c>
      <c r="D500" s="9" t="s">
        <v>119</v>
      </c>
      <c r="E500" s="11">
        <v>16373.0</v>
      </c>
      <c r="F500" s="9" t="s">
        <v>1661</v>
      </c>
      <c r="G500" s="9" t="s">
        <v>1582</v>
      </c>
      <c r="H500" s="9" t="s">
        <v>1583</v>
      </c>
      <c r="I500" s="9" t="s">
        <v>1665</v>
      </c>
      <c r="J500" s="10">
        <v>43831.0</v>
      </c>
      <c r="K500" s="10">
        <v>44196.0</v>
      </c>
      <c r="L500" s="9" t="s">
        <v>1662</v>
      </c>
      <c r="M500" s="9" t="s">
        <v>1663</v>
      </c>
      <c r="N500" s="12">
        <v>-2.4715E8</v>
      </c>
      <c r="O500" s="9" t="s">
        <v>1586</v>
      </c>
    </row>
    <row r="501">
      <c r="A501" s="9" t="s">
        <v>1241</v>
      </c>
      <c r="B501" s="10">
        <v>44561.0</v>
      </c>
      <c r="C501" s="11">
        <v>1.0</v>
      </c>
      <c r="D501" s="9" t="s">
        <v>1242</v>
      </c>
      <c r="E501" s="11">
        <v>24180.0</v>
      </c>
      <c r="F501" s="9" t="s">
        <v>1661</v>
      </c>
      <c r="G501" s="9" t="s">
        <v>1582</v>
      </c>
      <c r="H501" s="9" t="s">
        <v>1583</v>
      </c>
      <c r="I501" s="9" t="s">
        <v>1665</v>
      </c>
      <c r="J501" s="10">
        <v>43831.0</v>
      </c>
      <c r="K501" s="10">
        <v>44196.0</v>
      </c>
      <c r="L501" s="9" t="s">
        <v>1664</v>
      </c>
      <c r="M501" s="9" t="s">
        <v>1663</v>
      </c>
      <c r="N501" s="12">
        <v>-1.481516E9</v>
      </c>
      <c r="O501" s="9" t="s">
        <v>1586</v>
      </c>
    </row>
    <row r="502">
      <c r="A502" s="9" t="s">
        <v>1243</v>
      </c>
      <c r="B502" s="10">
        <v>44561.0</v>
      </c>
      <c r="C502" s="11">
        <v>2.0</v>
      </c>
      <c r="D502" s="9" t="s">
        <v>350</v>
      </c>
      <c r="E502" s="11">
        <v>10880.0</v>
      </c>
      <c r="F502" s="9" t="s">
        <v>1661</v>
      </c>
      <c r="G502" s="9" t="s">
        <v>1582</v>
      </c>
      <c r="H502" s="9" t="s">
        <v>1583</v>
      </c>
      <c r="I502" s="9" t="s">
        <v>1665</v>
      </c>
      <c r="J502" s="10">
        <v>43831.0</v>
      </c>
      <c r="K502" s="10">
        <v>44196.0</v>
      </c>
      <c r="L502" s="9" t="s">
        <v>1662</v>
      </c>
      <c r="M502" s="9" t="s">
        <v>1663</v>
      </c>
      <c r="N502" s="12">
        <v>2.11E7</v>
      </c>
      <c r="O502" s="9" t="s">
        <v>1586</v>
      </c>
    </row>
    <row r="503">
      <c r="A503" s="9" t="s">
        <v>1244</v>
      </c>
      <c r="B503" s="10">
        <v>44561.0</v>
      </c>
      <c r="C503" s="11">
        <v>2.0</v>
      </c>
      <c r="D503" s="9" t="s">
        <v>323</v>
      </c>
      <c r="E503" s="11">
        <v>9989.0</v>
      </c>
      <c r="F503" s="9" t="s">
        <v>1661</v>
      </c>
      <c r="G503" s="9" t="s">
        <v>1582</v>
      </c>
      <c r="H503" s="9" t="s">
        <v>1583</v>
      </c>
      <c r="I503" s="9" t="s">
        <v>1665</v>
      </c>
      <c r="J503" s="10">
        <v>43831.0</v>
      </c>
      <c r="K503" s="10">
        <v>44196.0</v>
      </c>
      <c r="L503" s="9" t="s">
        <v>1662</v>
      </c>
      <c r="M503" s="9" t="s">
        <v>1663</v>
      </c>
      <c r="N503" s="12">
        <v>-4.12911E8</v>
      </c>
      <c r="O503" s="9" t="s">
        <v>1586</v>
      </c>
    </row>
    <row r="504">
      <c r="A504" s="9" t="s">
        <v>1245</v>
      </c>
      <c r="B504" s="10">
        <v>44286.0</v>
      </c>
      <c r="C504" s="11">
        <v>1.0</v>
      </c>
      <c r="D504" s="9" t="s">
        <v>1246</v>
      </c>
      <c r="E504" s="11">
        <v>25917.0</v>
      </c>
      <c r="F504" s="9" t="s">
        <v>1661</v>
      </c>
      <c r="G504" s="9" t="s">
        <v>1582</v>
      </c>
      <c r="H504" s="9" t="s">
        <v>1583</v>
      </c>
      <c r="I504" s="9" t="s">
        <v>1665</v>
      </c>
      <c r="J504" s="10">
        <v>43556.0</v>
      </c>
      <c r="K504" s="10">
        <v>43921.0</v>
      </c>
      <c r="L504" s="9" t="s">
        <v>1662</v>
      </c>
      <c r="M504" s="9" t="s">
        <v>1663</v>
      </c>
      <c r="N504" s="12">
        <v>2.056092E9</v>
      </c>
      <c r="O504" s="9" t="s">
        <v>1586</v>
      </c>
    </row>
    <row r="505">
      <c r="A505" s="9" t="s">
        <v>1247</v>
      </c>
      <c r="B505" s="10">
        <v>44561.0</v>
      </c>
      <c r="C505" s="11">
        <v>1.0</v>
      </c>
      <c r="D505" s="9" t="s">
        <v>361</v>
      </c>
      <c r="E505" s="11">
        <v>11231.0</v>
      </c>
      <c r="F505" s="9" t="s">
        <v>1661</v>
      </c>
      <c r="G505" s="9" t="s">
        <v>1582</v>
      </c>
      <c r="H505" s="9" t="s">
        <v>1583</v>
      </c>
      <c r="I505" s="9" t="s">
        <v>1665</v>
      </c>
      <c r="J505" s="10">
        <v>43831.0</v>
      </c>
      <c r="K505" s="10">
        <v>44196.0</v>
      </c>
      <c r="L505" s="9" t="s">
        <v>1662</v>
      </c>
      <c r="M505" s="9" t="s">
        <v>1663</v>
      </c>
      <c r="N505" s="12">
        <v>1.28E7</v>
      </c>
      <c r="O505" s="9" t="s">
        <v>1586</v>
      </c>
    </row>
    <row r="506">
      <c r="A506" s="9" t="s">
        <v>1248</v>
      </c>
      <c r="B506" s="10">
        <v>44561.0</v>
      </c>
      <c r="C506" s="11">
        <v>1.0</v>
      </c>
      <c r="D506" s="9" t="s">
        <v>126</v>
      </c>
      <c r="E506" s="11">
        <v>3328.0</v>
      </c>
      <c r="F506" s="9" t="s">
        <v>1661</v>
      </c>
      <c r="G506" s="9" t="s">
        <v>1582</v>
      </c>
      <c r="H506" s="9" t="s">
        <v>1583</v>
      </c>
      <c r="I506" s="9" t="s">
        <v>1665</v>
      </c>
      <c r="J506" s="10">
        <v>43831.0</v>
      </c>
      <c r="K506" s="10">
        <v>44196.0</v>
      </c>
      <c r="L506" s="9" t="s">
        <v>1662</v>
      </c>
      <c r="M506" s="9" t="s">
        <v>1663</v>
      </c>
      <c r="N506" s="12">
        <v>2.107774E9</v>
      </c>
      <c r="O506" s="9" t="s">
        <v>1586</v>
      </c>
    </row>
    <row r="507">
      <c r="A507" s="9" t="s">
        <v>1249</v>
      </c>
      <c r="B507" s="10">
        <v>44561.0</v>
      </c>
      <c r="C507" s="11">
        <v>1.0</v>
      </c>
      <c r="D507" s="9" t="s">
        <v>1250</v>
      </c>
      <c r="E507" s="11">
        <v>26484.0</v>
      </c>
      <c r="F507" s="9" t="s">
        <v>1661</v>
      </c>
      <c r="G507" s="9" t="s">
        <v>1582</v>
      </c>
      <c r="H507" s="9" t="s">
        <v>1583</v>
      </c>
      <c r="I507" s="9" t="s">
        <v>1665</v>
      </c>
      <c r="J507" s="10">
        <v>43831.0</v>
      </c>
      <c r="K507" s="10">
        <v>44196.0</v>
      </c>
      <c r="L507" s="9" t="s">
        <v>1662</v>
      </c>
      <c r="M507" s="9" t="s">
        <v>1663</v>
      </c>
      <c r="N507" s="12">
        <v>-2.56049E8</v>
      </c>
      <c r="O507" s="9" t="s">
        <v>1586</v>
      </c>
    </row>
    <row r="508">
      <c r="A508" s="9" t="s">
        <v>1251</v>
      </c>
      <c r="B508" s="10">
        <v>44561.0</v>
      </c>
      <c r="C508" s="11">
        <v>1.0</v>
      </c>
      <c r="D508" s="9" t="s">
        <v>383</v>
      </c>
      <c r="E508" s="11">
        <v>4170.0</v>
      </c>
      <c r="F508" s="9" t="s">
        <v>1661</v>
      </c>
      <c r="G508" s="9" t="s">
        <v>1582</v>
      </c>
      <c r="H508" s="9" t="s">
        <v>1583</v>
      </c>
      <c r="I508" s="9" t="s">
        <v>1665</v>
      </c>
      <c r="J508" s="10">
        <v>43831.0</v>
      </c>
      <c r="K508" s="10">
        <v>44196.0</v>
      </c>
      <c r="L508" s="9" t="s">
        <v>1662</v>
      </c>
      <c r="M508" s="9" t="s">
        <v>1663</v>
      </c>
      <c r="N508" s="12">
        <v>2.6712713E10</v>
      </c>
      <c r="O508" s="9" t="s">
        <v>1586</v>
      </c>
    </row>
    <row r="509">
      <c r="A509" s="9" t="s">
        <v>1252</v>
      </c>
      <c r="B509" s="10">
        <v>44561.0</v>
      </c>
      <c r="C509" s="11">
        <v>1.0</v>
      </c>
      <c r="D509" s="9" t="s">
        <v>216</v>
      </c>
      <c r="E509" s="11">
        <v>3980.0</v>
      </c>
      <c r="F509" s="9" t="s">
        <v>1661</v>
      </c>
      <c r="G509" s="9" t="s">
        <v>1582</v>
      </c>
      <c r="H509" s="9" t="s">
        <v>1583</v>
      </c>
      <c r="I509" s="9" t="s">
        <v>1665</v>
      </c>
      <c r="J509" s="10">
        <v>43831.0</v>
      </c>
      <c r="K509" s="10">
        <v>44196.0</v>
      </c>
      <c r="L509" s="9" t="s">
        <v>1662</v>
      </c>
      <c r="M509" s="9" t="s">
        <v>1663</v>
      </c>
      <c r="N509" s="12">
        <v>2.365763E9</v>
      </c>
      <c r="O509" s="9" t="s">
        <v>1586</v>
      </c>
    </row>
    <row r="510">
      <c r="A510" s="9" t="s">
        <v>1253</v>
      </c>
      <c r="B510" s="10">
        <v>44561.0</v>
      </c>
      <c r="C510" s="11">
        <v>1.0</v>
      </c>
      <c r="D510" s="9" t="s">
        <v>1254</v>
      </c>
      <c r="E510" s="11">
        <v>24791.0</v>
      </c>
      <c r="F510" s="9" t="s">
        <v>1661</v>
      </c>
      <c r="G510" s="9" t="s">
        <v>1582</v>
      </c>
      <c r="H510" s="9" t="s">
        <v>1589</v>
      </c>
      <c r="I510" s="9" t="s">
        <v>1665</v>
      </c>
      <c r="J510" s="10">
        <v>43831.0</v>
      </c>
      <c r="K510" s="10">
        <v>44196.0</v>
      </c>
      <c r="L510" s="9" t="s">
        <v>1662</v>
      </c>
      <c r="M510" s="9" t="s">
        <v>1663</v>
      </c>
      <c r="N510" s="12">
        <v>-1.99458E8</v>
      </c>
      <c r="O510" s="9" t="s">
        <v>1586</v>
      </c>
    </row>
    <row r="511">
      <c r="A511" s="9" t="s">
        <v>1255</v>
      </c>
      <c r="B511" s="10">
        <v>44561.0</v>
      </c>
      <c r="C511" s="11">
        <v>1.0</v>
      </c>
      <c r="D511" s="9" t="s">
        <v>1256</v>
      </c>
      <c r="E511" s="11">
        <v>24805.0</v>
      </c>
      <c r="F511" s="9" t="s">
        <v>1661</v>
      </c>
      <c r="G511" s="9" t="s">
        <v>1582</v>
      </c>
      <c r="H511" s="9" t="s">
        <v>1589</v>
      </c>
      <c r="I511" s="9" t="s">
        <v>1665</v>
      </c>
      <c r="J511" s="10">
        <v>43831.0</v>
      </c>
      <c r="K511" s="10">
        <v>44196.0</v>
      </c>
      <c r="L511" s="9" t="s">
        <v>1662</v>
      </c>
      <c r="M511" s="9" t="s">
        <v>1663</v>
      </c>
      <c r="N511" s="12">
        <v>1.46672109E11</v>
      </c>
      <c r="O511" s="9" t="s">
        <v>1586</v>
      </c>
    </row>
    <row r="512">
      <c r="A512" s="9" t="s">
        <v>1257</v>
      </c>
      <c r="B512" s="10">
        <v>44561.0</v>
      </c>
      <c r="C512" s="11">
        <v>2.0</v>
      </c>
      <c r="D512" s="9" t="s">
        <v>112</v>
      </c>
      <c r="E512" s="11">
        <v>16616.0</v>
      </c>
      <c r="F512" s="9" t="s">
        <v>1661</v>
      </c>
      <c r="G512" s="9" t="s">
        <v>1582</v>
      </c>
      <c r="H512" s="9" t="s">
        <v>1583</v>
      </c>
      <c r="I512" s="9" t="s">
        <v>1665</v>
      </c>
      <c r="J512" s="10">
        <v>43831.0</v>
      </c>
      <c r="K512" s="10">
        <v>44196.0</v>
      </c>
      <c r="L512" s="9" t="s">
        <v>1662</v>
      </c>
      <c r="M512" s="9" t="s">
        <v>1663</v>
      </c>
      <c r="N512" s="12">
        <v>3.52075E8</v>
      </c>
      <c r="O512" s="9" t="s">
        <v>1586</v>
      </c>
    </row>
    <row r="513">
      <c r="A513" s="9" t="s">
        <v>1258</v>
      </c>
      <c r="B513" s="10">
        <v>44561.0</v>
      </c>
      <c r="C513" s="11">
        <v>1.0</v>
      </c>
      <c r="D513" s="9" t="s">
        <v>380</v>
      </c>
      <c r="E513" s="11">
        <v>11592.0</v>
      </c>
      <c r="F513" s="9" t="s">
        <v>1661</v>
      </c>
      <c r="G513" s="9" t="s">
        <v>1582</v>
      </c>
      <c r="H513" s="9" t="s">
        <v>1583</v>
      </c>
      <c r="I513" s="9" t="s">
        <v>1665</v>
      </c>
      <c r="J513" s="10">
        <v>43831.0</v>
      </c>
      <c r="K513" s="10">
        <v>44196.0</v>
      </c>
      <c r="L513" s="9" t="s">
        <v>1662</v>
      </c>
      <c r="M513" s="9" t="s">
        <v>1663</v>
      </c>
      <c r="N513" s="12">
        <v>3.67666E8</v>
      </c>
      <c r="O513" s="9" t="s">
        <v>1586</v>
      </c>
    </row>
    <row r="514">
      <c r="A514" s="9" t="s">
        <v>1259</v>
      </c>
      <c r="B514" s="10">
        <v>44561.0</v>
      </c>
      <c r="C514" s="11">
        <v>1.0</v>
      </c>
      <c r="D514" s="9" t="s">
        <v>1260</v>
      </c>
      <c r="E514" s="11">
        <v>1309.0</v>
      </c>
      <c r="F514" s="9" t="s">
        <v>1661</v>
      </c>
      <c r="G514" s="9" t="s">
        <v>1582</v>
      </c>
      <c r="H514" s="9" t="s">
        <v>1583</v>
      </c>
      <c r="I514" s="9" t="s">
        <v>1665</v>
      </c>
      <c r="J514" s="10">
        <v>43831.0</v>
      </c>
      <c r="K514" s="10">
        <v>44196.0</v>
      </c>
      <c r="L514" s="9" t="s">
        <v>1664</v>
      </c>
      <c r="M514" s="9" t="s">
        <v>1663</v>
      </c>
      <c r="N514" s="12">
        <v>2454000.0</v>
      </c>
      <c r="O514" s="9" t="s">
        <v>1586</v>
      </c>
    </row>
    <row r="515">
      <c r="A515" s="9" t="s">
        <v>1261</v>
      </c>
      <c r="B515" s="10">
        <v>44561.0</v>
      </c>
      <c r="C515" s="11">
        <v>1.0</v>
      </c>
      <c r="D515" s="9" t="s">
        <v>1262</v>
      </c>
      <c r="E515" s="11">
        <v>24295.0</v>
      </c>
      <c r="F515" s="9" t="s">
        <v>1661</v>
      </c>
      <c r="G515" s="9" t="s">
        <v>1582</v>
      </c>
      <c r="H515" s="9" t="s">
        <v>1583</v>
      </c>
      <c r="I515" s="9" t="s">
        <v>1665</v>
      </c>
      <c r="J515" s="10">
        <v>43831.0</v>
      </c>
      <c r="K515" s="10">
        <v>44196.0</v>
      </c>
      <c r="L515" s="9" t="s">
        <v>1662</v>
      </c>
      <c r="M515" s="9" t="s">
        <v>1663</v>
      </c>
      <c r="N515" s="12">
        <v>3.905E9</v>
      </c>
      <c r="O515" s="9" t="s">
        <v>1586</v>
      </c>
    </row>
    <row r="516">
      <c r="A516" s="9" t="s">
        <v>1263</v>
      </c>
      <c r="B516" s="10">
        <v>44561.0</v>
      </c>
      <c r="C516" s="11">
        <v>2.0</v>
      </c>
      <c r="D516" s="9" t="s">
        <v>1264</v>
      </c>
      <c r="E516" s="11">
        <v>25267.0</v>
      </c>
      <c r="F516" s="9" t="s">
        <v>1661</v>
      </c>
      <c r="G516" s="9" t="s">
        <v>1582</v>
      </c>
      <c r="H516" s="9" t="s">
        <v>1583</v>
      </c>
      <c r="I516" s="9" t="s">
        <v>1665</v>
      </c>
      <c r="J516" s="10">
        <v>43831.0</v>
      </c>
      <c r="K516" s="10">
        <v>44196.0</v>
      </c>
      <c r="L516" s="9" t="s">
        <v>1662</v>
      </c>
      <c r="M516" s="9" t="s">
        <v>1663</v>
      </c>
      <c r="N516" s="12">
        <v>0.0</v>
      </c>
      <c r="O516" s="9" t="s">
        <v>1586</v>
      </c>
    </row>
    <row r="517">
      <c r="A517" s="9" t="s">
        <v>1265</v>
      </c>
      <c r="B517" s="10">
        <v>44561.0</v>
      </c>
      <c r="C517" s="11">
        <v>1.0</v>
      </c>
      <c r="D517" s="9" t="s">
        <v>1266</v>
      </c>
      <c r="E517" s="11">
        <v>24970.0</v>
      </c>
      <c r="F517" s="9" t="s">
        <v>1661</v>
      </c>
      <c r="G517" s="9" t="s">
        <v>1582</v>
      </c>
      <c r="H517" s="9" t="s">
        <v>1589</v>
      </c>
      <c r="I517" s="9" t="s">
        <v>1665</v>
      </c>
      <c r="J517" s="10">
        <v>43831.0</v>
      </c>
      <c r="K517" s="10">
        <v>44196.0</v>
      </c>
      <c r="L517" s="9" t="s">
        <v>1662</v>
      </c>
      <c r="M517" s="9" t="s">
        <v>1663</v>
      </c>
      <c r="N517" s="12">
        <v>-2.67329E8</v>
      </c>
      <c r="O517" s="9" t="s">
        <v>1586</v>
      </c>
    </row>
    <row r="518">
      <c r="A518" s="9" t="s">
        <v>1267</v>
      </c>
      <c r="B518" s="10">
        <v>44561.0</v>
      </c>
      <c r="C518" s="11">
        <v>1.0</v>
      </c>
      <c r="D518" s="9" t="s">
        <v>1268</v>
      </c>
      <c r="E518" s="11">
        <v>25739.0</v>
      </c>
      <c r="F518" s="9" t="s">
        <v>1661</v>
      </c>
      <c r="G518" s="9" t="s">
        <v>1582</v>
      </c>
      <c r="H518" s="9" t="s">
        <v>1583</v>
      </c>
      <c r="I518" s="9" t="s">
        <v>1665</v>
      </c>
      <c r="J518" s="10">
        <v>43831.0</v>
      </c>
      <c r="K518" s="10">
        <v>44196.0</v>
      </c>
      <c r="L518" s="9" t="s">
        <v>1662</v>
      </c>
      <c r="M518" s="9" t="s">
        <v>1663</v>
      </c>
      <c r="N518" s="12">
        <v>7.0413E7</v>
      </c>
      <c r="O518" s="9" t="s">
        <v>1586</v>
      </c>
    </row>
    <row r="519">
      <c r="A519" s="9" t="s">
        <v>1269</v>
      </c>
      <c r="B519" s="10">
        <v>44561.0</v>
      </c>
      <c r="C519" s="11">
        <v>1.0</v>
      </c>
      <c r="D519" s="9" t="s">
        <v>1270</v>
      </c>
      <c r="E519" s="11">
        <v>26107.0</v>
      </c>
      <c r="F519" s="9" t="s">
        <v>1661</v>
      </c>
      <c r="G519" s="9" t="s">
        <v>1582</v>
      </c>
      <c r="H519" s="9" t="s">
        <v>1583</v>
      </c>
      <c r="I519" s="9" t="s">
        <v>1665</v>
      </c>
      <c r="J519" s="10">
        <v>43831.0</v>
      </c>
      <c r="K519" s="10">
        <v>44196.0</v>
      </c>
      <c r="L519" s="9" t="s">
        <v>1662</v>
      </c>
      <c r="M519" s="9" t="s">
        <v>1663</v>
      </c>
      <c r="N519" s="12">
        <v>-1022000.0</v>
      </c>
      <c r="O519" s="9" t="s">
        <v>1586</v>
      </c>
    </row>
    <row r="520">
      <c r="A520" s="9" t="s">
        <v>1271</v>
      </c>
      <c r="B520" s="10">
        <v>44561.0</v>
      </c>
      <c r="C520" s="11">
        <v>1.0</v>
      </c>
      <c r="D520" s="9" t="s">
        <v>1272</v>
      </c>
      <c r="E520" s="11">
        <v>26263.0</v>
      </c>
      <c r="F520" s="9" t="s">
        <v>1661</v>
      </c>
      <c r="G520" s="9" t="s">
        <v>1582</v>
      </c>
      <c r="H520" s="9" t="s">
        <v>1583</v>
      </c>
      <c r="I520" s="9" t="s">
        <v>1665</v>
      </c>
      <c r="J520" s="10">
        <v>43831.0</v>
      </c>
      <c r="K520" s="10">
        <v>44196.0</v>
      </c>
      <c r="L520" s="9" t="s">
        <v>1662</v>
      </c>
      <c r="M520" s="9" t="s">
        <v>1663</v>
      </c>
      <c r="N520" s="12">
        <v>0.0</v>
      </c>
      <c r="O520" s="9" t="s">
        <v>1586</v>
      </c>
    </row>
    <row r="521">
      <c r="A521" s="9" t="s">
        <v>1273</v>
      </c>
      <c r="B521" s="10">
        <v>44561.0</v>
      </c>
      <c r="C521" s="11">
        <v>1.0</v>
      </c>
      <c r="D521" s="9" t="s">
        <v>1274</v>
      </c>
      <c r="E521" s="11">
        <v>26581.0</v>
      </c>
      <c r="F521" s="9" t="s">
        <v>1661</v>
      </c>
      <c r="G521" s="9" t="s">
        <v>1582</v>
      </c>
      <c r="H521" s="9" t="s">
        <v>1583</v>
      </c>
      <c r="I521" s="9" t="s">
        <v>1665</v>
      </c>
      <c r="J521" s="10">
        <v>43831.0</v>
      </c>
      <c r="K521" s="10">
        <v>44196.0</v>
      </c>
      <c r="L521" s="9" t="s">
        <v>1662</v>
      </c>
      <c r="M521" s="9" t="s">
        <v>1663</v>
      </c>
      <c r="N521" s="12">
        <v>-1.3862E7</v>
      </c>
      <c r="O521" s="9" t="s">
        <v>1586</v>
      </c>
    </row>
    <row r="522">
      <c r="A522" s="9" t="s">
        <v>1275</v>
      </c>
      <c r="B522" s="10">
        <v>44561.0</v>
      </c>
      <c r="C522" s="11">
        <v>1.0</v>
      </c>
      <c r="D522" s="9" t="s">
        <v>1276</v>
      </c>
      <c r="E522" s="11">
        <v>25380.0</v>
      </c>
      <c r="F522" s="9" t="s">
        <v>1661</v>
      </c>
      <c r="G522" s="9" t="s">
        <v>1582</v>
      </c>
      <c r="H522" s="9" t="s">
        <v>1583</v>
      </c>
      <c r="I522" s="9" t="s">
        <v>1665</v>
      </c>
      <c r="J522" s="10">
        <v>43831.0</v>
      </c>
      <c r="K522" s="10">
        <v>44196.0</v>
      </c>
      <c r="L522" s="9" t="s">
        <v>1662</v>
      </c>
      <c r="M522" s="9" t="s">
        <v>1663</v>
      </c>
      <c r="N522" s="12">
        <v>2085000.0</v>
      </c>
      <c r="O522" s="9" t="s">
        <v>1586</v>
      </c>
    </row>
    <row r="523">
      <c r="A523" s="9" t="s">
        <v>1277</v>
      </c>
      <c r="B523" s="10">
        <v>44561.0</v>
      </c>
      <c r="C523" s="11">
        <v>2.0</v>
      </c>
      <c r="D523" s="9" t="s">
        <v>1278</v>
      </c>
      <c r="E523" s="11">
        <v>23302.0</v>
      </c>
      <c r="F523" s="9" t="s">
        <v>1661</v>
      </c>
      <c r="G523" s="9" t="s">
        <v>1582</v>
      </c>
      <c r="H523" s="9" t="s">
        <v>1589</v>
      </c>
      <c r="I523" s="9" t="s">
        <v>1665</v>
      </c>
      <c r="J523" s="10">
        <v>43831.0</v>
      </c>
      <c r="K523" s="10">
        <v>44196.0</v>
      </c>
      <c r="L523" s="9" t="s">
        <v>1662</v>
      </c>
      <c r="M523" s="9" t="s">
        <v>1663</v>
      </c>
      <c r="N523" s="12">
        <v>1.0068258E10</v>
      </c>
      <c r="O523" s="9" t="s">
        <v>1586</v>
      </c>
    </row>
    <row r="524">
      <c r="A524" s="9" t="s">
        <v>1279</v>
      </c>
      <c r="B524" s="10">
        <v>44561.0</v>
      </c>
      <c r="C524" s="11">
        <v>1.0</v>
      </c>
      <c r="D524" s="9" t="s">
        <v>1280</v>
      </c>
      <c r="E524" s="11">
        <v>26948.0</v>
      </c>
      <c r="F524" s="9" t="s">
        <v>1661</v>
      </c>
      <c r="G524" s="9" t="s">
        <v>1582</v>
      </c>
      <c r="H524" s="9" t="s">
        <v>1583</v>
      </c>
      <c r="I524" s="9" t="s">
        <v>1665</v>
      </c>
      <c r="J524" s="10">
        <v>43837.0</v>
      </c>
      <c r="K524" s="10">
        <v>44196.0</v>
      </c>
      <c r="L524" s="9" t="s">
        <v>1662</v>
      </c>
      <c r="M524" s="9" t="s">
        <v>1663</v>
      </c>
      <c r="N524" s="12">
        <v>1.6249E7</v>
      </c>
      <c r="O524" s="9" t="s">
        <v>1586</v>
      </c>
    </row>
    <row r="525">
      <c r="A525" s="9" t="s">
        <v>1281</v>
      </c>
      <c r="B525" s="10">
        <v>44561.0</v>
      </c>
      <c r="C525" s="11">
        <v>1.0</v>
      </c>
      <c r="D525" s="9" t="s">
        <v>1282</v>
      </c>
      <c r="E525" s="11">
        <v>26875.0</v>
      </c>
      <c r="F525" s="9" t="s">
        <v>1661</v>
      </c>
      <c r="G525" s="9" t="s">
        <v>1582</v>
      </c>
      <c r="H525" s="9" t="s">
        <v>1583</v>
      </c>
      <c r="I525" s="9" t="s">
        <v>1665</v>
      </c>
      <c r="J525" s="10">
        <v>43831.0</v>
      </c>
      <c r="K525" s="10">
        <v>44196.0</v>
      </c>
      <c r="L525" s="9" t="s">
        <v>1662</v>
      </c>
      <c r="M525" s="9" t="s">
        <v>1663</v>
      </c>
      <c r="N525" s="12">
        <v>2.9715E7</v>
      </c>
      <c r="O525" s="9" t="s">
        <v>1586</v>
      </c>
    </row>
    <row r="526">
      <c r="A526" s="9" t="s">
        <v>1283</v>
      </c>
      <c r="B526" s="10">
        <v>44561.0</v>
      </c>
      <c r="C526" s="11">
        <v>1.0</v>
      </c>
      <c r="D526" s="9" t="s">
        <v>1284</v>
      </c>
      <c r="E526" s="11">
        <v>25054.0</v>
      </c>
      <c r="F526" s="9" t="s">
        <v>1661</v>
      </c>
      <c r="G526" s="9" t="s">
        <v>1582</v>
      </c>
      <c r="H526" s="9" t="s">
        <v>1589</v>
      </c>
      <c r="I526" s="9" t="s">
        <v>1665</v>
      </c>
      <c r="J526" s="10">
        <v>43831.0</v>
      </c>
      <c r="K526" s="10">
        <v>44196.0</v>
      </c>
      <c r="L526" s="9" t="s">
        <v>1662</v>
      </c>
      <c r="M526" s="9" t="s">
        <v>1663</v>
      </c>
      <c r="N526" s="12">
        <v>-9813000.0</v>
      </c>
      <c r="O526" s="9" t="s">
        <v>1586</v>
      </c>
    </row>
    <row r="527">
      <c r="A527" s="9" t="s">
        <v>1285</v>
      </c>
      <c r="B527" s="10">
        <v>44561.0</v>
      </c>
      <c r="C527" s="11">
        <v>2.0</v>
      </c>
      <c r="D527" s="9" t="s">
        <v>1286</v>
      </c>
      <c r="E527" s="11">
        <v>23817.0</v>
      </c>
      <c r="F527" s="9" t="s">
        <v>1661</v>
      </c>
      <c r="G527" s="9" t="s">
        <v>1582</v>
      </c>
      <c r="H527" s="9" t="s">
        <v>1583</v>
      </c>
      <c r="I527" s="9" t="s">
        <v>1665</v>
      </c>
      <c r="J527" s="10">
        <v>43831.0</v>
      </c>
      <c r="K527" s="10">
        <v>44196.0</v>
      </c>
      <c r="L527" s="9" t="s">
        <v>1662</v>
      </c>
      <c r="M527" s="9" t="s">
        <v>1663</v>
      </c>
      <c r="N527" s="12">
        <v>4.2286E7</v>
      </c>
      <c r="O527" s="9" t="s">
        <v>1586</v>
      </c>
    </row>
    <row r="528">
      <c r="A528" s="9" t="s">
        <v>1287</v>
      </c>
      <c r="B528" s="10">
        <v>44561.0</v>
      </c>
      <c r="C528" s="11">
        <v>1.0</v>
      </c>
      <c r="D528" s="9" t="s">
        <v>1288</v>
      </c>
      <c r="E528" s="11">
        <v>26018.0</v>
      </c>
      <c r="F528" s="9" t="s">
        <v>1661</v>
      </c>
      <c r="G528" s="9" t="s">
        <v>1582</v>
      </c>
      <c r="H528" s="9" t="s">
        <v>1583</v>
      </c>
      <c r="I528" s="9" t="s">
        <v>1665</v>
      </c>
      <c r="J528" s="10">
        <v>43860.0</v>
      </c>
      <c r="K528" s="10">
        <v>44196.0</v>
      </c>
      <c r="L528" s="9" t="s">
        <v>1662</v>
      </c>
      <c r="M528" s="9" t="s">
        <v>1663</v>
      </c>
      <c r="N528" s="12">
        <v>0.0</v>
      </c>
      <c r="O528" s="9" t="s">
        <v>1586</v>
      </c>
    </row>
    <row r="529">
      <c r="A529" s="9" t="s">
        <v>1289</v>
      </c>
      <c r="B529" s="10">
        <v>44561.0</v>
      </c>
      <c r="C529" s="11">
        <v>1.0</v>
      </c>
      <c r="D529" s="9" t="s">
        <v>1290</v>
      </c>
      <c r="E529" s="11">
        <v>26859.0</v>
      </c>
      <c r="F529" s="9" t="s">
        <v>1661</v>
      </c>
      <c r="G529" s="9" t="s">
        <v>1582</v>
      </c>
      <c r="H529" s="9" t="s">
        <v>1583</v>
      </c>
      <c r="I529" s="9" t="s">
        <v>1665</v>
      </c>
      <c r="J529" s="10">
        <v>43831.0</v>
      </c>
      <c r="K529" s="10">
        <v>44196.0</v>
      </c>
      <c r="L529" s="9" t="s">
        <v>1662</v>
      </c>
      <c r="M529" s="9" t="s">
        <v>1663</v>
      </c>
      <c r="N529" s="12">
        <v>-1180000.0</v>
      </c>
      <c r="O529" s="9" t="s">
        <v>1586</v>
      </c>
    </row>
    <row r="530">
      <c r="A530" s="9" t="s">
        <v>1291</v>
      </c>
      <c r="B530" s="10">
        <v>44561.0</v>
      </c>
      <c r="C530" s="11">
        <v>1.0</v>
      </c>
      <c r="D530" s="9" t="s">
        <v>1292</v>
      </c>
      <c r="E530" s="11">
        <v>25593.0</v>
      </c>
      <c r="F530" s="9" t="s">
        <v>1661</v>
      </c>
      <c r="G530" s="9" t="s">
        <v>1582</v>
      </c>
      <c r="H530" s="9" t="s">
        <v>1583</v>
      </c>
      <c r="I530" s="9" t="s">
        <v>1665</v>
      </c>
      <c r="J530" s="10">
        <v>43831.0</v>
      </c>
      <c r="K530" s="10">
        <v>44196.0</v>
      </c>
      <c r="L530" s="9" t="s">
        <v>1662</v>
      </c>
      <c r="M530" s="9" t="s">
        <v>1663</v>
      </c>
      <c r="N530" s="12">
        <v>-30000.0</v>
      </c>
      <c r="O530" s="9" t="s">
        <v>1586</v>
      </c>
    </row>
    <row r="531">
      <c r="A531" s="9" t="s">
        <v>1293</v>
      </c>
      <c r="B531" s="10">
        <v>44561.0</v>
      </c>
      <c r="C531" s="11">
        <v>1.0</v>
      </c>
      <c r="D531" s="9" t="s">
        <v>1294</v>
      </c>
      <c r="E531" s="11">
        <v>25151.0</v>
      </c>
      <c r="F531" s="9" t="s">
        <v>1661</v>
      </c>
      <c r="G531" s="9" t="s">
        <v>1582</v>
      </c>
      <c r="H531" s="9" t="s">
        <v>1589</v>
      </c>
      <c r="I531" s="9" t="s">
        <v>1665</v>
      </c>
      <c r="J531" s="10">
        <v>44166.0</v>
      </c>
      <c r="K531" s="10">
        <v>44196.0</v>
      </c>
      <c r="L531" s="9" t="s">
        <v>1664</v>
      </c>
      <c r="M531" s="9" t="s">
        <v>1663</v>
      </c>
      <c r="N531" s="12">
        <v>-1113000.0</v>
      </c>
      <c r="O531" s="9" t="s">
        <v>1586</v>
      </c>
    </row>
    <row r="532">
      <c r="A532" s="9" t="s">
        <v>1295</v>
      </c>
      <c r="B532" s="10">
        <v>44561.0</v>
      </c>
      <c r="C532" s="11">
        <v>3.0</v>
      </c>
      <c r="D532" s="9" t="s">
        <v>1296</v>
      </c>
      <c r="E532" s="11">
        <v>25640.0</v>
      </c>
      <c r="F532" s="9" t="s">
        <v>1661</v>
      </c>
      <c r="G532" s="9" t="s">
        <v>1582</v>
      </c>
      <c r="H532" s="9" t="s">
        <v>1583</v>
      </c>
      <c r="I532" s="9" t="s">
        <v>1665</v>
      </c>
      <c r="J532" s="10">
        <v>43831.0</v>
      </c>
      <c r="K532" s="10">
        <v>44196.0</v>
      </c>
      <c r="L532" s="9" t="s">
        <v>1662</v>
      </c>
      <c r="M532" s="9" t="s">
        <v>1663</v>
      </c>
      <c r="N532" s="12">
        <v>0.0</v>
      </c>
      <c r="O532" s="9" t="s">
        <v>1586</v>
      </c>
    </row>
    <row r="533">
      <c r="A533" s="9" t="s">
        <v>1297</v>
      </c>
      <c r="B533" s="10">
        <v>44377.0</v>
      </c>
      <c r="C533" s="11">
        <v>1.0</v>
      </c>
      <c r="D533" s="9" t="s">
        <v>1298</v>
      </c>
      <c r="E533" s="11">
        <v>26328.0</v>
      </c>
      <c r="F533" s="9" t="s">
        <v>1661</v>
      </c>
      <c r="G533" s="9" t="s">
        <v>1582</v>
      </c>
      <c r="H533" s="9" t="s">
        <v>1583</v>
      </c>
      <c r="I533" s="9" t="s">
        <v>1665</v>
      </c>
      <c r="J533" s="10">
        <v>44026.0</v>
      </c>
      <c r="K533" s="10">
        <v>44196.0</v>
      </c>
      <c r="L533" s="9" t="s">
        <v>1662</v>
      </c>
      <c r="M533" s="9" t="s">
        <v>1663</v>
      </c>
      <c r="N533" s="12">
        <v>-133000.0</v>
      </c>
      <c r="O533" s="9" t="s">
        <v>1586</v>
      </c>
    </row>
    <row r="534">
      <c r="A534" s="9" t="s">
        <v>1297</v>
      </c>
      <c r="B534" s="10">
        <v>44561.0</v>
      </c>
      <c r="C534" s="11">
        <v>2.0</v>
      </c>
      <c r="D534" s="9" t="s">
        <v>1298</v>
      </c>
      <c r="E534" s="11">
        <v>26328.0</v>
      </c>
      <c r="F534" s="9" t="s">
        <v>1661</v>
      </c>
      <c r="G534" s="9" t="s">
        <v>1582</v>
      </c>
      <c r="H534" s="9" t="s">
        <v>1583</v>
      </c>
      <c r="I534" s="9" t="s">
        <v>1665</v>
      </c>
      <c r="J534" s="10">
        <v>43831.0</v>
      </c>
      <c r="K534" s="10">
        <v>44196.0</v>
      </c>
      <c r="L534" s="9" t="s">
        <v>1662</v>
      </c>
      <c r="M534" s="9" t="s">
        <v>1663</v>
      </c>
      <c r="N534" s="12">
        <v>-133000.0</v>
      </c>
      <c r="O534" s="9" t="s">
        <v>1586</v>
      </c>
    </row>
    <row r="535">
      <c r="A535" s="9" t="s">
        <v>1299</v>
      </c>
      <c r="B535" s="10">
        <v>44561.0</v>
      </c>
      <c r="C535" s="11">
        <v>2.0</v>
      </c>
      <c r="D535" s="9" t="s">
        <v>1300</v>
      </c>
      <c r="E535" s="11">
        <v>25240.0</v>
      </c>
      <c r="F535" s="9" t="s">
        <v>1661</v>
      </c>
      <c r="G535" s="9" t="s">
        <v>1582</v>
      </c>
      <c r="H535" s="9" t="s">
        <v>1583</v>
      </c>
      <c r="I535" s="9" t="s">
        <v>1665</v>
      </c>
      <c r="J535" s="10">
        <v>44015.0</v>
      </c>
      <c r="K535" s="10">
        <v>44196.0</v>
      </c>
      <c r="L535" s="9" t="s">
        <v>1662</v>
      </c>
      <c r="M535" s="9" t="s">
        <v>1663</v>
      </c>
      <c r="N535" s="12">
        <v>-26000.0</v>
      </c>
      <c r="O535" s="9" t="s">
        <v>1586</v>
      </c>
    </row>
    <row r="536">
      <c r="A536" s="9" t="s">
        <v>1301</v>
      </c>
      <c r="B536" s="10">
        <v>44561.0</v>
      </c>
      <c r="C536" s="11">
        <v>1.0</v>
      </c>
      <c r="D536" s="9" t="s">
        <v>1302</v>
      </c>
      <c r="E536" s="11">
        <v>26298.0</v>
      </c>
      <c r="F536" s="9" t="s">
        <v>1661</v>
      </c>
      <c r="G536" s="9" t="s">
        <v>1582</v>
      </c>
      <c r="H536" s="9" t="s">
        <v>1583</v>
      </c>
      <c r="I536" s="9" t="s">
        <v>1665</v>
      </c>
      <c r="J536" s="10">
        <v>43831.0</v>
      </c>
      <c r="K536" s="10">
        <v>44196.0</v>
      </c>
      <c r="L536" s="9" t="s">
        <v>1662</v>
      </c>
      <c r="M536" s="9" t="s">
        <v>1663</v>
      </c>
      <c r="N536" s="12">
        <v>-981000.0</v>
      </c>
      <c r="O536" s="9" t="s">
        <v>1586</v>
      </c>
    </row>
    <row r="537">
      <c r="A537" s="9" t="s">
        <v>1303</v>
      </c>
      <c r="B537" s="10">
        <v>44561.0</v>
      </c>
      <c r="C537" s="11">
        <v>1.0</v>
      </c>
      <c r="D537" s="9" t="s">
        <v>1304</v>
      </c>
      <c r="E537" s="11">
        <v>25720.0</v>
      </c>
      <c r="F537" s="9" t="s">
        <v>1661</v>
      </c>
      <c r="G537" s="9" t="s">
        <v>1582</v>
      </c>
      <c r="H537" s="9" t="s">
        <v>1583</v>
      </c>
      <c r="I537" s="9" t="s">
        <v>1665</v>
      </c>
      <c r="J537" s="10">
        <v>43831.0</v>
      </c>
      <c r="K537" s="10">
        <v>44196.0</v>
      </c>
      <c r="L537" s="9" t="s">
        <v>1662</v>
      </c>
      <c r="M537" s="9" t="s">
        <v>1663</v>
      </c>
      <c r="N537" s="12">
        <v>-3735000.0</v>
      </c>
      <c r="O537" s="9" t="s">
        <v>1586</v>
      </c>
    </row>
    <row r="538">
      <c r="A538" s="9" t="s">
        <v>1305</v>
      </c>
      <c r="B538" s="10">
        <v>44561.0</v>
      </c>
      <c r="C538" s="11">
        <v>1.0</v>
      </c>
      <c r="D538" s="9" t="s">
        <v>1306</v>
      </c>
      <c r="E538" s="11">
        <v>80195.0</v>
      </c>
      <c r="F538" s="9" t="s">
        <v>1661</v>
      </c>
      <c r="G538" s="9" t="s">
        <v>1582</v>
      </c>
      <c r="H538" s="9" t="s">
        <v>1583</v>
      </c>
      <c r="I538" s="9" t="s">
        <v>1665</v>
      </c>
      <c r="J538" s="10">
        <v>43831.0</v>
      </c>
      <c r="K538" s="10">
        <v>44196.0</v>
      </c>
      <c r="L538" s="9" t="s">
        <v>1662</v>
      </c>
      <c r="M538" s="9" t="s">
        <v>1663</v>
      </c>
      <c r="N538" s="12">
        <v>3.7461E7</v>
      </c>
      <c r="O538" s="9" t="s">
        <v>1586</v>
      </c>
    </row>
    <row r="539">
      <c r="A539" s="9" t="s">
        <v>1307</v>
      </c>
      <c r="B539" s="10">
        <v>44561.0</v>
      </c>
      <c r="C539" s="11">
        <v>2.0</v>
      </c>
      <c r="D539" s="9" t="s">
        <v>1308</v>
      </c>
      <c r="E539" s="11">
        <v>25747.0</v>
      </c>
      <c r="F539" s="9" t="s">
        <v>1661</v>
      </c>
      <c r="G539" s="9" t="s">
        <v>1582</v>
      </c>
      <c r="H539" s="9" t="s">
        <v>1583</v>
      </c>
      <c r="I539" s="9" t="s">
        <v>1665</v>
      </c>
      <c r="J539" s="10">
        <v>43831.0</v>
      </c>
      <c r="K539" s="10">
        <v>44196.0</v>
      </c>
      <c r="L539" s="9" t="s">
        <v>1662</v>
      </c>
      <c r="M539" s="9" t="s">
        <v>1663</v>
      </c>
      <c r="N539" s="12">
        <v>2700000.0</v>
      </c>
      <c r="O539" s="9" t="s">
        <v>1586</v>
      </c>
    </row>
    <row r="540">
      <c r="A540" s="9" t="s">
        <v>1309</v>
      </c>
      <c r="B540" s="10">
        <v>44561.0</v>
      </c>
      <c r="C540" s="11">
        <v>1.0</v>
      </c>
      <c r="D540" s="9" t="s">
        <v>1310</v>
      </c>
      <c r="E540" s="11">
        <v>26832.0</v>
      </c>
      <c r="F540" s="9" t="s">
        <v>1661</v>
      </c>
      <c r="G540" s="9" t="s">
        <v>1582</v>
      </c>
      <c r="H540" s="9" t="s">
        <v>1583</v>
      </c>
      <c r="I540" s="9" t="s">
        <v>1665</v>
      </c>
      <c r="J540" s="10">
        <v>43831.0</v>
      </c>
      <c r="K540" s="10">
        <v>44196.0</v>
      </c>
      <c r="L540" s="9" t="s">
        <v>1662</v>
      </c>
      <c r="M540" s="9" t="s">
        <v>1663</v>
      </c>
      <c r="N540" s="12">
        <v>-185000.0</v>
      </c>
      <c r="O540" s="9" t="s">
        <v>1586</v>
      </c>
    </row>
    <row r="541">
      <c r="A541" s="9" t="s">
        <v>1311</v>
      </c>
      <c r="B541" s="10">
        <v>44561.0</v>
      </c>
      <c r="C541" s="11">
        <v>1.0</v>
      </c>
      <c r="D541" s="9" t="s">
        <v>1312</v>
      </c>
      <c r="E541" s="11">
        <v>26930.0</v>
      </c>
      <c r="F541" s="9" t="s">
        <v>1661</v>
      </c>
      <c r="G541" s="9" t="s">
        <v>1582</v>
      </c>
      <c r="H541" s="9" t="s">
        <v>1589</v>
      </c>
      <c r="I541" s="9" t="s">
        <v>1665</v>
      </c>
      <c r="J541" s="10">
        <v>44004.0</v>
      </c>
      <c r="K541" s="10">
        <v>44196.0</v>
      </c>
      <c r="L541" s="9" t="s">
        <v>1662</v>
      </c>
      <c r="M541" s="9" t="s">
        <v>1663</v>
      </c>
      <c r="N541" s="12">
        <v>-1.3529E8</v>
      </c>
      <c r="O541" s="9" t="s">
        <v>1586</v>
      </c>
    </row>
    <row r="542">
      <c r="A542" s="9" t="s">
        <v>1313</v>
      </c>
      <c r="B542" s="10">
        <v>44561.0</v>
      </c>
      <c r="C542" s="11">
        <v>1.0</v>
      </c>
      <c r="D542" s="9" t="s">
        <v>1314</v>
      </c>
      <c r="E542" s="11">
        <v>17850.0</v>
      </c>
      <c r="F542" s="9" t="s">
        <v>1661</v>
      </c>
      <c r="G542" s="9" t="s">
        <v>1582</v>
      </c>
      <c r="H542" s="9" t="s">
        <v>1583</v>
      </c>
      <c r="I542" s="9" t="s">
        <v>1665</v>
      </c>
      <c r="J542" s="10">
        <v>43831.0</v>
      </c>
      <c r="K542" s="10">
        <v>44196.0</v>
      </c>
      <c r="L542" s="9" t="s">
        <v>1662</v>
      </c>
      <c r="M542" s="9" t="s">
        <v>1663</v>
      </c>
      <c r="N542" s="12">
        <v>-2.49674E8</v>
      </c>
      <c r="O542" s="9" t="s">
        <v>1586</v>
      </c>
    </row>
    <row r="543">
      <c r="A543" s="9" t="s">
        <v>1315</v>
      </c>
      <c r="B543" s="10">
        <v>44561.0</v>
      </c>
      <c r="C543" s="11">
        <v>1.0</v>
      </c>
      <c r="D543" s="9" t="s">
        <v>1316</v>
      </c>
      <c r="E543" s="11">
        <v>26530.0</v>
      </c>
      <c r="F543" s="9" t="s">
        <v>1661</v>
      </c>
      <c r="G543" s="9" t="s">
        <v>1582</v>
      </c>
      <c r="H543" s="9" t="s">
        <v>1583</v>
      </c>
      <c r="I543" s="9" t="s">
        <v>1665</v>
      </c>
      <c r="J543" s="10">
        <v>43831.0</v>
      </c>
      <c r="K543" s="10">
        <v>44196.0</v>
      </c>
      <c r="L543" s="9" t="s">
        <v>1662</v>
      </c>
      <c r="M543" s="9" t="s">
        <v>1663</v>
      </c>
      <c r="N543" s="12">
        <v>6.0939E7</v>
      </c>
      <c r="O543" s="9" t="s">
        <v>1586</v>
      </c>
    </row>
    <row r="544">
      <c r="A544" s="9" t="s">
        <v>1317</v>
      </c>
      <c r="B544" s="10">
        <v>44561.0</v>
      </c>
      <c r="C544" s="11">
        <v>1.0</v>
      </c>
      <c r="D544" s="9" t="s">
        <v>1318</v>
      </c>
      <c r="E544" s="11">
        <v>26999.0</v>
      </c>
      <c r="F544" s="9" t="s">
        <v>1661</v>
      </c>
      <c r="G544" s="9" t="s">
        <v>1582</v>
      </c>
      <c r="H544" s="9" t="s">
        <v>1583</v>
      </c>
      <c r="I544" s="9" t="s">
        <v>1665</v>
      </c>
      <c r="J544" s="10">
        <v>44125.0</v>
      </c>
      <c r="K544" s="10">
        <v>44196.0</v>
      </c>
      <c r="L544" s="9" t="s">
        <v>1662</v>
      </c>
      <c r="M544" s="9" t="s">
        <v>1663</v>
      </c>
      <c r="N544" s="12">
        <v>-1354000.0</v>
      </c>
      <c r="O544" s="9" t="s">
        <v>1586</v>
      </c>
    </row>
    <row r="545">
      <c r="A545" s="9" t="s">
        <v>1319</v>
      </c>
      <c r="B545" s="10">
        <v>44561.0</v>
      </c>
      <c r="C545" s="11">
        <v>2.0</v>
      </c>
      <c r="D545" s="9" t="s">
        <v>1320</v>
      </c>
      <c r="E545" s="11">
        <v>25674.0</v>
      </c>
      <c r="F545" s="9" t="s">
        <v>1661</v>
      </c>
      <c r="G545" s="9" t="s">
        <v>1582</v>
      </c>
      <c r="H545" s="9" t="s">
        <v>1583</v>
      </c>
      <c r="I545" s="9" t="s">
        <v>1665</v>
      </c>
      <c r="J545" s="10">
        <v>44173.0</v>
      </c>
      <c r="K545" s="10">
        <v>44196.0</v>
      </c>
      <c r="L545" s="9" t="s">
        <v>1662</v>
      </c>
      <c r="M545" s="9" t="s">
        <v>1663</v>
      </c>
      <c r="N545" s="12">
        <v>-81000.0</v>
      </c>
      <c r="O545" s="9" t="s">
        <v>1586</v>
      </c>
    </row>
    <row r="546">
      <c r="A546" s="9" t="s">
        <v>1321</v>
      </c>
      <c r="B546" s="10">
        <v>44561.0</v>
      </c>
      <c r="C546" s="11">
        <v>1.0</v>
      </c>
      <c r="D546" s="9" t="s">
        <v>1322</v>
      </c>
      <c r="E546" s="11">
        <v>26000.0</v>
      </c>
      <c r="F546" s="9" t="s">
        <v>1661</v>
      </c>
      <c r="G546" s="9" t="s">
        <v>1582</v>
      </c>
      <c r="H546" s="9" t="s">
        <v>1583</v>
      </c>
      <c r="I546" s="9" t="s">
        <v>1665</v>
      </c>
      <c r="J546" s="10">
        <v>43831.0</v>
      </c>
      <c r="K546" s="10">
        <v>44196.0</v>
      </c>
      <c r="L546" s="9" t="s">
        <v>1662</v>
      </c>
      <c r="M546" s="9" t="s">
        <v>1663</v>
      </c>
      <c r="N546" s="12">
        <v>0.0</v>
      </c>
      <c r="O546" s="9" t="s">
        <v>1586</v>
      </c>
    </row>
    <row r="547">
      <c r="A547" s="9" t="s">
        <v>1323</v>
      </c>
      <c r="B547" s="10">
        <v>44561.0</v>
      </c>
      <c r="C547" s="11">
        <v>1.0</v>
      </c>
      <c r="D547" s="9" t="s">
        <v>1324</v>
      </c>
      <c r="E547" s="11">
        <v>26042.0</v>
      </c>
      <c r="F547" s="9" t="s">
        <v>1661</v>
      </c>
      <c r="G547" s="9" t="s">
        <v>1582</v>
      </c>
      <c r="H547" s="9" t="s">
        <v>1583</v>
      </c>
      <c r="I547" s="9" t="s">
        <v>1665</v>
      </c>
      <c r="J547" s="10">
        <v>44146.0</v>
      </c>
      <c r="K547" s="10">
        <v>44196.0</v>
      </c>
      <c r="L547" s="9" t="s">
        <v>1662</v>
      </c>
      <c r="M547" s="9" t="s">
        <v>1663</v>
      </c>
      <c r="N547" s="12">
        <v>-575000.0</v>
      </c>
      <c r="O547" s="9" t="s">
        <v>1586</v>
      </c>
    </row>
    <row r="548">
      <c r="A548" s="9" t="s">
        <v>1325</v>
      </c>
      <c r="B548" s="10">
        <v>44561.0</v>
      </c>
      <c r="C548" s="11">
        <v>1.0</v>
      </c>
      <c r="D548" s="9" t="s">
        <v>1326</v>
      </c>
      <c r="E548" s="11">
        <v>26905.0</v>
      </c>
      <c r="F548" s="9" t="s">
        <v>1661</v>
      </c>
      <c r="G548" s="9" t="s">
        <v>1582</v>
      </c>
      <c r="H548" s="9" t="s">
        <v>1589</v>
      </c>
      <c r="I548" s="9" t="s">
        <v>1665</v>
      </c>
      <c r="J548" s="10">
        <v>43831.0</v>
      </c>
      <c r="K548" s="10">
        <v>44196.0</v>
      </c>
      <c r="L548" s="9" t="s">
        <v>1662</v>
      </c>
      <c r="M548" s="9" t="s">
        <v>1663</v>
      </c>
      <c r="N548" s="12">
        <v>0.0</v>
      </c>
      <c r="O548" s="9" t="s">
        <v>1586</v>
      </c>
    </row>
    <row r="549">
      <c r="A549" s="9" t="s">
        <v>1327</v>
      </c>
      <c r="B549" s="10">
        <v>44561.0</v>
      </c>
      <c r="C549" s="11">
        <v>1.0</v>
      </c>
      <c r="D549" s="9" t="s">
        <v>1328</v>
      </c>
      <c r="E549" s="11">
        <v>25968.0</v>
      </c>
      <c r="F549" s="9" t="s">
        <v>1661</v>
      </c>
      <c r="G549" s="9" t="s">
        <v>1582</v>
      </c>
      <c r="H549" s="9" t="s">
        <v>1589</v>
      </c>
      <c r="I549" s="9" t="s">
        <v>1665</v>
      </c>
      <c r="J549" s="10">
        <v>44169.0</v>
      </c>
      <c r="K549" s="10">
        <v>44196.0</v>
      </c>
      <c r="L549" s="9" t="s">
        <v>1664</v>
      </c>
      <c r="M549" s="9" t="s">
        <v>1663</v>
      </c>
      <c r="N549" s="12">
        <v>0.0</v>
      </c>
      <c r="O549" s="9" t="s">
        <v>1586</v>
      </c>
    </row>
    <row r="550">
      <c r="A550" s="9" t="s">
        <v>1329</v>
      </c>
      <c r="B550" s="10">
        <v>44561.0</v>
      </c>
      <c r="C550" s="11">
        <v>1.0</v>
      </c>
      <c r="D550" s="9" t="s">
        <v>1330</v>
      </c>
      <c r="E550" s="11">
        <v>26220.0</v>
      </c>
      <c r="F550" s="9" t="s">
        <v>1661</v>
      </c>
      <c r="G550" s="9" t="s">
        <v>1582</v>
      </c>
      <c r="H550" s="9" t="s">
        <v>1583</v>
      </c>
      <c r="I550" s="9" t="s">
        <v>1665</v>
      </c>
      <c r="J550" s="10">
        <v>43831.0</v>
      </c>
      <c r="K550" s="10">
        <v>44196.0</v>
      </c>
      <c r="L550" s="9" t="s">
        <v>1662</v>
      </c>
      <c r="M550" s="9" t="s">
        <v>1663</v>
      </c>
      <c r="N550" s="12">
        <v>0.0</v>
      </c>
      <c r="O550" s="9" t="s">
        <v>1586</v>
      </c>
    </row>
    <row r="551">
      <c r="A551" s="9" t="s">
        <v>1331</v>
      </c>
      <c r="B551" s="10">
        <v>44561.0</v>
      </c>
      <c r="C551" s="11">
        <v>1.0</v>
      </c>
      <c r="D551" s="9" t="s">
        <v>89</v>
      </c>
      <c r="E551" s="11">
        <v>4820.0</v>
      </c>
      <c r="F551" s="9" t="s">
        <v>1661</v>
      </c>
      <c r="G551" s="9" t="s">
        <v>1582</v>
      </c>
      <c r="H551" s="9" t="s">
        <v>1583</v>
      </c>
      <c r="I551" s="9" t="s">
        <v>1665</v>
      </c>
      <c r="J551" s="10">
        <v>43831.0</v>
      </c>
      <c r="K551" s="10">
        <v>44196.0</v>
      </c>
      <c r="L551" s="9" t="s">
        <v>1662</v>
      </c>
      <c r="M551" s="9" t="s">
        <v>1663</v>
      </c>
      <c r="N551" s="12">
        <v>-6.69172E9</v>
      </c>
      <c r="O551" s="9" t="s">
        <v>1586</v>
      </c>
    </row>
    <row r="552">
      <c r="A552" s="9" t="s">
        <v>1332</v>
      </c>
      <c r="B552" s="10">
        <v>44561.0</v>
      </c>
      <c r="C552" s="11">
        <v>1.0</v>
      </c>
      <c r="D552" s="9" t="s">
        <v>1333</v>
      </c>
      <c r="E552" s="11">
        <v>26433.0</v>
      </c>
      <c r="F552" s="9" t="s">
        <v>1661</v>
      </c>
      <c r="G552" s="9" t="s">
        <v>1582</v>
      </c>
      <c r="H552" s="9" t="s">
        <v>1583</v>
      </c>
      <c r="I552" s="9" t="s">
        <v>1665</v>
      </c>
      <c r="J552" s="10">
        <v>43831.0</v>
      </c>
      <c r="K552" s="10">
        <v>44196.0</v>
      </c>
      <c r="L552" s="9" t="s">
        <v>1662</v>
      </c>
      <c r="M552" s="9" t="s">
        <v>1663</v>
      </c>
      <c r="N552" s="12">
        <v>0.0</v>
      </c>
      <c r="O552" s="9" t="s">
        <v>1586</v>
      </c>
    </row>
    <row r="553">
      <c r="A553" s="9" t="s">
        <v>1334</v>
      </c>
      <c r="B553" s="10">
        <v>44561.0</v>
      </c>
      <c r="C553" s="11">
        <v>1.0</v>
      </c>
      <c r="D553" s="9" t="s">
        <v>255</v>
      </c>
      <c r="E553" s="11">
        <v>20710.0</v>
      </c>
      <c r="F553" s="9" t="s">
        <v>1661</v>
      </c>
      <c r="G553" s="9" t="s">
        <v>1582</v>
      </c>
      <c r="H553" s="9" t="s">
        <v>1583</v>
      </c>
      <c r="I553" s="9" t="s">
        <v>1665</v>
      </c>
      <c r="J553" s="10">
        <v>43831.0</v>
      </c>
      <c r="K553" s="10">
        <v>44196.0</v>
      </c>
      <c r="L553" s="9" t="s">
        <v>1662</v>
      </c>
      <c r="M553" s="9" t="s">
        <v>1663</v>
      </c>
      <c r="N553" s="12">
        <v>1.2951E7</v>
      </c>
      <c r="O553" s="9" t="s">
        <v>1586</v>
      </c>
    </row>
    <row r="554">
      <c r="A554" s="9" t="s">
        <v>1335</v>
      </c>
      <c r="B554" s="10">
        <v>44561.0</v>
      </c>
      <c r="C554" s="11">
        <v>1.0</v>
      </c>
      <c r="D554" s="9" t="s">
        <v>1336</v>
      </c>
      <c r="E554" s="11">
        <v>23590.0</v>
      </c>
      <c r="F554" s="9" t="s">
        <v>1661</v>
      </c>
      <c r="G554" s="9" t="s">
        <v>1582</v>
      </c>
      <c r="H554" s="9" t="s">
        <v>1583</v>
      </c>
      <c r="I554" s="9" t="s">
        <v>1665</v>
      </c>
      <c r="J554" s="10">
        <v>43831.0</v>
      </c>
      <c r="K554" s="10">
        <v>44196.0</v>
      </c>
      <c r="L554" s="9" t="s">
        <v>1662</v>
      </c>
      <c r="M554" s="9" t="s">
        <v>1663</v>
      </c>
      <c r="N554" s="12">
        <v>1.94726E8</v>
      </c>
      <c r="O554" s="9" t="s">
        <v>1586</v>
      </c>
    </row>
    <row r="555">
      <c r="A555" s="9" t="s">
        <v>1337</v>
      </c>
      <c r="B555" s="10">
        <v>44561.0</v>
      </c>
      <c r="C555" s="11">
        <v>1.0</v>
      </c>
      <c r="D555" s="9" t="s">
        <v>187</v>
      </c>
      <c r="E555" s="11">
        <v>15458.0</v>
      </c>
      <c r="F555" s="9" t="s">
        <v>1661</v>
      </c>
      <c r="G555" s="9" t="s">
        <v>1582</v>
      </c>
      <c r="H555" s="9" t="s">
        <v>1583</v>
      </c>
      <c r="I555" s="9" t="s">
        <v>1665</v>
      </c>
      <c r="J555" s="10">
        <v>43831.0</v>
      </c>
      <c r="K555" s="10">
        <v>44196.0</v>
      </c>
      <c r="L555" s="9" t="s">
        <v>1662</v>
      </c>
      <c r="M555" s="9" t="s">
        <v>1663</v>
      </c>
      <c r="N555" s="12">
        <v>1.5897E7</v>
      </c>
      <c r="O555" s="9" t="s">
        <v>1586</v>
      </c>
    </row>
    <row r="556">
      <c r="A556" s="9" t="s">
        <v>1338</v>
      </c>
      <c r="B556" s="10">
        <v>44561.0</v>
      </c>
      <c r="C556" s="11">
        <v>1.0</v>
      </c>
      <c r="D556" s="9" t="s">
        <v>1339</v>
      </c>
      <c r="E556" s="11">
        <v>26727.0</v>
      </c>
      <c r="F556" s="9" t="s">
        <v>1661</v>
      </c>
      <c r="G556" s="9" t="s">
        <v>1582</v>
      </c>
      <c r="H556" s="9" t="s">
        <v>1583</v>
      </c>
      <c r="I556" s="9" t="s">
        <v>1665</v>
      </c>
      <c r="J556" s="10">
        <v>43831.0</v>
      </c>
      <c r="K556" s="10">
        <v>44196.0</v>
      </c>
      <c r="L556" s="9" t="s">
        <v>1662</v>
      </c>
      <c r="M556" s="9" t="s">
        <v>1663</v>
      </c>
      <c r="N556" s="12">
        <v>0.0</v>
      </c>
      <c r="O556" s="9" t="s">
        <v>1586</v>
      </c>
    </row>
    <row r="557">
      <c r="A557" s="9" t="s">
        <v>1340</v>
      </c>
      <c r="B557" s="10">
        <v>44561.0</v>
      </c>
      <c r="C557" s="11">
        <v>3.0</v>
      </c>
      <c r="D557" s="9" t="s">
        <v>1341</v>
      </c>
      <c r="E557" s="11">
        <v>26441.0</v>
      </c>
      <c r="F557" s="9" t="s">
        <v>1661</v>
      </c>
      <c r="G557" s="9" t="s">
        <v>1582</v>
      </c>
      <c r="H557" s="9" t="s">
        <v>1583</v>
      </c>
      <c r="I557" s="9" t="s">
        <v>1665</v>
      </c>
      <c r="J557" s="10">
        <v>43831.0</v>
      </c>
      <c r="K557" s="10">
        <v>44196.0</v>
      </c>
      <c r="L557" s="9" t="s">
        <v>1662</v>
      </c>
      <c r="M557" s="9" t="s">
        <v>1663</v>
      </c>
      <c r="N557" s="12">
        <v>0.0</v>
      </c>
      <c r="O557" s="9" t="s">
        <v>1586</v>
      </c>
    </row>
    <row r="558">
      <c r="A558" s="9" t="s">
        <v>1342</v>
      </c>
      <c r="B558" s="10">
        <v>44561.0</v>
      </c>
      <c r="C558" s="11">
        <v>1.0</v>
      </c>
      <c r="D558" s="9" t="s">
        <v>1343</v>
      </c>
      <c r="E558" s="11">
        <v>80217.0</v>
      </c>
      <c r="F558" s="9" t="s">
        <v>1661</v>
      </c>
      <c r="G558" s="9" t="s">
        <v>1582</v>
      </c>
      <c r="H558" s="9" t="s">
        <v>1583</v>
      </c>
      <c r="I558" s="9" t="s">
        <v>1665</v>
      </c>
      <c r="J558" s="10">
        <v>43831.0</v>
      </c>
      <c r="K558" s="10">
        <v>44196.0</v>
      </c>
      <c r="L558" s="9" t="s">
        <v>1662</v>
      </c>
      <c r="M558" s="9" t="s">
        <v>1663</v>
      </c>
      <c r="N558" s="12">
        <v>0.0</v>
      </c>
      <c r="O558" s="9" t="s">
        <v>1586</v>
      </c>
    </row>
    <row r="559">
      <c r="A559" s="9" t="s">
        <v>1344</v>
      </c>
      <c r="B559" s="10">
        <v>44561.0</v>
      </c>
      <c r="C559" s="11">
        <v>1.0</v>
      </c>
      <c r="D559" s="9" t="s">
        <v>1345</v>
      </c>
      <c r="E559" s="11">
        <v>24058.0</v>
      </c>
      <c r="F559" s="9" t="s">
        <v>1661</v>
      </c>
      <c r="G559" s="9" t="s">
        <v>1582</v>
      </c>
      <c r="H559" s="9" t="s">
        <v>1583</v>
      </c>
      <c r="I559" s="9" t="s">
        <v>1665</v>
      </c>
      <c r="J559" s="10">
        <v>43831.0</v>
      </c>
      <c r="K559" s="10">
        <v>44196.0</v>
      </c>
      <c r="L559" s="9" t="s">
        <v>1662</v>
      </c>
      <c r="M559" s="9" t="s">
        <v>1663</v>
      </c>
      <c r="N559" s="12">
        <v>-9.7416E7</v>
      </c>
      <c r="O559" s="9" t="s">
        <v>1586</v>
      </c>
    </row>
    <row r="560">
      <c r="A560" s="9" t="s">
        <v>1346</v>
      </c>
      <c r="B560" s="10">
        <v>44561.0</v>
      </c>
      <c r="C560" s="11">
        <v>1.0</v>
      </c>
      <c r="D560" s="9" t="s">
        <v>1347</v>
      </c>
      <c r="E560" s="11">
        <v>6815.0</v>
      </c>
      <c r="F560" s="9" t="s">
        <v>1661</v>
      </c>
      <c r="G560" s="9" t="s">
        <v>1582</v>
      </c>
      <c r="H560" s="9" t="s">
        <v>1583</v>
      </c>
      <c r="I560" s="9" t="s">
        <v>1665</v>
      </c>
      <c r="J560" s="10">
        <v>43831.0</v>
      </c>
      <c r="K560" s="10">
        <v>44196.0</v>
      </c>
      <c r="L560" s="9" t="s">
        <v>1662</v>
      </c>
      <c r="M560" s="9" t="s">
        <v>1663</v>
      </c>
      <c r="N560" s="12">
        <v>-8.4814E7</v>
      </c>
      <c r="O560" s="9" t="s">
        <v>1586</v>
      </c>
    </row>
    <row r="561">
      <c r="A561" s="9" t="s">
        <v>1348</v>
      </c>
      <c r="B561" s="10">
        <v>44561.0</v>
      </c>
      <c r="C561" s="11">
        <v>2.0</v>
      </c>
      <c r="D561" s="9" t="s">
        <v>1349</v>
      </c>
      <c r="E561" s="11">
        <v>25631.0</v>
      </c>
      <c r="F561" s="9" t="s">
        <v>1661</v>
      </c>
      <c r="G561" s="9" t="s">
        <v>1582</v>
      </c>
      <c r="H561" s="9" t="s">
        <v>1583</v>
      </c>
      <c r="I561" s="9" t="s">
        <v>1665</v>
      </c>
      <c r="J561" s="10">
        <v>43831.0</v>
      </c>
      <c r="K561" s="10">
        <v>44196.0</v>
      </c>
      <c r="L561" s="9" t="s">
        <v>1662</v>
      </c>
      <c r="M561" s="9" t="s">
        <v>1663</v>
      </c>
      <c r="N561" s="12">
        <v>-2773000.0</v>
      </c>
      <c r="O561" s="9" t="s">
        <v>1586</v>
      </c>
    </row>
    <row r="562">
      <c r="A562" s="9" t="s">
        <v>1350</v>
      </c>
      <c r="B562" s="10">
        <v>44561.0</v>
      </c>
      <c r="C562" s="11">
        <v>1.0</v>
      </c>
      <c r="D562" s="9" t="s">
        <v>203</v>
      </c>
      <c r="E562" s="11">
        <v>20524.0</v>
      </c>
      <c r="F562" s="9" t="s">
        <v>1661</v>
      </c>
      <c r="G562" s="9" t="s">
        <v>1582</v>
      </c>
      <c r="H562" s="9" t="s">
        <v>1583</v>
      </c>
      <c r="I562" s="9" t="s">
        <v>1665</v>
      </c>
      <c r="J562" s="10">
        <v>43831.0</v>
      </c>
      <c r="K562" s="10">
        <v>44196.0</v>
      </c>
      <c r="L562" s="9" t="s">
        <v>1662</v>
      </c>
      <c r="M562" s="9" t="s">
        <v>1663</v>
      </c>
      <c r="N562" s="12">
        <v>1.4684E7</v>
      </c>
      <c r="O562" s="9" t="s">
        <v>1586</v>
      </c>
    </row>
    <row r="563">
      <c r="A563" s="9" t="s">
        <v>1351</v>
      </c>
      <c r="B563" s="10">
        <v>44561.0</v>
      </c>
      <c r="C563" s="11">
        <v>1.0</v>
      </c>
      <c r="D563" s="9" t="s">
        <v>135</v>
      </c>
      <c r="E563" s="11">
        <v>14443.0</v>
      </c>
      <c r="F563" s="9" t="s">
        <v>1661</v>
      </c>
      <c r="G563" s="9" t="s">
        <v>1582</v>
      </c>
      <c r="H563" s="9" t="s">
        <v>1583</v>
      </c>
      <c r="I563" s="9" t="s">
        <v>1665</v>
      </c>
      <c r="J563" s="10">
        <v>43831.0</v>
      </c>
      <c r="K563" s="10">
        <v>44196.0</v>
      </c>
      <c r="L563" s="9" t="s">
        <v>1662</v>
      </c>
      <c r="M563" s="9" t="s">
        <v>1663</v>
      </c>
      <c r="N563" s="12">
        <v>9.73318E8</v>
      </c>
      <c r="O563" s="9" t="s">
        <v>1586</v>
      </c>
    </row>
    <row r="564">
      <c r="A564" s="9" t="s">
        <v>1352</v>
      </c>
      <c r="B564" s="10">
        <v>44561.0</v>
      </c>
      <c r="C564" s="11">
        <v>1.0</v>
      </c>
      <c r="D564" s="9" t="s">
        <v>1353</v>
      </c>
      <c r="E564" s="11">
        <v>26506.0</v>
      </c>
      <c r="F564" s="9" t="s">
        <v>1661</v>
      </c>
      <c r="G564" s="9" t="s">
        <v>1582</v>
      </c>
      <c r="H564" s="9" t="s">
        <v>1583</v>
      </c>
      <c r="I564" s="9" t="s">
        <v>1665</v>
      </c>
      <c r="J564" s="10">
        <v>43831.0</v>
      </c>
      <c r="K564" s="10">
        <v>44196.0</v>
      </c>
      <c r="L564" s="9" t="s">
        <v>1662</v>
      </c>
      <c r="M564" s="9" t="s">
        <v>1663</v>
      </c>
      <c r="N564" s="12">
        <v>-1.6972E7</v>
      </c>
      <c r="O564" s="9" t="s">
        <v>1586</v>
      </c>
    </row>
    <row r="565">
      <c r="A565" s="9" t="s">
        <v>1354</v>
      </c>
      <c r="B565" s="10">
        <v>44561.0</v>
      </c>
      <c r="C565" s="11">
        <v>1.0</v>
      </c>
      <c r="D565" s="9" t="s">
        <v>1355</v>
      </c>
      <c r="E565" s="11">
        <v>26913.0</v>
      </c>
      <c r="F565" s="9" t="s">
        <v>1661</v>
      </c>
      <c r="G565" s="9" t="s">
        <v>1582</v>
      </c>
      <c r="H565" s="9" t="s">
        <v>1583</v>
      </c>
      <c r="I565" s="9" t="s">
        <v>1665</v>
      </c>
      <c r="J565" s="10">
        <v>43831.0</v>
      </c>
      <c r="K565" s="10">
        <v>44196.0</v>
      </c>
      <c r="L565" s="9" t="s">
        <v>1662</v>
      </c>
      <c r="M565" s="9" t="s">
        <v>1663</v>
      </c>
      <c r="N565" s="12">
        <v>0.0</v>
      </c>
      <c r="O565" s="9" t="s">
        <v>1586</v>
      </c>
    </row>
    <row r="566">
      <c r="A566" s="9" t="s">
        <v>1356</v>
      </c>
      <c r="B566" s="10">
        <v>44561.0</v>
      </c>
      <c r="C566" s="11">
        <v>1.0</v>
      </c>
      <c r="D566" s="9" t="s">
        <v>1357</v>
      </c>
      <c r="E566" s="11">
        <v>24848.0</v>
      </c>
      <c r="F566" s="9" t="s">
        <v>1661</v>
      </c>
      <c r="G566" s="9" t="s">
        <v>1582</v>
      </c>
      <c r="H566" s="9" t="s">
        <v>1583</v>
      </c>
      <c r="I566" s="9" t="s">
        <v>1665</v>
      </c>
      <c r="J566" s="10">
        <v>43831.0</v>
      </c>
      <c r="K566" s="10">
        <v>44196.0</v>
      </c>
      <c r="L566" s="9" t="s">
        <v>1662</v>
      </c>
      <c r="M566" s="9" t="s">
        <v>1663</v>
      </c>
      <c r="N566" s="12">
        <v>-1.66332E8</v>
      </c>
      <c r="O566" s="9" t="s">
        <v>1586</v>
      </c>
    </row>
    <row r="567">
      <c r="A567" s="9" t="s">
        <v>1358</v>
      </c>
      <c r="B567" s="10">
        <v>44561.0</v>
      </c>
      <c r="C567" s="11">
        <v>2.0</v>
      </c>
      <c r="D567" s="9" t="s">
        <v>1359</v>
      </c>
      <c r="E567" s="11">
        <v>25763.0</v>
      </c>
      <c r="F567" s="9" t="s">
        <v>1661</v>
      </c>
      <c r="G567" s="9" t="s">
        <v>1582</v>
      </c>
      <c r="H567" s="9" t="s">
        <v>1583</v>
      </c>
      <c r="I567" s="9" t="s">
        <v>1665</v>
      </c>
      <c r="J567" s="10">
        <v>43831.0</v>
      </c>
      <c r="K567" s="10">
        <v>44196.0</v>
      </c>
      <c r="L567" s="9" t="s">
        <v>1662</v>
      </c>
      <c r="M567" s="9" t="s">
        <v>1663</v>
      </c>
      <c r="N567" s="12">
        <v>8.1759E7</v>
      </c>
      <c r="O567" s="9" t="s">
        <v>1586</v>
      </c>
    </row>
    <row r="568">
      <c r="A568" s="9" t="s">
        <v>1360</v>
      </c>
      <c r="B568" s="10">
        <v>44561.0</v>
      </c>
      <c r="C568" s="11">
        <v>1.0</v>
      </c>
      <c r="D568" s="9" t="s">
        <v>316</v>
      </c>
      <c r="E568" s="11">
        <v>20346.0</v>
      </c>
      <c r="F568" s="9" t="s">
        <v>1661</v>
      </c>
      <c r="G568" s="9" t="s">
        <v>1582</v>
      </c>
      <c r="H568" s="9" t="s">
        <v>1583</v>
      </c>
      <c r="I568" s="9" t="s">
        <v>1665</v>
      </c>
      <c r="J568" s="10">
        <v>43831.0</v>
      </c>
      <c r="K568" s="10">
        <v>44196.0</v>
      </c>
      <c r="L568" s="9" t="s">
        <v>1662</v>
      </c>
      <c r="M568" s="9" t="s">
        <v>1663</v>
      </c>
      <c r="N568" s="12">
        <v>5.2334E7</v>
      </c>
      <c r="O568" s="9" t="s">
        <v>1586</v>
      </c>
    </row>
    <row r="569">
      <c r="A569" s="9" t="s">
        <v>1361</v>
      </c>
      <c r="B569" s="10">
        <v>44561.0</v>
      </c>
      <c r="C569" s="11">
        <v>1.0</v>
      </c>
      <c r="D569" s="9" t="s">
        <v>77</v>
      </c>
      <c r="E569" s="11">
        <v>701.0</v>
      </c>
      <c r="F569" s="9" t="s">
        <v>1661</v>
      </c>
      <c r="G569" s="9" t="s">
        <v>1582</v>
      </c>
      <c r="H569" s="9" t="s">
        <v>1583</v>
      </c>
      <c r="I569" s="9" t="s">
        <v>1665</v>
      </c>
      <c r="J569" s="10">
        <v>43831.0</v>
      </c>
      <c r="K569" s="10">
        <v>44196.0</v>
      </c>
      <c r="L569" s="9" t="s">
        <v>1662</v>
      </c>
      <c r="M569" s="9" t="s">
        <v>1663</v>
      </c>
      <c r="N569" s="12">
        <v>-6.6852E7</v>
      </c>
      <c r="O569" s="9" t="s">
        <v>1586</v>
      </c>
    </row>
    <row r="570">
      <c r="A570" s="9" t="s">
        <v>1362</v>
      </c>
      <c r="B570" s="10">
        <v>44561.0</v>
      </c>
      <c r="C570" s="11">
        <v>1.0</v>
      </c>
      <c r="D570" s="9" t="s">
        <v>1363</v>
      </c>
      <c r="E570" s="11">
        <v>16241.0</v>
      </c>
      <c r="F570" s="9" t="s">
        <v>1661</v>
      </c>
      <c r="G570" s="9" t="s">
        <v>1582</v>
      </c>
      <c r="H570" s="9" t="s">
        <v>1583</v>
      </c>
      <c r="I570" s="9" t="s">
        <v>1665</v>
      </c>
      <c r="J570" s="10">
        <v>43831.0</v>
      </c>
      <c r="K570" s="10">
        <v>44196.0</v>
      </c>
      <c r="L570" s="9" t="s">
        <v>1662</v>
      </c>
      <c r="M570" s="9" t="s">
        <v>1663</v>
      </c>
      <c r="N570" s="12">
        <v>1.46914E8</v>
      </c>
      <c r="O570" s="9" t="s">
        <v>1586</v>
      </c>
    </row>
    <row r="571">
      <c r="A571" s="9" t="s">
        <v>1364</v>
      </c>
      <c r="B571" s="10">
        <v>44561.0</v>
      </c>
      <c r="C571" s="11">
        <v>1.0</v>
      </c>
      <c r="D571" s="9" t="s">
        <v>109</v>
      </c>
      <c r="E571" s="11">
        <v>14826.0</v>
      </c>
      <c r="F571" s="9" t="s">
        <v>1661</v>
      </c>
      <c r="G571" s="9" t="s">
        <v>1582</v>
      </c>
      <c r="H571" s="9" t="s">
        <v>1583</v>
      </c>
      <c r="I571" s="9" t="s">
        <v>1665</v>
      </c>
      <c r="J571" s="10">
        <v>43831.0</v>
      </c>
      <c r="K571" s="10">
        <v>44196.0</v>
      </c>
      <c r="L571" s="9" t="s">
        <v>1662</v>
      </c>
      <c r="M571" s="9" t="s">
        <v>1663</v>
      </c>
      <c r="N571" s="12">
        <v>2.179E9</v>
      </c>
      <c r="O571" s="9" t="s">
        <v>1586</v>
      </c>
    </row>
    <row r="572">
      <c r="A572" s="9" t="s">
        <v>1365</v>
      </c>
      <c r="B572" s="10">
        <v>44561.0</v>
      </c>
      <c r="C572" s="11">
        <v>1.0</v>
      </c>
      <c r="D572" s="9" t="s">
        <v>1366</v>
      </c>
      <c r="E572" s="11">
        <v>22470.0</v>
      </c>
      <c r="F572" s="9" t="s">
        <v>1661</v>
      </c>
      <c r="G572" s="9" t="s">
        <v>1582</v>
      </c>
      <c r="H572" s="9" t="s">
        <v>1583</v>
      </c>
      <c r="I572" s="9" t="s">
        <v>1665</v>
      </c>
      <c r="J572" s="10">
        <v>43831.0</v>
      </c>
      <c r="K572" s="10">
        <v>44196.0</v>
      </c>
      <c r="L572" s="9" t="s">
        <v>1662</v>
      </c>
      <c r="M572" s="9" t="s">
        <v>1663</v>
      </c>
      <c r="N572" s="12">
        <v>3.91709E8</v>
      </c>
      <c r="O572" s="9" t="s">
        <v>1586</v>
      </c>
    </row>
    <row r="573">
      <c r="A573" s="9" t="s">
        <v>1367</v>
      </c>
      <c r="B573" s="10">
        <v>44561.0</v>
      </c>
      <c r="C573" s="11">
        <v>1.0</v>
      </c>
      <c r="D573" s="9" t="s">
        <v>223</v>
      </c>
      <c r="E573" s="11">
        <v>20877.0</v>
      </c>
      <c r="F573" s="9" t="s">
        <v>1661</v>
      </c>
      <c r="G573" s="9" t="s">
        <v>1582</v>
      </c>
      <c r="H573" s="9" t="s">
        <v>1583</v>
      </c>
      <c r="I573" s="9" t="s">
        <v>1665</v>
      </c>
      <c r="J573" s="10">
        <v>43831.0</v>
      </c>
      <c r="K573" s="10">
        <v>44196.0</v>
      </c>
      <c r="L573" s="9" t="s">
        <v>1662</v>
      </c>
      <c r="M573" s="9" t="s">
        <v>1663</v>
      </c>
      <c r="N573" s="12">
        <v>2.6518E7</v>
      </c>
      <c r="O573" s="9" t="s">
        <v>1586</v>
      </c>
    </row>
    <row r="574">
      <c r="A574" s="9" t="s">
        <v>1368</v>
      </c>
      <c r="B574" s="10">
        <v>44561.0</v>
      </c>
      <c r="C574" s="11">
        <v>1.0</v>
      </c>
      <c r="D574" s="9" t="s">
        <v>325</v>
      </c>
      <c r="E574" s="11">
        <v>21440.0</v>
      </c>
      <c r="F574" s="9" t="s">
        <v>1661</v>
      </c>
      <c r="G574" s="9" t="s">
        <v>1582</v>
      </c>
      <c r="H574" s="9" t="s">
        <v>1583</v>
      </c>
      <c r="I574" s="9" t="s">
        <v>1665</v>
      </c>
      <c r="J574" s="10">
        <v>43831.0</v>
      </c>
      <c r="K574" s="10">
        <v>44196.0</v>
      </c>
      <c r="L574" s="9" t="s">
        <v>1662</v>
      </c>
      <c r="M574" s="9" t="s">
        <v>1663</v>
      </c>
      <c r="N574" s="12">
        <v>-2.005084E9</v>
      </c>
      <c r="O574" s="9" t="s">
        <v>1586</v>
      </c>
    </row>
    <row r="575">
      <c r="A575" s="9" t="s">
        <v>1369</v>
      </c>
      <c r="B575" s="10">
        <v>44561.0</v>
      </c>
      <c r="C575" s="11">
        <v>1.0</v>
      </c>
      <c r="D575" s="9" t="s">
        <v>85</v>
      </c>
      <c r="E575" s="11">
        <v>12190.0</v>
      </c>
      <c r="F575" s="9" t="s">
        <v>1661</v>
      </c>
      <c r="G575" s="9" t="s">
        <v>1582</v>
      </c>
      <c r="H575" s="9" t="s">
        <v>1583</v>
      </c>
      <c r="I575" s="9" t="s">
        <v>1665</v>
      </c>
      <c r="J575" s="10">
        <v>43831.0</v>
      </c>
      <c r="K575" s="10">
        <v>44196.0</v>
      </c>
      <c r="L575" s="9" t="s">
        <v>1662</v>
      </c>
      <c r="M575" s="9" t="s">
        <v>1663</v>
      </c>
      <c r="N575" s="12">
        <v>3.9956E7</v>
      </c>
      <c r="O575" s="9" t="s">
        <v>1586</v>
      </c>
    </row>
    <row r="576">
      <c r="A576" s="9" t="s">
        <v>1370</v>
      </c>
      <c r="B576" s="10">
        <v>44561.0</v>
      </c>
      <c r="C576" s="11">
        <v>2.0</v>
      </c>
      <c r="D576" s="9" t="s">
        <v>1371</v>
      </c>
      <c r="E576" s="11">
        <v>19836.0</v>
      </c>
      <c r="F576" s="9" t="s">
        <v>1661</v>
      </c>
      <c r="G576" s="9" t="s">
        <v>1582</v>
      </c>
      <c r="H576" s="9" t="s">
        <v>1583</v>
      </c>
      <c r="I576" s="9" t="s">
        <v>1665</v>
      </c>
      <c r="J576" s="10">
        <v>43831.0</v>
      </c>
      <c r="K576" s="10">
        <v>44196.0</v>
      </c>
      <c r="L576" s="9" t="s">
        <v>1662</v>
      </c>
      <c r="M576" s="9" t="s">
        <v>1663</v>
      </c>
      <c r="N576" s="12">
        <v>8.51858E8</v>
      </c>
      <c r="O576" s="9" t="s">
        <v>1586</v>
      </c>
    </row>
    <row r="577">
      <c r="A577" s="9" t="s">
        <v>1372</v>
      </c>
      <c r="B577" s="10">
        <v>44561.0</v>
      </c>
      <c r="C577" s="11">
        <v>1.0</v>
      </c>
      <c r="D577" s="9" t="s">
        <v>389</v>
      </c>
      <c r="E577" s="11">
        <v>11762.0</v>
      </c>
      <c r="F577" s="9" t="s">
        <v>1661</v>
      </c>
      <c r="G577" s="9" t="s">
        <v>1582</v>
      </c>
      <c r="H577" s="9" t="s">
        <v>1583</v>
      </c>
      <c r="I577" s="9" t="s">
        <v>1665</v>
      </c>
      <c r="J577" s="10">
        <v>43831.0</v>
      </c>
      <c r="K577" s="10">
        <v>44196.0</v>
      </c>
      <c r="L577" s="9" t="s">
        <v>1662</v>
      </c>
      <c r="M577" s="9" t="s">
        <v>1663</v>
      </c>
      <c r="N577" s="12">
        <v>3.159E7</v>
      </c>
      <c r="O577" s="9" t="s">
        <v>1586</v>
      </c>
    </row>
    <row r="578">
      <c r="A578" s="9" t="s">
        <v>1373</v>
      </c>
      <c r="B578" s="10">
        <v>44561.0</v>
      </c>
      <c r="C578" s="11">
        <v>1.0</v>
      </c>
      <c r="D578" s="9" t="s">
        <v>296</v>
      </c>
      <c r="E578" s="11">
        <v>21334.0</v>
      </c>
      <c r="F578" s="9" t="s">
        <v>1661</v>
      </c>
      <c r="G578" s="9" t="s">
        <v>1582</v>
      </c>
      <c r="H578" s="9" t="s">
        <v>1583</v>
      </c>
      <c r="I578" s="9" t="s">
        <v>1665</v>
      </c>
      <c r="J578" s="10">
        <v>43831.0</v>
      </c>
      <c r="K578" s="10">
        <v>44196.0</v>
      </c>
      <c r="L578" s="9" t="s">
        <v>1662</v>
      </c>
      <c r="M578" s="9" t="s">
        <v>1663</v>
      </c>
      <c r="N578" s="12">
        <v>3432000.0</v>
      </c>
      <c r="O578" s="9" t="s">
        <v>1586</v>
      </c>
    </row>
    <row r="579">
      <c r="A579" s="9" t="s">
        <v>1374</v>
      </c>
      <c r="B579" s="10">
        <v>44561.0</v>
      </c>
      <c r="C579" s="11">
        <v>2.0</v>
      </c>
      <c r="D579" s="9" t="s">
        <v>1375</v>
      </c>
      <c r="E579" s="11">
        <v>20494.0</v>
      </c>
      <c r="F579" s="9" t="s">
        <v>1661</v>
      </c>
      <c r="G579" s="9" t="s">
        <v>1582</v>
      </c>
      <c r="H579" s="9" t="s">
        <v>1583</v>
      </c>
      <c r="I579" s="9" t="s">
        <v>1665</v>
      </c>
      <c r="J579" s="10">
        <v>43831.0</v>
      </c>
      <c r="K579" s="10">
        <v>44196.0</v>
      </c>
      <c r="L579" s="9" t="s">
        <v>1662</v>
      </c>
      <c r="M579" s="9" t="s">
        <v>1663</v>
      </c>
      <c r="N579" s="12">
        <v>2.02242E8</v>
      </c>
      <c r="O579" s="9" t="s">
        <v>1586</v>
      </c>
    </row>
    <row r="580">
      <c r="A580" s="9" t="s">
        <v>1376</v>
      </c>
      <c r="B580" s="10">
        <v>44286.0</v>
      </c>
      <c r="C580" s="11">
        <v>1.0</v>
      </c>
      <c r="D580" s="9" t="s">
        <v>1377</v>
      </c>
      <c r="E580" s="11">
        <v>20516.0</v>
      </c>
      <c r="F580" s="9" t="s">
        <v>1661</v>
      </c>
      <c r="G580" s="9" t="s">
        <v>1582</v>
      </c>
      <c r="H580" s="9" t="s">
        <v>1583</v>
      </c>
      <c r="I580" s="9" t="s">
        <v>1665</v>
      </c>
      <c r="J580" s="10">
        <v>43556.0</v>
      </c>
      <c r="K580" s="10">
        <v>43921.0</v>
      </c>
      <c r="L580" s="9" t="s">
        <v>1662</v>
      </c>
      <c r="M580" s="9" t="s">
        <v>1663</v>
      </c>
      <c r="N580" s="12">
        <v>6.3901E8</v>
      </c>
      <c r="O580" s="9" t="s">
        <v>1586</v>
      </c>
    </row>
    <row r="581">
      <c r="A581" s="9" t="s">
        <v>1378</v>
      </c>
      <c r="B581" s="10">
        <v>44561.0</v>
      </c>
      <c r="C581" s="11">
        <v>1.0</v>
      </c>
      <c r="D581" s="9" t="s">
        <v>309</v>
      </c>
      <c r="E581" s="11">
        <v>13471.0</v>
      </c>
      <c r="F581" s="9" t="s">
        <v>1661</v>
      </c>
      <c r="G581" s="9" t="s">
        <v>1582</v>
      </c>
      <c r="H581" s="9" t="s">
        <v>1583</v>
      </c>
      <c r="I581" s="9" t="s">
        <v>1665</v>
      </c>
      <c r="J581" s="10">
        <v>43831.0</v>
      </c>
      <c r="K581" s="10">
        <v>44196.0</v>
      </c>
      <c r="L581" s="9" t="s">
        <v>1662</v>
      </c>
      <c r="M581" s="9" t="s">
        <v>1663</v>
      </c>
      <c r="N581" s="12">
        <v>-1.17013E8</v>
      </c>
      <c r="O581" s="9" t="s">
        <v>1586</v>
      </c>
    </row>
    <row r="582">
      <c r="A582" s="9" t="s">
        <v>1379</v>
      </c>
      <c r="B582" s="10">
        <v>44561.0</v>
      </c>
      <c r="C582" s="11">
        <v>1.0</v>
      </c>
      <c r="D582" s="9" t="s">
        <v>1380</v>
      </c>
      <c r="E582" s="11">
        <v>26360.0</v>
      </c>
      <c r="F582" s="9" t="s">
        <v>1661</v>
      </c>
      <c r="G582" s="9" t="s">
        <v>1582</v>
      </c>
      <c r="H582" s="9" t="s">
        <v>1583</v>
      </c>
      <c r="I582" s="9" t="s">
        <v>1665</v>
      </c>
      <c r="J582" s="10">
        <v>43831.0</v>
      </c>
      <c r="K582" s="10">
        <v>44196.0</v>
      </c>
      <c r="L582" s="9" t="s">
        <v>1662</v>
      </c>
      <c r="M582" s="9" t="s">
        <v>1663</v>
      </c>
      <c r="N582" s="12">
        <v>6.0837E7</v>
      </c>
      <c r="O582" s="9" t="s">
        <v>1586</v>
      </c>
    </row>
    <row r="583">
      <c r="A583" s="9" t="s">
        <v>1381</v>
      </c>
      <c r="B583" s="10">
        <v>44561.0</v>
      </c>
      <c r="C583" s="11">
        <v>3.0</v>
      </c>
      <c r="D583" s="9" t="s">
        <v>247</v>
      </c>
      <c r="E583" s="11">
        <v>22020.0</v>
      </c>
      <c r="F583" s="9" t="s">
        <v>1661</v>
      </c>
      <c r="G583" s="9" t="s">
        <v>1582</v>
      </c>
      <c r="H583" s="9" t="s">
        <v>1583</v>
      </c>
      <c r="I583" s="9" t="s">
        <v>1665</v>
      </c>
      <c r="J583" s="10">
        <v>43831.0</v>
      </c>
      <c r="K583" s="10">
        <v>44196.0</v>
      </c>
      <c r="L583" s="9" t="s">
        <v>1662</v>
      </c>
      <c r="M583" s="9" t="s">
        <v>1663</v>
      </c>
      <c r="N583" s="12">
        <v>1.80583E8</v>
      </c>
      <c r="O583" s="9" t="s">
        <v>1586</v>
      </c>
    </row>
    <row r="584">
      <c r="A584" s="9" t="s">
        <v>1382</v>
      </c>
      <c r="B584" s="10">
        <v>44561.0</v>
      </c>
      <c r="C584" s="11">
        <v>1.0</v>
      </c>
      <c r="D584" s="9" t="s">
        <v>369</v>
      </c>
      <c r="E584" s="11">
        <v>19992.0</v>
      </c>
      <c r="F584" s="9" t="s">
        <v>1661</v>
      </c>
      <c r="G584" s="9" t="s">
        <v>1582</v>
      </c>
      <c r="H584" s="9" t="s">
        <v>1583</v>
      </c>
      <c r="I584" s="9" t="s">
        <v>1665</v>
      </c>
      <c r="J584" s="10">
        <v>43831.0</v>
      </c>
      <c r="K584" s="10">
        <v>44196.0</v>
      </c>
      <c r="L584" s="9" t="s">
        <v>1662</v>
      </c>
      <c r="M584" s="9" t="s">
        <v>1663</v>
      </c>
      <c r="N584" s="12">
        <v>2.94959E8</v>
      </c>
      <c r="O584" s="9" t="s">
        <v>1586</v>
      </c>
    </row>
    <row r="585">
      <c r="A585" s="9" t="s">
        <v>1383</v>
      </c>
      <c r="B585" s="10">
        <v>44561.0</v>
      </c>
      <c r="C585" s="11">
        <v>1.0</v>
      </c>
      <c r="D585" s="9" t="s">
        <v>1384</v>
      </c>
      <c r="E585" s="11">
        <v>14850.0</v>
      </c>
      <c r="F585" s="9" t="s">
        <v>1661</v>
      </c>
      <c r="G585" s="9" t="s">
        <v>1582</v>
      </c>
      <c r="H585" s="9" t="s">
        <v>1583</v>
      </c>
      <c r="I585" s="9" t="s">
        <v>1665</v>
      </c>
      <c r="J585" s="10">
        <v>43831.0</v>
      </c>
      <c r="K585" s="10">
        <v>44196.0</v>
      </c>
      <c r="L585" s="9" t="s">
        <v>1662</v>
      </c>
      <c r="M585" s="9" t="s">
        <v>1663</v>
      </c>
      <c r="N585" s="12">
        <v>2113000.0</v>
      </c>
      <c r="O585" s="9" t="s">
        <v>1586</v>
      </c>
    </row>
    <row r="586">
      <c r="A586" s="9" t="s">
        <v>1385</v>
      </c>
      <c r="B586" s="10">
        <v>44561.0</v>
      </c>
      <c r="C586" s="11">
        <v>1.0</v>
      </c>
      <c r="D586" s="9" t="s">
        <v>202</v>
      </c>
      <c r="E586" s="11">
        <v>5770.0</v>
      </c>
      <c r="F586" s="9" t="s">
        <v>1661</v>
      </c>
      <c r="G586" s="9" t="s">
        <v>1582</v>
      </c>
      <c r="H586" s="9" t="s">
        <v>1583</v>
      </c>
      <c r="I586" s="9" t="s">
        <v>1665</v>
      </c>
      <c r="J586" s="10">
        <v>43831.0</v>
      </c>
      <c r="K586" s="10">
        <v>44196.0</v>
      </c>
      <c r="L586" s="9" t="s">
        <v>1662</v>
      </c>
      <c r="M586" s="9" t="s">
        <v>1663</v>
      </c>
      <c r="N586" s="12">
        <v>1.44175E8</v>
      </c>
      <c r="O586" s="9" t="s">
        <v>1586</v>
      </c>
    </row>
    <row r="587">
      <c r="A587" s="9" t="s">
        <v>1386</v>
      </c>
      <c r="B587" s="10">
        <v>44561.0</v>
      </c>
      <c r="C587" s="11">
        <v>2.0</v>
      </c>
      <c r="D587" s="9" t="s">
        <v>1387</v>
      </c>
      <c r="E587" s="11">
        <v>7510.0</v>
      </c>
      <c r="F587" s="9" t="s">
        <v>1661</v>
      </c>
      <c r="G587" s="9" t="s">
        <v>1582</v>
      </c>
      <c r="H587" s="9" t="s">
        <v>1583</v>
      </c>
      <c r="I587" s="9" t="s">
        <v>1665</v>
      </c>
      <c r="J587" s="10">
        <v>43831.0</v>
      </c>
      <c r="K587" s="10">
        <v>44196.0</v>
      </c>
      <c r="L587" s="9" t="s">
        <v>1662</v>
      </c>
      <c r="M587" s="9" t="s">
        <v>1663</v>
      </c>
      <c r="N587" s="12">
        <v>1.74477E8</v>
      </c>
      <c r="O587" s="9" t="s">
        <v>1586</v>
      </c>
    </row>
    <row r="588">
      <c r="A588" s="9" t="s">
        <v>1388</v>
      </c>
      <c r="B588" s="10">
        <v>44561.0</v>
      </c>
      <c r="C588" s="11">
        <v>1.0</v>
      </c>
      <c r="D588" s="9" t="s">
        <v>83</v>
      </c>
      <c r="E588" s="11">
        <v>1694.0</v>
      </c>
      <c r="F588" s="9" t="s">
        <v>1661</v>
      </c>
      <c r="G588" s="9" t="s">
        <v>1582</v>
      </c>
      <c r="H588" s="9" t="s">
        <v>1583</v>
      </c>
      <c r="I588" s="9" t="s">
        <v>1665</v>
      </c>
      <c r="J588" s="10">
        <v>43831.0</v>
      </c>
      <c r="K588" s="10">
        <v>44196.0</v>
      </c>
      <c r="L588" s="9" t="s">
        <v>1662</v>
      </c>
      <c r="M588" s="9" t="s">
        <v>1663</v>
      </c>
      <c r="N588" s="12">
        <v>3482000.0</v>
      </c>
      <c r="O588" s="9" t="s">
        <v>1586</v>
      </c>
    </row>
    <row r="589">
      <c r="A589" s="9" t="s">
        <v>1389</v>
      </c>
      <c r="B589" s="10">
        <v>44561.0</v>
      </c>
      <c r="C589" s="11">
        <v>1.0</v>
      </c>
      <c r="D589" s="9" t="s">
        <v>297</v>
      </c>
      <c r="E589" s="11">
        <v>20125.0</v>
      </c>
      <c r="F589" s="9" t="s">
        <v>1661</v>
      </c>
      <c r="G589" s="9" t="s">
        <v>1582</v>
      </c>
      <c r="H589" s="9" t="s">
        <v>1583</v>
      </c>
      <c r="I589" s="9" t="s">
        <v>1665</v>
      </c>
      <c r="J589" s="10">
        <v>43831.0</v>
      </c>
      <c r="K589" s="10">
        <v>44196.0</v>
      </c>
      <c r="L589" s="9" t="s">
        <v>1662</v>
      </c>
      <c r="M589" s="9" t="s">
        <v>1663</v>
      </c>
      <c r="N589" s="12">
        <v>3.61128E8</v>
      </c>
      <c r="O589" s="9" t="s">
        <v>1586</v>
      </c>
    </row>
    <row r="590">
      <c r="A590" s="9" t="s">
        <v>1390</v>
      </c>
      <c r="B590" s="10">
        <v>44561.0</v>
      </c>
      <c r="C590" s="11">
        <v>1.0</v>
      </c>
      <c r="D590" s="9" t="s">
        <v>1391</v>
      </c>
      <c r="E590" s="11">
        <v>24627.0</v>
      </c>
      <c r="F590" s="9" t="s">
        <v>1661</v>
      </c>
      <c r="G590" s="9" t="s">
        <v>1582</v>
      </c>
      <c r="H590" s="9" t="s">
        <v>1583</v>
      </c>
      <c r="I590" s="9" t="s">
        <v>1665</v>
      </c>
      <c r="J590" s="10">
        <v>43831.0</v>
      </c>
      <c r="K590" s="10">
        <v>44196.0</v>
      </c>
      <c r="L590" s="9" t="s">
        <v>1662</v>
      </c>
      <c r="M590" s="9" t="s">
        <v>1663</v>
      </c>
      <c r="N590" s="12">
        <v>2.5433E8</v>
      </c>
      <c r="O590" s="9" t="s">
        <v>1586</v>
      </c>
    </row>
    <row r="591">
      <c r="A591" s="9" t="s">
        <v>1392</v>
      </c>
      <c r="B591" s="10">
        <v>44561.0</v>
      </c>
      <c r="C591" s="11">
        <v>1.0</v>
      </c>
      <c r="D591" s="9" t="s">
        <v>392</v>
      </c>
      <c r="E591" s="11">
        <v>14346.0</v>
      </c>
      <c r="F591" s="9" t="s">
        <v>1661</v>
      </c>
      <c r="G591" s="9" t="s">
        <v>1582</v>
      </c>
      <c r="H591" s="9" t="s">
        <v>1583</v>
      </c>
      <c r="I591" s="9" t="s">
        <v>1665</v>
      </c>
      <c r="J591" s="10">
        <v>43831.0</v>
      </c>
      <c r="K591" s="10">
        <v>44196.0</v>
      </c>
      <c r="L591" s="9" t="s">
        <v>1662</v>
      </c>
      <c r="M591" s="9" t="s">
        <v>1663</v>
      </c>
      <c r="N591" s="12">
        <v>7.12371E8</v>
      </c>
      <c r="O591" s="9" t="s">
        <v>1586</v>
      </c>
    </row>
    <row r="592">
      <c r="A592" s="9" t="s">
        <v>1393</v>
      </c>
      <c r="B592" s="10">
        <v>44561.0</v>
      </c>
      <c r="C592" s="11">
        <v>2.0</v>
      </c>
      <c r="D592" s="9" t="s">
        <v>1394</v>
      </c>
      <c r="E592" s="11">
        <v>21199.0</v>
      </c>
      <c r="F592" s="9" t="s">
        <v>1661</v>
      </c>
      <c r="G592" s="9" t="s">
        <v>1582</v>
      </c>
      <c r="H592" s="9" t="s">
        <v>1583</v>
      </c>
      <c r="I592" s="9" t="s">
        <v>1665</v>
      </c>
      <c r="J592" s="10">
        <v>43831.0</v>
      </c>
      <c r="K592" s="10">
        <v>44196.0</v>
      </c>
      <c r="L592" s="9" t="s">
        <v>1664</v>
      </c>
      <c r="M592" s="9" t="s">
        <v>1663</v>
      </c>
      <c r="N592" s="12">
        <v>6.55569E8</v>
      </c>
      <c r="O592" s="9" t="s">
        <v>1586</v>
      </c>
    </row>
    <row r="593">
      <c r="A593" s="9" t="s">
        <v>1395</v>
      </c>
      <c r="B593" s="10">
        <v>44561.0</v>
      </c>
      <c r="C593" s="11">
        <v>3.0</v>
      </c>
      <c r="D593" s="9" t="s">
        <v>1396</v>
      </c>
      <c r="E593" s="11">
        <v>25208.0</v>
      </c>
      <c r="F593" s="9" t="s">
        <v>1661</v>
      </c>
      <c r="G593" s="9" t="s">
        <v>1582</v>
      </c>
      <c r="H593" s="9" t="s">
        <v>1583</v>
      </c>
      <c r="I593" s="9" t="s">
        <v>1665</v>
      </c>
      <c r="J593" s="10">
        <v>43831.0</v>
      </c>
      <c r="K593" s="10">
        <v>44196.0</v>
      </c>
      <c r="L593" s="9" t="s">
        <v>1662</v>
      </c>
      <c r="M593" s="9" t="s">
        <v>1663</v>
      </c>
      <c r="N593" s="12">
        <v>2.5831E7</v>
      </c>
      <c r="O593" s="9" t="s">
        <v>1586</v>
      </c>
    </row>
    <row r="594">
      <c r="A594" s="9" t="s">
        <v>1397</v>
      </c>
      <c r="B594" s="10">
        <v>44561.0</v>
      </c>
      <c r="C594" s="11">
        <v>1.0</v>
      </c>
      <c r="D594" s="9" t="s">
        <v>1398</v>
      </c>
      <c r="E594" s="11">
        <v>26034.0</v>
      </c>
      <c r="F594" s="9" t="s">
        <v>1661</v>
      </c>
      <c r="G594" s="9" t="s">
        <v>1582</v>
      </c>
      <c r="H594" s="9" t="s">
        <v>1583</v>
      </c>
      <c r="I594" s="9" t="s">
        <v>1665</v>
      </c>
      <c r="J594" s="10">
        <v>43831.0</v>
      </c>
      <c r="K594" s="10">
        <v>44196.0</v>
      </c>
      <c r="L594" s="9" t="s">
        <v>1662</v>
      </c>
      <c r="M594" s="9" t="s">
        <v>1663</v>
      </c>
      <c r="N594" s="12">
        <v>4.44303E8</v>
      </c>
      <c r="O594" s="9" t="s">
        <v>1586</v>
      </c>
    </row>
    <row r="595">
      <c r="A595" s="9" t="s">
        <v>1399</v>
      </c>
      <c r="B595" s="10">
        <v>44561.0</v>
      </c>
      <c r="C595" s="11">
        <v>1.0</v>
      </c>
      <c r="D595" s="9" t="s">
        <v>310</v>
      </c>
      <c r="E595" s="11">
        <v>13447.0</v>
      </c>
      <c r="F595" s="9" t="s">
        <v>1661</v>
      </c>
      <c r="G595" s="9" t="s">
        <v>1582</v>
      </c>
      <c r="H595" s="9" t="s">
        <v>1583</v>
      </c>
      <c r="I595" s="9" t="s">
        <v>1665</v>
      </c>
      <c r="J595" s="10">
        <v>43831.0</v>
      </c>
      <c r="K595" s="10">
        <v>44196.0</v>
      </c>
      <c r="L595" s="9" t="s">
        <v>1662</v>
      </c>
      <c r="M595" s="9" t="s">
        <v>1663</v>
      </c>
      <c r="N595" s="12">
        <v>-95000.0</v>
      </c>
      <c r="O595" s="9" t="s">
        <v>1586</v>
      </c>
    </row>
    <row r="596">
      <c r="A596" s="9" t="s">
        <v>1400</v>
      </c>
      <c r="B596" s="10">
        <v>44561.0</v>
      </c>
      <c r="C596" s="11">
        <v>1.0</v>
      </c>
      <c r="D596" s="9" t="s">
        <v>1401</v>
      </c>
      <c r="E596" s="11">
        <v>25801.0</v>
      </c>
      <c r="F596" s="9" t="s">
        <v>1661</v>
      </c>
      <c r="G596" s="9" t="s">
        <v>1582</v>
      </c>
      <c r="H596" s="9" t="s">
        <v>1583</v>
      </c>
      <c r="I596" s="9" t="s">
        <v>1665</v>
      </c>
      <c r="J596" s="10">
        <v>43831.0</v>
      </c>
      <c r="K596" s="10">
        <v>44196.0</v>
      </c>
      <c r="L596" s="9" t="s">
        <v>1662</v>
      </c>
      <c r="M596" s="9" t="s">
        <v>1663</v>
      </c>
      <c r="N596" s="12">
        <v>2.0927E8</v>
      </c>
      <c r="O596" s="9" t="s">
        <v>1586</v>
      </c>
    </row>
    <row r="597">
      <c r="A597" s="9" t="s">
        <v>1402</v>
      </c>
      <c r="B597" s="10">
        <v>44561.0</v>
      </c>
      <c r="C597" s="11">
        <v>1.0</v>
      </c>
      <c r="D597" s="9" t="s">
        <v>303</v>
      </c>
      <c r="E597" s="11">
        <v>9393.0</v>
      </c>
      <c r="F597" s="9" t="s">
        <v>1661</v>
      </c>
      <c r="G597" s="9" t="s">
        <v>1582</v>
      </c>
      <c r="H597" s="9" t="s">
        <v>1583</v>
      </c>
      <c r="I597" s="9" t="s">
        <v>1665</v>
      </c>
      <c r="J597" s="10">
        <v>43831.0</v>
      </c>
      <c r="K597" s="10">
        <v>44196.0</v>
      </c>
      <c r="L597" s="9" t="s">
        <v>1662</v>
      </c>
      <c r="M597" s="9" t="s">
        <v>1663</v>
      </c>
      <c r="N597" s="12">
        <v>-8.61604E8</v>
      </c>
      <c r="O597" s="9" t="s">
        <v>1586</v>
      </c>
    </row>
    <row r="598">
      <c r="A598" s="9" t="s">
        <v>1403</v>
      </c>
      <c r="B598" s="10">
        <v>44561.0</v>
      </c>
      <c r="C598" s="11">
        <v>1.0</v>
      </c>
      <c r="D598" s="9" t="s">
        <v>253</v>
      </c>
      <c r="E598" s="11">
        <v>8036.0</v>
      </c>
      <c r="F598" s="9" t="s">
        <v>1661</v>
      </c>
      <c r="G598" s="9" t="s">
        <v>1582</v>
      </c>
      <c r="H598" s="9" t="s">
        <v>1583</v>
      </c>
      <c r="I598" s="9" t="s">
        <v>1665</v>
      </c>
      <c r="J598" s="10">
        <v>43831.0</v>
      </c>
      <c r="K598" s="10">
        <v>44196.0</v>
      </c>
      <c r="L598" s="9" t="s">
        <v>1662</v>
      </c>
      <c r="M598" s="9" t="s">
        <v>1663</v>
      </c>
      <c r="N598" s="12">
        <v>2.74848E8</v>
      </c>
      <c r="O598" s="9" t="s">
        <v>1586</v>
      </c>
    </row>
    <row r="599">
      <c r="A599" s="9" t="s">
        <v>1404</v>
      </c>
      <c r="B599" s="10">
        <v>44561.0</v>
      </c>
      <c r="C599" s="11">
        <v>3.0</v>
      </c>
      <c r="D599" s="9" t="s">
        <v>263</v>
      </c>
      <c r="E599" s="11">
        <v>8575.0</v>
      </c>
      <c r="F599" s="9" t="s">
        <v>1661</v>
      </c>
      <c r="G599" s="9" t="s">
        <v>1582</v>
      </c>
      <c r="H599" s="9" t="s">
        <v>1583</v>
      </c>
      <c r="I599" s="9" t="s">
        <v>1665</v>
      </c>
      <c r="J599" s="10">
        <v>43831.0</v>
      </c>
      <c r="K599" s="10">
        <v>44196.0</v>
      </c>
      <c r="L599" s="9" t="s">
        <v>1662</v>
      </c>
      <c r="M599" s="9" t="s">
        <v>1663</v>
      </c>
      <c r="N599" s="12">
        <v>1.24527E8</v>
      </c>
      <c r="O599" s="9" t="s">
        <v>1586</v>
      </c>
    </row>
    <row r="600">
      <c r="A600" s="9" t="s">
        <v>1405</v>
      </c>
      <c r="B600" s="10">
        <v>44561.0</v>
      </c>
      <c r="C600" s="11">
        <v>1.0</v>
      </c>
      <c r="D600" s="9" t="s">
        <v>341</v>
      </c>
      <c r="E600" s="11">
        <v>10472.0</v>
      </c>
      <c r="F600" s="9" t="s">
        <v>1661</v>
      </c>
      <c r="G600" s="9" t="s">
        <v>1582</v>
      </c>
      <c r="H600" s="9" t="s">
        <v>1583</v>
      </c>
      <c r="I600" s="9" t="s">
        <v>1665</v>
      </c>
      <c r="J600" s="10">
        <v>43831.0</v>
      </c>
      <c r="K600" s="10">
        <v>44196.0</v>
      </c>
      <c r="L600" s="9" t="s">
        <v>1662</v>
      </c>
      <c r="M600" s="9" t="s">
        <v>1663</v>
      </c>
      <c r="N600" s="12">
        <v>-4.19595E8</v>
      </c>
      <c r="O600" s="9" t="s">
        <v>1586</v>
      </c>
    </row>
    <row r="601">
      <c r="A601" s="9" t="s">
        <v>1406</v>
      </c>
      <c r="B601" s="10">
        <v>44561.0</v>
      </c>
      <c r="C601" s="11">
        <v>2.0</v>
      </c>
      <c r="D601" s="9" t="s">
        <v>1407</v>
      </c>
      <c r="E601" s="11">
        <v>24953.0</v>
      </c>
      <c r="F601" s="9" t="s">
        <v>1661</v>
      </c>
      <c r="G601" s="9" t="s">
        <v>1582</v>
      </c>
      <c r="H601" s="9" t="s">
        <v>1583</v>
      </c>
      <c r="I601" s="9" t="s">
        <v>1665</v>
      </c>
      <c r="J601" s="10">
        <v>43831.0</v>
      </c>
      <c r="K601" s="10">
        <v>44196.0</v>
      </c>
      <c r="L601" s="9" t="s">
        <v>1662</v>
      </c>
      <c r="M601" s="9" t="s">
        <v>1663</v>
      </c>
      <c r="N601" s="12">
        <v>-1.7096E8</v>
      </c>
      <c r="O601" s="9" t="s">
        <v>1586</v>
      </c>
    </row>
    <row r="602">
      <c r="A602" s="9" t="s">
        <v>1408</v>
      </c>
      <c r="B602" s="10">
        <v>44561.0</v>
      </c>
      <c r="C602" s="11">
        <v>2.0</v>
      </c>
      <c r="D602" s="9" t="s">
        <v>1409</v>
      </c>
      <c r="E602" s="11">
        <v>8672.0</v>
      </c>
      <c r="F602" s="9" t="s">
        <v>1661</v>
      </c>
      <c r="G602" s="9" t="s">
        <v>1582</v>
      </c>
      <c r="H602" s="9" t="s">
        <v>1583</v>
      </c>
      <c r="I602" s="9" t="s">
        <v>1665</v>
      </c>
      <c r="J602" s="10">
        <v>43831.0</v>
      </c>
      <c r="K602" s="10">
        <v>44196.0</v>
      </c>
      <c r="L602" s="9" t="s">
        <v>1662</v>
      </c>
      <c r="M602" s="9" t="s">
        <v>1663</v>
      </c>
      <c r="N602" s="12">
        <v>7.65E7</v>
      </c>
      <c r="O602" s="9" t="s">
        <v>1586</v>
      </c>
    </row>
    <row r="603">
      <c r="A603" s="9" t="s">
        <v>1410</v>
      </c>
      <c r="B603" s="10">
        <v>44561.0</v>
      </c>
      <c r="C603" s="11">
        <v>1.0</v>
      </c>
      <c r="D603" s="9" t="s">
        <v>1411</v>
      </c>
      <c r="E603" s="11">
        <v>12319.0</v>
      </c>
      <c r="F603" s="9" t="s">
        <v>1661</v>
      </c>
      <c r="G603" s="9" t="s">
        <v>1582</v>
      </c>
      <c r="H603" s="9" t="s">
        <v>1583</v>
      </c>
      <c r="I603" s="9" t="s">
        <v>1665</v>
      </c>
      <c r="J603" s="10">
        <v>43831.0</v>
      </c>
      <c r="K603" s="10">
        <v>44196.0</v>
      </c>
      <c r="L603" s="9" t="s">
        <v>1662</v>
      </c>
      <c r="M603" s="9" t="s">
        <v>1663</v>
      </c>
      <c r="N603" s="12">
        <v>-6480000.0</v>
      </c>
      <c r="O603" s="9" t="s">
        <v>1586</v>
      </c>
    </row>
    <row r="604">
      <c r="A604" s="9" t="s">
        <v>1412</v>
      </c>
      <c r="B604" s="10">
        <v>44561.0</v>
      </c>
      <c r="C604" s="11">
        <v>1.0</v>
      </c>
      <c r="D604" s="9" t="s">
        <v>1413</v>
      </c>
      <c r="E604" s="11">
        <v>9067.0</v>
      </c>
      <c r="F604" s="9" t="s">
        <v>1661</v>
      </c>
      <c r="G604" s="9" t="s">
        <v>1582</v>
      </c>
      <c r="H604" s="9" t="s">
        <v>1583</v>
      </c>
      <c r="I604" s="9" t="s">
        <v>1665</v>
      </c>
      <c r="J604" s="10">
        <v>43831.0</v>
      </c>
      <c r="K604" s="10">
        <v>44196.0</v>
      </c>
      <c r="L604" s="9" t="s">
        <v>1662</v>
      </c>
      <c r="M604" s="9" t="s">
        <v>1663</v>
      </c>
      <c r="N604" s="12">
        <v>-2.938863E9</v>
      </c>
      <c r="O604" s="9" t="s">
        <v>1586</v>
      </c>
    </row>
    <row r="605">
      <c r="A605" s="9" t="s">
        <v>1414</v>
      </c>
      <c r="B605" s="10">
        <v>44561.0</v>
      </c>
      <c r="C605" s="11">
        <v>1.0</v>
      </c>
      <c r="D605" s="9" t="s">
        <v>1415</v>
      </c>
      <c r="E605" s="11">
        <v>26867.0</v>
      </c>
      <c r="F605" s="9" t="s">
        <v>1661</v>
      </c>
      <c r="G605" s="9" t="s">
        <v>1582</v>
      </c>
      <c r="H605" s="9" t="s">
        <v>1583</v>
      </c>
      <c r="I605" s="9" t="s">
        <v>1665</v>
      </c>
      <c r="J605" s="10">
        <v>43831.0</v>
      </c>
      <c r="K605" s="10">
        <v>44196.0</v>
      </c>
      <c r="L605" s="9" t="s">
        <v>1662</v>
      </c>
      <c r="M605" s="9" t="s">
        <v>1663</v>
      </c>
      <c r="N605" s="12">
        <v>2.30389E8</v>
      </c>
      <c r="O605" s="9" t="s">
        <v>1586</v>
      </c>
    </row>
    <row r="606">
      <c r="A606" s="9" t="s">
        <v>1416</v>
      </c>
      <c r="B606" s="10">
        <v>44561.0</v>
      </c>
      <c r="C606" s="11">
        <v>2.0</v>
      </c>
      <c r="D606" s="9" t="s">
        <v>129</v>
      </c>
      <c r="E606" s="11">
        <v>3654.0</v>
      </c>
      <c r="F606" s="9" t="s">
        <v>1661</v>
      </c>
      <c r="G606" s="9" t="s">
        <v>1582</v>
      </c>
      <c r="H606" s="9" t="s">
        <v>1583</v>
      </c>
      <c r="I606" s="9" t="s">
        <v>1665</v>
      </c>
      <c r="J606" s="10">
        <v>43831.0</v>
      </c>
      <c r="K606" s="10">
        <v>44196.0</v>
      </c>
      <c r="L606" s="9" t="s">
        <v>1662</v>
      </c>
      <c r="M606" s="9" t="s">
        <v>1663</v>
      </c>
      <c r="N606" s="12">
        <v>-5.4834E7</v>
      </c>
      <c r="O606" s="9" t="s">
        <v>1586</v>
      </c>
    </row>
    <row r="607">
      <c r="A607" s="9" t="s">
        <v>1417</v>
      </c>
      <c r="B607" s="10">
        <v>44561.0</v>
      </c>
      <c r="C607" s="11">
        <v>1.0</v>
      </c>
      <c r="D607" s="9" t="s">
        <v>211</v>
      </c>
      <c r="E607" s="11">
        <v>21881.0</v>
      </c>
      <c r="F607" s="9" t="s">
        <v>1661</v>
      </c>
      <c r="G607" s="9" t="s">
        <v>1582</v>
      </c>
      <c r="H607" s="9" t="s">
        <v>1583</v>
      </c>
      <c r="I607" s="9" t="s">
        <v>1665</v>
      </c>
      <c r="J607" s="10">
        <v>43831.0</v>
      </c>
      <c r="K607" s="10">
        <v>44196.0</v>
      </c>
      <c r="L607" s="9" t="s">
        <v>1662</v>
      </c>
      <c r="M607" s="9" t="s">
        <v>1663</v>
      </c>
      <c r="N607" s="12">
        <v>2.56961E8</v>
      </c>
      <c r="O607" s="9" t="s">
        <v>1586</v>
      </c>
    </row>
    <row r="608">
      <c r="A608" s="9" t="s">
        <v>1418</v>
      </c>
      <c r="B608" s="10">
        <v>44561.0</v>
      </c>
      <c r="C608" s="11">
        <v>1.0</v>
      </c>
      <c r="D608" s="9" t="s">
        <v>79</v>
      </c>
      <c r="E608" s="11">
        <v>1520.0</v>
      </c>
      <c r="F608" s="9" t="s">
        <v>1661</v>
      </c>
      <c r="G608" s="9" t="s">
        <v>1582</v>
      </c>
      <c r="H608" s="9" t="s">
        <v>1583</v>
      </c>
      <c r="I608" s="9" t="s">
        <v>1665</v>
      </c>
      <c r="J608" s="10">
        <v>43831.0</v>
      </c>
      <c r="K608" s="10">
        <v>44196.0</v>
      </c>
      <c r="L608" s="9" t="s">
        <v>1662</v>
      </c>
      <c r="M608" s="9" t="s">
        <v>1663</v>
      </c>
      <c r="N608" s="12">
        <v>-6.5455E7</v>
      </c>
      <c r="O608" s="9" t="s">
        <v>1586</v>
      </c>
    </row>
    <row r="609">
      <c r="A609" s="9" t="s">
        <v>1419</v>
      </c>
      <c r="B609" s="10">
        <v>44561.0</v>
      </c>
      <c r="C609" s="11">
        <v>1.0</v>
      </c>
      <c r="D609" s="9" t="s">
        <v>1420</v>
      </c>
      <c r="E609" s="11">
        <v>19348.0</v>
      </c>
      <c r="F609" s="9" t="s">
        <v>1661</v>
      </c>
      <c r="G609" s="9" t="s">
        <v>1582</v>
      </c>
      <c r="H609" s="9" t="s">
        <v>1583</v>
      </c>
      <c r="I609" s="9" t="s">
        <v>1665</v>
      </c>
      <c r="J609" s="10">
        <v>43831.0</v>
      </c>
      <c r="K609" s="10">
        <v>44196.0</v>
      </c>
      <c r="L609" s="9" t="s">
        <v>1664</v>
      </c>
      <c r="M609" s="9" t="s">
        <v>1663</v>
      </c>
      <c r="N609" s="12">
        <v>1.8961E10</v>
      </c>
      <c r="O609" s="9" t="s">
        <v>1586</v>
      </c>
    </row>
    <row r="610">
      <c r="A610" s="9" t="s">
        <v>1421</v>
      </c>
      <c r="B610" s="10">
        <v>44561.0</v>
      </c>
      <c r="C610" s="11">
        <v>1.0</v>
      </c>
      <c r="D610" s="9" t="s">
        <v>293</v>
      </c>
      <c r="E610" s="11">
        <v>9083.0</v>
      </c>
      <c r="F610" s="9" t="s">
        <v>1661</v>
      </c>
      <c r="G610" s="9" t="s">
        <v>1582</v>
      </c>
      <c r="H610" s="9" t="s">
        <v>1583</v>
      </c>
      <c r="I610" s="9" t="s">
        <v>1665</v>
      </c>
      <c r="J610" s="10">
        <v>43831.0</v>
      </c>
      <c r="K610" s="10">
        <v>44196.0</v>
      </c>
      <c r="L610" s="9" t="s">
        <v>1662</v>
      </c>
      <c r="M610" s="9" t="s">
        <v>1663</v>
      </c>
      <c r="N610" s="12">
        <v>-677000.0</v>
      </c>
      <c r="O610" s="9" t="s">
        <v>1586</v>
      </c>
    </row>
    <row r="611">
      <c r="A611" s="9" t="s">
        <v>1422</v>
      </c>
      <c r="B611" s="10">
        <v>44561.0</v>
      </c>
      <c r="C611" s="11">
        <v>1.0</v>
      </c>
      <c r="D611" s="9" t="s">
        <v>382</v>
      </c>
      <c r="E611" s="11">
        <v>14320.0</v>
      </c>
      <c r="F611" s="9" t="s">
        <v>1661</v>
      </c>
      <c r="G611" s="9" t="s">
        <v>1582</v>
      </c>
      <c r="H611" s="9" t="s">
        <v>1583</v>
      </c>
      <c r="I611" s="9" t="s">
        <v>1665</v>
      </c>
      <c r="J611" s="10">
        <v>43831.0</v>
      </c>
      <c r="K611" s="10">
        <v>44196.0</v>
      </c>
      <c r="L611" s="9" t="s">
        <v>1662</v>
      </c>
      <c r="M611" s="9" t="s">
        <v>1663</v>
      </c>
      <c r="N611" s="12">
        <v>6.7279E8</v>
      </c>
      <c r="O611" s="9" t="s">
        <v>1586</v>
      </c>
    </row>
    <row r="612">
      <c r="A612" s="9" t="s">
        <v>1423</v>
      </c>
      <c r="B612" s="10">
        <v>44561.0</v>
      </c>
      <c r="C612" s="11">
        <v>1.0</v>
      </c>
      <c r="D612" s="9" t="s">
        <v>107</v>
      </c>
      <c r="E612" s="11">
        <v>2577.0</v>
      </c>
      <c r="F612" s="9" t="s">
        <v>1661</v>
      </c>
      <c r="G612" s="9" t="s">
        <v>1582</v>
      </c>
      <c r="H612" s="9" t="s">
        <v>1583</v>
      </c>
      <c r="I612" s="9" t="s">
        <v>1665</v>
      </c>
      <c r="J612" s="10">
        <v>43831.0</v>
      </c>
      <c r="K612" s="10">
        <v>44196.0</v>
      </c>
      <c r="L612" s="9" t="s">
        <v>1662</v>
      </c>
      <c r="M612" s="9" t="s">
        <v>1663</v>
      </c>
      <c r="N612" s="12">
        <v>1.728762E9</v>
      </c>
      <c r="O612" s="9" t="s">
        <v>1586</v>
      </c>
    </row>
    <row r="613">
      <c r="A613" s="9" t="s">
        <v>1424</v>
      </c>
      <c r="B613" s="10">
        <v>44561.0</v>
      </c>
      <c r="C613" s="11">
        <v>1.0</v>
      </c>
      <c r="D613" s="9" t="s">
        <v>158</v>
      </c>
      <c r="E613" s="11">
        <v>4723.0</v>
      </c>
      <c r="F613" s="9" t="s">
        <v>1661</v>
      </c>
      <c r="G613" s="9" t="s">
        <v>1582</v>
      </c>
      <c r="H613" s="9" t="s">
        <v>1583</v>
      </c>
      <c r="I613" s="9" t="s">
        <v>1665</v>
      </c>
      <c r="J613" s="10">
        <v>43831.0</v>
      </c>
      <c r="K613" s="10">
        <v>44196.0</v>
      </c>
      <c r="L613" s="9" t="s">
        <v>1662</v>
      </c>
      <c r="M613" s="9" t="s">
        <v>1663</v>
      </c>
      <c r="N613" s="12">
        <v>1943000.0</v>
      </c>
      <c r="O613" s="9" t="s">
        <v>1586</v>
      </c>
    </row>
    <row r="614">
      <c r="A614" s="9" t="s">
        <v>1425</v>
      </c>
      <c r="B614" s="10">
        <v>44561.0</v>
      </c>
      <c r="C614" s="11">
        <v>1.0</v>
      </c>
      <c r="D614" s="9" t="s">
        <v>264</v>
      </c>
      <c r="E614" s="11">
        <v>8397.0</v>
      </c>
      <c r="F614" s="9" t="s">
        <v>1661</v>
      </c>
      <c r="G614" s="9" t="s">
        <v>1582</v>
      </c>
      <c r="H614" s="9" t="s">
        <v>1583</v>
      </c>
      <c r="I614" s="9" t="s">
        <v>1665</v>
      </c>
      <c r="J614" s="10">
        <v>43831.0</v>
      </c>
      <c r="K614" s="10">
        <v>44196.0</v>
      </c>
      <c r="L614" s="9" t="s">
        <v>1662</v>
      </c>
      <c r="M614" s="9" t="s">
        <v>1663</v>
      </c>
      <c r="N614" s="12">
        <v>-3.098E7</v>
      </c>
      <c r="O614" s="9" t="s">
        <v>1586</v>
      </c>
    </row>
    <row r="615">
      <c r="A615" s="9" t="s">
        <v>1426</v>
      </c>
      <c r="B615" s="10">
        <v>44561.0</v>
      </c>
      <c r="C615" s="11">
        <v>1.0</v>
      </c>
      <c r="D615" s="9" t="s">
        <v>1427</v>
      </c>
      <c r="E615" s="11">
        <v>16306.0</v>
      </c>
      <c r="F615" s="9" t="s">
        <v>1661</v>
      </c>
      <c r="G615" s="9" t="s">
        <v>1582</v>
      </c>
      <c r="H615" s="9" t="s">
        <v>1583</v>
      </c>
      <c r="I615" s="9" t="s">
        <v>1665</v>
      </c>
      <c r="J615" s="10">
        <v>43831.0</v>
      </c>
      <c r="K615" s="10">
        <v>44196.0</v>
      </c>
      <c r="L615" s="9" t="s">
        <v>1662</v>
      </c>
      <c r="M615" s="9" t="s">
        <v>1663</v>
      </c>
      <c r="N615" s="12">
        <v>1.4944E7</v>
      </c>
      <c r="O615" s="9" t="s">
        <v>1586</v>
      </c>
    </row>
    <row r="616">
      <c r="A616" s="9" t="s">
        <v>1428</v>
      </c>
      <c r="B616" s="10">
        <v>44561.0</v>
      </c>
      <c r="C616" s="11">
        <v>3.0</v>
      </c>
      <c r="D616" s="9" t="s">
        <v>61</v>
      </c>
      <c r="E616" s="11">
        <v>10456.0</v>
      </c>
      <c r="F616" s="9" t="s">
        <v>1661</v>
      </c>
      <c r="G616" s="9" t="s">
        <v>1582</v>
      </c>
      <c r="H616" s="9" t="s">
        <v>1583</v>
      </c>
      <c r="I616" s="9" t="s">
        <v>1665</v>
      </c>
      <c r="J616" s="10">
        <v>43831.0</v>
      </c>
      <c r="K616" s="10">
        <v>44196.0</v>
      </c>
      <c r="L616" s="9" t="s">
        <v>1662</v>
      </c>
      <c r="M616" s="9" t="s">
        <v>1663</v>
      </c>
      <c r="N616" s="12">
        <v>1.40195E8</v>
      </c>
      <c r="O616" s="9" t="s">
        <v>1586</v>
      </c>
    </row>
    <row r="617">
      <c r="A617" s="9" t="s">
        <v>1429</v>
      </c>
      <c r="B617" s="10">
        <v>44561.0</v>
      </c>
      <c r="C617" s="11">
        <v>1.0</v>
      </c>
      <c r="D617" s="9" t="s">
        <v>142</v>
      </c>
      <c r="E617" s="11">
        <v>4448.0</v>
      </c>
      <c r="F617" s="9" t="s">
        <v>1661</v>
      </c>
      <c r="G617" s="9" t="s">
        <v>1582</v>
      </c>
      <c r="H617" s="9" t="s">
        <v>1583</v>
      </c>
      <c r="I617" s="9" t="s">
        <v>1665</v>
      </c>
      <c r="J617" s="10">
        <v>43831.0</v>
      </c>
      <c r="K617" s="10">
        <v>44196.0</v>
      </c>
      <c r="L617" s="9" t="s">
        <v>1662</v>
      </c>
      <c r="M617" s="9" t="s">
        <v>1663</v>
      </c>
      <c r="N617" s="12">
        <v>-2.471401E9</v>
      </c>
      <c r="O617" s="9" t="s">
        <v>1586</v>
      </c>
    </row>
    <row r="618">
      <c r="A618" s="9" t="s">
        <v>1430</v>
      </c>
      <c r="B618" s="10">
        <v>44561.0</v>
      </c>
      <c r="C618" s="11">
        <v>2.0</v>
      </c>
      <c r="D618" s="9" t="s">
        <v>265</v>
      </c>
      <c r="E618" s="11">
        <v>8427.0</v>
      </c>
      <c r="F618" s="9" t="s">
        <v>1661</v>
      </c>
      <c r="G618" s="9" t="s">
        <v>1582</v>
      </c>
      <c r="H618" s="9" t="s">
        <v>1583</v>
      </c>
      <c r="I618" s="9" t="s">
        <v>1665</v>
      </c>
      <c r="J618" s="10">
        <v>43831.0</v>
      </c>
      <c r="K618" s="10">
        <v>44196.0</v>
      </c>
      <c r="L618" s="9" t="s">
        <v>1662</v>
      </c>
      <c r="M618" s="9" t="s">
        <v>1663</v>
      </c>
      <c r="N618" s="12">
        <v>-1.5698E7</v>
      </c>
      <c r="O618" s="9" t="s">
        <v>1586</v>
      </c>
    </row>
    <row r="619">
      <c r="A619" s="9" t="s">
        <v>1431</v>
      </c>
      <c r="B619" s="10">
        <v>44561.0</v>
      </c>
      <c r="C619" s="11">
        <v>1.0</v>
      </c>
      <c r="D619" s="9" t="s">
        <v>94</v>
      </c>
      <c r="E619" s="11">
        <v>2100.0</v>
      </c>
      <c r="F619" s="9" t="s">
        <v>1661</v>
      </c>
      <c r="G619" s="9" t="s">
        <v>1582</v>
      </c>
      <c r="H619" s="9" t="s">
        <v>1583</v>
      </c>
      <c r="I619" s="9" t="s">
        <v>1665</v>
      </c>
      <c r="J619" s="10">
        <v>43831.0</v>
      </c>
      <c r="K619" s="10">
        <v>44196.0</v>
      </c>
      <c r="L619" s="9" t="s">
        <v>1662</v>
      </c>
      <c r="M619" s="9" t="s">
        <v>1663</v>
      </c>
      <c r="N619" s="12">
        <v>2.2027E7</v>
      </c>
      <c r="O619" s="9" t="s">
        <v>1586</v>
      </c>
    </row>
    <row r="620">
      <c r="A620" s="9" t="s">
        <v>1432</v>
      </c>
      <c r="B620" s="10">
        <v>44561.0</v>
      </c>
      <c r="C620" s="11">
        <v>2.0</v>
      </c>
      <c r="D620" s="9" t="s">
        <v>201</v>
      </c>
      <c r="E620" s="11">
        <v>5762.0</v>
      </c>
      <c r="F620" s="9" t="s">
        <v>1661</v>
      </c>
      <c r="G620" s="9" t="s">
        <v>1582</v>
      </c>
      <c r="H620" s="9" t="s">
        <v>1583</v>
      </c>
      <c r="I620" s="9" t="s">
        <v>1665</v>
      </c>
      <c r="J620" s="10">
        <v>43831.0</v>
      </c>
      <c r="K620" s="10">
        <v>44196.0</v>
      </c>
      <c r="L620" s="9" t="s">
        <v>1662</v>
      </c>
      <c r="M620" s="9" t="s">
        <v>1663</v>
      </c>
      <c r="N620" s="12">
        <v>1.58751E8</v>
      </c>
      <c r="O620" s="9" t="s">
        <v>1586</v>
      </c>
    </row>
    <row r="621">
      <c r="A621" s="9" t="s">
        <v>1433</v>
      </c>
      <c r="B621" s="10">
        <v>44561.0</v>
      </c>
      <c r="C621" s="11">
        <v>1.0</v>
      </c>
      <c r="D621" s="9" t="s">
        <v>235</v>
      </c>
      <c r="E621" s="11">
        <v>11932.0</v>
      </c>
      <c r="F621" s="9" t="s">
        <v>1661</v>
      </c>
      <c r="G621" s="9" t="s">
        <v>1582</v>
      </c>
      <c r="H621" s="9" t="s">
        <v>1583</v>
      </c>
      <c r="I621" s="9" t="s">
        <v>1665</v>
      </c>
      <c r="J621" s="10">
        <v>43831.0</v>
      </c>
      <c r="K621" s="10">
        <v>44196.0</v>
      </c>
      <c r="L621" s="9" t="s">
        <v>1662</v>
      </c>
      <c r="M621" s="9" t="s">
        <v>1663</v>
      </c>
      <c r="N621" s="12">
        <v>-4.9178E8</v>
      </c>
      <c r="O621" s="9" t="s">
        <v>1586</v>
      </c>
    </row>
    <row r="622">
      <c r="A622" s="9" t="s">
        <v>1434</v>
      </c>
      <c r="B622" s="10">
        <v>44561.0</v>
      </c>
      <c r="C622" s="11">
        <v>1.0</v>
      </c>
      <c r="D622" s="9" t="s">
        <v>346</v>
      </c>
      <c r="E622" s="11">
        <v>12823.0</v>
      </c>
      <c r="F622" s="9" t="s">
        <v>1661</v>
      </c>
      <c r="G622" s="9" t="s">
        <v>1582</v>
      </c>
      <c r="H622" s="9" t="s">
        <v>1583</v>
      </c>
      <c r="I622" s="9" t="s">
        <v>1665</v>
      </c>
      <c r="J622" s="10">
        <v>43831.0</v>
      </c>
      <c r="K622" s="10">
        <v>44196.0</v>
      </c>
      <c r="L622" s="9" t="s">
        <v>1662</v>
      </c>
      <c r="M622" s="9" t="s">
        <v>1663</v>
      </c>
      <c r="N622" s="12">
        <v>4.9092E7</v>
      </c>
      <c r="O622" s="9" t="s">
        <v>1586</v>
      </c>
    </row>
    <row r="623">
      <c r="A623" s="9" t="s">
        <v>1435</v>
      </c>
      <c r="B623" s="10">
        <v>44561.0</v>
      </c>
      <c r="C623" s="11">
        <v>1.0</v>
      </c>
      <c r="D623" s="9" t="s">
        <v>1436</v>
      </c>
      <c r="E623" s="11">
        <v>24600.0</v>
      </c>
      <c r="F623" s="9" t="s">
        <v>1661</v>
      </c>
      <c r="G623" s="9" t="s">
        <v>1582</v>
      </c>
      <c r="H623" s="9" t="s">
        <v>1583</v>
      </c>
      <c r="I623" s="9" t="s">
        <v>1665</v>
      </c>
      <c r="J623" s="10">
        <v>43831.0</v>
      </c>
      <c r="K623" s="10">
        <v>44196.0</v>
      </c>
      <c r="L623" s="9" t="s">
        <v>1664</v>
      </c>
      <c r="M623" s="9" t="s">
        <v>1663</v>
      </c>
      <c r="N623" s="12">
        <v>3.29044E8</v>
      </c>
      <c r="O623" s="9" t="s">
        <v>1586</v>
      </c>
    </row>
    <row r="624">
      <c r="A624" s="9" t="s">
        <v>1435</v>
      </c>
      <c r="B624" s="10">
        <v>44561.0</v>
      </c>
      <c r="C624" s="11">
        <v>1.0</v>
      </c>
      <c r="D624" s="9" t="s">
        <v>1436</v>
      </c>
      <c r="E624" s="11">
        <v>24600.0</v>
      </c>
      <c r="F624" s="9" t="s">
        <v>1661</v>
      </c>
      <c r="G624" s="9" t="s">
        <v>1582</v>
      </c>
      <c r="H624" s="9" t="s">
        <v>1583</v>
      </c>
      <c r="I624" s="9" t="s">
        <v>1665</v>
      </c>
      <c r="J624" s="10">
        <v>43831.0</v>
      </c>
      <c r="K624" s="10">
        <v>44196.0</v>
      </c>
      <c r="L624" s="9" t="s">
        <v>1664</v>
      </c>
      <c r="M624" s="9" t="s">
        <v>1663</v>
      </c>
      <c r="N624" s="12">
        <v>3.29044E8</v>
      </c>
      <c r="O624" s="9" t="s">
        <v>1586</v>
      </c>
    </row>
    <row r="625">
      <c r="A625" s="9" t="s">
        <v>1437</v>
      </c>
      <c r="B625" s="10">
        <v>44561.0</v>
      </c>
      <c r="C625" s="11">
        <v>1.0</v>
      </c>
      <c r="D625" s="9" t="s">
        <v>269</v>
      </c>
      <c r="E625" s="11">
        <v>22055.0</v>
      </c>
      <c r="F625" s="9" t="s">
        <v>1661</v>
      </c>
      <c r="G625" s="9" t="s">
        <v>1582</v>
      </c>
      <c r="H625" s="9" t="s">
        <v>1583</v>
      </c>
      <c r="I625" s="9" t="s">
        <v>1665</v>
      </c>
      <c r="J625" s="10">
        <v>43831.0</v>
      </c>
      <c r="K625" s="10">
        <v>44196.0</v>
      </c>
      <c r="L625" s="9" t="s">
        <v>1662</v>
      </c>
      <c r="M625" s="9" t="s">
        <v>1663</v>
      </c>
      <c r="N625" s="12">
        <v>-4.32196E8</v>
      </c>
      <c r="O625" s="9" t="s">
        <v>1586</v>
      </c>
    </row>
    <row r="626">
      <c r="A626" s="9" t="s">
        <v>1438</v>
      </c>
      <c r="B626" s="10">
        <v>44561.0</v>
      </c>
      <c r="C626" s="11">
        <v>1.0</v>
      </c>
      <c r="D626" s="9" t="s">
        <v>1439</v>
      </c>
      <c r="E626" s="11">
        <v>26700.0</v>
      </c>
      <c r="F626" s="9" t="s">
        <v>1661</v>
      </c>
      <c r="G626" s="9" t="s">
        <v>1582</v>
      </c>
      <c r="H626" s="9" t="s">
        <v>1583</v>
      </c>
      <c r="I626" s="9" t="s">
        <v>1665</v>
      </c>
      <c r="J626" s="10">
        <v>43831.0</v>
      </c>
      <c r="K626" s="10">
        <v>44196.0</v>
      </c>
      <c r="L626" s="9" t="s">
        <v>1662</v>
      </c>
      <c r="M626" s="9" t="s">
        <v>1663</v>
      </c>
      <c r="N626" s="12">
        <v>8.17031E8</v>
      </c>
      <c r="O626" s="9" t="s">
        <v>1586</v>
      </c>
    </row>
    <row r="627">
      <c r="A627" s="9" t="s">
        <v>1440</v>
      </c>
      <c r="B627" s="10">
        <v>44561.0</v>
      </c>
      <c r="C627" s="11">
        <v>2.0</v>
      </c>
      <c r="D627" s="9" t="s">
        <v>76</v>
      </c>
      <c r="E627" s="11">
        <v>11975.0</v>
      </c>
      <c r="F627" s="9" t="s">
        <v>1661</v>
      </c>
      <c r="G627" s="9" t="s">
        <v>1582</v>
      </c>
      <c r="H627" s="9" t="s">
        <v>1583</v>
      </c>
      <c r="I627" s="9" t="s">
        <v>1665</v>
      </c>
      <c r="J627" s="10">
        <v>43831.0</v>
      </c>
      <c r="K627" s="10">
        <v>44196.0</v>
      </c>
      <c r="L627" s="9" t="s">
        <v>1662</v>
      </c>
      <c r="M627" s="9" t="s">
        <v>1663</v>
      </c>
      <c r="N627" s="12">
        <v>-3.6869E7</v>
      </c>
      <c r="O627" s="9" t="s">
        <v>1586</v>
      </c>
    </row>
    <row r="628">
      <c r="A628" s="9" t="s">
        <v>1441</v>
      </c>
      <c r="B628" s="10">
        <v>44561.0</v>
      </c>
      <c r="C628" s="11">
        <v>2.0</v>
      </c>
      <c r="D628" s="9" t="s">
        <v>81</v>
      </c>
      <c r="E628" s="11">
        <v>1562.0</v>
      </c>
      <c r="F628" s="9" t="s">
        <v>1661</v>
      </c>
      <c r="G628" s="9" t="s">
        <v>1582</v>
      </c>
      <c r="H628" s="9" t="s">
        <v>1583</v>
      </c>
      <c r="I628" s="9" t="s">
        <v>1665</v>
      </c>
      <c r="J628" s="10">
        <v>43831.0</v>
      </c>
      <c r="K628" s="10">
        <v>44196.0</v>
      </c>
      <c r="L628" s="9" t="s">
        <v>1662</v>
      </c>
      <c r="M628" s="9" t="s">
        <v>1663</v>
      </c>
      <c r="N628" s="12">
        <v>1.7318E7</v>
      </c>
      <c r="O628" s="9" t="s">
        <v>1586</v>
      </c>
    </row>
    <row r="629">
      <c r="A629" s="9" t="s">
        <v>1442</v>
      </c>
      <c r="B629" s="10">
        <v>44561.0</v>
      </c>
      <c r="C629" s="11">
        <v>2.0</v>
      </c>
      <c r="D629" s="9" t="s">
        <v>1443</v>
      </c>
      <c r="E629" s="11">
        <v>25984.0</v>
      </c>
      <c r="F629" s="9" t="s">
        <v>1661</v>
      </c>
      <c r="G629" s="9" t="s">
        <v>1582</v>
      </c>
      <c r="H629" s="9" t="s">
        <v>1583</v>
      </c>
      <c r="I629" s="9" t="s">
        <v>1665</v>
      </c>
      <c r="J629" s="10">
        <v>43831.0</v>
      </c>
      <c r="K629" s="10">
        <v>44196.0</v>
      </c>
      <c r="L629" s="9" t="s">
        <v>1662</v>
      </c>
      <c r="M629" s="9" t="s">
        <v>1663</v>
      </c>
      <c r="N629" s="12">
        <v>-9.27828E8</v>
      </c>
      <c r="O629" s="9" t="s">
        <v>1586</v>
      </c>
    </row>
    <row r="630">
      <c r="A630" s="9" t="s">
        <v>1444</v>
      </c>
      <c r="B630" s="10">
        <v>44561.0</v>
      </c>
      <c r="C630" s="11">
        <v>2.0</v>
      </c>
      <c r="D630" s="9" t="s">
        <v>169</v>
      </c>
      <c r="E630" s="11">
        <v>19623.0</v>
      </c>
      <c r="F630" s="9" t="s">
        <v>1661</v>
      </c>
      <c r="G630" s="9" t="s">
        <v>1582</v>
      </c>
      <c r="H630" s="9" t="s">
        <v>1583</v>
      </c>
      <c r="I630" s="9" t="s">
        <v>1665</v>
      </c>
      <c r="J630" s="10">
        <v>43831.0</v>
      </c>
      <c r="K630" s="10">
        <v>44196.0</v>
      </c>
      <c r="L630" s="9" t="s">
        <v>1662</v>
      </c>
      <c r="M630" s="9" t="s">
        <v>1663</v>
      </c>
      <c r="N630" s="12">
        <v>-1.50802E8</v>
      </c>
      <c r="O630" s="9" t="s">
        <v>1586</v>
      </c>
    </row>
    <row r="631">
      <c r="A631" s="9" t="s">
        <v>1445</v>
      </c>
      <c r="B631" s="10">
        <v>44561.0</v>
      </c>
      <c r="C631" s="11">
        <v>1.0</v>
      </c>
      <c r="D631" s="9" t="s">
        <v>1446</v>
      </c>
      <c r="E631" s="11">
        <v>7617.0</v>
      </c>
      <c r="F631" s="9" t="s">
        <v>1661</v>
      </c>
      <c r="G631" s="9" t="s">
        <v>1582</v>
      </c>
      <c r="H631" s="9" t="s">
        <v>1583</v>
      </c>
      <c r="I631" s="9" t="s">
        <v>1665</v>
      </c>
      <c r="J631" s="10">
        <v>43831.0</v>
      </c>
      <c r="K631" s="10">
        <v>44196.0</v>
      </c>
      <c r="L631" s="9" t="s">
        <v>1662</v>
      </c>
      <c r="M631" s="9" t="s">
        <v>1663</v>
      </c>
      <c r="N631" s="12">
        <v>7.056E9</v>
      </c>
      <c r="O631" s="9" t="s">
        <v>1586</v>
      </c>
    </row>
    <row r="632">
      <c r="A632" s="9" t="s">
        <v>1447</v>
      </c>
      <c r="B632" s="10">
        <v>44561.0</v>
      </c>
      <c r="C632" s="11">
        <v>2.0</v>
      </c>
      <c r="D632" s="9" t="s">
        <v>322</v>
      </c>
      <c r="E632" s="11">
        <v>3190.0</v>
      </c>
      <c r="F632" s="9" t="s">
        <v>1661</v>
      </c>
      <c r="G632" s="9" t="s">
        <v>1582</v>
      </c>
      <c r="H632" s="9" t="s">
        <v>1583</v>
      </c>
      <c r="I632" s="9" t="s">
        <v>1665</v>
      </c>
      <c r="J632" s="10">
        <v>43831.0</v>
      </c>
      <c r="K632" s="10">
        <v>44196.0</v>
      </c>
      <c r="L632" s="9" t="s">
        <v>1662</v>
      </c>
      <c r="M632" s="9" t="s">
        <v>1663</v>
      </c>
      <c r="N632" s="12">
        <v>9.09867E8</v>
      </c>
      <c r="O632" s="9" t="s">
        <v>1586</v>
      </c>
    </row>
    <row r="633">
      <c r="A633" s="9" t="s">
        <v>1448</v>
      </c>
      <c r="B633" s="10">
        <v>44561.0</v>
      </c>
      <c r="C633" s="11">
        <v>1.0</v>
      </c>
      <c r="D633" s="9" t="s">
        <v>319</v>
      </c>
      <c r="E633" s="11">
        <v>5258.0</v>
      </c>
      <c r="F633" s="9" t="s">
        <v>1661</v>
      </c>
      <c r="G633" s="9" t="s">
        <v>1582</v>
      </c>
      <c r="H633" s="9" t="s">
        <v>1583</v>
      </c>
      <c r="I633" s="9" t="s">
        <v>1665</v>
      </c>
      <c r="J633" s="10">
        <v>43831.0</v>
      </c>
      <c r="K633" s="10">
        <v>44196.0</v>
      </c>
      <c r="L633" s="9" t="s">
        <v>1662</v>
      </c>
      <c r="M633" s="9" t="s">
        <v>1663</v>
      </c>
      <c r="N633" s="12">
        <v>4.84444E8</v>
      </c>
      <c r="O633" s="9" t="s">
        <v>1586</v>
      </c>
    </row>
    <row r="634">
      <c r="A634" s="9" t="s">
        <v>1449</v>
      </c>
      <c r="B634" s="10">
        <v>44561.0</v>
      </c>
      <c r="C634" s="11">
        <v>1.0</v>
      </c>
      <c r="D634" s="9" t="s">
        <v>185</v>
      </c>
      <c r="E634" s="11">
        <v>14176.0</v>
      </c>
      <c r="F634" s="9" t="s">
        <v>1661</v>
      </c>
      <c r="G634" s="9" t="s">
        <v>1582</v>
      </c>
      <c r="H634" s="9" t="s">
        <v>1583</v>
      </c>
      <c r="I634" s="9" t="s">
        <v>1665</v>
      </c>
      <c r="J634" s="10">
        <v>43831.0</v>
      </c>
      <c r="K634" s="10">
        <v>44196.0</v>
      </c>
      <c r="L634" s="9" t="s">
        <v>1662</v>
      </c>
      <c r="M634" s="9" t="s">
        <v>1663</v>
      </c>
      <c r="N634" s="12">
        <v>9.80816E8</v>
      </c>
      <c r="O634" s="9" t="s">
        <v>1586</v>
      </c>
    </row>
    <row r="635">
      <c r="A635" s="9" t="s">
        <v>1450</v>
      </c>
      <c r="B635" s="10">
        <v>44561.0</v>
      </c>
      <c r="C635" s="11">
        <v>1.0</v>
      </c>
      <c r="D635" s="9" t="s">
        <v>124</v>
      </c>
      <c r="E635" s="11">
        <v>15636.0</v>
      </c>
      <c r="F635" s="9" t="s">
        <v>1661</v>
      </c>
      <c r="G635" s="9" t="s">
        <v>1582</v>
      </c>
      <c r="H635" s="9" t="s">
        <v>1583</v>
      </c>
      <c r="I635" s="9" t="s">
        <v>1665</v>
      </c>
      <c r="J635" s="10">
        <v>43831.0</v>
      </c>
      <c r="K635" s="10">
        <v>44196.0</v>
      </c>
      <c r="L635" s="9" t="s">
        <v>1662</v>
      </c>
      <c r="M635" s="9" t="s">
        <v>1663</v>
      </c>
      <c r="N635" s="12">
        <v>1.150613E9</v>
      </c>
      <c r="O635" s="9" t="s">
        <v>1586</v>
      </c>
    </row>
    <row r="636">
      <c r="A636" s="9" t="s">
        <v>1451</v>
      </c>
      <c r="B636" s="10">
        <v>44561.0</v>
      </c>
      <c r="C636" s="11">
        <v>3.0</v>
      </c>
      <c r="D636" s="9" t="s">
        <v>340</v>
      </c>
      <c r="E636" s="11">
        <v>9415.0</v>
      </c>
      <c r="F636" s="9" t="s">
        <v>1661</v>
      </c>
      <c r="G636" s="9" t="s">
        <v>1582</v>
      </c>
      <c r="H636" s="9" t="s">
        <v>1583</v>
      </c>
      <c r="I636" s="9" t="s">
        <v>1665</v>
      </c>
      <c r="J636" s="10">
        <v>43831.0</v>
      </c>
      <c r="K636" s="10">
        <v>44196.0</v>
      </c>
      <c r="L636" s="9" t="s">
        <v>1662</v>
      </c>
      <c r="M636" s="9" t="s">
        <v>1663</v>
      </c>
      <c r="N636" s="12">
        <v>-2.3929E7</v>
      </c>
      <c r="O636" s="9" t="s">
        <v>1586</v>
      </c>
    </row>
    <row r="637">
      <c r="A637" s="9" t="s">
        <v>1452</v>
      </c>
      <c r="B637" s="10">
        <v>44561.0</v>
      </c>
      <c r="C637" s="11">
        <v>2.0</v>
      </c>
      <c r="D637" s="9" t="s">
        <v>1453</v>
      </c>
      <c r="E637" s="11">
        <v>20567.0</v>
      </c>
      <c r="F637" s="9" t="s">
        <v>1661</v>
      </c>
      <c r="G637" s="9" t="s">
        <v>1582</v>
      </c>
      <c r="H637" s="9" t="s">
        <v>1583</v>
      </c>
      <c r="I637" s="9" t="s">
        <v>1665</v>
      </c>
      <c r="J637" s="10">
        <v>43831.0</v>
      </c>
      <c r="K637" s="10">
        <v>44196.0</v>
      </c>
      <c r="L637" s="9" t="s">
        <v>1664</v>
      </c>
      <c r="M637" s="9" t="s">
        <v>1663</v>
      </c>
      <c r="N637" s="12">
        <v>-6.3624E7</v>
      </c>
      <c r="O637" s="9" t="s">
        <v>1586</v>
      </c>
    </row>
    <row r="638">
      <c r="A638" s="9" t="s">
        <v>1454</v>
      </c>
      <c r="B638" s="10">
        <v>44561.0</v>
      </c>
      <c r="C638" s="11">
        <v>1.0</v>
      </c>
      <c r="D638" s="9" t="s">
        <v>1455</v>
      </c>
      <c r="E638" s="11">
        <v>25992.0</v>
      </c>
      <c r="F638" s="9" t="s">
        <v>1661</v>
      </c>
      <c r="G638" s="9" t="s">
        <v>1582</v>
      </c>
      <c r="H638" s="9" t="s">
        <v>1583</v>
      </c>
      <c r="I638" s="9" t="s">
        <v>1665</v>
      </c>
      <c r="J638" s="10">
        <v>43831.0</v>
      </c>
      <c r="K638" s="10">
        <v>44196.0</v>
      </c>
      <c r="L638" s="9" t="s">
        <v>1662</v>
      </c>
      <c r="M638" s="9" t="s">
        <v>1663</v>
      </c>
      <c r="N638" s="12">
        <v>-9.879E7</v>
      </c>
      <c r="O638" s="9" t="s">
        <v>1586</v>
      </c>
    </row>
    <row r="639">
      <c r="A639" s="9" t="s">
        <v>1456</v>
      </c>
      <c r="B639" s="10">
        <v>44561.0</v>
      </c>
      <c r="C639" s="11">
        <v>1.0</v>
      </c>
      <c r="D639" s="9" t="s">
        <v>1457</v>
      </c>
      <c r="E639" s="11">
        <v>25526.0</v>
      </c>
      <c r="F639" s="9" t="s">
        <v>1661</v>
      </c>
      <c r="G639" s="9" t="s">
        <v>1582</v>
      </c>
      <c r="H639" s="9" t="s">
        <v>1583</v>
      </c>
      <c r="I639" s="9" t="s">
        <v>1665</v>
      </c>
      <c r="J639" s="10">
        <v>43831.0</v>
      </c>
      <c r="K639" s="10">
        <v>44196.0</v>
      </c>
      <c r="L639" s="9" t="s">
        <v>1662</v>
      </c>
      <c r="M639" s="9" t="s">
        <v>1663</v>
      </c>
      <c r="N639" s="12">
        <v>-3.4793E7</v>
      </c>
      <c r="O639" s="9" t="s">
        <v>1586</v>
      </c>
    </row>
    <row r="640">
      <c r="A640" s="9" t="s">
        <v>1458</v>
      </c>
      <c r="B640" s="10">
        <v>44255.0</v>
      </c>
      <c r="C640" s="11">
        <v>1.0</v>
      </c>
      <c r="D640" s="9" t="s">
        <v>1459</v>
      </c>
      <c r="E640" s="11">
        <v>24228.0</v>
      </c>
      <c r="F640" s="9" t="s">
        <v>1661</v>
      </c>
      <c r="G640" s="9" t="s">
        <v>1582</v>
      </c>
      <c r="H640" s="9" t="s">
        <v>1583</v>
      </c>
      <c r="I640" s="9" t="s">
        <v>1665</v>
      </c>
      <c r="J640" s="10">
        <v>43525.0</v>
      </c>
      <c r="K640" s="10">
        <v>43890.0</v>
      </c>
      <c r="L640" s="9" t="s">
        <v>1662</v>
      </c>
      <c r="M640" s="9" t="s">
        <v>1663</v>
      </c>
      <c r="N640" s="12">
        <v>2.39628E8</v>
      </c>
      <c r="O640" s="9" t="s">
        <v>1586</v>
      </c>
    </row>
    <row r="641">
      <c r="A641" s="9" t="s">
        <v>1460</v>
      </c>
      <c r="B641" s="10">
        <v>44561.0</v>
      </c>
      <c r="C641" s="11">
        <v>3.0</v>
      </c>
      <c r="D641" s="9" t="s">
        <v>1461</v>
      </c>
      <c r="E641" s="11">
        <v>14214.0</v>
      </c>
      <c r="F641" s="9" t="s">
        <v>1661</v>
      </c>
      <c r="G641" s="9" t="s">
        <v>1582</v>
      </c>
      <c r="H641" s="9" t="s">
        <v>1583</v>
      </c>
      <c r="I641" s="9" t="s">
        <v>1665</v>
      </c>
      <c r="J641" s="10">
        <v>43831.0</v>
      </c>
      <c r="K641" s="10">
        <v>44196.0</v>
      </c>
      <c r="L641" s="9" t="s">
        <v>1664</v>
      </c>
      <c r="M641" s="9" t="s">
        <v>1663</v>
      </c>
      <c r="N641" s="12">
        <v>6.3255E7</v>
      </c>
      <c r="O641" s="9" t="s">
        <v>1586</v>
      </c>
    </row>
    <row r="642">
      <c r="A642" s="9" t="s">
        <v>1462</v>
      </c>
      <c r="B642" s="10">
        <v>44561.0</v>
      </c>
      <c r="C642" s="11">
        <v>1.0</v>
      </c>
      <c r="D642" s="9" t="s">
        <v>330</v>
      </c>
      <c r="E642" s="11">
        <v>20451.0</v>
      </c>
      <c r="F642" s="9" t="s">
        <v>1661</v>
      </c>
      <c r="G642" s="9" t="s">
        <v>1582</v>
      </c>
      <c r="H642" s="9" t="s">
        <v>1583</v>
      </c>
      <c r="I642" s="9" t="s">
        <v>1665</v>
      </c>
      <c r="J642" s="10">
        <v>43831.0</v>
      </c>
      <c r="K642" s="10">
        <v>44196.0</v>
      </c>
      <c r="L642" s="9" t="s">
        <v>1662</v>
      </c>
      <c r="M642" s="9" t="s">
        <v>1663</v>
      </c>
      <c r="N642" s="12">
        <v>1479000.0</v>
      </c>
      <c r="O642" s="9" t="s">
        <v>1586</v>
      </c>
    </row>
    <row r="643">
      <c r="A643" s="9" t="s">
        <v>1463</v>
      </c>
      <c r="B643" s="10">
        <v>44561.0</v>
      </c>
      <c r="C643" s="11">
        <v>1.0</v>
      </c>
      <c r="D643" s="9" t="s">
        <v>1464</v>
      </c>
      <c r="E643" s="11">
        <v>20702.0</v>
      </c>
      <c r="F643" s="9" t="s">
        <v>1661</v>
      </c>
      <c r="G643" s="9" t="s">
        <v>1582</v>
      </c>
      <c r="H643" s="9" t="s">
        <v>1583</v>
      </c>
      <c r="I643" s="9" t="s">
        <v>1665</v>
      </c>
      <c r="J643" s="10">
        <v>43831.0</v>
      </c>
      <c r="K643" s="10">
        <v>44196.0</v>
      </c>
      <c r="L643" s="9" t="s">
        <v>1662</v>
      </c>
      <c r="M643" s="9" t="s">
        <v>1663</v>
      </c>
      <c r="N643" s="12">
        <v>-1.80781E8</v>
      </c>
      <c r="O643" s="9" t="s">
        <v>1586</v>
      </c>
    </row>
    <row r="644">
      <c r="A644" s="9" t="s">
        <v>1465</v>
      </c>
      <c r="B644" s="10">
        <v>44561.0</v>
      </c>
      <c r="C644" s="11">
        <v>1.0</v>
      </c>
      <c r="D644" s="9" t="s">
        <v>280</v>
      </c>
      <c r="E644" s="11">
        <v>20931.0</v>
      </c>
      <c r="F644" s="9" t="s">
        <v>1661</v>
      </c>
      <c r="G644" s="9" t="s">
        <v>1582</v>
      </c>
      <c r="H644" s="9" t="s">
        <v>1583</v>
      </c>
      <c r="I644" s="9" t="s">
        <v>1665</v>
      </c>
      <c r="J644" s="10">
        <v>43831.0</v>
      </c>
      <c r="K644" s="10">
        <v>44196.0</v>
      </c>
      <c r="L644" s="9" t="s">
        <v>1662</v>
      </c>
      <c r="M644" s="9" t="s">
        <v>1663</v>
      </c>
      <c r="N644" s="12">
        <v>6.97092E8</v>
      </c>
      <c r="O644" s="9" t="s">
        <v>1586</v>
      </c>
    </row>
    <row r="645">
      <c r="A645" s="9" t="s">
        <v>1466</v>
      </c>
      <c r="B645" s="10">
        <v>44377.0</v>
      </c>
      <c r="C645" s="11">
        <v>1.0</v>
      </c>
      <c r="D645" s="9" t="s">
        <v>1467</v>
      </c>
      <c r="E645" s="11">
        <v>26549.0</v>
      </c>
      <c r="F645" s="9" t="s">
        <v>1661</v>
      </c>
      <c r="G645" s="9" t="s">
        <v>1582</v>
      </c>
      <c r="H645" s="9" t="s">
        <v>1583</v>
      </c>
      <c r="I645" s="9" t="s">
        <v>1665</v>
      </c>
      <c r="J645" s="10">
        <v>43831.0</v>
      </c>
      <c r="K645" s="10">
        <v>44196.0</v>
      </c>
      <c r="L645" s="9" t="s">
        <v>1662</v>
      </c>
      <c r="M645" s="9" t="s">
        <v>1663</v>
      </c>
      <c r="N645" s="12">
        <v>5398000.0</v>
      </c>
      <c r="O645" s="9" t="s">
        <v>1586</v>
      </c>
    </row>
    <row r="646">
      <c r="A646" s="9" t="s">
        <v>1468</v>
      </c>
      <c r="B646" s="10">
        <v>44561.0</v>
      </c>
      <c r="C646" s="11">
        <v>1.0</v>
      </c>
      <c r="D646" s="9" t="s">
        <v>56</v>
      </c>
      <c r="E646" s="11">
        <v>21032.0</v>
      </c>
      <c r="F646" s="9" t="s">
        <v>1661</v>
      </c>
      <c r="G646" s="9" t="s">
        <v>1582</v>
      </c>
      <c r="H646" s="9" t="s">
        <v>1583</v>
      </c>
      <c r="I646" s="9" t="s">
        <v>1665</v>
      </c>
      <c r="J646" s="10">
        <v>43831.0</v>
      </c>
      <c r="K646" s="10">
        <v>44196.0</v>
      </c>
      <c r="L646" s="9" t="s">
        <v>1662</v>
      </c>
      <c r="M646" s="9" t="s">
        <v>1663</v>
      </c>
      <c r="N646" s="12">
        <v>2.02376E8</v>
      </c>
      <c r="O646" s="9" t="s">
        <v>1586</v>
      </c>
    </row>
    <row r="647">
      <c r="A647" s="9" t="s">
        <v>1469</v>
      </c>
      <c r="B647" s="10">
        <v>44561.0</v>
      </c>
      <c r="C647" s="11">
        <v>2.0</v>
      </c>
      <c r="D647" s="9" t="s">
        <v>1470</v>
      </c>
      <c r="E647" s="11">
        <v>21148.0</v>
      </c>
      <c r="F647" s="9" t="s">
        <v>1661</v>
      </c>
      <c r="G647" s="9" t="s">
        <v>1582</v>
      </c>
      <c r="H647" s="9" t="s">
        <v>1583</v>
      </c>
      <c r="I647" s="9" t="s">
        <v>1665</v>
      </c>
      <c r="J647" s="10">
        <v>43831.0</v>
      </c>
      <c r="K647" s="10">
        <v>44196.0</v>
      </c>
      <c r="L647" s="9" t="s">
        <v>1662</v>
      </c>
      <c r="M647" s="9" t="s">
        <v>1663</v>
      </c>
      <c r="N647" s="12">
        <v>2.00317E8</v>
      </c>
      <c r="O647" s="9" t="s">
        <v>1586</v>
      </c>
    </row>
    <row r="648">
      <c r="A648" s="9" t="s">
        <v>1471</v>
      </c>
      <c r="B648" s="10">
        <v>44561.0</v>
      </c>
      <c r="C648" s="11">
        <v>2.0</v>
      </c>
      <c r="D648" s="9" t="s">
        <v>291</v>
      </c>
      <c r="E648" s="11">
        <v>19550.0</v>
      </c>
      <c r="F648" s="9" t="s">
        <v>1661</v>
      </c>
      <c r="G648" s="9" t="s">
        <v>1582</v>
      </c>
      <c r="H648" s="9" t="s">
        <v>1583</v>
      </c>
      <c r="I648" s="9" t="s">
        <v>1665</v>
      </c>
      <c r="J648" s="10">
        <v>43831.0</v>
      </c>
      <c r="K648" s="10">
        <v>44196.0</v>
      </c>
      <c r="L648" s="9" t="s">
        <v>1662</v>
      </c>
      <c r="M648" s="9" t="s">
        <v>1663</v>
      </c>
      <c r="N648" s="12">
        <v>1.102271E9</v>
      </c>
      <c r="O648" s="9" t="s">
        <v>1586</v>
      </c>
    </row>
    <row r="649">
      <c r="A649" s="9" t="s">
        <v>1472</v>
      </c>
      <c r="B649" s="10">
        <v>44561.0</v>
      </c>
      <c r="C649" s="11">
        <v>1.0</v>
      </c>
      <c r="D649" s="9" t="s">
        <v>167</v>
      </c>
      <c r="E649" s="11">
        <v>14460.0</v>
      </c>
      <c r="F649" s="9" t="s">
        <v>1661</v>
      </c>
      <c r="G649" s="9" t="s">
        <v>1582</v>
      </c>
      <c r="H649" s="9" t="s">
        <v>1583</v>
      </c>
      <c r="I649" s="9" t="s">
        <v>1665</v>
      </c>
      <c r="J649" s="10">
        <v>43831.0</v>
      </c>
      <c r="K649" s="10">
        <v>44196.0</v>
      </c>
      <c r="L649" s="9" t="s">
        <v>1662</v>
      </c>
      <c r="M649" s="9" t="s">
        <v>1663</v>
      </c>
      <c r="N649" s="12">
        <v>1.760257E9</v>
      </c>
      <c r="O649" s="9" t="s">
        <v>1586</v>
      </c>
    </row>
    <row r="650">
      <c r="A650" s="9" t="s">
        <v>1473</v>
      </c>
      <c r="B650" s="10">
        <v>44561.0</v>
      </c>
      <c r="C650" s="11">
        <v>1.0</v>
      </c>
      <c r="D650" s="9" t="s">
        <v>348</v>
      </c>
      <c r="E650" s="11">
        <v>14303.0</v>
      </c>
      <c r="F650" s="9" t="s">
        <v>1661</v>
      </c>
      <c r="G650" s="9" t="s">
        <v>1582</v>
      </c>
      <c r="H650" s="9" t="s">
        <v>1583</v>
      </c>
      <c r="I650" s="9" t="s">
        <v>1665</v>
      </c>
      <c r="J650" s="10">
        <v>43831.0</v>
      </c>
      <c r="K650" s="10">
        <v>44196.0</v>
      </c>
      <c r="L650" s="9" t="s">
        <v>1662</v>
      </c>
      <c r="M650" s="9" t="s">
        <v>1663</v>
      </c>
      <c r="N650" s="12">
        <v>-2358000.0</v>
      </c>
      <c r="O650" s="9" t="s">
        <v>1586</v>
      </c>
    </row>
    <row r="651">
      <c r="A651" s="9" t="s">
        <v>1474</v>
      </c>
      <c r="B651" s="10">
        <v>44561.0</v>
      </c>
      <c r="C651" s="11">
        <v>2.0</v>
      </c>
      <c r="D651" s="9" t="s">
        <v>1475</v>
      </c>
      <c r="E651" s="11">
        <v>24171.0</v>
      </c>
      <c r="F651" s="9" t="s">
        <v>1661</v>
      </c>
      <c r="G651" s="9" t="s">
        <v>1582</v>
      </c>
      <c r="H651" s="9" t="s">
        <v>1583</v>
      </c>
      <c r="I651" s="9" t="s">
        <v>1665</v>
      </c>
      <c r="J651" s="10">
        <v>43831.0</v>
      </c>
      <c r="K651" s="10">
        <v>44196.0</v>
      </c>
      <c r="L651" s="9" t="s">
        <v>1662</v>
      </c>
      <c r="M651" s="9" t="s">
        <v>1663</v>
      </c>
      <c r="N651" s="12">
        <v>2.671E9</v>
      </c>
      <c r="O651" s="9" t="s">
        <v>1586</v>
      </c>
    </row>
    <row r="652">
      <c r="A652" s="9" t="s">
        <v>1476</v>
      </c>
      <c r="B652" s="10">
        <v>44561.0</v>
      </c>
      <c r="C652" s="11">
        <v>2.0</v>
      </c>
      <c r="D652" s="9" t="s">
        <v>1477</v>
      </c>
      <c r="E652" s="11">
        <v>23280.0</v>
      </c>
      <c r="F652" s="9" t="s">
        <v>1661</v>
      </c>
      <c r="G652" s="9" t="s">
        <v>1582</v>
      </c>
      <c r="H652" s="9" t="s">
        <v>1583</v>
      </c>
      <c r="I652" s="9" t="s">
        <v>1665</v>
      </c>
      <c r="J652" s="10">
        <v>43831.0</v>
      </c>
      <c r="K652" s="10">
        <v>44196.0</v>
      </c>
      <c r="L652" s="9" t="s">
        <v>1662</v>
      </c>
      <c r="M652" s="9" t="s">
        <v>1663</v>
      </c>
      <c r="N652" s="12">
        <v>-5616000.0</v>
      </c>
      <c r="O652" s="9" t="s">
        <v>1586</v>
      </c>
    </row>
    <row r="653">
      <c r="A653" s="9" t="s">
        <v>1478</v>
      </c>
      <c r="B653" s="10">
        <v>44561.0</v>
      </c>
      <c r="C653" s="11">
        <v>1.0</v>
      </c>
      <c r="D653" s="9" t="s">
        <v>131</v>
      </c>
      <c r="E653" s="11">
        <v>14311.0</v>
      </c>
      <c r="F653" s="9" t="s">
        <v>1661</v>
      </c>
      <c r="G653" s="9" t="s">
        <v>1582</v>
      </c>
      <c r="H653" s="9" t="s">
        <v>1583</v>
      </c>
      <c r="I653" s="9" t="s">
        <v>1665</v>
      </c>
      <c r="J653" s="10">
        <v>43831.0</v>
      </c>
      <c r="K653" s="10">
        <v>44196.0</v>
      </c>
      <c r="L653" s="9" t="s">
        <v>1662</v>
      </c>
      <c r="M653" s="9" t="s">
        <v>1663</v>
      </c>
      <c r="N653" s="12">
        <v>3.904202E9</v>
      </c>
      <c r="O653" s="9" t="s">
        <v>1586</v>
      </c>
    </row>
    <row r="654">
      <c r="A654" s="9" t="s">
        <v>1479</v>
      </c>
      <c r="B654" s="10">
        <v>44561.0</v>
      </c>
      <c r="C654" s="11">
        <v>1.0</v>
      </c>
      <c r="D654" s="9" t="s">
        <v>137</v>
      </c>
      <c r="E654" s="11">
        <v>18627.0</v>
      </c>
      <c r="F654" s="9" t="s">
        <v>1661</v>
      </c>
      <c r="G654" s="9" t="s">
        <v>1582</v>
      </c>
      <c r="H654" s="9" t="s">
        <v>1583</v>
      </c>
      <c r="I654" s="9" t="s">
        <v>1665</v>
      </c>
      <c r="J654" s="10">
        <v>43831.0</v>
      </c>
      <c r="K654" s="10">
        <v>44196.0</v>
      </c>
      <c r="L654" s="9" t="s">
        <v>1662</v>
      </c>
      <c r="M654" s="9" t="s">
        <v>1663</v>
      </c>
      <c r="N654" s="12">
        <v>9.96343E8</v>
      </c>
      <c r="O654" s="9" t="s">
        <v>1586</v>
      </c>
    </row>
    <row r="655">
      <c r="A655" s="9" t="s">
        <v>1480</v>
      </c>
      <c r="B655" s="10">
        <v>44561.0</v>
      </c>
      <c r="C655" s="11">
        <v>1.0</v>
      </c>
      <c r="D655" s="9" t="s">
        <v>298</v>
      </c>
      <c r="E655" s="11">
        <v>11312.0</v>
      </c>
      <c r="F655" s="9" t="s">
        <v>1661</v>
      </c>
      <c r="G655" s="9" t="s">
        <v>1582</v>
      </c>
      <c r="H655" s="9" t="s">
        <v>1583</v>
      </c>
      <c r="I655" s="9" t="s">
        <v>1665</v>
      </c>
      <c r="J655" s="10">
        <v>43831.0</v>
      </c>
      <c r="K655" s="10">
        <v>44196.0</v>
      </c>
      <c r="L655" s="9" t="s">
        <v>1662</v>
      </c>
      <c r="M655" s="9" t="s">
        <v>1663</v>
      </c>
      <c r="N655" s="12">
        <v>-1.0529963E10</v>
      </c>
      <c r="O655" s="9" t="s">
        <v>1586</v>
      </c>
    </row>
    <row r="656">
      <c r="A656" s="9" t="s">
        <v>1481</v>
      </c>
      <c r="B656" s="10">
        <v>44561.0</v>
      </c>
      <c r="C656" s="11">
        <v>1.0</v>
      </c>
      <c r="D656" s="9" t="s">
        <v>1482</v>
      </c>
      <c r="E656" s="11">
        <v>7595.0</v>
      </c>
      <c r="F656" s="9" t="s">
        <v>1661</v>
      </c>
      <c r="G656" s="9" t="s">
        <v>1582</v>
      </c>
      <c r="H656" s="9" t="s">
        <v>1583</v>
      </c>
      <c r="I656" s="9" t="s">
        <v>1665</v>
      </c>
      <c r="J656" s="10">
        <v>43831.0</v>
      </c>
      <c r="K656" s="10">
        <v>44196.0</v>
      </c>
      <c r="L656" s="9" t="s">
        <v>1662</v>
      </c>
      <c r="M656" s="9" t="s">
        <v>1663</v>
      </c>
      <c r="N656" s="12">
        <v>-5.42786E8</v>
      </c>
      <c r="O656" s="9" t="s">
        <v>1586</v>
      </c>
    </row>
    <row r="657">
      <c r="A657" s="9" t="s">
        <v>1483</v>
      </c>
      <c r="B657" s="10">
        <v>44561.0</v>
      </c>
      <c r="C657" s="11">
        <v>1.0</v>
      </c>
      <c r="D657" s="9" t="s">
        <v>1484</v>
      </c>
      <c r="E657" s="11">
        <v>25429.0</v>
      </c>
      <c r="F657" s="9" t="s">
        <v>1661</v>
      </c>
      <c r="G657" s="9" t="s">
        <v>1582</v>
      </c>
      <c r="H657" s="9" t="s">
        <v>1583</v>
      </c>
      <c r="I657" s="9" t="s">
        <v>1665</v>
      </c>
      <c r="J657" s="10">
        <v>43831.0</v>
      </c>
      <c r="K657" s="10">
        <v>44196.0</v>
      </c>
      <c r="L657" s="9" t="s">
        <v>1662</v>
      </c>
      <c r="M657" s="9" t="s">
        <v>1663</v>
      </c>
      <c r="N657" s="12">
        <v>-6505000.0</v>
      </c>
      <c r="O657" s="9" t="s">
        <v>1586</v>
      </c>
    </row>
    <row r="658">
      <c r="A658" s="9" t="s">
        <v>1485</v>
      </c>
      <c r="B658" s="10">
        <v>44561.0</v>
      </c>
      <c r="C658" s="11">
        <v>1.0</v>
      </c>
      <c r="D658" s="9" t="s">
        <v>273</v>
      </c>
      <c r="E658" s="11">
        <v>8605.0</v>
      </c>
      <c r="F658" s="9" t="s">
        <v>1661</v>
      </c>
      <c r="G658" s="9" t="s">
        <v>1582</v>
      </c>
      <c r="H658" s="9" t="s">
        <v>1589</v>
      </c>
      <c r="I658" s="9" t="s">
        <v>1665</v>
      </c>
      <c r="J658" s="10">
        <v>43831.0</v>
      </c>
      <c r="K658" s="10">
        <v>44196.0</v>
      </c>
      <c r="L658" s="9" t="s">
        <v>1662</v>
      </c>
      <c r="M658" s="9" t="s">
        <v>1663</v>
      </c>
      <c r="N658" s="12">
        <v>-2.9872789E10</v>
      </c>
      <c r="O658" s="9" t="s">
        <v>1586</v>
      </c>
    </row>
    <row r="659">
      <c r="A659" s="9" t="s">
        <v>1486</v>
      </c>
      <c r="B659" s="10">
        <v>44561.0</v>
      </c>
      <c r="C659" s="11">
        <v>1.0</v>
      </c>
      <c r="D659" s="9" t="s">
        <v>1487</v>
      </c>
      <c r="E659" s="11">
        <v>26786.0</v>
      </c>
      <c r="F659" s="9" t="s">
        <v>1661</v>
      </c>
      <c r="G659" s="9" t="s">
        <v>1582</v>
      </c>
      <c r="H659" s="9" t="s">
        <v>1583</v>
      </c>
      <c r="I659" s="9" t="s">
        <v>1665</v>
      </c>
      <c r="J659" s="10">
        <v>43831.0</v>
      </c>
      <c r="K659" s="10">
        <v>44196.0</v>
      </c>
      <c r="L659" s="9" t="s">
        <v>1662</v>
      </c>
      <c r="M659" s="9" t="s">
        <v>1663</v>
      </c>
      <c r="N659" s="12">
        <v>8.7818E7</v>
      </c>
      <c r="O659" s="9" t="s">
        <v>1586</v>
      </c>
    </row>
    <row r="660">
      <c r="A660" s="9" t="s">
        <v>1488</v>
      </c>
      <c r="B660" s="10">
        <v>44561.0</v>
      </c>
      <c r="C660" s="11">
        <v>2.0</v>
      </c>
      <c r="D660" s="9" t="s">
        <v>313</v>
      </c>
      <c r="E660" s="11">
        <v>20362.0</v>
      </c>
      <c r="F660" s="9" t="s">
        <v>1661</v>
      </c>
      <c r="G660" s="9" t="s">
        <v>1582</v>
      </c>
      <c r="H660" s="9" t="s">
        <v>1583</v>
      </c>
      <c r="I660" s="9" t="s">
        <v>1665</v>
      </c>
      <c r="J660" s="10">
        <v>43831.0</v>
      </c>
      <c r="K660" s="10">
        <v>44196.0</v>
      </c>
      <c r="L660" s="9" t="s">
        <v>1662</v>
      </c>
      <c r="M660" s="9" t="s">
        <v>1663</v>
      </c>
      <c r="N660" s="12">
        <v>1.90971E8</v>
      </c>
      <c r="O660" s="9" t="s">
        <v>1586</v>
      </c>
    </row>
    <row r="661">
      <c r="A661" s="9" t="s">
        <v>1489</v>
      </c>
      <c r="B661" s="10">
        <v>44561.0</v>
      </c>
      <c r="C661" s="11">
        <v>1.0</v>
      </c>
      <c r="D661" s="9" t="s">
        <v>1490</v>
      </c>
      <c r="E661" s="11">
        <v>26395.0</v>
      </c>
      <c r="F661" s="9" t="s">
        <v>1661</v>
      </c>
      <c r="G661" s="9" t="s">
        <v>1582</v>
      </c>
      <c r="H661" s="9" t="s">
        <v>1583</v>
      </c>
      <c r="I661" s="9" t="s">
        <v>1665</v>
      </c>
      <c r="J661" s="10">
        <v>43831.0</v>
      </c>
      <c r="K661" s="10">
        <v>44196.0</v>
      </c>
      <c r="L661" s="9" t="s">
        <v>1662</v>
      </c>
      <c r="M661" s="9" t="s">
        <v>1663</v>
      </c>
      <c r="N661" s="12">
        <v>110000.0</v>
      </c>
      <c r="O661" s="9" t="s">
        <v>1586</v>
      </c>
    </row>
    <row r="662">
      <c r="A662" s="9" t="s">
        <v>1491</v>
      </c>
      <c r="B662" s="10">
        <v>44561.0</v>
      </c>
      <c r="C662" s="11">
        <v>1.0</v>
      </c>
      <c r="D662" s="9" t="s">
        <v>110</v>
      </c>
      <c r="E662" s="11">
        <v>16861.0</v>
      </c>
      <c r="F662" s="9" t="s">
        <v>1661</v>
      </c>
      <c r="G662" s="9" t="s">
        <v>1582</v>
      </c>
      <c r="H662" s="9" t="s">
        <v>1583</v>
      </c>
      <c r="I662" s="9" t="s">
        <v>1665</v>
      </c>
      <c r="J662" s="10">
        <v>43831.0</v>
      </c>
      <c r="K662" s="10">
        <v>44196.0</v>
      </c>
      <c r="L662" s="9" t="s">
        <v>1662</v>
      </c>
      <c r="M662" s="9" t="s">
        <v>1663</v>
      </c>
      <c r="N662" s="12">
        <v>1.12504E8</v>
      </c>
      <c r="O662" s="9" t="s">
        <v>1586</v>
      </c>
    </row>
    <row r="663">
      <c r="A663" s="9" t="s">
        <v>1492</v>
      </c>
      <c r="B663" s="10">
        <v>44561.0</v>
      </c>
      <c r="C663" s="11">
        <v>1.0</v>
      </c>
      <c r="D663" s="9" t="s">
        <v>360</v>
      </c>
      <c r="E663" s="11">
        <v>11223.0</v>
      </c>
      <c r="F663" s="9" t="s">
        <v>1661</v>
      </c>
      <c r="G663" s="9" t="s">
        <v>1582</v>
      </c>
      <c r="H663" s="9" t="s">
        <v>1583</v>
      </c>
      <c r="I663" s="9" t="s">
        <v>1665</v>
      </c>
      <c r="J663" s="10">
        <v>43831.0</v>
      </c>
      <c r="K663" s="10">
        <v>44196.0</v>
      </c>
      <c r="L663" s="9" t="s">
        <v>1662</v>
      </c>
      <c r="M663" s="9" t="s">
        <v>1663</v>
      </c>
      <c r="N663" s="12">
        <v>-1.15783E8</v>
      </c>
      <c r="O663" s="9" t="s">
        <v>1586</v>
      </c>
    </row>
    <row r="664">
      <c r="A664" s="9" t="s">
        <v>1493</v>
      </c>
      <c r="B664" s="10">
        <v>44561.0</v>
      </c>
      <c r="C664" s="11">
        <v>1.0</v>
      </c>
      <c r="D664" s="9" t="s">
        <v>249</v>
      </c>
      <c r="E664" s="11">
        <v>4146.0</v>
      </c>
      <c r="F664" s="9" t="s">
        <v>1661</v>
      </c>
      <c r="G664" s="9" t="s">
        <v>1582</v>
      </c>
      <c r="H664" s="9" t="s">
        <v>1583</v>
      </c>
      <c r="I664" s="9" t="s">
        <v>1665</v>
      </c>
      <c r="J664" s="10">
        <v>43831.0</v>
      </c>
      <c r="K664" s="10">
        <v>44196.0</v>
      </c>
      <c r="L664" s="9" t="s">
        <v>1662</v>
      </c>
      <c r="M664" s="9" t="s">
        <v>1663</v>
      </c>
      <c r="N664" s="12">
        <v>8.0509E7</v>
      </c>
      <c r="O664" s="9" t="s">
        <v>1586</v>
      </c>
    </row>
    <row r="665">
      <c r="A665" s="9" t="s">
        <v>1494</v>
      </c>
      <c r="B665" s="10">
        <v>44561.0</v>
      </c>
      <c r="C665" s="11">
        <v>1.0</v>
      </c>
      <c r="D665" s="9" t="s">
        <v>181</v>
      </c>
      <c r="E665" s="11">
        <v>5380.0</v>
      </c>
      <c r="F665" s="9" t="s">
        <v>1661</v>
      </c>
      <c r="G665" s="9" t="s">
        <v>1582</v>
      </c>
      <c r="H665" s="9" t="s">
        <v>1583</v>
      </c>
      <c r="I665" s="9" t="s">
        <v>1665</v>
      </c>
      <c r="J665" s="10">
        <v>43831.0</v>
      </c>
      <c r="K665" s="10">
        <v>44196.0</v>
      </c>
      <c r="L665" s="9" t="s">
        <v>1662</v>
      </c>
      <c r="M665" s="9" t="s">
        <v>1663</v>
      </c>
      <c r="N665" s="12">
        <v>2.5242E7</v>
      </c>
      <c r="O665" s="9" t="s">
        <v>1586</v>
      </c>
    </row>
    <row r="666">
      <c r="A666" s="9" t="s">
        <v>1495</v>
      </c>
      <c r="B666" s="10">
        <v>44561.0</v>
      </c>
      <c r="C666" s="11">
        <v>3.0</v>
      </c>
      <c r="D666" s="9" t="s">
        <v>1496</v>
      </c>
      <c r="E666" s="11">
        <v>25453.0</v>
      </c>
      <c r="F666" s="9" t="s">
        <v>1661</v>
      </c>
      <c r="G666" s="9" t="s">
        <v>1582</v>
      </c>
      <c r="H666" s="9" t="s">
        <v>1583</v>
      </c>
      <c r="I666" s="9" t="s">
        <v>1665</v>
      </c>
      <c r="J666" s="10">
        <v>43831.0</v>
      </c>
      <c r="K666" s="10">
        <v>44196.0</v>
      </c>
      <c r="L666" s="9" t="s">
        <v>1662</v>
      </c>
      <c r="M666" s="9" t="s">
        <v>1663</v>
      </c>
      <c r="N666" s="12">
        <v>3.27956E8</v>
      </c>
      <c r="O666" s="9" t="s">
        <v>1586</v>
      </c>
    </row>
    <row r="667">
      <c r="A667" s="9" t="s">
        <v>1497</v>
      </c>
      <c r="B667" s="10">
        <v>44561.0</v>
      </c>
      <c r="C667" s="11">
        <v>1.0</v>
      </c>
      <c r="D667" s="9" t="s">
        <v>128</v>
      </c>
      <c r="E667" s="11">
        <v>3549.0</v>
      </c>
      <c r="F667" s="9" t="s">
        <v>1661</v>
      </c>
      <c r="G667" s="9" t="s">
        <v>1582</v>
      </c>
      <c r="H667" s="9" t="s">
        <v>1583</v>
      </c>
      <c r="I667" s="9" t="s">
        <v>1665</v>
      </c>
      <c r="J667" s="10">
        <v>43831.0</v>
      </c>
      <c r="K667" s="10">
        <v>44196.0</v>
      </c>
      <c r="L667" s="9" t="s">
        <v>1662</v>
      </c>
      <c r="M667" s="9" t="s">
        <v>1663</v>
      </c>
      <c r="N667" s="12">
        <v>-933000.0</v>
      </c>
      <c r="O667" s="9" t="s">
        <v>1586</v>
      </c>
    </row>
    <row r="668">
      <c r="A668" s="9" t="s">
        <v>1498</v>
      </c>
      <c r="B668" s="10">
        <v>44561.0</v>
      </c>
      <c r="C668" s="11">
        <v>1.0</v>
      </c>
      <c r="D668" s="9" t="s">
        <v>367</v>
      </c>
      <c r="E668" s="11">
        <v>7544.0</v>
      </c>
      <c r="F668" s="9" t="s">
        <v>1661</v>
      </c>
      <c r="G668" s="9" t="s">
        <v>1582</v>
      </c>
      <c r="H668" s="9" t="s">
        <v>1583</v>
      </c>
      <c r="I668" s="9" t="s">
        <v>1665</v>
      </c>
      <c r="J668" s="10">
        <v>43831.0</v>
      </c>
      <c r="K668" s="10">
        <v>44196.0</v>
      </c>
      <c r="L668" s="9" t="s">
        <v>1662</v>
      </c>
      <c r="M668" s="9" t="s">
        <v>1663</v>
      </c>
      <c r="N668" s="12">
        <v>-1.7905E7</v>
      </c>
      <c r="O668" s="9" t="s">
        <v>1586</v>
      </c>
    </row>
    <row r="669">
      <c r="A669" s="9" t="s">
        <v>1499</v>
      </c>
      <c r="B669" s="10">
        <v>44561.0</v>
      </c>
      <c r="C669" s="11">
        <v>1.0</v>
      </c>
      <c r="D669" s="9" t="s">
        <v>304</v>
      </c>
      <c r="E669" s="11">
        <v>13773.0</v>
      </c>
      <c r="F669" s="9" t="s">
        <v>1661</v>
      </c>
      <c r="G669" s="9" t="s">
        <v>1582</v>
      </c>
      <c r="H669" s="9" t="s">
        <v>1583</v>
      </c>
      <c r="I669" s="9" t="s">
        <v>1665</v>
      </c>
      <c r="J669" s="10">
        <v>43831.0</v>
      </c>
      <c r="K669" s="10">
        <v>44196.0</v>
      </c>
      <c r="L669" s="9" t="s">
        <v>1662</v>
      </c>
      <c r="M669" s="9" t="s">
        <v>1663</v>
      </c>
      <c r="N669" s="12">
        <v>1.282E8</v>
      </c>
      <c r="O669" s="9" t="s">
        <v>1586</v>
      </c>
    </row>
    <row r="670">
      <c r="A670" s="9" t="s">
        <v>1500</v>
      </c>
      <c r="B670" s="10">
        <v>44561.0</v>
      </c>
      <c r="C670" s="11">
        <v>1.0</v>
      </c>
      <c r="D670" s="9" t="s">
        <v>105</v>
      </c>
      <c r="E670" s="11">
        <v>2461.0</v>
      </c>
      <c r="F670" s="9" t="s">
        <v>1661</v>
      </c>
      <c r="G670" s="9" t="s">
        <v>1582</v>
      </c>
      <c r="H670" s="9" t="s">
        <v>1583</v>
      </c>
      <c r="I670" s="9" t="s">
        <v>1665</v>
      </c>
      <c r="J670" s="10">
        <v>43831.0</v>
      </c>
      <c r="K670" s="10">
        <v>44196.0</v>
      </c>
      <c r="L670" s="9" t="s">
        <v>1662</v>
      </c>
      <c r="M670" s="9" t="s">
        <v>1663</v>
      </c>
      <c r="N670" s="12">
        <v>5.18685E8</v>
      </c>
      <c r="O670" s="9" t="s">
        <v>1586</v>
      </c>
    </row>
    <row r="671">
      <c r="A671" s="9" t="s">
        <v>1501</v>
      </c>
      <c r="B671" s="10">
        <v>44561.0</v>
      </c>
      <c r="C671" s="11">
        <v>1.0</v>
      </c>
      <c r="D671" s="9" t="s">
        <v>390</v>
      </c>
      <c r="E671" s="11">
        <v>5410.0</v>
      </c>
      <c r="F671" s="9" t="s">
        <v>1661</v>
      </c>
      <c r="G671" s="9" t="s">
        <v>1582</v>
      </c>
      <c r="H671" s="9" t="s">
        <v>1583</v>
      </c>
      <c r="I671" s="9" t="s">
        <v>1665</v>
      </c>
      <c r="J671" s="10">
        <v>43831.0</v>
      </c>
      <c r="K671" s="10">
        <v>44196.0</v>
      </c>
      <c r="L671" s="9" t="s">
        <v>1662</v>
      </c>
      <c r="M671" s="9" t="s">
        <v>1663</v>
      </c>
      <c r="N671" s="12">
        <v>2.340873E9</v>
      </c>
      <c r="O671" s="9" t="s">
        <v>1586</v>
      </c>
    </row>
    <row r="672">
      <c r="A672" s="9" t="s">
        <v>1502</v>
      </c>
      <c r="B672" s="10">
        <v>44561.0</v>
      </c>
      <c r="C672" s="11">
        <v>1.0</v>
      </c>
      <c r="D672" s="9" t="s">
        <v>377</v>
      </c>
      <c r="E672" s="11">
        <v>6343.0</v>
      </c>
      <c r="F672" s="9" t="s">
        <v>1661</v>
      </c>
      <c r="G672" s="9" t="s">
        <v>1582</v>
      </c>
      <c r="H672" s="9" t="s">
        <v>1583</v>
      </c>
      <c r="I672" s="9" t="s">
        <v>1665</v>
      </c>
      <c r="J672" s="10">
        <v>43831.0</v>
      </c>
      <c r="K672" s="10">
        <v>44196.0</v>
      </c>
      <c r="L672" s="9" t="s">
        <v>1662</v>
      </c>
      <c r="M672" s="9" t="s">
        <v>1663</v>
      </c>
      <c r="N672" s="12">
        <v>-7.621E7</v>
      </c>
      <c r="O672" s="9" t="s">
        <v>1586</v>
      </c>
    </row>
    <row r="673">
      <c r="A673" s="9" t="s">
        <v>1503</v>
      </c>
      <c r="B673" s="10">
        <v>44561.0</v>
      </c>
      <c r="C673" s="11">
        <v>1.0</v>
      </c>
      <c r="D673" s="9" t="s">
        <v>173</v>
      </c>
      <c r="E673" s="11">
        <v>5207.0</v>
      </c>
      <c r="F673" s="9" t="s">
        <v>1661</v>
      </c>
      <c r="G673" s="9" t="s">
        <v>1582</v>
      </c>
      <c r="H673" s="9" t="s">
        <v>1583</v>
      </c>
      <c r="I673" s="9" t="s">
        <v>1665</v>
      </c>
      <c r="J673" s="10">
        <v>43831.0</v>
      </c>
      <c r="K673" s="10">
        <v>44196.0</v>
      </c>
      <c r="L673" s="9" t="s">
        <v>1662</v>
      </c>
      <c r="M673" s="9" t="s">
        <v>1663</v>
      </c>
      <c r="N673" s="12">
        <v>8.4016E7</v>
      </c>
      <c r="O673" s="9" t="s">
        <v>1586</v>
      </c>
    </row>
    <row r="674">
      <c r="A674" s="9" t="s">
        <v>1504</v>
      </c>
      <c r="B674" s="10">
        <v>44561.0</v>
      </c>
      <c r="C674" s="11">
        <v>1.0</v>
      </c>
      <c r="D674" s="9" t="s">
        <v>1505</v>
      </c>
      <c r="E674" s="11">
        <v>11991.0</v>
      </c>
      <c r="F674" s="9" t="s">
        <v>1661</v>
      </c>
      <c r="G674" s="9" t="s">
        <v>1582</v>
      </c>
      <c r="H674" s="9" t="s">
        <v>1583</v>
      </c>
      <c r="I674" s="9" t="s">
        <v>1665</v>
      </c>
      <c r="J674" s="10">
        <v>43831.0</v>
      </c>
      <c r="K674" s="10">
        <v>44196.0</v>
      </c>
      <c r="L674" s="9" t="s">
        <v>1662</v>
      </c>
      <c r="M674" s="9" t="s">
        <v>1663</v>
      </c>
      <c r="N674" s="12">
        <v>2.4684E7</v>
      </c>
      <c r="O674" s="9" t="s">
        <v>1586</v>
      </c>
    </row>
    <row r="675">
      <c r="A675" s="9" t="s">
        <v>1506</v>
      </c>
      <c r="B675" s="10">
        <v>44561.0</v>
      </c>
      <c r="C675" s="11">
        <v>1.0</v>
      </c>
      <c r="D675" s="9" t="s">
        <v>1507</v>
      </c>
      <c r="E675" s="11">
        <v>26255.0</v>
      </c>
      <c r="F675" s="9" t="s">
        <v>1661</v>
      </c>
      <c r="G675" s="9" t="s">
        <v>1582</v>
      </c>
      <c r="H675" s="9" t="s">
        <v>1583</v>
      </c>
      <c r="I675" s="9" t="s">
        <v>1665</v>
      </c>
      <c r="J675" s="10">
        <v>43831.0</v>
      </c>
      <c r="K675" s="10">
        <v>44196.0</v>
      </c>
      <c r="L675" s="9" t="s">
        <v>1662</v>
      </c>
      <c r="M675" s="9" t="s">
        <v>1663</v>
      </c>
      <c r="N675" s="12">
        <v>4.35027E8</v>
      </c>
      <c r="O675" s="9" t="s">
        <v>1586</v>
      </c>
    </row>
    <row r="676">
      <c r="A676" s="9" t="s">
        <v>1508</v>
      </c>
      <c r="B676" s="10">
        <v>44561.0</v>
      </c>
      <c r="C676" s="11">
        <v>1.0</v>
      </c>
      <c r="D676" s="9" t="s">
        <v>343</v>
      </c>
      <c r="E676" s="11">
        <v>14664.0</v>
      </c>
      <c r="F676" s="9" t="s">
        <v>1661</v>
      </c>
      <c r="G676" s="9" t="s">
        <v>1582</v>
      </c>
      <c r="H676" s="9" t="s">
        <v>1583</v>
      </c>
      <c r="I676" s="9" t="s">
        <v>1665</v>
      </c>
      <c r="J676" s="10">
        <v>43831.0</v>
      </c>
      <c r="K676" s="10">
        <v>44196.0</v>
      </c>
      <c r="L676" s="9" t="s">
        <v>1662</v>
      </c>
      <c r="M676" s="9" t="s">
        <v>1663</v>
      </c>
      <c r="N676" s="12">
        <v>1.41819E8</v>
      </c>
      <c r="O676" s="9" t="s">
        <v>1586</v>
      </c>
    </row>
    <row r="677">
      <c r="A677" s="9" t="s">
        <v>1509</v>
      </c>
      <c r="B677" s="10">
        <v>44561.0</v>
      </c>
      <c r="C677" s="11">
        <v>1.0</v>
      </c>
      <c r="D677" s="9" t="s">
        <v>1510</v>
      </c>
      <c r="E677" s="11">
        <v>15407.0</v>
      </c>
      <c r="F677" s="9" t="s">
        <v>1661</v>
      </c>
      <c r="G677" s="9" t="s">
        <v>1582</v>
      </c>
      <c r="H677" s="9" t="s">
        <v>1589</v>
      </c>
      <c r="I677" s="9" t="s">
        <v>1665</v>
      </c>
      <c r="J677" s="10">
        <v>43831.0</v>
      </c>
      <c r="K677" s="10">
        <v>44196.0</v>
      </c>
      <c r="L677" s="9" t="s">
        <v>1662</v>
      </c>
      <c r="M677" s="9" t="s">
        <v>1663</v>
      </c>
      <c r="N677" s="12">
        <v>1.4512E7</v>
      </c>
      <c r="O677" s="9" t="s">
        <v>1586</v>
      </c>
    </row>
    <row r="678">
      <c r="A678" s="9" t="s">
        <v>1511</v>
      </c>
      <c r="B678" s="10">
        <v>44561.0</v>
      </c>
      <c r="C678" s="11">
        <v>1.0</v>
      </c>
      <c r="D678" s="9" t="s">
        <v>275</v>
      </c>
      <c r="E678" s="11">
        <v>13439.0</v>
      </c>
      <c r="F678" s="9" t="s">
        <v>1661</v>
      </c>
      <c r="G678" s="9" t="s">
        <v>1582</v>
      </c>
      <c r="H678" s="9" t="s">
        <v>1583</v>
      </c>
      <c r="I678" s="9" t="s">
        <v>1665</v>
      </c>
      <c r="J678" s="10">
        <v>43831.0</v>
      </c>
      <c r="K678" s="10">
        <v>44196.0</v>
      </c>
      <c r="L678" s="9" t="s">
        <v>1662</v>
      </c>
      <c r="M678" s="9" t="s">
        <v>1663</v>
      </c>
      <c r="N678" s="12">
        <v>-5600000.0</v>
      </c>
      <c r="O678" s="9" t="s">
        <v>1586</v>
      </c>
    </row>
    <row r="679">
      <c r="A679" s="9" t="s">
        <v>1512</v>
      </c>
      <c r="B679" s="10">
        <v>44561.0</v>
      </c>
      <c r="C679" s="11">
        <v>1.0</v>
      </c>
      <c r="D679" s="9" t="s">
        <v>277</v>
      </c>
      <c r="E679" s="11">
        <v>8753.0</v>
      </c>
      <c r="F679" s="9" t="s">
        <v>1661</v>
      </c>
      <c r="G679" s="9" t="s">
        <v>1582</v>
      </c>
      <c r="H679" s="9" t="s">
        <v>1589</v>
      </c>
      <c r="I679" s="9" t="s">
        <v>1665</v>
      </c>
      <c r="J679" s="10">
        <v>43831.0</v>
      </c>
      <c r="K679" s="10">
        <v>44196.0</v>
      </c>
      <c r="L679" s="9" t="s">
        <v>1662</v>
      </c>
      <c r="M679" s="9" t="s">
        <v>1663</v>
      </c>
      <c r="N679" s="12">
        <v>5.7201135E10</v>
      </c>
      <c r="O679" s="9" t="s">
        <v>1586</v>
      </c>
    </row>
    <row r="680">
      <c r="A680" s="9" t="s">
        <v>1513</v>
      </c>
      <c r="B680" s="10">
        <v>44561.0</v>
      </c>
      <c r="C680" s="11">
        <v>1.0</v>
      </c>
      <c r="D680" s="9" t="s">
        <v>1514</v>
      </c>
      <c r="E680" s="11">
        <v>19658.0</v>
      </c>
      <c r="F680" s="9" t="s">
        <v>1661</v>
      </c>
      <c r="G680" s="9" t="s">
        <v>1582</v>
      </c>
      <c r="H680" s="9" t="s">
        <v>1583</v>
      </c>
      <c r="I680" s="9" t="s">
        <v>1665</v>
      </c>
      <c r="J680" s="10">
        <v>43831.0</v>
      </c>
      <c r="K680" s="10">
        <v>44196.0</v>
      </c>
      <c r="L680" s="9" t="s">
        <v>1662</v>
      </c>
      <c r="M680" s="9" t="s">
        <v>1663</v>
      </c>
      <c r="N680" s="12">
        <v>2159000.0</v>
      </c>
      <c r="O680" s="9" t="s">
        <v>1586</v>
      </c>
    </row>
    <row r="681">
      <c r="A681" s="9" t="s">
        <v>1515</v>
      </c>
      <c r="B681" s="10">
        <v>44561.0</v>
      </c>
      <c r="C681" s="11">
        <v>1.0</v>
      </c>
      <c r="D681" s="9" t="s">
        <v>344</v>
      </c>
      <c r="E681" s="11">
        <v>10561.0</v>
      </c>
      <c r="F681" s="9" t="s">
        <v>1661</v>
      </c>
      <c r="G681" s="9" t="s">
        <v>1582</v>
      </c>
      <c r="H681" s="9" t="s">
        <v>1583</v>
      </c>
      <c r="I681" s="9" t="s">
        <v>1665</v>
      </c>
      <c r="J681" s="10">
        <v>43831.0</v>
      </c>
      <c r="K681" s="10">
        <v>44196.0</v>
      </c>
      <c r="L681" s="9" t="s">
        <v>1662</v>
      </c>
      <c r="M681" s="9" t="s">
        <v>1663</v>
      </c>
      <c r="N681" s="12">
        <v>1.1521E7</v>
      </c>
      <c r="O681" s="9" t="s">
        <v>1586</v>
      </c>
    </row>
    <row r="682">
      <c r="A682" s="9" t="s">
        <v>1516</v>
      </c>
      <c r="B682" s="10">
        <v>44561.0</v>
      </c>
      <c r="C682" s="11">
        <v>1.0</v>
      </c>
      <c r="D682" s="9" t="s">
        <v>245</v>
      </c>
      <c r="E682" s="11">
        <v>13285.0</v>
      </c>
      <c r="F682" s="9" t="s">
        <v>1661</v>
      </c>
      <c r="G682" s="9" t="s">
        <v>1582</v>
      </c>
      <c r="H682" s="9" t="s">
        <v>1583</v>
      </c>
      <c r="I682" s="9" t="s">
        <v>1665</v>
      </c>
      <c r="J682" s="10">
        <v>43831.0</v>
      </c>
      <c r="K682" s="10">
        <v>44196.0</v>
      </c>
      <c r="L682" s="9" t="s">
        <v>1662</v>
      </c>
      <c r="M682" s="9" t="s">
        <v>1663</v>
      </c>
      <c r="N682" s="12">
        <v>3.1829E7</v>
      </c>
      <c r="O682" s="9" t="s">
        <v>1586</v>
      </c>
    </row>
    <row r="683">
      <c r="A683" s="9" t="s">
        <v>1517</v>
      </c>
      <c r="B683" s="10">
        <v>44561.0</v>
      </c>
      <c r="C683" s="11">
        <v>1.0</v>
      </c>
      <c r="D683" s="9" t="s">
        <v>1518</v>
      </c>
      <c r="E683" s="11">
        <v>3298.0</v>
      </c>
      <c r="F683" s="9" t="s">
        <v>1661</v>
      </c>
      <c r="G683" s="9" t="s">
        <v>1582</v>
      </c>
      <c r="H683" s="9" t="s">
        <v>1583</v>
      </c>
      <c r="I683" s="9" t="s">
        <v>1665</v>
      </c>
      <c r="J683" s="10">
        <v>43831.0</v>
      </c>
      <c r="K683" s="10">
        <v>44196.0</v>
      </c>
      <c r="L683" s="9" t="s">
        <v>1662</v>
      </c>
      <c r="M683" s="9" t="s">
        <v>1663</v>
      </c>
      <c r="N683" s="12">
        <v>1464000.0</v>
      </c>
      <c r="O683" s="9" t="s">
        <v>1586</v>
      </c>
    </row>
    <row r="684">
      <c r="A684" s="9" t="s">
        <v>1519</v>
      </c>
      <c r="B684" s="10">
        <v>44561.0</v>
      </c>
      <c r="C684" s="11">
        <v>1.0</v>
      </c>
      <c r="D684" s="9" t="s">
        <v>1520</v>
      </c>
      <c r="E684" s="11">
        <v>26980.0</v>
      </c>
      <c r="F684" s="9" t="s">
        <v>1661</v>
      </c>
      <c r="G684" s="9" t="s">
        <v>1582</v>
      </c>
      <c r="H684" s="9" t="s">
        <v>1583</v>
      </c>
      <c r="I684" s="9" t="s">
        <v>1665</v>
      </c>
      <c r="J684" s="10">
        <v>43831.0</v>
      </c>
      <c r="K684" s="10">
        <v>44196.0</v>
      </c>
      <c r="L684" s="9" t="s">
        <v>1662</v>
      </c>
      <c r="M684" s="9" t="s">
        <v>1663</v>
      </c>
      <c r="N684" s="12">
        <v>8.7579E7</v>
      </c>
      <c r="O684" s="9" t="s">
        <v>1586</v>
      </c>
    </row>
    <row r="685">
      <c r="A685" s="9" t="s">
        <v>1519</v>
      </c>
      <c r="B685" s="10">
        <v>44561.0</v>
      </c>
      <c r="C685" s="11">
        <v>1.0</v>
      </c>
      <c r="D685" s="9" t="s">
        <v>1520</v>
      </c>
      <c r="E685" s="11">
        <v>26980.0</v>
      </c>
      <c r="F685" s="9" t="s">
        <v>1661</v>
      </c>
      <c r="G685" s="9" t="s">
        <v>1582</v>
      </c>
      <c r="H685" s="9" t="s">
        <v>1583</v>
      </c>
      <c r="I685" s="9" t="s">
        <v>1665</v>
      </c>
      <c r="J685" s="10">
        <v>43831.0</v>
      </c>
      <c r="K685" s="10">
        <v>44196.0</v>
      </c>
      <c r="L685" s="9" t="s">
        <v>1662</v>
      </c>
      <c r="M685" s="9" t="s">
        <v>1663</v>
      </c>
      <c r="N685" s="12">
        <v>8.7579E7</v>
      </c>
      <c r="O685" s="9" t="s">
        <v>1586</v>
      </c>
    </row>
    <row r="686">
      <c r="A686" s="9" t="s">
        <v>1521</v>
      </c>
      <c r="B686" s="10">
        <v>44561.0</v>
      </c>
      <c r="C686" s="11">
        <v>1.0</v>
      </c>
      <c r="D686" s="9" t="s">
        <v>212</v>
      </c>
      <c r="E686" s="11">
        <v>6211.0</v>
      </c>
      <c r="F686" s="9" t="s">
        <v>1661</v>
      </c>
      <c r="G686" s="9" t="s">
        <v>1582</v>
      </c>
      <c r="H686" s="9" t="s">
        <v>1583</v>
      </c>
      <c r="I686" s="9" t="s">
        <v>1665</v>
      </c>
      <c r="J686" s="10">
        <v>43831.0</v>
      </c>
      <c r="K686" s="10">
        <v>44196.0</v>
      </c>
      <c r="L686" s="9" t="s">
        <v>1662</v>
      </c>
      <c r="M686" s="9" t="s">
        <v>1663</v>
      </c>
      <c r="N686" s="12">
        <v>1.88367E8</v>
      </c>
      <c r="O686" s="9" t="s">
        <v>1586</v>
      </c>
    </row>
    <row r="687">
      <c r="A687" s="9" t="s">
        <v>1522</v>
      </c>
      <c r="B687" s="10">
        <v>44561.0</v>
      </c>
      <c r="C687" s="11">
        <v>1.0</v>
      </c>
      <c r="D687" s="9" t="s">
        <v>288</v>
      </c>
      <c r="E687" s="11">
        <v>5312.0</v>
      </c>
      <c r="F687" s="9" t="s">
        <v>1661</v>
      </c>
      <c r="G687" s="9" t="s">
        <v>1582</v>
      </c>
      <c r="H687" s="9" t="s">
        <v>1583</v>
      </c>
      <c r="I687" s="9" t="s">
        <v>1665</v>
      </c>
      <c r="J687" s="10">
        <v>43831.0</v>
      </c>
      <c r="K687" s="10">
        <v>44196.0</v>
      </c>
      <c r="L687" s="9" t="s">
        <v>1662</v>
      </c>
      <c r="M687" s="9" t="s">
        <v>1663</v>
      </c>
      <c r="N687" s="12">
        <v>-8961000.0</v>
      </c>
      <c r="O687" s="9" t="s">
        <v>1586</v>
      </c>
    </row>
    <row r="688">
      <c r="A688" s="9" t="s">
        <v>1523</v>
      </c>
      <c r="B688" s="10">
        <v>44561.0</v>
      </c>
      <c r="C688" s="11">
        <v>1.0</v>
      </c>
      <c r="D688" s="9" t="s">
        <v>266</v>
      </c>
      <c r="E688" s="11">
        <v>8451.0</v>
      </c>
      <c r="F688" s="9" t="s">
        <v>1661</v>
      </c>
      <c r="G688" s="9" t="s">
        <v>1582</v>
      </c>
      <c r="H688" s="9" t="s">
        <v>1583</v>
      </c>
      <c r="I688" s="9" t="s">
        <v>1665</v>
      </c>
      <c r="J688" s="10">
        <v>43831.0</v>
      </c>
      <c r="K688" s="10">
        <v>44196.0</v>
      </c>
      <c r="L688" s="9" t="s">
        <v>1662</v>
      </c>
      <c r="M688" s="9" t="s">
        <v>1663</v>
      </c>
      <c r="N688" s="12">
        <v>1.03863E8</v>
      </c>
      <c r="O688" s="9" t="s">
        <v>1586</v>
      </c>
    </row>
    <row r="689">
      <c r="A689" s="9" t="s">
        <v>1524</v>
      </c>
      <c r="B689" s="10">
        <v>44377.0</v>
      </c>
      <c r="C689" s="11">
        <v>1.0</v>
      </c>
      <c r="D689" s="9" t="s">
        <v>1525</v>
      </c>
      <c r="E689" s="11">
        <v>9539.0</v>
      </c>
      <c r="F689" s="9" t="s">
        <v>1661</v>
      </c>
      <c r="G689" s="9" t="s">
        <v>1582</v>
      </c>
      <c r="H689" s="9" t="s">
        <v>1589</v>
      </c>
      <c r="I689" s="9" t="s">
        <v>1665</v>
      </c>
      <c r="J689" s="10">
        <v>43647.0</v>
      </c>
      <c r="K689" s="10">
        <v>44012.0</v>
      </c>
      <c r="L689" s="9" t="s">
        <v>1662</v>
      </c>
      <c r="M689" s="9" t="s">
        <v>1663</v>
      </c>
      <c r="N689" s="12">
        <v>-2.183192E9</v>
      </c>
      <c r="O689" s="9" t="s">
        <v>1586</v>
      </c>
    </row>
    <row r="690">
      <c r="A690" s="9" t="s">
        <v>1526</v>
      </c>
      <c r="B690" s="10">
        <v>44561.0</v>
      </c>
      <c r="C690" s="11">
        <v>1.0</v>
      </c>
      <c r="D690" s="9" t="s">
        <v>320</v>
      </c>
      <c r="E690" s="11">
        <v>14109.0</v>
      </c>
      <c r="F690" s="9" t="s">
        <v>1661</v>
      </c>
      <c r="G690" s="9" t="s">
        <v>1582</v>
      </c>
      <c r="H690" s="9" t="s">
        <v>1583</v>
      </c>
      <c r="I690" s="9" t="s">
        <v>1665</v>
      </c>
      <c r="J690" s="10">
        <v>43831.0</v>
      </c>
      <c r="K690" s="10">
        <v>44196.0</v>
      </c>
      <c r="L690" s="9" t="s">
        <v>1662</v>
      </c>
      <c r="M690" s="9" t="s">
        <v>1663</v>
      </c>
      <c r="N690" s="12">
        <v>6.64674E8</v>
      </c>
      <c r="O690" s="9" t="s">
        <v>1586</v>
      </c>
    </row>
    <row r="691">
      <c r="A691" s="9" t="s">
        <v>1527</v>
      </c>
      <c r="B691" s="10">
        <v>44561.0</v>
      </c>
      <c r="C691" s="11">
        <v>1.0</v>
      </c>
      <c r="D691" s="9" t="s">
        <v>347</v>
      </c>
      <c r="E691" s="11">
        <v>20745.0</v>
      </c>
      <c r="F691" s="9" t="s">
        <v>1661</v>
      </c>
      <c r="G691" s="9" t="s">
        <v>1582</v>
      </c>
      <c r="H691" s="9" t="s">
        <v>1583</v>
      </c>
      <c r="I691" s="9" t="s">
        <v>1665</v>
      </c>
      <c r="J691" s="10">
        <v>43831.0</v>
      </c>
      <c r="K691" s="10">
        <v>44196.0</v>
      </c>
      <c r="L691" s="9" t="s">
        <v>1662</v>
      </c>
      <c r="M691" s="9" t="s">
        <v>1663</v>
      </c>
      <c r="N691" s="12">
        <v>4.88674E8</v>
      </c>
      <c r="O691" s="9" t="s">
        <v>1586</v>
      </c>
    </row>
    <row r="692">
      <c r="A692" s="9" t="s">
        <v>1528</v>
      </c>
      <c r="B692" s="10">
        <v>44561.0</v>
      </c>
      <c r="C692" s="11">
        <v>1.0</v>
      </c>
      <c r="D692" s="9" t="s">
        <v>260</v>
      </c>
      <c r="E692" s="11">
        <v>20060.0</v>
      </c>
      <c r="F692" s="9" t="s">
        <v>1661</v>
      </c>
      <c r="G692" s="9" t="s">
        <v>1582</v>
      </c>
      <c r="H692" s="9" t="s">
        <v>1583</v>
      </c>
      <c r="I692" s="9" t="s">
        <v>1665</v>
      </c>
      <c r="J692" s="10">
        <v>43831.0</v>
      </c>
      <c r="K692" s="10">
        <v>44196.0</v>
      </c>
      <c r="L692" s="9" t="s">
        <v>1662</v>
      </c>
      <c r="M692" s="9" t="s">
        <v>1663</v>
      </c>
      <c r="N692" s="12">
        <v>2.0578E7</v>
      </c>
      <c r="O692" s="9" t="s">
        <v>1586</v>
      </c>
    </row>
    <row r="693">
      <c r="A693" s="9" t="s">
        <v>1529</v>
      </c>
      <c r="B693" s="10">
        <v>44561.0</v>
      </c>
      <c r="C693" s="11">
        <v>2.0</v>
      </c>
      <c r="D693" s="9" t="s">
        <v>251</v>
      </c>
      <c r="E693" s="11">
        <v>12653.0</v>
      </c>
      <c r="F693" s="9" t="s">
        <v>1661</v>
      </c>
      <c r="G693" s="9" t="s">
        <v>1582</v>
      </c>
      <c r="H693" s="9" t="s">
        <v>1583</v>
      </c>
      <c r="I693" s="9" t="s">
        <v>1665</v>
      </c>
      <c r="J693" s="10">
        <v>43831.0</v>
      </c>
      <c r="K693" s="10">
        <v>44196.0</v>
      </c>
      <c r="L693" s="9" t="s">
        <v>1662</v>
      </c>
      <c r="M693" s="9" t="s">
        <v>1663</v>
      </c>
      <c r="N693" s="12">
        <v>-2.48787E9</v>
      </c>
      <c r="O693" s="9" t="s">
        <v>1586</v>
      </c>
    </row>
    <row r="694">
      <c r="A694" s="9" t="s">
        <v>1530</v>
      </c>
      <c r="B694" s="10">
        <v>44561.0</v>
      </c>
      <c r="C694" s="11">
        <v>1.0</v>
      </c>
      <c r="D694" s="9" t="s">
        <v>1531</v>
      </c>
      <c r="E694" s="11">
        <v>13030.0</v>
      </c>
      <c r="F694" s="9" t="s">
        <v>1661</v>
      </c>
      <c r="G694" s="9" t="s">
        <v>1582</v>
      </c>
      <c r="H694" s="9" t="s">
        <v>1583</v>
      </c>
      <c r="I694" s="9" t="s">
        <v>1665</v>
      </c>
      <c r="J694" s="10">
        <v>43831.0</v>
      </c>
      <c r="K694" s="10">
        <v>44196.0</v>
      </c>
      <c r="L694" s="9" t="s">
        <v>1662</v>
      </c>
      <c r="M694" s="9" t="s">
        <v>1663</v>
      </c>
      <c r="N694" s="12">
        <v>5.894E7</v>
      </c>
      <c r="O694" s="9" t="s">
        <v>1586</v>
      </c>
    </row>
    <row r="695">
      <c r="A695" s="9" t="s">
        <v>1532</v>
      </c>
      <c r="B695" s="10">
        <v>44561.0</v>
      </c>
      <c r="C695" s="11">
        <v>1.0</v>
      </c>
      <c r="D695" s="9" t="s">
        <v>219</v>
      </c>
      <c r="E695" s="11">
        <v>19615.0</v>
      </c>
      <c r="F695" s="9" t="s">
        <v>1661</v>
      </c>
      <c r="G695" s="9" t="s">
        <v>1582</v>
      </c>
      <c r="H695" s="9" t="s">
        <v>1583</v>
      </c>
      <c r="I695" s="9" t="s">
        <v>1665</v>
      </c>
      <c r="J695" s="10">
        <v>43831.0</v>
      </c>
      <c r="K695" s="10">
        <v>44196.0</v>
      </c>
      <c r="L695" s="9" t="s">
        <v>1662</v>
      </c>
      <c r="M695" s="9" t="s">
        <v>1663</v>
      </c>
      <c r="N695" s="12">
        <v>4.05206E8</v>
      </c>
      <c r="O695" s="9" t="s">
        <v>1586</v>
      </c>
    </row>
    <row r="696">
      <c r="A696" s="9" t="s">
        <v>1533</v>
      </c>
      <c r="B696" s="10">
        <v>44561.0</v>
      </c>
      <c r="C696" s="11">
        <v>1.0</v>
      </c>
      <c r="D696" s="9" t="s">
        <v>281</v>
      </c>
      <c r="E696" s="11">
        <v>13765.0</v>
      </c>
      <c r="F696" s="9" t="s">
        <v>1661</v>
      </c>
      <c r="G696" s="9" t="s">
        <v>1582</v>
      </c>
      <c r="H696" s="9" t="s">
        <v>1583</v>
      </c>
      <c r="I696" s="9" t="s">
        <v>1665</v>
      </c>
      <c r="J696" s="10">
        <v>43831.0</v>
      </c>
      <c r="K696" s="10">
        <v>44196.0</v>
      </c>
      <c r="L696" s="9" t="s">
        <v>1662</v>
      </c>
      <c r="M696" s="9" t="s">
        <v>1663</v>
      </c>
      <c r="N696" s="12">
        <v>1.6553E7</v>
      </c>
      <c r="O696" s="9" t="s">
        <v>1586</v>
      </c>
    </row>
    <row r="697">
      <c r="A697" s="9" t="s">
        <v>1534</v>
      </c>
      <c r="B697" s="10">
        <v>44561.0</v>
      </c>
      <c r="C697" s="11">
        <v>1.0</v>
      </c>
      <c r="D697" s="9" t="s">
        <v>1535</v>
      </c>
      <c r="E697" s="11">
        <v>22780.0</v>
      </c>
      <c r="F697" s="9" t="s">
        <v>1661</v>
      </c>
      <c r="G697" s="9" t="s">
        <v>1582</v>
      </c>
      <c r="H697" s="9" t="s">
        <v>1583</v>
      </c>
      <c r="I697" s="9" t="s">
        <v>1665</v>
      </c>
      <c r="J697" s="10">
        <v>43831.0</v>
      </c>
      <c r="K697" s="10">
        <v>44196.0</v>
      </c>
      <c r="L697" s="9" t="s">
        <v>1662</v>
      </c>
      <c r="M697" s="9" t="s">
        <v>1663</v>
      </c>
      <c r="N697" s="12">
        <v>1.4833E7</v>
      </c>
      <c r="O697" s="9" t="s">
        <v>1586</v>
      </c>
    </row>
    <row r="698">
      <c r="A698" s="9" t="s">
        <v>1536</v>
      </c>
      <c r="B698" s="10">
        <v>44561.0</v>
      </c>
      <c r="C698" s="11">
        <v>1.0</v>
      </c>
      <c r="D698" s="9" t="s">
        <v>321</v>
      </c>
      <c r="E698" s="11">
        <v>12572.0</v>
      </c>
      <c r="F698" s="9" t="s">
        <v>1661</v>
      </c>
      <c r="G698" s="9" t="s">
        <v>1582</v>
      </c>
      <c r="H698" s="9" t="s">
        <v>1583</v>
      </c>
      <c r="I698" s="9" t="s">
        <v>1665</v>
      </c>
      <c r="J698" s="10">
        <v>43831.0</v>
      </c>
      <c r="K698" s="10">
        <v>44196.0</v>
      </c>
      <c r="L698" s="9" t="s">
        <v>1662</v>
      </c>
      <c r="M698" s="9" t="s">
        <v>1663</v>
      </c>
      <c r="N698" s="12">
        <v>-1388000.0</v>
      </c>
      <c r="O698" s="9" t="s">
        <v>1586</v>
      </c>
    </row>
    <row r="699">
      <c r="A699" s="9" t="s">
        <v>1537</v>
      </c>
      <c r="B699" s="10">
        <v>44561.0</v>
      </c>
      <c r="C699" s="11">
        <v>1.0</v>
      </c>
      <c r="D699" s="9" t="s">
        <v>1538</v>
      </c>
      <c r="E699" s="11">
        <v>6076.0</v>
      </c>
      <c r="F699" s="9" t="s">
        <v>1661</v>
      </c>
      <c r="G699" s="9" t="s">
        <v>1582</v>
      </c>
      <c r="H699" s="9" t="s">
        <v>1583</v>
      </c>
      <c r="I699" s="9" t="s">
        <v>1665</v>
      </c>
      <c r="J699" s="10">
        <v>43831.0</v>
      </c>
      <c r="K699" s="10">
        <v>44196.0</v>
      </c>
      <c r="L699" s="9" t="s">
        <v>1664</v>
      </c>
      <c r="M699" s="9" t="s">
        <v>1663</v>
      </c>
      <c r="N699" s="12">
        <v>-2088000.0</v>
      </c>
      <c r="O699" s="9" t="s">
        <v>1586</v>
      </c>
    </row>
    <row r="700">
      <c r="A700" s="9" t="s">
        <v>1539</v>
      </c>
      <c r="B700" s="10">
        <v>44561.0</v>
      </c>
      <c r="C700" s="11">
        <v>1.0</v>
      </c>
      <c r="D700" s="9" t="s">
        <v>250</v>
      </c>
      <c r="E700" s="11">
        <v>7870.0</v>
      </c>
      <c r="F700" s="9" t="s">
        <v>1661</v>
      </c>
      <c r="G700" s="9" t="s">
        <v>1582</v>
      </c>
      <c r="H700" s="9" t="s">
        <v>1583</v>
      </c>
      <c r="I700" s="9" t="s">
        <v>1665</v>
      </c>
      <c r="J700" s="10">
        <v>43831.0</v>
      </c>
      <c r="K700" s="10">
        <v>44196.0</v>
      </c>
      <c r="L700" s="9" t="s">
        <v>1662</v>
      </c>
      <c r="M700" s="9" t="s">
        <v>1663</v>
      </c>
      <c r="N700" s="12">
        <v>6.765E7</v>
      </c>
      <c r="O700" s="9" t="s">
        <v>1586</v>
      </c>
    </row>
    <row r="701">
      <c r="A701" s="9" t="s">
        <v>1540</v>
      </c>
      <c r="B701" s="10">
        <v>44561.0</v>
      </c>
      <c r="C701" s="11">
        <v>1.0</v>
      </c>
      <c r="D701" s="9" t="s">
        <v>218</v>
      </c>
      <c r="E701" s="11">
        <v>4537.0</v>
      </c>
      <c r="F701" s="9" t="s">
        <v>1661</v>
      </c>
      <c r="G701" s="9" t="s">
        <v>1582</v>
      </c>
      <c r="H701" s="9" t="s">
        <v>1583</v>
      </c>
      <c r="I701" s="9" t="s">
        <v>1665</v>
      </c>
      <c r="J701" s="10">
        <v>43831.0</v>
      </c>
      <c r="K701" s="10">
        <v>44196.0</v>
      </c>
      <c r="L701" s="9" t="s">
        <v>1662</v>
      </c>
      <c r="M701" s="9" t="s">
        <v>1663</v>
      </c>
      <c r="N701" s="12">
        <v>7.0997E7</v>
      </c>
      <c r="O701" s="9" t="s">
        <v>1586</v>
      </c>
    </row>
    <row r="702">
      <c r="A702" s="9" t="s">
        <v>1541</v>
      </c>
      <c r="B702" s="10">
        <v>44561.0</v>
      </c>
      <c r="C702" s="11">
        <v>1.0</v>
      </c>
      <c r="D702" s="9" t="s">
        <v>374</v>
      </c>
      <c r="E702" s="11">
        <v>8192.0</v>
      </c>
      <c r="F702" s="9" t="s">
        <v>1661</v>
      </c>
      <c r="G702" s="9" t="s">
        <v>1582</v>
      </c>
      <c r="H702" s="9" t="s">
        <v>1583</v>
      </c>
      <c r="I702" s="9" t="s">
        <v>1665</v>
      </c>
      <c r="J702" s="10">
        <v>43831.0</v>
      </c>
      <c r="K702" s="10">
        <v>44196.0</v>
      </c>
      <c r="L702" s="9" t="s">
        <v>1662</v>
      </c>
      <c r="M702" s="9" t="s">
        <v>1663</v>
      </c>
      <c r="N702" s="12">
        <v>8003000.0</v>
      </c>
      <c r="O702" s="9" t="s">
        <v>1586</v>
      </c>
    </row>
    <row r="703">
      <c r="A703" s="9" t="s">
        <v>1542</v>
      </c>
      <c r="B703" s="10">
        <v>44561.0</v>
      </c>
      <c r="C703" s="11">
        <v>1.0</v>
      </c>
      <c r="D703" s="9" t="s">
        <v>171</v>
      </c>
      <c r="E703" s="11">
        <v>9342.0</v>
      </c>
      <c r="F703" s="9" t="s">
        <v>1661</v>
      </c>
      <c r="G703" s="9" t="s">
        <v>1582</v>
      </c>
      <c r="H703" s="9" t="s">
        <v>1583</v>
      </c>
      <c r="I703" s="9" t="s">
        <v>1665</v>
      </c>
      <c r="J703" s="10">
        <v>43831.0</v>
      </c>
      <c r="K703" s="10">
        <v>44196.0</v>
      </c>
      <c r="L703" s="9" t="s">
        <v>1662</v>
      </c>
      <c r="M703" s="9" t="s">
        <v>1663</v>
      </c>
      <c r="N703" s="12">
        <v>5.6151E7</v>
      </c>
      <c r="O703" s="9" t="s">
        <v>1586</v>
      </c>
    </row>
    <row r="704">
      <c r="A704" s="9" t="s">
        <v>1543</v>
      </c>
      <c r="B704" s="10">
        <v>44561.0</v>
      </c>
      <c r="C704" s="11">
        <v>1.0</v>
      </c>
      <c r="D704" s="9" t="s">
        <v>274</v>
      </c>
      <c r="E704" s="11">
        <v>8656.0</v>
      </c>
      <c r="F704" s="9" t="s">
        <v>1661</v>
      </c>
      <c r="G704" s="9" t="s">
        <v>1582</v>
      </c>
      <c r="H704" s="9" t="s">
        <v>1583</v>
      </c>
      <c r="I704" s="9" t="s">
        <v>1665</v>
      </c>
      <c r="J704" s="10">
        <v>43831.0</v>
      </c>
      <c r="K704" s="10">
        <v>44196.0</v>
      </c>
      <c r="L704" s="9" t="s">
        <v>1662</v>
      </c>
      <c r="M704" s="9" t="s">
        <v>1663</v>
      </c>
      <c r="N704" s="12">
        <v>8.72951E8</v>
      </c>
      <c r="O704" s="9" t="s">
        <v>1586</v>
      </c>
    </row>
    <row r="705">
      <c r="A705" s="9" t="s">
        <v>1544</v>
      </c>
      <c r="B705" s="10">
        <v>44561.0</v>
      </c>
      <c r="C705" s="11">
        <v>1.0</v>
      </c>
      <c r="D705" s="9" t="s">
        <v>302</v>
      </c>
      <c r="E705" s="11">
        <v>94.0</v>
      </c>
      <c r="F705" s="9" t="s">
        <v>1661</v>
      </c>
      <c r="G705" s="9" t="s">
        <v>1582</v>
      </c>
      <c r="H705" s="9" t="s">
        <v>1583</v>
      </c>
      <c r="I705" s="9" t="s">
        <v>1665</v>
      </c>
      <c r="J705" s="10">
        <v>43831.0</v>
      </c>
      <c r="K705" s="10">
        <v>44196.0</v>
      </c>
      <c r="L705" s="9" t="s">
        <v>1662</v>
      </c>
      <c r="M705" s="9" t="s">
        <v>1663</v>
      </c>
      <c r="N705" s="12">
        <v>1.82494E8</v>
      </c>
      <c r="O705" s="9" t="s">
        <v>1586</v>
      </c>
    </row>
    <row r="706">
      <c r="A706" s="9" t="s">
        <v>1545</v>
      </c>
      <c r="B706" s="10">
        <v>44561.0</v>
      </c>
      <c r="C706" s="11">
        <v>1.0</v>
      </c>
      <c r="D706" s="9" t="s">
        <v>1546</v>
      </c>
      <c r="E706" s="11">
        <v>3204.0</v>
      </c>
      <c r="F706" s="9" t="s">
        <v>1661</v>
      </c>
      <c r="G706" s="9" t="s">
        <v>1582</v>
      </c>
      <c r="H706" s="9" t="s">
        <v>1583</v>
      </c>
      <c r="I706" s="9" t="s">
        <v>1665</v>
      </c>
      <c r="J706" s="10">
        <v>43831.0</v>
      </c>
      <c r="K706" s="10">
        <v>44196.0</v>
      </c>
      <c r="L706" s="9" t="s">
        <v>1662</v>
      </c>
      <c r="M706" s="9" t="s">
        <v>1663</v>
      </c>
      <c r="N706" s="12">
        <v>2.78894E8</v>
      </c>
      <c r="O706" s="9" t="s">
        <v>1586</v>
      </c>
    </row>
    <row r="707">
      <c r="A707" s="9" t="s">
        <v>1547</v>
      </c>
      <c r="B707" s="10">
        <v>44561.0</v>
      </c>
      <c r="C707" s="11">
        <v>1.0</v>
      </c>
      <c r="D707" s="9" t="s">
        <v>78</v>
      </c>
      <c r="E707" s="11">
        <v>15822.0</v>
      </c>
      <c r="F707" s="9" t="s">
        <v>1661</v>
      </c>
      <c r="G707" s="9" t="s">
        <v>1582</v>
      </c>
      <c r="H707" s="9" t="s">
        <v>1589</v>
      </c>
      <c r="I707" s="9" t="s">
        <v>1665</v>
      </c>
      <c r="J707" s="10">
        <v>43831.0</v>
      </c>
      <c r="K707" s="10">
        <v>44196.0</v>
      </c>
      <c r="L707" s="9" t="s">
        <v>1662</v>
      </c>
      <c r="M707" s="9" t="s">
        <v>1663</v>
      </c>
      <c r="N707" s="12">
        <v>8271000.0</v>
      </c>
      <c r="O707" s="9" t="s">
        <v>1586</v>
      </c>
    </row>
    <row r="708">
      <c r="A708" s="9" t="s">
        <v>1548</v>
      </c>
      <c r="B708" s="10">
        <v>44561.0</v>
      </c>
      <c r="C708" s="11">
        <v>1.0</v>
      </c>
      <c r="D708" s="9" t="s">
        <v>224</v>
      </c>
      <c r="E708" s="11">
        <v>6629.0</v>
      </c>
      <c r="F708" s="9" t="s">
        <v>1661</v>
      </c>
      <c r="G708" s="9" t="s">
        <v>1582</v>
      </c>
      <c r="H708" s="9" t="s">
        <v>1583</v>
      </c>
      <c r="I708" s="9" t="s">
        <v>1665</v>
      </c>
      <c r="J708" s="10">
        <v>43831.0</v>
      </c>
      <c r="K708" s="10">
        <v>44196.0</v>
      </c>
      <c r="L708" s="9" t="s">
        <v>1662</v>
      </c>
      <c r="M708" s="9" t="s">
        <v>1663</v>
      </c>
      <c r="N708" s="12">
        <v>-1.72049E8</v>
      </c>
      <c r="O708" s="9" t="s">
        <v>1586</v>
      </c>
    </row>
    <row r="709">
      <c r="A709" s="9" t="s">
        <v>1549</v>
      </c>
      <c r="B709" s="10">
        <v>44561.0</v>
      </c>
      <c r="C709" s="11">
        <v>1.0</v>
      </c>
      <c r="D709" s="9" t="s">
        <v>258</v>
      </c>
      <c r="E709" s="11">
        <v>8133.0</v>
      </c>
      <c r="F709" s="9" t="s">
        <v>1661</v>
      </c>
      <c r="G709" s="9" t="s">
        <v>1582</v>
      </c>
      <c r="H709" s="9" t="s">
        <v>1583</v>
      </c>
      <c r="I709" s="9" t="s">
        <v>1665</v>
      </c>
      <c r="J709" s="10">
        <v>43831.0</v>
      </c>
      <c r="K709" s="10">
        <v>44196.0</v>
      </c>
      <c r="L709" s="9" t="s">
        <v>1662</v>
      </c>
      <c r="M709" s="9" t="s">
        <v>1663</v>
      </c>
      <c r="N709" s="12">
        <v>1.096269E9</v>
      </c>
      <c r="O709" s="9" t="s">
        <v>1586</v>
      </c>
    </row>
    <row r="710">
      <c r="A710" s="9" t="s">
        <v>1550</v>
      </c>
      <c r="B710" s="10">
        <v>44561.0</v>
      </c>
      <c r="C710" s="11">
        <v>1.0</v>
      </c>
      <c r="D710" s="9" t="s">
        <v>355</v>
      </c>
      <c r="E710" s="11">
        <v>6173.0</v>
      </c>
      <c r="F710" s="9" t="s">
        <v>1661</v>
      </c>
      <c r="G710" s="9" t="s">
        <v>1582</v>
      </c>
      <c r="H710" s="9" t="s">
        <v>1583</v>
      </c>
      <c r="I710" s="9" t="s">
        <v>1665</v>
      </c>
      <c r="J710" s="10">
        <v>43831.0</v>
      </c>
      <c r="K710" s="10">
        <v>44196.0</v>
      </c>
      <c r="L710" s="9" t="s">
        <v>1662</v>
      </c>
      <c r="M710" s="9" t="s">
        <v>1663</v>
      </c>
      <c r="N710" s="12">
        <v>2.63603E8</v>
      </c>
      <c r="O710" s="9" t="s">
        <v>1586</v>
      </c>
    </row>
    <row r="711">
      <c r="A711" s="9" t="s">
        <v>1551</v>
      </c>
      <c r="B711" s="10">
        <v>44561.0</v>
      </c>
      <c r="C711" s="11">
        <v>1.0</v>
      </c>
      <c r="D711" s="9" t="s">
        <v>236</v>
      </c>
      <c r="E711" s="11">
        <v>2429.0</v>
      </c>
      <c r="F711" s="9" t="s">
        <v>1661</v>
      </c>
      <c r="G711" s="9" t="s">
        <v>1582</v>
      </c>
      <c r="H711" s="9" t="s">
        <v>1583</v>
      </c>
      <c r="I711" s="9" t="s">
        <v>1665</v>
      </c>
      <c r="J711" s="10">
        <v>43831.0</v>
      </c>
      <c r="K711" s="10">
        <v>44196.0</v>
      </c>
      <c r="L711" s="9" t="s">
        <v>1662</v>
      </c>
      <c r="M711" s="9" t="s">
        <v>1663</v>
      </c>
      <c r="N711" s="12">
        <v>9.2761E7</v>
      </c>
      <c r="O711" s="9" t="s">
        <v>1586</v>
      </c>
    </row>
    <row r="712">
      <c r="A712" s="9" t="s">
        <v>1552</v>
      </c>
      <c r="B712" s="10">
        <v>44561.0</v>
      </c>
      <c r="C712" s="11">
        <v>3.0</v>
      </c>
      <c r="D712" s="9" t="s">
        <v>134</v>
      </c>
      <c r="E712" s="11">
        <v>16748.0</v>
      </c>
      <c r="F712" s="9" t="s">
        <v>1661</v>
      </c>
      <c r="G712" s="9" t="s">
        <v>1582</v>
      </c>
      <c r="H712" s="9" t="s">
        <v>1583</v>
      </c>
      <c r="I712" s="9" t="s">
        <v>1665</v>
      </c>
      <c r="J712" s="10">
        <v>43831.0</v>
      </c>
      <c r="K712" s="10">
        <v>44196.0</v>
      </c>
      <c r="L712" s="9" t="s">
        <v>1662</v>
      </c>
      <c r="M712" s="9" t="s">
        <v>1663</v>
      </c>
      <c r="N712" s="12">
        <v>1.814394E9</v>
      </c>
      <c r="O712" s="9" t="s">
        <v>1586</v>
      </c>
    </row>
    <row r="713">
      <c r="A713" s="9" t="s">
        <v>1553</v>
      </c>
      <c r="B713" s="10">
        <v>44561.0</v>
      </c>
      <c r="C713" s="11">
        <v>1.0</v>
      </c>
      <c r="D713" s="9" t="s">
        <v>1554</v>
      </c>
      <c r="E713" s="11">
        <v>24554.0</v>
      </c>
      <c r="F713" s="9" t="s">
        <v>1661</v>
      </c>
      <c r="G713" s="9" t="s">
        <v>1582</v>
      </c>
      <c r="H713" s="9" t="s">
        <v>1583</v>
      </c>
      <c r="I713" s="9" t="s">
        <v>1665</v>
      </c>
      <c r="J713" s="10">
        <v>43831.0</v>
      </c>
      <c r="K713" s="10">
        <v>44196.0</v>
      </c>
      <c r="L713" s="9" t="s">
        <v>1662</v>
      </c>
      <c r="M713" s="9" t="s">
        <v>1663</v>
      </c>
      <c r="N713" s="12">
        <v>2.44676E8</v>
      </c>
      <c r="O713" s="9" t="s">
        <v>1586</v>
      </c>
    </row>
    <row r="714">
      <c r="A714" s="9" t="s">
        <v>1555</v>
      </c>
      <c r="B714" s="10">
        <v>44561.0</v>
      </c>
      <c r="C714" s="11">
        <v>1.0</v>
      </c>
      <c r="D714" s="9" t="s">
        <v>100</v>
      </c>
      <c r="E714" s="11">
        <v>13854.0</v>
      </c>
      <c r="F714" s="9" t="s">
        <v>1661</v>
      </c>
      <c r="G714" s="9" t="s">
        <v>1582</v>
      </c>
      <c r="H714" s="9" t="s">
        <v>1583</v>
      </c>
      <c r="I714" s="9" t="s">
        <v>1665</v>
      </c>
      <c r="J714" s="10">
        <v>43831.0</v>
      </c>
      <c r="K714" s="10">
        <v>44196.0</v>
      </c>
      <c r="L714" s="9" t="s">
        <v>1662</v>
      </c>
      <c r="M714" s="9" t="s">
        <v>1663</v>
      </c>
      <c r="N714" s="12">
        <v>-171000.0</v>
      </c>
      <c r="O714" s="9" t="s">
        <v>1586</v>
      </c>
    </row>
    <row r="715">
      <c r="A715" s="9" t="s">
        <v>1556</v>
      </c>
      <c r="B715" s="10">
        <v>44561.0</v>
      </c>
      <c r="C715" s="11">
        <v>1.0</v>
      </c>
      <c r="D715" s="9" t="s">
        <v>1557</v>
      </c>
      <c r="E715" s="11">
        <v>25950.0</v>
      </c>
      <c r="F715" s="9" t="s">
        <v>1661</v>
      </c>
      <c r="G715" s="9" t="s">
        <v>1582</v>
      </c>
      <c r="H715" s="9" t="s">
        <v>1583</v>
      </c>
      <c r="I715" s="9" t="s">
        <v>1665</v>
      </c>
      <c r="J715" s="10">
        <v>43831.0</v>
      </c>
      <c r="K715" s="10">
        <v>44196.0</v>
      </c>
      <c r="L715" s="9" t="s">
        <v>1662</v>
      </c>
      <c r="M715" s="9" t="s">
        <v>1663</v>
      </c>
      <c r="N715" s="12">
        <v>2.46263E8</v>
      </c>
      <c r="O715" s="9" t="s">
        <v>1586</v>
      </c>
    </row>
    <row r="716">
      <c r="A716" s="9" t="s">
        <v>1558</v>
      </c>
      <c r="B716" s="10">
        <v>44561.0</v>
      </c>
      <c r="C716" s="11">
        <v>1.0</v>
      </c>
      <c r="D716" s="9" t="s">
        <v>204</v>
      </c>
      <c r="E716" s="11">
        <v>1570.0</v>
      </c>
      <c r="F716" s="9" t="s">
        <v>1661</v>
      </c>
      <c r="G716" s="9" t="s">
        <v>1582</v>
      </c>
      <c r="H716" s="9" t="s">
        <v>1583</v>
      </c>
      <c r="I716" s="9" t="s">
        <v>1665</v>
      </c>
      <c r="J716" s="10">
        <v>43831.0</v>
      </c>
      <c r="K716" s="10">
        <v>44196.0</v>
      </c>
      <c r="L716" s="9" t="s">
        <v>1662</v>
      </c>
      <c r="M716" s="9" t="s">
        <v>1663</v>
      </c>
      <c r="N716" s="12">
        <v>2.3435E7</v>
      </c>
      <c r="O716" s="9" t="s">
        <v>1586</v>
      </c>
    </row>
    <row r="717">
      <c r="A717" s="9" t="s">
        <v>1559</v>
      </c>
      <c r="B717" s="10">
        <v>44561.0</v>
      </c>
      <c r="C717" s="11">
        <v>1.0</v>
      </c>
      <c r="D717" s="9" t="s">
        <v>1560</v>
      </c>
      <c r="E717" s="11">
        <v>25143.0</v>
      </c>
      <c r="F717" s="9" t="s">
        <v>1661</v>
      </c>
      <c r="G717" s="9" t="s">
        <v>1582</v>
      </c>
      <c r="H717" s="9" t="s">
        <v>1583</v>
      </c>
      <c r="I717" s="9" t="s">
        <v>1665</v>
      </c>
      <c r="J717" s="10">
        <v>43831.0</v>
      </c>
      <c r="K717" s="10">
        <v>44196.0</v>
      </c>
      <c r="L717" s="9" t="s">
        <v>1662</v>
      </c>
      <c r="M717" s="9" t="s">
        <v>1663</v>
      </c>
      <c r="N717" s="12">
        <v>8.0144E7</v>
      </c>
      <c r="O717" s="9" t="s">
        <v>1586</v>
      </c>
    </row>
    <row r="718">
      <c r="A718" s="9" t="s">
        <v>1561</v>
      </c>
      <c r="B718" s="10">
        <v>44561.0</v>
      </c>
      <c r="C718" s="11">
        <v>1.0</v>
      </c>
      <c r="D718" s="9" t="s">
        <v>1562</v>
      </c>
      <c r="E718" s="11">
        <v>25038.0</v>
      </c>
      <c r="F718" s="9" t="s">
        <v>1661</v>
      </c>
      <c r="G718" s="9" t="s">
        <v>1582</v>
      </c>
      <c r="H718" s="9" t="s">
        <v>1583</v>
      </c>
      <c r="I718" s="9" t="s">
        <v>1665</v>
      </c>
      <c r="J718" s="10">
        <v>43831.0</v>
      </c>
      <c r="K718" s="10">
        <v>44196.0</v>
      </c>
      <c r="L718" s="9" t="s">
        <v>1662</v>
      </c>
      <c r="M718" s="9" t="s">
        <v>1663</v>
      </c>
      <c r="N718" s="12">
        <v>6.7866E7</v>
      </c>
      <c r="O718" s="9" t="s">
        <v>1586</v>
      </c>
    </row>
    <row r="719">
      <c r="A719" s="9" t="s">
        <v>1563</v>
      </c>
      <c r="B719" s="10">
        <v>44561.0</v>
      </c>
      <c r="C719" s="11">
        <v>1.0</v>
      </c>
      <c r="D719" s="9" t="s">
        <v>157</v>
      </c>
      <c r="E719" s="11">
        <v>4693.0</v>
      </c>
      <c r="F719" s="9" t="s">
        <v>1661</v>
      </c>
      <c r="G719" s="9" t="s">
        <v>1582</v>
      </c>
      <c r="H719" s="9" t="s">
        <v>1583</v>
      </c>
      <c r="I719" s="9" t="s">
        <v>1665</v>
      </c>
      <c r="J719" s="10">
        <v>43831.0</v>
      </c>
      <c r="K719" s="10">
        <v>44196.0</v>
      </c>
      <c r="L719" s="9" t="s">
        <v>1662</v>
      </c>
      <c r="M719" s="9" t="s">
        <v>1663</v>
      </c>
      <c r="N719" s="12">
        <v>1.18793E8</v>
      </c>
      <c r="O719" s="9" t="s">
        <v>1586</v>
      </c>
    </row>
    <row r="720">
      <c r="A720" s="9" t="s">
        <v>1564</v>
      </c>
      <c r="B720" s="10">
        <v>44561.0</v>
      </c>
      <c r="C720" s="11">
        <v>1.0</v>
      </c>
      <c r="D720" s="9" t="s">
        <v>1565</v>
      </c>
      <c r="E720" s="11">
        <v>21091.0</v>
      </c>
      <c r="F720" s="9" t="s">
        <v>1661</v>
      </c>
      <c r="G720" s="9" t="s">
        <v>1582</v>
      </c>
      <c r="H720" s="9" t="s">
        <v>1583</v>
      </c>
      <c r="I720" s="9" t="s">
        <v>1665</v>
      </c>
      <c r="J720" s="10">
        <v>43831.0</v>
      </c>
      <c r="K720" s="10">
        <v>44196.0</v>
      </c>
      <c r="L720" s="9" t="s">
        <v>1662</v>
      </c>
      <c r="M720" s="9" t="s">
        <v>1663</v>
      </c>
      <c r="N720" s="12">
        <v>4.53812E8</v>
      </c>
      <c r="O720" s="9" t="s">
        <v>1586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hidden="1" min="24" max="26" width="14.43"/>
  </cols>
  <sheetData>
    <row r="1">
      <c r="A1" s="13">
        <v>1.0</v>
      </c>
      <c r="B1" s="13">
        <v>2.0</v>
      </c>
      <c r="C1" s="13">
        <v>3.0</v>
      </c>
      <c r="D1" s="13">
        <v>4.0</v>
      </c>
      <c r="E1" s="13">
        <v>5.0</v>
      </c>
      <c r="F1" s="13">
        <v>6.0</v>
      </c>
      <c r="G1" s="13">
        <v>7.0</v>
      </c>
      <c r="H1" s="13">
        <v>8.0</v>
      </c>
      <c r="I1" s="13">
        <v>9.0</v>
      </c>
      <c r="J1" s="13">
        <v>10.0</v>
      </c>
      <c r="K1" s="13">
        <v>11.0</v>
      </c>
      <c r="L1" s="13">
        <v>12.0</v>
      </c>
      <c r="M1" s="13">
        <v>13.0</v>
      </c>
      <c r="N1" s="13">
        <v>14.0</v>
      </c>
      <c r="O1" s="13">
        <v>15.0</v>
      </c>
      <c r="P1" s="13">
        <v>16.0</v>
      </c>
      <c r="Q1" s="13">
        <v>17.0</v>
      </c>
      <c r="R1" s="13">
        <v>18.0</v>
      </c>
      <c r="S1" s="13">
        <v>19.0</v>
      </c>
      <c r="T1" s="13">
        <v>20.0</v>
      </c>
      <c r="U1" s="13">
        <v>21.0</v>
      </c>
      <c r="V1" s="13">
        <v>22.0</v>
      </c>
    </row>
    <row r="2">
      <c r="A2" s="7" t="s">
        <v>2</v>
      </c>
      <c r="B2" s="7" t="s">
        <v>3</v>
      </c>
      <c r="C2" s="7" t="s">
        <v>4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14" t="s">
        <v>26</v>
      </c>
    </row>
    <row r="3">
      <c r="A3" s="7" t="s">
        <v>51</v>
      </c>
      <c r="B3" s="7">
        <v>18970.0</v>
      </c>
      <c r="C3" s="7">
        <v>4.12856300011E12</v>
      </c>
      <c r="D3" s="7" t="s">
        <v>52</v>
      </c>
      <c r="E3" s="7">
        <v>10.0</v>
      </c>
      <c r="F3" s="7">
        <v>13.908089739257367</v>
      </c>
      <c r="G3" s="7">
        <v>1097000.0</v>
      </c>
      <c r="H3" s="7">
        <v>0.0</v>
      </c>
      <c r="I3" s="7">
        <v>1.0</v>
      </c>
      <c r="J3" s="7">
        <v>0.0</v>
      </c>
      <c r="K3" s="7">
        <v>0.0</v>
      </c>
      <c r="L3" s="7">
        <v>0.0</v>
      </c>
      <c r="M3" s="7">
        <v>31.0</v>
      </c>
      <c r="N3" s="7">
        <v>0.0</v>
      </c>
      <c r="O3" s="7">
        <v>16.048466326978442</v>
      </c>
      <c r="P3" s="7">
        <v>0.09091723895042507</v>
      </c>
      <c r="Q3" s="7">
        <v>0.802468106046758</v>
      </c>
      <c r="R3" s="7">
        <v>2355597.0</v>
      </c>
      <c r="S3" s="7">
        <v>5129340.0</v>
      </c>
      <c r="T3" s="7">
        <v>9327395.0</v>
      </c>
      <c r="U3" s="7">
        <v>848021.0</v>
      </c>
      <c r="V3" s="7" t="s">
        <v>1666</v>
      </c>
    </row>
    <row r="4">
      <c r="A4" s="7" t="s">
        <v>54</v>
      </c>
      <c r="B4" s="7">
        <v>22179.0</v>
      </c>
      <c r="C4" s="7">
        <v>1.03383200001E13</v>
      </c>
      <c r="D4" s="7" t="s">
        <v>55</v>
      </c>
      <c r="E4" s="7">
        <v>10.0</v>
      </c>
      <c r="F4" s="7">
        <v>12.825548850747072</v>
      </c>
      <c r="G4" s="7">
        <v>371590.92</v>
      </c>
      <c r="H4" s="7">
        <v>0.0</v>
      </c>
      <c r="I4" s="7">
        <v>1.0</v>
      </c>
      <c r="J4" s="7">
        <v>0.0</v>
      </c>
      <c r="K4" s="7">
        <v>0.0</v>
      </c>
      <c r="L4" s="7">
        <v>0.0</v>
      </c>
      <c r="M4" s="7">
        <v>9.0</v>
      </c>
      <c r="N4" s="7">
        <v>0.0</v>
      </c>
      <c r="O4" s="7">
        <v>12.244249544868543</v>
      </c>
      <c r="P4" s="7">
        <v>0.09004105244413643</v>
      </c>
      <c r="Q4" s="7">
        <v>0.09781358436445715</v>
      </c>
      <c r="R4" s="7">
        <v>6964.0</v>
      </c>
      <c r="S4" s="7">
        <v>13360.0</v>
      </c>
      <c r="T4" s="7">
        <v>207783.0</v>
      </c>
      <c r="U4" s="7">
        <v>18709.0</v>
      </c>
      <c r="V4" s="7" t="s">
        <v>1666</v>
      </c>
    </row>
    <row r="5">
      <c r="A5" s="7" t="s">
        <v>56</v>
      </c>
      <c r="B5" s="7">
        <v>21032.0</v>
      </c>
      <c r="C5" s="7">
        <v>7.1208516000174E13</v>
      </c>
      <c r="D5" s="7" t="s">
        <v>57</v>
      </c>
      <c r="E5" s="7">
        <v>2.0</v>
      </c>
      <c r="F5" s="7">
        <v>14.49060279963058</v>
      </c>
      <c r="G5" s="7">
        <v>1964214.15</v>
      </c>
      <c r="H5" s="7">
        <v>0.0</v>
      </c>
      <c r="I5" s="7">
        <v>1.0</v>
      </c>
      <c r="J5" s="7">
        <v>1.0</v>
      </c>
      <c r="K5" s="7">
        <v>3.0</v>
      </c>
      <c r="L5" s="7">
        <v>0.0</v>
      </c>
      <c r="M5" s="7">
        <v>12.0</v>
      </c>
      <c r="N5" s="7">
        <v>0.0</v>
      </c>
      <c r="O5" s="7">
        <v>15.397386299561077</v>
      </c>
      <c r="P5" s="7">
        <v>0.041606300565925125</v>
      </c>
      <c r="Q5" s="7">
        <v>0.7007017372896078</v>
      </c>
      <c r="R5" s="7">
        <v>1045278.0</v>
      </c>
      <c r="S5" s="7">
        <v>2362985.0</v>
      </c>
      <c r="T5" s="7">
        <v>4864071.0</v>
      </c>
      <c r="U5" s="7">
        <v>202376.0</v>
      </c>
      <c r="V5" s="7" t="s">
        <v>1666</v>
      </c>
    </row>
    <row r="6">
      <c r="A6" s="7" t="s">
        <v>59</v>
      </c>
      <c r="B6" s="7">
        <v>17850.0</v>
      </c>
      <c r="C6" s="7">
        <v>3.9115514000128E13</v>
      </c>
      <c r="D6" s="7" t="s">
        <v>60</v>
      </c>
      <c r="E6" s="7">
        <v>1.0</v>
      </c>
      <c r="F6" s="7">
        <v>14.492452134177286</v>
      </c>
      <c r="G6" s="7">
        <v>1967850.0</v>
      </c>
      <c r="H6" s="7">
        <v>0.0</v>
      </c>
      <c r="I6" s="7">
        <v>1.0</v>
      </c>
      <c r="J6" s="7">
        <v>0.0</v>
      </c>
      <c r="K6" s="7">
        <v>0.0</v>
      </c>
      <c r="L6" s="7">
        <v>0.0</v>
      </c>
      <c r="M6" s="7">
        <v>7.0</v>
      </c>
      <c r="N6" s="7">
        <v>1.0</v>
      </c>
      <c r="O6" s="7">
        <v>12.080464070052496</v>
      </c>
      <c r="P6" s="7">
        <v>-1.415449680257608</v>
      </c>
      <c r="Q6" s="7">
        <v>10.64463240963309</v>
      </c>
      <c r="R6" s="7">
        <v>40409.0</v>
      </c>
      <c r="S6" s="7">
        <v>1837219.0</v>
      </c>
      <c r="T6" s="7">
        <v>176392.0</v>
      </c>
      <c r="U6" s="7">
        <v>-249674.0</v>
      </c>
      <c r="V6" s="7" t="s">
        <v>1666</v>
      </c>
    </row>
    <row r="7">
      <c r="A7" s="7" t="s">
        <v>61</v>
      </c>
      <c r="B7" s="7">
        <v>10456.0</v>
      </c>
      <c r="C7" s="7">
        <v>6.1079117000105E13</v>
      </c>
      <c r="D7" s="7" t="s">
        <v>62</v>
      </c>
      <c r="E7" s="7">
        <v>3.0</v>
      </c>
      <c r="F7" s="7">
        <v>13.765361871421058</v>
      </c>
      <c r="G7" s="7">
        <v>951088.0</v>
      </c>
      <c r="H7" s="7">
        <v>0.0</v>
      </c>
      <c r="I7" s="7">
        <v>1.0</v>
      </c>
      <c r="J7" s="7">
        <v>1.0</v>
      </c>
      <c r="K7" s="7">
        <v>4.0</v>
      </c>
      <c r="L7" s="7">
        <v>0.0</v>
      </c>
      <c r="M7" s="7">
        <v>11.0</v>
      </c>
      <c r="N7" s="7">
        <v>0.0</v>
      </c>
      <c r="O7" s="7">
        <v>15.242727308564676</v>
      </c>
      <c r="P7" s="7">
        <v>0.033643422200411076</v>
      </c>
      <c r="Q7" s="7">
        <v>0.2923746455855832</v>
      </c>
      <c r="R7" s="7">
        <v>931934.0</v>
      </c>
      <c r="S7" s="7">
        <v>286416.0</v>
      </c>
      <c r="T7" s="7">
        <v>4167085.0</v>
      </c>
      <c r="U7" s="7">
        <v>140195.0</v>
      </c>
      <c r="V7" s="7" t="s">
        <v>1666</v>
      </c>
    </row>
    <row r="8">
      <c r="A8" s="7" t="s">
        <v>63</v>
      </c>
      <c r="B8" s="7">
        <v>21490.0</v>
      </c>
      <c r="C8" s="7">
        <v>8.364948000138E12</v>
      </c>
      <c r="D8" s="7" t="s">
        <v>55</v>
      </c>
      <c r="E8" s="7">
        <v>10.0</v>
      </c>
      <c r="F8" s="7">
        <v>14.620450620088171</v>
      </c>
      <c r="G8" s="7">
        <v>2236562.44</v>
      </c>
      <c r="H8" s="7">
        <v>0.0</v>
      </c>
      <c r="I8" s="7">
        <v>1.0</v>
      </c>
      <c r="J8" s="7">
        <v>1.0</v>
      </c>
      <c r="K8" s="7">
        <v>1.0</v>
      </c>
      <c r="L8" s="7">
        <v>0.0</v>
      </c>
      <c r="M8" s="7">
        <v>8.0</v>
      </c>
      <c r="N8" s="7">
        <v>0.0</v>
      </c>
      <c r="O8" s="7">
        <v>15.740168323620408</v>
      </c>
      <c r="P8" s="7">
        <v>0.13747484058712908</v>
      </c>
      <c r="Q8" s="7">
        <v>0.1609100684785481</v>
      </c>
      <c r="R8" s="7">
        <v>449186.0</v>
      </c>
      <c r="S8" s="7">
        <v>653499.0</v>
      </c>
      <c r="T8" s="7">
        <v>6852803.0</v>
      </c>
      <c r="U8" s="7">
        <v>942088.0</v>
      </c>
      <c r="V8" s="7" t="s">
        <v>1666</v>
      </c>
    </row>
    <row r="9">
      <c r="A9" s="7" t="s">
        <v>64</v>
      </c>
      <c r="B9" s="7">
        <v>20990.0</v>
      </c>
      <c r="C9" s="7">
        <v>7.76574000156E11</v>
      </c>
      <c r="D9" s="7" t="s">
        <v>62</v>
      </c>
      <c r="E9" s="7">
        <v>3.0</v>
      </c>
      <c r="F9" s="7">
        <v>14.03675243824777</v>
      </c>
      <c r="G9" s="7">
        <v>1247625.17</v>
      </c>
      <c r="H9" s="7">
        <v>0.0</v>
      </c>
      <c r="I9" s="7">
        <v>1.0</v>
      </c>
      <c r="J9" s="7">
        <v>1.0</v>
      </c>
      <c r="K9" s="7">
        <v>3.0</v>
      </c>
      <c r="L9" s="7">
        <v>0.0</v>
      </c>
      <c r="M9" s="7">
        <v>23.0</v>
      </c>
      <c r="N9" s="7">
        <v>0.0</v>
      </c>
      <c r="O9" s="7">
        <v>16.917033714554766</v>
      </c>
      <c r="P9" s="7">
        <v>-0.00948002922661911</v>
      </c>
      <c r="Q9" s="7">
        <v>0.573326895704475</v>
      </c>
      <c r="R9" s="7">
        <v>5223327.0</v>
      </c>
      <c r="S9" s="7">
        <v>7522755.0</v>
      </c>
      <c r="T9" s="7">
        <v>2.2231788E7</v>
      </c>
      <c r="U9" s="7">
        <v>-210758.0</v>
      </c>
      <c r="V9" s="7" t="s">
        <v>1666</v>
      </c>
    </row>
    <row r="10">
      <c r="A10" s="7" t="s">
        <v>65</v>
      </c>
      <c r="B10" s="7">
        <v>3050.0</v>
      </c>
      <c r="C10" s="7">
        <v>3.3050071000158E13</v>
      </c>
      <c r="D10" s="7" t="s">
        <v>55</v>
      </c>
      <c r="E10" s="7">
        <v>10.0</v>
      </c>
      <c r="F10" s="7">
        <v>12.013790324628625</v>
      </c>
      <c r="G10" s="7">
        <v>165014.78</v>
      </c>
      <c r="H10" s="7">
        <v>0.0</v>
      </c>
      <c r="I10" s="7">
        <v>1.0</v>
      </c>
      <c r="J10" s="7">
        <v>0.0</v>
      </c>
      <c r="K10" s="7">
        <v>0.0</v>
      </c>
      <c r="L10" s="7">
        <v>0.0</v>
      </c>
      <c r="M10" s="7">
        <v>17.0</v>
      </c>
      <c r="N10" s="7">
        <v>0.0</v>
      </c>
      <c r="O10" s="7">
        <v>16.269860916517292</v>
      </c>
      <c r="P10" s="7">
        <v>0.004203500855323583</v>
      </c>
      <c r="Q10" s="7">
        <v>0.6914447021059604</v>
      </c>
      <c r="R10" s="7">
        <v>2996435.0</v>
      </c>
      <c r="S10" s="7">
        <v>5051200.0</v>
      </c>
      <c r="T10" s="7">
        <v>1.163887E7</v>
      </c>
      <c r="U10" s="7">
        <v>48924.0</v>
      </c>
      <c r="V10" s="7" t="s">
        <v>1666</v>
      </c>
    </row>
    <row r="11">
      <c r="A11" s="7" t="s">
        <v>67</v>
      </c>
      <c r="B11" s="7">
        <v>22349.0</v>
      </c>
      <c r="C11" s="7">
        <v>1.6590234000176E13</v>
      </c>
      <c r="D11" s="7" t="s">
        <v>62</v>
      </c>
      <c r="E11" s="7">
        <v>3.0</v>
      </c>
      <c r="F11" s="7">
        <v>13.173725849399053</v>
      </c>
      <c r="G11" s="7">
        <v>526352.2</v>
      </c>
      <c r="H11" s="7">
        <v>0.0</v>
      </c>
      <c r="I11" s="7">
        <v>1.0</v>
      </c>
      <c r="J11" s="7">
        <v>0.0</v>
      </c>
      <c r="K11" s="7">
        <v>0.0</v>
      </c>
      <c r="L11" s="7">
        <v>0.0</v>
      </c>
      <c r="M11" s="7">
        <v>16.0</v>
      </c>
      <c r="N11" s="7">
        <v>0.0</v>
      </c>
      <c r="O11" s="7">
        <v>14.6721179498772</v>
      </c>
      <c r="P11" s="7">
        <v>0.020628773368399644</v>
      </c>
      <c r="Q11" s="7">
        <v>0.4273855203708288</v>
      </c>
      <c r="R11" s="7">
        <v>600230.0</v>
      </c>
      <c r="S11" s="7">
        <v>406330.0</v>
      </c>
      <c r="T11" s="7">
        <v>2355157.0</v>
      </c>
      <c r="U11" s="7">
        <v>48584.0</v>
      </c>
      <c r="V11" s="7" t="s">
        <v>1666</v>
      </c>
    </row>
    <row r="12">
      <c r="A12" s="7" t="s">
        <v>68</v>
      </c>
      <c r="B12" s="7">
        <v>19771.0</v>
      </c>
      <c r="C12" s="7">
        <v>2.919555000167E12</v>
      </c>
      <c r="D12" s="7" t="s">
        <v>60</v>
      </c>
      <c r="E12" s="7">
        <v>1.0</v>
      </c>
      <c r="F12" s="7">
        <v>14.580531895784464</v>
      </c>
      <c r="G12" s="7">
        <v>2149040.23</v>
      </c>
      <c r="H12" s="7">
        <v>0.0</v>
      </c>
      <c r="I12" s="7">
        <v>1.0</v>
      </c>
      <c r="J12" s="7">
        <v>0.0</v>
      </c>
      <c r="K12" s="7">
        <v>0.0</v>
      </c>
      <c r="L12" s="7">
        <v>0.0</v>
      </c>
      <c r="M12" s="7">
        <v>17.0</v>
      </c>
      <c r="N12" s="7">
        <v>0.0</v>
      </c>
      <c r="O12" s="7">
        <v>16.09900253190163</v>
      </c>
      <c r="P12" s="7">
        <v>-0.004911791806647314</v>
      </c>
      <c r="Q12" s="7">
        <v>0.3504198400143514</v>
      </c>
      <c r="R12" s="7">
        <v>1271425.0</v>
      </c>
      <c r="S12" s="7">
        <v>2166502.0</v>
      </c>
      <c r="T12" s="7">
        <v>9810880.0</v>
      </c>
      <c r="U12" s="7">
        <v>-48189.0</v>
      </c>
      <c r="V12" s="7" t="s">
        <v>1666</v>
      </c>
    </row>
    <row r="13">
      <c r="A13" s="7" t="s">
        <v>69</v>
      </c>
      <c r="B13" s="7">
        <v>19100.0</v>
      </c>
      <c r="C13" s="7">
        <v>4.03243300018E12</v>
      </c>
      <c r="D13" s="7" t="s">
        <v>60</v>
      </c>
      <c r="E13" s="7">
        <v>1.0</v>
      </c>
      <c r="F13" s="7">
        <v>12.842107025915734</v>
      </c>
      <c r="G13" s="7">
        <v>377795.01</v>
      </c>
      <c r="H13" s="7">
        <v>0.0</v>
      </c>
      <c r="I13" s="7">
        <v>0.0</v>
      </c>
      <c r="J13" s="7">
        <v>1.0</v>
      </c>
      <c r="K13" s="7">
        <v>3.0</v>
      </c>
      <c r="L13" s="7">
        <v>0.0</v>
      </c>
      <c r="M13" s="7">
        <v>12.0</v>
      </c>
      <c r="N13" s="7">
        <v>0.0</v>
      </c>
      <c r="O13" s="7">
        <v>13.514694612562408</v>
      </c>
      <c r="P13" s="7">
        <v>-0.29004044776240384</v>
      </c>
      <c r="Q13" s="7">
        <v>0.7741531503051821</v>
      </c>
      <c r="R13" s="7">
        <v>94751.0</v>
      </c>
      <c r="S13" s="7">
        <v>478288.0</v>
      </c>
      <c r="T13" s="7">
        <v>740214.0</v>
      </c>
      <c r="U13" s="7">
        <v>-214692.0</v>
      </c>
      <c r="V13" s="7" t="s">
        <v>1666</v>
      </c>
    </row>
    <row r="14">
      <c r="A14" s="7" t="s">
        <v>70</v>
      </c>
      <c r="B14" s="7">
        <v>21989.0</v>
      </c>
      <c r="C14" s="7">
        <v>9.32634200017E12</v>
      </c>
      <c r="D14" s="7" t="s">
        <v>60</v>
      </c>
      <c r="E14" s="7">
        <v>1.0</v>
      </c>
      <c r="F14" s="7">
        <v>12.354152635953449</v>
      </c>
      <c r="G14" s="7">
        <v>231921.13</v>
      </c>
      <c r="H14" s="7">
        <v>0.0</v>
      </c>
      <c r="I14" s="7">
        <v>1.0</v>
      </c>
      <c r="J14" s="7">
        <v>0.0</v>
      </c>
      <c r="K14" s="7">
        <v>0.0</v>
      </c>
      <c r="L14" s="7">
        <v>0.0</v>
      </c>
      <c r="M14" s="7">
        <v>8.0</v>
      </c>
      <c r="N14" s="7">
        <v>0.0</v>
      </c>
      <c r="O14" s="7">
        <v>14.531658188507349</v>
      </c>
      <c r="P14" s="7">
        <v>-0.029806003711641244</v>
      </c>
      <c r="Q14" s="7">
        <v>0.46065103242848643</v>
      </c>
      <c r="R14" s="7">
        <v>304742.0</v>
      </c>
      <c r="S14" s="7">
        <v>637996.0</v>
      </c>
      <c r="T14" s="7">
        <v>2046534.0</v>
      </c>
      <c r="U14" s="7">
        <v>-60999.0</v>
      </c>
      <c r="V14" s="7" t="s">
        <v>1666</v>
      </c>
    </row>
    <row r="15">
      <c r="A15" s="7" t="s">
        <v>71</v>
      </c>
      <c r="B15" s="7">
        <v>22004.0</v>
      </c>
      <c r="C15" s="7">
        <v>9.324949000111E12</v>
      </c>
      <c r="D15" s="7" t="s">
        <v>60</v>
      </c>
      <c r="E15" s="7">
        <v>1.0</v>
      </c>
      <c r="F15" s="7">
        <v>12.602529164540503</v>
      </c>
      <c r="G15" s="7">
        <v>297309.56</v>
      </c>
      <c r="H15" s="7">
        <v>0.0</v>
      </c>
      <c r="I15" s="7">
        <v>1.0</v>
      </c>
      <c r="J15" s="7">
        <v>0.0</v>
      </c>
      <c r="K15" s="7">
        <v>0.0</v>
      </c>
      <c r="L15" s="7">
        <v>0.0</v>
      </c>
      <c r="M15" s="7">
        <v>6.0</v>
      </c>
      <c r="N15" s="7">
        <v>0.0</v>
      </c>
      <c r="O15" s="7">
        <v>14.597171694409894</v>
      </c>
      <c r="P15" s="7">
        <v>-0.03065810748162898</v>
      </c>
      <c r="Q15" s="7">
        <v>0.6643387782429995</v>
      </c>
      <c r="R15" s="7">
        <v>173113.0</v>
      </c>
      <c r="S15" s="7">
        <v>1278533.0</v>
      </c>
      <c r="T15" s="7">
        <v>2185099.0</v>
      </c>
      <c r="U15" s="7">
        <v>-66991.0</v>
      </c>
      <c r="V15" s="7" t="s">
        <v>1666</v>
      </c>
    </row>
    <row r="16">
      <c r="A16" s="7" t="s">
        <v>72</v>
      </c>
      <c r="B16" s="7">
        <v>21997.0</v>
      </c>
      <c r="C16" s="7">
        <v>9.313969000197E12</v>
      </c>
      <c r="D16" s="7" t="s">
        <v>60</v>
      </c>
      <c r="E16" s="7">
        <v>1.0</v>
      </c>
      <c r="F16" s="7">
        <v>12.7083286548153</v>
      </c>
      <c r="G16" s="7">
        <v>330489.0</v>
      </c>
      <c r="H16" s="7">
        <v>0.0</v>
      </c>
      <c r="I16" s="7">
        <v>1.0</v>
      </c>
      <c r="J16" s="7">
        <v>0.0</v>
      </c>
      <c r="K16" s="7">
        <v>0.0</v>
      </c>
      <c r="L16" s="7">
        <v>0.0</v>
      </c>
      <c r="M16" s="7">
        <v>8.0</v>
      </c>
      <c r="N16" s="7">
        <v>0.0</v>
      </c>
      <c r="O16" s="7">
        <v>15.063168805226185</v>
      </c>
      <c r="P16" s="7">
        <v>-0.004225802292185439</v>
      </c>
      <c r="Q16" s="7">
        <v>0.6638642068658733</v>
      </c>
      <c r="R16" s="7">
        <v>253185.0</v>
      </c>
      <c r="S16" s="7">
        <v>2058509.0</v>
      </c>
      <c r="T16" s="7">
        <v>3482179.0</v>
      </c>
      <c r="U16" s="7">
        <v>-14715.0</v>
      </c>
      <c r="V16" s="7" t="s">
        <v>1666</v>
      </c>
    </row>
    <row r="17">
      <c r="A17" s="7" t="s">
        <v>73</v>
      </c>
      <c r="B17" s="7">
        <v>21970.0</v>
      </c>
      <c r="C17" s="7">
        <v>9.325109000173E12</v>
      </c>
      <c r="D17" s="7" t="s">
        <v>60</v>
      </c>
      <c r="E17" s="7">
        <v>1.0</v>
      </c>
      <c r="F17" s="7">
        <v>12.01500293497851</v>
      </c>
      <c r="G17" s="7">
        <v>165215.0</v>
      </c>
      <c r="H17" s="7">
        <v>0.0</v>
      </c>
      <c r="I17" s="7">
        <v>1.0</v>
      </c>
      <c r="J17" s="7">
        <v>0.0</v>
      </c>
      <c r="K17" s="7">
        <v>0.0</v>
      </c>
      <c r="L17" s="7">
        <v>0.0</v>
      </c>
      <c r="M17" s="7">
        <v>8.0</v>
      </c>
      <c r="N17" s="7">
        <v>0.0</v>
      </c>
      <c r="O17" s="7">
        <v>14.140456622746864</v>
      </c>
      <c r="P17" s="7">
        <v>-0.0351904251291226</v>
      </c>
      <c r="Q17" s="7">
        <v>0.44276479888088927</v>
      </c>
      <c r="R17" s="7">
        <v>127074.0</v>
      </c>
      <c r="S17" s="7">
        <v>485693.0</v>
      </c>
      <c r="T17" s="7">
        <v>1383956.0</v>
      </c>
      <c r="U17" s="7">
        <v>-48702.0</v>
      </c>
      <c r="V17" s="7" t="s">
        <v>1666</v>
      </c>
    </row>
    <row r="18">
      <c r="A18" s="7" t="s">
        <v>74</v>
      </c>
      <c r="B18" s="7">
        <v>21962.0</v>
      </c>
      <c r="C18" s="7">
        <v>9.336431000106E12</v>
      </c>
      <c r="D18" s="7" t="s">
        <v>60</v>
      </c>
      <c r="E18" s="7">
        <v>1.0</v>
      </c>
      <c r="F18" s="7">
        <v>12.5870173712155</v>
      </c>
      <c r="G18" s="7">
        <v>292733.34</v>
      </c>
      <c r="H18" s="7">
        <v>0.0</v>
      </c>
      <c r="I18" s="7">
        <v>1.0</v>
      </c>
      <c r="J18" s="7">
        <v>0.0</v>
      </c>
      <c r="K18" s="7">
        <v>0.0</v>
      </c>
      <c r="L18" s="7">
        <v>0.0</v>
      </c>
      <c r="M18" s="7">
        <v>8.0</v>
      </c>
      <c r="N18" s="7">
        <v>0.0</v>
      </c>
      <c r="O18" s="7">
        <v>14.842399464978918</v>
      </c>
      <c r="P18" s="7">
        <v>-0.02234557445033153</v>
      </c>
      <c r="Q18" s="7">
        <v>0.7039208699435783</v>
      </c>
      <c r="R18" s="7">
        <v>270615.0</v>
      </c>
      <c r="S18" s="7">
        <v>1694989.0</v>
      </c>
      <c r="T18" s="7">
        <v>2792365.0</v>
      </c>
      <c r="U18" s="7">
        <v>-62397.0</v>
      </c>
      <c r="V18" s="7" t="s">
        <v>1666</v>
      </c>
    </row>
    <row r="19">
      <c r="A19" s="7" t="s">
        <v>76</v>
      </c>
      <c r="B19" s="7">
        <v>11975.0</v>
      </c>
      <c r="C19" s="7">
        <v>6.1351532000168E13</v>
      </c>
      <c r="D19" s="7" t="s">
        <v>60</v>
      </c>
      <c r="E19" s="7">
        <v>1.0</v>
      </c>
      <c r="F19" s="7">
        <v>12.013700752882718</v>
      </c>
      <c r="G19" s="7">
        <v>165000.0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6.0</v>
      </c>
      <c r="N19" s="7">
        <v>0.0</v>
      </c>
      <c r="O19" s="7">
        <v>11.248321694680524</v>
      </c>
      <c r="P19" s="7">
        <v>-0.4803715912496254</v>
      </c>
      <c r="Q19" s="7">
        <v>4.127177496058684</v>
      </c>
      <c r="R19" s="7">
        <v>31299.0</v>
      </c>
      <c r="S19" s="7">
        <v>285466.0</v>
      </c>
      <c r="T19" s="7">
        <v>76751.0</v>
      </c>
      <c r="U19" s="7">
        <v>-36869.0</v>
      </c>
      <c r="V19" s="7" t="s">
        <v>1666</v>
      </c>
    </row>
    <row r="20">
      <c r="A20" s="7" t="s">
        <v>77</v>
      </c>
      <c r="B20" s="7">
        <v>701.0</v>
      </c>
      <c r="C20" s="7">
        <v>4.5987245000192E13</v>
      </c>
      <c r="D20" s="7" t="s">
        <v>62</v>
      </c>
      <c r="E20" s="7">
        <v>3.0</v>
      </c>
      <c r="F20" s="7">
        <v>10.597434413266638</v>
      </c>
      <c r="G20" s="7">
        <v>40032.0</v>
      </c>
      <c r="H20" s="7">
        <v>0.0</v>
      </c>
      <c r="I20" s="7">
        <v>0.0</v>
      </c>
      <c r="J20" s="7">
        <v>1.0</v>
      </c>
      <c r="K20" s="7">
        <v>4.0</v>
      </c>
      <c r="L20" s="7">
        <v>0.0</v>
      </c>
      <c r="M20" s="7">
        <v>20.0</v>
      </c>
      <c r="N20" s="7">
        <v>0.0</v>
      </c>
      <c r="O20" s="7">
        <v>12.4904241778855</v>
      </c>
      <c r="P20" s="7">
        <v>-0.17261268718488976</v>
      </c>
      <c r="Q20" s="7">
        <v>0.3143615019941305</v>
      </c>
      <c r="R20" s="7">
        <v>348.0</v>
      </c>
      <c r="S20" s="7">
        <v>83203.0</v>
      </c>
      <c r="T20" s="7">
        <v>265780.0</v>
      </c>
      <c r="U20" s="7">
        <v>-45877.0</v>
      </c>
      <c r="V20" s="7" t="s">
        <v>1666</v>
      </c>
    </row>
    <row r="21">
      <c r="A21" s="7" t="s">
        <v>79</v>
      </c>
      <c r="B21" s="7">
        <v>1520.0</v>
      </c>
      <c r="C21" s="7">
        <v>6.0851615000153E13</v>
      </c>
      <c r="D21" s="7" t="s">
        <v>60</v>
      </c>
      <c r="E21" s="7">
        <v>1.0</v>
      </c>
      <c r="F21" s="7">
        <v>11.512925464970229</v>
      </c>
      <c r="G21" s="7">
        <v>100000.0</v>
      </c>
      <c r="H21" s="7">
        <v>1.0</v>
      </c>
      <c r="I21" s="7">
        <v>0.0</v>
      </c>
      <c r="J21" s="7">
        <v>0.0</v>
      </c>
      <c r="K21" s="7">
        <v>0.0</v>
      </c>
      <c r="L21" s="7">
        <v>0.0</v>
      </c>
      <c r="M21" s="7">
        <v>5.0</v>
      </c>
      <c r="N21" s="7">
        <v>0.0</v>
      </c>
      <c r="O21" s="7">
        <v>13.433103068034681</v>
      </c>
      <c r="P21" s="7">
        <v>-0.09594454550384995</v>
      </c>
      <c r="Q21" s="7">
        <v>1.2391394526961363</v>
      </c>
      <c r="R21" s="7">
        <v>432069.0</v>
      </c>
      <c r="S21" s="7">
        <v>413293.0</v>
      </c>
      <c r="T21" s="7">
        <v>682217.0</v>
      </c>
      <c r="U21" s="7">
        <v>-65455.0</v>
      </c>
      <c r="V21" s="7" t="s">
        <v>1666</v>
      </c>
    </row>
    <row r="22">
      <c r="A22" s="7" t="s">
        <v>81</v>
      </c>
      <c r="B22" s="7">
        <v>1562.0</v>
      </c>
      <c r="C22" s="7">
        <v>6.137416100013E13</v>
      </c>
      <c r="D22" s="7" t="s">
        <v>48</v>
      </c>
      <c r="E22" s="7">
        <v>8.0</v>
      </c>
      <c r="F22" s="7">
        <v>11.496796083040344</v>
      </c>
      <c r="G22" s="7">
        <v>98400.0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11.0</v>
      </c>
      <c r="N22" s="7">
        <v>1.0</v>
      </c>
      <c r="O22" s="7">
        <v>12.186930600001807</v>
      </c>
      <c r="P22" s="7">
        <v>0.08680583870178586</v>
      </c>
      <c r="Q22" s="7">
        <v>0.4280457473701378</v>
      </c>
      <c r="R22" s="7">
        <v>54583.0</v>
      </c>
      <c r="S22" s="7">
        <v>29403.0</v>
      </c>
      <c r="T22" s="7">
        <v>196208.0</v>
      </c>
      <c r="U22" s="7">
        <v>17032.0</v>
      </c>
      <c r="V22" s="7" t="s">
        <v>1666</v>
      </c>
    </row>
    <row r="23">
      <c r="A23" s="7" t="s">
        <v>82</v>
      </c>
      <c r="B23" s="7">
        <v>17884.0</v>
      </c>
      <c r="C23" s="7">
        <v>2.76212400013E12</v>
      </c>
      <c r="D23" s="7" t="s">
        <v>50</v>
      </c>
      <c r="E23" s="7">
        <v>6.0</v>
      </c>
      <c r="F23" s="7">
        <v>10.21552071585174</v>
      </c>
      <c r="G23" s="7">
        <v>27324.0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5.0</v>
      </c>
      <c r="N23" s="7">
        <v>0.0</v>
      </c>
      <c r="O23" s="7">
        <v>6.665683717782408</v>
      </c>
      <c r="P23" s="7">
        <v>-0.15159235668789808</v>
      </c>
      <c r="Q23" s="7">
        <v>0.0</v>
      </c>
      <c r="R23" s="7">
        <v>0.0</v>
      </c>
      <c r="S23" s="7">
        <v>0.0</v>
      </c>
      <c r="T23" s="7">
        <v>785.0</v>
      </c>
      <c r="U23" s="7">
        <v>-119.0</v>
      </c>
      <c r="V23" s="7" t="s">
        <v>1666</v>
      </c>
    </row>
    <row r="24">
      <c r="A24" s="7" t="s">
        <v>83</v>
      </c>
      <c r="B24" s="7">
        <v>1694.0</v>
      </c>
      <c r="C24" s="7">
        <v>5.699242300019E13</v>
      </c>
      <c r="D24" s="7" t="s">
        <v>62</v>
      </c>
      <c r="E24" s="7">
        <v>3.0</v>
      </c>
      <c r="F24" s="7">
        <v>11.451050061252142</v>
      </c>
      <c r="G24" s="7">
        <v>94000.0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10.0</v>
      </c>
      <c r="N24" s="7">
        <v>1.0</v>
      </c>
      <c r="O24" s="7">
        <v>12.285271920691411</v>
      </c>
      <c r="P24" s="7">
        <v>0.01608432955784261</v>
      </c>
      <c r="Q24" s="7">
        <v>0.12023059440882466</v>
      </c>
      <c r="R24" s="7">
        <v>5225.0</v>
      </c>
      <c r="S24" s="7">
        <v>20803.0</v>
      </c>
      <c r="T24" s="7">
        <v>216484.0</v>
      </c>
      <c r="U24" s="7">
        <v>3482.0</v>
      </c>
      <c r="V24" s="7" t="s">
        <v>1666</v>
      </c>
    </row>
    <row r="25">
      <c r="A25" s="7" t="s">
        <v>85</v>
      </c>
      <c r="B25" s="7">
        <v>12190.0</v>
      </c>
      <c r="C25" s="7">
        <v>5.0564053000103E13</v>
      </c>
      <c r="D25" s="7" t="s">
        <v>86</v>
      </c>
      <c r="E25" s="7">
        <v>4.0</v>
      </c>
      <c r="F25" s="7">
        <v>13.592367006650065</v>
      </c>
      <c r="G25" s="7">
        <v>800000.0</v>
      </c>
      <c r="H25" s="7">
        <v>0.0</v>
      </c>
      <c r="I25" s="7">
        <v>1.0</v>
      </c>
      <c r="J25" s="7">
        <v>0.0</v>
      </c>
      <c r="K25" s="7">
        <v>0.0</v>
      </c>
      <c r="L25" s="7">
        <v>0.0</v>
      </c>
      <c r="M25" s="7">
        <v>13.0</v>
      </c>
      <c r="N25" s="7">
        <v>0.0</v>
      </c>
      <c r="O25" s="7">
        <v>13.412302401024652</v>
      </c>
      <c r="P25" s="7">
        <v>0.05979888442065154</v>
      </c>
      <c r="Q25" s="7">
        <v>1.366912461293707</v>
      </c>
      <c r="R25" s="7">
        <v>487350.0</v>
      </c>
      <c r="S25" s="7">
        <v>425984.0</v>
      </c>
      <c r="T25" s="7">
        <v>668173.0</v>
      </c>
      <c r="U25" s="7">
        <v>39956.0</v>
      </c>
      <c r="V25" s="7" t="s">
        <v>1666</v>
      </c>
    </row>
    <row r="26">
      <c r="A26" s="7" t="s">
        <v>89</v>
      </c>
      <c r="B26" s="7">
        <v>4820.0</v>
      </c>
      <c r="C26" s="7">
        <v>4.215039100017E13</v>
      </c>
      <c r="D26" s="7" t="s">
        <v>88</v>
      </c>
      <c r="E26" s="7">
        <v>5.0</v>
      </c>
      <c r="F26" s="7">
        <v>14.557447902693651</v>
      </c>
      <c r="G26" s="7">
        <v>2100000.0</v>
      </c>
      <c r="H26" s="7">
        <v>0.0</v>
      </c>
      <c r="I26" s="7">
        <v>1.0</v>
      </c>
      <c r="J26" s="7">
        <v>0.0</v>
      </c>
      <c r="K26" s="7">
        <v>0.0</v>
      </c>
      <c r="L26" s="7">
        <v>0.0</v>
      </c>
      <c r="M26" s="7">
        <v>34.0</v>
      </c>
      <c r="N26" s="7">
        <v>0.0</v>
      </c>
      <c r="O26" s="7">
        <v>18.02366293176548</v>
      </c>
      <c r="P26" s="7">
        <v>-0.09953146709973293</v>
      </c>
      <c r="Q26" s="7">
        <v>1.0327567123523615</v>
      </c>
      <c r="R26" s="7">
        <v>1.9672016E7</v>
      </c>
      <c r="S26" s="7">
        <v>4.9762495E7</v>
      </c>
      <c r="T26" s="7">
        <v>6.7232205E7</v>
      </c>
      <c r="U26" s="7">
        <v>-6691720.0</v>
      </c>
      <c r="V26" s="7" t="s">
        <v>1666</v>
      </c>
    </row>
    <row r="27">
      <c r="A27" s="7" t="s">
        <v>90</v>
      </c>
      <c r="B27" s="7">
        <v>16292.0</v>
      </c>
      <c r="C27" s="7">
        <v>1.838723000127E12</v>
      </c>
      <c r="D27" s="7" t="s">
        <v>86</v>
      </c>
      <c r="E27" s="7">
        <v>4.0</v>
      </c>
      <c r="F27" s="7">
        <v>9.29596745794362</v>
      </c>
      <c r="G27" s="7">
        <v>10894.0</v>
      </c>
      <c r="H27" s="7">
        <v>0.0</v>
      </c>
      <c r="I27" s="7">
        <v>1.0</v>
      </c>
      <c r="J27" s="7">
        <v>1.0</v>
      </c>
      <c r="K27" s="7">
        <v>5.0</v>
      </c>
      <c r="L27" s="7">
        <v>0.0</v>
      </c>
      <c r="M27" s="7">
        <v>23.0</v>
      </c>
      <c r="N27" s="7">
        <v>0.0</v>
      </c>
      <c r="O27" s="7">
        <v>17.792552993874555</v>
      </c>
      <c r="P27" s="7">
        <v>0.025929352333293878</v>
      </c>
      <c r="Q27" s="7">
        <v>0.8390939498327817</v>
      </c>
      <c r="R27" s="7">
        <v>2.2502817E7</v>
      </c>
      <c r="S27" s="7">
        <v>2.2270387E7</v>
      </c>
      <c r="T27" s="7">
        <v>5.3358988E7</v>
      </c>
      <c r="U27" s="7">
        <v>1383564.0</v>
      </c>
      <c r="V27" s="7" t="s">
        <v>1666</v>
      </c>
    </row>
    <row r="28">
      <c r="A28" s="7" t="s">
        <v>91</v>
      </c>
      <c r="B28" s="7">
        <v>19119.0</v>
      </c>
      <c r="C28" s="7">
        <v>4.030182000102E12</v>
      </c>
      <c r="D28" s="7" t="s">
        <v>50</v>
      </c>
      <c r="E28" s="7">
        <v>6.0</v>
      </c>
      <c r="F28" s="7">
        <v>9.998797732340453</v>
      </c>
      <c r="G28" s="7">
        <v>22000.0</v>
      </c>
      <c r="H28" s="7">
        <v>0.0</v>
      </c>
      <c r="I28" s="7">
        <v>1.0</v>
      </c>
      <c r="J28" s="7">
        <v>0.0</v>
      </c>
      <c r="K28" s="7">
        <v>0.0</v>
      </c>
      <c r="L28" s="7">
        <v>0.0</v>
      </c>
      <c r="M28" s="7">
        <v>6.0</v>
      </c>
      <c r="N28" s="7">
        <v>0.0</v>
      </c>
      <c r="O28" s="7">
        <v>4.3694478524670215</v>
      </c>
      <c r="P28" s="7">
        <v>-1.5696202531645569</v>
      </c>
      <c r="Q28" s="7">
        <v>0.35443037974683544</v>
      </c>
      <c r="R28" s="7">
        <v>28.0</v>
      </c>
      <c r="S28" s="7">
        <v>0.0</v>
      </c>
      <c r="T28" s="7">
        <v>79.0</v>
      </c>
      <c r="U28" s="7">
        <v>-124.0</v>
      </c>
      <c r="V28" s="7" t="s">
        <v>1666</v>
      </c>
    </row>
    <row r="29">
      <c r="A29" s="7" t="s">
        <v>92</v>
      </c>
      <c r="B29" s="7">
        <v>19135.0</v>
      </c>
      <c r="C29" s="7">
        <v>4.031213000131E12</v>
      </c>
      <c r="D29" s="7" t="s">
        <v>50</v>
      </c>
      <c r="E29" s="7">
        <v>6.0</v>
      </c>
      <c r="F29" s="7">
        <v>9.998797732340453</v>
      </c>
      <c r="G29" s="7">
        <v>22000.0</v>
      </c>
      <c r="H29" s="7">
        <v>0.0</v>
      </c>
      <c r="I29" s="7">
        <v>1.0</v>
      </c>
      <c r="J29" s="7">
        <v>0.0</v>
      </c>
      <c r="K29" s="7">
        <v>0.0</v>
      </c>
      <c r="L29" s="7">
        <v>0.0</v>
      </c>
      <c r="M29" s="7">
        <v>7.0</v>
      </c>
      <c r="N29" s="7">
        <v>0.0</v>
      </c>
      <c r="O29" s="7">
        <v>4.23410650459726</v>
      </c>
      <c r="P29" s="7">
        <v>-1.7971014492753623</v>
      </c>
      <c r="Q29" s="7">
        <v>0.4057971014492754</v>
      </c>
      <c r="R29" s="7">
        <v>28.0</v>
      </c>
      <c r="S29" s="7">
        <v>0.0</v>
      </c>
      <c r="T29" s="7">
        <v>69.0</v>
      </c>
      <c r="U29" s="7">
        <v>-124.0</v>
      </c>
      <c r="V29" s="7" t="s">
        <v>1666</v>
      </c>
    </row>
    <row r="30">
      <c r="A30" s="7" t="s">
        <v>93</v>
      </c>
      <c r="B30" s="7">
        <v>18546.0</v>
      </c>
      <c r="C30" s="7">
        <v>7.040108000157E12</v>
      </c>
      <c r="D30" s="7" t="s">
        <v>52</v>
      </c>
      <c r="E30" s="7">
        <v>10.0</v>
      </c>
      <c r="F30" s="7">
        <v>12.328474730268653</v>
      </c>
      <c r="G30" s="7">
        <v>226041.69</v>
      </c>
      <c r="H30" s="7">
        <v>0.0</v>
      </c>
      <c r="I30" s="7">
        <v>1.0</v>
      </c>
      <c r="J30" s="7">
        <v>1.0</v>
      </c>
      <c r="K30" s="7">
        <v>3.0</v>
      </c>
      <c r="L30" s="7">
        <v>0.0</v>
      </c>
      <c r="M30" s="7">
        <v>24.0</v>
      </c>
      <c r="N30" s="7">
        <v>0.0</v>
      </c>
      <c r="O30" s="7">
        <v>15.165276039693369</v>
      </c>
      <c r="P30" s="7">
        <v>0.03490140465979571</v>
      </c>
      <c r="Q30" s="7">
        <v>0.34893988649355206</v>
      </c>
      <c r="R30" s="7">
        <v>529862.0</v>
      </c>
      <c r="S30" s="7">
        <v>815832.0</v>
      </c>
      <c r="T30" s="7">
        <v>3856521.0</v>
      </c>
      <c r="U30" s="7">
        <v>134598.0</v>
      </c>
      <c r="V30" s="7" t="s">
        <v>1666</v>
      </c>
    </row>
    <row r="31">
      <c r="A31" s="7" t="s">
        <v>94</v>
      </c>
      <c r="B31" s="7">
        <v>2100.0</v>
      </c>
      <c r="C31" s="7">
        <v>6.1088894000108E13</v>
      </c>
      <c r="D31" s="7" t="s">
        <v>62</v>
      </c>
      <c r="E31" s="7">
        <v>3.0</v>
      </c>
      <c r="F31" s="7">
        <v>12.37328056451408</v>
      </c>
      <c r="G31" s="7">
        <v>236400.0</v>
      </c>
      <c r="H31" s="7">
        <v>0.0</v>
      </c>
      <c r="I31" s="7">
        <v>1.0</v>
      </c>
      <c r="J31" s="7">
        <v>0.0</v>
      </c>
      <c r="K31" s="7">
        <v>0.0</v>
      </c>
      <c r="L31" s="7">
        <v>0.0</v>
      </c>
      <c r="M31" s="7">
        <v>11.0</v>
      </c>
      <c r="N31" s="7">
        <v>0.0</v>
      </c>
      <c r="O31" s="7">
        <v>12.569537982478057</v>
      </c>
      <c r="P31" s="7">
        <v>0.07651367408164471</v>
      </c>
      <c r="Q31" s="7">
        <v>0.6616051532880717</v>
      </c>
      <c r="R31" s="7">
        <v>99435.0</v>
      </c>
      <c r="S31" s="7">
        <v>90883.0</v>
      </c>
      <c r="T31" s="7">
        <v>287661.0</v>
      </c>
      <c r="U31" s="7">
        <v>22010.0</v>
      </c>
      <c r="V31" s="7" t="s">
        <v>1666</v>
      </c>
    </row>
    <row r="32">
      <c r="A32" s="7" t="s">
        <v>96</v>
      </c>
      <c r="B32" s="7">
        <v>14168.0</v>
      </c>
      <c r="C32" s="7">
        <v>7.253321000147E12</v>
      </c>
      <c r="D32" s="7" t="s">
        <v>88</v>
      </c>
      <c r="E32" s="7">
        <v>5.0</v>
      </c>
      <c r="F32" s="7">
        <v>9.845964366292462</v>
      </c>
      <c r="G32" s="7">
        <v>18882.0</v>
      </c>
      <c r="H32" s="7">
        <v>0.0</v>
      </c>
      <c r="I32" s="7">
        <v>0.0</v>
      </c>
      <c r="J32" s="7">
        <v>1.0</v>
      </c>
      <c r="K32" s="7">
        <v>2.0</v>
      </c>
      <c r="L32" s="7">
        <v>0.0</v>
      </c>
      <c r="M32" s="7">
        <v>4.0</v>
      </c>
      <c r="N32" s="7">
        <v>0.0</v>
      </c>
      <c r="O32" s="7">
        <v>11.43513688151539</v>
      </c>
      <c r="P32" s="7">
        <v>-0.033140213584677246</v>
      </c>
      <c r="Q32" s="7">
        <v>1.3642937437848588</v>
      </c>
      <c r="R32" s="7">
        <v>7082.0</v>
      </c>
      <c r="S32" s="7">
        <v>119137.0</v>
      </c>
      <c r="T32" s="7">
        <v>92516.0</v>
      </c>
      <c r="U32" s="7">
        <v>-3066.0</v>
      </c>
      <c r="V32" s="7" t="s">
        <v>1666</v>
      </c>
    </row>
    <row r="33">
      <c r="A33" s="7" t="s">
        <v>99</v>
      </c>
      <c r="B33" s="7">
        <v>16675.0</v>
      </c>
      <c r="C33" s="7">
        <v>2.201787000185E12</v>
      </c>
      <c r="D33" s="7" t="s">
        <v>50</v>
      </c>
      <c r="E33" s="7">
        <v>6.0</v>
      </c>
      <c r="F33" s="7">
        <v>11.150519846322512</v>
      </c>
      <c r="G33" s="7">
        <v>69600.0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5.0</v>
      </c>
      <c r="N33" s="7">
        <v>0.0</v>
      </c>
      <c r="O33" s="7">
        <v>16.32870667722364</v>
      </c>
      <c r="P33" s="7">
        <v>2.2509946071557925E-5</v>
      </c>
      <c r="Q33" s="7">
        <v>2.2214092617973886</v>
      </c>
      <c r="R33" s="7">
        <v>11629.0</v>
      </c>
      <c r="S33" s="7">
        <v>2.741016E7</v>
      </c>
      <c r="T33" s="7">
        <v>1.2344321E7</v>
      </c>
      <c r="U33" s="7">
        <v>277.87</v>
      </c>
      <c r="V33" s="7" t="s">
        <v>1666</v>
      </c>
    </row>
    <row r="34">
      <c r="A34" s="7" t="s">
        <v>100</v>
      </c>
      <c r="B34" s="7">
        <v>13854.0</v>
      </c>
      <c r="C34" s="7">
        <v>9.3828986000173E13</v>
      </c>
      <c r="D34" s="7" t="s">
        <v>50</v>
      </c>
      <c r="E34" s="7">
        <v>6.0</v>
      </c>
      <c r="F34" s="7">
        <v>8.83927669058535</v>
      </c>
      <c r="G34" s="7">
        <v>6900.0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4.0</v>
      </c>
      <c r="N34" s="7">
        <v>0.0</v>
      </c>
      <c r="O34" s="7">
        <v>6.650279048587422</v>
      </c>
      <c r="P34" s="7">
        <v>-0.21992238033635186</v>
      </c>
      <c r="Q34" s="7">
        <v>8.434670116429496</v>
      </c>
      <c r="R34" s="7">
        <v>5.0</v>
      </c>
      <c r="S34" s="7">
        <v>6515.0</v>
      </c>
      <c r="T34" s="7">
        <v>773.0</v>
      </c>
      <c r="U34" s="7">
        <v>-170.0</v>
      </c>
      <c r="V34" s="7" t="s">
        <v>1666</v>
      </c>
    </row>
    <row r="35">
      <c r="A35" s="7" t="s">
        <v>101</v>
      </c>
      <c r="B35" s="7">
        <v>20303.0</v>
      </c>
      <c r="C35" s="7">
        <v>6.981180000116E12</v>
      </c>
      <c r="D35" s="7" t="s">
        <v>52</v>
      </c>
      <c r="E35" s="7">
        <v>10.0</v>
      </c>
      <c r="F35" s="7">
        <v>14.366517971363097</v>
      </c>
      <c r="G35" s="7">
        <v>1735000.0</v>
      </c>
      <c r="H35" s="7">
        <v>0.0</v>
      </c>
      <c r="I35" s="7">
        <v>1.0</v>
      </c>
      <c r="J35" s="7">
        <v>1.0</v>
      </c>
      <c r="K35" s="7">
        <v>3.0</v>
      </c>
      <c r="L35" s="7">
        <v>0.0</v>
      </c>
      <c r="M35" s="7">
        <v>23.0</v>
      </c>
      <c r="N35" s="7">
        <v>0.0</v>
      </c>
      <c r="O35" s="7">
        <v>17.04001145242258</v>
      </c>
      <c r="P35" s="7">
        <v>0.04779256595883151</v>
      </c>
      <c r="Q35" s="7">
        <v>0.7604858402142188</v>
      </c>
      <c r="R35" s="7">
        <v>5563184.0</v>
      </c>
      <c r="S35" s="7">
        <v>1.3556208E7</v>
      </c>
      <c r="T35" s="7">
        <v>2.5141023E7</v>
      </c>
      <c r="U35" s="7">
        <v>1201554.0</v>
      </c>
      <c r="V35" s="7" t="s">
        <v>1666</v>
      </c>
    </row>
    <row r="36">
      <c r="A36" s="7" t="s">
        <v>102</v>
      </c>
      <c r="B36" s="7">
        <v>20320.0</v>
      </c>
      <c r="C36" s="7">
        <v>6.981176000158E12</v>
      </c>
      <c r="D36" s="7" t="s">
        <v>52</v>
      </c>
      <c r="E36" s="7">
        <v>10.0</v>
      </c>
      <c r="F36" s="7">
        <v>14.736191638139722</v>
      </c>
      <c r="G36" s="7">
        <v>2511000.0</v>
      </c>
      <c r="H36" s="7">
        <v>0.0</v>
      </c>
      <c r="I36" s="7">
        <v>1.0</v>
      </c>
      <c r="J36" s="7">
        <v>1.0</v>
      </c>
      <c r="K36" s="7">
        <v>3.0</v>
      </c>
      <c r="L36" s="7">
        <v>0.0</v>
      </c>
      <c r="M36" s="7">
        <v>23.0</v>
      </c>
      <c r="N36" s="7">
        <v>0.0</v>
      </c>
      <c r="O36" s="7">
        <v>16.813686842488874</v>
      </c>
      <c r="P36" s="7">
        <v>0.05264792053844243</v>
      </c>
      <c r="Q36" s="7">
        <v>0.7086044948012215</v>
      </c>
      <c r="R36" s="7">
        <v>3151630.0</v>
      </c>
      <c r="S36" s="7">
        <v>1.1055139E7</v>
      </c>
      <c r="T36" s="7">
        <v>2.004894E7</v>
      </c>
      <c r="U36" s="7">
        <v>1055535.0</v>
      </c>
      <c r="V36" s="7" t="s">
        <v>1666</v>
      </c>
    </row>
    <row r="37">
      <c r="A37" s="7" t="s">
        <v>104</v>
      </c>
      <c r="B37" s="7">
        <v>2437.0</v>
      </c>
      <c r="C37" s="7">
        <v>1.180000126E9</v>
      </c>
      <c r="D37" s="7" t="s">
        <v>55</v>
      </c>
      <c r="E37" s="7">
        <v>10.0</v>
      </c>
      <c r="F37" s="7">
        <v>17.014183675514957</v>
      </c>
      <c r="G37" s="7">
        <v>2.45E7</v>
      </c>
      <c r="H37" s="7">
        <v>0.0</v>
      </c>
      <c r="I37" s="7">
        <v>1.0</v>
      </c>
      <c r="J37" s="7">
        <v>1.0</v>
      </c>
      <c r="K37" s="7">
        <v>4.0</v>
      </c>
      <c r="L37" s="7">
        <v>0.0</v>
      </c>
      <c r="M37" s="7">
        <v>23.0</v>
      </c>
      <c r="N37" s="7">
        <v>0.0</v>
      </c>
      <c r="O37" s="7">
        <v>18.68671058198883</v>
      </c>
      <c r="P37" s="7">
        <v>0.048580735426830515</v>
      </c>
      <c r="Q37" s="7">
        <v>0.43685030845840206</v>
      </c>
      <c r="R37" s="7">
        <v>1.5314809E7</v>
      </c>
      <c r="S37" s="7">
        <v>4.1684283E7</v>
      </c>
      <c r="T37" s="7">
        <v>1.30477399E8</v>
      </c>
      <c r="U37" s="7">
        <v>6338688.0</v>
      </c>
      <c r="V37" s="7" t="s">
        <v>1666</v>
      </c>
    </row>
    <row r="38">
      <c r="A38" s="7" t="s">
        <v>105</v>
      </c>
      <c r="B38" s="7">
        <v>2461.0</v>
      </c>
      <c r="C38" s="7">
        <v>8.3878892000155E13</v>
      </c>
      <c r="D38" s="7" t="s">
        <v>55</v>
      </c>
      <c r="E38" s="7">
        <v>10.0</v>
      </c>
      <c r="F38" s="7">
        <v>13.38966925810328</v>
      </c>
      <c r="G38" s="7">
        <v>653220.0</v>
      </c>
      <c r="H38" s="7">
        <v>0.0</v>
      </c>
      <c r="I38" s="7">
        <v>1.0</v>
      </c>
      <c r="J38" s="7">
        <v>1.0</v>
      </c>
      <c r="K38" s="7">
        <v>5.0</v>
      </c>
      <c r="L38" s="7">
        <v>0.0</v>
      </c>
      <c r="M38" s="7">
        <v>27.0</v>
      </c>
      <c r="N38" s="7">
        <v>0.0</v>
      </c>
      <c r="O38" s="7">
        <v>14.573383585865141</v>
      </c>
      <c r="P38" s="7">
        <v>0.24308805272262274</v>
      </c>
      <c r="Q38" s="7">
        <v>0.06987331592097043</v>
      </c>
      <c r="R38" s="7">
        <v>144163.0</v>
      </c>
      <c r="S38" s="7">
        <v>4928.0</v>
      </c>
      <c r="T38" s="7">
        <v>2133733.0</v>
      </c>
      <c r="U38" s="7">
        <v>518685.0</v>
      </c>
      <c r="V38" s="7" t="s">
        <v>1666</v>
      </c>
    </row>
    <row r="39">
      <c r="A39" s="7" t="s">
        <v>109</v>
      </c>
      <c r="B39" s="7">
        <v>14826.0</v>
      </c>
      <c r="C39" s="7">
        <v>4.7508411000156E13</v>
      </c>
      <c r="D39" s="7" t="s">
        <v>86</v>
      </c>
      <c r="E39" s="7">
        <v>4.0</v>
      </c>
      <c r="F39" s="7">
        <v>15.733670382424672</v>
      </c>
      <c r="G39" s="7">
        <v>6808418.25</v>
      </c>
      <c r="H39" s="7">
        <v>0.0</v>
      </c>
      <c r="I39" s="7">
        <v>1.0</v>
      </c>
      <c r="J39" s="7">
        <v>1.0</v>
      </c>
      <c r="K39" s="7">
        <v>4.0</v>
      </c>
      <c r="L39" s="7">
        <v>0.0</v>
      </c>
      <c r="M39" s="7">
        <v>17.0</v>
      </c>
      <c r="N39" s="7">
        <v>0.0</v>
      </c>
      <c r="O39" s="7">
        <v>17.420247243965783</v>
      </c>
      <c r="P39" s="7">
        <v>0.05925704340258893</v>
      </c>
      <c r="Q39" s="7">
        <v>0.6275698901337975</v>
      </c>
      <c r="R39" s="7">
        <v>8617000.0</v>
      </c>
      <c r="S39" s="7">
        <v>1.446E7</v>
      </c>
      <c r="T39" s="7">
        <v>3.6772E7</v>
      </c>
      <c r="U39" s="7">
        <v>2179000.0</v>
      </c>
      <c r="V39" s="7" t="s">
        <v>1666</v>
      </c>
    </row>
    <row r="40">
      <c r="A40" s="7" t="s">
        <v>110</v>
      </c>
      <c r="B40" s="7">
        <v>16861.0</v>
      </c>
      <c r="C40" s="7">
        <v>8.2508433000117E13</v>
      </c>
      <c r="D40" s="7" t="s">
        <v>55</v>
      </c>
      <c r="E40" s="7">
        <v>10.0</v>
      </c>
      <c r="F40" s="7">
        <v>12.289250433699182</v>
      </c>
      <c r="G40" s="7">
        <v>217347.0</v>
      </c>
      <c r="H40" s="7">
        <v>0.0</v>
      </c>
      <c r="I40" s="7">
        <v>0.0</v>
      </c>
      <c r="J40" s="7">
        <v>1.0</v>
      </c>
      <c r="K40" s="7">
        <v>3.0</v>
      </c>
      <c r="L40" s="7">
        <v>0.0</v>
      </c>
      <c r="M40" s="7">
        <v>21.0</v>
      </c>
      <c r="N40" s="7">
        <v>0.0</v>
      </c>
      <c r="O40" s="7">
        <v>15.141912654029039</v>
      </c>
      <c r="P40" s="7">
        <v>0.029861997354188388</v>
      </c>
      <c r="Q40" s="7">
        <v>0.6485282938337301</v>
      </c>
      <c r="R40" s="7">
        <v>571202.0</v>
      </c>
      <c r="S40" s="7">
        <v>1872105.0</v>
      </c>
      <c r="T40" s="7">
        <v>3767464.0</v>
      </c>
      <c r="U40" s="7">
        <v>112504.0</v>
      </c>
      <c r="V40" s="7" t="s">
        <v>1666</v>
      </c>
    </row>
    <row r="41">
      <c r="A41" s="7" t="s">
        <v>111</v>
      </c>
      <c r="B41" s="7">
        <v>21393.0</v>
      </c>
      <c r="C41" s="7">
        <v>8.560444000193E12</v>
      </c>
      <c r="D41" s="7" t="s">
        <v>55</v>
      </c>
      <c r="E41" s="7">
        <v>10.0</v>
      </c>
      <c r="F41" s="7">
        <v>11.493165924745787</v>
      </c>
      <c r="G41" s="7">
        <v>98043.44</v>
      </c>
      <c r="H41" s="7">
        <v>0.0</v>
      </c>
      <c r="I41" s="7">
        <v>0.0</v>
      </c>
      <c r="J41" s="7">
        <v>1.0</v>
      </c>
      <c r="K41" s="7">
        <v>3.0</v>
      </c>
      <c r="L41" s="7">
        <v>0.0</v>
      </c>
      <c r="M41" s="7">
        <v>13.0</v>
      </c>
      <c r="N41" s="7">
        <v>0.0</v>
      </c>
      <c r="O41" s="7">
        <v>14.194123005590775</v>
      </c>
      <c r="P41" s="7">
        <v>0.11397719716460869</v>
      </c>
      <c r="Q41" s="7">
        <v>0.02840321943329154</v>
      </c>
      <c r="R41" s="7">
        <v>40816.0</v>
      </c>
      <c r="S41" s="7">
        <v>660.0</v>
      </c>
      <c r="T41" s="7">
        <v>1460257.0</v>
      </c>
      <c r="U41" s="7">
        <v>166436.0</v>
      </c>
      <c r="V41" s="7" t="s">
        <v>1666</v>
      </c>
    </row>
    <row r="42">
      <c r="A42" s="7" t="s">
        <v>112</v>
      </c>
      <c r="B42" s="7">
        <v>16616.0</v>
      </c>
      <c r="C42" s="7">
        <v>3.3938119000169E13</v>
      </c>
      <c r="D42" s="7" t="s">
        <v>55</v>
      </c>
      <c r="E42" s="7">
        <v>10.0</v>
      </c>
      <c r="F42" s="7">
        <v>13.222208712374044</v>
      </c>
      <c r="G42" s="7">
        <v>552500.0</v>
      </c>
      <c r="H42" s="7">
        <v>0.0</v>
      </c>
      <c r="I42" s="7">
        <v>1.0</v>
      </c>
      <c r="J42" s="7">
        <v>1.0</v>
      </c>
      <c r="K42" s="7">
        <v>3.0</v>
      </c>
      <c r="L42" s="7">
        <v>0.0</v>
      </c>
      <c r="M42" s="7">
        <v>28.0</v>
      </c>
      <c r="N42" s="7">
        <v>0.0</v>
      </c>
      <c r="O42" s="7">
        <v>15.0428754222114</v>
      </c>
      <c r="P42" s="7">
        <v>0.10318044584385677</v>
      </c>
      <c r="Q42" s="7">
        <v>0.6500498501564668</v>
      </c>
      <c r="R42" s="7">
        <v>1023006.0</v>
      </c>
      <c r="S42" s="7">
        <v>1195111.0</v>
      </c>
      <c r="T42" s="7">
        <v>3412226.0</v>
      </c>
      <c r="U42" s="7">
        <v>352075.0</v>
      </c>
      <c r="V42" s="7" t="s">
        <v>1666</v>
      </c>
    </row>
    <row r="43">
      <c r="A43" s="7" t="s">
        <v>113</v>
      </c>
      <c r="B43" s="7">
        <v>14524.0</v>
      </c>
      <c r="C43" s="7">
        <v>1.5139629000194E13</v>
      </c>
      <c r="D43" s="7" t="s">
        <v>55</v>
      </c>
      <c r="E43" s="7">
        <v>10.0</v>
      </c>
      <c r="F43" s="7">
        <v>14.716805005548279</v>
      </c>
      <c r="G43" s="7">
        <v>2462789.0</v>
      </c>
      <c r="H43" s="7">
        <v>0.0</v>
      </c>
      <c r="I43" s="7">
        <v>1.0</v>
      </c>
      <c r="J43" s="7">
        <v>0.0</v>
      </c>
      <c r="K43" s="7">
        <v>0.0</v>
      </c>
      <c r="L43" s="7">
        <v>0.0</v>
      </c>
      <c r="M43" s="7">
        <v>22.0</v>
      </c>
      <c r="N43" s="7">
        <v>0.0</v>
      </c>
      <c r="O43" s="7">
        <v>16.856263997165787</v>
      </c>
      <c r="P43" s="7">
        <v>0.05826681324984465</v>
      </c>
      <c r="Q43" s="7">
        <v>0.7079967496773577</v>
      </c>
      <c r="R43" s="7">
        <v>3475000.0</v>
      </c>
      <c r="S43" s="7">
        <v>1.1337E7</v>
      </c>
      <c r="T43" s="7">
        <v>2.0921E7</v>
      </c>
      <c r="U43" s="7">
        <v>1219000.0</v>
      </c>
      <c r="V43" s="7" t="s">
        <v>1666</v>
      </c>
    </row>
    <row r="44">
      <c r="A44" s="7" t="s">
        <v>114</v>
      </c>
      <c r="B44" s="7">
        <v>14451.0</v>
      </c>
      <c r="C44" s="7">
        <v>7.0698000111E10</v>
      </c>
      <c r="D44" s="7" t="s">
        <v>55</v>
      </c>
      <c r="E44" s="7">
        <v>10.0</v>
      </c>
      <c r="F44" s="7">
        <v>12.72724456135031</v>
      </c>
      <c r="G44" s="7">
        <v>336800.0</v>
      </c>
      <c r="H44" s="7">
        <v>0.0</v>
      </c>
      <c r="I44" s="7">
        <v>0.0</v>
      </c>
      <c r="J44" s="7">
        <v>1.0</v>
      </c>
      <c r="K44" s="7">
        <v>5.0</v>
      </c>
      <c r="L44" s="7">
        <v>0.0</v>
      </c>
      <c r="M44" s="7">
        <v>22.0</v>
      </c>
      <c r="N44" s="7">
        <v>0.0</v>
      </c>
      <c r="O44" s="7">
        <v>14.155118587130584</v>
      </c>
      <c r="P44" s="7">
        <v>0.3080460866834663</v>
      </c>
      <c r="Q44" s="7">
        <v>0.5166829607297652</v>
      </c>
      <c r="R44" s="7">
        <v>639968.0</v>
      </c>
      <c r="S44" s="7">
        <v>85660.0</v>
      </c>
      <c r="T44" s="7">
        <v>1404397.0</v>
      </c>
      <c r="U44" s="7">
        <v>432619.0</v>
      </c>
      <c r="V44" s="7" t="s">
        <v>1666</v>
      </c>
    </row>
    <row r="45">
      <c r="A45" s="7" t="s">
        <v>115</v>
      </c>
      <c r="B45" s="7">
        <v>2453.0</v>
      </c>
      <c r="C45" s="7">
        <v>1.7155730000164E13</v>
      </c>
      <c r="D45" s="7" t="s">
        <v>55</v>
      </c>
      <c r="E45" s="7">
        <v>10.0</v>
      </c>
      <c r="F45" s="7">
        <v>15.84062790091351</v>
      </c>
      <c r="G45" s="7">
        <v>7577000.0</v>
      </c>
      <c r="H45" s="7">
        <v>0.0</v>
      </c>
      <c r="I45" s="7">
        <v>1.0</v>
      </c>
      <c r="J45" s="7">
        <v>1.0</v>
      </c>
      <c r="K45" s="7">
        <v>3.0</v>
      </c>
      <c r="L45" s="7">
        <v>0.0</v>
      </c>
      <c r="M45" s="7">
        <v>23.0</v>
      </c>
      <c r="N45" s="7">
        <v>0.0</v>
      </c>
      <c r="O45" s="7">
        <v>16.814362111502124</v>
      </c>
      <c r="P45" s="7">
        <v>0.14275949791459014</v>
      </c>
      <c r="Q45" s="7">
        <v>0.12908756109600192</v>
      </c>
      <c r="R45" s="7">
        <v>1649860.0</v>
      </c>
      <c r="S45" s="7">
        <v>939957.0</v>
      </c>
      <c r="T45" s="7">
        <v>2.0062483E7</v>
      </c>
      <c r="U45" s="7">
        <v>2864110.0</v>
      </c>
      <c r="V45" s="7" t="s">
        <v>1666</v>
      </c>
    </row>
    <row r="46">
      <c r="A46" s="7" t="s">
        <v>116</v>
      </c>
      <c r="B46" s="7">
        <v>14362.0</v>
      </c>
      <c r="C46" s="7">
        <v>1.0835932000108E13</v>
      </c>
      <c r="D46" s="7" t="s">
        <v>55</v>
      </c>
      <c r="E46" s="7">
        <v>10.0</v>
      </c>
      <c r="F46" s="7">
        <v>14.36339320965012</v>
      </c>
      <c r="G46" s="7">
        <v>1729587.0</v>
      </c>
      <c r="H46" s="7">
        <v>0.0</v>
      </c>
      <c r="I46" s="7">
        <v>1.0</v>
      </c>
      <c r="J46" s="7">
        <v>0.0</v>
      </c>
      <c r="K46" s="7">
        <v>0.0</v>
      </c>
      <c r="L46" s="7">
        <v>0.0</v>
      </c>
      <c r="M46" s="7">
        <v>21.0</v>
      </c>
      <c r="N46" s="7">
        <v>0.0</v>
      </c>
      <c r="O46" s="7">
        <v>16.251139424716083</v>
      </c>
      <c r="P46" s="7">
        <v>0.018996760920948964</v>
      </c>
      <c r="Q46" s="7">
        <v>0.8510023636522804</v>
      </c>
      <c r="R46" s="7">
        <v>2768000.0</v>
      </c>
      <c r="S46" s="7">
        <v>6953000.0</v>
      </c>
      <c r="T46" s="7">
        <v>1.1423E7</v>
      </c>
      <c r="U46" s="7">
        <v>217000.0</v>
      </c>
      <c r="V46" s="7" t="s">
        <v>1666</v>
      </c>
    </row>
    <row r="47">
      <c r="A47" s="7" t="s">
        <v>120</v>
      </c>
      <c r="B47" s="7">
        <v>20648.0</v>
      </c>
      <c r="C47" s="7">
        <v>8.4671150001E12</v>
      </c>
      <c r="D47" s="7" t="s">
        <v>55</v>
      </c>
      <c r="E47" s="7">
        <v>10.0</v>
      </c>
      <c r="F47" s="7">
        <v>13.761687751266768</v>
      </c>
      <c r="G47" s="7">
        <v>947600.0</v>
      </c>
      <c r="H47" s="7">
        <v>0.0</v>
      </c>
      <c r="I47" s="7">
        <v>1.0</v>
      </c>
      <c r="J47" s="7">
        <v>1.0</v>
      </c>
      <c r="K47" s="7">
        <v>10.0</v>
      </c>
      <c r="L47" s="7">
        <v>0.0</v>
      </c>
      <c r="M47" s="7">
        <v>19.0</v>
      </c>
      <c r="N47" s="7">
        <v>0.0</v>
      </c>
      <c r="O47" s="7">
        <v>15.205514031812958</v>
      </c>
      <c r="P47" s="7">
        <v>-0.40422240952620064</v>
      </c>
      <c r="Q47" s="7">
        <v>2.4304081034874407</v>
      </c>
      <c r="R47" s="7">
        <v>2161791.0</v>
      </c>
      <c r="S47" s="7">
        <v>7595967.0</v>
      </c>
      <c r="T47" s="7">
        <v>4014864.0</v>
      </c>
      <c r="U47" s="7">
        <v>-1622898.0</v>
      </c>
      <c r="V47" s="7" t="s">
        <v>1666</v>
      </c>
    </row>
    <row r="48">
      <c r="A48" s="7" t="s">
        <v>121</v>
      </c>
      <c r="B48" s="7">
        <v>3204.0</v>
      </c>
      <c r="C48" s="7">
        <v>9.2715812000131E13</v>
      </c>
      <c r="D48" s="7" t="s">
        <v>55</v>
      </c>
      <c r="E48" s="7">
        <v>10.0</v>
      </c>
      <c r="F48" s="7">
        <v>12.495378399098053</v>
      </c>
      <c r="G48" s="7">
        <v>267100.0</v>
      </c>
      <c r="H48" s="7">
        <v>0.0</v>
      </c>
      <c r="I48" s="7">
        <v>1.0</v>
      </c>
      <c r="J48" s="7">
        <v>1.0</v>
      </c>
      <c r="K48" s="7">
        <v>10.0</v>
      </c>
      <c r="L48" s="7">
        <v>0.0</v>
      </c>
      <c r="M48" s="7">
        <v>16.0</v>
      </c>
      <c r="N48" s="7">
        <v>0.0</v>
      </c>
      <c r="O48" s="7">
        <v>15.528979963296566</v>
      </c>
      <c r="P48" s="7">
        <v>0.0502680429986282</v>
      </c>
      <c r="Q48" s="7">
        <v>0.5426104826864753</v>
      </c>
      <c r="R48" s="7">
        <v>537870.0</v>
      </c>
      <c r="S48" s="7">
        <v>2472629.0</v>
      </c>
      <c r="T48" s="7">
        <v>5548177.0</v>
      </c>
      <c r="U48" s="7">
        <v>278896.0</v>
      </c>
      <c r="V48" s="7" t="s">
        <v>1666</v>
      </c>
    </row>
    <row r="49">
      <c r="A49" s="7" t="s">
        <v>122</v>
      </c>
      <c r="B49" s="7">
        <v>3069.0</v>
      </c>
      <c r="C49" s="7">
        <v>1.5141799000103E13</v>
      </c>
      <c r="D49" s="7" t="s">
        <v>88</v>
      </c>
      <c r="E49" s="7">
        <v>5.0</v>
      </c>
      <c r="F49" s="7">
        <v>14.020082723693049</v>
      </c>
      <c r="G49" s="7">
        <v>1227000.0</v>
      </c>
      <c r="H49" s="7">
        <v>0.0</v>
      </c>
      <c r="I49" s="7">
        <v>1.0</v>
      </c>
      <c r="J49" s="7">
        <v>1.0</v>
      </c>
      <c r="K49" s="7">
        <v>3.0</v>
      </c>
      <c r="L49" s="7">
        <v>0.0</v>
      </c>
      <c r="M49" s="7">
        <v>23.0</v>
      </c>
      <c r="N49" s="7">
        <v>0.0</v>
      </c>
      <c r="O49" s="7">
        <v>14.721262754026638</v>
      </c>
      <c r="P49" s="7">
        <v>0.028204473132745194</v>
      </c>
      <c r="Q49" s="7">
        <v>0.2862880145137506</v>
      </c>
      <c r="R49" s="7">
        <v>371784.0</v>
      </c>
      <c r="S49" s="7">
        <v>336433.0</v>
      </c>
      <c r="T49" s="7">
        <v>2473792.0</v>
      </c>
      <c r="U49" s="7">
        <v>69772.0</v>
      </c>
      <c r="V49" s="7" t="s">
        <v>1666</v>
      </c>
    </row>
    <row r="50">
      <c r="A50" s="7" t="s">
        <v>123</v>
      </c>
      <c r="B50" s="7">
        <v>3077.0</v>
      </c>
      <c r="C50" s="7">
        <v>1.72452340001E13</v>
      </c>
      <c r="D50" s="7" t="s">
        <v>62</v>
      </c>
      <c r="E50" s="7">
        <v>3.0</v>
      </c>
      <c r="F50" s="7">
        <v>12.144135218612092</v>
      </c>
      <c r="G50" s="7">
        <v>187988.34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10.0</v>
      </c>
      <c r="N50" s="7">
        <v>0.0</v>
      </c>
      <c r="O50" s="7">
        <v>13.144392935014238</v>
      </c>
      <c r="P50" s="7">
        <v>-0.08116414972893764</v>
      </c>
      <c r="Q50" s="7">
        <v>0.7434190833377353</v>
      </c>
      <c r="R50" s="7">
        <v>229485.0</v>
      </c>
      <c r="S50" s="7">
        <v>150504.0</v>
      </c>
      <c r="T50" s="7">
        <v>511137.0</v>
      </c>
      <c r="U50" s="7">
        <v>-41486.0</v>
      </c>
      <c r="V50" s="7" t="s">
        <v>1666</v>
      </c>
    </row>
    <row r="51">
      <c r="A51" s="7" t="s">
        <v>124</v>
      </c>
      <c r="B51" s="7">
        <v>15636.0</v>
      </c>
      <c r="C51" s="7">
        <v>6.1856571000117E13</v>
      </c>
      <c r="D51" s="7" t="s">
        <v>55</v>
      </c>
      <c r="E51" s="7">
        <v>10.0</v>
      </c>
      <c r="F51" s="7">
        <v>13.365309556014719</v>
      </c>
      <c r="G51" s="7">
        <v>637500.0</v>
      </c>
      <c r="H51" s="7">
        <v>0.0</v>
      </c>
      <c r="I51" s="7">
        <v>1.0</v>
      </c>
      <c r="J51" s="7">
        <v>1.0</v>
      </c>
      <c r="K51" s="7">
        <v>2.0</v>
      </c>
      <c r="L51" s="7">
        <v>0.0</v>
      </c>
      <c r="M51" s="7">
        <v>26.0</v>
      </c>
      <c r="N51" s="7">
        <v>0.0</v>
      </c>
      <c r="O51" s="7">
        <v>16.177956122062422</v>
      </c>
      <c r="P51" s="7">
        <v>0.10837577202501224</v>
      </c>
      <c r="Q51" s="7">
        <v>0.9444232413201463</v>
      </c>
      <c r="R51" s="7">
        <v>3610145.0</v>
      </c>
      <c r="S51" s="7">
        <v>6416687.0</v>
      </c>
      <c r="T51" s="7">
        <v>1.0616884E7</v>
      </c>
      <c r="U51" s="7">
        <v>1150613.0</v>
      </c>
      <c r="V51" s="7" t="s">
        <v>1666</v>
      </c>
    </row>
    <row r="52">
      <c r="A52" s="7" t="s">
        <v>125</v>
      </c>
      <c r="B52" s="7">
        <v>14761.0</v>
      </c>
      <c r="C52" s="7">
        <v>7.8876950000171E13</v>
      </c>
      <c r="D52" s="7" t="s">
        <v>62</v>
      </c>
      <c r="E52" s="7">
        <v>3.0</v>
      </c>
      <c r="F52" s="7">
        <v>12.528156144699286</v>
      </c>
      <c r="G52" s="7">
        <v>276000.0</v>
      </c>
      <c r="H52" s="7">
        <v>0.0</v>
      </c>
      <c r="I52" s="7">
        <v>1.0</v>
      </c>
      <c r="J52" s="7">
        <v>1.0</v>
      </c>
      <c r="K52" s="7">
        <v>3.0</v>
      </c>
      <c r="L52" s="7">
        <v>0.0</v>
      </c>
      <c r="M52" s="7">
        <v>11.0</v>
      </c>
      <c r="N52" s="7">
        <v>0.0</v>
      </c>
      <c r="O52" s="7">
        <v>14.66694442470145</v>
      </c>
      <c r="P52" s="7">
        <v>0.14638003178825132</v>
      </c>
      <c r="Q52" s="7">
        <v>0.3075991334201734</v>
      </c>
      <c r="R52" s="7">
        <v>636526.0</v>
      </c>
      <c r="S52" s="7">
        <v>84180.0</v>
      </c>
      <c r="T52" s="7">
        <v>2343004.0</v>
      </c>
      <c r="U52" s="7">
        <v>342969.0</v>
      </c>
      <c r="V52" s="7" t="s">
        <v>1666</v>
      </c>
    </row>
    <row r="53">
      <c r="A53" s="7" t="s">
        <v>126</v>
      </c>
      <c r="B53" s="7">
        <v>3328.0</v>
      </c>
      <c r="C53" s="7">
        <v>3.3541368000116E13</v>
      </c>
      <c r="D53" s="7" t="s">
        <v>55</v>
      </c>
      <c r="E53" s="7">
        <v>10.0</v>
      </c>
      <c r="F53" s="7">
        <v>14.651181051759641</v>
      </c>
      <c r="G53" s="7">
        <v>2306359.93</v>
      </c>
      <c r="H53" s="7">
        <v>0.0</v>
      </c>
      <c r="I53" s="7">
        <v>1.0</v>
      </c>
      <c r="J53" s="7">
        <v>0.0</v>
      </c>
      <c r="K53" s="7">
        <v>0.0</v>
      </c>
      <c r="L53" s="7">
        <v>0.0</v>
      </c>
      <c r="M53" s="7">
        <v>17.0</v>
      </c>
      <c r="N53" s="7">
        <v>0.0</v>
      </c>
      <c r="O53" s="7">
        <v>17.170058896620244</v>
      </c>
      <c r="P53" s="7">
        <v>0.07361430399659913</v>
      </c>
      <c r="Q53" s="7">
        <v>0.4300556821999374</v>
      </c>
      <c r="R53" s="7">
        <v>3204675.0</v>
      </c>
      <c r="S53" s="7">
        <v>9108967.0</v>
      </c>
      <c r="T53" s="7">
        <v>2.8632669E7</v>
      </c>
      <c r="U53" s="7">
        <v>2107774.0</v>
      </c>
      <c r="V53" s="7" t="s">
        <v>1666</v>
      </c>
    </row>
    <row r="54">
      <c r="A54" s="7" t="s">
        <v>127</v>
      </c>
      <c r="B54" s="7">
        <v>3395.0</v>
      </c>
      <c r="C54" s="7">
        <v>1.952674800015E13</v>
      </c>
      <c r="D54" s="7" t="s">
        <v>62</v>
      </c>
      <c r="E54" s="7">
        <v>3.0</v>
      </c>
      <c r="F54" s="7">
        <v>11.964001084330445</v>
      </c>
      <c r="G54" s="7">
        <v>157000.0</v>
      </c>
      <c r="H54" s="7">
        <v>0.0</v>
      </c>
      <c r="I54" s="7">
        <v>0.0</v>
      </c>
      <c r="J54" s="7">
        <v>0.0</v>
      </c>
      <c r="K54" s="7">
        <v>0.0</v>
      </c>
      <c r="L54" s="7">
        <v>0.0</v>
      </c>
      <c r="M54" s="7">
        <v>13.0</v>
      </c>
      <c r="N54" s="7">
        <v>0.0</v>
      </c>
      <c r="O54" s="7">
        <v>12.369810082346282</v>
      </c>
      <c r="P54" s="7">
        <v>-0.030040622970443288</v>
      </c>
      <c r="Q54" s="7">
        <v>0.44048968295405827</v>
      </c>
      <c r="R54" s="7">
        <v>48981.0</v>
      </c>
      <c r="S54" s="7">
        <v>54790.0</v>
      </c>
      <c r="T54" s="7">
        <v>235581.0</v>
      </c>
      <c r="U54" s="7">
        <v>-7077.0</v>
      </c>
      <c r="V54" s="7" t="s">
        <v>1666</v>
      </c>
    </row>
    <row r="55">
      <c r="A55" s="7" t="s">
        <v>130</v>
      </c>
      <c r="B55" s="7">
        <v>21709.0</v>
      </c>
      <c r="C55" s="7">
        <v>8.493364000162E12</v>
      </c>
      <c r="D55" s="7" t="s">
        <v>50</v>
      </c>
      <c r="E55" s="7">
        <v>6.0</v>
      </c>
      <c r="F55" s="7">
        <v>13.017002861746503</v>
      </c>
      <c r="G55" s="7">
        <v>450000.0</v>
      </c>
      <c r="H55" s="7">
        <v>0.0</v>
      </c>
      <c r="I55" s="7">
        <v>1.0</v>
      </c>
      <c r="J55" s="7">
        <v>0.0</v>
      </c>
      <c r="K55" s="7">
        <v>0.0</v>
      </c>
      <c r="L55" s="7">
        <v>0.0</v>
      </c>
      <c r="M55" s="7">
        <v>10.0</v>
      </c>
      <c r="N55" s="7">
        <v>0.0</v>
      </c>
      <c r="O55" s="7">
        <v>12.563183994230494</v>
      </c>
      <c r="P55" s="7">
        <v>0.6162944874562254</v>
      </c>
      <c r="Q55" s="7">
        <v>0.04410874653213872</v>
      </c>
      <c r="R55" s="7">
        <v>5394.0</v>
      </c>
      <c r="S55" s="7">
        <v>7214.0</v>
      </c>
      <c r="T55" s="7">
        <v>285839.0</v>
      </c>
      <c r="U55" s="7">
        <v>176161.0</v>
      </c>
      <c r="V55" s="7" t="s">
        <v>1666</v>
      </c>
    </row>
    <row r="56">
      <c r="A56" s="7" t="s">
        <v>134</v>
      </c>
      <c r="B56" s="7">
        <v>16748.0</v>
      </c>
      <c r="C56" s="7">
        <v>9.280278400019E13</v>
      </c>
      <c r="D56" s="7" t="s">
        <v>55</v>
      </c>
      <c r="E56" s="7">
        <v>10.0</v>
      </c>
      <c r="F56" s="7">
        <v>14.100892923115115</v>
      </c>
      <c r="G56" s="7">
        <v>1330270.58</v>
      </c>
      <c r="H56" s="7">
        <v>0.0</v>
      </c>
      <c r="I56" s="7">
        <v>1.0</v>
      </c>
      <c r="J56" s="7">
        <v>1.0</v>
      </c>
      <c r="K56" s="7">
        <v>3.0</v>
      </c>
      <c r="L56" s="7">
        <v>0.0</v>
      </c>
      <c r="M56" s="7">
        <v>19.0</v>
      </c>
      <c r="N56" s="7">
        <v>0.0</v>
      </c>
      <c r="O56" s="7">
        <v>15.751001183255495</v>
      </c>
      <c r="P56" s="7">
        <v>0.2619139936501814</v>
      </c>
      <c r="Q56" s="7">
        <v>0.41630388244318756</v>
      </c>
      <c r="R56" s="7">
        <v>864436.0</v>
      </c>
      <c r="S56" s="7">
        <v>2019485.0</v>
      </c>
      <c r="T56" s="7">
        <v>6927442.0</v>
      </c>
      <c r="U56" s="7">
        <v>1814394.0</v>
      </c>
      <c r="V56" s="7" t="s">
        <v>1666</v>
      </c>
    </row>
    <row r="57">
      <c r="A57" s="7" t="s">
        <v>135</v>
      </c>
      <c r="B57" s="7">
        <v>14443.0</v>
      </c>
      <c r="C57" s="7">
        <v>4.377651700018E13</v>
      </c>
      <c r="D57" s="7" t="s">
        <v>55</v>
      </c>
      <c r="E57" s="7">
        <v>10.0</v>
      </c>
      <c r="F57" s="7">
        <v>14.09634825603237</v>
      </c>
      <c r="G57" s="7">
        <v>1324238.66</v>
      </c>
      <c r="H57" s="7">
        <v>0.0</v>
      </c>
      <c r="I57" s="7">
        <v>1.0</v>
      </c>
      <c r="J57" s="7">
        <v>1.0</v>
      </c>
      <c r="K57" s="7">
        <v>3.0</v>
      </c>
      <c r="L57" s="7">
        <v>0.0</v>
      </c>
      <c r="M57" s="7">
        <v>24.0</v>
      </c>
      <c r="N57" s="7">
        <v>0.0</v>
      </c>
      <c r="O57" s="7">
        <v>17.735871426601275</v>
      </c>
      <c r="P57" s="7">
        <v>0.01930472692676573</v>
      </c>
      <c r="Q57" s="7">
        <v>0.547911133494369</v>
      </c>
      <c r="R57" s="7">
        <v>5900130.0</v>
      </c>
      <c r="S57" s="7">
        <v>2.1724802E7</v>
      </c>
      <c r="T57" s="7">
        <v>5.0418636E7</v>
      </c>
      <c r="U57" s="7">
        <v>973318.0</v>
      </c>
      <c r="V57" s="7" t="s">
        <v>1666</v>
      </c>
    </row>
    <row r="58">
      <c r="A58" s="7" t="s">
        <v>136</v>
      </c>
      <c r="B58" s="7">
        <v>19445.0</v>
      </c>
      <c r="C58" s="7">
        <v>1.7281106000103E13</v>
      </c>
      <c r="D58" s="7" t="s">
        <v>55</v>
      </c>
      <c r="E58" s="7">
        <v>10.0</v>
      </c>
      <c r="F58" s="7">
        <v>12.89364838439254</v>
      </c>
      <c r="G58" s="7">
        <v>397777.62</v>
      </c>
      <c r="H58" s="7">
        <v>1.0</v>
      </c>
      <c r="I58" s="7">
        <v>1.0</v>
      </c>
      <c r="J58" s="7">
        <v>1.0</v>
      </c>
      <c r="K58" s="7">
        <v>3.0</v>
      </c>
      <c r="L58" s="7">
        <v>0.0</v>
      </c>
      <c r="M58" s="7">
        <v>21.0</v>
      </c>
      <c r="N58" s="7">
        <v>0.0</v>
      </c>
      <c r="O58" s="7">
        <v>16.28043165372602</v>
      </c>
      <c r="P58" s="7">
        <v>0.06941324137598008</v>
      </c>
      <c r="Q58" s="7">
        <v>0.45108757842897046</v>
      </c>
      <c r="R58" s="7">
        <v>1378860.0</v>
      </c>
      <c r="S58" s="7">
        <v>3927082.0</v>
      </c>
      <c r="T58" s="7">
        <v>1.1762554E7</v>
      </c>
      <c r="U58" s="7">
        <v>816477.0</v>
      </c>
      <c r="V58" s="7" t="s">
        <v>1666</v>
      </c>
    </row>
    <row r="59">
      <c r="A59" s="7" t="s">
        <v>137</v>
      </c>
      <c r="B59" s="7">
        <v>18627.0</v>
      </c>
      <c r="C59" s="7">
        <v>7.6484013000145E13</v>
      </c>
      <c r="D59" s="7" t="s">
        <v>55</v>
      </c>
      <c r="E59" s="7">
        <v>10.0</v>
      </c>
      <c r="F59" s="7">
        <v>12.525099594146345</v>
      </c>
      <c r="G59" s="7">
        <v>275157.68</v>
      </c>
      <c r="H59" s="7">
        <v>0.0</v>
      </c>
      <c r="I59" s="7">
        <v>1.0</v>
      </c>
      <c r="J59" s="7">
        <v>1.0</v>
      </c>
      <c r="K59" s="7">
        <v>4.0</v>
      </c>
      <c r="L59" s="7">
        <v>0.0</v>
      </c>
      <c r="M59" s="7">
        <v>27.0</v>
      </c>
      <c r="N59" s="7">
        <v>0.0</v>
      </c>
      <c r="O59" s="7">
        <v>16.395034571857643</v>
      </c>
      <c r="P59" s="7">
        <v>0.07553284251865952</v>
      </c>
      <c r="Q59" s="7">
        <v>0.47363825764783457</v>
      </c>
      <c r="R59" s="7">
        <v>1448859.0</v>
      </c>
      <c r="S59" s="7">
        <v>4798836.0</v>
      </c>
      <c r="T59" s="7">
        <v>1.3190858E7</v>
      </c>
      <c r="U59" s="7">
        <v>996343.0</v>
      </c>
      <c r="V59" s="7" t="s">
        <v>1666</v>
      </c>
    </row>
    <row r="60">
      <c r="A60" s="7" t="s">
        <v>139</v>
      </c>
      <c r="B60" s="7">
        <v>3158.0</v>
      </c>
      <c r="C60" s="7">
        <v>2.2677520000176E13</v>
      </c>
      <c r="D60" s="7" t="s">
        <v>62</v>
      </c>
      <c r="E60" s="7">
        <v>3.0</v>
      </c>
      <c r="F60" s="7">
        <v>11.289781913656018</v>
      </c>
      <c r="G60" s="7">
        <v>80000.0</v>
      </c>
      <c r="H60" s="7">
        <v>0.0</v>
      </c>
      <c r="I60" s="7">
        <v>0.0</v>
      </c>
      <c r="J60" s="7">
        <v>0.0</v>
      </c>
      <c r="K60" s="7">
        <v>0.0</v>
      </c>
      <c r="L60" s="7">
        <v>0.0</v>
      </c>
      <c r="M60" s="7">
        <v>14.0</v>
      </c>
      <c r="N60" s="7">
        <v>1.0</v>
      </c>
      <c r="O60" s="7">
        <v>14.191259138059506</v>
      </c>
      <c r="P60" s="7">
        <v>-0.14394734908291504</v>
      </c>
      <c r="Q60" s="7">
        <v>0.4274384460754587</v>
      </c>
      <c r="R60" s="7">
        <v>162191.0</v>
      </c>
      <c r="S60" s="7">
        <v>460194.0</v>
      </c>
      <c r="T60" s="7">
        <v>1456081.0</v>
      </c>
      <c r="U60" s="7">
        <v>-209599.0</v>
      </c>
      <c r="V60" s="7" t="s">
        <v>1666</v>
      </c>
    </row>
    <row r="61">
      <c r="A61" s="7" t="s">
        <v>140</v>
      </c>
      <c r="B61" s="7">
        <v>4081.0</v>
      </c>
      <c r="C61" s="7">
        <v>2.1255567000189E13</v>
      </c>
      <c r="D61" s="7" t="s">
        <v>62</v>
      </c>
      <c r="E61" s="7">
        <v>3.0</v>
      </c>
      <c r="F61" s="7">
        <v>11.608235644774552</v>
      </c>
      <c r="G61" s="7">
        <v>110000.0</v>
      </c>
      <c r="H61" s="7">
        <v>0.0</v>
      </c>
      <c r="I61" s="7">
        <v>1.0</v>
      </c>
      <c r="J61" s="7">
        <v>0.0</v>
      </c>
      <c r="K61" s="7">
        <v>0.0</v>
      </c>
      <c r="L61" s="7">
        <v>0.0</v>
      </c>
      <c r="M61" s="7">
        <v>19.0</v>
      </c>
      <c r="N61" s="7">
        <v>1.0</v>
      </c>
      <c r="O61" s="7">
        <v>13.383599313240728</v>
      </c>
      <c r="P61" s="7">
        <v>-0.005783445023387913</v>
      </c>
      <c r="Q61" s="7">
        <v>0.5636725723007637</v>
      </c>
      <c r="R61" s="7">
        <v>263213.0</v>
      </c>
      <c r="S61" s="7">
        <v>102761.0</v>
      </c>
      <c r="T61" s="7">
        <v>649267.0</v>
      </c>
      <c r="U61" s="7">
        <v>-3755.0</v>
      </c>
      <c r="V61" s="7" t="s">
        <v>1666</v>
      </c>
    </row>
    <row r="62">
      <c r="A62" s="7" t="s">
        <v>141</v>
      </c>
      <c r="B62" s="7">
        <v>14818.0</v>
      </c>
      <c r="C62" s="7">
        <v>2.72185000193E11</v>
      </c>
      <c r="D62" s="7" t="s">
        <v>50</v>
      </c>
      <c r="E62" s="7">
        <v>6.0</v>
      </c>
      <c r="F62" s="7">
        <v>10.691194631509694</v>
      </c>
      <c r="G62" s="7">
        <v>43967.0</v>
      </c>
      <c r="H62" s="7">
        <v>0.0</v>
      </c>
      <c r="I62" s="7">
        <v>0.0</v>
      </c>
      <c r="J62" s="7">
        <v>0.0</v>
      </c>
      <c r="K62" s="7">
        <v>0.0</v>
      </c>
      <c r="L62" s="7">
        <v>0.0</v>
      </c>
      <c r="M62" s="7">
        <v>5.0</v>
      </c>
      <c r="N62" s="7">
        <v>0.0</v>
      </c>
      <c r="O62" s="7">
        <v>10.156849882434335</v>
      </c>
      <c r="P62" s="7">
        <v>-0.006882058446850623</v>
      </c>
      <c r="Q62" s="7">
        <v>0.03547172740326775</v>
      </c>
      <c r="R62" s="7">
        <v>914.0</v>
      </c>
      <c r="S62" s="7">
        <v>0.0</v>
      </c>
      <c r="T62" s="7">
        <v>25767.0</v>
      </c>
      <c r="U62" s="7">
        <v>-177.33</v>
      </c>
      <c r="V62" s="7" t="s">
        <v>1666</v>
      </c>
    </row>
    <row r="63">
      <c r="A63" s="7" t="s">
        <v>142</v>
      </c>
      <c r="B63" s="7">
        <v>4448.0</v>
      </c>
      <c r="C63" s="7">
        <v>6.1080313000191E13</v>
      </c>
      <c r="D63" s="7" t="s">
        <v>60</v>
      </c>
      <c r="E63" s="7">
        <v>1.0</v>
      </c>
      <c r="F63" s="7">
        <v>10.778956289890028</v>
      </c>
      <c r="G63" s="7">
        <v>48000.0</v>
      </c>
      <c r="H63" s="7">
        <v>1.0</v>
      </c>
      <c r="I63" s="7">
        <v>0.0</v>
      </c>
      <c r="J63" s="7">
        <v>0.0</v>
      </c>
      <c r="K63" s="7">
        <v>0.0</v>
      </c>
      <c r="L63" s="7">
        <v>0.0</v>
      </c>
      <c r="M63" s="7">
        <v>1.0</v>
      </c>
      <c r="N63" s="7">
        <v>1.0</v>
      </c>
      <c r="O63" s="7">
        <v>11.905413399287855</v>
      </c>
      <c r="P63" s="7">
        <v>-16.69121202706901</v>
      </c>
      <c r="Q63" s="7">
        <v>97.5829157267705</v>
      </c>
      <c r="R63" s="7">
        <v>3748.0</v>
      </c>
      <c r="S63" s="7">
        <v>1.4444964E7</v>
      </c>
      <c r="T63" s="7">
        <v>148066.0</v>
      </c>
      <c r="U63" s="7">
        <v>-2471401.0</v>
      </c>
      <c r="V63" s="7" t="s">
        <v>1666</v>
      </c>
    </row>
    <row r="64">
      <c r="A64" s="7" t="s">
        <v>143</v>
      </c>
      <c r="B64" s="7">
        <v>17973.0</v>
      </c>
      <c r="C64" s="7">
        <v>2.80002600014E12</v>
      </c>
      <c r="D64" s="7" t="s">
        <v>62</v>
      </c>
      <c r="E64" s="7">
        <v>3.0</v>
      </c>
      <c r="F64" s="7">
        <v>14.900874196232058</v>
      </c>
      <c r="G64" s="7">
        <v>2960516.18</v>
      </c>
      <c r="H64" s="7">
        <v>0.0</v>
      </c>
      <c r="I64" s="7">
        <v>1.0</v>
      </c>
      <c r="J64" s="7">
        <v>0.0</v>
      </c>
      <c r="K64" s="7">
        <v>0.0</v>
      </c>
      <c r="L64" s="7">
        <v>0.0</v>
      </c>
      <c r="M64" s="7">
        <v>15.0</v>
      </c>
      <c r="N64" s="7">
        <v>0.0</v>
      </c>
      <c r="O64" s="7">
        <v>16.860973886244654</v>
      </c>
      <c r="P64" s="7">
        <v>-0.2762083292260885</v>
      </c>
      <c r="Q64" s="7">
        <v>0.37158759316468193</v>
      </c>
      <c r="R64" s="7">
        <v>1982898.0</v>
      </c>
      <c r="S64" s="7">
        <v>5827787.0</v>
      </c>
      <c r="T64" s="7">
        <v>2.1019768E7</v>
      </c>
      <c r="U64" s="7">
        <v>-5805835.0</v>
      </c>
      <c r="V64" s="7" t="s">
        <v>1666</v>
      </c>
    </row>
    <row r="65">
      <c r="A65" s="7" t="s">
        <v>144</v>
      </c>
      <c r="B65" s="7">
        <v>22268.0</v>
      </c>
      <c r="C65" s="7">
        <v>1.0531501000158E13</v>
      </c>
      <c r="D65" s="7" t="s">
        <v>145</v>
      </c>
      <c r="E65" s="7">
        <v>1.0</v>
      </c>
      <c r="F65" s="7">
        <v>12.181616005096183</v>
      </c>
      <c r="G65" s="7">
        <v>195168.0</v>
      </c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6.0</v>
      </c>
      <c r="N65" s="7">
        <v>0.0</v>
      </c>
      <c r="O65" s="7">
        <v>14.949962530027921</v>
      </c>
      <c r="P65" s="7">
        <v>0.0653143671797339</v>
      </c>
      <c r="Q65" s="7">
        <v>0.5219328444824503</v>
      </c>
      <c r="R65" s="7">
        <v>309309.0</v>
      </c>
      <c r="S65" s="7">
        <v>1313625.0</v>
      </c>
      <c r="T65" s="7">
        <v>3109469.0</v>
      </c>
      <c r="U65" s="7">
        <v>203093.0</v>
      </c>
      <c r="V65" s="7" t="s">
        <v>1666</v>
      </c>
    </row>
    <row r="66">
      <c r="A66" s="7" t="s">
        <v>146</v>
      </c>
      <c r="B66" s="7">
        <v>20397.0</v>
      </c>
      <c r="C66" s="7">
        <v>2.509491000126E12</v>
      </c>
      <c r="D66" s="7" t="s">
        <v>145</v>
      </c>
      <c r="E66" s="7">
        <v>1.0</v>
      </c>
      <c r="F66" s="7">
        <v>12.244331357647264</v>
      </c>
      <c r="G66" s="7">
        <v>207800.0</v>
      </c>
      <c r="H66" s="7">
        <v>0.0</v>
      </c>
      <c r="I66" s="7">
        <v>1.0</v>
      </c>
      <c r="J66" s="7">
        <v>0.0</v>
      </c>
      <c r="K66" s="7">
        <v>0.0</v>
      </c>
      <c r="L66" s="7">
        <v>0.0</v>
      </c>
      <c r="M66" s="7">
        <v>5.0</v>
      </c>
      <c r="N66" s="7">
        <v>0.0</v>
      </c>
      <c r="O66" s="7">
        <v>14.480222255123756</v>
      </c>
      <c r="P66" s="7">
        <v>0.19315613216525288</v>
      </c>
      <c r="Q66" s="7">
        <v>0.6965616045845272</v>
      </c>
      <c r="R66" s="7">
        <v>196025.0</v>
      </c>
      <c r="S66" s="7">
        <v>1158042.0</v>
      </c>
      <c r="T66" s="7">
        <v>1943930.0</v>
      </c>
      <c r="U66" s="7">
        <v>375482.0</v>
      </c>
      <c r="V66" s="7" t="s">
        <v>1666</v>
      </c>
    </row>
    <row r="67">
      <c r="A67" s="7" t="s">
        <v>147</v>
      </c>
      <c r="B67" s="7">
        <v>19208.0</v>
      </c>
      <c r="C67" s="7">
        <v>9.38574000105E11</v>
      </c>
      <c r="D67" s="7" t="s">
        <v>60</v>
      </c>
      <c r="E67" s="7">
        <v>1.0</v>
      </c>
      <c r="F67" s="7">
        <v>12.380025952653611</v>
      </c>
      <c r="G67" s="7">
        <v>238000.0</v>
      </c>
      <c r="H67" s="7">
        <v>0.0</v>
      </c>
      <c r="I67" s="7">
        <v>1.0</v>
      </c>
      <c r="J67" s="7">
        <v>0.0</v>
      </c>
      <c r="K67" s="7">
        <v>0.0</v>
      </c>
      <c r="L67" s="7">
        <v>0.0</v>
      </c>
      <c r="M67" s="7">
        <v>16.0</v>
      </c>
      <c r="N67" s="7">
        <v>0.0</v>
      </c>
      <c r="O67" s="7">
        <v>12.11538178024567</v>
      </c>
      <c r="P67" s="7">
        <v>0.13543742472353004</v>
      </c>
      <c r="Q67" s="7">
        <v>0.25276469944158547</v>
      </c>
      <c r="R67" s="7">
        <v>37258.0</v>
      </c>
      <c r="S67" s="7">
        <v>8912.0</v>
      </c>
      <c r="T67" s="7">
        <v>182660.0</v>
      </c>
      <c r="U67" s="7">
        <v>24739.0</v>
      </c>
      <c r="V67" s="7" t="s">
        <v>1666</v>
      </c>
    </row>
    <row r="68">
      <c r="A68" s="7" t="s">
        <v>148</v>
      </c>
      <c r="B68" s="7">
        <v>22411.0</v>
      </c>
      <c r="C68" s="7">
        <v>1.0841050000155E13</v>
      </c>
      <c r="D68" s="7" t="s">
        <v>145</v>
      </c>
      <c r="E68" s="7">
        <v>1.0</v>
      </c>
      <c r="F68" s="7">
        <v>11.462684248533481</v>
      </c>
      <c r="G68" s="7">
        <v>95100.0</v>
      </c>
      <c r="H68" s="7">
        <v>0.0</v>
      </c>
      <c r="I68" s="7">
        <v>1.0</v>
      </c>
      <c r="J68" s="7">
        <v>0.0</v>
      </c>
      <c r="K68" s="7">
        <v>0.0</v>
      </c>
      <c r="L68" s="7">
        <v>0.0</v>
      </c>
      <c r="M68" s="7">
        <v>5.0</v>
      </c>
      <c r="N68" s="7">
        <v>0.0</v>
      </c>
      <c r="O68" s="7">
        <v>14.264815821359807</v>
      </c>
      <c r="P68" s="7">
        <v>0.024450891800337285</v>
      </c>
      <c r="Q68" s="7">
        <v>0.605874211902199</v>
      </c>
      <c r="R68" s="7">
        <v>256842.0</v>
      </c>
      <c r="S68" s="7">
        <v>692698.0</v>
      </c>
      <c r="T68" s="7">
        <v>1567223.0</v>
      </c>
      <c r="U68" s="7">
        <v>38320.0</v>
      </c>
      <c r="V68" s="7" t="s">
        <v>1666</v>
      </c>
    </row>
    <row r="69">
      <c r="A69" s="7" t="s">
        <v>149</v>
      </c>
      <c r="B69" s="7">
        <v>21024.0</v>
      </c>
      <c r="C69" s="7">
        <v>2.41540800015E12</v>
      </c>
      <c r="D69" s="7" t="s">
        <v>145</v>
      </c>
      <c r="E69" s="7">
        <v>1.0</v>
      </c>
      <c r="F69" s="7">
        <v>12.984114980041822</v>
      </c>
      <c r="G69" s="7">
        <v>435441.17</v>
      </c>
      <c r="H69" s="7">
        <v>0.0</v>
      </c>
      <c r="I69" s="7">
        <v>1.0</v>
      </c>
      <c r="J69" s="7">
        <v>0.0</v>
      </c>
      <c r="K69" s="7">
        <v>0.0</v>
      </c>
      <c r="L69" s="7">
        <v>0.0</v>
      </c>
      <c r="M69" s="7">
        <v>4.0</v>
      </c>
      <c r="N69" s="7">
        <v>0.0</v>
      </c>
      <c r="O69" s="7">
        <v>13.435603541469977</v>
      </c>
      <c r="P69" s="7">
        <v>0.3977117373981065</v>
      </c>
      <c r="Q69" s="7">
        <v>0.6393171765910005</v>
      </c>
      <c r="R69" s="7">
        <v>410658.0</v>
      </c>
      <c r="S69" s="7">
        <v>26587.0</v>
      </c>
      <c r="T69" s="7">
        <v>683925.0</v>
      </c>
      <c r="U69" s="7">
        <v>272005.0</v>
      </c>
      <c r="V69" s="7" t="s">
        <v>1666</v>
      </c>
    </row>
    <row r="70">
      <c r="A70" s="7" t="s">
        <v>151</v>
      </c>
      <c r="B70" s="7">
        <v>22071.0</v>
      </c>
      <c r="C70" s="7">
        <v>1.0647979000148E13</v>
      </c>
      <c r="D70" s="7" t="s">
        <v>145</v>
      </c>
      <c r="E70" s="7">
        <v>1.0</v>
      </c>
      <c r="F70" s="7">
        <v>11.867097278690842</v>
      </c>
      <c r="G70" s="7">
        <v>142500.0</v>
      </c>
      <c r="H70" s="7">
        <v>0.0</v>
      </c>
      <c r="I70" s="7">
        <v>0.0</v>
      </c>
      <c r="J70" s="7">
        <v>0.0</v>
      </c>
      <c r="K70" s="7">
        <v>0.0</v>
      </c>
      <c r="L70" s="7">
        <v>0.0</v>
      </c>
      <c r="M70" s="7">
        <v>12.0</v>
      </c>
      <c r="N70" s="7">
        <v>0.0</v>
      </c>
      <c r="O70" s="7">
        <v>15.05131395100168</v>
      </c>
      <c r="P70" s="7">
        <v>0.007481818535823282</v>
      </c>
      <c r="Q70" s="7">
        <v>0.7421629214952478</v>
      </c>
      <c r="R70" s="7">
        <v>332220.0</v>
      </c>
      <c r="S70" s="7">
        <v>2221668.0</v>
      </c>
      <c r="T70" s="7">
        <v>3441142.0</v>
      </c>
      <c r="U70" s="7">
        <v>25746.0</v>
      </c>
      <c r="V70" s="7" t="s">
        <v>1666</v>
      </c>
    </row>
    <row r="71">
      <c r="A71" s="7" t="s">
        <v>152</v>
      </c>
      <c r="B71" s="7">
        <v>20192.0</v>
      </c>
      <c r="C71" s="7">
        <v>2.451848000162E12</v>
      </c>
      <c r="D71" s="7" t="s">
        <v>145</v>
      </c>
      <c r="E71" s="7">
        <v>1.0</v>
      </c>
      <c r="F71" s="7">
        <v>12.984114980041822</v>
      </c>
      <c r="G71" s="7">
        <v>435441.17</v>
      </c>
      <c r="H71" s="7">
        <v>1.0</v>
      </c>
      <c r="I71" s="7">
        <v>1.0</v>
      </c>
      <c r="J71" s="7">
        <v>0.0</v>
      </c>
      <c r="K71" s="7">
        <v>0.0</v>
      </c>
      <c r="L71" s="7">
        <v>0.0</v>
      </c>
      <c r="M71" s="7">
        <v>4.0</v>
      </c>
      <c r="N71" s="7">
        <v>1.0</v>
      </c>
      <c r="O71" s="7">
        <v>14.946356708486098</v>
      </c>
      <c r="P71" s="7">
        <v>0.23556576768313486</v>
      </c>
      <c r="Q71" s="7">
        <v>0.8385486513955983</v>
      </c>
      <c r="R71" s="7">
        <v>711922.0</v>
      </c>
      <c r="S71" s="7">
        <v>1886134.0</v>
      </c>
      <c r="T71" s="7">
        <v>3098277.0</v>
      </c>
      <c r="U71" s="7">
        <v>729848.0</v>
      </c>
      <c r="V71" s="7" t="s">
        <v>1666</v>
      </c>
    </row>
    <row r="72">
      <c r="A72" s="7" t="s">
        <v>154</v>
      </c>
      <c r="B72" s="7">
        <v>22144.0</v>
      </c>
      <c r="C72" s="7">
        <v>1.0324624000118E13</v>
      </c>
      <c r="D72" s="7" t="s">
        <v>145</v>
      </c>
      <c r="E72" s="7">
        <v>1.0</v>
      </c>
      <c r="F72" s="7">
        <v>12.973139743062573</v>
      </c>
      <c r="G72" s="7">
        <v>430688.23</v>
      </c>
      <c r="H72" s="7">
        <v>0.0</v>
      </c>
      <c r="I72" s="7">
        <v>0.0</v>
      </c>
      <c r="J72" s="7">
        <v>0.0</v>
      </c>
      <c r="K72" s="7">
        <v>0.0</v>
      </c>
      <c r="L72" s="7">
        <v>0.0</v>
      </c>
      <c r="M72" s="7">
        <v>5.0</v>
      </c>
      <c r="N72" s="7">
        <v>0.0</v>
      </c>
      <c r="O72" s="7">
        <v>14.728095632362866</v>
      </c>
      <c r="P72" s="7">
        <v>-0.09296786955591341</v>
      </c>
      <c r="Q72" s="7">
        <v>0.5432666346281626</v>
      </c>
      <c r="R72" s="7">
        <v>1120642.0</v>
      </c>
      <c r="S72" s="7">
        <v>232501.0</v>
      </c>
      <c r="T72" s="7">
        <v>2490753.0</v>
      </c>
      <c r="U72" s="7">
        <v>-231560.0</v>
      </c>
      <c r="V72" s="7" t="s">
        <v>1666</v>
      </c>
    </row>
    <row r="73">
      <c r="A73" s="7" t="s">
        <v>155</v>
      </c>
      <c r="B73" s="7">
        <v>21849.0</v>
      </c>
      <c r="C73" s="7">
        <v>3.207703000183E12</v>
      </c>
      <c r="D73" s="7" t="s">
        <v>60</v>
      </c>
      <c r="E73" s="7">
        <v>1.0</v>
      </c>
      <c r="F73" s="7">
        <v>12.14100064878646</v>
      </c>
      <c r="G73" s="7">
        <v>187400.0</v>
      </c>
      <c r="H73" s="7">
        <v>0.0</v>
      </c>
      <c r="I73" s="7">
        <v>1.0</v>
      </c>
      <c r="J73" s="7">
        <v>0.0</v>
      </c>
      <c r="K73" s="7">
        <v>0.0</v>
      </c>
      <c r="L73" s="7">
        <v>0.0</v>
      </c>
      <c r="M73" s="7">
        <v>9.0</v>
      </c>
      <c r="N73" s="7">
        <v>0.0</v>
      </c>
      <c r="O73" s="7">
        <v>14.262755281926985</v>
      </c>
      <c r="P73" s="7">
        <v>0.09050656746784042</v>
      </c>
      <c r="Q73" s="7">
        <v>0.8431525124408806</v>
      </c>
      <c r="R73" s="7">
        <v>272309.0</v>
      </c>
      <c r="S73" s="7">
        <v>1046379.0</v>
      </c>
      <c r="T73" s="7">
        <v>1563997.0</v>
      </c>
      <c r="U73" s="7">
        <v>141552.0</v>
      </c>
      <c r="V73" s="7" t="s">
        <v>1666</v>
      </c>
    </row>
    <row r="74">
      <c r="A74" s="7" t="s">
        <v>156</v>
      </c>
      <c r="B74" s="7">
        <v>4685.0</v>
      </c>
      <c r="C74" s="7">
        <v>9.116278000101E12</v>
      </c>
      <c r="D74" s="7" t="s">
        <v>88</v>
      </c>
      <c r="E74" s="7">
        <v>5.0</v>
      </c>
      <c r="F74" s="7">
        <v>10.929672507268652</v>
      </c>
      <c r="G74" s="7">
        <v>55808.0</v>
      </c>
      <c r="H74" s="7">
        <v>1.0</v>
      </c>
      <c r="I74" s="7">
        <v>0.0</v>
      </c>
      <c r="J74" s="7">
        <v>0.0</v>
      </c>
      <c r="K74" s="7">
        <v>0.0</v>
      </c>
      <c r="L74" s="7">
        <v>0.0</v>
      </c>
      <c r="M74" s="7">
        <v>6.0</v>
      </c>
      <c r="N74" s="7">
        <v>0.0</v>
      </c>
      <c r="O74" s="7">
        <v>11.510312052982076</v>
      </c>
      <c r="P74" s="7">
        <v>-0.12062483080840995</v>
      </c>
      <c r="Q74" s="7">
        <v>3.1959113285675613</v>
      </c>
      <c r="R74" s="7">
        <v>274971.0</v>
      </c>
      <c r="S74" s="7">
        <v>43786.0</v>
      </c>
      <c r="T74" s="7">
        <v>99739.0</v>
      </c>
      <c r="U74" s="7">
        <v>-12031.0</v>
      </c>
      <c r="V74" s="7" t="s">
        <v>1666</v>
      </c>
    </row>
    <row r="75">
      <c r="A75" s="7" t="s">
        <v>157</v>
      </c>
      <c r="B75" s="7">
        <v>4693.0</v>
      </c>
      <c r="C75" s="7">
        <v>9.7191902000194E13</v>
      </c>
      <c r="D75" s="7" t="s">
        <v>86</v>
      </c>
      <c r="E75" s="7">
        <v>4.0</v>
      </c>
      <c r="F75" s="7">
        <v>11.48747995652489</v>
      </c>
      <c r="G75" s="7">
        <v>97487.55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4.0</v>
      </c>
      <c r="N75" s="7">
        <v>1.0</v>
      </c>
      <c r="O75" s="7">
        <v>13.28053738136918</v>
      </c>
      <c r="P75" s="7">
        <v>0.20282745844609304</v>
      </c>
      <c r="Q75" s="7">
        <v>0.5146435370549015</v>
      </c>
      <c r="R75" s="7">
        <v>211818.0</v>
      </c>
      <c r="S75" s="7">
        <v>89601.0</v>
      </c>
      <c r="T75" s="7">
        <v>585685.0</v>
      </c>
      <c r="U75" s="7">
        <v>118793.0</v>
      </c>
      <c r="V75" s="7" t="s">
        <v>1666</v>
      </c>
    </row>
    <row r="76">
      <c r="A76" s="7" t="s">
        <v>158</v>
      </c>
      <c r="B76" s="7">
        <v>4723.0</v>
      </c>
      <c r="C76" s="7">
        <v>6.1022042000118E13</v>
      </c>
      <c r="D76" s="7" t="s">
        <v>62</v>
      </c>
      <c r="E76" s="7">
        <v>3.0</v>
      </c>
      <c r="F76" s="7">
        <v>11.918390573078392</v>
      </c>
      <c r="G76" s="7">
        <v>150000.0</v>
      </c>
      <c r="H76" s="7">
        <v>0.0</v>
      </c>
      <c r="I76" s="7">
        <v>1.0</v>
      </c>
      <c r="J76" s="7">
        <v>0.0</v>
      </c>
      <c r="K76" s="7">
        <v>0.0</v>
      </c>
      <c r="L76" s="7">
        <v>0.0</v>
      </c>
      <c r="M76" s="7">
        <v>5.0</v>
      </c>
      <c r="N76" s="7">
        <v>0.0</v>
      </c>
      <c r="O76" s="7">
        <v>11.266602842583593</v>
      </c>
      <c r="P76" s="7">
        <v>0.024857036856985683</v>
      </c>
      <c r="Q76" s="7">
        <v>0.9577571097777835</v>
      </c>
      <c r="R76" s="7">
        <v>375.0</v>
      </c>
      <c r="S76" s="7">
        <v>74490.0</v>
      </c>
      <c r="T76" s="7">
        <v>78167.0</v>
      </c>
      <c r="U76" s="7">
        <v>1943.0</v>
      </c>
      <c r="V76" s="7" t="s">
        <v>1666</v>
      </c>
    </row>
    <row r="77">
      <c r="A77" s="7" t="s">
        <v>160</v>
      </c>
      <c r="B77" s="7">
        <v>13030.0</v>
      </c>
      <c r="C77" s="7">
        <v>8.9723993000133E13</v>
      </c>
      <c r="D77" s="7" t="s">
        <v>60</v>
      </c>
      <c r="E77" s="7">
        <v>1.0</v>
      </c>
      <c r="F77" s="7">
        <v>11.719939634354555</v>
      </c>
      <c r="G77" s="7">
        <v>123000.0</v>
      </c>
      <c r="H77" s="7">
        <v>0.0</v>
      </c>
      <c r="I77" s="7">
        <v>0.0</v>
      </c>
      <c r="J77" s="7">
        <v>0.0</v>
      </c>
      <c r="K77" s="7">
        <v>0.0</v>
      </c>
      <c r="L77" s="7">
        <v>0.0</v>
      </c>
      <c r="M77" s="7">
        <v>4.0</v>
      </c>
      <c r="N77" s="7">
        <v>1.0</v>
      </c>
      <c r="O77" s="7">
        <v>14.047272067769157</v>
      </c>
      <c r="P77" s="7">
        <v>0.04674739197299533</v>
      </c>
      <c r="Q77" s="7">
        <v>0.5969040758427657</v>
      </c>
      <c r="R77" s="7">
        <v>118426.0</v>
      </c>
      <c r="S77" s="7">
        <v>634162.0</v>
      </c>
      <c r="T77" s="7">
        <v>1260819.0</v>
      </c>
      <c r="U77" s="7">
        <v>58940.0</v>
      </c>
      <c r="V77" s="7" t="s">
        <v>1666</v>
      </c>
    </row>
    <row r="78">
      <c r="A78" s="7" t="s">
        <v>164</v>
      </c>
      <c r="B78" s="7">
        <v>20630.0</v>
      </c>
      <c r="C78" s="7">
        <v>7.820907000146E12</v>
      </c>
      <c r="D78" s="7" t="s">
        <v>62</v>
      </c>
      <c r="E78" s="7">
        <v>3.0</v>
      </c>
      <c r="F78" s="7">
        <v>11.666658829162</v>
      </c>
      <c r="G78" s="7">
        <v>116617.99</v>
      </c>
      <c r="H78" s="7">
        <v>0.0</v>
      </c>
      <c r="I78" s="7">
        <v>0.0</v>
      </c>
      <c r="J78" s="7">
        <v>0.0</v>
      </c>
      <c r="K78" s="7">
        <v>0.0</v>
      </c>
      <c r="L78" s="7">
        <v>0.0</v>
      </c>
      <c r="M78" s="7">
        <v>6.0</v>
      </c>
      <c r="N78" s="7">
        <v>0.0</v>
      </c>
      <c r="O78" s="7">
        <v>11.599314148126288</v>
      </c>
      <c r="P78" s="7">
        <v>-0.14173156123019914</v>
      </c>
      <c r="Q78" s="7">
        <v>0.01650110527136476</v>
      </c>
      <c r="R78" s="7">
        <v>767.0</v>
      </c>
      <c r="S78" s="7">
        <v>1032.0</v>
      </c>
      <c r="T78" s="7">
        <v>109023.0</v>
      </c>
      <c r="U78" s="7">
        <v>-15452.0</v>
      </c>
      <c r="V78" s="7" t="s">
        <v>1666</v>
      </c>
    </row>
    <row r="79">
      <c r="A79" s="7" t="s">
        <v>165</v>
      </c>
      <c r="B79" s="7">
        <v>20044.0</v>
      </c>
      <c r="C79" s="7">
        <v>1.896779000138E12</v>
      </c>
      <c r="D79" s="7" t="s">
        <v>60</v>
      </c>
      <c r="E79" s="7">
        <v>1.0</v>
      </c>
      <c r="F79" s="7">
        <v>13.005829561148378</v>
      </c>
      <c r="G79" s="7">
        <v>445000.0</v>
      </c>
      <c r="H79" s="7">
        <v>0.0</v>
      </c>
      <c r="I79" s="7">
        <v>1.0</v>
      </c>
      <c r="J79" s="7">
        <v>0.0</v>
      </c>
      <c r="K79" s="7">
        <v>0.0</v>
      </c>
      <c r="L79" s="7">
        <v>0.0</v>
      </c>
      <c r="M79" s="7">
        <v>13.0</v>
      </c>
      <c r="N79" s="7">
        <v>0.0</v>
      </c>
      <c r="O79" s="7">
        <v>13.198924338519117</v>
      </c>
      <c r="P79" s="7">
        <v>0.08666614794065775</v>
      </c>
      <c r="Q79" s="7">
        <v>0.45853341336534614</v>
      </c>
      <c r="R79" s="7">
        <v>139468.0</v>
      </c>
      <c r="S79" s="7">
        <v>108041.0</v>
      </c>
      <c r="T79" s="7">
        <v>539784.0</v>
      </c>
      <c r="U79" s="7">
        <v>46781.0</v>
      </c>
      <c r="V79" s="7" t="s">
        <v>1666</v>
      </c>
    </row>
    <row r="80">
      <c r="A80" s="7" t="s">
        <v>167</v>
      </c>
      <c r="B80" s="7">
        <v>14460.0</v>
      </c>
      <c r="C80" s="7">
        <v>7.3178600000118E13</v>
      </c>
      <c r="D80" s="7" t="s">
        <v>62</v>
      </c>
      <c r="E80" s="7">
        <v>3.0</v>
      </c>
      <c r="F80" s="7">
        <v>13.666508103255165</v>
      </c>
      <c r="G80" s="7">
        <v>861567.0</v>
      </c>
      <c r="H80" s="7">
        <v>0.0</v>
      </c>
      <c r="I80" s="7">
        <v>1.0</v>
      </c>
      <c r="J80" s="7">
        <v>0.0</v>
      </c>
      <c r="K80" s="7">
        <v>0.0</v>
      </c>
      <c r="L80" s="7">
        <v>0.0</v>
      </c>
      <c r="M80" s="7">
        <v>19.0</v>
      </c>
      <c r="N80" s="7">
        <v>0.0</v>
      </c>
      <c r="O80" s="7">
        <v>15.989953595446794</v>
      </c>
      <c r="P80" s="7">
        <v>0.20009095989171202</v>
      </c>
      <c r="Q80" s="7">
        <v>0.37426903576149184</v>
      </c>
      <c r="R80" s="7">
        <v>1212461.0</v>
      </c>
      <c r="S80" s="7">
        <v>2080090.0</v>
      </c>
      <c r="T80" s="7">
        <v>8797284.0</v>
      </c>
      <c r="U80" s="7">
        <v>1760257.0</v>
      </c>
      <c r="V80" s="7" t="s">
        <v>1666</v>
      </c>
    </row>
    <row r="81">
      <c r="A81" s="7" t="s">
        <v>168</v>
      </c>
      <c r="B81" s="7">
        <v>16632.0</v>
      </c>
      <c r="C81" s="7">
        <v>2.193750000152E12</v>
      </c>
      <c r="D81" s="7" t="s">
        <v>88</v>
      </c>
      <c r="E81" s="7">
        <v>5.0</v>
      </c>
      <c r="F81" s="7">
        <v>11.918390573078392</v>
      </c>
      <c r="G81" s="7">
        <v>150000.0</v>
      </c>
      <c r="H81" s="7">
        <v>0.0</v>
      </c>
      <c r="I81" s="7">
        <v>0.0</v>
      </c>
      <c r="J81" s="7">
        <v>0.0</v>
      </c>
      <c r="K81" s="7">
        <v>0.0</v>
      </c>
      <c r="L81" s="7">
        <v>0.0</v>
      </c>
      <c r="M81" s="7">
        <v>13.0</v>
      </c>
      <c r="N81" s="7">
        <v>0.0</v>
      </c>
      <c r="O81" s="7">
        <v>12.776571850781782</v>
      </c>
      <c r="P81" s="7">
        <v>0.33694712149902495</v>
      </c>
      <c r="Q81" s="7">
        <v>0.2724698301444196</v>
      </c>
      <c r="R81" s="7">
        <v>34308.0</v>
      </c>
      <c r="S81" s="7">
        <v>62100.0</v>
      </c>
      <c r="T81" s="7">
        <v>353830.0</v>
      </c>
      <c r="U81" s="7">
        <v>119222.0</v>
      </c>
      <c r="V81" s="7" t="s">
        <v>1666</v>
      </c>
    </row>
    <row r="82">
      <c r="A82" s="7" t="s">
        <v>169</v>
      </c>
      <c r="B82" s="7">
        <v>19623.0</v>
      </c>
      <c r="C82" s="7">
        <v>6.1486650000183E13</v>
      </c>
      <c r="D82" s="7" t="s">
        <v>48</v>
      </c>
      <c r="E82" s="7">
        <v>8.0</v>
      </c>
      <c r="F82" s="7">
        <v>14.143374420048886</v>
      </c>
      <c r="G82" s="7">
        <v>1388000.0</v>
      </c>
      <c r="H82" s="7">
        <v>0.0</v>
      </c>
      <c r="I82" s="7">
        <v>1.0</v>
      </c>
      <c r="J82" s="7">
        <v>1.0</v>
      </c>
      <c r="K82" s="7">
        <v>3.0</v>
      </c>
      <c r="L82" s="7">
        <v>0.0</v>
      </c>
      <c r="M82" s="7">
        <v>22.0</v>
      </c>
      <c r="N82" s="7">
        <v>0.0</v>
      </c>
      <c r="O82" s="7">
        <v>16.171592056712832</v>
      </c>
      <c r="P82" s="7">
        <v>-0.014294662549959562</v>
      </c>
      <c r="Q82" s="7">
        <v>0.6647973578353997</v>
      </c>
      <c r="R82" s="7">
        <v>1856960.0</v>
      </c>
      <c r="S82" s="7">
        <v>5156341.0</v>
      </c>
      <c r="T82" s="7">
        <v>1.0549532E7</v>
      </c>
      <c r="U82" s="7">
        <v>-150802.0</v>
      </c>
      <c r="V82" s="7" t="s">
        <v>1666</v>
      </c>
    </row>
    <row r="83">
      <c r="A83" s="7" t="s">
        <v>171</v>
      </c>
      <c r="B83" s="7">
        <v>9342.0</v>
      </c>
      <c r="C83" s="7">
        <v>9.2665611000177E13</v>
      </c>
      <c r="D83" s="7" t="s">
        <v>48</v>
      </c>
      <c r="E83" s="7">
        <v>8.0</v>
      </c>
      <c r="F83" s="7">
        <v>12.774223335915433</v>
      </c>
      <c r="G83" s="7">
        <v>353000.0</v>
      </c>
      <c r="H83" s="7">
        <v>0.0</v>
      </c>
      <c r="I83" s="7">
        <v>1.0</v>
      </c>
      <c r="J83" s="7">
        <v>0.0</v>
      </c>
      <c r="K83" s="7">
        <v>0.0</v>
      </c>
      <c r="L83" s="7">
        <v>0.0</v>
      </c>
      <c r="M83" s="7">
        <v>8.0</v>
      </c>
      <c r="N83" s="7">
        <v>0.0</v>
      </c>
      <c r="O83" s="7">
        <v>14.59705315728601</v>
      </c>
      <c r="P83" s="7">
        <v>0.025700280112044817</v>
      </c>
      <c r="Q83" s="7">
        <v>0.5374306585379249</v>
      </c>
      <c r="R83" s="7">
        <v>668536.0</v>
      </c>
      <c r="S83" s="7">
        <v>505664.0</v>
      </c>
      <c r="T83" s="7">
        <v>2184840.0</v>
      </c>
      <c r="U83" s="7">
        <v>56151.0</v>
      </c>
      <c r="V83" s="7" t="s">
        <v>1666</v>
      </c>
    </row>
    <row r="84">
      <c r="A84" s="7" t="s">
        <v>173</v>
      </c>
      <c r="B84" s="7">
        <v>5207.0</v>
      </c>
      <c r="C84" s="7">
        <v>8.4683408000103E13</v>
      </c>
      <c r="D84" s="7" t="s">
        <v>62</v>
      </c>
      <c r="E84" s="7">
        <v>3.0</v>
      </c>
      <c r="F84" s="7">
        <v>11.77528972943772</v>
      </c>
      <c r="G84" s="7">
        <v>130000.0</v>
      </c>
      <c r="H84" s="7">
        <v>0.0</v>
      </c>
      <c r="I84" s="7">
        <v>0.0</v>
      </c>
      <c r="J84" s="7">
        <v>0.0</v>
      </c>
      <c r="K84" s="7">
        <v>0.0</v>
      </c>
      <c r="L84" s="7">
        <v>0.0</v>
      </c>
      <c r="M84" s="7">
        <v>16.0</v>
      </c>
      <c r="N84" s="7">
        <v>0.0</v>
      </c>
      <c r="O84" s="7">
        <v>13.66686204674047</v>
      </c>
      <c r="P84" s="7">
        <v>0.09748083242059145</v>
      </c>
      <c r="Q84" s="7">
        <v>0.3020947426067908</v>
      </c>
      <c r="R84" s="7">
        <v>88953.0</v>
      </c>
      <c r="S84" s="7">
        <v>171414.0</v>
      </c>
      <c r="T84" s="7">
        <v>861872.0</v>
      </c>
      <c r="U84" s="7">
        <v>84016.0</v>
      </c>
      <c r="V84" s="7" t="s">
        <v>1666</v>
      </c>
    </row>
    <row r="85">
      <c r="A85" s="7" t="s">
        <v>174</v>
      </c>
      <c r="B85" s="7">
        <v>18597.0</v>
      </c>
      <c r="C85" s="7">
        <v>3.303999000136E12</v>
      </c>
      <c r="D85" s="7" t="s">
        <v>60</v>
      </c>
      <c r="E85" s="7">
        <v>1.0</v>
      </c>
      <c r="F85" s="7">
        <v>10.308952660644293</v>
      </c>
      <c r="G85" s="7">
        <v>30000.0</v>
      </c>
      <c r="H85" s="7">
        <v>1.0</v>
      </c>
      <c r="I85" s="7">
        <v>0.0</v>
      </c>
      <c r="J85" s="7">
        <v>0.0</v>
      </c>
      <c r="K85" s="7">
        <v>0.0</v>
      </c>
      <c r="L85" s="7">
        <v>0.0</v>
      </c>
      <c r="M85" s="7">
        <v>7.0</v>
      </c>
      <c r="N85" s="7">
        <v>0.0</v>
      </c>
      <c r="O85" s="7">
        <v>10.151128575450725</v>
      </c>
      <c r="P85" s="7">
        <v>0.009094457455113192</v>
      </c>
      <c r="Q85" s="7">
        <v>0.802888368462139</v>
      </c>
      <c r="R85" s="7">
        <v>12015.0</v>
      </c>
      <c r="S85" s="7">
        <v>8555.0</v>
      </c>
      <c r="T85" s="7">
        <v>25620.0</v>
      </c>
      <c r="U85" s="7">
        <v>233.0</v>
      </c>
      <c r="V85" s="7" t="s">
        <v>1666</v>
      </c>
    </row>
    <row r="86">
      <c r="A86" s="7" t="s">
        <v>175</v>
      </c>
      <c r="B86" s="7">
        <v>21091.0</v>
      </c>
      <c r="C86" s="7">
        <v>9.7837181000147E13</v>
      </c>
      <c r="D86" s="7" t="s">
        <v>88</v>
      </c>
      <c r="E86" s="7">
        <v>5.0</v>
      </c>
      <c r="F86" s="7">
        <v>14.348488986371398</v>
      </c>
      <c r="G86" s="7">
        <v>1704000.0</v>
      </c>
      <c r="H86" s="7">
        <v>0.0</v>
      </c>
      <c r="I86" s="7">
        <v>1.0</v>
      </c>
      <c r="J86" s="7">
        <v>0.0</v>
      </c>
      <c r="K86" s="7">
        <v>0.0</v>
      </c>
      <c r="L86" s="7">
        <v>0.0</v>
      </c>
      <c r="M86" s="7">
        <v>20.0</v>
      </c>
      <c r="N86" s="7">
        <v>0.0</v>
      </c>
      <c r="O86" s="7">
        <v>16.043682185992573</v>
      </c>
      <c r="P86" s="7">
        <v>0.04888699388271611</v>
      </c>
      <c r="Q86" s="7">
        <v>0.4412452689780044</v>
      </c>
      <c r="R86" s="7">
        <v>1918806.0</v>
      </c>
      <c r="S86" s="7">
        <v>2177220.0</v>
      </c>
      <c r="T86" s="7">
        <v>9282878.0</v>
      </c>
      <c r="U86" s="7">
        <v>453812.0</v>
      </c>
      <c r="V86" s="7" t="s">
        <v>1666</v>
      </c>
    </row>
    <row r="87">
      <c r="A87" s="7" t="s">
        <v>176</v>
      </c>
      <c r="B87" s="7">
        <v>21903.0</v>
      </c>
      <c r="C87" s="7">
        <v>8.87387300011E12</v>
      </c>
      <c r="D87" s="7" t="s">
        <v>145</v>
      </c>
      <c r="E87" s="7">
        <v>1.0</v>
      </c>
      <c r="F87" s="7">
        <v>14.338699440713663</v>
      </c>
      <c r="G87" s="7">
        <v>1687400.0</v>
      </c>
      <c r="H87" s="7">
        <v>0.0</v>
      </c>
      <c r="I87" s="7">
        <v>1.0</v>
      </c>
      <c r="J87" s="7">
        <v>0.0</v>
      </c>
      <c r="K87" s="7">
        <v>0.0</v>
      </c>
      <c r="L87" s="7">
        <v>0.0</v>
      </c>
      <c r="M87" s="7">
        <v>10.0</v>
      </c>
      <c r="N87" s="7">
        <v>0.0</v>
      </c>
      <c r="O87" s="7">
        <v>15.51622069042346</v>
      </c>
      <c r="P87" s="7">
        <v>0.07586736806286278</v>
      </c>
      <c r="Q87" s="7">
        <v>0.7902534869609094</v>
      </c>
      <c r="R87" s="7">
        <v>1013329.0</v>
      </c>
      <c r="S87" s="7">
        <v>3315550.0</v>
      </c>
      <c r="T87" s="7">
        <v>5477836.0</v>
      </c>
      <c r="U87" s="7">
        <v>415589.0</v>
      </c>
      <c r="V87" s="7" t="s">
        <v>1666</v>
      </c>
    </row>
    <row r="88">
      <c r="A88" s="7" t="s">
        <v>177</v>
      </c>
      <c r="B88" s="7">
        <v>19453.0</v>
      </c>
      <c r="C88" s="7">
        <v>4.14945400018E12</v>
      </c>
      <c r="D88" s="7" t="s">
        <v>60</v>
      </c>
      <c r="E88" s="7">
        <v>1.0</v>
      </c>
      <c r="F88" s="7">
        <v>14.545857179513325</v>
      </c>
      <c r="G88" s="7">
        <v>2075800.0</v>
      </c>
      <c r="H88" s="7">
        <v>0.0</v>
      </c>
      <c r="I88" s="7">
        <v>1.0</v>
      </c>
      <c r="J88" s="7">
        <v>1.0</v>
      </c>
      <c r="K88" s="7">
        <v>3.0</v>
      </c>
      <c r="L88" s="7">
        <v>0.0</v>
      </c>
      <c r="M88" s="7">
        <v>21.0</v>
      </c>
      <c r="N88" s="7">
        <v>0.0</v>
      </c>
      <c r="O88" s="7">
        <v>14.258930193335203</v>
      </c>
      <c r="P88" s="7">
        <v>-0.27213153053928496</v>
      </c>
      <c r="Q88" s="7">
        <v>0.9639409098436098</v>
      </c>
      <c r="R88" s="7">
        <v>327883.0</v>
      </c>
      <c r="S88" s="7">
        <v>1173962.0</v>
      </c>
      <c r="T88" s="7">
        <v>1558026.0</v>
      </c>
      <c r="U88" s="7">
        <v>-423988.0</v>
      </c>
      <c r="V88" s="7" t="s">
        <v>1666</v>
      </c>
    </row>
    <row r="89">
      <c r="A89" s="7" t="s">
        <v>178</v>
      </c>
      <c r="B89" s="7">
        <v>19763.0</v>
      </c>
      <c r="C89" s="7">
        <v>3.983431000103E12</v>
      </c>
      <c r="D89" s="7" t="s">
        <v>55</v>
      </c>
      <c r="E89" s="7">
        <v>10.0</v>
      </c>
      <c r="F89" s="7">
        <v>15.071670316544806</v>
      </c>
      <c r="G89" s="7">
        <v>3511908.98</v>
      </c>
      <c r="H89" s="7">
        <v>0.0</v>
      </c>
      <c r="I89" s="7">
        <v>1.0</v>
      </c>
      <c r="J89" s="7">
        <v>1.0</v>
      </c>
      <c r="K89" s="7">
        <v>2.0</v>
      </c>
      <c r="L89" s="7">
        <v>0.0</v>
      </c>
      <c r="M89" s="7">
        <v>20.0</v>
      </c>
      <c r="N89" s="7">
        <v>0.0</v>
      </c>
      <c r="O89" s="7">
        <v>16.251218297557568</v>
      </c>
      <c r="P89" s="7">
        <v>0.13200543317033298</v>
      </c>
      <c r="Q89" s="7">
        <v>0.11404344277843444</v>
      </c>
      <c r="R89" s="7">
        <v>758096.0</v>
      </c>
      <c r="S89" s="7">
        <v>544725.0</v>
      </c>
      <c r="T89" s="7">
        <v>1.1423901E7</v>
      </c>
      <c r="U89" s="7">
        <v>1508017.0</v>
      </c>
      <c r="V89" s="7" t="s">
        <v>1666</v>
      </c>
    </row>
    <row r="90">
      <c r="A90" s="7" t="s">
        <v>179</v>
      </c>
      <c r="B90" s="7">
        <v>15342.0</v>
      </c>
      <c r="C90" s="7">
        <v>2.8152650000171E13</v>
      </c>
      <c r="D90" s="7" t="s">
        <v>52</v>
      </c>
      <c r="E90" s="7">
        <v>10.0</v>
      </c>
      <c r="F90" s="7">
        <v>13.252043749358263</v>
      </c>
      <c r="G90" s="7">
        <v>569232.22</v>
      </c>
      <c r="H90" s="7">
        <v>0.0</v>
      </c>
      <c r="I90" s="7">
        <v>1.0</v>
      </c>
      <c r="J90" s="7">
        <v>0.0</v>
      </c>
      <c r="K90" s="7">
        <v>0.0</v>
      </c>
      <c r="L90" s="7">
        <v>0.0</v>
      </c>
      <c r="M90" s="7">
        <v>13.0</v>
      </c>
      <c r="N90" s="7">
        <v>0.0</v>
      </c>
      <c r="O90" s="7">
        <v>15.485849195271323</v>
      </c>
      <c r="P90" s="7">
        <v>0.05311606187994769</v>
      </c>
      <c r="Q90" s="7">
        <v>0.7962047938950317</v>
      </c>
      <c r="R90" s="7">
        <v>1946749.0</v>
      </c>
      <c r="S90" s="7">
        <v>2284257.0</v>
      </c>
      <c r="T90" s="7">
        <v>5313967.0</v>
      </c>
      <c r="U90" s="7">
        <v>282257.0</v>
      </c>
      <c r="V90" s="7" t="s">
        <v>1666</v>
      </c>
    </row>
    <row r="91">
      <c r="A91" s="7" t="s">
        <v>180</v>
      </c>
      <c r="B91" s="7">
        <v>16985.0</v>
      </c>
      <c r="C91" s="7">
        <v>2.302100000106E12</v>
      </c>
      <c r="D91" s="7" t="s">
        <v>52</v>
      </c>
      <c r="E91" s="7">
        <v>10.0</v>
      </c>
      <c r="F91" s="7">
        <v>13.449286364728412</v>
      </c>
      <c r="G91" s="7">
        <v>693347.34</v>
      </c>
      <c r="H91" s="7">
        <v>0.0</v>
      </c>
      <c r="I91" s="7">
        <v>1.0</v>
      </c>
      <c r="J91" s="7">
        <v>0.0</v>
      </c>
      <c r="K91" s="7">
        <v>0.0</v>
      </c>
      <c r="L91" s="7">
        <v>0.0</v>
      </c>
      <c r="M91" s="7">
        <v>12.0</v>
      </c>
      <c r="N91" s="7">
        <v>0.0</v>
      </c>
      <c r="O91" s="7">
        <v>15.623365464546103</v>
      </c>
      <c r="P91" s="7">
        <v>0.0613830195852168</v>
      </c>
      <c r="Q91" s="7">
        <v>0.8379685680050724</v>
      </c>
      <c r="R91" s="7">
        <v>2323588.0</v>
      </c>
      <c r="S91" s="7">
        <v>2785803.0</v>
      </c>
      <c r="T91" s="7">
        <v>6097354.0</v>
      </c>
      <c r="U91" s="7">
        <v>374274.0</v>
      </c>
      <c r="V91" s="7" t="s">
        <v>1666</v>
      </c>
    </row>
    <row r="92">
      <c r="A92" s="7" t="s">
        <v>181</v>
      </c>
      <c r="B92" s="7">
        <v>5380.0</v>
      </c>
      <c r="C92" s="7">
        <v>8.2643537000134E13</v>
      </c>
      <c r="D92" s="7" t="s">
        <v>60</v>
      </c>
      <c r="E92" s="7">
        <v>1.0</v>
      </c>
      <c r="F92" s="7">
        <v>11.390757830996021</v>
      </c>
      <c r="G92" s="7">
        <v>88500.0</v>
      </c>
      <c r="H92" s="7">
        <v>0.0</v>
      </c>
      <c r="I92" s="7">
        <v>0.0</v>
      </c>
      <c r="J92" s="7">
        <v>0.0</v>
      </c>
      <c r="K92" s="7">
        <v>0.0</v>
      </c>
      <c r="L92" s="7">
        <v>0.0</v>
      </c>
      <c r="M92" s="7">
        <v>7.0</v>
      </c>
      <c r="N92" s="7">
        <v>0.0</v>
      </c>
      <c r="O92" s="7">
        <v>12.91560977406972</v>
      </c>
      <c r="P92" s="7">
        <v>0.06207914217554905</v>
      </c>
      <c r="Q92" s="7">
        <v>0.5483632965249257</v>
      </c>
      <c r="R92" s="7">
        <v>132236.0</v>
      </c>
      <c r="S92" s="7">
        <v>90734.0</v>
      </c>
      <c r="T92" s="7">
        <v>406610.0</v>
      </c>
      <c r="U92" s="7">
        <v>25242.0</v>
      </c>
      <c r="V92" s="7" t="s">
        <v>1666</v>
      </c>
    </row>
    <row r="93">
      <c r="A93" s="7" t="s">
        <v>184</v>
      </c>
      <c r="B93" s="7">
        <v>17485.0</v>
      </c>
      <c r="C93" s="7">
        <v>2.328280000197E12</v>
      </c>
      <c r="D93" s="7" t="s">
        <v>55</v>
      </c>
      <c r="E93" s="7">
        <v>10.0</v>
      </c>
      <c r="F93" s="7">
        <v>13.62871508812959</v>
      </c>
      <c r="G93" s="7">
        <v>829613.4</v>
      </c>
      <c r="H93" s="7">
        <v>0.0</v>
      </c>
      <c r="I93" s="7">
        <v>1.0</v>
      </c>
      <c r="J93" s="7">
        <v>1.0</v>
      </c>
      <c r="K93" s="7">
        <v>3.0</v>
      </c>
      <c r="L93" s="7">
        <v>0.0</v>
      </c>
      <c r="M93" s="7">
        <v>22.0</v>
      </c>
      <c r="N93" s="7">
        <v>0.0</v>
      </c>
      <c r="O93" s="7">
        <v>16.043156564293827</v>
      </c>
      <c r="P93" s="7">
        <v>0.06380685492563053</v>
      </c>
      <c r="Q93" s="7">
        <v>0.6785945246820435</v>
      </c>
      <c r="R93" s="7">
        <v>3054000.0</v>
      </c>
      <c r="S93" s="7">
        <v>3242000.0</v>
      </c>
      <c r="T93" s="7">
        <v>9278000.0</v>
      </c>
      <c r="U93" s="7">
        <v>592000.0</v>
      </c>
      <c r="V93" s="7" t="s">
        <v>1666</v>
      </c>
    </row>
    <row r="94">
      <c r="A94" s="7" t="s">
        <v>185</v>
      </c>
      <c r="B94" s="7">
        <v>14176.0</v>
      </c>
      <c r="C94" s="7">
        <v>6.1695227000193E13</v>
      </c>
      <c r="D94" s="7" t="s">
        <v>55</v>
      </c>
      <c r="E94" s="7">
        <v>10.0</v>
      </c>
      <c r="F94" s="7">
        <v>14.140541881938471</v>
      </c>
      <c r="G94" s="7">
        <v>1384074.0</v>
      </c>
      <c r="H94" s="7">
        <v>0.0</v>
      </c>
      <c r="I94" s="7">
        <v>1.0</v>
      </c>
      <c r="J94" s="7">
        <v>0.0</v>
      </c>
      <c r="K94" s="7">
        <v>0.0</v>
      </c>
      <c r="L94" s="7">
        <v>0.0</v>
      </c>
      <c r="M94" s="7">
        <v>18.0</v>
      </c>
      <c r="N94" s="7">
        <v>0.0</v>
      </c>
      <c r="O94" s="7">
        <v>17.225196840073902</v>
      </c>
      <c r="P94" s="7">
        <v>0.03241750634449629</v>
      </c>
      <c r="Q94" s="7">
        <v>0.9107925630403291</v>
      </c>
      <c r="R94" s="7">
        <v>8381670.0</v>
      </c>
      <c r="S94" s="7">
        <v>1.9175043E7</v>
      </c>
      <c r="T94" s="7">
        <v>3.0255751E7</v>
      </c>
      <c r="U94" s="7">
        <v>980816.0</v>
      </c>
      <c r="V94" s="7" t="s">
        <v>1666</v>
      </c>
    </row>
    <row r="95">
      <c r="A95" s="7" t="s">
        <v>186</v>
      </c>
      <c r="B95" s="7">
        <v>16993.0</v>
      </c>
      <c r="C95" s="7">
        <v>2.302101000142E12</v>
      </c>
      <c r="D95" s="7" t="s">
        <v>55</v>
      </c>
      <c r="E95" s="7">
        <v>10.0</v>
      </c>
      <c r="F95" s="7">
        <v>10.827851210477077</v>
      </c>
      <c r="G95" s="7">
        <v>50405.28</v>
      </c>
      <c r="H95" s="7">
        <v>0.0</v>
      </c>
      <c r="I95" s="7">
        <v>1.0</v>
      </c>
      <c r="J95" s="7">
        <v>1.0</v>
      </c>
      <c r="K95" s="7">
        <v>5.0</v>
      </c>
      <c r="L95" s="7">
        <v>0.0</v>
      </c>
      <c r="M95" s="7">
        <v>24.0</v>
      </c>
      <c r="N95" s="7">
        <v>0.0</v>
      </c>
      <c r="O95" s="7">
        <v>14.312900120772555</v>
      </c>
      <c r="P95" s="7">
        <v>0.12070191185601271</v>
      </c>
      <c r="Q95" s="7">
        <v>0.5630607209945373</v>
      </c>
      <c r="R95" s="7">
        <v>366577.0</v>
      </c>
      <c r="S95" s="7">
        <v>559333.0</v>
      </c>
      <c r="T95" s="7">
        <v>1644423.0</v>
      </c>
      <c r="U95" s="7">
        <v>198485.0</v>
      </c>
      <c r="V95" s="7" t="s">
        <v>1666</v>
      </c>
    </row>
    <row r="96">
      <c r="A96" s="7" t="s">
        <v>187</v>
      </c>
      <c r="B96" s="7">
        <v>15458.0</v>
      </c>
      <c r="C96" s="7">
        <v>4.2331462000131E13</v>
      </c>
      <c r="D96" s="7" t="s">
        <v>60</v>
      </c>
      <c r="E96" s="7">
        <v>1.0</v>
      </c>
      <c r="F96" s="7">
        <v>11.243017296680085</v>
      </c>
      <c r="G96" s="7">
        <v>76344.96</v>
      </c>
      <c r="H96" s="7">
        <v>0.0</v>
      </c>
      <c r="I96" s="7">
        <v>0.0</v>
      </c>
      <c r="J96" s="7">
        <v>0.0</v>
      </c>
      <c r="K96" s="7">
        <v>0.0</v>
      </c>
      <c r="L96" s="7">
        <v>0.0</v>
      </c>
      <c r="M96" s="7">
        <v>4.0</v>
      </c>
      <c r="N96" s="7">
        <v>0.0</v>
      </c>
      <c r="O96" s="7">
        <v>10.660383880259971</v>
      </c>
      <c r="P96" s="7">
        <v>0.37288016325381745</v>
      </c>
      <c r="Q96" s="7">
        <v>0.3905190814627167</v>
      </c>
      <c r="R96" s="7">
        <v>1235.0</v>
      </c>
      <c r="S96" s="7">
        <v>15414.0</v>
      </c>
      <c r="T96" s="7">
        <v>42633.0</v>
      </c>
      <c r="U96" s="7">
        <v>15897.0</v>
      </c>
      <c r="V96" s="7" t="s">
        <v>1666</v>
      </c>
    </row>
    <row r="97">
      <c r="A97" s="7" t="s">
        <v>188</v>
      </c>
      <c r="B97" s="7">
        <v>20087.0</v>
      </c>
      <c r="C97" s="7">
        <v>7.689002000189E12</v>
      </c>
      <c r="D97" s="7" t="s">
        <v>60</v>
      </c>
      <c r="E97" s="7">
        <v>1.0</v>
      </c>
      <c r="F97" s="7">
        <v>10.043466862589568</v>
      </c>
      <c r="G97" s="7">
        <v>23005.0</v>
      </c>
      <c r="H97" s="7">
        <v>0.0</v>
      </c>
      <c r="I97" s="7">
        <v>1.0</v>
      </c>
      <c r="J97" s="7">
        <v>1.0</v>
      </c>
      <c r="K97" s="7">
        <v>1.0</v>
      </c>
      <c r="L97" s="7">
        <v>0.0</v>
      </c>
      <c r="M97" s="7">
        <v>25.0</v>
      </c>
      <c r="N97" s="7">
        <v>0.0</v>
      </c>
      <c r="O97" s="7">
        <v>17.14320326237681</v>
      </c>
      <c r="P97" s="7">
        <v>-0.12972734331125035</v>
      </c>
      <c r="Q97" s="7">
        <v>0.4730740030639356</v>
      </c>
      <c r="R97" s="7">
        <v>4871484.0</v>
      </c>
      <c r="S97" s="7">
        <v>8314959.0</v>
      </c>
      <c r="T97" s="7">
        <v>2.7873954E7</v>
      </c>
      <c r="U97" s="7">
        <v>-3616014.0</v>
      </c>
      <c r="V97" s="7" t="s">
        <v>1666</v>
      </c>
    </row>
    <row r="98">
      <c r="A98" s="7" t="s">
        <v>190</v>
      </c>
      <c r="B98" s="7">
        <v>22365.0</v>
      </c>
      <c r="C98" s="7">
        <v>1.166902100011E13</v>
      </c>
      <c r="D98" s="7" t="s">
        <v>191</v>
      </c>
      <c r="E98" s="7">
        <v>7.0</v>
      </c>
      <c r="F98" s="7">
        <v>13.316112111270753</v>
      </c>
      <c r="G98" s="7">
        <v>606895.63</v>
      </c>
      <c r="H98" s="7">
        <v>0.0</v>
      </c>
      <c r="I98" s="7">
        <v>1.0</v>
      </c>
      <c r="J98" s="7">
        <v>0.0</v>
      </c>
      <c r="K98" s="7">
        <v>0.0</v>
      </c>
      <c r="L98" s="7">
        <v>0.0</v>
      </c>
      <c r="M98" s="7">
        <v>9.0</v>
      </c>
      <c r="N98" s="7">
        <v>0.0</v>
      </c>
      <c r="O98" s="7">
        <v>14.833950936168081</v>
      </c>
      <c r="P98" s="7">
        <v>0.04476658915017048</v>
      </c>
      <c r="Q98" s="7">
        <v>0.004836986022833116</v>
      </c>
      <c r="R98" s="7">
        <v>13393.0</v>
      </c>
      <c r="S98" s="7">
        <v>0.0</v>
      </c>
      <c r="T98" s="7">
        <v>2768873.0</v>
      </c>
      <c r="U98" s="7">
        <v>123953.0</v>
      </c>
      <c r="V98" s="7" t="s">
        <v>1666</v>
      </c>
    </row>
    <row r="99">
      <c r="A99" s="7" t="s">
        <v>192</v>
      </c>
      <c r="B99" s="7">
        <v>5576.0</v>
      </c>
      <c r="C99" s="7">
        <v>1.541382600015E13</v>
      </c>
      <c r="D99" s="7" t="s">
        <v>52</v>
      </c>
      <c r="E99" s="7">
        <v>10.0</v>
      </c>
      <c r="F99" s="7">
        <v>16.000325115223813</v>
      </c>
      <c r="G99" s="7">
        <v>8889000.0</v>
      </c>
      <c r="H99" s="7">
        <v>0.0</v>
      </c>
      <c r="I99" s="7">
        <v>1.0</v>
      </c>
      <c r="J99" s="7">
        <v>0.0</v>
      </c>
      <c r="K99" s="7">
        <v>0.0</v>
      </c>
      <c r="L99" s="7">
        <v>0.0</v>
      </c>
      <c r="M99" s="7">
        <v>11.0</v>
      </c>
      <c r="N99" s="7">
        <v>0.0</v>
      </c>
      <c r="O99" s="7">
        <v>15.183819140318688</v>
      </c>
      <c r="P99" s="7">
        <v>0.08714485707740474</v>
      </c>
      <c r="Q99" s="7">
        <v>0.7364988418560847</v>
      </c>
      <c r="R99" s="7">
        <v>1195163.0</v>
      </c>
      <c r="S99" s="7">
        <v>1698320.0</v>
      </c>
      <c r="T99" s="7">
        <v>3928700.0</v>
      </c>
      <c r="U99" s="7">
        <v>342366.0</v>
      </c>
      <c r="V99" s="7" t="s">
        <v>1666</v>
      </c>
    </row>
    <row r="100">
      <c r="A100" s="7" t="s">
        <v>194</v>
      </c>
      <c r="B100" s="7">
        <v>21938.0</v>
      </c>
      <c r="C100" s="7">
        <v>9.09518300014E12</v>
      </c>
      <c r="D100" s="7" t="s">
        <v>55</v>
      </c>
      <c r="E100" s="7">
        <v>10.0</v>
      </c>
      <c r="F100" s="7">
        <v>14.004476657476898</v>
      </c>
      <c r="G100" s="7">
        <v>1208000.0</v>
      </c>
      <c r="H100" s="7">
        <v>0.0</v>
      </c>
      <c r="I100" s="7">
        <v>1.0</v>
      </c>
      <c r="J100" s="7">
        <v>0.0</v>
      </c>
      <c r="K100" s="7">
        <v>0.0</v>
      </c>
      <c r="L100" s="7">
        <v>0.0</v>
      </c>
      <c r="M100" s="7">
        <v>13.0</v>
      </c>
      <c r="N100" s="7">
        <v>0.0</v>
      </c>
      <c r="O100" s="7">
        <v>15.007336284354006</v>
      </c>
      <c r="P100" s="7">
        <v>0.11142581066767727</v>
      </c>
      <c r="Q100" s="7">
        <v>0.6593021504435957</v>
      </c>
      <c r="R100" s="7">
        <v>799126.0</v>
      </c>
      <c r="S100" s="7">
        <v>1372014.0</v>
      </c>
      <c r="T100" s="7">
        <v>3293088.0</v>
      </c>
      <c r="U100" s="7">
        <v>366935.0</v>
      </c>
      <c r="V100" s="7" t="s">
        <v>1666</v>
      </c>
    </row>
    <row r="101">
      <c r="A101" s="7" t="s">
        <v>196</v>
      </c>
      <c r="B101" s="7">
        <v>21237.0</v>
      </c>
      <c r="C101" s="7">
        <v>4.423567000121E12</v>
      </c>
      <c r="D101" s="7" t="s">
        <v>55</v>
      </c>
      <c r="E101" s="7">
        <v>10.0</v>
      </c>
      <c r="F101" s="7">
        <v>15.290328725733572</v>
      </c>
      <c r="G101" s="7">
        <v>4370241.05</v>
      </c>
      <c r="H101" s="7">
        <v>0.0</v>
      </c>
      <c r="I101" s="7">
        <v>1.0</v>
      </c>
      <c r="J101" s="7">
        <v>1.0</v>
      </c>
      <c r="K101" s="7">
        <v>5.0</v>
      </c>
      <c r="L101" s="7">
        <v>0.0</v>
      </c>
      <c r="M101" s="7">
        <v>11.0</v>
      </c>
      <c r="N101" s="7">
        <v>0.0</v>
      </c>
      <c r="O101" s="7">
        <v>16.360120150050644</v>
      </c>
      <c r="P101" s="7">
        <v>0.07910079356244584</v>
      </c>
      <c r="Q101" s="7">
        <v>0.377138892033398</v>
      </c>
      <c r="R101" s="7">
        <v>233720.0</v>
      </c>
      <c r="S101" s="7">
        <v>4570371.0</v>
      </c>
      <c r="T101" s="7">
        <v>1.2738254E7</v>
      </c>
      <c r="U101" s="7">
        <v>1007606.0</v>
      </c>
      <c r="V101" s="7" t="s">
        <v>1666</v>
      </c>
    </row>
    <row r="102">
      <c r="A102" s="7" t="s">
        <v>199</v>
      </c>
      <c r="B102" s="7">
        <v>16608.0</v>
      </c>
      <c r="C102" s="7">
        <v>6.272793000184E12</v>
      </c>
      <c r="D102" s="7" t="s">
        <v>55</v>
      </c>
      <c r="E102" s="7">
        <v>10.0</v>
      </c>
      <c r="F102" s="7">
        <v>13.060487973686241</v>
      </c>
      <c r="G102" s="7">
        <v>470000.0</v>
      </c>
      <c r="H102" s="7">
        <v>0.0</v>
      </c>
      <c r="I102" s="7">
        <v>1.0</v>
      </c>
      <c r="J102" s="7">
        <v>0.0</v>
      </c>
      <c r="K102" s="7">
        <v>0.0</v>
      </c>
      <c r="L102" s="7">
        <v>0.0</v>
      </c>
      <c r="M102" s="7">
        <v>28.0</v>
      </c>
      <c r="N102" s="7">
        <v>0.0</v>
      </c>
      <c r="O102" s="7">
        <v>15.881651031334979</v>
      </c>
      <c r="P102" s="7">
        <v>0.08870620002087583</v>
      </c>
      <c r="Q102" s="7">
        <v>0.6203280191165875</v>
      </c>
      <c r="R102" s="7">
        <v>2232872.0</v>
      </c>
      <c r="S102" s="7">
        <v>2664181.0</v>
      </c>
      <c r="T102" s="7">
        <v>7894296.0</v>
      </c>
      <c r="U102" s="7">
        <v>700273.0</v>
      </c>
      <c r="V102" s="7" t="s">
        <v>1666</v>
      </c>
    </row>
    <row r="103">
      <c r="A103" s="7" t="s">
        <v>200</v>
      </c>
      <c r="B103" s="7">
        <v>18309.0</v>
      </c>
      <c r="C103" s="7">
        <v>4.89572800018E12</v>
      </c>
      <c r="D103" s="7" t="s">
        <v>55</v>
      </c>
      <c r="E103" s="7">
        <v>10.0</v>
      </c>
      <c r="F103" s="7">
        <v>13.226788255489803</v>
      </c>
      <c r="G103" s="7">
        <v>555036.0</v>
      </c>
      <c r="H103" s="7">
        <v>0.0</v>
      </c>
      <c r="I103" s="7">
        <v>1.0</v>
      </c>
      <c r="J103" s="7">
        <v>0.0</v>
      </c>
      <c r="K103" s="7">
        <v>0.0</v>
      </c>
      <c r="L103" s="7">
        <v>0.0</v>
      </c>
      <c r="M103" s="7">
        <v>14.0</v>
      </c>
      <c r="N103" s="7">
        <v>0.0</v>
      </c>
      <c r="O103" s="7">
        <v>16.320323342763242</v>
      </c>
      <c r="P103" s="7">
        <v>0.05869849910144105</v>
      </c>
      <c r="Q103" s="7">
        <v>0.724442085937673</v>
      </c>
      <c r="R103" s="7">
        <v>2535530.0</v>
      </c>
      <c r="S103" s="7">
        <v>6332559.0</v>
      </c>
      <c r="T103" s="7">
        <v>1.2241267E7</v>
      </c>
      <c r="U103" s="7">
        <v>718544.0</v>
      </c>
      <c r="V103" s="7" t="s">
        <v>1666</v>
      </c>
    </row>
    <row r="104">
      <c r="A104" s="7" t="s">
        <v>201</v>
      </c>
      <c r="B104" s="7">
        <v>5762.0</v>
      </c>
      <c r="C104" s="7">
        <v>6.1092037000181E13</v>
      </c>
      <c r="D104" s="7" t="s">
        <v>60</v>
      </c>
      <c r="E104" s="7">
        <v>1.0</v>
      </c>
      <c r="F104" s="7">
        <v>14.28930714110719</v>
      </c>
      <c r="G104" s="7">
        <v>1606080.25</v>
      </c>
      <c r="H104" s="7">
        <v>0.0</v>
      </c>
      <c r="I104" s="7">
        <v>1.0</v>
      </c>
      <c r="J104" s="7">
        <v>0.0</v>
      </c>
      <c r="K104" s="7">
        <v>0.0</v>
      </c>
      <c r="L104" s="7">
        <v>0.0</v>
      </c>
      <c r="M104" s="7">
        <v>14.0</v>
      </c>
      <c r="N104" s="7">
        <v>0.0</v>
      </c>
      <c r="O104" s="7">
        <v>13.273429877463508</v>
      </c>
      <c r="P104" s="7">
        <v>0.272985209883464</v>
      </c>
      <c r="Q104" s="7">
        <v>0.6304620342299803</v>
      </c>
      <c r="R104" s="7">
        <v>179659.0</v>
      </c>
      <c r="S104" s="7">
        <v>186978.0</v>
      </c>
      <c r="T104" s="7">
        <v>581537.0</v>
      </c>
      <c r="U104" s="7">
        <v>158751.0</v>
      </c>
      <c r="V104" s="7" t="s">
        <v>1666</v>
      </c>
    </row>
    <row r="105">
      <c r="A105" s="7" t="s">
        <v>202</v>
      </c>
      <c r="B105" s="7">
        <v>5770.0</v>
      </c>
      <c r="C105" s="7">
        <v>5.6643018000166E13</v>
      </c>
      <c r="D105" s="7" t="s">
        <v>88</v>
      </c>
      <c r="E105" s="7">
        <v>5.0</v>
      </c>
      <c r="F105" s="7">
        <v>12.48861654012583</v>
      </c>
      <c r="G105" s="7">
        <v>265300.0</v>
      </c>
      <c r="H105" s="7">
        <v>1.0</v>
      </c>
      <c r="I105" s="7">
        <v>0.0</v>
      </c>
      <c r="J105" s="7">
        <v>0.0</v>
      </c>
      <c r="K105" s="7">
        <v>0.0</v>
      </c>
      <c r="L105" s="7">
        <v>0.0</v>
      </c>
      <c r="M105" s="7">
        <v>20.0</v>
      </c>
      <c r="N105" s="7">
        <v>0.0</v>
      </c>
      <c r="O105" s="7">
        <v>14.460915500088769</v>
      </c>
      <c r="P105" s="7">
        <v>0.07561259708227416</v>
      </c>
      <c r="Q105" s="7">
        <v>0.2231362222493771</v>
      </c>
      <c r="R105" s="7">
        <v>275765.0</v>
      </c>
      <c r="S105" s="7">
        <v>149702.0</v>
      </c>
      <c r="T105" s="7">
        <v>1906759.0</v>
      </c>
      <c r="U105" s="7">
        <v>144175.0</v>
      </c>
      <c r="V105" s="7" t="s">
        <v>1666</v>
      </c>
    </row>
    <row r="106">
      <c r="A106" s="7" t="s">
        <v>203</v>
      </c>
      <c r="B106" s="7">
        <v>20524.0</v>
      </c>
      <c r="C106" s="7">
        <v>4.3470988000165E13</v>
      </c>
      <c r="D106" s="7" t="s">
        <v>62</v>
      </c>
      <c r="E106" s="7">
        <v>3.0</v>
      </c>
      <c r="F106" s="7">
        <v>13.557063610780828</v>
      </c>
      <c r="G106" s="7">
        <v>772250.0</v>
      </c>
      <c r="H106" s="7">
        <v>0.0</v>
      </c>
      <c r="I106" s="7">
        <v>1.0</v>
      </c>
      <c r="J106" s="7">
        <v>1.0</v>
      </c>
      <c r="K106" s="7">
        <v>3.0</v>
      </c>
      <c r="L106" s="7">
        <v>0.0</v>
      </c>
      <c r="M106" s="7">
        <v>10.0</v>
      </c>
      <c r="N106" s="7">
        <v>0.0</v>
      </c>
      <c r="O106" s="7">
        <v>14.657272983202699</v>
      </c>
      <c r="P106" s="7">
        <v>0.006328074733683466</v>
      </c>
      <c r="Q106" s="7">
        <v>0.24757881327482176</v>
      </c>
      <c r="R106" s="7">
        <v>292968.0</v>
      </c>
      <c r="S106" s="7">
        <v>281527.0</v>
      </c>
      <c r="T106" s="7">
        <v>2320453.0</v>
      </c>
      <c r="U106" s="7">
        <v>14684.0</v>
      </c>
      <c r="V106" s="7" t="s">
        <v>1666</v>
      </c>
    </row>
    <row r="107">
      <c r="A107" s="7" t="s">
        <v>204</v>
      </c>
      <c r="B107" s="7">
        <v>1570.0</v>
      </c>
      <c r="C107" s="7">
        <v>9.5426862000197E13</v>
      </c>
      <c r="D107" s="7" t="s">
        <v>86</v>
      </c>
      <c r="E107" s="7">
        <v>4.0</v>
      </c>
      <c r="F107" s="7">
        <v>11.852991237101572</v>
      </c>
      <c r="G107" s="7">
        <v>140504.0</v>
      </c>
      <c r="H107" s="7">
        <v>0.0</v>
      </c>
      <c r="I107" s="7">
        <v>0.0</v>
      </c>
      <c r="J107" s="7">
        <v>0.0</v>
      </c>
      <c r="K107" s="7">
        <v>0.0</v>
      </c>
      <c r="L107" s="7">
        <v>0.0</v>
      </c>
      <c r="M107" s="7">
        <v>12.0</v>
      </c>
      <c r="N107" s="7">
        <v>0.0</v>
      </c>
      <c r="O107" s="7">
        <v>11.91098992235988</v>
      </c>
      <c r="P107" s="7">
        <v>0.15739385065885797</v>
      </c>
      <c r="Q107" s="7">
        <v>0.3831987857133263</v>
      </c>
      <c r="R107" s="7">
        <v>53364.0</v>
      </c>
      <c r="S107" s="7">
        <v>3692.0</v>
      </c>
      <c r="T107" s="7">
        <v>148894.0</v>
      </c>
      <c r="U107" s="7">
        <v>23435.0</v>
      </c>
      <c r="V107" s="7" t="s">
        <v>1666</v>
      </c>
    </row>
    <row r="108">
      <c r="A108" s="7" t="s">
        <v>205</v>
      </c>
      <c r="B108" s="7">
        <v>20770.0</v>
      </c>
      <c r="C108" s="7">
        <v>8.312229000173E12</v>
      </c>
      <c r="D108" s="7" t="s">
        <v>62</v>
      </c>
      <c r="E108" s="7">
        <v>3.0</v>
      </c>
      <c r="F108" s="7">
        <v>13.001660636052506</v>
      </c>
      <c r="G108" s="7">
        <v>443148.69</v>
      </c>
      <c r="H108" s="7">
        <v>0.0</v>
      </c>
      <c r="I108" s="7">
        <v>1.0</v>
      </c>
      <c r="J108" s="7">
        <v>0.0</v>
      </c>
      <c r="K108" s="7">
        <v>0.0</v>
      </c>
      <c r="L108" s="7">
        <v>0.0</v>
      </c>
      <c r="M108" s="7">
        <v>19.0</v>
      </c>
      <c r="N108" s="7">
        <v>0.0</v>
      </c>
      <c r="O108" s="7">
        <v>15.267300482111015</v>
      </c>
      <c r="P108" s="7">
        <v>0.09488071421613804</v>
      </c>
      <c r="Q108" s="7">
        <v>0.04676904676272469</v>
      </c>
      <c r="R108" s="7">
        <v>175575.0</v>
      </c>
      <c r="S108" s="7">
        <v>24164.0</v>
      </c>
      <c r="T108" s="7">
        <v>4270752.0</v>
      </c>
      <c r="U108" s="7">
        <v>405212.0</v>
      </c>
      <c r="V108" s="7" t="s">
        <v>1666</v>
      </c>
    </row>
    <row r="109">
      <c r="A109" s="7" t="s">
        <v>207</v>
      </c>
      <c r="B109" s="7">
        <v>15369.0</v>
      </c>
      <c r="C109" s="7">
        <v>9.24429000175E11</v>
      </c>
      <c r="D109" s="7" t="s">
        <v>145</v>
      </c>
      <c r="E109" s="7">
        <v>1.0</v>
      </c>
      <c r="F109" s="7">
        <v>13.032438669876342</v>
      </c>
      <c r="G109" s="7">
        <v>457000.0</v>
      </c>
      <c r="H109" s="7">
        <v>0.0</v>
      </c>
      <c r="I109" s="7">
        <v>1.0</v>
      </c>
      <c r="J109" s="7">
        <v>0.0</v>
      </c>
      <c r="K109" s="7">
        <v>0.0</v>
      </c>
      <c r="L109" s="7">
        <v>0.0</v>
      </c>
      <c r="M109" s="7">
        <v>12.0</v>
      </c>
      <c r="N109" s="7">
        <v>0.0</v>
      </c>
      <c r="O109" s="7">
        <v>16.023763652578513</v>
      </c>
      <c r="P109" s="7">
        <v>-80.06938908393387</v>
      </c>
      <c r="Q109" s="7">
        <v>0.48560419859500303</v>
      </c>
      <c r="R109" s="7">
        <v>1173419.0</v>
      </c>
      <c r="S109" s="7">
        <v>3245485.0</v>
      </c>
      <c r="T109" s="7">
        <v>9099806.0</v>
      </c>
      <c r="U109" s="7">
        <v>-113649.0</v>
      </c>
      <c r="V109" s="7" t="s">
        <v>1666</v>
      </c>
    </row>
    <row r="110">
      <c r="A110" s="7" t="s">
        <v>208</v>
      </c>
      <c r="B110" s="7">
        <v>21814.0</v>
      </c>
      <c r="C110" s="7">
        <v>9.257877000137E12</v>
      </c>
      <c r="D110" s="7" t="s">
        <v>60</v>
      </c>
      <c r="E110" s="7">
        <v>1.0</v>
      </c>
      <c r="F110" s="7">
        <v>12.287652632522597</v>
      </c>
      <c r="G110" s="7">
        <v>217000.0</v>
      </c>
      <c r="H110" s="7">
        <v>0.0</v>
      </c>
      <c r="I110" s="7">
        <v>1.0</v>
      </c>
      <c r="J110" s="7">
        <v>0.0</v>
      </c>
      <c r="K110" s="7">
        <v>0.0</v>
      </c>
      <c r="L110" s="7">
        <v>0.0</v>
      </c>
      <c r="M110" s="7">
        <v>10.0</v>
      </c>
      <c r="N110" s="7">
        <v>0.0</v>
      </c>
      <c r="O110" s="7">
        <v>15.277956373333991</v>
      </c>
      <c r="P110" s="7">
        <v>0.06819546558974578</v>
      </c>
      <c r="Q110" s="7">
        <v>0.40983189173460743</v>
      </c>
      <c r="R110" s="7">
        <v>822737.0</v>
      </c>
      <c r="S110" s="7">
        <v>946304.0</v>
      </c>
      <c r="T110" s="7">
        <v>4316504.0</v>
      </c>
      <c r="U110" s="7">
        <v>294366.0</v>
      </c>
      <c r="V110" s="7" t="s">
        <v>1666</v>
      </c>
    </row>
    <row r="111">
      <c r="A111" s="7" t="s">
        <v>211</v>
      </c>
      <c r="B111" s="7">
        <v>21881.0</v>
      </c>
      <c r="C111" s="7">
        <v>6.0840055000131E13</v>
      </c>
      <c r="D111" s="7" t="s">
        <v>48</v>
      </c>
      <c r="E111" s="7">
        <v>8.0</v>
      </c>
      <c r="F111" s="7">
        <v>13.437174117244362</v>
      </c>
      <c r="G111" s="7">
        <v>685000.0</v>
      </c>
      <c r="H111" s="7">
        <v>0.0</v>
      </c>
      <c r="I111" s="7">
        <v>1.0</v>
      </c>
      <c r="J111" s="7">
        <v>1.0</v>
      </c>
      <c r="K111" s="7">
        <v>3.0</v>
      </c>
      <c r="L111" s="7">
        <v>0.0</v>
      </c>
      <c r="M111" s="7">
        <v>24.0</v>
      </c>
      <c r="N111" s="7">
        <v>0.0</v>
      </c>
      <c r="O111" s="7">
        <v>15.497184291169818</v>
      </c>
      <c r="P111" s="7">
        <v>0.04781075380534609</v>
      </c>
      <c r="Q111" s="7">
        <v>0.674232827938519</v>
      </c>
      <c r="R111" s="7">
        <v>1053068.0</v>
      </c>
      <c r="S111" s="7">
        <v>2570626.0</v>
      </c>
      <c r="T111" s="7">
        <v>5374544.0</v>
      </c>
      <c r="U111" s="7">
        <v>256961.0</v>
      </c>
      <c r="V111" s="7" t="s">
        <v>1666</v>
      </c>
    </row>
    <row r="112">
      <c r="A112" s="7" t="s">
        <v>212</v>
      </c>
      <c r="B112" s="7">
        <v>6211.0</v>
      </c>
      <c r="C112" s="7">
        <v>8.8610126000129E13</v>
      </c>
      <c r="D112" s="7" t="s">
        <v>60</v>
      </c>
      <c r="E112" s="7">
        <v>1.0</v>
      </c>
      <c r="F112" s="7">
        <v>13.885036620612885</v>
      </c>
      <c r="G112" s="7">
        <v>1072000.0</v>
      </c>
      <c r="H112" s="7">
        <v>0.0</v>
      </c>
      <c r="I112" s="7">
        <v>1.0</v>
      </c>
      <c r="J112" s="7">
        <v>0.0</v>
      </c>
      <c r="K112" s="7">
        <v>0.0</v>
      </c>
      <c r="L112" s="7">
        <v>0.0</v>
      </c>
      <c r="M112" s="7">
        <v>14.0</v>
      </c>
      <c r="N112" s="7">
        <v>0.0</v>
      </c>
      <c r="O112" s="7">
        <v>14.64797523432154</v>
      </c>
      <c r="P112" s="7">
        <v>0.08193510333722202</v>
      </c>
      <c r="Q112" s="7">
        <v>0.5894571413906528</v>
      </c>
      <c r="R112" s="7">
        <v>450367.0</v>
      </c>
      <c r="S112" s="7">
        <v>904782.0</v>
      </c>
      <c r="T112" s="7">
        <v>2298978.0</v>
      </c>
      <c r="U112" s="7">
        <v>188367.0</v>
      </c>
      <c r="V112" s="7" t="s">
        <v>1666</v>
      </c>
    </row>
    <row r="113">
      <c r="A113" s="7" t="s">
        <v>214</v>
      </c>
      <c r="B113" s="7">
        <v>16101.0</v>
      </c>
      <c r="C113" s="7">
        <v>1.545826000107E12</v>
      </c>
      <c r="D113" s="7" t="s">
        <v>62</v>
      </c>
      <c r="E113" s="7">
        <v>3.0</v>
      </c>
      <c r="F113" s="7">
        <v>13.914450505819177</v>
      </c>
      <c r="G113" s="7">
        <v>1104000.0</v>
      </c>
      <c r="H113" s="7">
        <v>0.0</v>
      </c>
      <c r="I113" s="7">
        <v>1.0</v>
      </c>
      <c r="J113" s="7">
        <v>1.0</v>
      </c>
      <c r="K113" s="7">
        <v>3.0</v>
      </c>
      <c r="L113" s="7">
        <v>0.0</v>
      </c>
      <c r="M113" s="7">
        <v>15.0</v>
      </c>
      <c r="N113" s="7">
        <v>0.0</v>
      </c>
      <c r="O113" s="7">
        <v>14.945234811024939</v>
      </c>
      <c r="P113" s="7">
        <v>-0.024725644895652484</v>
      </c>
      <c r="Q113" s="7">
        <v>0.4951610813353871</v>
      </c>
      <c r="R113" s="7">
        <v>1226067.0</v>
      </c>
      <c r="S113" s="7">
        <v>306359.0</v>
      </c>
      <c r="T113" s="7">
        <v>3094803.0</v>
      </c>
      <c r="U113" s="7">
        <v>-76521.0</v>
      </c>
      <c r="V113" s="7" t="s">
        <v>1666</v>
      </c>
    </row>
    <row r="114">
      <c r="A114" s="7" t="s">
        <v>215</v>
      </c>
      <c r="B114" s="7">
        <v>17965.0</v>
      </c>
      <c r="C114" s="7">
        <v>2.79677500014E12</v>
      </c>
      <c r="D114" s="7" t="s">
        <v>50</v>
      </c>
      <c r="E114" s="7">
        <v>6.0</v>
      </c>
      <c r="F114" s="7">
        <v>10.21552071585174</v>
      </c>
      <c r="G114" s="7">
        <v>27324.0</v>
      </c>
      <c r="H114" s="7">
        <v>0.0</v>
      </c>
      <c r="I114" s="7">
        <v>0.0</v>
      </c>
      <c r="J114" s="7">
        <v>0.0</v>
      </c>
      <c r="K114" s="7">
        <v>0.0</v>
      </c>
      <c r="L114" s="7">
        <v>0.0</v>
      </c>
      <c r="M114" s="7">
        <v>5.0</v>
      </c>
      <c r="N114" s="7">
        <v>0.0</v>
      </c>
      <c r="O114" s="7">
        <v>7.147559271189454</v>
      </c>
      <c r="P114" s="7">
        <v>-0.08025177025963807</v>
      </c>
      <c r="Q114" s="7">
        <v>0.0944138473642801</v>
      </c>
      <c r="R114" s="7">
        <v>0.0</v>
      </c>
      <c r="S114" s="7">
        <v>120.0</v>
      </c>
      <c r="T114" s="7">
        <v>1271.0</v>
      </c>
      <c r="U114" s="7">
        <v>-102.0</v>
      </c>
      <c r="V114" s="7" t="s">
        <v>1666</v>
      </c>
    </row>
    <row r="115">
      <c r="A115" s="7" t="s">
        <v>216</v>
      </c>
      <c r="B115" s="7">
        <v>3980.0</v>
      </c>
      <c r="C115" s="7">
        <v>3.3611500000119E13</v>
      </c>
      <c r="D115" s="7" t="s">
        <v>88</v>
      </c>
      <c r="E115" s="7">
        <v>5.0</v>
      </c>
      <c r="F115" s="7">
        <v>15.95439955828753</v>
      </c>
      <c r="G115" s="7">
        <v>8490000.0</v>
      </c>
      <c r="H115" s="7">
        <v>0.0</v>
      </c>
      <c r="I115" s="7">
        <v>1.0</v>
      </c>
      <c r="J115" s="7">
        <v>0.0</v>
      </c>
      <c r="K115" s="7">
        <v>0.0</v>
      </c>
      <c r="L115" s="7">
        <v>0.0</v>
      </c>
      <c r="M115" s="7">
        <v>24.0</v>
      </c>
      <c r="N115" s="7">
        <v>0.0</v>
      </c>
      <c r="O115" s="7">
        <v>17.600624673508587</v>
      </c>
      <c r="P115" s="7">
        <v>0.05371765695982643</v>
      </c>
      <c r="Q115" s="7">
        <v>0.299278308408205</v>
      </c>
      <c r="R115" s="7">
        <v>2190757.0</v>
      </c>
      <c r="S115" s="7">
        <v>1.0989668E7</v>
      </c>
      <c r="T115" s="7">
        <v>4.4040696E7</v>
      </c>
      <c r="U115" s="7">
        <v>2365763.0</v>
      </c>
      <c r="V115" s="7" t="s">
        <v>1666</v>
      </c>
    </row>
    <row r="116">
      <c r="A116" s="7" t="s">
        <v>217</v>
      </c>
      <c r="B116" s="7">
        <v>19569.0</v>
      </c>
      <c r="C116" s="7">
        <v>6.164253000187E12</v>
      </c>
      <c r="D116" s="7" t="s">
        <v>60</v>
      </c>
      <c r="E116" s="7">
        <v>1.0</v>
      </c>
      <c r="F116" s="7">
        <v>15.17070117403283</v>
      </c>
      <c r="G116" s="7">
        <v>3877500.0</v>
      </c>
      <c r="H116" s="7">
        <v>0.0</v>
      </c>
      <c r="I116" s="7">
        <v>1.0</v>
      </c>
      <c r="J116" s="7">
        <v>1.0</v>
      </c>
      <c r="K116" s="7">
        <v>3.0</v>
      </c>
      <c r="L116" s="7">
        <v>0.0</v>
      </c>
      <c r="M116" s="7">
        <v>19.0</v>
      </c>
      <c r="N116" s="7">
        <v>0.0</v>
      </c>
      <c r="O116" s="7">
        <v>15.654645858330824</v>
      </c>
      <c r="P116" s="7">
        <v>-0.9518417776489184</v>
      </c>
      <c r="Q116" s="7">
        <v>3.290076641653537</v>
      </c>
      <c r="R116" s="7">
        <v>712139.0</v>
      </c>
      <c r="S116" s="7">
        <v>1.9986049E7</v>
      </c>
      <c r="T116" s="7">
        <v>6291096.0</v>
      </c>
      <c r="U116" s="7">
        <v>-5988128.0</v>
      </c>
      <c r="V116" s="7" t="s">
        <v>1666</v>
      </c>
    </row>
    <row r="117">
      <c r="A117" s="7" t="s">
        <v>218</v>
      </c>
      <c r="B117" s="7">
        <v>4537.0</v>
      </c>
      <c r="C117" s="7">
        <v>9.201246700017E13</v>
      </c>
      <c r="D117" s="7" t="s">
        <v>62</v>
      </c>
      <c r="E117" s="7">
        <v>3.0</v>
      </c>
      <c r="F117" s="7">
        <v>12.829897507484281</v>
      </c>
      <c r="G117" s="7">
        <v>373210.36</v>
      </c>
      <c r="H117" s="7">
        <v>0.0</v>
      </c>
      <c r="I117" s="7">
        <v>1.0</v>
      </c>
      <c r="J117" s="7">
        <v>0.0</v>
      </c>
      <c r="K117" s="7">
        <v>0.0</v>
      </c>
      <c r="L117" s="7">
        <v>0.0</v>
      </c>
      <c r="M117" s="7">
        <v>12.0</v>
      </c>
      <c r="N117" s="7">
        <v>1.0</v>
      </c>
      <c r="O117" s="7">
        <v>20.59754726517037</v>
      </c>
      <c r="P117" s="7">
        <v>8.050826212638225E-5</v>
      </c>
      <c r="Q117" s="7">
        <v>0.2828690986922954</v>
      </c>
      <c r="R117" s="7">
        <v>1.79954283E8</v>
      </c>
      <c r="S117" s="7">
        <v>6.9497507E7</v>
      </c>
      <c r="T117" s="7">
        <v>8.81862993E8</v>
      </c>
      <c r="U117" s="7">
        <v>70997.257</v>
      </c>
      <c r="V117" s="7" t="s">
        <v>1666</v>
      </c>
    </row>
    <row r="118">
      <c r="A118" s="7" t="s">
        <v>219</v>
      </c>
      <c r="B118" s="7">
        <v>19615.0</v>
      </c>
      <c r="C118" s="7">
        <v>8.985034100016E13</v>
      </c>
      <c r="D118" s="7" t="s">
        <v>62</v>
      </c>
      <c r="E118" s="7">
        <v>3.0</v>
      </c>
      <c r="F118" s="7">
        <v>13.076998747387675</v>
      </c>
      <c r="G118" s="7">
        <v>477824.48</v>
      </c>
      <c r="H118" s="7">
        <v>0.0</v>
      </c>
      <c r="I118" s="7">
        <v>1.0</v>
      </c>
      <c r="J118" s="7">
        <v>0.0</v>
      </c>
      <c r="K118" s="7">
        <v>0.0</v>
      </c>
      <c r="L118" s="7">
        <v>0.0</v>
      </c>
      <c r="M118" s="7">
        <v>16.0</v>
      </c>
      <c r="N118" s="7">
        <v>0.0</v>
      </c>
      <c r="O118" s="7">
        <v>15.33540159082796</v>
      </c>
      <c r="P118" s="7">
        <v>0.08863302642524368</v>
      </c>
      <c r="Q118" s="7">
        <v>0.07469146779761783</v>
      </c>
      <c r="R118" s="7">
        <v>319012.0</v>
      </c>
      <c r="S118" s="7">
        <v>22457.0</v>
      </c>
      <c r="T118" s="7">
        <v>4571727.0</v>
      </c>
      <c r="U118" s="7">
        <v>405206.0</v>
      </c>
      <c r="V118" s="7" t="s">
        <v>1666</v>
      </c>
    </row>
    <row r="119">
      <c r="A119" s="7" t="s">
        <v>222</v>
      </c>
      <c r="B119" s="7">
        <v>13366.0</v>
      </c>
      <c r="C119" s="7">
        <v>3.0540991000166E13</v>
      </c>
      <c r="D119" s="7" t="s">
        <v>60</v>
      </c>
      <c r="E119" s="7">
        <v>1.0</v>
      </c>
      <c r="F119" s="7">
        <v>10.283976674574115</v>
      </c>
      <c r="G119" s="7">
        <v>29260.0</v>
      </c>
      <c r="H119" s="7">
        <v>0.0</v>
      </c>
      <c r="I119" s="7">
        <v>1.0</v>
      </c>
      <c r="J119" s="7">
        <v>0.0</v>
      </c>
      <c r="K119" s="7">
        <v>0.0</v>
      </c>
      <c r="L119" s="7">
        <v>0.0</v>
      </c>
      <c r="M119" s="7">
        <v>6.0</v>
      </c>
      <c r="N119" s="7">
        <v>1.0</v>
      </c>
      <c r="O119" s="7">
        <v>17.88692870694726</v>
      </c>
      <c r="P119" s="7">
        <v>9.512203124471352E-5</v>
      </c>
      <c r="Q119" s="7">
        <v>2.1925046330099502</v>
      </c>
      <c r="R119" s="7">
        <v>2.733562E7</v>
      </c>
      <c r="S119" s="7">
        <v>1.01232992E8</v>
      </c>
      <c r="T119" s="7">
        <v>5.8640064E7</v>
      </c>
      <c r="U119" s="7">
        <v>5577.962</v>
      </c>
      <c r="V119" s="7" t="s">
        <v>1666</v>
      </c>
    </row>
    <row r="120">
      <c r="A120" s="7" t="s">
        <v>223</v>
      </c>
      <c r="B120" s="7">
        <v>20877.0</v>
      </c>
      <c r="C120" s="7">
        <v>4.9263189000102E13</v>
      </c>
      <c r="D120" s="7" t="s">
        <v>62</v>
      </c>
      <c r="E120" s="7">
        <v>3.0</v>
      </c>
      <c r="F120" s="7">
        <v>12.793859310432293</v>
      </c>
      <c r="G120" s="7">
        <v>360000.0</v>
      </c>
      <c r="H120" s="7">
        <v>0.0</v>
      </c>
      <c r="I120" s="7">
        <v>1.0</v>
      </c>
      <c r="J120" s="7">
        <v>0.0</v>
      </c>
      <c r="K120" s="7">
        <v>0.0</v>
      </c>
      <c r="L120" s="7">
        <v>0.0</v>
      </c>
      <c r="M120" s="7">
        <v>16.0</v>
      </c>
      <c r="N120" s="7">
        <v>0.0</v>
      </c>
      <c r="O120" s="7">
        <v>14.897445550397226</v>
      </c>
      <c r="P120" s="7">
        <v>0.008987985627628684</v>
      </c>
      <c r="Q120" s="7">
        <v>0.5714702125113926</v>
      </c>
      <c r="R120" s="7">
        <v>996374.0</v>
      </c>
      <c r="S120" s="7">
        <v>689682.0</v>
      </c>
      <c r="T120" s="7">
        <v>2950383.0</v>
      </c>
      <c r="U120" s="7">
        <v>26518.0</v>
      </c>
      <c r="V120" s="7" t="s">
        <v>1666</v>
      </c>
    </row>
    <row r="121">
      <c r="A121" s="7" t="s">
        <v>224</v>
      </c>
      <c r="B121" s="7">
        <v>6629.0</v>
      </c>
      <c r="C121" s="7">
        <v>9.2749225000163E13</v>
      </c>
      <c r="D121" s="7" t="s">
        <v>62</v>
      </c>
      <c r="E121" s="7">
        <v>3.0</v>
      </c>
      <c r="F121" s="7">
        <v>10.057066640464429</v>
      </c>
      <c r="G121" s="7">
        <v>23320.0</v>
      </c>
      <c r="H121" s="7">
        <v>0.0</v>
      </c>
      <c r="I121" s="7">
        <v>1.0</v>
      </c>
      <c r="J121" s="7">
        <v>0.0</v>
      </c>
      <c r="K121" s="7">
        <v>0.0</v>
      </c>
      <c r="L121" s="7">
        <v>0.0</v>
      </c>
      <c r="M121" s="7">
        <v>5.0</v>
      </c>
      <c r="N121" s="7">
        <v>1.0</v>
      </c>
      <c r="O121" s="7">
        <v>9.374582815370232</v>
      </c>
      <c r="P121" s="7">
        <v>-14.598981756470089</v>
      </c>
      <c r="Q121" s="7">
        <v>48.09554518455664</v>
      </c>
      <c r="R121" s="7">
        <v>57867.0</v>
      </c>
      <c r="S121" s="7">
        <v>508939.0</v>
      </c>
      <c r="T121" s="7">
        <v>11785.0</v>
      </c>
      <c r="U121" s="7">
        <v>-172049.0</v>
      </c>
      <c r="V121" s="7" t="s">
        <v>1666</v>
      </c>
    </row>
    <row r="122">
      <c r="A122" s="7" t="s">
        <v>228</v>
      </c>
      <c r="B122" s="7">
        <v>12319.0</v>
      </c>
      <c r="C122" s="7">
        <v>6.0637238000154E13</v>
      </c>
      <c r="D122" s="7" t="s">
        <v>50</v>
      </c>
      <c r="E122" s="7">
        <v>6.0</v>
      </c>
      <c r="F122" s="7">
        <v>10.933106969717286</v>
      </c>
      <c r="G122" s="7">
        <v>56000.0</v>
      </c>
      <c r="H122" s="7">
        <v>1.0</v>
      </c>
      <c r="I122" s="7">
        <v>0.0</v>
      </c>
      <c r="J122" s="7">
        <v>0.0</v>
      </c>
      <c r="K122" s="7">
        <v>0.0</v>
      </c>
      <c r="L122" s="7">
        <v>0.0</v>
      </c>
      <c r="M122" s="7">
        <v>4.0</v>
      </c>
      <c r="N122" s="7">
        <v>0.0</v>
      </c>
      <c r="O122" s="7">
        <v>12.156661788770945</v>
      </c>
      <c r="P122" s="7">
        <v>-0.0340411225165215</v>
      </c>
      <c r="Q122" s="7">
        <v>0.6786423475766713</v>
      </c>
      <c r="R122" s="7">
        <v>33335.0</v>
      </c>
      <c r="S122" s="7">
        <v>95850.0</v>
      </c>
      <c r="T122" s="7">
        <v>190358.0</v>
      </c>
      <c r="U122" s="7">
        <v>-6480.0</v>
      </c>
      <c r="V122" s="7" t="s">
        <v>1666</v>
      </c>
    </row>
    <row r="123">
      <c r="A123" s="7" t="s">
        <v>230</v>
      </c>
      <c r="B123" s="7">
        <v>7595.0</v>
      </c>
      <c r="C123" s="7">
        <v>7.6627504000106E13</v>
      </c>
      <c r="D123" s="7" t="s">
        <v>60</v>
      </c>
      <c r="E123" s="7">
        <v>1.0</v>
      </c>
      <c r="F123" s="7">
        <v>12.611537753638338</v>
      </c>
      <c r="G123" s="7">
        <v>300000.0</v>
      </c>
      <c r="H123" s="7">
        <v>1.0</v>
      </c>
      <c r="I123" s="7">
        <v>0.0</v>
      </c>
      <c r="J123" s="7">
        <v>0.0</v>
      </c>
      <c r="K123" s="7">
        <v>0.0</v>
      </c>
      <c r="L123" s="7">
        <v>0.0</v>
      </c>
      <c r="M123" s="7">
        <v>12.0</v>
      </c>
      <c r="N123" s="7">
        <v>0.0</v>
      </c>
      <c r="O123" s="7">
        <v>14.066763317677047</v>
      </c>
      <c r="P123" s="7">
        <v>0.0</v>
      </c>
      <c r="Q123" s="7">
        <v>3.0028919561150715</v>
      </c>
      <c r="R123" s="7">
        <v>1119898.0</v>
      </c>
      <c r="S123" s="7">
        <v>2740725.0</v>
      </c>
      <c r="T123" s="7">
        <v>1285635.0</v>
      </c>
      <c r="U123" s="7">
        <v>-542786.0</v>
      </c>
      <c r="V123" s="7" t="s">
        <v>1666</v>
      </c>
    </row>
    <row r="124">
      <c r="A124" s="7" t="s">
        <v>232</v>
      </c>
      <c r="B124" s="7">
        <v>18589.0</v>
      </c>
      <c r="C124" s="7">
        <v>6.44907000193E11</v>
      </c>
      <c r="D124" s="7" t="s">
        <v>52</v>
      </c>
      <c r="E124" s="7">
        <v>10.0</v>
      </c>
      <c r="F124" s="7">
        <v>12.020877724576438</v>
      </c>
      <c r="G124" s="7">
        <v>166188.46</v>
      </c>
      <c r="H124" s="7">
        <v>0.0</v>
      </c>
      <c r="I124" s="7">
        <v>1.0</v>
      </c>
      <c r="J124" s="7">
        <v>0.0</v>
      </c>
      <c r="K124" s="7">
        <v>0.0</v>
      </c>
      <c r="L124" s="7">
        <v>0.0</v>
      </c>
      <c r="M124" s="7">
        <v>21.0</v>
      </c>
      <c r="N124" s="7">
        <v>0.0</v>
      </c>
      <c r="O124" s="7">
        <v>13.962146213456508</v>
      </c>
      <c r="P124" s="7">
        <v>0.02974440640728471</v>
      </c>
      <c r="Q124" s="7">
        <v>0.21471986265169285</v>
      </c>
      <c r="R124" s="7">
        <v>51107.0</v>
      </c>
      <c r="S124" s="7">
        <v>197524.0</v>
      </c>
      <c r="T124" s="7">
        <v>1157932.0</v>
      </c>
      <c r="U124" s="7">
        <v>34442.0</v>
      </c>
      <c r="V124" s="7" t="s">
        <v>1666</v>
      </c>
    </row>
    <row r="125">
      <c r="A125" s="7" t="s">
        <v>234</v>
      </c>
      <c r="B125" s="7">
        <v>18775.0</v>
      </c>
      <c r="C125" s="7">
        <v>3.758318000124E12</v>
      </c>
      <c r="D125" s="7" t="s">
        <v>60</v>
      </c>
      <c r="E125" s="7">
        <v>1.0</v>
      </c>
      <c r="F125" s="7">
        <v>12.573376937262637</v>
      </c>
      <c r="G125" s="7">
        <v>288767.44</v>
      </c>
      <c r="H125" s="7">
        <v>0.0</v>
      </c>
      <c r="I125" s="7">
        <v>0.0</v>
      </c>
      <c r="J125" s="7">
        <v>1.0</v>
      </c>
      <c r="K125" s="7">
        <v>1.0</v>
      </c>
      <c r="L125" s="7">
        <v>0.0</v>
      </c>
      <c r="M125" s="7">
        <v>20.0</v>
      </c>
      <c r="N125" s="7">
        <v>0.0</v>
      </c>
      <c r="O125" s="7">
        <v>14.814440255085906</v>
      </c>
      <c r="P125" s="7">
        <v>-0.49328748084057666</v>
      </c>
      <c r="Q125" s="7">
        <v>1.2072020281552376</v>
      </c>
      <c r="R125" s="7">
        <v>1917452.0</v>
      </c>
      <c r="S125" s="7">
        <v>1360553.0</v>
      </c>
      <c r="T125" s="7">
        <v>2715374.0</v>
      </c>
      <c r="U125" s="7">
        <v>-1339460.0</v>
      </c>
      <c r="V125" s="7" t="s">
        <v>1666</v>
      </c>
    </row>
    <row r="126">
      <c r="A126" s="7" t="s">
        <v>235</v>
      </c>
      <c r="B126" s="7">
        <v>11932.0</v>
      </c>
      <c r="C126" s="7">
        <v>6.1156113000175E13</v>
      </c>
      <c r="D126" s="7" t="s">
        <v>62</v>
      </c>
      <c r="E126" s="7">
        <v>3.0</v>
      </c>
      <c r="F126" s="7">
        <v>15.719236614133443</v>
      </c>
      <c r="G126" s="7">
        <v>6710852.93</v>
      </c>
      <c r="H126" s="7">
        <v>0.0</v>
      </c>
      <c r="I126" s="7">
        <v>1.0</v>
      </c>
      <c r="J126" s="7">
        <v>1.0</v>
      </c>
      <c r="K126" s="7">
        <v>3.0</v>
      </c>
      <c r="L126" s="7">
        <v>0.0</v>
      </c>
      <c r="M126" s="7">
        <v>24.0</v>
      </c>
      <c r="N126" s="7">
        <v>0.0</v>
      </c>
      <c r="O126" s="7">
        <v>15.645693788248249</v>
      </c>
      <c r="P126" s="7">
        <v>-0.07887373098024084</v>
      </c>
      <c r="Q126" s="7">
        <v>0.4447042668125521</v>
      </c>
      <c r="R126" s="7">
        <v>1469881.0</v>
      </c>
      <c r="S126" s="7">
        <v>1302863.0</v>
      </c>
      <c r="T126" s="7">
        <v>6235029.0</v>
      </c>
      <c r="U126" s="7">
        <v>-491780.0</v>
      </c>
      <c r="V126" s="7" t="s">
        <v>1666</v>
      </c>
    </row>
    <row r="127">
      <c r="A127" s="7" t="s">
        <v>238</v>
      </c>
      <c r="B127" s="7">
        <v>19364.0</v>
      </c>
      <c r="C127" s="7">
        <v>2.397080000196E12</v>
      </c>
      <c r="D127" s="7" t="s">
        <v>52</v>
      </c>
      <c r="E127" s="7">
        <v>10.0</v>
      </c>
      <c r="F127" s="7">
        <v>13.6865890946972</v>
      </c>
      <c r="G127" s="7">
        <v>879043.0</v>
      </c>
      <c r="H127" s="7">
        <v>0.0</v>
      </c>
      <c r="I127" s="7">
        <v>1.0</v>
      </c>
      <c r="J127" s="7">
        <v>0.0</v>
      </c>
      <c r="K127" s="7">
        <v>0.0</v>
      </c>
      <c r="L127" s="7">
        <v>0.0</v>
      </c>
      <c r="M127" s="7">
        <v>8.0</v>
      </c>
      <c r="N127" s="7">
        <v>0.0</v>
      </c>
      <c r="O127" s="7">
        <v>13.344807484164217</v>
      </c>
      <c r="P127" s="7">
        <v>0.12725217472056463</v>
      </c>
      <c r="Q127" s="7">
        <v>0.44479259898521045</v>
      </c>
      <c r="R127" s="7">
        <v>48001.0</v>
      </c>
      <c r="S127" s="7">
        <v>229800.0</v>
      </c>
      <c r="T127" s="7">
        <v>624563.0</v>
      </c>
      <c r="U127" s="7">
        <v>79477.0</v>
      </c>
      <c r="V127" s="7" t="s">
        <v>1666</v>
      </c>
    </row>
    <row r="128">
      <c r="A128" s="7" t="s">
        <v>240</v>
      </c>
      <c r="B128" s="7">
        <v>21156.0</v>
      </c>
      <c r="C128" s="7">
        <v>1.4998371000119E13</v>
      </c>
      <c r="D128" s="7" t="s">
        <v>241</v>
      </c>
      <c r="E128" s="7">
        <v>4.0</v>
      </c>
      <c r="F128" s="7">
        <v>12.66349749256905</v>
      </c>
      <c r="G128" s="7">
        <v>316000.0</v>
      </c>
      <c r="H128" s="7">
        <v>0.0</v>
      </c>
      <c r="I128" s="7">
        <v>1.0</v>
      </c>
      <c r="J128" s="7">
        <v>1.0</v>
      </c>
      <c r="K128" s="7">
        <v>4.0</v>
      </c>
      <c r="L128" s="7">
        <v>0.0</v>
      </c>
      <c r="M128" s="7">
        <v>10.0</v>
      </c>
      <c r="N128" s="7">
        <v>1.0</v>
      </c>
      <c r="O128" s="7">
        <v>14.244412205580355</v>
      </c>
      <c r="P128" s="7">
        <v>0.0667257109737752</v>
      </c>
      <c r="Q128" s="7">
        <v>0.6268629889878026</v>
      </c>
      <c r="R128" s="7">
        <v>428178.0</v>
      </c>
      <c r="S128" s="7">
        <v>534414.0</v>
      </c>
      <c r="T128" s="7">
        <v>1535570.0</v>
      </c>
      <c r="U128" s="7">
        <v>102462.0</v>
      </c>
      <c r="V128" s="7" t="s">
        <v>1666</v>
      </c>
    </row>
    <row r="129">
      <c r="A129" s="7" t="s">
        <v>243</v>
      </c>
      <c r="B129" s="7">
        <v>20605.0</v>
      </c>
      <c r="C129" s="7">
        <v>8.294224000165E12</v>
      </c>
      <c r="D129" s="7" t="s">
        <v>62</v>
      </c>
      <c r="E129" s="7">
        <v>3.0</v>
      </c>
      <c r="F129" s="7">
        <v>13.99798093701698</v>
      </c>
      <c r="G129" s="7">
        <v>1200178.6</v>
      </c>
      <c r="H129" s="7">
        <v>0.0</v>
      </c>
      <c r="I129" s="7">
        <v>1.0</v>
      </c>
      <c r="J129" s="7">
        <v>1.0</v>
      </c>
      <c r="K129" s="7">
        <v>3.0</v>
      </c>
      <c r="L129" s="7">
        <v>0.0</v>
      </c>
      <c r="M129" s="7">
        <v>18.0</v>
      </c>
      <c r="N129" s="7">
        <v>0.0</v>
      </c>
      <c r="O129" s="7">
        <v>15.586420512100299</v>
      </c>
      <c r="P129" s="7">
        <v>0.1095451514737931</v>
      </c>
      <c r="Q129" s="7">
        <v>0.36204566285887574</v>
      </c>
      <c r="R129" s="7">
        <v>1643545.0</v>
      </c>
      <c r="S129" s="7">
        <v>483907.0</v>
      </c>
      <c r="T129" s="7">
        <v>5876198.0</v>
      </c>
      <c r="U129" s="7">
        <v>643709.0</v>
      </c>
      <c r="V129" s="7" t="s">
        <v>1666</v>
      </c>
    </row>
    <row r="130">
      <c r="A130" s="7" t="s">
        <v>244</v>
      </c>
      <c r="B130" s="7">
        <v>7811.0</v>
      </c>
      <c r="C130" s="7">
        <v>3.30355360001E13</v>
      </c>
      <c r="D130" s="7" t="s">
        <v>62</v>
      </c>
      <c r="E130" s="7">
        <v>3.0</v>
      </c>
      <c r="F130" s="7">
        <v>13.672458778504549</v>
      </c>
      <c r="G130" s="7">
        <v>866709.19</v>
      </c>
      <c r="H130" s="7">
        <v>1.0</v>
      </c>
      <c r="I130" s="7">
        <v>1.0</v>
      </c>
      <c r="J130" s="7">
        <v>0.0</v>
      </c>
      <c r="K130" s="7">
        <v>0.0</v>
      </c>
      <c r="L130" s="7">
        <v>0.0</v>
      </c>
      <c r="M130" s="7">
        <v>4.0</v>
      </c>
      <c r="N130" s="7">
        <v>0.0</v>
      </c>
      <c r="O130" s="7">
        <v>13.94279497882832</v>
      </c>
      <c r="P130" s="7">
        <v>-0.14849965661154843</v>
      </c>
      <c r="Q130" s="7">
        <v>1.3068528008170883</v>
      </c>
      <c r="R130" s="7">
        <v>553489.0</v>
      </c>
      <c r="S130" s="7">
        <v>930756.0</v>
      </c>
      <c r="T130" s="7">
        <v>1135740.0</v>
      </c>
      <c r="U130" s="7">
        <v>-168657.0</v>
      </c>
      <c r="V130" s="7" t="s">
        <v>1666</v>
      </c>
    </row>
    <row r="131">
      <c r="A131" s="7" t="s">
        <v>245</v>
      </c>
      <c r="B131" s="7">
        <v>13285.0</v>
      </c>
      <c r="C131" s="7">
        <v>8.7456562000122E13</v>
      </c>
      <c r="D131" s="7" t="s">
        <v>86</v>
      </c>
      <c r="E131" s="7">
        <v>4.0</v>
      </c>
      <c r="F131" s="7">
        <v>12.025771306720992</v>
      </c>
      <c r="G131" s="7">
        <v>167003.71</v>
      </c>
      <c r="H131" s="7">
        <v>1.0</v>
      </c>
      <c r="I131" s="7">
        <v>0.0</v>
      </c>
      <c r="J131" s="7">
        <v>0.0</v>
      </c>
      <c r="K131" s="7">
        <v>0.0</v>
      </c>
      <c r="L131" s="7">
        <v>0.0</v>
      </c>
      <c r="M131" s="7">
        <v>8.0</v>
      </c>
      <c r="N131" s="7">
        <v>1.0</v>
      </c>
      <c r="O131" s="7">
        <v>14.397690981666834</v>
      </c>
      <c r="P131" s="7">
        <v>0.01778219009942808</v>
      </c>
      <c r="Q131" s="7">
        <v>0.829417459944121</v>
      </c>
      <c r="R131" s="7">
        <v>553849.0</v>
      </c>
      <c r="S131" s="7">
        <v>930756.0</v>
      </c>
      <c r="T131" s="7">
        <v>1789937.0</v>
      </c>
      <c r="U131" s="7">
        <v>31829.0</v>
      </c>
      <c r="V131" s="7" t="s">
        <v>1666</v>
      </c>
    </row>
    <row r="132">
      <c r="A132" s="7" t="s">
        <v>248</v>
      </c>
      <c r="B132" s="7">
        <v>22446.0</v>
      </c>
      <c r="C132" s="7">
        <v>9.414761000164E12</v>
      </c>
      <c r="D132" s="7" t="s">
        <v>60</v>
      </c>
      <c r="E132" s="7">
        <v>1.0</v>
      </c>
      <c r="F132" s="7">
        <v>11.247396197159581</v>
      </c>
      <c r="G132" s="7">
        <v>76680.0</v>
      </c>
      <c r="H132" s="7">
        <v>0.0</v>
      </c>
      <c r="I132" s="7">
        <v>0.0</v>
      </c>
      <c r="J132" s="7">
        <v>0.0</v>
      </c>
      <c r="K132" s="7">
        <v>0.0</v>
      </c>
      <c r="L132" s="7">
        <v>0.0</v>
      </c>
      <c r="M132" s="7">
        <v>6.0</v>
      </c>
      <c r="N132" s="7">
        <v>0.0</v>
      </c>
      <c r="O132" s="7">
        <v>13.013757601581473</v>
      </c>
      <c r="P132" s="7">
        <v>-0.007446348391009092</v>
      </c>
      <c r="Q132" s="7">
        <v>0.21489626389501987</v>
      </c>
      <c r="R132" s="7">
        <v>38223.0</v>
      </c>
      <c r="S132" s="7">
        <v>58167.0</v>
      </c>
      <c r="T132" s="7">
        <v>448542.0</v>
      </c>
      <c r="U132" s="7">
        <v>-3340.0</v>
      </c>
      <c r="V132" s="7" t="s">
        <v>1666</v>
      </c>
    </row>
    <row r="133">
      <c r="A133" s="7" t="s">
        <v>250</v>
      </c>
      <c r="B133" s="7">
        <v>7870.0</v>
      </c>
      <c r="C133" s="7">
        <v>9.1983056000169E13</v>
      </c>
      <c r="D133" s="7" t="s">
        <v>60</v>
      </c>
      <c r="E133" s="7">
        <v>1.0</v>
      </c>
      <c r="F133" s="7">
        <v>12.7098736543592</v>
      </c>
      <c r="G133" s="7">
        <v>331000.0</v>
      </c>
      <c r="H133" s="7">
        <v>0.0</v>
      </c>
      <c r="I133" s="7">
        <v>1.0</v>
      </c>
      <c r="J133" s="7">
        <v>0.0</v>
      </c>
      <c r="K133" s="7">
        <v>0.0</v>
      </c>
      <c r="L133" s="7">
        <v>0.0</v>
      </c>
      <c r="M133" s="7">
        <v>14.0</v>
      </c>
      <c r="N133" s="7">
        <v>0.0</v>
      </c>
      <c r="O133" s="7">
        <v>13.203605980300198</v>
      </c>
      <c r="P133" s="7">
        <v>0.12474253987981199</v>
      </c>
      <c r="Q133" s="7">
        <v>0.04548262363156604</v>
      </c>
      <c r="R133" s="7">
        <v>13820.0</v>
      </c>
      <c r="S133" s="7">
        <v>10846.0</v>
      </c>
      <c r="T133" s="7">
        <v>542317.0</v>
      </c>
      <c r="U133" s="7">
        <v>67650.0</v>
      </c>
      <c r="V133" s="7" t="s">
        <v>1666</v>
      </c>
    </row>
    <row r="134">
      <c r="A134" s="7" t="s">
        <v>259</v>
      </c>
      <c r="B134" s="7">
        <v>17434.0</v>
      </c>
      <c r="C134" s="7">
        <v>2.338534000158E12</v>
      </c>
      <c r="D134" s="7" t="s">
        <v>50</v>
      </c>
      <c r="E134" s="7">
        <v>6.0</v>
      </c>
      <c r="F134" s="7">
        <v>9.581903928408666</v>
      </c>
      <c r="G134" s="7">
        <v>14500.0</v>
      </c>
      <c r="H134" s="7">
        <v>0.0</v>
      </c>
      <c r="I134" s="7">
        <v>0.0</v>
      </c>
      <c r="J134" s="7">
        <v>0.0</v>
      </c>
      <c r="K134" s="7">
        <v>0.0</v>
      </c>
      <c r="L134" s="7">
        <v>0.0</v>
      </c>
      <c r="M134" s="7">
        <v>0.0</v>
      </c>
      <c r="N134" s="7">
        <v>0.0</v>
      </c>
      <c r="O134" s="7">
        <v>9.307194813340065</v>
      </c>
      <c r="P134" s="7">
        <v>-0.024576980134518644</v>
      </c>
      <c r="Q134" s="7">
        <v>176.76327493873106</v>
      </c>
      <c r="R134" s="7">
        <v>1947401.0</v>
      </c>
      <c r="S134" s="7">
        <v>0.0</v>
      </c>
      <c r="T134" s="7">
        <v>11017.0</v>
      </c>
      <c r="U134" s="7">
        <v>-448265.0</v>
      </c>
      <c r="V134" s="7" t="s">
        <v>1666</v>
      </c>
    </row>
    <row r="135">
      <c r="A135" s="7" t="s">
        <v>261</v>
      </c>
      <c r="B135" s="7">
        <v>20338.0</v>
      </c>
      <c r="C135" s="7">
        <v>7.206816000115E12</v>
      </c>
      <c r="D135" s="7" t="s">
        <v>86</v>
      </c>
      <c r="E135" s="7">
        <v>4.0</v>
      </c>
      <c r="F135" s="7">
        <v>11.362102575235644</v>
      </c>
      <c r="G135" s="7">
        <v>86000.0</v>
      </c>
      <c r="H135" s="7">
        <v>0.0</v>
      </c>
      <c r="I135" s="7">
        <v>1.0</v>
      </c>
      <c r="J135" s="7">
        <v>1.0</v>
      </c>
      <c r="K135" s="7">
        <v>4.0</v>
      </c>
      <c r="L135" s="7">
        <v>0.0</v>
      </c>
      <c r="M135" s="7">
        <v>13.0</v>
      </c>
      <c r="N135" s="7">
        <v>0.0</v>
      </c>
      <c r="O135" s="7">
        <v>16.0907770735383</v>
      </c>
      <c r="P135" s="7">
        <v>0.07849987749873799</v>
      </c>
      <c r="Q135" s="7">
        <v>0.31703819901768787</v>
      </c>
      <c r="R135" s="7">
        <v>1634730.0</v>
      </c>
      <c r="S135" s="7">
        <v>1450214.0</v>
      </c>
      <c r="T135" s="7">
        <v>9730512.0</v>
      </c>
      <c r="U135" s="7">
        <v>763844.0</v>
      </c>
      <c r="V135" s="7" t="s">
        <v>1666</v>
      </c>
    </row>
    <row r="136">
      <c r="A136" s="7" t="s">
        <v>263</v>
      </c>
      <c r="B136" s="7">
        <v>8575.0</v>
      </c>
      <c r="C136" s="7">
        <v>6.0476884000187E13</v>
      </c>
      <c r="D136" s="7" t="s">
        <v>62</v>
      </c>
      <c r="E136" s="7">
        <v>3.0</v>
      </c>
      <c r="F136" s="7">
        <v>13.579155112677833</v>
      </c>
      <c r="G136" s="7">
        <v>789500.0</v>
      </c>
      <c r="H136" s="7">
        <v>0.0</v>
      </c>
      <c r="I136" s="7">
        <v>1.0</v>
      </c>
      <c r="J136" s="7">
        <v>0.0</v>
      </c>
      <c r="K136" s="7">
        <v>0.0</v>
      </c>
      <c r="L136" s="7">
        <v>0.0</v>
      </c>
      <c r="M136" s="7">
        <v>17.0</v>
      </c>
      <c r="N136" s="7">
        <v>0.0</v>
      </c>
      <c r="O136" s="7">
        <v>14.805722901771022</v>
      </c>
      <c r="P136" s="7">
        <v>0.04626150621552965</v>
      </c>
      <c r="Q136" s="7">
        <v>0.4992373150219592</v>
      </c>
      <c r="R136" s="7">
        <v>916137.0</v>
      </c>
      <c r="S136" s="7">
        <v>427713.0</v>
      </c>
      <c r="T136" s="7">
        <v>2691806.0</v>
      </c>
      <c r="U136" s="7">
        <v>124527.0</v>
      </c>
      <c r="V136" s="7" t="s">
        <v>1666</v>
      </c>
    </row>
    <row r="137">
      <c r="A137" s="7" t="s">
        <v>264</v>
      </c>
      <c r="B137" s="7">
        <v>8397.0</v>
      </c>
      <c r="C137" s="7">
        <v>6.1065298000102E13</v>
      </c>
      <c r="D137" s="7" t="s">
        <v>88</v>
      </c>
      <c r="E137" s="7">
        <v>5.0</v>
      </c>
      <c r="F137" s="7">
        <v>12.813467474377257</v>
      </c>
      <c r="G137" s="7">
        <v>367128.6</v>
      </c>
      <c r="H137" s="7">
        <v>1.0</v>
      </c>
      <c r="I137" s="7">
        <v>1.0</v>
      </c>
      <c r="J137" s="7">
        <v>0.0</v>
      </c>
      <c r="K137" s="7">
        <v>0.0</v>
      </c>
      <c r="L137" s="7">
        <v>0.0</v>
      </c>
      <c r="M137" s="7">
        <v>8.0</v>
      </c>
      <c r="N137" s="7">
        <v>0.0</v>
      </c>
      <c r="O137" s="7">
        <v>12.952149031645025</v>
      </c>
      <c r="P137" s="7">
        <v>-0.07345723214666787</v>
      </c>
      <c r="Q137" s="7">
        <v>1.9504222960957174</v>
      </c>
      <c r="R137" s="7">
        <v>110101.0</v>
      </c>
      <c r="S137" s="7">
        <v>712474.0</v>
      </c>
      <c r="T137" s="7">
        <v>421742.0</v>
      </c>
      <c r="U137" s="7">
        <v>-30980.0</v>
      </c>
      <c r="V137" s="7" t="s">
        <v>1666</v>
      </c>
    </row>
    <row r="138">
      <c r="A138" s="7" t="s">
        <v>265</v>
      </c>
      <c r="B138" s="7">
        <v>8427.0</v>
      </c>
      <c r="C138" s="7">
        <v>6.108200400015E13</v>
      </c>
      <c r="D138" s="7" t="s">
        <v>62</v>
      </c>
      <c r="E138" s="7">
        <v>3.0</v>
      </c>
      <c r="F138" s="7">
        <v>12.314532353725673</v>
      </c>
      <c r="G138" s="7">
        <v>222912.0</v>
      </c>
      <c r="H138" s="7">
        <v>0.0</v>
      </c>
      <c r="I138" s="7">
        <v>1.0</v>
      </c>
      <c r="J138" s="7">
        <v>0.0</v>
      </c>
      <c r="K138" s="7">
        <v>0.0</v>
      </c>
      <c r="L138" s="7">
        <v>0.0</v>
      </c>
      <c r="M138" s="7">
        <v>4.0</v>
      </c>
      <c r="N138" s="7">
        <v>1.0</v>
      </c>
      <c r="O138" s="7">
        <v>11.887738907212215</v>
      </c>
      <c r="P138" s="7">
        <v>-0.10791080070391552</v>
      </c>
      <c r="Q138" s="7">
        <v>4.3974510558732955</v>
      </c>
      <c r="R138" s="7">
        <v>526453.0</v>
      </c>
      <c r="S138" s="7">
        <v>113253.0</v>
      </c>
      <c r="T138" s="7">
        <v>145472.0</v>
      </c>
      <c r="U138" s="7">
        <v>-15698.0</v>
      </c>
      <c r="V138" s="7" t="s">
        <v>1666</v>
      </c>
    </row>
    <row r="139">
      <c r="A139" s="7" t="s">
        <v>266</v>
      </c>
      <c r="B139" s="7">
        <v>8451.0</v>
      </c>
      <c r="C139" s="7">
        <v>8.8611835000129E13</v>
      </c>
      <c r="D139" s="7" t="s">
        <v>60</v>
      </c>
      <c r="E139" s="7">
        <v>1.0</v>
      </c>
      <c r="F139" s="7">
        <v>13.88036153028389</v>
      </c>
      <c r="G139" s="7">
        <v>1067000.0</v>
      </c>
      <c r="H139" s="7">
        <v>0.0</v>
      </c>
      <c r="I139" s="7">
        <v>1.0</v>
      </c>
      <c r="J139" s="7">
        <v>0.0</v>
      </c>
      <c r="K139" s="7">
        <v>0.0</v>
      </c>
      <c r="L139" s="7">
        <v>0.0</v>
      </c>
      <c r="M139" s="7">
        <v>16.0</v>
      </c>
      <c r="N139" s="7">
        <v>0.0</v>
      </c>
      <c r="O139" s="7">
        <v>15.248663456959392</v>
      </c>
      <c r="P139" s="7">
        <v>0.02477709961723755</v>
      </c>
      <c r="Q139" s="7">
        <v>0.3911543585896116</v>
      </c>
      <c r="R139" s="7">
        <v>654473.0</v>
      </c>
      <c r="S139" s="7">
        <v>985205.0</v>
      </c>
      <c r="T139" s="7">
        <v>4191895.0</v>
      </c>
      <c r="U139" s="7">
        <v>103863.0</v>
      </c>
      <c r="V139" s="7" t="s">
        <v>1666</v>
      </c>
    </row>
    <row r="140">
      <c r="A140" s="7" t="s">
        <v>267</v>
      </c>
      <c r="B140" s="7">
        <v>20788.0</v>
      </c>
      <c r="C140" s="7">
        <v>3.85389600014E12</v>
      </c>
      <c r="D140" s="7" t="s">
        <v>86</v>
      </c>
      <c r="E140" s="7">
        <v>4.0</v>
      </c>
      <c r="F140" s="7">
        <v>16.097128978424287</v>
      </c>
      <c r="G140" s="7">
        <v>9792516.0</v>
      </c>
      <c r="H140" s="7">
        <v>0.0</v>
      </c>
      <c r="I140" s="7">
        <v>0.0</v>
      </c>
      <c r="J140" s="7">
        <v>1.0</v>
      </c>
      <c r="K140" s="7">
        <v>1.0</v>
      </c>
      <c r="L140" s="7">
        <v>0.0</v>
      </c>
      <c r="M140" s="7">
        <v>17.0</v>
      </c>
      <c r="N140" s="7">
        <v>0.0</v>
      </c>
      <c r="O140" s="7">
        <v>17.304338341647192</v>
      </c>
      <c r="P140" s="7">
        <v>0.1008245261063595</v>
      </c>
      <c r="Q140" s="7">
        <v>0.9360346112126048</v>
      </c>
      <c r="R140" s="7">
        <v>7839709.0</v>
      </c>
      <c r="S140" s="7">
        <v>2.281312E7</v>
      </c>
      <c r="T140" s="7">
        <v>3.2747538E7</v>
      </c>
      <c r="U140" s="7">
        <v>3301755.0</v>
      </c>
      <c r="V140" s="7" t="s">
        <v>1666</v>
      </c>
    </row>
    <row r="141">
      <c r="A141" s="7" t="s">
        <v>268</v>
      </c>
      <c r="B141" s="7">
        <v>16268.0</v>
      </c>
      <c r="C141" s="7">
        <v>7.334600000135E12</v>
      </c>
      <c r="D141" s="7" t="s">
        <v>62</v>
      </c>
      <c r="E141" s="7">
        <v>3.0</v>
      </c>
      <c r="F141" s="7">
        <v>10.662422473634077</v>
      </c>
      <c r="G141" s="7">
        <v>42720.0</v>
      </c>
      <c r="H141" s="7">
        <v>0.0</v>
      </c>
      <c r="I141" s="7">
        <v>0.0</v>
      </c>
      <c r="J141" s="7">
        <v>0.0</v>
      </c>
      <c r="K141" s="7">
        <v>0.0</v>
      </c>
      <c r="L141" s="7">
        <v>0.0</v>
      </c>
      <c r="M141" s="7">
        <v>4.0</v>
      </c>
      <c r="N141" s="7">
        <v>0.0</v>
      </c>
      <c r="O141" s="7">
        <v>11.336140552634035</v>
      </c>
      <c r="P141" s="7">
        <v>-0.07511098381784333</v>
      </c>
      <c r="Q141" s="7">
        <v>0.9124301875984534</v>
      </c>
      <c r="R141" s="7">
        <v>33788.0</v>
      </c>
      <c r="S141" s="7">
        <v>42670.0</v>
      </c>
      <c r="T141" s="7">
        <v>83796.0</v>
      </c>
      <c r="U141" s="7">
        <v>-6294.0</v>
      </c>
      <c r="V141" s="7" t="s">
        <v>1666</v>
      </c>
    </row>
    <row r="142">
      <c r="A142" s="7" t="s">
        <v>269</v>
      </c>
      <c r="B142" s="7">
        <v>22055.0</v>
      </c>
      <c r="C142" s="7">
        <v>6.1189288000189E13</v>
      </c>
      <c r="D142" s="7" t="s">
        <v>62</v>
      </c>
      <c r="E142" s="7">
        <v>3.0</v>
      </c>
      <c r="F142" s="7">
        <v>14.011765427091479</v>
      </c>
      <c r="G142" s="7">
        <v>1216837.0</v>
      </c>
      <c r="H142" s="7">
        <v>0.0</v>
      </c>
      <c r="I142" s="7">
        <v>1.0</v>
      </c>
      <c r="J142" s="7">
        <v>0.0</v>
      </c>
      <c r="K142" s="7">
        <v>0.0</v>
      </c>
      <c r="L142" s="7">
        <v>0.0</v>
      </c>
      <c r="M142" s="7">
        <v>15.0</v>
      </c>
      <c r="N142" s="7">
        <v>0.0</v>
      </c>
      <c r="O142" s="7">
        <v>14.857853684349868</v>
      </c>
      <c r="P142" s="7">
        <v>-0.15240417877648144</v>
      </c>
      <c r="Q142" s="7">
        <v>0.6502207095287699</v>
      </c>
      <c r="R142" s="7">
        <v>1193887.0</v>
      </c>
      <c r="S142" s="7">
        <v>650044.0</v>
      </c>
      <c r="T142" s="7">
        <v>2835854.0</v>
      </c>
      <c r="U142" s="7">
        <v>-432196.0</v>
      </c>
      <c r="V142" s="7" t="s">
        <v>1666</v>
      </c>
    </row>
    <row r="143">
      <c r="A143" s="7" t="s">
        <v>270</v>
      </c>
      <c r="B143" s="7">
        <v>4782.0</v>
      </c>
      <c r="C143" s="7">
        <v>1.7162082000173E13</v>
      </c>
      <c r="D143" s="7" t="s">
        <v>60</v>
      </c>
      <c r="E143" s="7">
        <v>1.0</v>
      </c>
      <c r="F143" s="7">
        <v>11.510963541656688</v>
      </c>
      <c r="G143" s="7">
        <v>99804.0</v>
      </c>
      <c r="H143" s="7">
        <v>1.0</v>
      </c>
      <c r="I143" s="7">
        <v>1.0</v>
      </c>
      <c r="J143" s="7">
        <v>0.0</v>
      </c>
      <c r="K143" s="7">
        <v>0.0</v>
      </c>
      <c r="L143" s="7">
        <v>0.0</v>
      </c>
      <c r="M143" s="7">
        <v>12.0</v>
      </c>
      <c r="N143" s="7">
        <v>1.0</v>
      </c>
      <c r="O143" s="7">
        <v>13.77581501209578</v>
      </c>
      <c r="P143" s="7">
        <v>-1.1782085191482101</v>
      </c>
      <c r="Q143" s="7">
        <v>13.85972997101184</v>
      </c>
      <c r="R143" s="7">
        <v>1760576.0</v>
      </c>
      <c r="S143" s="7">
        <v>1.1559761E7</v>
      </c>
      <c r="T143" s="7">
        <v>961082.0</v>
      </c>
      <c r="U143" s="7">
        <v>-1132355.0</v>
      </c>
      <c r="V143" s="7" t="s">
        <v>1666</v>
      </c>
    </row>
    <row r="144">
      <c r="A144" s="7" t="s">
        <v>272</v>
      </c>
      <c r="B144" s="7">
        <v>20613.0</v>
      </c>
      <c r="C144" s="7">
        <v>4.821041000108E12</v>
      </c>
      <c r="D144" s="7" t="s">
        <v>60</v>
      </c>
      <c r="E144" s="7">
        <v>1.0</v>
      </c>
      <c r="F144" s="7">
        <v>12.463084921314591</v>
      </c>
      <c r="G144" s="7">
        <v>258612.2</v>
      </c>
      <c r="H144" s="7">
        <v>0.0</v>
      </c>
      <c r="I144" s="7">
        <v>1.0</v>
      </c>
      <c r="J144" s="7">
        <v>0.0</v>
      </c>
      <c r="K144" s="7">
        <v>0.0</v>
      </c>
      <c r="L144" s="7">
        <v>0.0</v>
      </c>
      <c r="M144" s="7">
        <v>8.0</v>
      </c>
      <c r="N144" s="7">
        <v>0.0</v>
      </c>
      <c r="O144" s="7">
        <v>13.829509119307575</v>
      </c>
      <c r="P144" s="7">
        <v>-0.15003298501030968</v>
      </c>
      <c r="Q144" s="7">
        <v>1.0655657200445323</v>
      </c>
      <c r="R144" s="7">
        <v>526039.0</v>
      </c>
      <c r="S144" s="7">
        <v>554548.0</v>
      </c>
      <c r="T144" s="7">
        <v>1014097.0</v>
      </c>
      <c r="U144" s="7">
        <v>-152148.0</v>
      </c>
      <c r="V144" s="7" t="s">
        <v>1666</v>
      </c>
    </row>
    <row r="145">
      <c r="A145" s="7" t="s">
        <v>273</v>
      </c>
      <c r="B145" s="7">
        <v>8605.0</v>
      </c>
      <c r="C145" s="7">
        <v>8.0227184000166E13</v>
      </c>
      <c r="D145" s="7" t="s">
        <v>88</v>
      </c>
      <c r="E145" s="7">
        <v>5.0</v>
      </c>
      <c r="F145" s="7">
        <v>11.26446410567173</v>
      </c>
      <c r="G145" s="7">
        <v>78000.0</v>
      </c>
      <c r="H145" s="7">
        <v>0.0</v>
      </c>
      <c r="I145" s="7">
        <v>0.0</v>
      </c>
      <c r="J145" s="7">
        <v>0.0</v>
      </c>
      <c r="K145" s="7">
        <v>0.0</v>
      </c>
      <c r="L145" s="7">
        <v>0.0</v>
      </c>
      <c r="M145" s="7">
        <v>12.0</v>
      </c>
      <c r="N145" s="7">
        <v>0.0</v>
      </c>
      <c r="O145" s="7">
        <v>18.155840727338088</v>
      </c>
      <c r="P145" s="7">
        <v>-2.043269852932648E-4</v>
      </c>
      <c r="Q145" s="7">
        <v>1.5309932627308218</v>
      </c>
      <c r="R145" s="7">
        <v>7.0481584E7</v>
      </c>
      <c r="S145" s="7">
        <v>4.6995923E7</v>
      </c>
      <c r="T145" s="7">
        <v>7.673287E7</v>
      </c>
      <c r="U145" s="7">
        <v>-15678.596</v>
      </c>
      <c r="V145" s="7" t="s">
        <v>1666</v>
      </c>
    </row>
    <row r="146">
      <c r="A146" s="7" t="s">
        <v>274</v>
      </c>
      <c r="B146" s="7">
        <v>8656.0</v>
      </c>
      <c r="C146" s="7">
        <v>9.2690783000109E13</v>
      </c>
      <c r="D146" s="7" t="s">
        <v>88</v>
      </c>
      <c r="E146" s="7">
        <v>5.0</v>
      </c>
      <c r="F146" s="7">
        <v>15.980211943594933</v>
      </c>
      <c r="G146" s="7">
        <v>8712000.0</v>
      </c>
      <c r="H146" s="7">
        <v>0.0</v>
      </c>
      <c r="I146" s="7">
        <v>1.0</v>
      </c>
      <c r="J146" s="7">
        <v>0.0</v>
      </c>
      <c r="K146" s="7">
        <v>0.0</v>
      </c>
      <c r="L146" s="7">
        <v>0.0</v>
      </c>
      <c r="M146" s="7">
        <v>26.0</v>
      </c>
      <c r="N146" s="7">
        <v>0.0</v>
      </c>
      <c r="O146" s="7">
        <v>16.297253709163012</v>
      </c>
      <c r="P146" s="7">
        <v>0.07297641266607245</v>
      </c>
      <c r="Q146" s="7">
        <v>0.02202188947122821</v>
      </c>
      <c r="R146" s="7">
        <v>262336.0</v>
      </c>
      <c r="S146" s="7">
        <v>1092.0</v>
      </c>
      <c r="T146" s="7">
        <v>1.1962098E7</v>
      </c>
      <c r="U146" s="7">
        <v>872951.0</v>
      </c>
      <c r="V146" s="7" t="s">
        <v>1666</v>
      </c>
    </row>
    <row r="147">
      <c r="A147" s="7" t="s">
        <v>275</v>
      </c>
      <c r="B147" s="7">
        <v>13439.0</v>
      </c>
      <c r="C147" s="7">
        <v>8.5778074000106E13</v>
      </c>
      <c r="D147" s="7" t="s">
        <v>60</v>
      </c>
      <c r="E147" s="7">
        <v>1.0</v>
      </c>
      <c r="F147" s="7">
        <v>11.846498073157814</v>
      </c>
      <c r="G147" s="7">
        <v>139594.64</v>
      </c>
      <c r="H147" s="7">
        <v>1.0</v>
      </c>
      <c r="I147" s="7">
        <v>1.0</v>
      </c>
      <c r="J147" s="7">
        <v>0.0</v>
      </c>
      <c r="K147" s="7">
        <v>0.0</v>
      </c>
      <c r="L147" s="7">
        <v>0.0</v>
      </c>
      <c r="M147" s="7">
        <v>6.0</v>
      </c>
      <c r="N147" s="7">
        <v>0.0</v>
      </c>
      <c r="O147" s="7">
        <v>12.3796519331372</v>
      </c>
      <c r="P147" s="7">
        <v>-0.023996368389860075</v>
      </c>
      <c r="Q147" s="7">
        <v>1.0343910117649038</v>
      </c>
      <c r="R147" s="7">
        <v>171860.0</v>
      </c>
      <c r="S147" s="7">
        <v>74233.0</v>
      </c>
      <c r="T147" s="7">
        <v>237911.0</v>
      </c>
      <c r="U147" s="7">
        <v>-5709.0</v>
      </c>
      <c r="V147" s="7" t="s">
        <v>1666</v>
      </c>
    </row>
    <row r="148">
      <c r="A148" s="7" t="s">
        <v>276</v>
      </c>
      <c r="B148" s="7">
        <v>8745.0</v>
      </c>
      <c r="C148" s="7">
        <v>1.6234171000115E13</v>
      </c>
      <c r="D148" s="7" t="s">
        <v>88</v>
      </c>
      <c r="E148" s="7">
        <v>5.0</v>
      </c>
      <c r="F148" s="7">
        <v>11.900843248673675</v>
      </c>
      <c r="G148" s="7">
        <v>147390.86</v>
      </c>
      <c r="H148" s="7">
        <v>0.0</v>
      </c>
      <c r="I148" s="7">
        <v>0.0</v>
      </c>
      <c r="J148" s="7">
        <v>0.0</v>
      </c>
      <c r="K148" s="7">
        <v>0.0</v>
      </c>
      <c r="L148" s="7">
        <v>0.0</v>
      </c>
      <c r="M148" s="7">
        <v>14.0</v>
      </c>
      <c r="N148" s="7">
        <v>0.0</v>
      </c>
      <c r="O148" s="7">
        <v>11.293761484648849</v>
      </c>
      <c r="P148" s="7">
        <v>0.22933552459567474</v>
      </c>
      <c r="Q148" s="7">
        <v>0.24075249940860818</v>
      </c>
      <c r="R148" s="7">
        <v>4656.0</v>
      </c>
      <c r="S148" s="7">
        <v>14681.0</v>
      </c>
      <c r="T148" s="7">
        <v>80319.0</v>
      </c>
      <c r="U148" s="7">
        <v>18420.0</v>
      </c>
      <c r="V148" s="7" t="s">
        <v>1666</v>
      </c>
    </row>
    <row r="149">
      <c r="A149" s="7" t="s">
        <v>277</v>
      </c>
      <c r="B149" s="7">
        <v>8753.0</v>
      </c>
      <c r="C149" s="7">
        <v>8.6375425000109E13</v>
      </c>
      <c r="D149" s="7" t="s">
        <v>60</v>
      </c>
      <c r="E149" s="7">
        <v>1.0</v>
      </c>
      <c r="F149" s="7">
        <v>10.858998997563564</v>
      </c>
      <c r="G149" s="7">
        <v>52000.0</v>
      </c>
      <c r="H149" s="7">
        <v>0.0</v>
      </c>
      <c r="I149" s="7">
        <v>0.0</v>
      </c>
      <c r="J149" s="7">
        <v>0.0</v>
      </c>
      <c r="K149" s="7">
        <v>0.0</v>
      </c>
      <c r="L149" s="7">
        <v>0.0</v>
      </c>
      <c r="M149" s="7">
        <v>29.0</v>
      </c>
      <c r="N149" s="7">
        <v>0.0</v>
      </c>
      <c r="O149" s="7">
        <v>19.69115471965725</v>
      </c>
      <c r="P149" s="7">
        <v>1.6056275421323464E-4</v>
      </c>
      <c r="Q149" s="7">
        <v>0.21694497010549257</v>
      </c>
      <c r="R149" s="7">
        <v>6.4749109E7</v>
      </c>
      <c r="S149" s="7">
        <v>1.253842E7</v>
      </c>
      <c r="T149" s="7">
        <v>3.56254072E8</v>
      </c>
      <c r="U149" s="7">
        <v>57201.135</v>
      </c>
      <c r="V149" s="7" t="s">
        <v>1666</v>
      </c>
    </row>
    <row r="150">
      <c r="A150" s="7" t="s">
        <v>279</v>
      </c>
      <c r="B150" s="7">
        <v>8818.0</v>
      </c>
      <c r="C150" s="7">
        <v>1.7161241000115E13</v>
      </c>
      <c r="D150" s="7" t="s">
        <v>60</v>
      </c>
      <c r="E150" s="7">
        <v>1.0</v>
      </c>
      <c r="F150" s="7">
        <v>11.654425027243928</v>
      </c>
      <c r="G150" s="7">
        <v>115200.0</v>
      </c>
      <c r="H150" s="7">
        <v>0.0</v>
      </c>
      <c r="I150" s="7">
        <v>0.0</v>
      </c>
      <c r="J150" s="7">
        <v>0.0</v>
      </c>
      <c r="K150" s="7">
        <v>0.0</v>
      </c>
      <c r="L150" s="7">
        <v>0.0</v>
      </c>
      <c r="M150" s="7">
        <v>8.0</v>
      </c>
      <c r="N150" s="7">
        <v>0.0</v>
      </c>
      <c r="O150" s="7">
        <v>12.527688644133576</v>
      </c>
      <c r="P150" s="7">
        <v>0.0725520261281541</v>
      </c>
      <c r="Q150" s="7">
        <v>0.36404696397954117</v>
      </c>
      <c r="R150" s="7">
        <v>96660.0</v>
      </c>
      <c r="S150" s="7">
        <v>3770.0</v>
      </c>
      <c r="T150" s="7">
        <v>275871.0</v>
      </c>
      <c r="U150" s="7">
        <v>20015.0</v>
      </c>
      <c r="V150" s="7" t="s">
        <v>1666</v>
      </c>
    </row>
    <row r="151">
      <c r="A151" s="7" t="s">
        <v>281</v>
      </c>
      <c r="B151" s="7">
        <v>13765.0</v>
      </c>
      <c r="C151" s="7">
        <v>9.007688600014E13</v>
      </c>
      <c r="D151" s="7" t="s">
        <v>86</v>
      </c>
      <c r="E151" s="7">
        <v>4.0</v>
      </c>
      <c r="F151" s="7">
        <v>11.485429286057888</v>
      </c>
      <c r="G151" s="7">
        <v>97287.84</v>
      </c>
      <c r="H151" s="7">
        <v>0.0</v>
      </c>
      <c r="I151" s="7">
        <v>0.0</v>
      </c>
      <c r="J151" s="7">
        <v>0.0</v>
      </c>
      <c r="K151" s="7">
        <v>0.0</v>
      </c>
      <c r="L151" s="7">
        <v>0.0</v>
      </c>
      <c r="M151" s="7">
        <v>5.0</v>
      </c>
      <c r="N151" s="7">
        <v>0.0</v>
      </c>
      <c r="O151" s="7">
        <v>9.620992006771647</v>
      </c>
      <c r="P151" s="7">
        <v>1.0978246451784057</v>
      </c>
      <c r="Q151" s="7">
        <v>25.89315559092718</v>
      </c>
      <c r="R151" s="7">
        <v>447.0</v>
      </c>
      <c r="S151" s="7">
        <v>389970.0</v>
      </c>
      <c r="T151" s="7">
        <v>15078.0</v>
      </c>
      <c r="U151" s="7">
        <v>16553.0</v>
      </c>
      <c r="V151" s="7" t="s">
        <v>1666</v>
      </c>
    </row>
    <row r="152">
      <c r="A152" s="7" t="s">
        <v>283</v>
      </c>
      <c r="B152" s="7">
        <v>21067.0</v>
      </c>
      <c r="C152" s="7">
        <v>1.2049631000184E13</v>
      </c>
      <c r="D152" s="7" t="s">
        <v>62</v>
      </c>
      <c r="E152" s="7">
        <v>3.0</v>
      </c>
      <c r="F152" s="7">
        <v>11.695247021764184</v>
      </c>
      <c r="G152" s="7">
        <v>120000.0</v>
      </c>
      <c r="H152" s="7">
        <v>0.0</v>
      </c>
      <c r="I152" s="7">
        <v>0.0</v>
      </c>
      <c r="J152" s="7">
        <v>1.0</v>
      </c>
      <c r="K152" s="7">
        <v>3.0</v>
      </c>
      <c r="L152" s="7">
        <v>0.0</v>
      </c>
      <c r="M152" s="7">
        <v>11.0</v>
      </c>
      <c r="N152" s="7">
        <v>0.0</v>
      </c>
      <c r="O152" s="7">
        <v>14.432763787844504</v>
      </c>
      <c r="P152" s="7">
        <v>-0.054004441617862275</v>
      </c>
      <c r="Q152" s="7">
        <v>0.4580681389707465</v>
      </c>
      <c r="R152" s="7">
        <v>412161.0</v>
      </c>
      <c r="S152" s="7">
        <v>437019.0</v>
      </c>
      <c r="T152" s="7">
        <v>1853829.0</v>
      </c>
      <c r="U152" s="7">
        <v>-100115.0</v>
      </c>
      <c r="V152" s="7" t="s">
        <v>1666</v>
      </c>
    </row>
    <row r="153">
      <c r="A153" s="7" t="s">
        <v>284</v>
      </c>
      <c r="B153" s="7">
        <v>17949.0</v>
      </c>
      <c r="C153" s="7">
        <v>1.417222000177E12</v>
      </c>
      <c r="D153" s="7" t="s">
        <v>60</v>
      </c>
      <c r="E153" s="7">
        <v>1.0</v>
      </c>
      <c r="F153" s="7">
        <v>13.123514714361496</v>
      </c>
      <c r="G153" s="7">
        <v>500576.0</v>
      </c>
      <c r="H153" s="7">
        <v>0.0</v>
      </c>
      <c r="I153" s="7">
        <v>1.0</v>
      </c>
      <c r="J153" s="7">
        <v>0.0</v>
      </c>
      <c r="K153" s="7">
        <v>0.0</v>
      </c>
      <c r="L153" s="7">
        <v>0.0</v>
      </c>
      <c r="M153" s="7">
        <v>14.0</v>
      </c>
      <c r="N153" s="7">
        <v>0.0</v>
      </c>
      <c r="O153" s="7">
        <v>16.225128936755738</v>
      </c>
      <c r="P153" s="7">
        <v>0.03866065549039764</v>
      </c>
      <c r="Q153" s="7">
        <v>0.6124950391802556</v>
      </c>
      <c r="R153" s="7">
        <v>2131436.0</v>
      </c>
      <c r="S153" s="7">
        <v>4685458.0</v>
      </c>
      <c r="T153" s="7">
        <v>1.1129713E7</v>
      </c>
      <c r="U153" s="7">
        <v>430282.0</v>
      </c>
      <c r="V153" s="7" t="s">
        <v>1666</v>
      </c>
    </row>
    <row r="154">
      <c r="A154" s="7" t="s">
        <v>285</v>
      </c>
      <c r="B154" s="7">
        <v>20915.0</v>
      </c>
      <c r="C154" s="7">
        <v>8.34349200012E12</v>
      </c>
      <c r="D154" s="7" t="s">
        <v>62</v>
      </c>
      <c r="E154" s="7">
        <v>3.0</v>
      </c>
      <c r="F154" s="7">
        <v>13.587692096264822</v>
      </c>
      <c r="G154" s="7">
        <v>796268.8</v>
      </c>
      <c r="H154" s="7">
        <v>0.0</v>
      </c>
      <c r="I154" s="7">
        <v>1.0</v>
      </c>
      <c r="J154" s="7">
        <v>1.0</v>
      </c>
      <c r="K154" s="7">
        <v>3.0</v>
      </c>
      <c r="L154" s="7">
        <v>0.0</v>
      </c>
      <c r="M154" s="7">
        <v>18.0</v>
      </c>
      <c r="N154" s="7">
        <v>0.0</v>
      </c>
      <c r="O154" s="7">
        <v>16.45652497124136</v>
      </c>
      <c r="P154" s="7">
        <v>0.03921888449099643</v>
      </c>
      <c r="Q154" s="7">
        <v>0.595554380397373</v>
      </c>
      <c r="R154" s="7">
        <v>2465568.0</v>
      </c>
      <c r="S154" s="7">
        <v>5888527.0</v>
      </c>
      <c r="T154" s="7">
        <v>1.4027426E7</v>
      </c>
      <c r="U154" s="7">
        <v>550140.0</v>
      </c>
      <c r="V154" s="7" t="s">
        <v>1666</v>
      </c>
    </row>
    <row r="155">
      <c r="A155" s="7" t="s">
        <v>288</v>
      </c>
      <c r="B155" s="7">
        <v>5312.0</v>
      </c>
      <c r="C155" s="7">
        <v>8.8610191000154E13</v>
      </c>
      <c r="D155" s="7" t="s">
        <v>62</v>
      </c>
      <c r="E155" s="7">
        <v>3.0</v>
      </c>
      <c r="F155" s="7">
        <v>12.676076274775909</v>
      </c>
      <c r="G155" s="7">
        <v>320000.0</v>
      </c>
      <c r="H155" s="7">
        <v>0.0</v>
      </c>
      <c r="I155" s="7">
        <v>1.0</v>
      </c>
      <c r="J155" s="7">
        <v>0.0</v>
      </c>
      <c r="K155" s="7">
        <v>0.0</v>
      </c>
      <c r="L155" s="7">
        <v>0.0</v>
      </c>
      <c r="M155" s="7">
        <v>5.0</v>
      </c>
      <c r="N155" s="7">
        <v>1.0</v>
      </c>
      <c r="O155" s="7">
        <v>13.84799420488795</v>
      </c>
      <c r="P155" s="7">
        <v>-0.008674591028027612</v>
      </c>
      <c r="Q155" s="7">
        <v>1.1479075368556375</v>
      </c>
      <c r="R155" s="7">
        <v>637602.0</v>
      </c>
      <c r="S155" s="7">
        <v>548206.0</v>
      </c>
      <c r="T155" s="7">
        <v>1033017.0</v>
      </c>
      <c r="U155" s="7">
        <v>-8961.0</v>
      </c>
      <c r="V155" s="7" t="s">
        <v>1666</v>
      </c>
    </row>
    <row r="156">
      <c r="A156" s="7" t="s">
        <v>291</v>
      </c>
      <c r="B156" s="7">
        <v>19550.0</v>
      </c>
      <c r="C156" s="7">
        <v>7.1673990000177E13</v>
      </c>
      <c r="D156" s="7" t="s">
        <v>241</v>
      </c>
      <c r="E156" s="7">
        <v>4.0</v>
      </c>
      <c r="F156" s="7">
        <v>17.19361329959756</v>
      </c>
      <c r="G156" s="7">
        <v>2.93151E7</v>
      </c>
      <c r="H156" s="7">
        <v>0.0</v>
      </c>
      <c r="I156" s="7">
        <v>1.0</v>
      </c>
      <c r="J156" s="7">
        <v>0.0</v>
      </c>
      <c r="K156" s="7">
        <v>0.0</v>
      </c>
      <c r="L156" s="7">
        <v>0.0</v>
      </c>
      <c r="M156" s="7">
        <v>7.0</v>
      </c>
      <c r="N156" s="7">
        <v>0.0</v>
      </c>
      <c r="O156" s="7">
        <v>16.721464940345708</v>
      </c>
      <c r="P156" s="7">
        <v>0.060290436568285054</v>
      </c>
      <c r="Q156" s="7">
        <v>0.6302259558826264</v>
      </c>
      <c r="R156" s="7">
        <v>4701347.0</v>
      </c>
      <c r="S156" s="7">
        <v>6820875.0</v>
      </c>
      <c r="T156" s="7">
        <v>1.8282684E7</v>
      </c>
      <c r="U156" s="7">
        <v>1102271.0</v>
      </c>
      <c r="V156" s="7" t="s">
        <v>1666</v>
      </c>
    </row>
    <row r="157">
      <c r="A157" s="7" t="s">
        <v>292</v>
      </c>
      <c r="B157" s="7">
        <v>15539.0</v>
      </c>
      <c r="C157" s="7">
        <v>1.083200000118E12</v>
      </c>
      <c r="D157" s="7" t="s">
        <v>55</v>
      </c>
      <c r="E157" s="7">
        <v>10.0</v>
      </c>
      <c r="F157" s="7">
        <v>15.795807420033091</v>
      </c>
      <c r="G157" s="7">
        <v>7244893.4</v>
      </c>
      <c r="H157" s="7">
        <v>0.0</v>
      </c>
      <c r="I157" s="7">
        <v>1.0</v>
      </c>
      <c r="J157" s="7">
        <v>1.0</v>
      </c>
      <c r="K157" s="7">
        <v>6.0</v>
      </c>
      <c r="L157" s="7">
        <v>0.0</v>
      </c>
      <c r="M157" s="7">
        <v>37.0</v>
      </c>
      <c r="N157" s="7">
        <v>0.0</v>
      </c>
      <c r="O157" s="7">
        <v>17.0088223907012</v>
      </c>
      <c r="P157" s="7">
        <v>0.11526939964709262</v>
      </c>
      <c r="Q157" s="7">
        <v>0.13192991095243958</v>
      </c>
      <c r="R157" s="7">
        <v>978000.0</v>
      </c>
      <c r="S157" s="7">
        <v>2237000.0</v>
      </c>
      <c r="T157" s="7">
        <v>2.4369E7</v>
      </c>
      <c r="U157" s="7">
        <v>2809000.0</v>
      </c>
      <c r="V157" s="7" t="s">
        <v>1666</v>
      </c>
    </row>
    <row r="158">
      <c r="A158" s="7" t="s">
        <v>293</v>
      </c>
      <c r="B158" s="7">
        <v>9083.0</v>
      </c>
      <c r="C158" s="7">
        <v>6.0884319000159E13</v>
      </c>
      <c r="D158" s="7" t="s">
        <v>60</v>
      </c>
      <c r="E158" s="7">
        <v>1.0</v>
      </c>
      <c r="F158" s="7">
        <v>10.775324703655977</v>
      </c>
      <c r="G158" s="7">
        <v>47826.0</v>
      </c>
      <c r="H158" s="7">
        <v>1.0</v>
      </c>
      <c r="I158" s="7">
        <v>0.0</v>
      </c>
      <c r="J158" s="7">
        <v>0.0</v>
      </c>
      <c r="K158" s="7">
        <v>0.0</v>
      </c>
      <c r="L158" s="7">
        <v>0.0</v>
      </c>
      <c r="M158" s="7">
        <v>4.0</v>
      </c>
      <c r="N158" s="7">
        <v>1.0</v>
      </c>
      <c r="O158" s="7">
        <v>9.75411709588186</v>
      </c>
      <c r="P158" s="7">
        <v>-0.0393033381712627</v>
      </c>
      <c r="Q158" s="7">
        <v>9.126153846153846</v>
      </c>
      <c r="R158" s="7">
        <v>47874.0</v>
      </c>
      <c r="S158" s="7">
        <v>109324.0</v>
      </c>
      <c r="T158" s="7">
        <v>17225.0</v>
      </c>
      <c r="U158" s="7">
        <v>-677.0</v>
      </c>
      <c r="V158" s="7" t="s">
        <v>1666</v>
      </c>
    </row>
    <row r="159">
      <c r="A159" s="7" t="s">
        <v>296</v>
      </c>
      <c r="B159" s="7">
        <v>21334.0</v>
      </c>
      <c r="C159" s="7">
        <v>5.112899900019E13</v>
      </c>
      <c r="D159" s="7" t="s">
        <v>88</v>
      </c>
      <c r="E159" s="7">
        <v>5.0</v>
      </c>
      <c r="F159" s="7">
        <v>11.248959919135764</v>
      </c>
      <c r="G159" s="7">
        <v>76800.0</v>
      </c>
      <c r="H159" s="7">
        <v>0.0</v>
      </c>
      <c r="I159" s="7">
        <v>0.0</v>
      </c>
      <c r="J159" s="7">
        <v>0.0</v>
      </c>
      <c r="K159" s="7">
        <v>0.0</v>
      </c>
      <c r="L159" s="7">
        <v>0.0</v>
      </c>
      <c r="M159" s="7">
        <v>4.0</v>
      </c>
      <c r="N159" s="7">
        <v>0.0</v>
      </c>
      <c r="O159" s="7">
        <v>11.096636995028227</v>
      </c>
      <c r="P159" s="7">
        <v>0.05204021289178001</v>
      </c>
      <c r="Q159" s="7">
        <v>0.7534003548196333</v>
      </c>
      <c r="R159" s="7">
        <v>11866.0</v>
      </c>
      <c r="S159" s="7">
        <v>37820.0</v>
      </c>
      <c r="T159" s="7">
        <v>65949.0</v>
      </c>
      <c r="U159" s="7">
        <v>3432.0</v>
      </c>
      <c r="V159" s="7" t="s">
        <v>1666</v>
      </c>
    </row>
    <row r="160">
      <c r="A160" s="7" t="s">
        <v>300</v>
      </c>
      <c r="B160" s="7">
        <v>16942.0</v>
      </c>
      <c r="C160" s="7">
        <v>2.318346000168E12</v>
      </c>
      <c r="D160" s="7" t="s">
        <v>50</v>
      </c>
      <c r="E160" s="7">
        <v>6.0</v>
      </c>
      <c r="F160" s="7">
        <v>10.462874742916549</v>
      </c>
      <c r="G160" s="7">
        <v>34992.0</v>
      </c>
      <c r="H160" s="7">
        <v>0.0</v>
      </c>
      <c r="I160" s="7">
        <v>0.0</v>
      </c>
      <c r="J160" s="7">
        <v>0.0</v>
      </c>
      <c r="K160" s="7">
        <v>0.0</v>
      </c>
      <c r="L160" s="7">
        <v>0.0</v>
      </c>
      <c r="M160" s="7">
        <v>5.0</v>
      </c>
      <c r="N160" s="7">
        <v>0.0</v>
      </c>
      <c r="O160" s="7">
        <v>12.861385551386725</v>
      </c>
      <c r="P160" s="7">
        <v>-0.21175181553113212</v>
      </c>
      <c r="Q160" s="7">
        <v>1.0451799173826233</v>
      </c>
      <c r="R160" s="7">
        <v>0.0</v>
      </c>
      <c r="S160" s="7">
        <v>402550.0</v>
      </c>
      <c r="T160" s="7">
        <v>385149.0</v>
      </c>
      <c r="U160" s="7">
        <v>-81556.0</v>
      </c>
      <c r="V160" s="7" t="s">
        <v>1666</v>
      </c>
    </row>
    <row r="161">
      <c r="A161" s="7" t="s">
        <v>301</v>
      </c>
      <c r="B161" s="7">
        <v>21342.0</v>
      </c>
      <c r="C161" s="7">
        <v>9.112685000132E12</v>
      </c>
      <c r="D161" s="7" t="s">
        <v>191</v>
      </c>
      <c r="E161" s="7">
        <v>7.0</v>
      </c>
      <c r="F161" s="7">
        <v>13.017002861746503</v>
      </c>
      <c r="G161" s="7">
        <v>450000.0</v>
      </c>
      <c r="H161" s="7">
        <v>0.0</v>
      </c>
      <c r="I161" s="7">
        <v>1.0</v>
      </c>
      <c r="J161" s="7">
        <v>0.0</v>
      </c>
      <c r="K161" s="7">
        <v>0.0</v>
      </c>
      <c r="L161" s="7">
        <v>0.0</v>
      </c>
      <c r="M161" s="7">
        <v>5.0</v>
      </c>
      <c r="N161" s="7">
        <v>0.0</v>
      </c>
      <c r="O161" s="7">
        <v>12.040136117985542</v>
      </c>
      <c r="P161" s="7">
        <v>-5.136554125841105</v>
      </c>
      <c r="Q161" s="7">
        <v>33.16108487781844</v>
      </c>
      <c r="R161" s="7">
        <v>358467.0</v>
      </c>
      <c r="S161" s="7">
        <v>5259684.0</v>
      </c>
      <c r="T161" s="7">
        <v>169420.0</v>
      </c>
      <c r="U161" s="7">
        <v>-870235.0</v>
      </c>
      <c r="V161" s="7" t="s">
        <v>1666</v>
      </c>
    </row>
    <row r="162">
      <c r="A162" s="7" t="s">
        <v>304</v>
      </c>
      <c r="B162" s="7">
        <v>13773.0</v>
      </c>
      <c r="C162" s="7">
        <v>8.3475913000191E13</v>
      </c>
      <c r="D162" s="7" t="s">
        <v>60</v>
      </c>
      <c r="E162" s="7">
        <v>1.0</v>
      </c>
      <c r="F162" s="7">
        <v>11.982929094215963</v>
      </c>
      <c r="G162" s="7">
        <v>160000.0</v>
      </c>
      <c r="H162" s="7">
        <v>0.0</v>
      </c>
      <c r="I162" s="7">
        <v>1.0</v>
      </c>
      <c r="J162" s="7">
        <v>0.0</v>
      </c>
      <c r="K162" s="7">
        <v>0.0</v>
      </c>
      <c r="L162" s="7">
        <v>0.0</v>
      </c>
      <c r="M162" s="7">
        <v>14.0</v>
      </c>
      <c r="N162" s="7">
        <v>0.0</v>
      </c>
      <c r="O162" s="7">
        <v>14.476027619614547</v>
      </c>
      <c r="P162" s="7">
        <v>0.06622608925644426</v>
      </c>
      <c r="Q162" s="7">
        <v>0.7844976193219007</v>
      </c>
      <c r="R162" s="7">
        <v>668993.0</v>
      </c>
      <c r="S162" s="7">
        <v>849632.0</v>
      </c>
      <c r="T162" s="7">
        <v>1935793.0</v>
      </c>
      <c r="U162" s="7">
        <v>128200.0</v>
      </c>
      <c r="V162" s="7" t="s">
        <v>1666</v>
      </c>
    </row>
    <row r="163">
      <c r="A163" s="7" t="s">
        <v>305</v>
      </c>
      <c r="B163" s="7">
        <v>20478.0</v>
      </c>
      <c r="C163" s="7">
        <v>2.950811000189E12</v>
      </c>
      <c r="D163" s="7" t="s">
        <v>62</v>
      </c>
      <c r="E163" s="7">
        <v>3.0</v>
      </c>
      <c r="F163" s="7">
        <v>13.39239051461739</v>
      </c>
      <c r="G163" s="7">
        <v>655000.0</v>
      </c>
      <c r="H163" s="7">
        <v>1.0</v>
      </c>
      <c r="I163" s="7">
        <v>0.0</v>
      </c>
      <c r="J163" s="7">
        <v>0.0</v>
      </c>
      <c r="K163" s="7">
        <v>0.0</v>
      </c>
      <c r="L163" s="7">
        <v>0.0</v>
      </c>
      <c r="M163" s="7">
        <v>12.0</v>
      </c>
      <c r="N163" s="7">
        <v>0.0</v>
      </c>
      <c r="O163" s="7">
        <v>14.796574283485173</v>
      </c>
      <c r="P163" s="7">
        <v>-0.17044065666601182</v>
      </c>
      <c r="Q163" s="7">
        <v>2.9939035546164425</v>
      </c>
      <c r="R163" s="7">
        <v>2127089.0</v>
      </c>
      <c r="S163" s="7">
        <v>5858526.0</v>
      </c>
      <c r="T163" s="7">
        <v>2667292.0</v>
      </c>
      <c r="U163" s="7">
        <v>-454615.0</v>
      </c>
      <c r="V163" s="7" t="s">
        <v>1666</v>
      </c>
    </row>
    <row r="164">
      <c r="A164" s="7" t="s">
        <v>306</v>
      </c>
      <c r="B164" s="7">
        <v>22187.0</v>
      </c>
      <c r="C164" s="7">
        <v>1.0629105000168E13</v>
      </c>
      <c r="D164" s="7" t="s">
        <v>191</v>
      </c>
      <c r="E164" s="7">
        <v>7.0</v>
      </c>
      <c r="F164" s="7">
        <v>13.753635154246187</v>
      </c>
      <c r="G164" s="7">
        <v>940000.0</v>
      </c>
      <c r="H164" s="7">
        <v>0.0</v>
      </c>
      <c r="I164" s="7">
        <v>1.0</v>
      </c>
      <c r="J164" s="7">
        <v>1.0</v>
      </c>
      <c r="K164" s="7">
        <v>3.0</v>
      </c>
      <c r="L164" s="7">
        <v>0.0</v>
      </c>
      <c r="M164" s="7">
        <v>13.0</v>
      </c>
      <c r="N164" s="7">
        <v>0.0</v>
      </c>
      <c r="O164" s="7">
        <v>15.124461294772425</v>
      </c>
      <c r="P164" s="7">
        <v>0.12229359852437156</v>
      </c>
      <c r="Q164" s="7">
        <v>0.14906272798408118</v>
      </c>
      <c r="R164" s="7">
        <v>10728.0</v>
      </c>
      <c r="S164" s="7">
        <v>541145.0</v>
      </c>
      <c r="T164" s="7">
        <v>3702287.0</v>
      </c>
      <c r="U164" s="7">
        <v>452766.0</v>
      </c>
      <c r="V164" s="7" t="s">
        <v>1666</v>
      </c>
    </row>
    <row r="165">
      <c r="A165" s="7" t="s">
        <v>307</v>
      </c>
      <c r="B165" s="7">
        <v>9512.0</v>
      </c>
      <c r="C165" s="7">
        <v>3.3000167000101E13</v>
      </c>
      <c r="D165" s="7" t="s">
        <v>191</v>
      </c>
      <c r="E165" s="7">
        <v>7.0</v>
      </c>
      <c r="F165" s="7">
        <v>17.569428408257433</v>
      </c>
      <c r="G165" s="7">
        <v>4.2688E7</v>
      </c>
      <c r="H165" s="7">
        <v>0.0</v>
      </c>
      <c r="I165" s="7">
        <v>1.0</v>
      </c>
      <c r="J165" s="7">
        <v>1.0</v>
      </c>
      <c r="K165" s="7">
        <v>3.0</v>
      </c>
      <c r="L165" s="7">
        <v>0.0</v>
      </c>
      <c r="M165" s="7">
        <v>30.0</v>
      </c>
      <c r="N165" s="7">
        <v>0.0</v>
      </c>
      <c r="O165" s="7">
        <v>20.88759313036809</v>
      </c>
      <c r="P165" s="7">
        <v>0.006030884099779399</v>
      </c>
      <c r="Q165" s="7">
        <v>0.7383251315119633</v>
      </c>
      <c r="R165" s="7">
        <v>2.27895E8</v>
      </c>
      <c r="S165" s="7">
        <v>6.42295E8</v>
      </c>
      <c r="T165" s="7">
        <v>1.1786E9</v>
      </c>
      <c r="U165" s="7">
        <v>7108000.0</v>
      </c>
      <c r="V165" s="7" t="s">
        <v>1666</v>
      </c>
    </row>
    <row r="166">
      <c r="A166" s="7" t="s">
        <v>308</v>
      </c>
      <c r="B166" s="7">
        <v>9520.0</v>
      </c>
      <c r="C166" s="7">
        <v>7.275159000168E12</v>
      </c>
      <c r="D166" s="7" t="s">
        <v>60</v>
      </c>
      <c r="E166" s="7">
        <v>1.0</v>
      </c>
      <c r="F166" s="7">
        <v>10.524064040261237</v>
      </c>
      <c r="G166" s="7">
        <v>37200.0</v>
      </c>
      <c r="H166" s="7">
        <v>0.0</v>
      </c>
      <c r="I166" s="7">
        <v>0.0</v>
      </c>
      <c r="J166" s="7">
        <v>0.0</v>
      </c>
      <c r="K166" s="7">
        <v>0.0</v>
      </c>
      <c r="L166" s="7">
        <v>0.0</v>
      </c>
      <c r="M166" s="7">
        <v>5.0</v>
      </c>
      <c r="N166" s="7">
        <v>1.0</v>
      </c>
      <c r="O166" s="7">
        <v>9.780980878043332</v>
      </c>
      <c r="P166" s="7">
        <v>9.042613315248107E-4</v>
      </c>
      <c r="Q166" s="7">
        <v>0.21035379224595907</v>
      </c>
      <c r="R166" s="7">
        <v>1009.0</v>
      </c>
      <c r="S166" s="7">
        <v>2713.0</v>
      </c>
      <c r="T166" s="7">
        <v>17694.0</v>
      </c>
      <c r="U166" s="7">
        <v>16.0</v>
      </c>
      <c r="V166" s="7" t="s">
        <v>1666</v>
      </c>
    </row>
    <row r="167">
      <c r="A167" s="7" t="s">
        <v>309</v>
      </c>
      <c r="B167" s="7">
        <v>13471.0</v>
      </c>
      <c r="C167" s="7">
        <v>5.192817400015E13</v>
      </c>
      <c r="D167" s="7" t="s">
        <v>62</v>
      </c>
      <c r="E167" s="7">
        <v>3.0</v>
      </c>
      <c r="F167" s="7">
        <v>12.47227568630483</v>
      </c>
      <c r="G167" s="7">
        <v>261000.0</v>
      </c>
      <c r="H167" s="7">
        <v>0.0</v>
      </c>
      <c r="I167" s="7">
        <v>1.0</v>
      </c>
      <c r="J167" s="7">
        <v>0.0</v>
      </c>
      <c r="K167" s="7">
        <v>0.0</v>
      </c>
      <c r="L167" s="7">
        <v>0.0</v>
      </c>
      <c r="M167" s="7">
        <v>13.0</v>
      </c>
      <c r="N167" s="7">
        <v>0.0</v>
      </c>
      <c r="O167" s="7">
        <v>10.356726435449133</v>
      </c>
      <c r="P167" s="7">
        <v>-3.7184759120376256</v>
      </c>
      <c r="Q167" s="7">
        <v>7.012965552307105</v>
      </c>
      <c r="R167" s="7">
        <v>32.0</v>
      </c>
      <c r="S167" s="7">
        <v>220652.0</v>
      </c>
      <c r="T167" s="7">
        <v>31468.0</v>
      </c>
      <c r="U167" s="7">
        <v>-117013.0</v>
      </c>
      <c r="V167" s="7" t="s">
        <v>1666</v>
      </c>
    </row>
    <row r="168">
      <c r="A168" s="7" t="s">
        <v>310</v>
      </c>
      <c r="B168" s="7">
        <v>13447.0</v>
      </c>
      <c r="C168" s="7">
        <v>5.9789545000171E13</v>
      </c>
      <c r="D168" s="7" t="s">
        <v>50</v>
      </c>
      <c r="E168" s="7">
        <v>6.0</v>
      </c>
      <c r="F168" s="7">
        <v>10.022629664230143</v>
      </c>
      <c r="G168" s="7">
        <v>22530.6</v>
      </c>
      <c r="H168" s="7">
        <v>0.0</v>
      </c>
      <c r="I168" s="7">
        <v>1.0</v>
      </c>
      <c r="J168" s="7">
        <v>0.0</v>
      </c>
      <c r="K168" s="7">
        <v>0.0</v>
      </c>
      <c r="L168" s="7">
        <v>0.0</v>
      </c>
      <c r="M168" s="7">
        <v>5.0</v>
      </c>
      <c r="N168" s="7">
        <v>1.0</v>
      </c>
      <c r="O168" s="7">
        <v>11.211914962307114</v>
      </c>
      <c r="P168" s="7">
        <v>-0.0012836623562635966</v>
      </c>
      <c r="Q168" s="7">
        <v>0.2926074560514546</v>
      </c>
      <c r="R168" s="7">
        <v>0.0</v>
      </c>
      <c r="S168" s="7">
        <v>21655.0</v>
      </c>
      <c r="T168" s="7">
        <v>74007.0</v>
      </c>
      <c r="U168" s="7">
        <v>-95.0</v>
      </c>
      <c r="V168" s="7" t="s">
        <v>1666</v>
      </c>
    </row>
    <row r="169">
      <c r="A169" s="7" t="s">
        <v>311</v>
      </c>
      <c r="B169" s="7">
        <v>19658.0</v>
      </c>
      <c r="C169" s="7">
        <v>8.655095100015E13</v>
      </c>
      <c r="D169" s="7" t="s">
        <v>86</v>
      </c>
      <c r="E169" s="7">
        <v>4.0</v>
      </c>
      <c r="F169" s="7">
        <v>11.141861783579396</v>
      </c>
      <c r="G169" s="7">
        <v>69000.0</v>
      </c>
      <c r="H169" s="7">
        <v>0.0</v>
      </c>
      <c r="I169" s="7">
        <v>0.0</v>
      </c>
      <c r="J169" s="7">
        <v>0.0</v>
      </c>
      <c r="K169" s="7">
        <v>0.0</v>
      </c>
      <c r="L169" s="7">
        <v>0.0</v>
      </c>
      <c r="M169" s="7">
        <v>5.0</v>
      </c>
      <c r="N169" s="7">
        <v>0.0</v>
      </c>
      <c r="O169" s="7">
        <v>9.06773940337716</v>
      </c>
      <c r="P169" s="7">
        <v>0.24899088917079923</v>
      </c>
      <c r="Q169" s="7">
        <v>8.588859416445624</v>
      </c>
      <c r="R169" s="7">
        <v>68550.0</v>
      </c>
      <c r="S169" s="7">
        <v>5924.0</v>
      </c>
      <c r="T169" s="7">
        <v>8671.0</v>
      </c>
      <c r="U169" s="7">
        <v>2159.0</v>
      </c>
      <c r="V169" s="7" t="s">
        <v>1666</v>
      </c>
    </row>
    <row r="170">
      <c r="A170" s="7" t="s">
        <v>312</v>
      </c>
      <c r="B170" s="7">
        <v>9717.0</v>
      </c>
      <c r="C170" s="7">
        <v>4.912242000102E12</v>
      </c>
      <c r="D170" s="7" t="s">
        <v>60</v>
      </c>
      <c r="E170" s="7">
        <v>1.0</v>
      </c>
      <c r="F170" s="7">
        <v>10.491274217438248</v>
      </c>
      <c r="G170" s="7">
        <v>36000.0</v>
      </c>
      <c r="H170" s="7">
        <v>1.0</v>
      </c>
      <c r="I170" s="7">
        <v>0.0</v>
      </c>
      <c r="J170" s="7">
        <v>0.0</v>
      </c>
      <c r="K170" s="7">
        <v>0.0</v>
      </c>
      <c r="L170" s="7">
        <v>0.0</v>
      </c>
      <c r="M170" s="7">
        <v>6.0</v>
      </c>
      <c r="N170" s="7">
        <v>0.0</v>
      </c>
      <c r="O170" s="7">
        <v>7.669028288589683</v>
      </c>
      <c r="P170" s="7">
        <v>-0.08874357776739841</v>
      </c>
      <c r="Q170" s="7">
        <v>0.8967772069126576</v>
      </c>
      <c r="R170" s="7">
        <v>1155.0</v>
      </c>
      <c r="S170" s="7">
        <v>765.0</v>
      </c>
      <c r="T170" s="7">
        <v>2141.0</v>
      </c>
      <c r="U170" s="7">
        <v>-190.0</v>
      </c>
      <c r="V170" s="7" t="s">
        <v>1666</v>
      </c>
    </row>
    <row r="171">
      <c r="A171" s="7" t="s">
        <v>313</v>
      </c>
      <c r="B171" s="7">
        <v>20362.0</v>
      </c>
      <c r="C171" s="7">
        <v>8.1243735000148E13</v>
      </c>
      <c r="D171" s="7" t="s">
        <v>314</v>
      </c>
      <c r="E171" s="7">
        <v>9.0</v>
      </c>
      <c r="F171" s="7">
        <v>12.89921982609012</v>
      </c>
      <c r="G171" s="7">
        <v>400000.0</v>
      </c>
      <c r="H171" s="7">
        <v>0.0</v>
      </c>
      <c r="I171" s="7">
        <v>1.0</v>
      </c>
      <c r="J171" s="7">
        <v>0.0</v>
      </c>
      <c r="K171" s="7">
        <v>0.0</v>
      </c>
      <c r="L171" s="7">
        <v>0.0</v>
      </c>
      <c r="M171" s="7">
        <v>18.0</v>
      </c>
      <c r="N171" s="7">
        <v>0.0</v>
      </c>
      <c r="O171" s="7">
        <v>14.778002581959106</v>
      </c>
      <c r="P171" s="7">
        <v>0.07293944381148516</v>
      </c>
      <c r="Q171" s="7">
        <v>0.6096902734804235</v>
      </c>
      <c r="R171" s="7">
        <v>1232554.0</v>
      </c>
      <c r="S171" s="7">
        <v>363745.0</v>
      </c>
      <c r="T171" s="7">
        <v>2618213.0</v>
      </c>
      <c r="U171" s="7">
        <v>190971.0</v>
      </c>
      <c r="V171" s="7" t="s">
        <v>1666</v>
      </c>
    </row>
    <row r="172">
      <c r="A172" s="7" t="s">
        <v>315</v>
      </c>
      <c r="B172" s="7">
        <v>19232.0</v>
      </c>
      <c r="C172" s="7">
        <v>2.291077000193E12</v>
      </c>
      <c r="D172" s="7" t="s">
        <v>52</v>
      </c>
      <c r="E172" s="7">
        <v>10.0</v>
      </c>
      <c r="F172" s="7">
        <v>10.031321244045962</v>
      </c>
      <c r="G172" s="7">
        <v>22727.28</v>
      </c>
      <c r="H172" s="7">
        <v>0.0</v>
      </c>
      <c r="I172" s="7">
        <v>0.0</v>
      </c>
      <c r="J172" s="7">
        <v>0.0</v>
      </c>
      <c r="K172" s="7">
        <v>0.0</v>
      </c>
      <c r="L172" s="7">
        <v>0.0</v>
      </c>
      <c r="M172" s="7">
        <v>7.0</v>
      </c>
      <c r="N172" s="7">
        <v>0.0</v>
      </c>
      <c r="O172" s="7">
        <v>9.737373934586381</v>
      </c>
      <c r="P172" s="7">
        <v>0.012633567506936656</v>
      </c>
      <c r="Q172" s="7">
        <v>1.0405572938189975</v>
      </c>
      <c r="R172" s="7">
        <v>1170.0</v>
      </c>
      <c r="S172" s="7">
        <v>16456.0</v>
      </c>
      <c r="T172" s="7">
        <v>16939.0</v>
      </c>
      <c r="U172" s="7">
        <v>214.0</v>
      </c>
      <c r="V172" s="7" t="s">
        <v>1666</v>
      </c>
    </row>
    <row r="173">
      <c r="A173" s="7" t="s">
        <v>317</v>
      </c>
      <c r="B173" s="7">
        <v>18333.0</v>
      </c>
      <c r="C173" s="7">
        <v>2.992449000109E12</v>
      </c>
      <c r="D173" s="7" t="s">
        <v>50</v>
      </c>
      <c r="E173" s="7">
        <v>6.0</v>
      </c>
      <c r="F173" s="7">
        <v>10.21552071585174</v>
      </c>
      <c r="G173" s="7">
        <v>27324.0</v>
      </c>
      <c r="H173" s="7">
        <v>0.0</v>
      </c>
      <c r="I173" s="7">
        <v>0.0</v>
      </c>
      <c r="J173" s="7">
        <v>0.0</v>
      </c>
      <c r="K173" s="7">
        <v>0.0</v>
      </c>
      <c r="L173" s="7">
        <v>0.0</v>
      </c>
      <c r="M173" s="7">
        <v>5.0</v>
      </c>
      <c r="N173" s="7">
        <v>0.0</v>
      </c>
      <c r="O173" s="7">
        <v>11.337118641145517</v>
      </c>
      <c r="P173" s="7">
        <v>-0.0014986289611101837</v>
      </c>
      <c r="Q173" s="7">
        <v>0.0017883115954123847</v>
      </c>
      <c r="R173" s="7">
        <v>150.0</v>
      </c>
      <c r="S173" s="7">
        <v>0.0</v>
      </c>
      <c r="T173" s="7">
        <v>83878.0</v>
      </c>
      <c r="U173" s="7">
        <v>-125.702</v>
      </c>
      <c r="V173" s="7" t="s">
        <v>1666</v>
      </c>
    </row>
    <row r="174">
      <c r="A174" s="7" t="s">
        <v>320</v>
      </c>
      <c r="B174" s="7">
        <v>14109.0</v>
      </c>
      <c r="C174" s="7">
        <v>8.9086144000116E13</v>
      </c>
      <c r="D174" s="7" t="s">
        <v>60</v>
      </c>
      <c r="E174" s="7">
        <v>1.0</v>
      </c>
      <c r="F174" s="7">
        <v>14.978661367769956</v>
      </c>
      <c r="G174" s="7">
        <v>3200000.0</v>
      </c>
      <c r="H174" s="7">
        <v>0.0</v>
      </c>
      <c r="I174" s="7">
        <v>1.0</v>
      </c>
      <c r="J174" s="7">
        <v>0.0</v>
      </c>
      <c r="K174" s="7">
        <v>0.0</v>
      </c>
      <c r="L174" s="7">
        <v>0.0</v>
      </c>
      <c r="M174" s="7">
        <v>15.0</v>
      </c>
      <c r="N174" s="7">
        <v>0.0</v>
      </c>
      <c r="O174" s="7">
        <v>15.433152921654663</v>
      </c>
      <c r="P174" s="7">
        <v>0.13184860482374106</v>
      </c>
      <c r="Q174" s="7">
        <v>0.5938703770597067</v>
      </c>
      <c r="R174" s="7">
        <v>1354969.0</v>
      </c>
      <c r="S174" s="7">
        <v>1638845.0</v>
      </c>
      <c r="T174" s="7">
        <v>5041191.0</v>
      </c>
      <c r="U174" s="7">
        <v>664674.0</v>
      </c>
      <c r="V174" s="7" t="s">
        <v>1666</v>
      </c>
    </row>
    <row r="175">
      <c r="A175" s="7" t="s">
        <v>321</v>
      </c>
      <c r="B175" s="7">
        <v>12572.0</v>
      </c>
      <c r="C175" s="7">
        <v>9.1333666000117E13</v>
      </c>
      <c r="D175" s="7" t="s">
        <v>60</v>
      </c>
      <c r="E175" s="7">
        <v>1.0</v>
      </c>
      <c r="F175" s="7">
        <v>11.029715008237211</v>
      </c>
      <c r="G175" s="7">
        <v>61680.0</v>
      </c>
      <c r="H175" s="7">
        <v>0.0</v>
      </c>
      <c r="I175" s="7">
        <v>0.0</v>
      </c>
      <c r="J175" s="7">
        <v>0.0</v>
      </c>
      <c r="K175" s="7">
        <v>0.0</v>
      </c>
      <c r="L175" s="7">
        <v>0.0</v>
      </c>
      <c r="M175" s="7">
        <v>3.0</v>
      </c>
      <c r="N175" s="7">
        <v>1.0</v>
      </c>
      <c r="O175" s="7">
        <v>10.669861960365004</v>
      </c>
      <c r="P175" s="7">
        <v>-0.031738655637909806</v>
      </c>
      <c r="Q175" s="7">
        <v>2.4252422221705894</v>
      </c>
      <c r="R175" s="7">
        <v>15153.0</v>
      </c>
      <c r="S175" s="7">
        <v>89227.0</v>
      </c>
      <c r="T175" s="7">
        <v>43039.0</v>
      </c>
      <c r="U175" s="7">
        <v>-1366.0</v>
      </c>
      <c r="V175" s="7" t="s">
        <v>1666</v>
      </c>
    </row>
    <row r="176">
      <c r="A176" s="7" t="s">
        <v>322</v>
      </c>
      <c r="B176" s="7">
        <v>3190.0</v>
      </c>
      <c r="C176" s="7">
        <v>6.1584140000149E13</v>
      </c>
      <c r="D176" s="7" t="s">
        <v>55</v>
      </c>
      <c r="E176" s="7">
        <v>10.0</v>
      </c>
      <c r="F176" s="7">
        <v>15.273892995478418</v>
      </c>
      <c r="G176" s="7">
        <v>4299000.0</v>
      </c>
      <c r="H176" s="7">
        <v>0.0</v>
      </c>
      <c r="I176" s="7">
        <v>1.0</v>
      </c>
      <c r="J176" s="7">
        <v>0.0</v>
      </c>
      <c r="K176" s="7">
        <v>0.0</v>
      </c>
      <c r="L176" s="7">
        <v>0.0</v>
      </c>
      <c r="M176" s="7">
        <v>7.0</v>
      </c>
      <c r="N176" s="7">
        <v>0.0</v>
      </c>
      <c r="O176" s="7">
        <v>15.468724369842562</v>
      </c>
      <c r="P176" s="7">
        <v>0.17417919456573364</v>
      </c>
      <c r="Q176" s="7">
        <v>0.19664240627550256</v>
      </c>
      <c r="R176" s="7">
        <v>24343.0</v>
      </c>
      <c r="S176" s="7">
        <v>1002866.0</v>
      </c>
      <c r="T176" s="7">
        <v>5223741.0</v>
      </c>
      <c r="U176" s="7">
        <v>909867.0</v>
      </c>
      <c r="V176" s="7" t="s">
        <v>1666</v>
      </c>
    </row>
    <row r="177">
      <c r="A177" s="7" t="s">
        <v>323</v>
      </c>
      <c r="B177" s="7">
        <v>9989.0</v>
      </c>
      <c r="C177" s="7">
        <v>3.3412081000196E13</v>
      </c>
      <c r="D177" s="7" t="s">
        <v>191</v>
      </c>
      <c r="E177" s="7">
        <v>7.0</v>
      </c>
      <c r="F177" s="7">
        <v>13.176851562688398</v>
      </c>
      <c r="G177" s="7">
        <v>528000.0</v>
      </c>
      <c r="H177" s="7">
        <v>1.0</v>
      </c>
      <c r="I177" s="7">
        <v>0.0</v>
      </c>
      <c r="J177" s="7">
        <v>0.0</v>
      </c>
      <c r="K177" s="7">
        <v>0.0</v>
      </c>
      <c r="L177" s="7">
        <v>0.0</v>
      </c>
      <c r="M177" s="7">
        <v>4.0</v>
      </c>
      <c r="N177" s="7">
        <v>0.0</v>
      </c>
      <c r="O177" s="7">
        <v>15.001448507562975</v>
      </c>
      <c r="P177" s="7">
        <v>-0.12615051335530197</v>
      </c>
      <c r="Q177" s="7">
        <v>1.975148422790214</v>
      </c>
      <c r="R177" s="7">
        <v>5788269.0</v>
      </c>
      <c r="S177" s="7">
        <v>677885.0</v>
      </c>
      <c r="T177" s="7">
        <v>3273756.0</v>
      </c>
      <c r="U177" s="7">
        <v>-412986.0</v>
      </c>
      <c r="V177" s="7" t="s">
        <v>1666</v>
      </c>
    </row>
    <row r="178">
      <c r="A178" s="7" t="s">
        <v>324</v>
      </c>
      <c r="B178" s="7">
        <v>21636.0</v>
      </c>
      <c r="C178" s="7">
        <v>8.534605000174E12</v>
      </c>
      <c r="D178" s="7" t="s">
        <v>55</v>
      </c>
      <c r="E178" s="7">
        <v>10.0</v>
      </c>
      <c r="F178" s="7">
        <v>14.690006322133243</v>
      </c>
      <c r="G178" s="7">
        <v>2397666.0</v>
      </c>
      <c r="H178" s="7">
        <v>0.0</v>
      </c>
      <c r="I178" s="7">
        <v>1.0</v>
      </c>
      <c r="J178" s="7">
        <v>1.0</v>
      </c>
      <c r="K178" s="7">
        <v>4.0</v>
      </c>
      <c r="L178" s="7">
        <v>0.0</v>
      </c>
      <c r="M178" s="7">
        <v>15.0</v>
      </c>
      <c r="N178" s="7">
        <v>0.0</v>
      </c>
      <c r="O178" s="7">
        <v>14.212273242925125</v>
      </c>
      <c r="P178" s="7">
        <v>0.01508672141212896</v>
      </c>
      <c r="Q178" s="7">
        <v>1.7448787931160865</v>
      </c>
      <c r="R178" s="7">
        <v>489278.0</v>
      </c>
      <c r="S178" s="7">
        <v>2105362.0</v>
      </c>
      <c r="T178" s="7">
        <v>1487003.0</v>
      </c>
      <c r="U178" s="7">
        <v>22434.0</v>
      </c>
      <c r="V178" s="7" t="s">
        <v>1666</v>
      </c>
    </row>
    <row r="179">
      <c r="A179" s="7" t="s">
        <v>325</v>
      </c>
      <c r="B179" s="7">
        <v>21440.0</v>
      </c>
      <c r="C179" s="7">
        <v>4.9669856000143E13</v>
      </c>
      <c r="D179" s="7" t="s">
        <v>62</v>
      </c>
      <c r="E179" s="7">
        <v>3.0</v>
      </c>
      <c r="F179" s="7">
        <v>13.62731417814143</v>
      </c>
      <c r="G179" s="7">
        <v>828452.0</v>
      </c>
      <c r="H179" s="7">
        <v>0.0</v>
      </c>
      <c r="I179" s="7">
        <v>1.0</v>
      </c>
      <c r="J179" s="7">
        <v>0.0</v>
      </c>
      <c r="K179" s="7">
        <v>0.0</v>
      </c>
      <c r="L179" s="7">
        <v>0.0</v>
      </c>
      <c r="M179" s="7">
        <v>11.0</v>
      </c>
      <c r="N179" s="7">
        <v>0.0</v>
      </c>
      <c r="O179" s="7">
        <v>14.583359284478153</v>
      </c>
      <c r="P179" s="7">
        <v>-0.9303794443477756</v>
      </c>
      <c r="Q179" s="7">
        <v>0.8715489820776057</v>
      </c>
      <c r="R179" s="7">
        <v>293145.0</v>
      </c>
      <c r="S179" s="7">
        <v>1585152.0</v>
      </c>
      <c r="T179" s="7">
        <v>2155125.0</v>
      </c>
      <c r="U179" s="7">
        <v>-2005084.0</v>
      </c>
      <c r="V179" s="7" t="s">
        <v>1666</v>
      </c>
    </row>
    <row r="180">
      <c r="A180" s="7" t="s">
        <v>329</v>
      </c>
      <c r="B180" s="7">
        <v>18368.0</v>
      </c>
      <c r="C180" s="7">
        <v>2.998301000181E12</v>
      </c>
      <c r="D180" s="7" t="s">
        <v>55</v>
      </c>
      <c r="E180" s="7">
        <v>10.0</v>
      </c>
      <c r="F180" s="7">
        <v>12.853175887588712</v>
      </c>
      <c r="G180" s="7">
        <v>382000.0</v>
      </c>
      <c r="H180" s="7">
        <v>0.0</v>
      </c>
      <c r="I180" s="7">
        <v>1.0</v>
      </c>
      <c r="J180" s="7">
        <v>0.0</v>
      </c>
      <c r="K180" s="7">
        <v>0.0</v>
      </c>
      <c r="L180" s="7">
        <v>0.0</v>
      </c>
      <c r="M180" s="7">
        <v>18.0</v>
      </c>
      <c r="N180" s="7">
        <v>0.0</v>
      </c>
      <c r="O180" s="7">
        <v>15.552673916084478</v>
      </c>
      <c r="P180" s="7">
        <v>0.1235421006635036</v>
      </c>
      <c r="Q180" s="7">
        <v>0.6634967405682421</v>
      </c>
      <c r="R180" s="7">
        <v>2931004.0</v>
      </c>
      <c r="S180" s="7">
        <v>838457.0</v>
      </c>
      <c r="T180" s="7">
        <v>5681205.0</v>
      </c>
      <c r="U180" s="7">
        <v>701868.0</v>
      </c>
      <c r="V180" s="7" t="s">
        <v>1666</v>
      </c>
    </row>
    <row r="181">
      <c r="A181" s="7" t="s">
        <v>330</v>
      </c>
      <c r="B181" s="7">
        <v>20451.0</v>
      </c>
      <c r="C181" s="7">
        <v>6.7010660000124E13</v>
      </c>
      <c r="D181" s="7" t="s">
        <v>62</v>
      </c>
      <c r="E181" s="7">
        <v>3.0</v>
      </c>
      <c r="F181" s="7">
        <v>13.154222444628036</v>
      </c>
      <c r="G181" s="7">
        <v>516186.0</v>
      </c>
      <c r="H181" s="7">
        <v>0.0</v>
      </c>
      <c r="I181" s="7">
        <v>1.0</v>
      </c>
      <c r="J181" s="7">
        <v>1.0</v>
      </c>
      <c r="K181" s="7">
        <v>3.0</v>
      </c>
      <c r="L181" s="7">
        <v>0.0</v>
      </c>
      <c r="M181" s="7">
        <v>15.0</v>
      </c>
      <c r="N181" s="7">
        <v>0.0</v>
      </c>
      <c r="O181" s="7">
        <v>13.956994495115902</v>
      </c>
      <c r="P181" s="7">
        <v>0.0012838742272014668</v>
      </c>
      <c r="Q181" s="7">
        <v>0.4637720033819973</v>
      </c>
      <c r="R181" s="7">
        <v>109472.0</v>
      </c>
      <c r="S181" s="7">
        <v>424785.0</v>
      </c>
      <c r="T181" s="7">
        <v>1151982.0</v>
      </c>
      <c r="U181" s="7">
        <v>1479.0</v>
      </c>
      <c r="V181" s="7" t="s">
        <v>1666</v>
      </c>
    </row>
    <row r="182">
      <c r="A182" s="7" t="s">
        <v>332</v>
      </c>
      <c r="B182" s="7">
        <v>16306.0</v>
      </c>
      <c r="C182" s="7">
        <v>6.106575100018E13</v>
      </c>
      <c r="D182" s="7" t="s">
        <v>62</v>
      </c>
      <c r="E182" s="7">
        <v>3.0</v>
      </c>
      <c r="F182" s="7">
        <v>13.077646306915188</v>
      </c>
      <c r="G182" s="7">
        <v>478134.0</v>
      </c>
      <c r="H182" s="7">
        <v>0.0</v>
      </c>
      <c r="I182" s="7">
        <v>0.0</v>
      </c>
      <c r="J182" s="7">
        <v>0.0</v>
      </c>
      <c r="K182" s="7">
        <v>0.0</v>
      </c>
      <c r="L182" s="7">
        <v>0.0</v>
      </c>
      <c r="M182" s="7">
        <v>13.0</v>
      </c>
      <c r="N182" s="7">
        <v>0.0</v>
      </c>
      <c r="O182" s="7">
        <v>15.281024056947935</v>
      </c>
      <c r="P182" s="7">
        <v>0.0034514567299941843</v>
      </c>
      <c r="Q182" s="7">
        <v>1.1232422260233001</v>
      </c>
      <c r="R182" s="7">
        <v>2656068.0</v>
      </c>
      <c r="S182" s="7">
        <v>2207308.0</v>
      </c>
      <c r="T182" s="7">
        <v>4329766.0</v>
      </c>
      <c r="U182" s="7">
        <v>14944.0</v>
      </c>
      <c r="V182" s="7" t="s">
        <v>1666</v>
      </c>
    </row>
    <row r="183">
      <c r="A183" s="7" t="s">
        <v>333</v>
      </c>
      <c r="B183" s="7">
        <v>15300.0</v>
      </c>
      <c r="C183" s="7">
        <v>2.4962466000136E13</v>
      </c>
      <c r="D183" s="7" t="s">
        <v>60</v>
      </c>
      <c r="E183" s="7">
        <v>1.0</v>
      </c>
      <c r="F183" s="7">
        <v>14.541608838663905</v>
      </c>
      <c r="G183" s="7">
        <v>2067000.0</v>
      </c>
      <c r="H183" s="7">
        <v>0.0</v>
      </c>
      <c r="I183" s="7">
        <v>1.0</v>
      </c>
      <c r="J183" s="7">
        <v>0.0</v>
      </c>
      <c r="K183" s="7">
        <v>0.0</v>
      </c>
      <c r="L183" s="7">
        <v>0.0</v>
      </c>
      <c r="M183" s="7">
        <v>7.0</v>
      </c>
      <c r="N183" s="7">
        <v>1.0</v>
      </c>
      <c r="O183" s="7">
        <v>16.59193366952842</v>
      </c>
      <c r="P183" s="7">
        <v>0.04368890813716405</v>
      </c>
      <c r="Q183" s="7">
        <v>0.7632254411614181</v>
      </c>
      <c r="R183" s="7">
        <v>1972341.0</v>
      </c>
      <c r="S183" s="7">
        <v>1.028618E7</v>
      </c>
      <c r="T183" s="7">
        <v>1.6061468E7</v>
      </c>
      <c r="U183" s="7">
        <v>701708.0</v>
      </c>
      <c r="V183" s="7" t="s">
        <v>1666</v>
      </c>
    </row>
    <row r="184">
      <c r="A184" s="7" t="s">
        <v>334</v>
      </c>
      <c r="B184" s="7">
        <v>17930.0</v>
      </c>
      <c r="C184" s="7">
        <v>2.502844000166E12</v>
      </c>
      <c r="D184" s="7" t="s">
        <v>145</v>
      </c>
      <c r="E184" s="7">
        <v>1.0</v>
      </c>
      <c r="F184" s="7">
        <v>14.892831587873992</v>
      </c>
      <c r="G184" s="7">
        <v>2936801.4</v>
      </c>
      <c r="H184" s="7">
        <v>0.0</v>
      </c>
      <c r="I184" s="7">
        <v>1.0</v>
      </c>
      <c r="J184" s="7">
        <v>0.0</v>
      </c>
      <c r="K184" s="7">
        <v>0.0</v>
      </c>
      <c r="L184" s="7">
        <v>0.0</v>
      </c>
      <c r="M184" s="7">
        <v>8.0</v>
      </c>
      <c r="N184" s="7">
        <v>1.0</v>
      </c>
      <c r="O184" s="7">
        <v>16.187802947183133</v>
      </c>
      <c r="P184" s="7">
        <v>0.01644478057755017</v>
      </c>
      <c r="Q184" s="7">
        <v>0.6822720471466786</v>
      </c>
      <c r="R184" s="7">
        <v>1816697.0</v>
      </c>
      <c r="S184" s="7">
        <v>5498585.0</v>
      </c>
      <c r="T184" s="7">
        <v>1.0721943E7</v>
      </c>
      <c r="U184" s="7">
        <v>176320.0</v>
      </c>
      <c r="V184" s="7" t="s">
        <v>1666</v>
      </c>
    </row>
    <row r="185">
      <c r="A185" s="7" t="s">
        <v>335</v>
      </c>
      <c r="B185" s="7">
        <v>17450.0</v>
      </c>
      <c r="C185" s="7">
        <v>2.38724100016E12</v>
      </c>
      <c r="D185" s="7" t="s">
        <v>60</v>
      </c>
      <c r="E185" s="7">
        <v>1.0</v>
      </c>
      <c r="F185" s="7">
        <v>14.773710692915639</v>
      </c>
      <c r="G185" s="7">
        <v>2607000.0</v>
      </c>
      <c r="H185" s="7">
        <v>0.0</v>
      </c>
      <c r="I185" s="7">
        <v>1.0</v>
      </c>
      <c r="J185" s="7">
        <v>1.0</v>
      </c>
      <c r="K185" s="7">
        <v>3.0</v>
      </c>
      <c r="L185" s="7">
        <v>0.0</v>
      </c>
      <c r="M185" s="7">
        <v>27.0</v>
      </c>
      <c r="N185" s="7">
        <v>0.0</v>
      </c>
      <c r="O185" s="7">
        <v>16.88850567895814</v>
      </c>
      <c r="P185" s="7">
        <v>0.01375339480860407</v>
      </c>
      <c r="Q185" s="7">
        <v>0.3065238640928757</v>
      </c>
      <c r="R185" s="7">
        <v>832737.0</v>
      </c>
      <c r="S185" s="7">
        <v>5790177.0</v>
      </c>
      <c r="T185" s="7">
        <v>2.160652E7</v>
      </c>
      <c r="U185" s="7">
        <v>297163.0</v>
      </c>
      <c r="V185" s="7" t="s">
        <v>1666</v>
      </c>
    </row>
    <row r="186">
      <c r="A186" s="7" t="s">
        <v>337</v>
      </c>
      <c r="B186" s="7">
        <v>19593.0</v>
      </c>
      <c r="C186" s="7">
        <v>2.724983000134E12</v>
      </c>
      <c r="D186" s="7" t="s">
        <v>52</v>
      </c>
      <c r="E186" s="7">
        <v>10.0</v>
      </c>
      <c r="F186" s="7">
        <v>10.803648902480399</v>
      </c>
      <c r="G186" s="7">
        <v>49200.0</v>
      </c>
      <c r="H186" s="7">
        <v>0.0</v>
      </c>
      <c r="I186" s="7">
        <v>1.0</v>
      </c>
      <c r="J186" s="7">
        <v>0.0</v>
      </c>
      <c r="K186" s="7">
        <v>0.0</v>
      </c>
      <c r="L186" s="7">
        <v>0.0</v>
      </c>
      <c r="M186" s="7">
        <v>5.0</v>
      </c>
      <c r="N186" s="7">
        <v>1.0</v>
      </c>
      <c r="O186" s="7">
        <v>11.031949863173123</v>
      </c>
      <c r="P186" s="7">
        <v>0.0950532207447669</v>
      </c>
      <c r="Q186" s="7">
        <v>0.9041217768287554</v>
      </c>
      <c r="R186" s="7">
        <v>10780.0</v>
      </c>
      <c r="S186" s="7">
        <v>45111.0</v>
      </c>
      <c r="T186" s="7">
        <v>61818.0</v>
      </c>
      <c r="U186" s="7">
        <v>5876.0</v>
      </c>
      <c r="V186" s="7" t="s">
        <v>1666</v>
      </c>
    </row>
    <row r="187">
      <c r="A187" s="7" t="s">
        <v>339</v>
      </c>
      <c r="B187" s="7">
        <v>17892.0</v>
      </c>
      <c r="C187" s="7">
        <v>2.762121000104E12</v>
      </c>
      <c r="D187" s="7" t="s">
        <v>60</v>
      </c>
      <c r="E187" s="7">
        <v>1.0</v>
      </c>
      <c r="F187" s="7">
        <v>14.796788174196188</v>
      </c>
      <c r="G187" s="7">
        <v>2667862.57</v>
      </c>
      <c r="H187" s="7">
        <v>0.0</v>
      </c>
      <c r="I187" s="7">
        <v>1.0</v>
      </c>
      <c r="J187" s="7">
        <v>0.0</v>
      </c>
      <c r="K187" s="7">
        <v>0.0</v>
      </c>
      <c r="L187" s="7">
        <v>0.0</v>
      </c>
      <c r="M187" s="7">
        <v>23.0</v>
      </c>
      <c r="N187" s="7">
        <v>0.0</v>
      </c>
      <c r="O187" s="7">
        <v>15.174616131138707</v>
      </c>
      <c r="P187" s="7">
        <v>-0.0035350693989534285</v>
      </c>
      <c r="Q187" s="7">
        <v>0.4612467920805814</v>
      </c>
      <c r="R187" s="7">
        <v>224699.0</v>
      </c>
      <c r="S187" s="7">
        <v>1570801.0</v>
      </c>
      <c r="T187" s="7">
        <v>3892710.0</v>
      </c>
      <c r="U187" s="7">
        <v>-13761.0</v>
      </c>
      <c r="V187" s="7" t="s">
        <v>1666</v>
      </c>
    </row>
    <row r="188">
      <c r="A188" s="7" t="s">
        <v>340</v>
      </c>
      <c r="B188" s="7">
        <v>9415.0</v>
      </c>
      <c r="C188" s="7">
        <v>6.200288600016E13</v>
      </c>
      <c r="D188" s="7" t="s">
        <v>62</v>
      </c>
      <c r="E188" s="7">
        <v>3.0</v>
      </c>
      <c r="F188" s="7">
        <v>10.907789161732996</v>
      </c>
      <c r="G188" s="7">
        <v>54600.0</v>
      </c>
      <c r="H188" s="7">
        <v>0.0</v>
      </c>
      <c r="I188" s="7">
        <v>0.0</v>
      </c>
      <c r="J188" s="7">
        <v>1.0</v>
      </c>
      <c r="K188" s="7">
        <v>3.0</v>
      </c>
      <c r="L188" s="7">
        <v>0.0</v>
      </c>
      <c r="M188" s="7">
        <v>22.0</v>
      </c>
      <c r="N188" s="7">
        <v>0.0</v>
      </c>
      <c r="O188" s="7">
        <v>12.623117119928779</v>
      </c>
      <c r="P188" s="7">
        <v>-0.07884505130249692</v>
      </c>
      <c r="Q188" s="7">
        <v>0.9880986115046756</v>
      </c>
      <c r="R188" s="7">
        <v>114517.0</v>
      </c>
      <c r="S188" s="7">
        <v>185365.0</v>
      </c>
      <c r="T188" s="7">
        <v>303494.0</v>
      </c>
      <c r="U188" s="7">
        <v>-23929.0</v>
      </c>
      <c r="V188" s="7" t="s">
        <v>1666</v>
      </c>
    </row>
    <row r="189">
      <c r="A189" s="7" t="s">
        <v>341</v>
      </c>
      <c r="B189" s="7">
        <v>10472.0</v>
      </c>
      <c r="C189" s="7">
        <v>6.0500139000126E13</v>
      </c>
      <c r="D189" s="7" t="s">
        <v>62</v>
      </c>
      <c r="E189" s="7">
        <v>3.0</v>
      </c>
      <c r="F189" s="7">
        <v>13.110290796170059</v>
      </c>
      <c r="G189" s="7">
        <v>494000.0</v>
      </c>
      <c r="H189" s="7">
        <v>1.0</v>
      </c>
      <c r="I189" s="7">
        <v>1.0</v>
      </c>
      <c r="J189" s="7">
        <v>0.0</v>
      </c>
      <c r="K189" s="7">
        <v>0.0</v>
      </c>
      <c r="L189" s="7">
        <v>0.0</v>
      </c>
      <c r="M189" s="7">
        <v>6.0</v>
      </c>
      <c r="N189" s="7">
        <v>0.0</v>
      </c>
      <c r="O189" s="7">
        <v>11.552867072063176</v>
      </c>
      <c r="P189" s="7">
        <v>-4.031659860677396</v>
      </c>
      <c r="Q189" s="7">
        <v>6.23731924093202</v>
      </c>
      <c r="R189" s="7">
        <v>29519.0</v>
      </c>
      <c r="S189" s="7">
        <v>619630.0</v>
      </c>
      <c r="T189" s="7">
        <v>104075.0</v>
      </c>
      <c r="U189" s="7">
        <v>-419595.0</v>
      </c>
      <c r="V189" s="7" t="s">
        <v>1666</v>
      </c>
    </row>
    <row r="190">
      <c r="A190" s="7" t="s">
        <v>343</v>
      </c>
      <c r="B190" s="7">
        <v>14664.0</v>
      </c>
      <c r="C190" s="7">
        <v>8.4693183000168E13</v>
      </c>
      <c r="D190" s="7" t="s">
        <v>60</v>
      </c>
      <c r="E190" s="7">
        <v>1.0</v>
      </c>
      <c r="F190" s="7">
        <v>12.083731550184728</v>
      </c>
      <c r="G190" s="7">
        <v>176969.3</v>
      </c>
      <c r="H190" s="7">
        <v>0.0</v>
      </c>
      <c r="I190" s="7">
        <v>0.0</v>
      </c>
      <c r="J190" s="7">
        <v>0.0</v>
      </c>
      <c r="K190" s="7">
        <v>0.0</v>
      </c>
      <c r="L190" s="7">
        <v>0.0</v>
      </c>
      <c r="M190" s="7">
        <v>17.0</v>
      </c>
      <c r="N190" s="7">
        <v>0.0</v>
      </c>
      <c r="O190" s="7">
        <v>14.318610414699199</v>
      </c>
      <c r="P190" s="7">
        <v>0.08575134233057612</v>
      </c>
      <c r="Q190" s="7">
        <v>0.33366226478982247</v>
      </c>
      <c r="R190" s="7">
        <v>40958.0</v>
      </c>
      <c r="S190" s="7">
        <v>510866.0</v>
      </c>
      <c r="T190" s="7">
        <v>1653840.0</v>
      </c>
      <c r="U190" s="7">
        <v>141819.0</v>
      </c>
      <c r="V190" s="7" t="s">
        <v>1666</v>
      </c>
    </row>
    <row r="191">
      <c r="A191" s="7" t="s">
        <v>345</v>
      </c>
      <c r="B191" s="7">
        <v>14966.0</v>
      </c>
      <c r="C191" s="7">
        <v>5.4537800017E11</v>
      </c>
      <c r="D191" s="7" t="s">
        <v>62</v>
      </c>
      <c r="E191" s="7">
        <v>3.0</v>
      </c>
      <c r="F191" s="7">
        <v>11.156250521031495</v>
      </c>
      <c r="G191" s="7">
        <v>70000.0</v>
      </c>
      <c r="H191" s="7">
        <v>0.0</v>
      </c>
      <c r="I191" s="7">
        <v>0.0</v>
      </c>
      <c r="J191" s="7">
        <v>0.0</v>
      </c>
      <c r="K191" s="7">
        <v>0.0</v>
      </c>
      <c r="L191" s="7">
        <v>0.0</v>
      </c>
      <c r="M191" s="7">
        <v>7.0</v>
      </c>
      <c r="N191" s="7">
        <v>0.0</v>
      </c>
      <c r="O191" s="7">
        <v>11.124922010923182</v>
      </c>
      <c r="P191" s="7">
        <v>-0.07044412670803792</v>
      </c>
      <c r="Q191" s="7">
        <v>0.23826299730251618</v>
      </c>
      <c r="R191" s="7">
        <v>7616.0</v>
      </c>
      <c r="S191" s="7">
        <v>8548.0</v>
      </c>
      <c r="T191" s="7">
        <v>67841.0</v>
      </c>
      <c r="U191" s="7">
        <v>-4779.0</v>
      </c>
      <c r="V191" s="7" t="s">
        <v>1666</v>
      </c>
    </row>
    <row r="192">
      <c r="A192" s="7" t="s">
        <v>346</v>
      </c>
      <c r="B192" s="7">
        <v>12823.0</v>
      </c>
      <c r="C192" s="7">
        <v>6.1156931000178E13</v>
      </c>
      <c r="D192" s="7" t="s">
        <v>86</v>
      </c>
      <c r="E192" s="7">
        <v>4.0</v>
      </c>
      <c r="F192" s="7">
        <v>11.472103470449973</v>
      </c>
      <c r="G192" s="7">
        <v>96000.0</v>
      </c>
      <c r="H192" s="7">
        <v>0.0</v>
      </c>
      <c r="I192" s="7">
        <v>0.0</v>
      </c>
      <c r="J192" s="7">
        <v>1.0</v>
      </c>
      <c r="K192" s="7">
        <v>3.0</v>
      </c>
      <c r="L192" s="7">
        <v>0.0</v>
      </c>
      <c r="M192" s="7">
        <v>5.0</v>
      </c>
      <c r="N192" s="7">
        <v>0.0</v>
      </c>
      <c r="O192" s="7">
        <v>12.818099246054159</v>
      </c>
      <c r="P192" s="7">
        <v>0.17731873232601203</v>
      </c>
      <c r="Q192" s="7">
        <v>0.290944682281683</v>
      </c>
      <c r="R192" s="7">
        <v>35498.0</v>
      </c>
      <c r="S192" s="7">
        <v>71812.0</v>
      </c>
      <c r="T192" s="7">
        <v>368833.0</v>
      </c>
      <c r="U192" s="7">
        <v>65401.0</v>
      </c>
      <c r="V192" s="7" t="s">
        <v>1666</v>
      </c>
    </row>
    <row r="193">
      <c r="A193" s="7" t="s">
        <v>347</v>
      </c>
      <c r="B193" s="7">
        <v>20745.0</v>
      </c>
      <c r="C193" s="7">
        <v>8.9096457000155E13</v>
      </c>
      <c r="D193" s="7" t="s">
        <v>86</v>
      </c>
      <c r="E193" s="7">
        <v>4.0</v>
      </c>
      <c r="F193" s="7">
        <v>11.544656663131683</v>
      </c>
      <c r="G193" s="7">
        <v>103224.0</v>
      </c>
      <c r="H193" s="7">
        <v>0.0</v>
      </c>
      <c r="I193" s="7">
        <v>1.0</v>
      </c>
      <c r="J193" s="7">
        <v>0.0</v>
      </c>
      <c r="K193" s="7">
        <v>0.0</v>
      </c>
      <c r="L193" s="7">
        <v>0.0</v>
      </c>
      <c r="M193" s="7">
        <v>15.0</v>
      </c>
      <c r="N193" s="7">
        <v>0.0</v>
      </c>
      <c r="O193" s="7">
        <v>16.04993189994169</v>
      </c>
      <c r="P193" s="7">
        <v>0.052314535532580565</v>
      </c>
      <c r="Q193" s="7">
        <v>0.6852204912175526</v>
      </c>
      <c r="R193" s="7">
        <v>2177039.0</v>
      </c>
      <c r="S193" s="7">
        <v>4223657.0</v>
      </c>
      <c r="T193" s="7">
        <v>9341075.0</v>
      </c>
      <c r="U193" s="7">
        <v>488674.0</v>
      </c>
      <c r="V193" s="7" t="s">
        <v>1666</v>
      </c>
    </row>
    <row r="194">
      <c r="A194" s="7" t="s">
        <v>348</v>
      </c>
      <c r="B194" s="7">
        <v>14303.0</v>
      </c>
      <c r="C194" s="7">
        <v>7.3903718000161E13</v>
      </c>
      <c r="D194" s="7" t="s">
        <v>50</v>
      </c>
      <c r="E194" s="7">
        <v>6.0</v>
      </c>
      <c r="F194" s="7">
        <v>10.596634733096073</v>
      </c>
      <c r="G194" s="7">
        <v>40000.0</v>
      </c>
      <c r="H194" s="7">
        <v>0.0</v>
      </c>
      <c r="I194" s="7">
        <v>0.0</v>
      </c>
      <c r="J194" s="7">
        <v>0.0</v>
      </c>
      <c r="K194" s="7">
        <v>0.0</v>
      </c>
      <c r="L194" s="7">
        <v>0.0</v>
      </c>
      <c r="M194" s="7">
        <v>2.0</v>
      </c>
      <c r="N194" s="7">
        <v>1.0</v>
      </c>
      <c r="O194" s="7">
        <v>9.043577154098081</v>
      </c>
      <c r="P194" s="7">
        <v>-0.3231332703213611</v>
      </c>
      <c r="Q194" s="7">
        <v>0.8855151228733459</v>
      </c>
      <c r="R194" s="7">
        <v>3.0</v>
      </c>
      <c r="S194" s="7">
        <v>7492.0</v>
      </c>
      <c r="T194" s="7">
        <v>8464.0</v>
      </c>
      <c r="U194" s="7">
        <v>-2735.0</v>
      </c>
      <c r="V194" s="7" t="s">
        <v>1666</v>
      </c>
    </row>
    <row r="195">
      <c r="A195" s="7" t="s">
        <v>350</v>
      </c>
      <c r="B195" s="7">
        <v>10880.0</v>
      </c>
      <c r="C195" s="7">
        <v>3.3386210000119E13</v>
      </c>
      <c r="D195" s="7" t="s">
        <v>60</v>
      </c>
      <c r="E195" s="7">
        <v>1.0</v>
      </c>
      <c r="F195" s="7">
        <v>11.472103470449973</v>
      </c>
      <c r="G195" s="7">
        <v>96000.0</v>
      </c>
      <c r="H195" s="7">
        <v>0.0</v>
      </c>
      <c r="I195" s="7">
        <v>0.0</v>
      </c>
      <c r="J195" s="7">
        <v>0.0</v>
      </c>
      <c r="K195" s="7">
        <v>0.0</v>
      </c>
      <c r="L195" s="7">
        <v>0.0</v>
      </c>
      <c r="M195" s="7">
        <v>7.0</v>
      </c>
      <c r="N195" s="7">
        <v>1.0</v>
      </c>
      <c r="O195" s="7">
        <v>11.492579890304798</v>
      </c>
      <c r="P195" s="7">
        <v>0.2153368848611026</v>
      </c>
      <c r="Q195" s="7">
        <v>0.2857040801747188</v>
      </c>
      <c r="R195" s="7">
        <v>18288.0</v>
      </c>
      <c r="S195" s="7">
        <v>9707.0</v>
      </c>
      <c r="T195" s="7">
        <v>97986.0</v>
      </c>
      <c r="U195" s="7">
        <v>21100.0</v>
      </c>
      <c r="V195" s="7" t="s">
        <v>1666</v>
      </c>
    </row>
    <row r="196">
      <c r="A196" s="7" t="s">
        <v>351</v>
      </c>
      <c r="B196" s="7">
        <v>20966.0</v>
      </c>
      <c r="C196" s="7">
        <v>7.718269000157E12</v>
      </c>
      <c r="D196" s="7" t="s">
        <v>62</v>
      </c>
      <c r="E196" s="7">
        <v>3.0</v>
      </c>
      <c r="F196" s="7">
        <v>10.896739325546411</v>
      </c>
      <c r="G196" s="7">
        <v>54000.0</v>
      </c>
      <c r="H196" s="7">
        <v>0.0</v>
      </c>
      <c r="I196" s="7">
        <v>0.0</v>
      </c>
      <c r="J196" s="7">
        <v>0.0</v>
      </c>
      <c r="K196" s="7">
        <v>0.0</v>
      </c>
      <c r="L196" s="7">
        <v>0.0</v>
      </c>
      <c r="M196" s="7">
        <v>15.0</v>
      </c>
      <c r="N196" s="7">
        <v>0.0</v>
      </c>
      <c r="O196" s="7">
        <v>13.956208583815686</v>
      </c>
      <c r="P196" s="7">
        <v>-0.2788171425543209</v>
      </c>
      <c r="Q196" s="7">
        <v>0.039379641848460184</v>
      </c>
      <c r="R196" s="7">
        <v>19556.0</v>
      </c>
      <c r="S196" s="7">
        <v>25773.0</v>
      </c>
      <c r="T196" s="7">
        <v>1151077.0</v>
      </c>
      <c r="U196" s="7">
        <v>-320940.0</v>
      </c>
      <c r="V196" s="7" t="s">
        <v>1666</v>
      </c>
    </row>
    <row r="197">
      <c r="A197" s="7" t="s">
        <v>352</v>
      </c>
      <c r="B197" s="7">
        <v>16586.0</v>
      </c>
      <c r="C197" s="7">
        <v>2.062747000108E12</v>
      </c>
      <c r="D197" s="7" t="s">
        <v>50</v>
      </c>
      <c r="E197" s="7">
        <v>6.0</v>
      </c>
      <c r="F197" s="7">
        <v>9.268609280100158</v>
      </c>
      <c r="G197" s="7">
        <v>10600.0</v>
      </c>
      <c r="H197" s="7">
        <v>0.0</v>
      </c>
      <c r="I197" s="7">
        <v>0.0</v>
      </c>
      <c r="J197" s="7">
        <v>0.0</v>
      </c>
      <c r="K197" s="7">
        <v>0.0</v>
      </c>
      <c r="L197" s="7">
        <v>0.0</v>
      </c>
      <c r="M197" s="7">
        <v>5.0</v>
      </c>
      <c r="N197" s="7">
        <v>0.0</v>
      </c>
      <c r="O197" s="7">
        <v>11.268890193513466</v>
      </c>
      <c r="P197" s="7">
        <v>-0.0015969800627983562</v>
      </c>
      <c r="Q197" s="7">
        <v>0.001978403492201261</v>
      </c>
      <c r="R197" s="7">
        <v>155.0</v>
      </c>
      <c r="S197" s="7">
        <v>0.0</v>
      </c>
      <c r="T197" s="7">
        <v>78346.0</v>
      </c>
      <c r="U197" s="7">
        <v>-125.117</v>
      </c>
      <c r="V197" s="7" t="s">
        <v>1666</v>
      </c>
    </row>
    <row r="198">
      <c r="A198" s="7" t="s">
        <v>353</v>
      </c>
      <c r="B198" s="7">
        <v>16438.0</v>
      </c>
      <c r="C198" s="7">
        <v>1.957772000189E12</v>
      </c>
      <c r="D198" s="7" t="s">
        <v>50</v>
      </c>
      <c r="E198" s="7">
        <v>6.0</v>
      </c>
      <c r="F198" s="7">
        <v>9.680344001221918</v>
      </c>
      <c r="G198" s="7">
        <v>16000.0</v>
      </c>
      <c r="H198" s="7">
        <v>0.0</v>
      </c>
      <c r="I198" s="7">
        <v>0.0</v>
      </c>
      <c r="J198" s="7">
        <v>0.0</v>
      </c>
      <c r="K198" s="7">
        <v>0.0</v>
      </c>
      <c r="L198" s="7">
        <v>0.0</v>
      </c>
      <c r="M198" s="7">
        <v>4.0</v>
      </c>
      <c r="N198" s="7">
        <v>0.0</v>
      </c>
      <c r="O198" s="7">
        <v>8.954286157204713</v>
      </c>
      <c r="P198" s="7">
        <v>-0.07647590750549024</v>
      </c>
      <c r="Q198" s="7">
        <v>3.875468285751195E-4</v>
      </c>
      <c r="R198" s="7">
        <v>3.0</v>
      </c>
      <c r="S198" s="7">
        <v>0.0</v>
      </c>
      <c r="T198" s="7">
        <v>7741.0</v>
      </c>
      <c r="U198" s="7">
        <v>-592.0</v>
      </c>
      <c r="V198" s="7" t="s">
        <v>1666</v>
      </c>
    </row>
    <row r="199">
      <c r="A199" s="7" t="s">
        <v>355</v>
      </c>
      <c r="B199" s="7">
        <v>6173.0</v>
      </c>
      <c r="C199" s="7">
        <v>9.2781335000102E13</v>
      </c>
      <c r="D199" s="7" t="s">
        <v>60</v>
      </c>
      <c r="E199" s="7">
        <v>1.0</v>
      </c>
      <c r="F199" s="7">
        <v>11.951180395901384</v>
      </c>
      <c r="G199" s="7">
        <v>155000.0</v>
      </c>
      <c r="H199" s="7">
        <v>0.0</v>
      </c>
      <c r="I199" s="7">
        <v>1.0</v>
      </c>
      <c r="J199" s="7">
        <v>0.0</v>
      </c>
      <c r="K199" s="7">
        <v>0.0</v>
      </c>
      <c r="L199" s="7">
        <v>0.0</v>
      </c>
      <c r="M199" s="7">
        <v>17.0</v>
      </c>
      <c r="N199" s="7">
        <v>0.0</v>
      </c>
      <c r="O199" s="7">
        <v>14.081960311597829</v>
      </c>
      <c r="P199" s="7">
        <v>0.20194480748811405</v>
      </c>
      <c r="Q199" s="7">
        <v>0.9676179517391111</v>
      </c>
      <c r="R199" s="7">
        <v>460921.0</v>
      </c>
      <c r="S199" s="7">
        <v>802132.0</v>
      </c>
      <c r="T199" s="7">
        <v>1305322.0</v>
      </c>
      <c r="U199" s="7">
        <v>263603.0</v>
      </c>
      <c r="V199" s="7" t="s">
        <v>1666</v>
      </c>
    </row>
    <row r="200">
      <c r="A200" s="7" t="s">
        <v>357</v>
      </c>
      <c r="B200" s="7">
        <v>11215.0</v>
      </c>
      <c r="C200" s="7">
        <v>8.424178000171E12</v>
      </c>
      <c r="D200" s="7" t="s">
        <v>62</v>
      </c>
      <c r="E200" s="7">
        <v>3.0</v>
      </c>
      <c r="F200" s="7">
        <v>9.615805480084347</v>
      </c>
      <c r="G200" s="7">
        <v>15000.0</v>
      </c>
      <c r="H200" s="7">
        <v>0.0</v>
      </c>
      <c r="I200" s="7">
        <v>0.0</v>
      </c>
      <c r="J200" s="7">
        <v>0.0</v>
      </c>
      <c r="K200" s="7">
        <v>0.0</v>
      </c>
      <c r="L200" s="7">
        <v>0.0</v>
      </c>
      <c r="M200" s="7">
        <v>4.0</v>
      </c>
      <c r="N200" s="7">
        <v>0.0</v>
      </c>
      <c r="O200" s="7">
        <v>9.71655538318449</v>
      </c>
      <c r="P200" s="7">
        <v>-0.5455696202531646</v>
      </c>
      <c r="Q200" s="7">
        <v>5.885955394816154</v>
      </c>
      <c r="R200" s="7">
        <v>205.0</v>
      </c>
      <c r="S200" s="7">
        <v>97443.0</v>
      </c>
      <c r="T200" s="7">
        <v>16590.0</v>
      </c>
      <c r="U200" s="7">
        <v>-9051.0</v>
      </c>
      <c r="V200" s="7" t="s">
        <v>1666</v>
      </c>
    </row>
    <row r="201">
      <c r="A201" s="7" t="s">
        <v>361</v>
      </c>
      <c r="B201" s="7">
        <v>11231.0</v>
      </c>
      <c r="C201" s="7">
        <v>3.3467572000134E13</v>
      </c>
      <c r="D201" s="7" t="s">
        <v>88</v>
      </c>
      <c r="E201" s="7">
        <v>5.0</v>
      </c>
      <c r="F201" s="7">
        <v>12.117836227575085</v>
      </c>
      <c r="G201" s="7">
        <v>183108.88</v>
      </c>
      <c r="H201" s="7">
        <v>0.0</v>
      </c>
      <c r="I201" s="7">
        <v>1.0</v>
      </c>
      <c r="J201" s="7">
        <v>0.0</v>
      </c>
      <c r="K201" s="7">
        <v>0.0</v>
      </c>
      <c r="L201" s="7">
        <v>0.0</v>
      </c>
      <c r="M201" s="7">
        <v>20.0</v>
      </c>
      <c r="N201" s="7">
        <v>0.0</v>
      </c>
      <c r="O201" s="7">
        <v>12.387422897426884</v>
      </c>
      <c r="P201" s="7">
        <v>0.053385161427552584</v>
      </c>
      <c r="Q201" s="7">
        <v>0.20582482159763438</v>
      </c>
      <c r="R201" s="7">
        <v>37128.0</v>
      </c>
      <c r="S201" s="7">
        <v>12222.0</v>
      </c>
      <c r="T201" s="7">
        <v>239767.0</v>
      </c>
      <c r="U201" s="7">
        <v>12800.0</v>
      </c>
      <c r="V201" s="7" t="s">
        <v>1666</v>
      </c>
    </row>
    <row r="202">
      <c r="A202" s="7" t="s">
        <v>362</v>
      </c>
      <c r="B202" s="7">
        <v>11258.0</v>
      </c>
      <c r="C202" s="7">
        <v>3.36701000104E11</v>
      </c>
      <c r="D202" s="7" t="s">
        <v>57</v>
      </c>
      <c r="E202" s="7">
        <v>2.0</v>
      </c>
      <c r="F202" s="7">
        <v>10.868837555224417</v>
      </c>
      <c r="G202" s="7">
        <v>52514.13</v>
      </c>
      <c r="H202" s="7">
        <v>0.0</v>
      </c>
      <c r="I202" s="7">
        <v>0.0</v>
      </c>
      <c r="J202" s="7">
        <v>1.0</v>
      </c>
      <c r="K202" s="7">
        <v>3.0</v>
      </c>
      <c r="L202" s="7">
        <v>0.0</v>
      </c>
      <c r="M202" s="7">
        <v>19.0</v>
      </c>
      <c r="N202" s="7">
        <v>0.0</v>
      </c>
      <c r="O202" s="7">
        <v>15.261019841859293</v>
      </c>
      <c r="P202" s="7">
        <v>-0.02502961230326109</v>
      </c>
      <c r="Q202" s="7">
        <v>0.6340164368016781</v>
      </c>
      <c r="R202" s="7">
        <v>300964.0</v>
      </c>
      <c r="S202" s="7">
        <v>2389810.0</v>
      </c>
      <c r="T202" s="7">
        <v>4244013.0</v>
      </c>
      <c r="U202" s="7">
        <v>-106226.0</v>
      </c>
      <c r="V202" s="7" t="s">
        <v>1666</v>
      </c>
    </row>
    <row r="203">
      <c r="A203" s="7" t="s">
        <v>364</v>
      </c>
      <c r="B203" s="7">
        <v>15407.0</v>
      </c>
      <c r="C203" s="7">
        <v>8.5041333000111E13</v>
      </c>
      <c r="D203" s="7" t="s">
        <v>60</v>
      </c>
      <c r="E203" s="7">
        <v>1.0</v>
      </c>
      <c r="F203" s="7">
        <v>11.600936342292941</v>
      </c>
      <c r="G203" s="7">
        <v>109200.0</v>
      </c>
      <c r="H203" s="7">
        <v>0.0</v>
      </c>
      <c r="I203" s="7">
        <v>0.0</v>
      </c>
      <c r="J203" s="7">
        <v>0.0</v>
      </c>
      <c r="K203" s="7">
        <v>0.0</v>
      </c>
      <c r="L203" s="7">
        <v>0.0</v>
      </c>
      <c r="M203" s="7">
        <v>17.0</v>
      </c>
      <c r="N203" s="7">
        <v>0.0</v>
      </c>
      <c r="O203" s="7">
        <v>12.27233780017781</v>
      </c>
      <c r="P203" s="7">
        <v>0.06790764709735987</v>
      </c>
      <c r="Q203" s="7">
        <v>0.3705299903604084</v>
      </c>
      <c r="R203" s="7">
        <v>44085.0</v>
      </c>
      <c r="S203" s="7">
        <v>35098.0</v>
      </c>
      <c r="T203" s="7">
        <v>213702.0</v>
      </c>
      <c r="U203" s="7">
        <v>14512.0</v>
      </c>
      <c r="V203" s="7" t="s">
        <v>1666</v>
      </c>
    </row>
    <row r="204">
      <c r="A204" s="7" t="s">
        <v>365</v>
      </c>
      <c r="B204" s="7">
        <v>19852.0</v>
      </c>
      <c r="C204" s="7">
        <v>3.795050000109E12</v>
      </c>
      <c r="D204" s="7" t="s">
        <v>52</v>
      </c>
      <c r="E204" s="7">
        <v>10.0</v>
      </c>
      <c r="F204" s="7">
        <v>13.284186264720937</v>
      </c>
      <c r="G204" s="7">
        <v>587826.0</v>
      </c>
      <c r="H204" s="7">
        <v>0.0</v>
      </c>
      <c r="I204" s="7">
        <v>1.0</v>
      </c>
      <c r="J204" s="7">
        <v>0.0</v>
      </c>
      <c r="K204" s="7">
        <v>0.0</v>
      </c>
      <c r="L204" s="7">
        <v>0.0</v>
      </c>
      <c r="M204" s="7">
        <v>7.0</v>
      </c>
      <c r="N204" s="7">
        <v>0.0</v>
      </c>
      <c r="O204" s="7">
        <v>14.671202517687888</v>
      </c>
      <c r="P204" s="7">
        <v>0.09282525046727542</v>
      </c>
      <c r="Q204" s="7">
        <v>0.58905517292378</v>
      </c>
      <c r="R204" s="7">
        <v>452638.0</v>
      </c>
      <c r="S204" s="7">
        <v>933410.0</v>
      </c>
      <c r="T204" s="7">
        <v>2353002.0</v>
      </c>
      <c r="U204" s="7">
        <v>218418.0</v>
      </c>
      <c r="V204" s="7" t="s">
        <v>1666</v>
      </c>
    </row>
    <row r="205">
      <c r="A205" s="7" t="s">
        <v>366</v>
      </c>
      <c r="B205" s="7">
        <v>20354.0</v>
      </c>
      <c r="C205" s="7">
        <v>5.79931200012E12</v>
      </c>
      <c r="D205" s="7" t="s">
        <v>241</v>
      </c>
      <c r="E205" s="7">
        <v>4.0</v>
      </c>
      <c r="F205" s="7">
        <v>13.840710358986016</v>
      </c>
      <c r="G205" s="7">
        <v>1025520.0</v>
      </c>
      <c r="H205" s="7">
        <v>0.0</v>
      </c>
      <c r="I205" s="7">
        <v>1.0</v>
      </c>
      <c r="J205" s="7">
        <v>1.0</v>
      </c>
      <c r="K205" s="7">
        <v>3.0</v>
      </c>
      <c r="L205" s="7">
        <v>0.0</v>
      </c>
      <c r="M205" s="7">
        <v>11.0</v>
      </c>
      <c r="N205" s="7">
        <v>0.0</v>
      </c>
      <c r="O205" s="7">
        <v>14.86958004961501</v>
      </c>
      <c r="P205" s="7">
        <v>-0.019812470201832917</v>
      </c>
      <c r="Q205" s="7">
        <v>0.7265099829087472</v>
      </c>
      <c r="R205" s="7">
        <v>1098688.0</v>
      </c>
      <c r="S205" s="7">
        <v>985890.0</v>
      </c>
      <c r="T205" s="7">
        <v>2869304.0</v>
      </c>
      <c r="U205" s="7">
        <v>-56848.0</v>
      </c>
      <c r="V205" s="7" t="s">
        <v>1666</v>
      </c>
    </row>
    <row r="206">
      <c r="A206" s="7" t="s">
        <v>367</v>
      </c>
      <c r="B206" s="7">
        <v>7544.0</v>
      </c>
      <c r="C206" s="7">
        <v>8.298207500018E13</v>
      </c>
      <c r="D206" s="7" t="s">
        <v>62</v>
      </c>
      <c r="E206" s="7">
        <v>3.0</v>
      </c>
      <c r="F206" s="7">
        <v>11.953757716915684</v>
      </c>
      <c r="G206" s="7">
        <v>155400.0</v>
      </c>
      <c r="H206" s="7">
        <v>0.0</v>
      </c>
      <c r="I206" s="7">
        <v>0.0</v>
      </c>
      <c r="J206" s="7">
        <v>0.0</v>
      </c>
      <c r="K206" s="7">
        <v>0.0</v>
      </c>
      <c r="L206" s="7">
        <v>0.0</v>
      </c>
      <c r="M206" s="7">
        <v>14.0</v>
      </c>
      <c r="N206" s="7">
        <v>1.0</v>
      </c>
      <c r="O206" s="7">
        <v>12.160541664448846</v>
      </c>
      <c r="P206" s="7">
        <v>-0.09369538142733048</v>
      </c>
      <c r="Q206" s="7">
        <v>2.6207861934714125</v>
      </c>
      <c r="R206" s="7">
        <v>341903.0</v>
      </c>
      <c r="S206" s="7">
        <v>158924.0</v>
      </c>
      <c r="T206" s="7">
        <v>191098.0</v>
      </c>
      <c r="U206" s="7">
        <v>-17905.0</v>
      </c>
      <c r="V206" s="7" t="s">
        <v>1666</v>
      </c>
    </row>
    <row r="207">
      <c r="A207" s="7" t="s">
        <v>371</v>
      </c>
      <c r="B207" s="7">
        <v>22225.0</v>
      </c>
      <c r="C207" s="7">
        <v>9.074183000164E12</v>
      </c>
      <c r="D207" s="7" t="s">
        <v>60</v>
      </c>
      <c r="E207" s="7">
        <v>1.0</v>
      </c>
      <c r="F207" s="7">
        <v>11.564568698122066</v>
      </c>
      <c r="G207" s="7">
        <v>105300.0</v>
      </c>
      <c r="H207" s="7">
        <v>0.0</v>
      </c>
      <c r="I207" s="7">
        <v>0.0</v>
      </c>
      <c r="J207" s="7">
        <v>0.0</v>
      </c>
      <c r="K207" s="7">
        <v>0.0</v>
      </c>
      <c r="L207" s="7">
        <v>0.0</v>
      </c>
      <c r="M207" s="7">
        <v>1.0</v>
      </c>
      <c r="N207" s="7">
        <v>0.0</v>
      </c>
      <c r="O207" s="7">
        <v>13.313758643307098</v>
      </c>
      <c r="P207" s="7">
        <v>-0.001663173506818681</v>
      </c>
      <c r="Q207" s="7">
        <v>0.414377945031042</v>
      </c>
      <c r="R207" s="7">
        <v>84572.0</v>
      </c>
      <c r="S207" s="7">
        <v>166321.0</v>
      </c>
      <c r="T207" s="7">
        <v>605469.0</v>
      </c>
      <c r="U207" s="7">
        <v>-1007.0</v>
      </c>
      <c r="V207" s="7" t="s">
        <v>1666</v>
      </c>
    </row>
    <row r="208">
      <c r="A208" s="7" t="s">
        <v>372</v>
      </c>
      <c r="B208" s="7">
        <v>20257.0</v>
      </c>
      <c r="C208" s="7">
        <v>7.85997100013E12</v>
      </c>
      <c r="D208" s="7" t="s">
        <v>55</v>
      </c>
      <c r="E208" s="7">
        <v>10.0</v>
      </c>
      <c r="F208" s="7">
        <v>14.480258264002522</v>
      </c>
      <c r="G208" s="7">
        <v>1944000.0</v>
      </c>
      <c r="H208" s="7">
        <v>0.0</v>
      </c>
      <c r="I208" s="7">
        <v>1.0</v>
      </c>
      <c r="J208" s="7">
        <v>1.0</v>
      </c>
      <c r="K208" s="7">
        <v>5.0</v>
      </c>
      <c r="L208" s="7">
        <v>0.0</v>
      </c>
      <c r="M208" s="7">
        <v>27.0</v>
      </c>
      <c r="N208" s="7">
        <v>0.0</v>
      </c>
      <c r="O208" s="7">
        <v>16.336546528883613</v>
      </c>
      <c r="P208" s="7">
        <v>0.18188569059996806</v>
      </c>
      <c r="Q208" s="7">
        <v>0.5156601558383854</v>
      </c>
      <c r="R208" s="7">
        <v>719643.0</v>
      </c>
      <c r="S208" s="7">
        <v>5695932.0</v>
      </c>
      <c r="T208" s="7">
        <v>1.2441479E7</v>
      </c>
      <c r="U208" s="7">
        <v>2262927.0</v>
      </c>
      <c r="V208" s="7" t="s">
        <v>1666</v>
      </c>
    </row>
    <row r="209">
      <c r="A209" s="7" t="s">
        <v>374</v>
      </c>
      <c r="B209" s="7">
        <v>8192.0</v>
      </c>
      <c r="C209" s="7">
        <v>9.2660570000126E13</v>
      </c>
      <c r="D209" s="7" t="s">
        <v>60</v>
      </c>
      <c r="E209" s="7">
        <v>1.0</v>
      </c>
      <c r="F209" s="7">
        <v>11.559770882201732</v>
      </c>
      <c r="G209" s="7">
        <v>104796.0</v>
      </c>
      <c r="H209" s="7">
        <v>0.0</v>
      </c>
      <c r="I209" s="7">
        <v>0.0</v>
      </c>
      <c r="J209" s="7">
        <v>0.0</v>
      </c>
      <c r="K209" s="7">
        <v>0.0</v>
      </c>
      <c r="L209" s="7">
        <v>0.0</v>
      </c>
      <c r="M209" s="7">
        <v>10.0</v>
      </c>
      <c r="N209" s="7">
        <v>0.0</v>
      </c>
      <c r="O209" s="7">
        <v>11.625173209127935</v>
      </c>
      <c r="P209" s="7">
        <v>0.0752509407484872</v>
      </c>
      <c r="Q209" s="7">
        <v>0.1575094521760116</v>
      </c>
      <c r="R209" s="7">
        <v>3400.0</v>
      </c>
      <c r="S209" s="7">
        <v>14222.0</v>
      </c>
      <c r="T209" s="7">
        <v>111879.0</v>
      </c>
      <c r="U209" s="7">
        <v>8419.0</v>
      </c>
      <c r="V209" s="7" t="s">
        <v>1666</v>
      </c>
    </row>
    <row r="210">
      <c r="A210" s="7" t="s">
        <v>376</v>
      </c>
      <c r="B210" s="7">
        <v>11398.0</v>
      </c>
      <c r="C210" s="7">
        <v>1.5115504000124E13</v>
      </c>
      <c r="D210" s="7" t="s">
        <v>88</v>
      </c>
      <c r="E210" s="7">
        <v>5.0</v>
      </c>
      <c r="F210" s="7">
        <v>12.751168672937595</v>
      </c>
      <c r="G210" s="7">
        <v>344954.8</v>
      </c>
      <c r="H210" s="7">
        <v>0.0</v>
      </c>
      <c r="I210" s="7">
        <v>1.0</v>
      </c>
      <c r="J210" s="7">
        <v>0.0</v>
      </c>
      <c r="K210" s="7">
        <v>0.0</v>
      </c>
      <c r="L210" s="7">
        <v>0.0</v>
      </c>
      <c r="M210" s="7">
        <v>11.0</v>
      </c>
      <c r="N210" s="7">
        <v>1.0</v>
      </c>
      <c r="O210" s="7">
        <v>13.876981880052375</v>
      </c>
      <c r="P210" s="7">
        <v>0.1734267444047395</v>
      </c>
      <c r="Q210" s="7">
        <v>0.31567613315779575</v>
      </c>
      <c r="R210" s="7">
        <v>157871.0</v>
      </c>
      <c r="S210" s="7">
        <v>177819.0</v>
      </c>
      <c r="T210" s="7">
        <v>1063400.0</v>
      </c>
      <c r="U210" s="7">
        <v>184422.0</v>
      </c>
      <c r="V210" s="7" t="s">
        <v>1666</v>
      </c>
    </row>
    <row r="211">
      <c r="A211" s="7" t="s">
        <v>378</v>
      </c>
      <c r="B211" s="7">
        <v>18465.0</v>
      </c>
      <c r="C211" s="7">
        <v>3.3256439000139E13</v>
      </c>
      <c r="D211" s="7" t="s">
        <v>191</v>
      </c>
      <c r="E211" s="7">
        <v>7.0</v>
      </c>
      <c r="F211" s="7">
        <v>15.955576721460545</v>
      </c>
      <c r="G211" s="7">
        <v>8500000.0</v>
      </c>
      <c r="H211" s="7">
        <v>0.0</v>
      </c>
      <c r="I211" s="7">
        <v>1.0</v>
      </c>
      <c r="J211" s="7">
        <v>0.0</v>
      </c>
      <c r="K211" s="7">
        <v>0.0</v>
      </c>
      <c r="L211" s="7">
        <v>0.0</v>
      </c>
      <c r="M211" s="7">
        <v>23.0</v>
      </c>
      <c r="N211" s="7">
        <v>0.0</v>
      </c>
      <c r="O211" s="7">
        <v>16.3798980653099</v>
      </c>
      <c r="P211" s="7">
        <v>0.06876039141370022</v>
      </c>
      <c r="Q211" s="7">
        <v>0.2662227660490531</v>
      </c>
      <c r="R211" s="7">
        <v>1566780.0</v>
      </c>
      <c r="S211" s="7">
        <v>1892172.0</v>
      </c>
      <c r="T211" s="7">
        <v>1.2992698E7</v>
      </c>
      <c r="U211" s="7">
        <v>893383.0</v>
      </c>
      <c r="V211" s="7" t="s">
        <v>1666</v>
      </c>
    </row>
    <row r="212">
      <c r="A212" s="7" t="s">
        <v>379</v>
      </c>
      <c r="B212" s="7">
        <v>21555.0</v>
      </c>
      <c r="C212" s="7">
        <v>4.43753400013E12</v>
      </c>
      <c r="D212" s="7" t="s">
        <v>290</v>
      </c>
      <c r="E212" s="7">
        <v>3.0</v>
      </c>
      <c r="F212" s="7">
        <v>13.324487561494463</v>
      </c>
      <c r="G212" s="7">
        <v>612000.0</v>
      </c>
      <c r="H212" s="7">
        <v>0.0</v>
      </c>
      <c r="I212" s="7">
        <v>1.0</v>
      </c>
      <c r="J212" s="7">
        <v>0.0</v>
      </c>
      <c r="K212" s="7">
        <v>0.0</v>
      </c>
      <c r="L212" s="7">
        <v>0.0</v>
      </c>
      <c r="M212" s="7">
        <v>11.0</v>
      </c>
      <c r="N212" s="7">
        <v>0.0</v>
      </c>
      <c r="O212" s="7">
        <v>15.73622391735331</v>
      </c>
      <c r="P212" s="7">
        <v>0.019440577594565113</v>
      </c>
      <c r="Q212" s="7">
        <v>0.674387832329743</v>
      </c>
      <c r="R212" s="7">
        <v>1750065.0</v>
      </c>
      <c r="S212" s="7">
        <v>2853189.0</v>
      </c>
      <c r="T212" s="7">
        <v>6825826.0</v>
      </c>
      <c r="U212" s="7">
        <v>132698.0</v>
      </c>
      <c r="V212" s="7" t="s">
        <v>1666</v>
      </c>
    </row>
    <row r="213">
      <c r="A213" s="7" t="s">
        <v>381</v>
      </c>
      <c r="B213" s="7">
        <v>16624.0</v>
      </c>
      <c r="C213" s="7">
        <v>2.162616000194E12</v>
      </c>
      <c r="D213" s="7" t="s">
        <v>55</v>
      </c>
      <c r="E213" s="7">
        <v>10.0</v>
      </c>
      <c r="F213" s="7">
        <v>10.714417768752456</v>
      </c>
      <c r="G213" s="7">
        <v>45000.0</v>
      </c>
      <c r="H213" s="7">
        <v>0.0</v>
      </c>
      <c r="I213" s="7">
        <v>0.0</v>
      </c>
      <c r="J213" s="7">
        <v>0.0</v>
      </c>
      <c r="K213" s="7">
        <v>0.0</v>
      </c>
      <c r="L213" s="7">
        <v>0.0</v>
      </c>
      <c r="M213" s="7">
        <v>4.0</v>
      </c>
      <c r="N213" s="7">
        <v>1.0</v>
      </c>
      <c r="O213" s="7">
        <v>11.609489403944501</v>
      </c>
      <c r="P213" s="7">
        <v>0.17421779948791516</v>
      </c>
      <c r="Q213" s="7">
        <v>0.046196589732880565</v>
      </c>
      <c r="R213" s="7">
        <v>5088.0</v>
      </c>
      <c r="S213" s="7">
        <v>0.0</v>
      </c>
      <c r="T213" s="7">
        <v>110138.0</v>
      </c>
      <c r="U213" s="7">
        <v>19188.0</v>
      </c>
      <c r="V213" s="7" t="s">
        <v>1666</v>
      </c>
    </row>
    <row r="214">
      <c r="A214" s="7" t="s">
        <v>382</v>
      </c>
      <c r="B214" s="7">
        <v>14320.0</v>
      </c>
      <c r="C214" s="7">
        <v>6.0894730000105E13</v>
      </c>
      <c r="D214" s="7" t="s">
        <v>88</v>
      </c>
      <c r="E214" s="7">
        <v>5.0</v>
      </c>
      <c r="F214" s="7">
        <v>14.549319720243108</v>
      </c>
      <c r="G214" s="7">
        <v>2083000.0</v>
      </c>
      <c r="H214" s="7">
        <v>0.0</v>
      </c>
      <c r="I214" s="7">
        <v>1.0</v>
      </c>
      <c r="J214" s="7">
        <v>1.0</v>
      </c>
      <c r="K214" s="7">
        <v>5.0</v>
      </c>
      <c r="L214" s="7">
        <v>0.0</v>
      </c>
      <c r="M214" s="7">
        <v>29.0</v>
      </c>
      <c r="N214" s="7">
        <v>0.0</v>
      </c>
      <c r="O214" s="7">
        <v>17.098750376240968</v>
      </c>
      <c r="P214" s="7">
        <v>0.025234028653425382</v>
      </c>
      <c r="Q214" s="7">
        <v>0.44237271206791473</v>
      </c>
      <c r="R214" s="7">
        <v>3647035.0</v>
      </c>
      <c r="S214" s="7">
        <v>8147512.0</v>
      </c>
      <c r="T214" s="7">
        <v>2.6662013E7</v>
      </c>
      <c r="U214" s="7">
        <v>672790.0</v>
      </c>
      <c r="V214" s="7" t="s">
        <v>1666</v>
      </c>
    </row>
    <row r="215">
      <c r="A215" s="7" t="s">
        <v>383</v>
      </c>
      <c r="B215" s="7">
        <v>4170.0</v>
      </c>
      <c r="C215" s="7">
        <v>3.3592510000154E13</v>
      </c>
      <c r="D215" s="7" t="s">
        <v>88</v>
      </c>
      <c r="E215" s="7">
        <v>5.0</v>
      </c>
      <c r="F215" s="7">
        <v>17.001119112716328</v>
      </c>
      <c r="G215" s="7">
        <v>2.4182E7</v>
      </c>
      <c r="H215" s="7">
        <v>0.0</v>
      </c>
      <c r="I215" s="7">
        <v>1.0</v>
      </c>
      <c r="J215" s="7">
        <v>1.0</v>
      </c>
      <c r="K215" s="7">
        <v>3.0</v>
      </c>
      <c r="L215" s="7">
        <v>0.0</v>
      </c>
      <c r="M215" s="7">
        <v>40.0</v>
      </c>
      <c r="N215" s="7">
        <v>0.0</v>
      </c>
      <c r="O215" s="7">
        <v>19.92281224202853</v>
      </c>
      <c r="P215" s="7">
        <v>0.05947720853434994</v>
      </c>
      <c r="Q215" s="7">
        <v>0.5863401202137407</v>
      </c>
      <c r="R215" s="7">
        <v>5.6975419E7</v>
      </c>
      <c r="S215" s="7">
        <v>2.06364703E8</v>
      </c>
      <c r="T215" s="7">
        <v>4.49125197E8</v>
      </c>
      <c r="U215" s="7">
        <v>2.6712713E7</v>
      </c>
      <c r="V215" s="7" t="s">
        <v>1666</v>
      </c>
    </row>
    <row r="216">
      <c r="A216" s="7" t="s">
        <v>384</v>
      </c>
      <c r="B216" s="7">
        <v>20028.0</v>
      </c>
      <c r="C216" s="7">
        <v>3.3113309000147E13</v>
      </c>
      <c r="D216" s="7" t="s">
        <v>60</v>
      </c>
      <c r="E216" s="7">
        <v>1.0</v>
      </c>
      <c r="F216" s="7">
        <v>14.4740662937546</v>
      </c>
      <c r="G216" s="7">
        <v>1932000.0</v>
      </c>
      <c r="H216" s="7">
        <v>0.0</v>
      </c>
      <c r="I216" s="7">
        <v>1.0</v>
      </c>
      <c r="J216" s="7">
        <v>1.0</v>
      </c>
      <c r="K216" s="7">
        <v>3.0</v>
      </c>
      <c r="L216" s="7">
        <v>0.0</v>
      </c>
      <c r="M216" s="7">
        <v>16.0</v>
      </c>
      <c r="N216" s="7">
        <v>0.0</v>
      </c>
      <c r="O216" s="7">
        <v>14.394194810206747</v>
      </c>
      <c r="P216" s="7">
        <v>-0.1135034675307929</v>
      </c>
      <c r="Q216" s="7">
        <v>0.404112822295354</v>
      </c>
      <c r="R216" s="7">
        <v>479253.0</v>
      </c>
      <c r="S216" s="7">
        <v>241559.0</v>
      </c>
      <c r="T216" s="7">
        <v>1783690.0</v>
      </c>
      <c r="U216" s="7">
        <v>-202455.0</v>
      </c>
      <c r="V216" s="7" t="s">
        <v>1666</v>
      </c>
    </row>
    <row r="217">
      <c r="A217" s="7" t="s">
        <v>387</v>
      </c>
      <c r="B217" s="7">
        <v>20702.0</v>
      </c>
      <c r="C217" s="7">
        <v>6.7571414000141E13</v>
      </c>
      <c r="D217" s="7" t="s">
        <v>62</v>
      </c>
      <c r="E217" s="7">
        <v>3.0</v>
      </c>
      <c r="F217" s="7">
        <v>12.354492650648448</v>
      </c>
      <c r="G217" s="7">
        <v>232000.0</v>
      </c>
      <c r="H217" s="7">
        <v>0.0</v>
      </c>
      <c r="I217" s="7">
        <v>0.0</v>
      </c>
      <c r="J217" s="7">
        <v>0.0</v>
      </c>
      <c r="K217" s="7">
        <v>0.0</v>
      </c>
      <c r="L217" s="7">
        <v>0.0</v>
      </c>
      <c r="M217" s="7">
        <v>13.0</v>
      </c>
      <c r="N217" s="7">
        <v>0.0</v>
      </c>
      <c r="O217" s="7">
        <v>12.31777053753061</v>
      </c>
      <c r="P217" s="7">
        <v>-0.8083752543206564</v>
      </c>
      <c r="Q217" s="7">
        <v>2.0163346524470676</v>
      </c>
      <c r="R217" s="7">
        <v>433182.0</v>
      </c>
      <c r="S217" s="7">
        <v>17741.0</v>
      </c>
      <c r="T217" s="7">
        <v>223635.0</v>
      </c>
      <c r="U217" s="7">
        <v>-180781.0</v>
      </c>
      <c r="V217" s="7" t="s">
        <v>1666</v>
      </c>
    </row>
    <row r="218">
      <c r="A218" s="7" t="s">
        <v>388</v>
      </c>
      <c r="B218" s="7">
        <v>21202.0</v>
      </c>
      <c r="C218" s="7">
        <v>3.2681371000172E13</v>
      </c>
      <c r="D218" s="7" t="s">
        <v>60</v>
      </c>
      <c r="E218" s="7">
        <v>1.0</v>
      </c>
      <c r="F218" s="7">
        <v>13.546532470306264</v>
      </c>
      <c r="G218" s="7">
        <v>764160.0</v>
      </c>
      <c r="H218" s="7">
        <v>0.0</v>
      </c>
      <c r="I218" s="7">
        <v>1.0</v>
      </c>
      <c r="J218" s="7">
        <v>0.0</v>
      </c>
      <c r="K218" s="7">
        <v>0.0</v>
      </c>
      <c r="L218" s="7">
        <v>0.0</v>
      </c>
      <c r="M218" s="7">
        <v>18.0</v>
      </c>
      <c r="N218" s="7">
        <v>0.0</v>
      </c>
      <c r="O218" s="7">
        <v>14.623042562349116</v>
      </c>
      <c r="P218" s="7">
        <v>0.03330052573909623</v>
      </c>
      <c r="Q218" s="7">
        <v>0.688441722519106</v>
      </c>
      <c r="R218" s="7">
        <v>576846.0</v>
      </c>
      <c r="S218" s="7">
        <v>966893.0</v>
      </c>
      <c r="T218" s="7">
        <v>2242367.0</v>
      </c>
      <c r="U218" s="7">
        <v>74672.0</v>
      </c>
      <c r="V218" s="7" t="s">
        <v>1666</v>
      </c>
    </row>
    <row r="219">
      <c r="A219" s="7" t="s">
        <v>389</v>
      </c>
      <c r="B219" s="7">
        <v>11762.0</v>
      </c>
      <c r="C219" s="7">
        <v>5.0926955000142E13</v>
      </c>
      <c r="D219" s="7" t="s">
        <v>62</v>
      </c>
      <c r="E219" s="7">
        <v>3.0</v>
      </c>
      <c r="F219" s="7">
        <v>13.28022146201991</v>
      </c>
      <c r="G219" s="7">
        <v>585500.0</v>
      </c>
      <c r="H219" s="7">
        <v>0.0</v>
      </c>
      <c r="I219" s="7">
        <v>1.0</v>
      </c>
      <c r="J219" s="7">
        <v>0.0</v>
      </c>
      <c r="K219" s="7">
        <v>0.0</v>
      </c>
      <c r="L219" s="7">
        <v>0.0</v>
      </c>
      <c r="M219" s="7">
        <v>17.0</v>
      </c>
      <c r="N219" s="7">
        <v>0.0</v>
      </c>
      <c r="O219" s="7">
        <v>14.096419494429627</v>
      </c>
      <c r="P219" s="7">
        <v>0.02385351720450974</v>
      </c>
      <c r="Q219" s="7">
        <v>0.1504568714968214</v>
      </c>
      <c r="R219" s="7">
        <v>1368.0</v>
      </c>
      <c r="S219" s="7">
        <v>197887.0</v>
      </c>
      <c r="T219" s="7">
        <v>1324333.0</v>
      </c>
      <c r="U219" s="7">
        <v>31590.0</v>
      </c>
      <c r="V219" s="7" t="s">
        <v>1666</v>
      </c>
    </row>
    <row r="220">
      <c r="A220" s="7" t="s">
        <v>392</v>
      </c>
      <c r="B220" s="7">
        <v>14346.0</v>
      </c>
      <c r="C220" s="7">
        <v>5.9105999000186E13</v>
      </c>
      <c r="D220" s="7" t="s">
        <v>62</v>
      </c>
      <c r="E220" s="7">
        <v>3.0</v>
      </c>
      <c r="F220" s="7">
        <v>14.503478348611452</v>
      </c>
      <c r="G220" s="7">
        <v>1989668.0</v>
      </c>
      <c r="H220" s="7">
        <v>0.0</v>
      </c>
      <c r="I220" s="7">
        <v>1.0</v>
      </c>
      <c r="J220" s="7">
        <v>0.0</v>
      </c>
      <c r="K220" s="7">
        <v>0.0</v>
      </c>
      <c r="L220" s="7">
        <v>0.0</v>
      </c>
      <c r="M220" s="7">
        <v>8.0</v>
      </c>
      <c r="N220" s="7">
        <v>1.0</v>
      </c>
      <c r="O220" s="7">
        <v>15.779468153430004</v>
      </c>
      <c r="P220" s="7">
        <v>0.0999471201528619</v>
      </c>
      <c r="Q220" s="7">
        <v>0.7296664079964318</v>
      </c>
      <c r="R220" s="7">
        <v>4051902.0</v>
      </c>
      <c r="S220" s="7">
        <v>1148780.0</v>
      </c>
      <c r="T220" s="7">
        <v>7127479.0</v>
      </c>
      <c r="U220" s="7">
        <v>712371.0</v>
      </c>
      <c r="V220" s="7" t="s">
        <v>1666</v>
      </c>
    </row>
    <row r="221">
      <c r="A221" s="7" t="s">
        <v>393</v>
      </c>
      <c r="B221" s="7">
        <v>11070.0</v>
      </c>
      <c r="C221" s="7">
        <v>3.3228024000151E13</v>
      </c>
      <c r="D221" s="7" t="s">
        <v>60</v>
      </c>
      <c r="E221" s="7">
        <v>1.0</v>
      </c>
      <c r="F221" s="7">
        <v>12.53375997906624</v>
      </c>
      <c r="G221" s="7">
        <v>277551.0</v>
      </c>
      <c r="H221" s="7">
        <v>0.0</v>
      </c>
      <c r="I221" s="7">
        <v>1.0</v>
      </c>
      <c r="J221" s="7">
        <v>0.0</v>
      </c>
      <c r="K221" s="7">
        <v>0.0</v>
      </c>
      <c r="L221" s="7">
        <v>0.0</v>
      </c>
      <c r="M221" s="7">
        <v>18.0</v>
      </c>
      <c r="N221" s="7">
        <v>0.0</v>
      </c>
      <c r="O221" s="7">
        <v>13.163639668716169</v>
      </c>
      <c r="P221" s="7">
        <v>0.10440439864125742</v>
      </c>
      <c r="Q221" s="7">
        <v>0.11383499337900858</v>
      </c>
      <c r="R221" s="7">
        <v>47070.0</v>
      </c>
      <c r="S221" s="7">
        <v>12246.0</v>
      </c>
      <c r="T221" s="7">
        <v>521070.0</v>
      </c>
      <c r="U221" s="7">
        <v>54402.0</v>
      </c>
      <c r="V221" s="7" t="s">
        <v>1666</v>
      </c>
    </row>
    <row r="222">
      <c r="A222" s="7" t="s">
        <v>396</v>
      </c>
      <c r="B222" s="7">
        <v>16705.0</v>
      </c>
      <c r="C222" s="7">
        <v>2.217319000107E12</v>
      </c>
      <c r="D222" s="7" t="s">
        <v>50</v>
      </c>
      <c r="E222" s="7">
        <v>6.0</v>
      </c>
      <c r="F222" s="7">
        <v>10.380963196620565</v>
      </c>
      <c r="G222" s="7">
        <v>32240.0</v>
      </c>
      <c r="H222" s="7">
        <v>0.0</v>
      </c>
      <c r="I222" s="7">
        <v>0.0</v>
      </c>
      <c r="J222" s="7">
        <v>0.0</v>
      </c>
      <c r="K222" s="7">
        <v>0.0</v>
      </c>
      <c r="L222" s="7">
        <v>0.0</v>
      </c>
      <c r="M222" s="7">
        <v>5.0</v>
      </c>
      <c r="N222" s="7">
        <v>0.0</v>
      </c>
      <c r="O222" s="7">
        <v>11.808144066308667</v>
      </c>
      <c r="P222" s="7">
        <v>-9.389989727709875E-4</v>
      </c>
      <c r="Q222" s="7">
        <v>0.0012654270444090456</v>
      </c>
      <c r="R222" s="7">
        <v>170.0</v>
      </c>
      <c r="S222" s="7">
        <v>0.0</v>
      </c>
      <c r="T222" s="7">
        <v>134342.0</v>
      </c>
      <c r="U222" s="7">
        <v>-126.147</v>
      </c>
      <c r="V222" s="7" t="s">
        <v>1666</v>
      </c>
    </row>
    <row r="223">
      <c r="A223" s="7" t="s">
        <v>397</v>
      </c>
      <c r="B223" s="7">
        <v>21016.0</v>
      </c>
      <c r="C223" s="7">
        <v>8.80743200011E12</v>
      </c>
      <c r="D223" s="7" t="s">
        <v>62</v>
      </c>
      <c r="E223" s="7">
        <v>3.0</v>
      </c>
      <c r="F223" s="7">
        <v>14.74801513220143</v>
      </c>
      <c r="G223" s="7">
        <v>2540865.0</v>
      </c>
      <c r="H223" s="7">
        <v>0.0</v>
      </c>
      <c r="I223" s="7">
        <v>1.0</v>
      </c>
      <c r="J223" s="7">
        <v>0.0</v>
      </c>
      <c r="K223" s="7">
        <v>0.0</v>
      </c>
      <c r="L223" s="7">
        <v>0.0</v>
      </c>
      <c r="M223" s="7">
        <v>18.0</v>
      </c>
      <c r="N223" s="7">
        <v>0.0</v>
      </c>
      <c r="O223" s="7">
        <v>15.730821725407578</v>
      </c>
      <c r="P223" s="7">
        <v>0.014461667764758285</v>
      </c>
      <c r="Q223" s="7">
        <v>0.5279209126577484</v>
      </c>
      <c r="R223" s="7">
        <v>445612.0</v>
      </c>
      <c r="S223" s="7">
        <v>3138470.0</v>
      </c>
      <c r="T223" s="7">
        <v>6789051.0</v>
      </c>
      <c r="U223" s="7">
        <v>98181.0</v>
      </c>
      <c r="V223" s="7" t="s">
        <v>1666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2022-07-04T22:58:45Z</dcterms:created>
  <dc:creator>Positivo</dc:creator>
</cp:coreProperties>
</file>